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"/>
    </mc:Choice>
  </mc:AlternateContent>
  <xr:revisionPtr revIDLastSave="0" documentId="13_ncr:1_{2FF48244-8E5A-4247-A38D-7B6C634A90EB}" xr6:coauthVersionLast="47" xr6:coauthVersionMax="47" xr10:uidLastSave="{00000000-0000-0000-0000-000000000000}"/>
  <bookViews>
    <workbookView xWindow="-108" yWindow="-108" windowWidth="23256" windowHeight="12456" activeTab="1" xr2:uid="{EB01CAD1-AB12-440A-8063-68C49BA78FB2}"/>
  </bookViews>
  <sheets>
    <sheet name="SubSector Analysis" sheetId="3" r:id="rId1"/>
    <sheet name="Nifty 750 Analysis" sheetId="2" r:id="rId2"/>
    <sheet name="Price_Filter_28_06_2024" sheetId="1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406" i="2" l="1"/>
  <c r="AK633" i="2"/>
  <c r="AR633" i="2" s="1"/>
  <c r="AK677" i="2"/>
  <c r="AK70" i="2"/>
  <c r="AK249" i="2"/>
  <c r="AK252" i="2"/>
  <c r="AK676" i="2"/>
  <c r="AR676" i="2" s="1"/>
  <c r="AK591" i="2"/>
  <c r="AK685" i="2"/>
  <c r="AR685" i="2" s="1"/>
  <c r="AK240" i="2"/>
  <c r="AR240" i="2" s="1"/>
  <c r="AK147" i="2"/>
  <c r="AK605" i="2"/>
  <c r="AR605" i="2" s="1"/>
  <c r="AK475" i="2"/>
  <c r="AK387" i="2"/>
  <c r="AK439" i="2"/>
  <c r="AR439" i="2" s="1"/>
  <c r="AK74" i="2"/>
  <c r="AK217" i="2"/>
  <c r="AR217" i="2" s="1"/>
  <c r="AK157" i="2"/>
  <c r="AK271" i="2"/>
  <c r="AK680" i="2"/>
  <c r="AR680" i="2" s="1"/>
  <c r="AK7" i="2"/>
  <c r="AK239" i="2"/>
  <c r="AR239" i="2" s="1"/>
  <c r="AK54" i="2"/>
  <c r="AK362" i="2"/>
  <c r="AK290" i="2"/>
  <c r="AK179" i="2"/>
  <c r="AK476" i="2"/>
  <c r="AK274" i="2"/>
  <c r="AR274" i="2" s="1"/>
  <c r="AK144" i="2"/>
  <c r="AK338" i="2"/>
  <c r="AR338" i="2" s="1"/>
  <c r="AK325" i="2"/>
  <c r="AK679" i="2"/>
  <c r="AR679" i="2" s="1"/>
  <c r="AK85" i="2"/>
  <c r="AK55" i="2"/>
  <c r="AK687" i="2"/>
  <c r="AK218" i="2"/>
  <c r="AK544" i="2"/>
  <c r="AR544" i="2" s="1"/>
  <c r="AK551" i="2"/>
  <c r="AK229" i="2"/>
  <c r="AK503" i="2"/>
  <c r="AK81" i="2"/>
  <c r="AK543" i="2"/>
  <c r="AK21" i="2"/>
  <c r="AK435" i="2"/>
  <c r="AK14" i="2"/>
  <c r="AK141" i="2"/>
  <c r="AR141" i="2" s="1"/>
  <c r="AK11" i="2"/>
  <c r="AK315" i="2"/>
  <c r="AK59" i="2"/>
  <c r="AK388" i="2"/>
  <c r="AK377" i="2"/>
  <c r="AK302" i="2"/>
  <c r="AK214" i="2"/>
  <c r="AK498" i="2"/>
  <c r="AK47" i="2"/>
  <c r="AK540" i="2"/>
  <c r="AR540" i="2" s="1"/>
  <c r="AK344" i="2"/>
  <c r="AK185" i="2"/>
  <c r="AK135" i="2"/>
  <c r="AK486" i="2"/>
  <c r="AK261" i="2"/>
  <c r="AK119" i="2"/>
  <c r="AK94" i="2"/>
  <c r="AK452" i="2"/>
  <c r="AK495" i="2"/>
  <c r="AK61" i="2"/>
  <c r="AK173" i="2"/>
  <c r="AR173" i="2" s="1"/>
  <c r="AK471" i="2"/>
  <c r="AK494" i="2"/>
  <c r="AK474" i="2"/>
  <c r="AK133" i="2"/>
  <c r="AK367" i="2"/>
  <c r="AK702" i="2"/>
  <c r="AR702" i="2" s="1"/>
  <c r="AK629" i="2"/>
  <c r="AK276" i="2"/>
  <c r="AK304" i="2"/>
  <c r="AK168" i="2"/>
  <c r="AK477" i="2"/>
  <c r="AK339" i="2"/>
  <c r="AK469" i="2"/>
  <c r="AK48" i="2"/>
  <c r="AK310" i="2"/>
  <c r="AK466" i="2"/>
  <c r="AR466" i="2" s="1"/>
  <c r="AK16" i="2"/>
  <c r="AK265" i="2"/>
  <c r="AK84" i="2"/>
  <c r="AK402" i="2"/>
  <c r="AK13" i="2"/>
  <c r="AK628" i="2"/>
  <c r="AK691" i="2"/>
  <c r="AK100" i="2"/>
  <c r="AK199" i="2"/>
  <c r="AK539" i="2"/>
  <c r="AR539" i="2" s="1"/>
  <c r="AK146" i="2"/>
  <c r="AR146" i="2" s="1"/>
  <c r="AK117" i="2"/>
  <c r="AK96" i="2"/>
  <c r="AK403" i="2"/>
  <c r="AK641" i="2"/>
  <c r="AK203" i="2"/>
  <c r="AK451" i="2"/>
  <c r="AR451" i="2" s="1"/>
  <c r="AK233" i="2"/>
  <c r="AK333" i="2"/>
  <c r="AK152" i="2"/>
  <c r="AK42" i="2"/>
  <c r="AK291" i="2"/>
  <c r="AR291" i="2" s="1"/>
  <c r="AK250" i="2"/>
  <c r="AK40" i="2"/>
  <c r="AK411" i="2"/>
  <c r="AK637" i="2"/>
  <c r="AK550" i="2"/>
  <c r="AK659" i="2"/>
  <c r="AK41" i="2"/>
  <c r="AK8" i="2"/>
  <c r="AK215" i="2"/>
  <c r="AK504" i="2"/>
  <c r="AR504" i="2" s="1"/>
  <c r="AK500" i="2"/>
  <c r="AK123" i="2"/>
  <c r="AK621" i="2"/>
  <c r="AK234" i="2"/>
  <c r="AR234" i="2" s="1"/>
  <c r="AK128" i="2"/>
  <c r="AK246" i="2"/>
  <c r="AK405" i="2"/>
  <c r="AK30" i="2"/>
  <c r="AK195" i="2"/>
  <c r="AK375" i="2"/>
  <c r="AR375" i="2" s="1"/>
  <c r="AK98" i="2"/>
  <c r="AK502" i="2"/>
  <c r="AR502" i="2" s="1"/>
  <c r="AK111" i="2"/>
  <c r="AK409" i="2"/>
  <c r="AK330" i="2"/>
  <c r="AK600" i="2"/>
  <c r="AK91" i="2"/>
  <c r="AK142" i="2"/>
  <c r="AK209" i="2"/>
  <c r="AK295" i="2"/>
  <c r="AK80" i="2"/>
  <c r="AK568" i="2"/>
  <c r="AK394" i="2"/>
  <c r="AK719" i="2"/>
  <c r="AR719" i="2" s="1"/>
  <c r="AK28" i="2"/>
  <c r="AK350" i="2"/>
  <c r="AK183" i="2"/>
  <c r="AK164" i="2"/>
  <c r="AK180" i="2"/>
  <c r="AK51" i="2"/>
  <c r="AK424" i="2"/>
  <c r="AK120" i="2"/>
  <c r="AK440" i="2"/>
  <c r="AK488" i="2"/>
  <c r="AK127" i="2"/>
  <c r="AK485" i="2"/>
  <c r="AK287" i="2"/>
  <c r="AK560" i="2"/>
  <c r="AR560" i="2" s="1"/>
  <c r="AK140" i="2"/>
  <c r="AK449" i="2"/>
  <c r="AK718" i="2"/>
  <c r="AR718" i="2" s="1"/>
  <c r="AK414" i="2"/>
  <c r="AK31" i="2"/>
  <c r="AK145" i="2"/>
  <c r="AK18" i="2"/>
  <c r="AK444" i="2"/>
  <c r="AR444" i="2" s="1"/>
  <c r="AK585" i="2"/>
  <c r="AK443" i="2"/>
  <c r="AK99" i="2"/>
  <c r="AK434" i="2"/>
  <c r="AR434" i="2" s="1"/>
  <c r="AK404" i="2"/>
  <c r="AR404" i="2" s="1"/>
  <c r="AK58" i="2"/>
  <c r="AK282" i="2"/>
  <c r="AK630" i="2"/>
  <c r="AK490" i="2"/>
  <c r="AK555" i="2"/>
  <c r="AK380" i="2"/>
  <c r="AR380" i="2" s="1"/>
  <c r="AK72" i="2"/>
  <c r="AK378" i="2"/>
  <c r="AK57" i="2"/>
  <c r="AK696" i="2"/>
  <c r="AK557" i="2"/>
  <c r="AK547" i="2"/>
  <c r="AR547" i="2" s="1"/>
  <c r="AK446" i="2"/>
  <c r="AK548" i="2"/>
  <c r="AK465" i="2"/>
  <c r="AK124" i="2"/>
  <c r="AK374" i="2"/>
  <c r="AK595" i="2"/>
  <c r="AK224" i="2"/>
  <c r="AK296" i="2"/>
  <c r="AK115" i="2"/>
  <c r="AK369" i="2"/>
  <c r="AK39" i="2"/>
  <c r="AK379" i="2"/>
  <c r="AK579" i="2"/>
  <c r="AK423" i="2"/>
  <c r="AR423" i="2" s="1"/>
  <c r="AK264" i="2"/>
  <c r="AK647" i="2"/>
  <c r="AK336" i="2"/>
  <c r="AK573" i="2"/>
  <c r="AR573" i="2" s="1"/>
  <c r="AK722" i="2"/>
  <c r="AR722" i="2" s="1"/>
  <c r="AK658" i="2"/>
  <c r="AK437" i="2"/>
  <c r="AK382" i="2"/>
  <c r="AK15" i="2"/>
  <c r="AK326" i="2"/>
  <c r="AK150" i="2"/>
  <c r="AK450" i="2"/>
  <c r="AK418" i="2"/>
  <c r="AK389" i="2"/>
  <c r="AK172" i="2"/>
  <c r="AR172" i="2" s="1"/>
  <c r="AK318" i="2"/>
  <c r="AK655" i="2"/>
  <c r="AK194" i="2"/>
  <c r="AK501" i="2"/>
  <c r="AR501" i="2" s="1"/>
  <c r="AK342" i="2"/>
  <c r="AK107" i="2"/>
  <c r="AK660" i="2"/>
  <c r="AK505" i="2"/>
  <c r="AR505" i="2" s="1"/>
  <c r="AK219" i="2"/>
  <c r="AR219" i="2" s="1"/>
  <c r="AK53" i="2"/>
  <c r="AR53" i="2" s="1"/>
  <c r="AK351" i="2"/>
  <c r="AK10" i="2"/>
  <c r="AK196" i="2"/>
  <c r="AK251" i="2"/>
  <c r="AK542" i="2"/>
  <c r="AK6" i="2"/>
  <c r="AK634" i="2"/>
  <c r="AR634" i="2" s="1"/>
  <c r="AK429" i="2"/>
  <c r="AK88" i="2"/>
  <c r="AK662" i="2"/>
  <c r="AR662" i="2" s="1"/>
  <c r="AK167" i="2"/>
  <c r="AK129" i="2"/>
  <c r="AK305" i="2"/>
  <c r="AK706" i="2"/>
  <c r="AR706" i="2" s="1"/>
  <c r="AK109" i="2"/>
  <c r="AK699" i="2"/>
  <c r="AR699" i="2" s="1"/>
  <c r="AK184" i="2"/>
  <c r="AK235" i="2"/>
  <c r="AK221" i="2"/>
  <c r="AK463" i="2"/>
  <c r="AK223" i="2"/>
  <c r="AR223" i="2" s="1"/>
  <c r="AK52" i="2"/>
  <c r="AK420" i="2"/>
  <c r="AR420" i="2" s="1"/>
  <c r="AK273" i="2"/>
  <c r="AR273" i="2" s="1"/>
  <c r="AK248" i="2"/>
  <c r="AK266" i="2"/>
  <c r="AK608" i="2"/>
  <c r="AK192" i="2"/>
  <c r="AK581" i="2"/>
  <c r="AK711" i="2"/>
  <c r="AK286" i="2"/>
  <c r="AK487" i="2"/>
  <c r="AK673" i="2"/>
  <c r="AR673" i="2" s="1"/>
  <c r="AK289" i="2"/>
  <c r="AK43" i="2"/>
  <c r="AK459" i="2"/>
  <c r="AK427" i="2"/>
  <c r="AK617" i="2"/>
  <c r="AR617" i="2" s="1"/>
  <c r="AK597" i="2"/>
  <c r="AR597" i="2" s="1"/>
  <c r="AK415" i="2"/>
  <c r="AK12" i="2"/>
  <c r="AK213" i="2"/>
  <c r="AK455" i="2"/>
  <c r="AK256" i="2"/>
  <c r="AK357" i="2"/>
  <c r="AK113" i="2"/>
  <c r="AR113" i="2" s="1"/>
  <c r="AK654" i="2"/>
  <c r="AK108" i="2"/>
  <c r="AK710" i="2"/>
  <c r="AR710" i="2" s="1"/>
  <c r="AK574" i="2"/>
  <c r="AR574" i="2" s="1"/>
  <c r="AK77" i="2"/>
  <c r="AK682" i="2"/>
  <c r="AK206" i="2"/>
  <c r="AK5" i="2"/>
  <c r="AK260" i="2"/>
  <c r="AK664" i="2"/>
  <c r="AK506" i="2"/>
  <c r="AK619" i="2"/>
  <c r="AK211" i="2"/>
  <c r="AR211" i="2" s="1"/>
  <c r="AK17" i="2"/>
  <c r="AK66" i="2"/>
  <c r="AK33" i="2"/>
  <c r="AK584" i="2"/>
  <c r="AK238" i="2"/>
  <c r="AK175" i="2"/>
  <c r="AK596" i="2"/>
  <c r="AK216" i="2"/>
  <c r="AR216" i="2" s="1"/>
  <c r="AK507" i="2"/>
  <c r="AK646" i="2"/>
  <c r="AK715" i="2"/>
  <c r="AK303" i="2"/>
  <c r="AK189" i="2"/>
  <c r="AK481" i="2"/>
  <c r="AK324" i="2"/>
  <c r="AK301" i="2"/>
  <c r="AR301" i="2" s="1"/>
  <c r="AK720" i="2"/>
  <c r="AR720" i="2" s="1"/>
  <c r="AK245" i="2"/>
  <c r="AK270" i="2"/>
  <c r="AK122" i="2"/>
  <c r="AK364" i="2"/>
  <c r="AR364" i="2" s="1"/>
  <c r="AK136" i="2"/>
  <c r="AK626" i="2"/>
  <c r="AK688" i="2"/>
  <c r="AR688" i="2" s="1"/>
  <c r="AK508" i="2"/>
  <c r="AK62" i="2"/>
  <c r="AK401" i="2"/>
  <c r="AK457" i="2"/>
  <c r="AK384" i="2"/>
  <c r="AK68" i="2"/>
  <c r="AK294" i="2"/>
  <c r="AR294" i="2" s="1"/>
  <c r="AK354" i="2"/>
  <c r="AK227" i="2"/>
  <c r="AK137" i="2"/>
  <c r="AK447" i="2"/>
  <c r="AR447" i="2" s="1"/>
  <c r="AK499" i="2"/>
  <c r="AK690" i="2"/>
  <c r="AR690" i="2" s="1"/>
  <c r="AK90" i="2"/>
  <c r="AK191" i="2"/>
  <c r="AK692" i="2"/>
  <c r="AR692" i="2" s="1"/>
  <c r="AK60" i="2"/>
  <c r="AK35" i="2"/>
  <c r="AK275" i="2"/>
  <c r="AR275" i="2" s="1"/>
  <c r="AK174" i="2"/>
  <c r="AK724" i="2"/>
  <c r="AR724" i="2" s="1"/>
  <c r="AK373" i="2"/>
  <c r="AK549" i="2"/>
  <c r="AK430" i="2"/>
  <c r="AK421" i="2"/>
  <c r="AK363" i="2"/>
  <c r="AK348" i="2"/>
  <c r="AK82" i="2"/>
  <c r="AK132" i="2"/>
  <c r="AK165" i="2"/>
  <c r="AK509" i="2"/>
  <c r="AK559" i="2"/>
  <c r="AK396" i="2"/>
  <c r="AR396" i="2" s="1"/>
  <c r="AK652" i="2"/>
  <c r="AR652" i="2" s="1"/>
  <c r="AK49" i="2"/>
  <c r="AK546" i="2"/>
  <c r="AK64" i="2"/>
  <c r="AK151" i="2"/>
  <c r="AK125" i="2"/>
  <c r="AK187" i="2"/>
  <c r="AR187" i="2" s="1"/>
  <c r="AK670" i="2"/>
  <c r="AR670" i="2" s="1"/>
  <c r="AK321" i="2"/>
  <c r="AK267" i="2"/>
  <c r="AK118" i="2"/>
  <c r="AK606" i="2"/>
  <c r="AK86" i="2"/>
  <c r="AK453" i="2"/>
  <c r="AK648" i="2"/>
  <c r="AR648" i="2" s="1"/>
  <c r="AK87" i="2"/>
  <c r="AK298" i="2"/>
  <c r="AK255" i="2"/>
  <c r="AK102" i="2"/>
  <c r="AK236" i="2"/>
  <c r="AK510" i="2"/>
  <c r="AR510" i="2" s="1"/>
  <c r="AK623" i="2"/>
  <c r="AK279" i="2"/>
  <c r="AR279" i="2" s="1"/>
  <c r="AK63" i="2"/>
  <c r="AK4" i="2"/>
  <c r="AK400" i="2"/>
  <c r="AK323" i="2"/>
  <c r="AK511" i="2"/>
  <c r="AK160" i="2"/>
  <c r="AK27" i="2"/>
  <c r="AK689" i="2"/>
  <c r="AR689" i="2" s="1"/>
  <c r="AK448" i="2"/>
  <c r="AK462" i="2"/>
  <c r="AK228" i="2"/>
  <c r="AR228" i="2" s="1"/>
  <c r="AK497" i="2"/>
  <c r="AK393" i="2"/>
  <c r="AK577" i="2"/>
  <c r="AK19" i="2"/>
  <c r="AR19" i="2" s="1"/>
  <c r="AK432" i="2"/>
  <c r="AK651" i="2"/>
  <c r="AR651" i="2" s="1"/>
  <c r="AK352" i="2"/>
  <c r="AR352" i="2" s="1"/>
  <c r="AK413" i="2"/>
  <c r="AK478" i="2"/>
  <c r="AK201" i="2"/>
  <c r="AK23" i="2"/>
  <c r="AK425" i="2"/>
  <c r="AK36" i="2"/>
  <c r="AK694" i="2"/>
  <c r="AK441" i="2"/>
  <c r="AK76" i="2"/>
  <c r="AK512" i="2"/>
  <c r="AK65" i="2"/>
  <c r="AK622" i="2"/>
  <c r="AR622" i="2" s="1"/>
  <c r="AK186" i="2"/>
  <c r="AK588" i="2"/>
  <c r="AK50" i="2"/>
  <c r="AK32" i="2"/>
  <c r="AK158" i="2"/>
  <c r="AR158" i="2" s="1"/>
  <c r="AK242" i="2"/>
  <c r="AK422" i="2"/>
  <c r="AK176" i="2"/>
  <c r="AK614" i="2"/>
  <c r="AR614" i="2" s="1"/>
  <c r="AK575" i="2"/>
  <c r="AK376" i="2"/>
  <c r="AK545" i="2"/>
  <c r="AK26" i="2"/>
  <c r="AK204" i="2"/>
  <c r="AK359" i="2"/>
  <c r="AK198" i="2"/>
  <c r="AK317" i="2"/>
  <c r="AK149" i="2"/>
  <c r="AK335" i="2"/>
  <c r="AR335" i="2" s="1"/>
  <c r="AK399" i="2"/>
  <c r="AK649" i="2"/>
  <c r="AK707" i="2"/>
  <c r="AR707" i="2" s="1"/>
  <c r="AK567" i="2"/>
  <c r="AK493" i="2"/>
  <c r="AR493" i="2" s="1"/>
  <c r="AK148" i="2"/>
  <c r="AR148" i="2" s="1"/>
  <c r="AK208" i="2"/>
  <c r="AR208" i="2" s="1"/>
  <c r="AK110" i="2"/>
  <c r="AR110" i="2" s="1"/>
  <c r="AK368" i="2"/>
  <c r="AK625" i="2"/>
  <c r="AK395" i="2"/>
  <c r="AK491" i="2"/>
  <c r="AK583" i="2"/>
  <c r="AR583" i="2" s="1"/>
  <c r="AK708" i="2"/>
  <c r="AR708" i="2" s="1"/>
  <c r="AK356" i="2"/>
  <c r="AK513" i="2"/>
  <c r="AK470" i="2"/>
  <c r="AK407" i="2"/>
  <c r="AK34" i="2"/>
  <c r="AK105" i="2"/>
  <c r="AK207" i="2"/>
  <c r="AK607" i="2"/>
  <c r="AK381" i="2"/>
  <c r="AK353" i="2"/>
  <c r="AK319" i="2"/>
  <c r="AK93" i="2"/>
  <c r="AK657" i="2"/>
  <c r="AK299" i="2"/>
  <c r="AK143" i="2"/>
  <c r="AK714" i="2"/>
  <c r="AK139" i="2"/>
  <c r="AK328" i="2"/>
  <c r="AK131" i="2"/>
  <c r="AK197" i="2"/>
  <c r="AR197" i="2" s="1"/>
  <c r="AK285" i="2"/>
  <c r="AK25" i="2"/>
  <c r="AK398" i="2"/>
  <c r="AK640" i="2"/>
  <c r="AR640" i="2" s="1"/>
  <c r="AK723" i="2"/>
  <c r="AR723" i="2" s="1"/>
  <c r="AK698" i="2"/>
  <c r="AR698" i="2" s="1"/>
  <c r="AK154" i="2"/>
  <c r="AK3" i="2"/>
  <c r="AK73" i="2"/>
  <c r="AK95" i="2"/>
  <c r="AK343" i="2"/>
  <c r="AK269" i="2"/>
  <c r="AK598" i="2"/>
  <c r="AK514" i="2"/>
  <c r="AK436" i="2"/>
  <c r="AK331" i="2"/>
  <c r="AK482" i="2"/>
  <c r="AR482" i="2" s="1"/>
  <c r="AK426" i="2"/>
  <c r="AK675" i="2"/>
  <c r="AK678" i="2"/>
  <c r="AK358" i="2"/>
  <c r="AK244" i="2"/>
  <c r="AK9" i="2"/>
  <c r="AK103" i="2"/>
  <c r="AR103" i="2" s="1"/>
  <c r="AK461" i="2"/>
  <c r="AK683" i="2"/>
  <c r="AR683" i="2" s="1"/>
  <c r="AK372" i="2"/>
  <c r="AK37" i="2"/>
  <c r="AK631" i="2"/>
  <c r="AK38" i="2"/>
  <c r="AK460" i="2"/>
  <c r="AK693" i="2"/>
  <c r="AR693" i="2" s="1"/>
  <c r="AK83" i="2"/>
  <c r="AK292" i="2"/>
  <c r="AR292" i="2" s="1"/>
  <c r="AK297" i="2"/>
  <c r="AK202" i="2"/>
  <c r="AK311" i="2"/>
  <c r="AK22" i="2"/>
  <c r="AK156" i="2"/>
  <c r="AK345" i="2"/>
  <c r="AK431" i="2"/>
  <c r="AK237" i="2"/>
  <c r="AK205" i="2"/>
  <c r="AK410" i="2"/>
  <c r="AK408" i="2"/>
  <c r="AR408" i="2" s="1"/>
  <c r="AK29" i="2"/>
  <c r="AK69" i="2"/>
  <c r="AK686" i="2"/>
  <c r="AK515" i="2"/>
  <c r="AK668" i="2"/>
  <c r="AR668" i="2" s="1"/>
  <c r="AK162" i="2"/>
  <c r="AK516" i="2"/>
  <c r="AR516" i="2" s="1"/>
  <c r="AK517" i="2"/>
  <c r="AK518" i="2"/>
  <c r="AR518" i="2" s="1"/>
  <c r="AK552" i="2"/>
  <c r="AK519" i="2"/>
  <c r="AK231" i="2"/>
  <c r="AK97" i="2"/>
  <c r="AR97" i="2" s="1"/>
  <c r="AK602" i="2"/>
  <c r="AK562" i="2"/>
  <c r="AK428" i="2"/>
  <c r="AR428" i="2" s="1"/>
  <c r="AK337" i="2"/>
  <c r="AK561" i="2"/>
  <c r="AK268" i="2"/>
  <c r="AK283" i="2"/>
  <c r="AK473" i="2"/>
  <c r="AR473" i="2" s="1"/>
  <c r="AK366" i="2"/>
  <c r="AK320" i="2"/>
  <c r="AR320" i="2" s="1"/>
  <c r="AK566" i="2"/>
  <c r="AK554" i="2"/>
  <c r="AK620" i="2"/>
  <c r="AR620" i="2" s="1"/>
  <c r="AK612" i="2"/>
  <c r="AR612" i="2" s="1"/>
  <c r="AK170" i="2"/>
  <c r="AK590" i="2"/>
  <c r="AK390" i="2"/>
  <c r="AR390" i="2" s="1"/>
  <c r="AK703" i="2"/>
  <c r="AR703" i="2" s="1"/>
  <c r="AK153" i="2"/>
  <c r="AK520" i="2"/>
  <c r="AK616" i="2"/>
  <c r="AK159" i="2"/>
  <c r="AR159" i="2" s="1"/>
  <c r="AK340" i="2"/>
  <c r="AK704" i="2"/>
  <c r="AR704" i="2" s="1"/>
  <c r="AK601" i="2"/>
  <c r="AK20" i="2"/>
  <c r="AK155" i="2"/>
  <c r="AK181" i="2"/>
  <c r="AK210" i="2"/>
  <c r="AK71" i="2"/>
  <c r="AK521" i="2"/>
  <c r="AR521" i="2" s="1"/>
  <c r="AK454" i="2"/>
  <c r="AK130" i="2"/>
  <c r="AK45" i="2"/>
  <c r="AK272" i="2"/>
  <c r="AR272" i="2" s="1"/>
  <c r="AK386" i="2"/>
  <c r="AK438" i="2"/>
  <c r="AR438" i="2" s="1"/>
  <c r="AK161" i="2"/>
  <c r="AR161" i="2" s="1"/>
  <c r="AK44" i="2"/>
  <c r="AK558" i="2"/>
  <c r="AR558" i="2" s="1"/>
  <c r="AK263" i="2"/>
  <c r="AK2" i="2"/>
  <c r="AK397" i="2"/>
  <c r="AK489" i="2"/>
  <c r="AK592" i="2"/>
  <c r="AK570" i="2"/>
  <c r="AK522" i="2"/>
  <c r="AR522" i="2" s="1"/>
  <c r="AK663" i="2"/>
  <c r="AK635" i="2"/>
  <c r="AR635" i="2" s="1"/>
  <c r="AK169" i="2"/>
  <c r="AK370" i="2"/>
  <c r="AR370" i="2" s="1"/>
  <c r="AK78" i="2"/>
  <c r="AR78" i="2" s="1"/>
  <c r="AK222" i="2"/>
  <c r="AK355" i="2"/>
  <c r="AK121" i="2"/>
  <c r="AK365" i="2"/>
  <c r="AK138" i="2"/>
  <c r="AK576" i="2"/>
  <c r="AR576" i="2" s="1"/>
  <c r="AK280" i="2"/>
  <c r="AR280" i="2" s="1"/>
  <c r="AK361" i="2"/>
  <c r="AK104" i="2"/>
  <c r="AK126" i="2"/>
  <c r="AK586" i="2"/>
  <c r="AR586" i="2" s="1"/>
  <c r="AK563" i="2"/>
  <c r="AR563" i="2" s="1"/>
  <c r="AK46" i="2"/>
  <c r="AK134" i="2"/>
  <c r="AK247" i="2"/>
  <c r="AK278" i="2"/>
  <c r="AK281" i="2"/>
  <c r="AK79" i="2"/>
  <c r="AK709" i="2"/>
  <c r="AR709" i="2" s="1"/>
  <c r="AK258" i="2"/>
  <c r="AK556" i="2"/>
  <c r="AK412" i="2"/>
  <c r="AK360" i="2"/>
  <c r="AR360" i="2" s="1"/>
  <c r="AK182" i="2"/>
  <c r="AK725" i="2"/>
  <c r="AR725" i="2" s="1"/>
  <c r="AK225" i="2"/>
  <c r="AK456" i="2"/>
  <c r="AK226" i="2"/>
  <c r="AK580" i="2"/>
  <c r="AR580" i="2" s="1"/>
  <c r="AK314" i="2"/>
  <c r="AK610" i="2"/>
  <c r="AR610" i="2" s="1"/>
  <c r="AK705" i="2"/>
  <c r="AR705" i="2" s="1"/>
  <c r="AK309" i="2"/>
  <c r="AK92" i="2"/>
  <c r="AK419" i="2"/>
  <c r="AR419" i="2" s="1"/>
  <c r="AK578" i="2"/>
  <c r="AK112" i="2"/>
  <c r="AK313" i="2"/>
  <c r="AR313" i="2" s="1"/>
  <c r="AK632" i="2"/>
  <c r="AK523" i="2"/>
  <c r="AR523" i="2" s="1"/>
  <c r="AK385" i="2"/>
  <c r="AK212" i="2"/>
  <c r="AR212" i="2" s="1"/>
  <c r="AK75" i="2"/>
  <c r="AK383" i="2"/>
  <c r="AK306" i="2"/>
  <c r="AR306" i="2" s="1"/>
  <c r="AK674" i="2"/>
  <c r="AR674" i="2" s="1"/>
  <c r="AK524" i="2"/>
  <c r="AK188" i="2"/>
  <c r="AR188" i="2" s="1"/>
  <c r="AK392" i="2"/>
  <c r="AR392" i="2" s="1"/>
  <c r="AK603" i="2"/>
  <c r="AK681" i="2"/>
  <c r="AK433" i="2"/>
  <c r="AR433" i="2" s="1"/>
  <c r="AK347" i="2"/>
  <c r="AK193" i="2"/>
  <c r="AK307" i="2"/>
  <c r="AK525" i="2"/>
  <c r="AR525" i="2" s="1"/>
  <c r="AK89" i="2"/>
  <c r="AK594" i="2"/>
  <c r="AK24" i="2"/>
  <c r="AK526" i="2"/>
  <c r="AK190" i="2"/>
  <c r="AK232" i="2"/>
  <c r="AK672" i="2"/>
  <c r="AR672" i="2" s="1"/>
  <c r="AK178" i="2"/>
  <c r="AK332" i="2"/>
  <c r="AK624" i="2"/>
  <c r="AR624" i="2" s="1"/>
  <c r="AK293" i="2"/>
  <c r="AR293" i="2" s="1"/>
  <c r="AK618" i="2"/>
  <c r="AK479" i="2"/>
  <c r="AR479" i="2" s="1"/>
  <c r="AK587" i="2"/>
  <c r="AK171" i="2"/>
  <c r="AK564" i="2"/>
  <c r="AK177" i="2"/>
  <c r="AR177" i="2" s="1"/>
  <c r="AK288" i="2"/>
  <c r="AK106" i="2"/>
  <c r="AR106" i="2" s="1"/>
  <c r="AK417" i="2"/>
  <c r="AR417" i="2" s="1"/>
  <c r="AK721" i="2"/>
  <c r="AR721" i="2" s="1"/>
  <c r="AK349" i="2"/>
  <c r="AK259" i="2"/>
  <c r="AK565" i="2"/>
  <c r="AR565" i="2" s="1"/>
  <c r="AK700" i="2"/>
  <c r="AK642" i="2"/>
  <c r="AR642" i="2" s="1"/>
  <c r="AK712" i="2"/>
  <c r="AR712" i="2" s="1"/>
  <c r="AK312" i="2"/>
  <c r="AR312" i="2" s="1"/>
  <c r="AK467" i="2"/>
  <c r="AR467" i="2" s="1"/>
  <c r="AK114" i="2"/>
  <c r="AK67" i="2"/>
  <c r="AK582" i="2"/>
  <c r="AK717" i="2"/>
  <c r="AR717" i="2" s="1"/>
  <c r="AK684" i="2"/>
  <c r="AK322" i="2"/>
  <c r="AK101" i="2"/>
  <c r="AR101" i="2" s="1"/>
  <c r="AK569" i="2"/>
  <c r="AK241" i="2"/>
  <c r="AR241" i="2" s="1"/>
  <c r="AK527" i="2"/>
  <c r="AR527" i="2" s="1"/>
  <c r="AK166" i="2"/>
  <c r="AK230" i="2"/>
  <c r="AK243" i="2"/>
  <c r="AK480" i="2"/>
  <c r="AK116" i="2"/>
  <c r="AK653" i="2"/>
  <c r="AK284" i="2"/>
  <c r="AK726" i="2"/>
  <c r="AK528" i="2"/>
  <c r="AR528" i="2" s="1"/>
  <c r="AK661" i="2"/>
  <c r="AK529" i="2"/>
  <c r="AK492" i="2"/>
  <c r="AR492" i="2" s="1"/>
  <c r="AK262" i="2"/>
  <c r="AK220" i="2"/>
  <c r="AR220" i="2" s="1"/>
  <c r="AK277" i="2"/>
  <c r="AK416" i="2"/>
  <c r="AK613" i="2"/>
  <c r="AK650" i="2"/>
  <c r="AK257" i="2"/>
  <c r="AK327" i="2"/>
  <c r="AK615" i="2"/>
  <c r="AK656" i="2"/>
  <c r="AK604" i="2"/>
  <c r="AK300" i="2"/>
  <c r="AK666" i="2"/>
  <c r="AK200" i="2"/>
  <c r="AK329" i="2"/>
  <c r="AK530" i="2"/>
  <c r="AR530" i="2" s="1"/>
  <c r="AK571" i="2"/>
  <c r="AR571" i="2" s="1"/>
  <c r="AK531" i="2"/>
  <c r="AK391" i="2"/>
  <c r="AK532" i="2"/>
  <c r="AR532" i="2" s="1"/>
  <c r="AK644" i="2"/>
  <c r="AR644" i="2" s="1"/>
  <c r="AK341" i="2"/>
  <c r="AK572" i="2"/>
  <c r="AK253" i="2"/>
  <c r="AR253" i="2" s="1"/>
  <c r="AK254" i="2"/>
  <c r="AK163" i="2"/>
  <c r="AK609" i="2"/>
  <c r="AK533" i="2"/>
  <c r="AR533" i="2" s="1"/>
  <c r="AK56" i="2"/>
  <c r="AR56" i="2" s="1"/>
  <c r="AK627" i="2"/>
  <c r="AK665" i="2"/>
  <c r="AR665" i="2" s="1"/>
  <c r="AK316" i="2"/>
  <c r="AR316" i="2" s="1"/>
  <c r="AK589" i="2"/>
  <c r="AR589" i="2" s="1"/>
  <c r="AK442" i="2"/>
  <c r="AK541" i="2"/>
  <c r="AK464" i="2"/>
  <c r="AR464" i="2" s="1"/>
  <c r="AK484" i="2"/>
  <c r="AR484" i="2" s="1"/>
  <c r="AK645" i="2"/>
  <c r="AR645" i="2" s="1"/>
  <c r="AK638" i="2"/>
  <c r="AK334" i="2"/>
  <c r="AK639" i="2"/>
  <c r="AR639" i="2" s="1"/>
  <c r="AK534" i="2"/>
  <c r="AR534" i="2" s="1"/>
  <c r="AK713" i="2"/>
  <c r="AR713" i="2" s="1"/>
  <c r="AK697" i="2"/>
  <c r="AR697" i="2" s="1"/>
  <c r="AK643" i="2"/>
  <c r="AK468" i="2"/>
  <c r="AR468" i="2" s="1"/>
  <c r="AK599" i="2"/>
  <c r="AR599" i="2" s="1"/>
  <c r="AK483" i="2"/>
  <c r="AK308" i="2"/>
  <c r="AR308" i="2" s="1"/>
  <c r="AK445" i="2"/>
  <c r="AR445" i="2" s="1"/>
  <c r="AK535" i="2"/>
  <c r="AR535" i="2" s="1"/>
  <c r="AK716" i="2"/>
  <c r="AR716" i="2" s="1"/>
  <c r="AK472" i="2"/>
  <c r="AR472" i="2" s="1"/>
  <c r="AK636" i="2"/>
  <c r="AR636" i="2" s="1"/>
  <c r="AK701" i="2"/>
  <c r="AR701" i="2" s="1"/>
  <c r="AK371" i="2"/>
  <c r="AK458" i="2"/>
  <c r="AK346" i="2"/>
  <c r="AR346" i="2" s="1"/>
  <c r="AK611" i="2"/>
  <c r="AK593" i="2"/>
  <c r="AR593" i="2" s="1"/>
  <c r="AK536" i="2"/>
  <c r="AR536" i="2" s="1"/>
  <c r="AK496" i="2"/>
  <c r="AR496" i="2" s="1"/>
  <c r="AK671" i="2"/>
  <c r="AR671" i="2" s="1"/>
  <c r="AK537" i="2"/>
  <c r="AR537" i="2" s="1"/>
  <c r="AK538" i="2"/>
  <c r="AR538" i="2" s="1"/>
  <c r="AK553" i="2"/>
  <c r="AR553" i="2" s="1"/>
  <c r="AK669" i="2"/>
  <c r="AR669" i="2" s="1"/>
  <c r="AK667" i="2"/>
  <c r="AR667" i="2" s="1"/>
  <c r="AK695" i="2"/>
  <c r="AR695" i="2" s="1"/>
  <c r="AQ406" i="2"/>
  <c r="AQ633" i="2"/>
  <c r="AQ677" i="2"/>
  <c r="AQ70" i="2"/>
  <c r="AQ249" i="2"/>
  <c r="AQ252" i="2"/>
  <c r="AQ676" i="2"/>
  <c r="AQ591" i="2"/>
  <c r="AQ685" i="2"/>
  <c r="AQ240" i="2"/>
  <c r="AQ147" i="2"/>
  <c r="AQ605" i="2"/>
  <c r="AQ475" i="2"/>
  <c r="AQ387" i="2"/>
  <c r="AQ439" i="2"/>
  <c r="AQ74" i="2"/>
  <c r="AQ217" i="2"/>
  <c r="AQ157" i="2"/>
  <c r="AQ271" i="2"/>
  <c r="AQ680" i="2"/>
  <c r="AQ7" i="2"/>
  <c r="AQ239" i="2"/>
  <c r="AQ54" i="2"/>
  <c r="AQ362" i="2"/>
  <c r="AQ290" i="2"/>
  <c r="AQ179" i="2"/>
  <c r="AQ476" i="2"/>
  <c r="AQ274" i="2"/>
  <c r="AQ144" i="2"/>
  <c r="AQ338" i="2"/>
  <c r="AQ325" i="2"/>
  <c r="AQ679" i="2"/>
  <c r="AQ85" i="2"/>
  <c r="AQ55" i="2"/>
  <c r="AQ687" i="2"/>
  <c r="AQ218" i="2"/>
  <c r="AQ544" i="2"/>
  <c r="AQ551" i="2"/>
  <c r="AQ229" i="2"/>
  <c r="AQ503" i="2"/>
  <c r="AQ81" i="2"/>
  <c r="AQ543" i="2"/>
  <c r="AQ21" i="2"/>
  <c r="AQ435" i="2"/>
  <c r="AQ14" i="2"/>
  <c r="AQ141" i="2"/>
  <c r="AQ11" i="2"/>
  <c r="AQ315" i="2"/>
  <c r="AQ59" i="2"/>
  <c r="AQ388" i="2"/>
  <c r="AQ377" i="2"/>
  <c r="AQ302" i="2"/>
  <c r="AQ214" i="2"/>
  <c r="AQ498" i="2"/>
  <c r="AQ47" i="2"/>
  <c r="AQ540" i="2"/>
  <c r="AQ344" i="2"/>
  <c r="AQ185" i="2"/>
  <c r="AQ135" i="2"/>
  <c r="AQ486" i="2"/>
  <c r="AQ261" i="2"/>
  <c r="AQ119" i="2"/>
  <c r="AQ94" i="2"/>
  <c r="AQ452" i="2"/>
  <c r="AQ495" i="2"/>
  <c r="AQ61" i="2"/>
  <c r="AQ173" i="2"/>
  <c r="AQ471" i="2"/>
  <c r="AQ494" i="2"/>
  <c r="AQ474" i="2"/>
  <c r="AQ133" i="2"/>
  <c r="AQ367" i="2"/>
  <c r="AQ702" i="2"/>
  <c r="AQ629" i="2"/>
  <c r="AQ276" i="2"/>
  <c r="AQ304" i="2"/>
  <c r="AQ168" i="2"/>
  <c r="AQ477" i="2"/>
  <c r="AQ339" i="2"/>
  <c r="AQ469" i="2"/>
  <c r="AQ48" i="2"/>
  <c r="AQ310" i="2"/>
  <c r="AQ466" i="2"/>
  <c r="AQ16" i="2"/>
  <c r="AQ265" i="2"/>
  <c r="AQ84" i="2"/>
  <c r="AQ402" i="2"/>
  <c r="AQ13" i="2"/>
  <c r="AQ628" i="2"/>
  <c r="AQ691" i="2"/>
  <c r="AQ100" i="2"/>
  <c r="AQ199" i="2"/>
  <c r="AQ539" i="2"/>
  <c r="AQ146" i="2"/>
  <c r="AQ117" i="2"/>
  <c r="AQ96" i="2"/>
  <c r="AQ403" i="2"/>
  <c r="AQ641" i="2"/>
  <c r="AQ203" i="2"/>
  <c r="AQ451" i="2"/>
  <c r="AQ233" i="2"/>
  <c r="AQ333" i="2"/>
  <c r="AQ152" i="2"/>
  <c r="AQ42" i="2"/>
  <c r="AQ291" i="2"/>
  <c r="AQ250" i="2"/>
  <c r="AQ40" i="2"/>
  <c r="AQ411" i="2"/>
  <c r="AQ637" i="2"/>
  <c r="AQ550" i="2"/>
  <c r="AQ659" i="2"/>
  <c r="AQ41" i="2"/>
  <c r="AQ8" i="2"/>
  <c r="AQ215" i="2"/>
  <c r="AQ504" i="2"/>
  <c r="AQ500" i="2"/>
  <c r="AQ123" i="2"/>
  <c r="AQ621" i="2"/>
  <c r="AQ234" i="2"/>
  <c r="AQ128" i="2"/>
  <c r="AQ246" i="2"/>
  <c r="AQ405" i="2"/>
  <c r="AQ30" i="2"/>
  <c r="AQ195" i="2"/>
  <c r="AQ375" i="2"/>
  <c r="AQ98" i="2"/>
  <c r="AQ502" i="2"/>
  <c r="AQ111" i="2"/>
  <c r="AQ409" i="2"/>
  <c r="AQ330" i="2"/>
  <c r="AQ600" i="2"/>
  <c r="AQ91" i="2"/>
  <c r="AQ142" i="2"/>
  <c r="AQ209" i="2"/>
  <c r="AQ295" i="2"/>
  <c r="AQ80" i="2"/>
  <c r="AQ568" i="2"/>
  <c r="AQ394" i="2"/>
  <c r="AQ719" i="2"/>
  <c r="AQ28" i="2"/>
  <c r="AQ350" i="2"/>
  <c r="AQ183" i="2"/>
  <c r="AQ164" i="2"/>
  <c r="AQ180" i="2"/>
  <c r="AQ51" i="2"/>
  <c r="AQ424" i="2"/>
  <c r="AQ120" i="2"/>
  <c r="AQ440" i="2"/>
  <c r="AQ488" i="2"/>
  <c r="AQ127" i="2"/>
  <c r="AQ485" i="2"/>
  <c r="AQ287" i="2"/>
  <c r="AQ560" i="2"/>
  <c r="AQ140" i="2"/>
  <c r="AQ449" i="2"/>
  <c r="AQ718" i="2"/>
  <c r="AQ414" i="2"/>
  <c r="AQ31" i="2"/>
  <c r="AQ145" i="2"/>
  <c r="AQ18" i="2"/>
  <c r="AQ444" i="2"/>
  <c r="AQ585" i="2"/>
  <c r="AQ443" i="2"/>
  <c r="AQ99" i="2"/>
  <c r="AQ434" i="2"/>
  <c r="AQ404" i="2"/>
  <c r="AQ58" i="2"/>
  <c r="AQ282" i="2"/>
  <c r="AQ630" i="2"/>
  <c r="AQ490" i="2"/>
  <c r="AQ555" i="2"/>
  <c r="AQ380" i="2"/>
  <c r="AQ72" i="2"/>
  <c r="AQ378" i="2"/>
  <c r="AQ57" i="2"/>
  <c r="AQ696" i="2"/>
  <c r="AQ557" i="2"/>
  <c r="AQ547" i="2"/>
  <c r="AQ446" i="2"/>
  <c r="AQ548" i="2"/>
  <c r="AQ465" i="2"/>
  <c r="AQ124" i="2"/>
  <c r="AQ374" i="2"/>
  <c r="AQ595" i="2"/>
  <c r="AQ224" i="2"/>
  <c r="AQ296" i="2"/>
  <c r="AQ115" i="2"/>
  <c r="AQ369" i="2"/>
  <c r="AQ39" i="2"/>
  <c r="AQ379" i="2"/>
  <c r="AQ579" i="2"/>
  <c r="AQ423" i="2"/>
  <c r="AQ264" i="2"/>
  <c r="AQ647" i="2"/>
  <c r="AQ336" i="2"/>
  <c r="AQ573" i="2"/>
  <c r="AQ722" i="2"/>
  <c r="AQ658" i="2"/>
  <c r="AQ437" i="2"/>
  <c r="AQ382" i="2"/>
  <c r="AQ15" i="2"/>
  <c r="AQ326" i="2"/>
  <c r="AQ150" i="2"/>
  <c r="AQ450" i="2"/>
  <c r="AQ418" i="2"/>
  <c r="AQ389" i="2"/>
  <c r="AQ172" i="2"/>
  <c r="AQ318" i="2"/>
  <c r="AQ655" i="2"/>
  <c r="AQ194" i="2"/>
  <c r="AQ501" i="2"/>
  <c r="AQ342" i="2"/>
  <c r="AQ107" i="2"/>
  <c r="AQ660" i="2"/>
  <c r="AQ505" i="2"/>
  <c r="AQ219" i="2"/>
  <c r="AQ53" i="2"/>
  <c r="AQ351" i="2"/>
  <c r="AQ10" i="2"/>
  <c r="AQ196" i="2"/>
  <c r="AQ251" i="2"/>
  <c r="AQ542" i="2"/>
  <c r="AQ6" i="2"/>
  <c r="AQ634" i="2"/>
  <c r="AQ429" i="2"/>
  <c r="AQ88" i="2"/>
  <c r="AQ662" i="2"/>
  <c r="AQ167" i="2"/>
  <c r="AQ129" i="2"/>
  <c r="AQ305" i="2"/>
  <c r="AQ706" i="2"/>
  <c r="AQ109" i="2"/>
  <c r="AQ699" i="2"/>
  <c r="AQ184" i="2"/>
  <c r="AQ235" i="2"/>
  <c r="AQ221" i="2"/>
  <c r="AQ463" i="2"/>
  <c r="AQ223" i="2"/>
  <c r="AQ52" i="2"/>
  <c r="AQ420" i="2"/>
  <c r="AQ273" i="2"/>
  <c r="AQ248" i="2"/>
  <c r="AQ266" i="2"/>
  <c r="AQ608" i="2"/>
  <c r="AQ192" i="2"/>
  <c r="AQ581" i="2"/>
  <c r="AQ711" i="2"/>
  <c r="AQ286" i="2"/>
  <c r="AQ487" i="2"/>
  <c r="AQ673" i="2"/>
  <c r="AQ289" i="2"/>
  <c r="AQ43" i="2"/>
  <c r="AQ459" i="2"/>
  <c r="AQ427" i="2"/>
  <c r="AQ617" i="2"/>
  <c r="AQ597" i="2"/>
  <c r="AQ415" i="2"/>
  <c r="AQ12" i="2"/>
  <c r="AQ213" i="2"/>
  <c r="AQ455" i="2"/>
  <c r="AQ256" i="2"/>
  <c r="AQ357" i="2"/>
  <c r="AQ113" i="2"/>
  <c r="AQ654" i="2"/>
  <c r="AQ108" i="2"/>
  <c r="AQ710" i="2"/>
  <c r="AQ574" i="2"/>
  <c r="AQ77" i="2"/>
  <c r="AQ682" i="2"/>
  <c r="AQ206" i="2"/>
  <c r="AQ5" i="2"/>
  <c r="AQ260" i="2"/>
  <c r="AQ664" i="2"/>
  <c r="AQ506" i="2"/>
  <c r="AQ619" i="2"/>
  <c r="AQ211" i="2"/>
  <c r="AQ17" i="2"/>
  <c r="AQ66" i="2"/>
  <c r="AQ33" i="2"/>
  <c r="AQ584" i="2"/>
  <c r="AQ238" i="2"/>
  <c r="AQ175" i="2"/>
  <c r="AQ596" i="2"/>
  <c r="AQ216" i="2"/>
  <c r="AQ507" i="2"/>
  <c r="AQ646" i="2"/>
  <c r="AQ715" i="2"/>
  <c r="AQ303" i="2"/>
  <c r="AQ189" i="2"/>
  <c r="AQ481" i="2"/>
  <c r="AQ324" i="2"/>
  <c r="AQ301" i="2"/>
  <c r="AQ720" i="2"/>
  <c r="AQ245" i="2"/>
  <c r="AQ270" i="2"/>
  <c r="AQ122" i="2"/>
  <c r="AQ364" i="2"/>
  <c r="AQ136" i="2"/>
  <c r="AQ626" i="2"/>
  <c r="AQ688" i="2"/>
  <c r="AQ508" i="2"/>
  <c r="AQ62" i="2"/>
  <c r="AQ401" i="2"/>
  <c r="AQ457" i="2"/>
  <c r="AQ384" i="2"/>
  <c r="AQ68" i="2"/>
  <c r="AQ294" i="2"/>
  <c r="AQ354" i="2"/>
  <c r="AQ227" i="2"/>
  <c r="AQ137" i="2"/>
  <c r="AQ447" i="2"/>
  <c r="AQ499" i="2"/>
  <c r="AQ690" i="2"/>
  <c r="AQ90" i="2"/>
  <c r="AQ191" i="2"/>
  <c r="AQ692" i="2"/>
  <c r="AQ60" i="2"/>
  <c r="AQ35" i="2"/>
  <c r="AQ275" i="2"/>
  <c r="AQ174" i="2"/>
  <c r="AQ724" i="2"/>
  <c r="AQ373" i="2"/>
  <c r="AQ549" i="2"/>
  <c r="AQ430" i="2"/>
  <c r="AQ421" i="2"/>
  <c r="AQ363" i="2"/>
  <c r="AQ348" i="2"/>
  <c r="AQ82" i="2"/>
  <c r="AQ132" i="2"/>
  <c r="AQ165" i="2"/>
  <c r="AQ509" i="2"/>
  <c r="AQ559" i="2"/>
  <c r="AQ396" i="2"/>
  <c r="AQ652" i="2"/>
  <c r="AQ49" i="2"/>
  <c r="AQ546" i="2"/>
  <c r="AQ64" i="2"/>
  <c r="AQ151" i="2"/>
  <c r="AQ125" i="2"/>
  <c r="AQ187" i="2"/>
  <c r="AQ670" i="2"/>
  <c r="AQ321" i="2"/>
  <c r="AQ267" i="2"/>
  <c r="AQ118" i="2"/>
  <c r="AQ606" i="2"/>
  <c r="AQ86" i="2"/>
  <c r="AQ453" i="2"/>
  <c r="AQ648" i="2"/>
  <c r="AQ87" i="2"/>
  <c r="AQ298" i="2"/>
  <c r="AQ255" i="2"/>
  <c r="AQ102" i="2"/>
  <c r="AQ236" i="2"/>
  <c r="AQ510" i="2"/>
  <c r="AQ623" i="2"/>
  <c r="AQ279" i="2"/>
  <c r="AQ63" i="2"/>
  <c r="AQ4" i="2"/>
  <c r="AQ400" i="2"/>
  <c r="AQ323" i="2"/>
  <c r="AQ511" i="2"/>
  <c r="AQ160" i="2"/>
  <c r="AQ27" i="2"/>
  <c r="AQ689" i="2"/>
  <c r="AQ448" i="2"/>
  <c r="AQ462" i="2"/>
  <c r="AQ228" i="2"/>
  <c r="AQ497" i="2"/>
  <c r="AQ393" i="2"/>
  <c r="AQ577" i="2"/>
  <c r="AQ19" i="2"/>
  <c r="AQ432" i="2"/>
  <c r="AQ651" i="2"/>
  <c r="AQ352" i="2"/>
  <c r="AQ413" i="2"/>
  <c r="AQ478" i="2"/>
  <c r="AQ201" i="2"/>
  <c r="AQ23" i="2"/>
  <c r="AQ425" i="2"/>
  <c r="AQ36" i="2"/>
  <c r="AQ694" i="2"/>
  <c r="AQ441" i="2"/>
  <c r="AQ76" i="2"/>
  <c r="AQ512" i="2"/>
  <c r="AQ65" i="2"/>
  <c r="AQ622" i="2"/>
  <c r="AQ186" i="2"/>
  <c r="AQ588" i="2"/>
  <c r="AQ50" i="2"/>
  <c r="AQ32" i="2"/>
  <c r="AQ158" i="2"/>
  <c r="AQ242" i="2"/>
  <c r="AQ422" i="2"/>
  <c r="AQ176" i="2"/>
  <c r="AQ614" i="2"/>
  <c r="AQ575" i="2"/>
  <c r="AQ376" i="2"/>
  <c r="AQ545" i="2"/>
  <c r="AQ26" i="2"/>
  <c r="AQ204" i="2"/>
  <c r="AQ359" i="2"/>
  <c r="AQ198" i="2"/>
  <c r="AQ317" i="2"/>
  <c r="AQ149" i="2"/>
  <c r="AQ335" i="2"/>
  <c r="AQ399" i="2"/>
  <c r="AQ649" i="2"/>
  <c r="AQ707" i="2"/>
  <c r="AQ567" i="2"/>
  <c r="AQ493" i="2"/>
  <c r="AQ148" i="2"/>
  <c r="AQ208" i="2"/>
  <c r="AQ110" i="2"/>
  <c r="AQ368" i="2"/>
  <c r="AQ625" i="2"/>
  <c r="AQ395" i="2"/>
  <c r="AQ491" i="2"/>
  <c r="AQ583" i="2"/>
  <c r="AQ708" i="2"/>
  <c r="AQ356" i="2"/>
  <c r="AQ513" i="2"/>
  <c r="AQ470" i="2"/>
  <c r="AQ407" i="2"/>
  <c r="AQ34" i="2"/>
  <c r="AQ105" i="2"/>
  <c r="AQ207" i="2"/>
  <c r="AQ607" i="2"/>
  <c r="AQ381" i="2"/>
  <c r="AQ353" i="2"/>
  <c r="AQ319" i="2"/>
  <c r="AQ93" i="2"/>
  <c r="AQ657" i="2"/>
  <c r="AQ299" i="2"/>
  <c r="AQ143" i="2"/>
  <c r="AQ714" i="2"/>
  <c r="AQ139" i="2"/>
  <c r="AQ328" i="2"/>
  <c r="AQ131" i="2"/>
  <c r="AQ197" i="2"/>
  <c r="AQ285" i="2"/>
  <c r="AQ25" i="2"/>
  <c r="AQ398" i="2"/>
  <c r="AQ640" i="2"/>
  <c r="AQ723" i="2"/>
  <c r="AQ698" i="2"/>
  <c r="AQ154" i="2"/>
  <c r="AQ3" i="2"/>
  <c r="AQ73" i="2"/>
  <c r="AQ95" i="2"/>
  <c r="AQ343" i="2"/>
  <c r="AQ269" i="2"/>
  <c r="AQ598" i="2"/>
  <c r="AQ514" i="2"/>
  <c r="AQ436" i="2"/>
  <c r="AQ331" i="2"/>
  <c r="AQ482" i="2"/>
  <c r="AQ426" i="2"/>
  <c r="AQ675" i="2"/>
  <c r="AQ678" i="2"/>
  <c r="AQ358" i="2"/>
  <c r="AQ244" i="2"/>
  <c r="AQ9" i="2"/>
  <c r="AQ103" i="2"/>
  <c r="AQ461" i="2"/>
  <c r="AQ683" i="2"/>
  <c r="AQ372" i="2"/>
  <c r="AQ37" i="2"/>
  <c r="AQ631" i="2"/>
  <c r="AQ38" i="2"/>
  <c r="AQ460" i="2"/>
  <c r="AQ693" i="2"/>
  <c r="AQ83" i="2"/>
  <c r="AQ292" i="2"/>
  <c r="AQ297" i="2"/>
  <c r="AQ202" i="2"/>
  <c r="AQ311" i="2"/>
  <c r="AQ22" i="2"/>
  <c r="AQ156" i="2"/>
  <c r="AQ345" i="2"/>
  <c r="AQ431" i="2"/>
  <c r="AQ237" i="2"/>
  <c r="AQ205" i="2"/>
  <c r="AQ410" i="2"/>
  <c r="AQ408" i="2"/>
  <c r="AQ29" i="2"/>
  <c r="AQ69" i="2"/>
  <c r="AQ686" i="2"/>
  <c r="AQ515" i="2"/>
  <c r="AQ668" i="2"/>
  <c r="AQ162" i="2"/>
  <c r="AQ516" i="2"/>
  <c r="AQ517" i="2"/>
  <c r="AQ518" i="2"/>
  <c r="AQ552" i="2"/>
  <c r="AQ519" i="2"/>
  <c r="AQ231" i="2"/>
  <c r="AQ97" i="2"/>
  <c r="AQ602" i="2"/>
  <c r="AQ562" i="2"/>
  <c r="AQ428" i="2"/>
  <c r="AQ337" i="2"/>
  <c r="AQ561" i="2"/>
  <c r="AQ268" i="2"/>
  <c r="AQ283" i="2"/>
  <c r="AQ473" i="2"/>
  <c r="AQ366" i="2"/>
  <c r="AQ320" i="2"/>
  <c r="AQ566" i="2"/>
  <c r="AQ554" i="2"/>
  <c r="AQ620" i="2"/>
  <c r="AQ612" i="2"/>
  <c r="AQ170" i="2"/>
  <c r="AQ590" i="2"/>
  <c r="AQ390" i="2"/>
  <c r="AQ703" i="2"/>
  <c r="AQ153" i="2"/>
  <c r="AQ520" i="2"/>
  <c r="AQ616" i="2"/>
  <c r="AQ159" i="2"/>
  <c r="AQ340" i="2"/>
  <c r="AQ704" i="2"/>
  <c r="AQ601" i="2"/>
  <c r="AQ20" i="2"/>
  <c r="AQ155" i="2"/>
  <c r="AQ181" i="2"/>
  <c r="AQ210" i="2"/>
  <c r="AQ71" i="2"/>
  <c r="AQ521" i="2"/>
  <c r="AQ454" i="2"/>
  <c r="AQ130" i="2"/>
  <c r="AQ45" i="2"/>
  <c r="AQ272" i="2"/>
  <c r="AQ386" i="2"/>
  <c r="AQ438" i="2"/>
  <c r="AQ161" i="2"/>
  <c r="AQ44" i="2"/>
  <c r="AQ558" i="2"/>
  <c r="AQ263" i="2"/>
  <c r="AQ2" i="2"/>
  <c r="AQ397" i="2"/>
  <c r="AQ489" i="2"/>
  <c r="AQ592" i="2"/>
  <c r="AQ570" i="2"/>
  <c r="AQ522" i="2"/>
  <c r="AQ663" i="2"/>
  <c r="AQ635" i="2"/>
  <c r="AQ169" i="2"/>
  <c r="AQ370" i="2"/>
  <c r="AQ78" i="2"/>
  <c r="AQ222" i="2"/>
  <c r="AQ355" i="2"/>
  <c r="AQ121" i="2"/>
  <c r="AQ365" i="2"/>
  <c r="AQ138" i="2"/>
  <c r="AQ576" i="2"/>
  <c r="AQ280" i="2"/>
  <c r="AQ361" i="2"/>
  <c r="AQ104" i="2"/>
  <c r="AQ126" i="2"/>
  <c r="AQ586" i="2"/>
  <c r="AQ563" i="2"/>
  <c r="AQ46" i="2"/>
  <c r="AQ134" i="2"/>
  <c r="AQ247" i="2"/>
  <c r="AQ278" i="2"/>
  <c r="AQ281" i="2"/>
  <c r="AQ79" i="2"/>
  <c r="AQ709" i="2"/>
  <c r="AQ258" i="2"/>
  <c r="AQ556" i="2"/>
  <c r="AQ412" i="2"/>
  <c r="AQ360" i="2"/>
  <c r="AQ182" i="2"/>
  <c r="AQ725" i="2"/>
  <c r="AQ225" i="2"/>
  <c r="AQ456" i="2"/>
  <c r="AQ226" i="2"/>
  <c r="AQ580" i="2"/>
  <c r="AQ314" i="2"/>
  <c r="AQ610" i="2"/>
  <c r="AQ705" i="2"/>
  <c r="AQ309" i="2"/>
  <c r="AQ92" i="2"/>
  <c r="AQ419" i="2"/>
  <c r="AQ578" i="2"/>
  <c r="AQ112" i="2"/>
  <c r="AQ313" i="2"/>
  <c r="AQ632" i="2"/>
  <c r="AQ523" i="2"/>
  <c r="AQ385" i="2"/>
  <c r="AQ212" i="2"/>
  <c r="AQ75" i="2"/>
  <c r="AQ383" i="2"/>
  <c r="AQ306" i="2"/>
  <c r="AQ674" i="2"/>
  <c r="AQ524" i="2"/>
  <c r="AQ188" i="2"/>
  <c r="AQ392" i="2"/>
  <c r="AQ603" i="2"/>
  <c r="AQ681" i="2"/>
  <c r="AQ433" i="2"/>
  <c r="AQ347" i="2"/>
  <c r="AQ193" i="2"/>
  <c r="AQ307" i="2"/>
  <c r="AQ525" i="2"/>
  <c r="AQ89" i="2"/>
  <c r="AQ594" i="2"/>
  <c r="AQ24" i="2"/>
  <c r="AQ526" i="2"/>
  <c r="AQ190" i="2"/>
  <c r="AQ232" i="2"/>
  <c r="AQ672" i="2"/>
  <c r="AQ178" i="2"/>
  <c r="AQ332" i="2"/>
  <c r="AQ624" i="2"/>
  <c r="AQ293" i="2"/>
  <c r="AQ618" i="2"/>
  <c r="AQ479" i="2"/>
  <c r="AQ587" i="2"/>
  <c r="AQ171" i="2"/>
  <c r="AQ564" i="2"/>
  <c r="AQ177" i="2"/>
  <c r="AQ288" i="2"/>
  <c r="AQ106" i="2"/>
  <c r="AQ417" i="2"/>
  <c r="AQ721" i="2"/>
  <c r="AQ349" i="2"/>
  <c r="AQ259" i="2"/>
  <c r="AQ565" i="2"/>
  <c r="AQ700" i="2"/>
  <c r="AQ642" i="2"/>
  <c r="AQ712" i="2"/>
  <c r="AQ312" i="2"/>
  <c r="AQ467" i="2"/>
  <c r="AQ114" i="2"/>
  <c r="AQ67" i="2"/>
  <c r="AQ582" i="2"/>
  <c r="AQ717" i="2"/>
  <c r="AQ684" i="2"/>
  <c r="AQ322" i="2"/>
  <c r="AQ101" i="2"/>
  <c r="AQ569" i="2"/>
  <c r="AQ241" i="2"/>
  <c r="AQ527" i="2"/>
  <c r="AQ166" i="2"/>
  <c r="AQ230" i="2"/>
  <c r="AQ243" i="2"/>
  <c r="AQ480" i="2"/>
  <c r="AQ116" i="2"/>
  <c r="AQ653" i="2"/>
  <c r="AQ284" i="2"/>
  <c r="AQ726" i="2"/>
  <c r="AQ528" i="2"/>
  <c r="AQ661" i="2"/>
  <c r="AQ529" i="2"/>
  <c r="AQ492" i="2"/>
  <c r="AQ262" i="2"/>
  <c r="AQ220" i="2"/>
  <c r="AQ277" i="2"/>
  <c r="AQ416" i="2"/>
  <c r="AQ613" i="2"/>
  <c r="AQ650" i="2"/>
  <c r="AQ257" i="2"/>
  <c r="AQ327" i="2"/>
  <c r="AQ615" i="2"/>
  <c r="AQ656" i="2"/>
  <c r="AQ604" i="2"/>
  <c r="AQ300" i="2"/>
  <c r="AQ666" i="2"/>
  <c r="AQ200" i="2"/>
  <c r="AQ329" i="2"/>
  <c r="AQ530" i="2"/>
  <c r="AQ571" i="2"/>
  <c r="AQ531" i="2"/>
  <c r="AQ391" i="2"/>
  <c r="AQ532" i="2"/>
  <c r="AQ644" i="2"/>
  <c r="AQ341" i="2"/>
  <c r="AQ572" i="2"/>
  <c r="AQ253" i="2"/>
  <c r="AQ254" i="2"/>
  <c r="AQ163" i="2"/>
  <c r="AQ609" i="2"/>
  <c r="AQ533" i="2"/>
  <c r="AQ56" i="2"/>
  <c r="AQ627" i="2"/>
  <c r="AQ665" i="2"/>
  <c r="AQ316" i="2"/>
  <c r="AQ589" i="2"/>
  <c r="AQ442" i="2"/>
  <c r="AQ541" i="2"/>
  <c r="AQ464" i="2"/>
  <c r="AQ484" i="2"/>
  <c r="AQ645" i="2"/>
  <c r="AQ638" i="2"/>
  <c r="AQ334" i="2"/>
  <c r="AQ639" i="2"/>
  <c r="AQ534" i="2"/>
  <c r="AQ713" i="2"/>
  <c r="AQ697" i="2"/>
  <c r="AQ643" i="2"/>
  <c r="AQ468" i="2"/>
  <c r="AQ599" i="2"/>
  <c r="AQ483" i="2"/>
  <c r="AQ308" i="2"/>
  <c r="AQ445" i="2"/>
  <c r="AQ535" i="2"/>
  <c r="AQ716" i="2"/>
  <c r="AQ472" i="2"/>
  <c r="AQ636" i="2"/>
  <c r="AQ701" i="2"/>
  <c r="AQ371" i="2"/>
  <c r="AQ458" i="2"/>
  <c r="AQ346" i="2"/>
  <c r="AQ611" i="2"/>
  <c r="AQ593" i="2"/>
  <c r="AQ536" i="2"/>
  <c r="AQ496" i="2"/>
  <c r="AQ671" i="2"/>
  <c r="AQ537" i="2"/>
  <c r="AQ538" i="2"/>
  <c r="AQ553" i="2"/>
  <c r="AQ669" i="2"/>
  <c r="AQ667" i="2"/>
  <c r="AQ695" i="2"/>
  <c r="B42" i="3"/>
  <c r="H42" i="3" s="1"/>
  <c r="B8" i="3"/>
  <c r="H8" i="3" s="1"/>
  <c r="B9" i="3"/>
  <c r="H9" i="3" s="1"/>
  <c r="B53" i="3"/>
  <c r="H53" i="3" s="1"/>
  <c r="B19" i="3"/>
  <c r="H19" i="3" s="1"/>
  <c r="B23" i="3"/>
  <c r="H23" i="3" s="1"/>
  <c r="B100" i="3"/>
  <c r="H100" i="3" s="1"/>
  <c r="B91" i="3"/>
  <c r="H91" i="3" s="1"/>
  <c r="B3" i="3"/>
  <c r="H3" i="3" s="1"/>
  <c r="B12" i="3"/>
  <c r="H12" i="3" s="1"/>
  <c r="B54" i="3"/>
  <c r="H54" i="3" s="1"/>
  <c r="B36" i="3"/>
  <c r="D36" i="3" s="1"/>
  <c r="B2" i="3"/>
  <c r="F2" i="3" s="1"/>
  <c r="B73" i="3"/>
  <c r="F73" i="3" s="1"/>
  <c r="B44" i="3"/>
  <c r="P44" i="3" s="1"/>
  <c r="B67" i="3"/>
  <c r="H67" i="3" s="1"/>
  <c r="B11" i="3"/>
  <c r="P11" i="3" s="1"/>
  <c r="B86" i="3"/>
  <c r="H86" i="3" s="1"/>
  <c r="B66" i="3"/>
  <c r="F66" i="3" s="1"/>
  <c r="B68" i="3"/>
  <c r="G68" i="3" s="1"/>
  <c r="B45" i="3"/>
  <c r="F45" i="3" s="1"/>
  <c r="B114" i="3"/>
  <c r="H114" i="3" s="1"/>
  <c r="B47" i="3"/>
  <c r="F47" i="3" s="1"/>
  <c r="B64" i="3"/>
  <c r="F64" i="3" s="1"/>
  <c r="B58" i="3"/>
  <c r="H58" i="3" s="1"/>
  <c r="B55" i="3"/>
  <c r="F55" i="3" s="1"/>
  <c r="B75" i="3"/>
  <c r="H75" i="3" s="1"/>
  <c r="B29" i="3"/>
  <c r="G29" i="3" s="1"/>
  <c r="B34" i="3"/>
  <c r="H34" i="3" s="1"/>
  <c r="B7" i="3"/>
  <c r="H7" i="3" s="1"/>
  <c r="B37" i="3"/>
  <c r="H37" i="3" s="1"/>
  <c r="B106" i="3"/>
  <c r="H106" i="3" s="1"/>
  <c r="B10" i="3"/>
  <c r="G10" i="3" s="1"/>
  <c r="B63" i="3"/>
  <c r="D63" i="3" s="1"/>
  <c r="B20" i="3"/>
  <c r="H20" i="3" s="1"/>
  <c r="B31" i="3"/>
  <c r="H31" i="3" s="1"/>
  <c r="B61" i="3"/>
  <c r="D61" i="3" s="1"/>
  <c r="B119" i="3"/>
  <c r="H119" i="3" s="1"/>
  <c r="B25" i="3"/>
  <c r="H25" i="3" s="1"/>
  <c r="B94" i="3"/>
  <c r="H94" i="3" s="1"/>
  <c r="B39" i="3"/>
  <c r="H39" i="3" s="1"/>
  <c r="B30" i="3"/>
  <c r="H30" i="3" s="1"/>
  <c r="B4" i="3"/>
  <c r="H4" i="3" s="1"/>
  <c r="B95" i="3"/>
  <c r="H95" i="3" s="1"/>
  <c r="B56" i="3"/>
  <c r="H56" i="3" s="1"/>
  <c r="B28" i="3"/>
  <c r="I28" i="3" s="1"/>
  <c r="B79" i="3"/>
  <c r="F79" i="3" s="1"/>
  <c r="B5" i="3"/>
  <c r="E5" i="3" s="1"/>
  <c r="B71" i="3"/>
  <c r="H71" i="3" s="1"/>
  <c r="B102" i="3"/>
  <c r="D102" i="3" s="1"/>
  <c r="B32" i="3"/>
  <c r="H32" i="3" s="1"/>
  <c r="B17" i="3"/>
  <c r="H17" i="3" s="1"/>
  <c r="B6" i="3"/>
  <c r="H6" i="3" s="1"/>
  <c r="B120" i="3"/>
  <c r="I120" i="3" s="1"/>
  <c r="B46" i="3"/>
  <c r="H46" i="3" s="1"/>
  <c r="B59" i="3"/>
  <c r="D59" i="3" s="1"/>
  <c r="B15" i="3"/>
  <c r="D15" i="3" s="1"/>
  <c r="B107" i="3"/>
  <c r="D107" i="3" s="1"/>
  <c r="B82" i="3"/>
  <c r="E82" i="3" s="1"/>
  <c r="B121" i="3"/>
  <c r="H121" i="3" s="1"/>
  <c r="B92" i="3"/>
  <c r="H92" i="3" s="1"/>
  <c r="B21" i="3"/>
  <c r="E21" i="3" s="1"/>
  <c r="B115" i="3"/>
  <c r="H115" i="3" s="1"/>
  <c r="B27" i="3"/>
  <c r="D27" i="3" s="1"/>
  <c r="B14" i="3"/>
  <c r="H14" i="3" s="1"/>
  <c r="B24" i="3"/>
  <c r="H24" i="3" s="1"/>
  <c r="B38" i="3"/>
  <c r="F38" i="3" s="1"/>
  <c r="B22" i="3"/>
  <c r="D22" i="3" s="1"/>
  <c r="B40" i="3"/>
  <c r="H40" i="3" s="1"/>
  <c r="B49" i="3"/>
  <c r="F49" i="3" s="1"/>
  <c r="B108" i="3"/>
  <c r="D108" i="3" s="1"/>
  <c r="B69" i="3"/>
  <c r="D69" i="3" s="1"/>
  <c r="B52" i="3"/>
  <c r="D52" i="3" s="1"/>
  <c r="B83" i="3"/>
  <c r="D83" i="3" s="1"/>
  <c r="B33" i="3"/>
  <c r="I33" i="3" s="1"/>
  <c r="B18" i="3"/>
  <c r="I18" i="3" s="1"/>
  <c r="B109" i="3"/>
  <c r="D109" i="3" s="1"/>
  <c r="B110" i="3"/>
  <c r="H110" i="3" s="1"/>
  <c r="B50" i="3"/>
  <c r="H50" i="3" s="1"/>
  <c r="B41" i="3"/>
  <c r="H41" i="3" s="1"/>
  <c r="B26" i="3"/>
  <c r="H26" i="3" s="1"/>
  <c r="B13" i="3"/>
  <c r="F13" i="3" s="1"/>
  <c r="B48" i="3"/>
  <c r="H48" i="3" s="1"/>
  <c r="B90" i="3"/>
  <c r="H90" i="3" s="1"/>
  <c r="B122" i="3"/>
  <c r="H122" i="3" s="1"/>
  <c r="B16" i="3"/>
  <c r="G16" i="3" s="1"/>
  <c r="B51" i="3"/>
  <c r="G51" i="3" s="1"/>
  <c r="B78" i="3"/>
  <c r="D78" i="3" s="1"/>
  <c r="B43" i="3"/>
  <c r="E43" i="3" s="1"/>
  <c r="B60" i="3"/>
  <c r="H60" i="3" s="1"/>
  <c r="B57" i="3"/>
  <c r="H57" i="3" s="1"/>
  <c r="B81" i="3"/>
  <c r="G81" i="3" s="1"/>
  <c r="B103" i="3"/>
  <c r="H103" i="3" s="1"/>
  <c r="B87" i="3"/>
  <c r="H87" i="3" s="1"/>
  <c r="B84" i="3"/>
  <c r="G84" i="3" s="1"/>
  <c r="B70" i="3"/>
  <c r="H70" i="3" s="1"/>
  <c r="B88" i="3"/>
  <c r="H88" i="3" s="1"/>
  <c r="B65" i="3"/>
  <c r="H65" i="3" s="1"/>
  <c r="B80" i="3"/>
  <c r="G80" i="3" s="1"/>
  <c r="B62" i="3"/>
  <c r="H62" i="3" s="1"/>
  <c r="B116" i="3"/>
  <c r="I116" i="3" s="1"/>
  <c r="B35" i="3"/>
  <c r="H35" i="3" s="1"/>
  <c r="B89" i="3"/>
  <c r="F89" i="3" s="1"/>
  <c r="B93" i="3"/>
  <c r="I93" i="3" s="1"/>
  <c r="B76" i="3"/>
  <c r="E76" i="3" s="1"/>
  <c r="B96" i="3"/>
  <c r="I96" i="3" s="1"/>
  <c r="B104" i="3"/>
  <c r="H104" i="3" s="1"/>
  <c r="B97" i="3"/>
  <c r="H97" i="3" s="1"/>
  <c r="B98" i="3"/>
  <c r="H98" i="3" s="1"/>
  <c r="B112" i="3"/>
  <c r="H112" i="3" s="1"/>
  <c r="B105" i="3"/>
  <c r="H105" i="3" s="1"/>
  <c r="B101" i="3"/>
  <c r="H101" i="3" s="1"/>
  <c r="B72" i="3"/>
  <c r="H72" i="3" s="1"/>
  <c r="B99" i="3"/>
  <c r="H99" i="3" s="1"/>
  <c r="B74" i="3"/>
  <c r="H74" i="3" s="1"/>
  <c r="B117" i="3"/>
  <c r="F117" i="3" s="1"/>
  <c r="B85" i="3"/>
  <c r="F85" i="3" s="1"/>
  <c r="B113" i="3"/>
  <c r="F113" i="3" s="1"/>
  <c r="B111" i="3"/>
  <c r="F111" i="3" s="1"/>
  <c r="B77" i="3"/>
  <c r="E77" i="3" s="1"/>
  <c r="B118" i="3"/>
  <c r="H118" i="3" s="1"/>
  <c r="AH406" i="2"/>
  <c r="AH633" i="2"/>
  <c r="AH677" i="2"/>
  <c r="AH70" i="2"/>
  <c r="AH249" i="2"/>
  <c r="AH252" i="2"/>
  <c r="AH676" i="2"/>
  <c r="AH591" i="2"/>
  <c r="AH685" i="2"/>
  <c r="AH240" i="2"/>
  <c r="AH147" i="2"/>
  <c r="AH605" i="2"/>
  <c r="AH475" i="2"/>
  <c r="AH387" i="2"/>
  <c r="AH439" i="2"/>
  <c r="AH74" i="2"/>
  <c r="AH217" i="2"/>
  <c r="AH157" i="2"/>
  <c r="AH271" i="2"/>
  <c r="AH680" i="2"/>
  <c r="AH7" i="2"/>
  <c r="AH239" i="2"/>
  <c r="AH54" i="2"/>
  <c r="AH362" i="2"/>
  <c r="AH290" i="2"/>
  <c r="AH179" i="2"/>
  <c r="AH476" i="2"/>
  <c r="AH274" i="2"/>
  <c r="AH144" i="2"/>
  <c r="AH338" i="2"/>
  <c r="AH325" i="2"/>
  <c r="AH679" i="2"/>
  <c r="AH85" i="2"/>
  <c r="AH55" i="2"/>
  <c r="AH687" i="2"/>
  <c r="AH218" i="2"/>
  <c r="AH544" i="2"/>
  <c r="AH551" i="2"/>
  <c r="AH229" i="2"/>
  <c r="AH503" i="2"/>
  <c r="AH81" i="2"/>
  <c r="AH543" i="2"/>
  <c r="AH21" i="2"/>
  <c r="AH435" i="2"/>
  <c r="AH14" i="2"/>
  <c r="AH141" i="2"/>
  <c r="AH11" i="2"/>
  <c r="AH315" i="2"/>
  <c r="AH59" i="2"/>
  <c r="AH388" i="2"/>
  <c r="AH377" i="2"/>
  <c r="AH302" i="2"/>
  <c r="AH214" i="2"/>
  <c r="AH498" i="2"/>
  <c r="AH47" i="2"/>
  <c r="AH540" i="2"/>
  <c r="AH344" i="2"/>
  <c r="AH185" i="2"/>
  <c r="AH135" i="2"/>
  <c r="AH486" i="2"/>
  <c r="AH261" i="2"/>
  <c r="AH119" i="2"/>
  <c r="AH94" i="2"/>
  <c r="AH452" i="2"/>
  <c r="AH495" i="2"/>
  <c r="AH61" i="2"/>
  <c r="AH173" i="2"/>
  <c r="AH471" i="2"/>
  <c r="AH494" i="2"/>
  <c r="AH474" i="2"/>
  <c r="AH133" i="2"/>
  <c r="AH367" i="2"/>
  <c r="AH702" i="2"/>
  <c r="AH629" i="2"/>
  <c r="AH276" i="2"/>
  <c r="AH304" i="2"/>
  <c r="AH168" i="2"/>
  <c r="AH477" i="2"/>
  <c r="AH339" i="2"/>
  <c r="AH469" i="2"/>
  <c r="AH48" i="2"/>
  <c r="AH310" i="2"/>
  <c r="AH466" i="2"/>
  <c r="AH16" i="2"/>
  <c r="AH265" i="2"/>
  <c r="AH84" i="2"/>
  <c r="AH402" i="2"/>
  <c r="AH13" i="2"/>
  <c r="AH628" i="2"/>
  <c r="AH691" i="2"/>
  <c r="AH100" i="2"/>
  <c r="AH199" i="2"/>
  <c r="AH539" i="2"/>
  <c r="AH146" i="2"/>
  <c r="AH117" i="2"/>
  <c r="AH96" i="2"/>
  <c r="AH403" i="2"/>
  <c r="AH641" i="2"/>
  <c r="AH203" i="2"/>
  <c r="AH451" i="2"/>
  <c r="AH233" i="2"/>
  <c r="AH333" i="2"/>
  <c r="AH152" i="2"/>
  <c r="AH42" i="2"/>
  <c r="AH291" i="2"/>
  <c r="AH250" i="2"/>
  <c r="AH40" i="2"/>
  <c r="AH411" i="2"/>
  <c r="AH637" i="2"/>
  <c r="AH550" i="2"/>
  <c r="AH659" i="2"/>
  <c r="AH41" i="2"/>
  <c r="AH8" i="2"/>
  <c r="AH215" i="2"/>
  <c r="AH504" i="2"/>
  <c r="AH500" i="2"/>
  <c r="AH123" i="2"/>
  <c r="AH621" i="2"/>
  <c r="AH234" i="2"/>
  <c r="AH128" i="2"/>
  <c r="AH246" i="2"/>
  <c r="AH405" i="2"/>
  <c r="AH30" i="2"/>
  <c r="AH195" i="2"/>
  <c r="AH375" i="2"/>
  <c r="AH98" i="2"/>
  <c r="AH502" i="2"/>
  <c r="AH111" i="2"/>
  <c r="AH409" i="2"/>
  <c r="AH330" i="2"/>
  <c r="AH600" i="2"/>
  <c r="AH91" i="2"/>
  <c r="AH142" i="2"/>
  <c r="AH209" i="2"/>
  <c r="AH295" i="2"/>
  <c r="AH80" i="2"/>
  <c r="AH568" i="2"/>
  <c r="AH394" i="2"/>
  <c r="AH719" i="2"/>
  <c r="AH28" i="2"/>
  <c r="AH350" i="2"/>
  <c r="AH183" i="2"/>
  <c r="AH164" i="2"/>
  <c r="AH180" i="2"/>
  <c r="AH51" i="2"/>
  <c r="AH424" i="2"/>
  <c r="AH120" i="2"/>
  <c r="AH440" i="2"/>
  <c r="AH488" i="2"/>
  <c r="AH127" i="2"/>
  <c r="AH485" i="2"/>
  <c r="AH287" i="2"/>
  <c r="AH560" i="2"/>
  <c r="AH140" i="2"/>
  <c r="AH449" i="2"/>
  <c r="AH718" i="2"/>
  <c r="AH414" i="2"/>
  <c r="AH31" i="2"/>
  <c r="AH145" i="2"/>
  <c r="AH18" i="2"/>
  <c r="AH444" i="2"/>
  <c r="AH585" i="2"/>
  <c r="AH443" i="2"/>
  <c r="AH99" i="2"/>
  <c r="AH434" i="2"/>
  <c r="AH404" i="2"/>
  <c r="AH58" i="2"/>
  <c r="AH282" i="2"/>
  <c r="AH630" i="2"/>
  <c r="AH490" i="2"/>
  <c r="AH555" i="2"/>
  <c r="AH380" i="2"/>
  <c r="AH72" i="2"/>
  <c r="AH378" i="2"/>
  <c r="AH57" i="2"/>
  <c r="AH696" i="2"/>
  <c r="AH557" i="2"/>
  <c r="AH547" i="2"/>
  <c r="AH446" i="2"/>
  <c r="AH548" i="2"/>
  <c r="AH465" i="2"/>
  <c r="AH124" i="2"/>
  <c r="AH374" i="2"/>
  <c r="AH595" i="2"/>
  <c r="AH224" i="2"/>
  <c r="AH296" i="2"/>
  <c r="AH115" i="2"/>
  <c r="AH369" i="2"/>
  <c r="AH39" i="2"/>
  <c r="AH379" i="2"/>
  <c r="AH579" i="2"/>
  <c r="AH423" i="2"/>
  <c r="AH264" i="2"/>
  <c r="AH647" i="2"/>
  <c r="AH336" i="2"/>
  <c r="AH573" i="2"/>
  <c r="AH722" i="2"/>
  <c r="AH658" i="2"/>
  <c r="AH437" i="2"/>
  <c r="AH382" i="2"/>
  <c r="AH15" i="2"/>
  <c r="AH326" i="2"/>
  <c r="AH150" i="2"/>
  <c r="AH450" i="2"/>
  <c r="AH418" i="2"/>
  <c r="AH389" i="2"/>
  <c r="AH172" i="2"/>
  <c r="AH318" i="2"/>
  <c r="AH655" i="2"/>
  <c r="AH194" i="2"/>
  <c r="AH501" i="2"/>
  <c r="AH342" i="2"/>
  <c r="AH107" i="2"/>
  <c r="AH660" i="2"/>
  <c r="AH505" i="2"/>
  <c r="AH219" i="2"/>
  <c r="AH53" i="2"/>
  <c r="AH351" i="2"/>
  <c r="AH10" i="2"/>
  <c r="AH196" i="2"/>
  <c r="AH251" i="2"/>
  <c r="AH542" i="2"/>
  <c r="AH6" i="2"/>
  <c r="AH634" i="2"/>
  <c r="AH429" i="2"/>
  <c r="AH88" i="2"/>
  <c r="AH662" i="2"/>
  <c r="AH167" i="2"/>
  <c r="AH129" i="2"/>
  <c r="AH305" i="2"/>
  <c r="AH706" i="2"/>
  <c r="AH109" i="2"/>
  <c r="AH699" i="2"/>
  <c r="AH184" i="2"/>
  <c r="AH235" i="2"/>
  <c r="AH221" i="2"/>
  <c r="AH463" i="2"/>
  <c r="AH223" i="2"/>
  <c r="AH52" i="2"/>
  <c r="AH420" i="2"/>
  <c r="AH273" i="2"/>
  <c r="AH248" i="2"/>
  <c r="AH266" i="2"/>
  <c r="AH608" i="2"/>
  <c r="AH192" i="2"/>
  <c r="AH581" i="2"/>
  <c r="AH711" i="2"/>
  <c r="AH286" i="2"/>
  <c r="AH487" i="2"/>
  <c r="AH673" i="2"/>
  <c r="AH289" i="2"/>
  <c r="AH43" i="2"/>
  <c r="AH459" i="2"/>
  <c r="AH427" i="2"/>
  <c r="AH617" i="2"/>
  <c r="AH597" i="2"/>
  <c r="AH415" i="2"/>
  <c r="AH12" i="2"/>
  <c r="AH213" i="2"/>
  <c r="AH455" i="2"/>
  <c r="AH256" i="2"/>
  <c r="AH357" i="2"/>
  <c r="AH113" i="2"/>
  <c r="AH654" i="2"/>
  <c r="AH108" i="2"/>
  <c r="AH710" i="2"/>
  <c r="AH574" i="2"/>
  <c r="AH77" i="2"/>
  <c r="AH682" i="2"/>
  <c r="AH206" i="2"/>
  <c r="AH5" i="2"/>
  <c r="AH260" i="2"/>
  <c r="AH664" i="2"/>
  <c r="AH506" i="2"/>
  <c r="AH619" i="2"/>
  <c r="AH211" i="2"/>
  <c r="AH17" i="2"/>
  <c r="AH66" i="2"/>
  <c r="AH33" i="2"/>
  <c r="AH584" i="2"/>
  <c r="AH238" i="2"/>
  <c r="AH175" i="2"/>
  <c r="AH596" i="2"/>
  <c r="AH216" i="2"/>
  <c r="AH507" i="2"/>
  <c r="AH646" i="2"/>
  <c r="AH715" i="2"/>
  <c r="AH303" i="2"/>
  <c r="AH189" i="2"/>
  <c r="AH481" i="2"/>
  <c r="AH324" i="2"/>
  <c r="AH301" i="2"/>
  <c r="AH720" i="2"/>
  <c r="AH245" i="2"/>
  <c r="AH270" i="2"/>
  <c r="AH122" i="2"/>
  <c r="AH364" i="2"/>
  <c r="AH136" i="2"/>
  <c r="AH626" i="2"/>
  <c r="AH688" i="2"/>
  <c r="AH508" i="2"/>
  <c r="AH62" i="2"/>
  <c r="AH401" i="2"/>
  <c r="AH457" i="2"/>
  <c r="AH384" i="2"/>
  <c r="AH68" i="2"/>
  <c r="AH294" i="2"/>
  <c r="AH354" i="2"/>
  <c r="AH227" i="2"/>
  <c r="AH137" i="2"/>
  <c r="AH447" i="2"/>
  <c r="AH499" i="2"/>
  <c r="AH690" i="2"/>
  <c r="AH90" i="2"/>
  <c r="AH191" i="2"/>
  <c r="AH692" i="2"/>
  <c r="AH60" i="2"/>
  <c r="AH35" i="2"/>
  <c r="AH275" i="2"/>
  <c r="AH174" i="2"/>
  <c r="AH724" i="2"/>
  <c r="AH373" i="2"/>
  <c r="AH549" i="2"/>
  <c r="AH430" i="2"/>
  <c r="AH421" i="2"/>
  <c r="AH363" i="2"/>
  <c r="AH348" i="2"/>
  <c r="AH82" i="2"/>
  <c r="AH132" i="2"/>
  <c r="AH165" i="2"/>
  <c r="AH509" i="2"/>
  <c r="AH559" i="2"/>
  <c r="AH396" i="2"/>
  <c r="AH652" i="2"/>
  <c r="AH49" i="2"/>
  <c r="AH546" i="2"/>
  <c r="AH64" i="2"/>
  <c r="AH151" i="2"/>
  <c r="AH125" i="2"/>
  <c r="AH187" i="2"/>
  <c r="AH670" i="2"/>
  <c r="AH321" i="2"/>
  <c r="AH267" i="2"/>
  <c r="AH118" i="2"/>
  <c r="AH606" i="2"/>
  <c r="AH86" i="2"/>
  <c r="AH453" i="2"/>
  <c r="AH648" i="2"/>
  <c r="AH87" i="2"/>
  <c r="AH298" i="2"/>
  <c r="AH255" i="2"/>
  <c r="AH102" i="2"/>
  <c r="AH236" i="2"/>
  <c r="AH510" i="2"/>
  <c r="AH623" i="2"/>
  <c r="AH279" i="2"/>
  <c r="AH63" i="2"/>
  <c r="AH4" i="2"/>
  <c r="AH400" i="2"/>
  <c r="AH323" i="2"/>
  <c r="AH511" i="2"/>
  <c r="AH160" i="2"/>
  <c r="AH27" i="2"/>
  <c r="AH689" i="2"/>
  <c r="AH448" i="2"/>
  <c r="AH462" i="2"/>
  <c r="AH228" i="2"/>
  <c r="AH497" i="2"/>
  <c r="AH393" i="2"/>
  <c r="AH577" i="2"/>
  <c r="AH19" i="2"/>
  <c r="AH432" i="2"/>
  <c r="AH651" i="2"/>
  <c r="AH352" i="2"/>
  <c r="AH413" i="2"/>
  <c r="AH478" i="2"/>
  <c r="AH201" i="2"/>
  <c r="AH23" i="2"/>
  <c r="AH425" i="2"/>
  <c r="AH36" i="2"/>
  <c r="AH694" i="2"/>
  <c r="AH441" i="2"/>
  <c r="AH76" i="2"/>
  <c r="AH512" i="2"/>
  <c r="AH65" i="2"/>
  <c r="AH622" i="2"/>
  <c r="AH186" i="2"/>
  <c r="AH588" i="2"/>
  <c r="AH50" i="2"/>
  <c r="AH32" i="2"/>
  <c r="AH158" i="2"/>
  <c r="AH242" i="2"/>
  <c r="AH422" i="2"/>
  <c r="AH176" i="2"/>
  <c r="AH614" i="2"/>
  <c r="AH575" i="2"/>
  <c r="AH376" i="2"/>
  <c r="AH545" i="2"/>
  <c r="AH26" i="2"/>
  <c r="AH204" i="2"/>
  <c r="AH359" i="2"/>
  <c r="AH198" i="2"/>
  <c r="AH317" i="2"/>
  <c r="AH149" i="2"/>
  <c r="AH335" i="2"/>
  <c r="AH399" i="2"/>
  <c r="AH649" i="2"/>
  <c r="AH707" i="2"/>
  <c r="AH567" i="2"/>
  <c r="AH493" i="2"/>
  <c r="AH148" i="2"/>
  <c r="AH208" i="2"/>
  <c r="AH110" i="2"/>
  <c r="AH368" i="2"/>
  <c r="AH625" i="2"/>
  <c r="AH395" i="2"/>
  <c r="AH491" i="2"/>
  <c r="AH583" i="2"/>
  <c r="AH708" i="2"/>
  <c r="AH356" i="2"/>
  <c r="AH513" i="2"/>
  <c r="AH470" i="2"/>
  <c r="AH407" i="2"/>
  <c r="AH34" i="2"/>
  <c r="AH105" i="2"/>
  <c r="AH207" i="2"/>
  <c r="AH607" i="2"/>
  <c r="AH381" i="2"/>
  <c r="AH353" i="2"/>
  <c r="AH319" i="2"/>
  <c r="AH93" i="2"/>
  <c r="AH657" i="2"/>
  <c r="AH299" i="2"/>
  <c r="AH143" i="2"/>
  <c r="AH714" i="2"/>
  <c r="AH139" i="2"/>
  <c r="AH328" i="2"/>
  <c r="AH131" i="2"/>
  <c r="AH197" i="2"/>
  <c r="AH285" i="2"/>
  <c r="AH25" i="2"/>
  <c r="AH398" i="2"/>
  <c r="AH640" i="2"/>
  <c r="AH723" i="2"/>
  <c r="AH698" i="2"/>
  <c r="AH154" i="2"/>
  <c r="AH3" i="2"/>
  <c r="AH73" i="2"/>
  <c r="AH95" i="2"/>
  <c r="AH343" i="2"/>
  <c r="AH269" i="2"/>
  <c r="AH598" i="2"/>
  <c r="AH514" i="2"/>
  <c r="AH436" i="2"/>
  <c r="AH331" i="2"/>
  <c r="AH482" i="2"/>
  <c r="AH426" i="2"/>
  <c r="AH675" i="2"/>
  <c r="AH678" i="2"/>
  <c r="AH358" i="2"/>
  <c r="AH244" i="2"/>
  <c r="AH9" i="2"/>
  <c r="AH103" i="2"/>
  <c r="AH461" i="2"/>
  <c r="AH683" i="2"/>
  <c r="AH372" i="2"/>
  <c r="AH37" i="2"/>
  <c r="AH631" i="2"/>
  <c r="AH38" i="2"/>
  <c r="AH460" i="2"/>
  <c r="AH693" i="2"/>
  <c r="AH83" i="2"/>
  <c r="AH292" i="2"/>
  <c r="AH297" i="2"/>
  <c r="AH202" i="2"/>
  <c r="AH311" i="2"/>
  <c r="AH22" i="2"/>
  <c r="AH156" i="2"/>
  <c r="AH345" i="2"/>
  <c r="AH431" i="2"/>
  <c r="AH237" i="2"/>
  <c r="AH205" i="2"/>
  <c r="AH410" i="2"/>
  <c r="AH408" i="2"/>
  <c r="AH29" i="2"/>
  <c r="AH69" i="2"/>
  <c r="AH686" i="2"/>
  <c r="AH515" i="2"/>
  <c r="AH668" i="2"/>
  <c r="AH162" i="2"/>
  <c r="AH516" i="2"/>
  <c r="AH517" i="2"/>
  <c r="AH518" i="2"/>
  <c r="AH552" i="2"/>
  <c r="AH519" i="2"/>
  <c r="AH231" i="2"/>
  <c r="AH97" i="2"/>
  <c r="AH602" i="2"/>
  <c r="AH562" i="2"/>
  <c r="AH428" i="2"/>
  <c r="AH337" i="2"/>
  <c r="AH561" i="2"/>
  <c r="AH268" i="2"/>
  <c r="AH283" i="2"/>
  <c r="AH473" i="2"/>
  <c r="AH366" i="2"/>
  <c r="AH320" i="2"/>
  <c r="AH566" i="2"/>
  <c r="AH554" i="2"/>
  <c r="AH620" i="2"/>
  <c r="AH612" i="2"/>
  <c r="AH170" i="2"/>
  <c r="AH590" i="2"/>
  <c r="AH390" i="2"/>
  <c r="AH703" i="2"/>
  <c r="AH153" i="2"/>
  <c r="AH520" i="2"/>
  <c r="AH616" i="2"/>
  <c r="AH159" i="2"/>
  <c r="AH340" i="2"/>
  <c r="AH704" i="2"/>
  <c r="AH601" i="2"/>
  <c r="AH20" i="2"/>
  <c r="AH155" i="2"/>
  <c r="AH181" i="2"/>
  <c r="AH210" i="2"/>
  <c r="AH71" i="2"/>
  <c r="AH521" i="2"/>
  <c r="AH454" i="2"/>
  <c r="AH130" i="2"/>
  <c r="AH45" i="2"/>
  <c r="AH272" i="2"/>
  <c r="AH386" i="2"/>
  <c r="AH438" i="2"/>
  <c r="AH161" i="2"/>
  <c r="AH44" i="2"/>
  <c r="AH558" i="2"/>
  <c r="AH263" i="2"/>
  <c r="AH2" i="2"/>
  <c r="AH397" i="2"/>
  <c r="AH489" i="2"/>
  <c r="AH592" i="2"/>
  <c r="AH570" i="2"/>
  <c r="AH522" i="2"/>
  <c r="AH663" i="2"/>
  <c r="AH635" i="2"/>
  <c r="AH169" i="2"/>
  <c r="AH370" i="2"/>
  <c r="AH78" i="2"/>
  <c r="AH222" i="2"/>
  <c r="AH355" i="2"/>
  <c r="AH121" i="2"/>
  <c r="AH365" i="2"/>
  <c r="AH138" i="2"/>
  <c r="AH576" i="2"/>
  <c r="AH280" i="2"/>
  <c r="AH361" i="2"/>
  <c r="AH104" i="2"/>
  <c r="AH126" i="2"/>
  <c r="AH586" i="2"/>
  <c r="AH563" i="2"/>
  <c r="AH46" i="2"/>
  <c r="AH134" i="2"/>
  <c r="AH247" i="2"/>
  <c r="AH278" i="2"/>
  <c r="AH281" i="2"/>
  <c r="AH79" i="2"/>
  <c r="AH709" i="2"/>
  <c r="AH258" i="2"/>
  <c r="AH556" i="2"/>
  <c r="AH412" i="2"/>
  <c r="AH360" i="2"/>
  <c r="AH182" i="2"/>
  <c r="AH725" i="2"/>
  <c r="AH225" i="2"/>
  <c r="AH456" i="2"/>
  <c r="AH226" i="2"/>
  <c r="AH580" i="2"/>
  <c r="AH314" i="2"/>
  <c r="AH610" i="2"/>
  <c r="AH705" i="2"/>
  <c r="AH309" i="2"/>
  <c r="AH92" i="2"/>
  <c r="AH419" i="2"/>
  <c r="AH578" i="2"/>
  <c r="AH112" i="2"/>
  <c r="AH313" i="2"/>
  <c r="AH632" i="2"/>
  <c r="AH523" i="2"/>
  <c r="AH385" i="2"/>
  <c r="AH212" i="2"/>
  <c r="AH75" i="2"/>
  <c r="AH383" i="2"/>
  <c r="AH306" i="2"/>
  <c r="AH674" i="2"/>
  <c r="AH524" i="2"/>
  <c r="AH188" i="2"/>
  <c r="AH392" i="2"/>
  <c r="AH603" i="2"/>
  <c r="AH681" i="2"/>
  <c r="AH433" i="2"/>
  <c r="AH347" i="2"/>
  <c r="AH193" i="2"/>
  <c r="AH307" i="2"/>
  <c r="AH525" i="2"/>
  <c r="AH89" i="2"/>
  <c r="AH594" i="2"/>
  <c r="AH24" i="2"/>
  <c r="AH526" i="2"/>
  <c r="AH190" i="2"/>
  <c r="AH232" i="2"/>
  <c r="AH672" i="2"/>
  <c r="AH178" i="2"/>
  <c r="AH332" i="2"/>
  <c r="AH624" i="2"/>
  <c r="AH293" i="2"/>
  <c r="AH618" i="2"/>
  <c r="AH479" i="2"/>
  <c r="AH587" i="2"/>
  <c r="AH171" i="2"/>
  <c r="AH564" i="2"/>
  <c r="AH177" i="2"/>
  <c r="AH288" i="2"/>
  <c r="AH106" i="2"/>
  <c r="AH417" i="2"/>
  <c r="AH721" i="2"/>
  <c r="AH349" i="2"/>
  <c r="AH259" i="2"/>
  <c r="AH565" i="2"/>
  <c r="AH700" i="2"/>
  <c r="AH642" i="2"/>
  <c r="AH712" i="2"/>
  <c r="AH312" i="2"/>
  <c r="AH467" i="2"/>
  <c r="AH114" i="2"/>
  <c r="AH67" i="2"/>
  <c r="AH582" i="2"/>
  <c r="AH717" i="2"/>
  <c r="AH684" i="2"/>
  <c r="AH322" i="2"/>
  <c r="AH101" i="2"/>
  <c r="AH569" i="2"/>
  <c r="AH241" i="2"/>
  <c r="AH527" i="2"/>
  <c r="AH166" i="2"/>
  <c r="AH230" i="2"/>
  <c r="AH243" i="2"/>
  <c r="AH480" i="2"/>
  <c r="AH116" i="2"/>
  <c r="AH653" i="2"/>
  <c r="AH284" i="2"/>
  <c r="AH726" i="2"/>
  <c r="AH528" i="2"/>
  <c r="AH661" i="2"/>
  <c r="AH529" i="2"/>
  <c r="AH492" i="2"/>
  <c r="AH262" i="2"/>
  <c r="AH220" i="2"/>
  <c r="AH277" i="2"/>
  <c r="AH416" i="2"/>
  <c r="AH613" i="2"/>
  <c r="AH650" i="2"/>
  <c r="AH257" i="2"/>
  <c r="AH327" i="2"/>
  <c r="AH615" i="2"/>
  <c r="AH656" i="2"/>
  <c r="AH604" i="2"/>
  <c r="AH300" i="2"/>
  <c r="AH666" i="2"/>
  <c r="AH200" i="2"/>
  <c r="AH329" i="2"/>
  <c r="AH530" i="2"/>
  <c r="AH571" i="2"/>
  <c r="AH531" i="2"/>
  <c r="AH391" i="2"/>
  <c r="AH532" i="2"/>
  <c r="AH644" i="2"/>
  <c r="AH341" i="2"/>
  <c r="AH572" i="2"/>
  <c r="AH253" i="2"/>
  <c r="AH254" i="2"/>
  <c r="AH163" i="2"/>
  <c r="AH609" i="2"/>
  <c r="AH533" i="2"/>
  <c r="AH56" i="2"/>
  <c r="AH627" i="2"/>
  <c r="AH665" i="2"/>
  <c r="AH316" i="2"/>
  <c r="AH589" i="2"/>
  <c r="AH442" i="2"/>
  <c r="AH541" i="2"/>
  <c r="AH464" i="2"/>
  <c r="AH484" i="2"/>
  <c r="AH645" i="2"/>
  <c r="AH638" i="2"/>
  <c r="AH334" i="2"/>
  <c r="AH639" i="2"/>
  <c r="AH534" i="2"/>
  <c r="AH713" i="2"/>
  <c r="AH697" i="2"/>
  <c r="AH643" i="2"/>
  <c r="AH468" i="2"/>
  <c r="AH599" i="2"/>
  <c r="AH483" i="2"/>
  <c r="AH308" i="2"/>
  <c r="AH445" i="2"/>
  <c r="AH535" i="2"/>
  <c r="AH716" i="2"/>
  <c r="AH472" i="2"/>
  <c r="AH636" i="2"/>
  <c r="AH701" i="2"/>
  <c r="AH371" i="2"/>
  <c r="AH458" i="2"/>
  <c r="AH346" i="2"/>
  <c r="AH611" i="2"/>
  <c r="AH593" i="2"/>
  <c r="AH536" i="2"/>
  <c r="AH496" i="2"/>
  <c r="AH671" i="2"/>
  <c r="AH537" i="2"/>
  <c r="AH538" i="2"/>
  <c r="AH553" i="2"/>
  <c r="AH669" i="2"/>
  <c r="AH667" i="2"/>
  <c r="AH695" i="2"/>
  <c r="AG406" i="2"/>
  <c r="AG633" i="2"/>
  <c r="AG677" i="2"/>
  <c r="AG70" i="2"/>
  <c r="AG249" i="2"/>
  <c r="AG252" i="2"/>
  <c r="AG676" i="2"/>
  <c r="AG591" i="2"/>
  <c r="AG685" i="2"/>
  <c r="AG240" i="2"/>
  <c r="AG147" i="2"/>
  <c r="AG605" i="2"/>
  <c r="AG475" i="2"/>
  <c r="AG387" i="2"/>
  <c r="AG439" i="2"/>
  <c r="AG74" i="2"/>
  <c r="AG217" i="2"/>
  <c r="AG157" i="2"/>
  <c r="AG271" i="2"/>
  <c r="AG680" i="2"/>
  <c r="AG7" i="2"/>
  <c r="AG239" i="2"/>
  <c r="AG54" i="2"/>
  <c r="AG362" i="2"/>
  <c r="AG290" i="2"/>
  <c r="AG179" i="2"/>
  <c r="AG476" i="2"/>
  <c r="AG274" i="2"/>
  <c r="AG144" i="2"/>
  <c r="AG338" i="2"/>
  <c r="AG325" i="2"/>
  <c r="AG679" i="2"/>
  <c r="AG85" i="2"/>
  <c r="AG55" i="2"/>
  <c r="AG687" i="2"/>
  <c r="AG218" i="2"/>
  <c r="AG544" i="2"/>
  <c r="AG551" i="2"/>
  <c r="AG229" i="2"/>
  <c r="AG503" i="2"/>
  <c r="AG81" i="2"/>
  <c r="AG543" i="2"/>
  <c r="AG21" i="2"/>
  <c r="AG435" i="2"/>
  <c r="AG14" i="2"/>
  <c r="AG141" i="2"/>
  <c r="AG11" i="2"/>
  <c r="AG315" i="2"/>
  <c r="AG59" i="2"/>
  <c r="AG388" i="2"/>
  <c r="AG377" i="2"/>
  <c r="AG302" i="2"/>
  <c r="AG214" i="2"/>
  <c r="AG498" i="2"/>
  <c r="AG47" i="2"/>
  <c r="AG540" i="2"/>
  <c r="AG344" i="2"/>
  <c r="AG185" i="2"/>
  <c r="AG135" i="2"/>
  <c r="AG486" i="2"/>
  <c r="AG261" i="2"/>
  <c r="AG119" i="2"/>
  <c r="AG94" i="2"/>
  <c r="AG452" i="2"/>
  <c r="AG495" i="2"/>
  <c r="AG61" i="2"/>
  <c r="AG173" i="2"/>
  <c r="AG471" i="2"/>
  <c r="AG494" i="2"/>
  <c r="AG474" i="2"/>
  <c r="AG133" i="2"/>
  <c r="AG367" i="2"/>
  <c r="AG702" i="2"/>
  <c r="AG629" i="2"/>
  <c r="AG276" i="2"/>
  <c r="AG304" i="2"/>
  <c r="AG168" i="2"/>
  <c r="AG477" i="2"/>
  <c r="AG339" i="2"/>
  <c r="AG469" i="2"/>
  <c r="AG48" i="2"/>
  <c r="AG310" i="2"/>
  <c r="AG466" i="2"/>
  <c r="AG16" i="2"/>
  <c r="AG265" i="2"/>
  <c r="AG84" i="2"/>
  <c r="AG402" i="2"/>
  <c r="AG13" i="2"/>
  <c r="AG628" i="2"/>
  <c r="AG691" i="2"/>
  <c r="AG100" i="2"/>
  <c r="AG199" i="2"/>
  <c r="AG539" i="2"/>
  <c r="AG146" i="2"/>
  <c r="AG117" i="2"/>
  <c r="AG96" i="2"/>
  <c r="AG403" i="2"/>
  <c r="AG641" i="2"/>
  <c r="AG203" i="2"/>
  <c r="AG451" i="2"/>
  <c r="AG233" i="2"/>
  <c r="AG333" i="2"/>
  <c r="AG152" i="2"/>
  <c r="AG42" i="2"/>
  <c r="AG291" i="2"/>
  <c r="AG250" i="2"/>
  <c r="AG40" i="2"/>
  <c r="AG411" i="2"/>
  <c r="AG637" i="2"/>
  <c r="AG550" i="2"/>
  <c r="AG659" i="2"/>
  <c r="AG41" i="2"/>
  <c r="AG8" i="2"/>
  <c r="AG215" i="2"/>
  <c r="AG504" i="2"/>
  <c r="AG500" i="2"/>
  <c r="AG123" i="2"/>
  <c r="AG621" i="2"/>
  <c r="AG234" i="2"/>
  <c r="AG128" i="2"/>
  <c r="AG246" i="2"/>
  <c r="AG405" i="2"/>
  <c r="AG30" i="2"/>
  <c r="AG195" i="2"/>
  <c r="AG375" i="2"/>
  <c r="AG98" i="2"/>
  <c r="AG502" i="2"/>
  <c r="AG111" i="2"/>
  <c r="AG409" i="2"/>
  <c r="AG330" i="2"/>
  <c r="AG600" i="2"/>
  <c r="AG91" i="2"/>
  <c r="AG142" i="2"/>
  <c r="AG209" i="2"/>
  <c r="AG295" i="2"/>
  <c r="AG80" i="2"/>
  <c r="AG568" i="2"/>
  <c r="AG394" i="2"/>
  <c r="AG719" i="2"/>
  <c r="AG28" i="2"/>
  <c r="AG350" i="2"/>
  <c r="AG183" i="2"/>
  <c r="AG164" i="2"/>
  <c r="AG180" i="2"/>
  <c r="AG51" i="2"/>
  <c r="AG424" i="2"/>
  <c r="AG120" i="2"/>
  <c r="AG440" i="2"/>
  <c r="AG488" i="2"/>
  <c r="AG127" i="2"/>
  <c r="AG485" i="2"/>
  <c r="AG287" i="2"/>
  <c r="AG560" i="2"/>
  <c r="AG140" i="2"/>
  <c r="AG449" i="2"/>
  <c r="AG718" i="2"/>
  <c r="AG414" i="2"/>
  <c r="AG31" i="2"/>
  <c r="AG145" i="2"/>
  <c r="AG18" i="2"/>
  <c r="AG444" i="2"/>
  <c r="AG585" i="2"/>
  <c r="AG443" i="2"/>
  <c r="AG99" i="2"/>
  <c r="AG434" i="2"/>
  <c r="AG404" i="2"/>
  <c r="AG58" i="2"/>
  <c r="AG282" i="2"/>
  <c r="AG630" i="2"/>
  <c r="AG490" i="2"/>
  <c r="AG555" i="2"/>
  <c r="AG380" i="2"/>
  <c r="AG72" i="2"/>
  <c r="AG378" i="2"/>
  <c r="AG57" i="2"/>
  <c r="AG696" i="2"/>
  <c r="AG557" i="2"/>
  <c r="AG547" i="2"/>
  <c r="AG446" i="2"/>
  <c r="AG548" i="2"/>
  <c r="AG465" i="2"/>
  <c r="AG124" i="2"/>
  <c r="AG374" i="2"/>
  <c r="AG595" i="2"/>
  <c r="AG224" i="2"/>
  <c r="AG296" i="2"/>
  <c r="AG115" i="2"/>
  <c r="AG369" i="2"/>
  <c r="AG39" i="2"/>
  <c r="AG379" i="2"/>
  <c r="AG579" i="2"/>
  <c r="AG423" i="2"/>
  <c r="AG264" i="2"/>
  <c r="AG647" i="2"/>
  <c r="AG336" i="2"/>
  <c r="AG573" i="2"/>
  <c r="AG722" i="2"/>
  <c r="AG658" i="2"/>
  <c r="AG437" i="2"/>
  <c r="AG382" i="2"/>
  <c r="AG15" i="2"/>
  <c r="AG326" i="2"/>
  <c r="AG150" i="2"/>
  <c r="AG450" i="2"/>
  <c r="AG418" i="2"/>
  <c r="AG389" i="2"/>
  <c r="AG172" i="2"/>
  <c r="AG318" i="2"/>
  <c r="AG655" i="2"/>
  <c r="AG194" i="2"/>
  <c r="AG501" i="2"/>
  <c r="AG342" i="2"/>
  <c r="AG107" i="2"/>
  <c r="AG660" i="2"/>
  <c r="AG505" i="2"/>
  <c r="AG219" i="2"/>
  <c r="AG53" i="2"/>
  <c r="AG351" i="2"/>
  <c r="AG10" i="2"/>
  <c r="AG196" i="2"/>
  <c r="AG251" i="2"/>
  <c r="AG542" i="2"/>
  <c r="AG6" i="2"/>
  <c r="AG634" i="2"/>
  <c r="AG429" i="2"/>
  <c r="AG88" i="2"/>
  <c r="AG662" i="2"/>
  <c r="AG167" i="2"/>
  <c r="AG129" i="2"/>
  <c r="AG305" i="2"/>
  <c r="AG706" i="2"/>
  <c r="AG109" i="2"/>
  <c r="AG699" i="2"/>
  <c r="AG184" i="2"/>
  <c r="AG235" i="2"/>
  <c r="AG221" i="2"/>
  <c r="AG463" i="2"/>
  <c r="AG223" i="2"/>
  <c r="AG52" i="2"/>
  <c r="AG420" i="2"/>
  <c r="AG273" i="2"/>
  <c r="AG248" i="2"/>
  <c r="AG266" i="2"/>
  <c r="AG608" i="2"/>
  <c r="AG192" i="2"/>
  <c r="AG581" i="2"/>
  <c r="AG711" i="2"/>
  <c r="AG286" i="2"/>
  <c r="AG487" i="2"/>
  <c r="AG673" i="2"/>
  <c r="AG289" i="2"/>
  <c r="AG43" i="2"/>
  <c r="AG459" i="2"/>
  <c r="AG427" i="2"/>
  <c r="AG617" i="2"/>
  <c r="AG597" i="2"/>
  <c r="AG415" i="2"/>
  <c r="AG12" i="2"/>
  <c r="AG213" i="2"/>
  <c r="AG455" i="2"/>
  <c r="AG256" i="2"/>
  <c r="AG357" i="2"/>
  <c r="AG113" i="2"/>
  <c r="AG654" i="2"/>
  <c r="AG108" i="2"/>
  <c r="AG710" i="2"/>
  <c r="AG574" i="2"/>
  <c r="AG77" i="2"/>
  <c r="AG682" i="2"/>
  <c r="AG206" i="2"/>
  <c r="AG5" i="2"/>
  <c r="AG260" i="2"/>
  <c r="AG664" i="2"/>
  <c r="AG506" i="2"/>
  <c r="AG619" i="2"/>
  <c r="AG211" i="2"/>
  <c r="AG17" i="2"/>
  <c r="AG66" i="2"/>
  <c r="AG33" i="2"/>
  <c r="AG584" i="2"/>
  <c r="AG238" i="2"/>
  <c r="AG175" i="2"/>
  <c r="AG596" i="2"/>
  <c r="AG216" i="2"/>
  <c r="AG507" i="2"/>
  <c r="AG646" i="2"/>
  <c r="AG715" i="2"/>
  <c r="AG303" i="2"/>
  <c r="AG189" i="2"/>
  <c r="AG481" i="2"/>
  <c r="AG324" i="2"/>
  <c r="AG301" i="2"/>
  <c r="AG720" i="2"/>
  <c r="AG245" i="2"/>
  <c r="AG270" i="2"/>
  <c r="AG122" i="2"/>
  <c r="AG364" i="2"/>
  <c r="AG136" i="2"/>
  <c r="AG626" i="2"/>
  <c r="AG688" i="2"/>
  <c r="AG508" i="2"/>
  <c r="AG62" i="2"/>
  <c r="AG401" i="2"/>
  <c r="AG457" i="2"/>
  <c r="AG384" i="2"/>
  <c r="AG68" i="2"/>
  <c r="AG294" i="2"/>
  <c r="AG354" i="2"/>
  <c r="AG227" i="2"/>
  <c r="AG137" i="2"/>
  <c r="AG447" i="2"/>
  <c r="AG499" i="2"/>
  <c r="AG690" i="2"/>
  <c r="AG90" i="2"/>
  <c r="AG191" i="2"/>
  <c r="AG692" i="2"/>
  <c r="AG60" i="2"/>
  <c r="AG35" i="2"/>
  <c r="AG275" i="2"/>
  <c r="AG174" i="2"/>
  <c r="AG724" i="2"/>
  <c r="AG373" i="2"/>
  <c r="AG549" i="2"/>
  <c r="AG430" i="2"/>
  <c r="AG421" i="2"/>
  <c r="AG363" i="2"/>
  <c r="AG348" i="2"/>
  <c r="AG82" i="2"/>
  <c r="AG132" i="2"/>
  <c r="AG165" i="2"/>
  <c r="AG509" i="2"/>
  <c r="AG559" i="2"/>
  <c r="AG396" i="2"/>
  <c r="AG652" i="2"/>
  <c r="AG49" i="2"/>
  <c r="AG546" i="2"/>
  <c r="AG64" i="2"/>
  <c r="AG151" i="2"/>
  <c r="AG125" i="2"/>
  <c r="AG187" i="2"/>
  <c r="AG670" i="2"/>
  <c r="AG321" i="2"/>
  <c r="AG267" i="2"/>
  <c r="AG118" i="2"/>
  <c r="AG606" i="2"/>
  <c r="AG86" i="2"/>
  <c r="AG453" i="2"/>
  <c r="AG648" i="2"/>
  <c r="AG87" i="2"/>
  <c r="AG298" i="2"/>
  <c r="AG255" i="2"/>
  <c r="AG102" i="2"/>
  <c r="AG236" i="2"/>
  <c r="AG510" i="2"/>
  <c r="AG623" i="2"/>
  <c r="AG279" i="2"/>
  <c r="AG63" i="2"/>
  <c r="AG4" i="2"/>
  <c r="AG400" i="2"/>
  <c r="AG323" i="2"/>
  <c r="AG511" i="2"/>
  <c r="AG160" i="2"/>
  <c r="AG27" i="2"/>
  <c r="AG689" i="2"/>
  <c r="AG448" i="2"/>
  <c r="AG462" i="2"/>
  <c r="AG228" i="2"/>
  <c r="AG497" i="2"/>
  <c r="AG393" i="2"/>
  <c r="AG577" i="2"/>
  <c r="AG19" i="2"/>
  <c r="AG432" i="2"/>
  <c r="AG651" i="2"/>
  <c r="AG352" i="2"/>
  <c r="AG413" i="2"/>
  <c r="AG478" i="2"/>
  <c r="AG201" i="2"/>
  <c r="AG23" i="2"/>
  <c r="AG425" i="2"/>
  <c r="AG36" i="2"/>
  <c r="AG694" i="2"/>
  <c r="AG441" i="2"/>
  <c r="AG76" i="2"/>
  <c r="AG512" i="2"/>
  <c r="AG65" i="2"/>
  <c r="AG622" i="2"/>
  <c r="AG186" i="2"/>
  <c r="AG588" i="2"/>
  <c r="AG50" i="2"/>
  <c r="AG32" i="2"/>
  <c r="AG158" i="2"/>
  <c r="AG242" i="2"/>
  <c r="AG422" i="2"/>
  <c r="AG176" i="2"/>
  <c r="AG614" i="2"/>
  <c r="AG575" i="2"/>
  <c r="AG376" i="2"/>
  <c r="AG545" i="2"/>
  <c r="AG26" i="2"/>
  <c r="AG204" i="2"/>
  <c r="AG359" i="2"/>
  <c r="AG198" i="2"/>
  <c r="AG317" i="2"/>
  <c r="AG149" i="2"/>
  <c r="AG335" i="2"/>
  <c r="AG399" i="2"/>
  <c r="AG649" i="2"/>
  <c r="AG707" i="2"/>
  <c r="AG567" i="2"/>
  <c r="AG493" i="2"/>
  <c r="AG148" i="2"/>
  <c r="AG208" i="2"/>
  <c r="AG110" i="2"/>
  <c r="AG368" i="2"/>
  <c r="AG625" i="2"/>
  <c r="AG395" i="2"/>
  <c r="AG491" i="2"/>
  <c r="AG583" i="2"/>
  <c r="AG708" i="2"/>
  <c r="AG356" i="2"/>
  <c r="AG513" i="2"/>
  <c r="AG470" i="2"/>
  <c r="AG407" i="2"/>
  <c r="AG34" i="2"/>
  <c r="AG105" i="2"/>
  <c r="AG207" i="2"/>
  <c r="AG607" i="2"/>
  <c r="AG381" i="2"/>
  <c r="AG353" i="2"/>
  <c r="AG319" i="2"/>
  <c r="AG93" i="2"/>
  <c r="AG657" i="2"/>
  <c r="AG299" i="2"/>
  <c r="AG143" i="2"/>
  <c r="AG714" i="2"/>
  <c r="AG139" i="2"/>
  <c r="AG328" i="2"/>
  <c r="AG131" i="2"/>
  <c r="AG197" i="2"/>
  <c r="AG285" i="2"/>
  <c r="AG25" i="2"/>
  <c r="AG398" i="2"/>
  <c r="AG640" i="2"/>
  <c r="AG723" i="2"/>
  <c r="AG698" i="2"/>
  <c r="AG154" i="2"/>
  <c r="AG3" i="2"/>
  <c r="AG73" i="2"/>
  <c r="AG95" i="2"/>
  <c r="AG343" i="2"/>
  <c r="AG269" i="2"/>
  <c r="AG598" i="2"/>
  <c r="AG514" i="2"/>
  <c r="AG436" i="2"/>
  <c r="AG331" i="2"/>
  <c r="AG482" i="2"/>
  <c r="AG426" i="2"/>
  <c r="AG675" i="2"/>
  <c r="AG678" i="2"/>
  <c r="AG358" i="2"/>
  <c r="AG244" i="2"/>
  <c r="AG9" i="2"/>
  <c r="AG103" i="2"/>
  <c r="AG461" i="2"/>
  <c r="AG683" i="2"/>
  <c r="AG372" i="2"/>
  <c r="AG37" i="2"/>
  <c r="AG631" i="2"/>
  <c r="AG38" i="2"/>
  <c r="AG460" i="2"/>
  <c r="AG693" i="2"/>
  <c r="AG83" i="2"/>
  <c r="AG292" i="2"/>
  <c r="AG297" i="2"/>
  <c r="AG202" i="2"/>
  <c r="AG311" i="2"/>
  <c r="AG22" i="2"/>
  <c r="AG156" i="2"/>
  <c r="AG345" i="2"/>
  <c r="AG431" i="2"/>
  <c r="AG237" i="2"/>
  <c r="AG205" i="2"/>
  <c r="AG410" i="2"/>
  <c r="AG408" i="2"/>
  <c r="AG29" i="2"/>
  <c r="AG69" i="2"/>
  <c r="AG686" i="2"/>
  <c r="AG515" i="2"/>
  <c r="AG668" i="2"/>
  <c r="AG162" i="2"/>
  <c r="AG516" i="2"/>
  <c r="AG517" i="2"/>
  <c r="AG518" i="2"/>
  <c r="AG552" i="2"/>
  <c r="AG519" i="2"/>
  <c r="AG231" i="2"/>
  <c r="AG97" i="2"/>
  <c r="AG602" i="2"/>
  <c r="AG562" i="2"/>
  <c r="AG428" i="2"/>
  <c r="AG337" i="2"/>
  <c r="AG561" i="2"/>
  <c r="AG268" i="2"/>
  <c r="AG283" i="2"/>
  <c r="AG473" i="2"/>
  <c r="AG366" i="2"/>
  <c r="AG320" i="2"/>
  <c r="AG566" i="2"/>
  <c r="AG554" i="2"/>
  <c r="AG620" i="2"/>
  <c r="AG612" i="2"/>
  <c r="AG170" i="2"/>
  <c r="AG590" i="2"/>
  <c r="AG390" i="2"/>
  <c r="AG703" i="2"/>
  <c r="AG153" i="2"/>
  <c r="AG520" i="2"/>
  <c r="AG616" i="2"/>
  <c r="AG159" i="2"/>
  <c r="AG340" i="2"/>
  <c r="AG704" i="2"/>
  <c r="AG601" i="2"/>
  <c r="AG20" i="2"/>
  <c r="AG155" i="2"/>
  <c r="AG181" i="2"/>
  <c r="AG210" i="2"/>
  <c r="AG71" i="2"/>
  <c r="AG521" i="2"/>
  <c r="AG454" i="2"/>
  <c r="AG130" i="2"/>
  <c r="AG45" i="2"/>
  <c r="AG272" i="2"/>
  <c r="AG386" i="2"/>
  <c r="AG438" i="2"/>
  <c r="AG161" i="2"/>
  <c r="AG44" i="2"/>
  <c r="AG558" i="2"/>
  <c r="AG263" i="2"/>
  <c r="AG2" i="2"/>
  <c r="AG397" i="2"/>
  <c r="AG489" i="2"/>
  <c r="AG592" i="2"/>
  <c r="AG570" i="2"/>
  <c r="AG522" i="2"/>
  <c r="AG663" i="2"/>
  <c r="AG635" i="2"/>
  <c r="AG169" i="2"/>
  <c r="AG370" i="2"/>
  <c r="AG78" i="2"/>
  <c r="AG222" i="2"/>
  <c r="AG355" i="2"/>
  <c r="AG121" i="2"/>
  <c r="AG365" i="2"/>
  <c r="AG138" i="2"/>
  <c r="AG576" i="2"/>
  <c r="AG280" i="2"/>
  <c r="AG361" i="2"/>
  <c r="AG104" i="2"/>
  <c r="AG126" i="2"/>
  <c r="AG586" i="2"/>
  <c r="AG563" i="2"/>
  <c r="AG46" i="2"/>
  <c r="AG134" i="2"/>
  <c r="AG247" i="2"/>
  <c r="AG278" i="2"/>
  <c r="AG281" i="2"/>
  <c r="AG79" i="2"/>
  <c r="AG709" i="2"/>
  <c r="AG258" i="2"/>
  <c r="AG556" i="2"/>
  <c r="AG412" i="2"/>
  <c r="AG360" i="2"/>
  <c r="AG182" i="2"/>
  <c r="AG725" i="2"/>
  <c r="AG225" i="2"/>
  <c r="AG456" i="2"/>
  <c r="AG226" i="2"/>
  <c r="AG580" i="2"/>
  <c r="AG314" i="2"/>
  <c r="AG610" i="2"/>
  <c r="AG705" i="2"/>
  <c r="AG309" i="2"/>
  <c r="AG92" i="2"/>
  <c r="AG419" i="2"/>
  <c r="AG578" i="2"/>
  <c r="AG112" i="2"/>
  <c r="AG313" i="2"/>
  <c r="AG632" i="2"/>
  <c r="AG523" i="2"/>
  <c r="AG385" i="2"/>
  <c r="AG212" i="2"/>
  <c r="AG75" i="2"/>
  <c r="AG383" i="2"/>
  <c r="AG306" i="2"/>
  <c r="AG674" i="2"/>
  <c r="AG524" i="2"/>
  <c r="AG188" i="2"/>
  <c r="AG392" i="2"/>
  <c r="AG603" i="2"/>
  <c r="AG681" i="2"/>
  <c r="AG433" i="2"/>
  <c r="AG347" i="2"/>
  <c r="AG193" i="2"/>
  <c r="AG307" i="2"/>
  <c r="AG525" i="2"/>
  <c r="AG89" i="2"/>
  <c r="AG594" i="2"/>
  <c r="AG24" i="2"/>
  <c r="AG526" i="2"/>
  <c r="AG190" i="2"/>
  <c r="AG232" i="2"/>
  <c r="AG672" i="2"/>
  <c r="AG178" i="2"/>
  <c r="AG332" i="2"/>
  <c r="AG624" i="2"/>
  <c r="AG293" i="2"/>
  <c r="AG618" i="2"/>
  <c r="AG479" i="2"/>
  <c r="AG587" i="2"/>
  <c r="AG171" i="2"/>
  <c r="AG564" i="2"/>
  <c r="AG177" i="2"/>
  <c r="AG288" i="2"/>
  <c r="AG106" i="2"/>
  <c r="AG417" i="2"/>
  <c r="AG721" i="2"/>
  <c r="AG349" i="2"/>
  <c r="AG259" i="2"/>
  <c r="AG565" i="2"/>
  <c r="AG700" i="2"/>
  <c r="AG642" i="2"/>
  <c r="AG712" i="2"/>
  <c r="AG312" i="2"/>
  <c r="AG467" i="2"/>
  <c r="AG114" i="2"/>
  <c r="AG67" i="2"/>
  <c r="AG582" i="2"/>
  <c r="AG717" i="2"/>
  <c r="AG684" i="2"/>
  <c r="AG322" i="2"/>
  <c r="AG101" i="2"/>
  <c r="AG569" i="2"/>
  <c r="AG241" i="2"/>
  <c r="AG527" i="2"/>
  <c r="AG166" i="2"/>
  <c r="AG230" i="2"/>
  <c r="AG243" i="2"/>
  <c r="AG480" i="2"/>
  <c r="AG116" i="2"/>
  <c r="AG653" i="2"/>
  <c r="AG284" i="2"/>
  <c r="AG726" i="2"/>
  <c r="AG528" i="2"/>
  <c r="AG661" i="2"/>
  <c r="AG529" i="2"/>
  <c r="AG492" i="2"/>
  <c r="AG262" i="2"/>
  <c r="AG220" i="2"/>
  <c r="AG277" i="2"/>
  <c r="AG416" i="2"/>
  <c r="AG613" i="2"/>
  <c r="AG650" i="2"/>
  <c r="AG257" i="2"/>
  <c r="AG327" i="2"/>
  <c r="AG615" i="2"/>
  <c r="AG656" i="2"/>
  <c r="AG604" i="2"/>
  <c r="AG300" i="2"/>
  <c r="AG666" i="2"/>
  <c r="AG200" i="2"/>
  <c r="AG329" i="2"/>
  <c r="AG530" i="2"/>
  <c r="AG571" i="2"/>
  <c r="AG531" i="2"/>
  <c r="AG391" i="2"/>
  <c r="AG532" i="2"/>
  <c r="AG644" i="2"/>
  <c r="AG341" i="2"/>
  <c r="AG572" i="2"/>
  <c r="AG253" i="2"/>
  <c r="AG254" i="2"/>
  <c r="AG163" i="2"/>
  <c r="AG609" i="2"/>
  <c r="AG533" i="2"/>
  <c r="AG56" i="2"/>
  <c r="AG627" i="2"/>
  <c r="AG665" i="2"/>
  <c r="AG316" i="2"/>
  <c r="AG589" i="2"/>
  <c r="AG442" i="2"/>
  <c r="AG541" i="2"/>
  <c r="AG464" i="2"/>
  <c r="AG484" i="2"/>
  <c r="AG645" i="2"/>
  <c r="AG638" i="2"/>
  <c r="AG334" i="2"/>
  <c r="AG639" i="2"/>
  <c r="AG534" i="2"/>
  <c r="AG713" i="2"/>
  <c r="AG697" i="2"/>
  <c r="AG643" i="2"/>
  <c r="AG468" i="2"/>
  <c r="AG599" i="2"/>
  <c r="AG483" i="2"/>
  <c r="AG308" i="2"/>
  <c r="AG445" i="2"/>
  <c r="AG535" i="2"/>
  <c r="AG716" i="2"/>
  <c r="AG472" i="2"/>
  <c r="AG636" i="2"/>
  <c r="AG701" i="2"/>
  <c r="AG371" i="2"/>
  <c r="AG458" i="2"/>
  <c r="AG346" i="2"/>
  <c r="AG611" i="2"/>
  <c r="AG593" i="2"/>
  <c r="AG536" i="2"/>
  <c r="AG496" i="2"/>
  <c r="AG671" i="2"/>
  <c r="AG537" i="2"/>
  <c r="AG538" i="2"/>
  <c r="AG553" i="2"/>
  <c r="AG669" i="2"/>
  <c r="AG667" i="2"/>
  <c r="AG695" i="2"/>
  <c r="AF406" i="2"/>
  <c r="AF633" i="2"/>
  <c r="AF677" i="2"/>
  <c r="AF70" i="2"/>
  <c r="AF249" i="2"/>
  <c r="AF252" i="2"/>
  <c r="AF676" i="2"/>
  <c r="AF591" i="2"/>
  <c r="AF685" i="2"/>
  <c r="AF240" i="2"/>
  <c r="AF147" i="2"/>
  <c r="AF605" i="2"/>
  <c r="AF475" i="2"/>
  <c r="AF387" i="2"/>
  <c r="AF439" i="2"/>
  <c r="AF74" i="2"/>
  <c r="AF217" i="2"/>
  <c r="AF157" i="2"/>
  <c r="AF271" i="2"/>
  <c r="AF680" i="2"/>
  <c r="AF7" i="2"/>
  <c r="AF239" i="2"/>
  <c r="AF54" i="2"/>
  <c r="AF362" i="2"/>
  <c r="AF290" i="2"/>
  <c r="AF179" i="2"/>
  <c r="AF476" i="2"/>
  <c r="AF274" i="2"/>
  <c r="AF144" i="2"/>
  <c r="AF338" i="2"/>
  <c r="AF325" i="2"/>
  <c r="AF679" i="2"/>
  <c r="AF85" i="2"/>
  <c r="AF55" i="2"/>
  <c r="AF687" i="2"/>
  <c r="AF218" i="2"/>
  <c r="AF544" i="2"/>
  <c r="AF551" i="2"/>
  <c r="AF229" i="2"/>
  <c r="AF503" i="2"/>
  <c r="AF81" i="2"/>
  <c r="AF543" i="2"/>
  <c r="AF21" i="2"/>
  <c r="AF435" i="2"/>
  <c r="AF14" i="2"/>
  <c r="AF141" i="2"/>
  <c r="AF11" i="2"/>
  <c r="AF315" i="2"/>
  <c r="AF59" i="2"/>
  <c r="AF388" i="2"/>
  <c r="AF377" i="2"/>
  <c r="AF302" i="2"/>
  <c r="AF214" i="2"/>
  <c r="AF498" i="2"/>
  <c r="AF47" i="2"/>
  <c r="AF540" i="2"/>
  <c r="AF344" i="2"/>
  <c r="AF185" i="2"/>
  <c r="AF135" i="2"/>
  <c r="AF486" i="2"/>
  <c r="AF261" i="2"/>
  <c r="AF119" i="2"/>
  <c r="AF94" i="2"/>
  <c r="AF452" i="2"/>
  <c r="AF495" i="2"/>
  <c r="AF61" i="2"/>
  <c r="AF173" i="2"/>
  <c r="AF471" i="2"/>
  <c r="AF494" i="2"/>
  <c r="AF474" i="2"/>
  <c r="AF133" i="2"/>
  <c r="AF367" i="2"/>
  <c r="AF702" i="2"/>
  <c r="AF629" i="2"/>
  <c r="AF276" i="2"/>
  <c r="AF304" i="2"/>
  <c r="AF168" i="2"/>
  <c r="AF477" i="2"/>
  <c r="AF339" i="2"/>
  <c r="AF469" i="2"/>
  <c r="AF48" i="2"/>
  <c r="AF310" i="2"/>
  <c r="AF466" i="2"/>
  <c r="AF16" i="2"/>
  <c r="AF265" i="2"/>
  <c r="AF84" i="2"/>
  <c r="AF402" i="2"/>
  <c r="AF13" i="2"/>
  <c r="AF628" i="2"/>
  <c r="AF691" i="2"/>
  <c r="AF100" i="2"/>
  <c r="AF199" i="2"/>
  <c r="AF539" i="2"/>
  <c r="AF146" i="2"/>
  <c r="AF117" i="2"/>
  <c r="AF96" i="2"/>
  <c r="AF403" i="2"/>
  <c r="AF641" i="2"/>
  <c r="AF203" i="2"/>
  <c r="AF451" i="2"/>
  <c r="AF233" i="2"/>
  <c r="AF333" i="2"/>
  <c r="AF152" i="2"/>
  <c r="AF42" i="2"/>
  <c r="AF291" i="2"/>
  <c r="AF250" i="2"/>
  <c r="AF40" i="2"/>
  <c r="AF411" i="2"/>
  <c r="AF637" i="2"/>
  <c r="AF550" i="2"/>
  <c r="AF659" i="2"/>
  <c r="AF41" i="2"/>
  <c r="AF8" i="2"/>
  <c r="AF215" i="2"/>
  <c r="AF504" i="2"/>
  <c r="AF500" i="2"/>
  <c r="AF123" i="2"/>
  <c r="AF621" i="2"/>
  <c r="AF234" i="2"/>
  <c r="AF128" i="2"/>
  <c r="AF246" i="2"/>
  <c r="AF405" i="2"/>
  <c r="AF30" i="2"/>
  <c r="AF195" i="2"/>
  <c r="AF375" i="2"/>
  <c r="AF98" i="2"/>
  <c r="AF502" i="2"/>
  <c r="AF111" i="2"/>
  <c r="AF409" i="2"/>
  <c r="AF330" i="2"/>
  <c r="AF600" i="2"/>
  <c r="AF91" i="2"/>
  <c r="AF142" i="2"/>
  <c r="AF209" i="2"/>
  <c r="AF295" i="2"/>
  <c r="AF80" i="2"/>
  <c r="AF568" i="2"/>
  <c r="AF394" i="2"/>
  <c r="AF719" i="2"/>
  <c r="AF28" i="2"/>
  <c r="AF350" i="2"/>
  <c r="AF183" i="2"/>
  <c r="AF164" i="2"/>
  <c r="AF180" i="2"/>
  <c r="AF51" i="2"/>
  <c r="AF424" i="2"/>
  <c r="AF120" i="2"/>
  <c r="AF440" i="2"/>
  <c r="AF488" i="2"/>
  <c r="AF127" i="2"/>
  <c r="AF485" i="2"/>
  <c r="AF287" i="2"/>
  <c r="AF560" i="2"/>
  <c r="AF140" i="2"/>
  <c r="AF449" i="2"/>
  <c r="AF718" i="2"/>
  <c r="AF414" i="2"/>
  <c r="AF31" i="2"/>
  <c r="AF145" i="2"/>
  <c r="AF18" i="2"/>
  <c r="AF444" i="2"/>
  <c r="AF585" i="2"/>
  <c r="AF443" i="2"/>
  <c r="AF99" i="2"/>
  <c r="AF434" i="2"/>
  <c r="AF404" i="2"/>
  <c r="AF58" i="2"/>
  <c r="AF282" i="2"/>
  <c r="AF630" i="2"/>
  <c r="AF490" i="2"/>
  <c r="AF555" i="2"/>
  <c r="AF380" i="2"/>
  <c r="AF72" i="2"/>
  <c r="AF378" i="2"/>
  <c r="AF57" i="2"/>
  <c r="AF696" i="2"/>
  <c r="AF557" i="2"/>
  <c r="AF547" i="2"/>
  <c r="AF446" i="2"/>
  <c r="AF548" i="2"/>
  <c r="AF465" i="2"/>
  <c r="AF124" i="2"/>
  <c r="AF374" i="2"/>
  <c r="AF595" i="2"/>
  <c r="AF224" i="2"/>
  <c r="AF296" i="2"/>
  <c r="AF115" i="2"/>
  <c r="AF369" i="2"/>
  <c r="AF39" i="2"/>
  <c r="AF379" i="2"/>
  <c r="AF579" i="2"/>
  <c r="AF423" i="2"/>
  <c r="AF264" i="2"/>
  <c r="AF647" i="2"/>
  <c r="AF336" i="2"/>
  <c r="AF573" i="2"/>
  <c r="AF722" i="2"/>
  <c r="AF658" i="2"/>
  <c r="AF437" i="2"/>
  <c r="AF382" i="2"/>
  <c r="AF15" i="2"/>
  <c r="AF326" i="2"/>
  <c r="AF150" i="2"/>
  <c r="AF450" i="2"/>
  <c r="AF418" i="2"/>
  <c r="AF389" i="2"/>
  <c r="AF172" i="2"/>
  <c r="AF318" i="2"/>
  <c r="AF655" i="2"/>
  <c r="AF194" i="2"/>
  <c r="AF501" i="2"/>
  <c r="AF342" i="2"/>
  <c r="AF107" i="2"/>
  <c r="AF660" i="2"/>
  <c r="AF505" i="2"/>
  <c r="AF219" i="2"/>
  <c r="AF53" i="2"/>
  <c r="AF351" i="2"/>
  <c r="AF10" i="2"/>
  <c r="AF196" i="2"/>
  <c r="AF251" i="2"/>
  <c r="AF542" i="2"/>
  <c r="AF6" i="2"/>
  <c r="AF634" i="2"/>
  <c r="AF429" i="2"/>
  <c r="AF88" i="2"/>
  <c r="AF662" i="2"/>
  <c r="AF167" i="2"/>
  <c r="AF129" i="2"/>
  <c r="AF305" i="2"/>
  <c r="AF706" i="2"/>
  <c r="AF109" i="2"/>
  <c r="AF699" i="2"/>
  <c r="AF184" i="2"/>
  <c r="AF235" i="2"/>
  <c r="AF221" i="2"/>
  <c r="AF463" i="2"/>
  <c r="AF223" i="2"/>
  <c r="AF52" i="2"/>
  <c r="AF420" i="2"/>
  <c r="AF273" i="2"/>
  <c r="AF248" i="2"/>
  <c r="AF266" i="2"/>
  <c r="AF608" i="2"/>
  <c r="AF192" i="2"/>
  <c r="AF581" i="2"/>
  <c r="AF711" i="2"/>
  <c r="AF286" i="2"/>
  <c r="AF487" i="2"/>
  <c r="AF673" i="2"/>
  <c r="AF289" i="2"/>
  <c r="AF43" i="2"/>
  <c r="AF459" i="2"/>
  <c r="AF427" i="2"/>
  <c r="AF617" i="2"/>
  <c r="AF597" i="2"/>
  <c r="AF415" i="2"/>
  <c r="AF12" i="2"/>
  <c r="AF213" i="2"/>
  <c r="AF455" i="2"/>
  <c r="AF256" i="2"/>
  <c r="AF357" i="2"/>
  <c r="AF113" i="2"/>
  <c r="AF654" i="2"/>
  <c r="AF108" i="2"/>
  <c r="AF710" i="2"/>
  <c r="AF574" i="2"/>
  <c r="AF77" i="2"/>
  <c r="AF682" i="2"/>
  <c r="AF206" i="2"/>
  <c r="AF5" i="2"/>
  <c r="AF260" i="2"/>
  <c r="AF664" i="2"/>
  <c r="AF506" i="2"/>
  <c r="AF619" i="2"/>
  <c r="AF211" i="2"/>
  <c r="AF17" i="2"/>
  <c r="AF66" i="2"/>
  <c r="AF33" i="2"/>
  <c r="AF584" i="2"/>
  <c r="AF238" i="2"/>
  <c r="AF175" i="2"/>
  <c r="AF596" i="2"/>
  <c r="AF216" i="2"/>
  <c r="AF507" i="2"/>
  <c r="AF646" i="2"/>
  <c r="AF715" i="2"/>
  <c r="AF303" i="2"/>
  <c r="AF189" i="2"/>
  <c r="AF481" i="2"/>
  <c r="AF324" i="2"/>
  <c r="AF301" i="2"/>
  <c r="AF720" i="2"/>
  <c r="AF245" i="2"/>
  <c r="AF270" i="2"/>
  <c r="AF122" i="2"/>
  <c r="AF364" i="2"/>
  <c r="AF136" i="2"/>
  <c r="AF626" i="2"/>
  <c r="AF688" i="2"/>
  <c r="AF508" i="2"/>
  <c r="AF62" i="2"/>
  <c r="AF401" i="2"/>
  <c r="AF457" i="2"/>
  <c r="AF384" i="2"/>
  <c r="AF68" i="2"/>
  <c r="AF294" i="2"/>
  <c r="AF354" i="2"/>
  <c r="AF227" i="2"/>
  <c r="AF137" i="2"/>
  <c r="AF447" i="2"/>
  <c r="AF499" i="2"/>
  <c r="AF690" i="2"/>
  <c r="AF90" i="2"/>
  <c r="AF191" i="2"/>
  <c r="AF692" i="2"/>
  <c r="AF60" i="2"/>
  <c r="AF35" i="2"/>
  <c r="AF275" i="2"/>
  <c r="AF174" i="2"/>
  <c r="AF724" i="2"/>
  <c r="AF373" i="2"/>
  <c r="AF549" i="2"/>
  <c r="AF430" i="2"/>
  <c r="AF421" i="2"/>
  <c r="AF363" i="2"/>
  <c r="AF348" i="2"/>
  <c r="AF82" i="2"/>
  <c r="AF132" i="2"/>
  <c r="AF165" i="2"/>
  <c r="AF509" i="2"/>
  <c r="AF559" i="2"/>
  <c r="AF396" i="2"/>
  <c r="AF652" i="2"/>
  <c r="AF49" i="2"/>
  <c r="AF546" i="2"/>
  <c r="AF64" i="2"/>
  <c r="AF151" i="2"/>
  <c r="AF125" i="2"/>
  <c r="AF187" i="2"/>
  <c r="AF670" i="2"/>
  <c r="AF321" i="2"/>
  <c r="AF267" i="2"/>
  <c r="AF118" i="2"/>
  <c r="AF606" i="2"/>
  <c r="AF86" i="2"/>
  <c r="AF453" i="2"/>
  <c r="AF648" i="2"/>
  <c r="AF87" i="2"/>
  <c r="AF298" i="2"/>
  <c r="AF255" i="2"/>
  <c r="AF102" i="2"/>
  <c r="AF236" i="2"/>
  <c r="AF510" i="2"/>
  <c r="AF623" i="2"/>
  <c r="AF279" i="2"/>
  <c r="AF63" i="2"/>
  <c r="AF4" i="2"/>
  <c r="AF400" i="2"/>
  <c r="AF323" i="2"/>
  <c r="AF511" i="2"/>
  <c r="AF160" i="2"/>
  <c r="AF27" i="2"/>
  <c r="AF689" i="2"/>
  <c r="AF448" i="2"/>
  <c r="AF462" i="2"/>
  <c r="AF228" i="2"/>
  <c r="AF497" i="2"/>
  <c r="AF393" i="2"/>
  <c r="AF577" i="2"/>
  <c r="AF19" i="2"/>
  <c r="AF432" i="2"/>
  <c r="AF651" i="2"/>
  <c r="AF352" i="2"/>
  <c r="AF413" i="2"/>
  <c r="AF478" i="2"/>
  <c r="AF201" i="2"/>
  <c r="AF23" i="2"/>
  <c r="AF425" i="2"/>
  <c r="AF36" i="2"/>
  <c r="AF694" i="2"/>
  <c r="AF441" i="2"/>
  <c r="AF76" i="2"/>
  <c r="AF512" i="2"/>
  <c r="AF65" i="2"/>
  <c r="AF622" i="2"/>
  <c r="AF186" i="2"/>
  <c r="AF588" i="2"/>
  <c r="AF50" i="2"/>
  <c r="AF32" i="2"/>
  <c r="AF158" i="2"/>
  <c r="AF242" i="2"/>
  <c r="AF422" i="2"/>
  <c r="AF176" i="2"/>
  <c r="AF614" i="2"/>
  <c r="AF575" i="2"/>
  <c r="AF376" i="2"/>
  <c r="AF545" i="2"/>
  <c r="AF26" i="2"/>
  <c r="AF204" i="2"/>
  <c r="AF359" i="2"/>
  <c r="AF198" i="2"/>
  <c r="AF317" i="2"/>
  <c r="AF149" i="2"/>
  <c r="AF335" i="2"/>
  <c r="AF399" i="2"/>
  <c r="AF649" i="2"/>
  <c r="AF707" i="2"/>
  <c r="AF567" i="2"/>
  <c r="AF493" i="2"/>
  <c r="AF148" i="2"/>
  <c r="AF208" i="2"/>
  <c r="AF110" i="2"/>
  <c r="AF368" i="2"/>
  <c r="AF625" i="2"/>
  <c r="AF395" i="2"/>
  <c r="AF491" i="2"/>
  <c r="AF583" i="2"/>
  <c r="AF708" i="2"/>
  <c r="AF356" i="2"/>
  <c r="AF513" i="2"/>
  <c r="AF470" i="2"/>
  <c r="AF407" i="2"/>
  <c r="AF34" i="2"/>
  <c r="AF105" i="2"/>
  <c r="AF207" i="2"/>
  <c r="AF607" i="2"/>
  <c r="AF381" i="2"/>
  <c r="AF353" i="2"/>
  <c r="AF319" i="2"/>
  <c r="AF93" i="2"/>
  <c r="AF657" i="2"/>
  <c r="AF299" i="2"/>
  <c r="AF143" i="2"/>
  <c r="AF714" i="2"/>
  <c r="AF139" i="2"/>
  <c r="AF328" i="2"/>
  <c r="AF131" i="2"/>
  <c r="AF197" i="2"/>
  <c r="AF285" i="2"/>
  <c r="AF25" i="2"/>
  <c r="AF398" i="2"/>
  <c r="AF640" i="2"/>
  <c r="AF723" i="2"/>
  <c r="AF698" i="2"/>
  <c r="AF154" i="2"/>
  <c r="AF3" i="2"/>
  <c r="AF73" i="2"/>
  <c r="AF95" i="2"/>
  <c r="AF343" i="2"/>
  <c r="AF269" i="2"/>
  <c r="AF598" i="2"/>
  <c r="AF514" i="2"/>
  <c r="AF436" i="2"/>
  <c r="AF331" i="2"/>
  <c r="AF482" i="2"/>
  <c r="AF426" i="2"/>
  <c r="AF675" i="2"/>
  <c r="AF678" i="2"/>
  <c r="AF358" i="2"/>
  <c r="AF244" i="2"/>
  <c r="AF9" i="2"/>
  <c r="AF103" i="2"/>
  <c r="AF461" i="2"/>
  <c r="AF683" i="2"/>
  <c r="AF372" i="2"/>
  <c r="AF37" i="2"/>
  <c r="AF631" i="2"/>
  <c r="AF38" i="2"/>
  <c r="AF460" i="2"/>
  <c r="AF693" i="2"/>
  <c r="AF83" i="2"/>
  <c r="AF292" i="2"/>
  <c r="AF297" i="2"/>
  <c r="AF202" i="2"/>
  <c r="AF311" i="2"/>
  <c r="AF22" i="2"/>
  <c r="AF156" i="2"/>
  <c r="AF345" i="2"/>
  <c r="AF431" i="2"/>
  <c r="AF237" i="2"/>
  <c r="AF205" i="2"/>
  <c r="AF410" i="2"/>
  <c r="AF408" i="2"/>
  <c r="AF29" i="2"/>
  <c r="AF69" i="2"/>
  <c r="AF686" i="2"/>
  <c r="AF515" i="2"/>
  <c r="AF668" i="2"/>
  <c r="AF162" i="2"/>
  <c r="AF516" i="2"/>
  <c r="AF517" i="2"/>
  <c r="AF518" i="2"/>
  <c r="AF552" i="2"/>
  <c r="AF519" i="2"/>
  <c r="AF231" i="2"/>
  <c r="AF97" i="2"/>
  <c r="AF602" i="2"/>
  <c r="AF562" i="2"/>
  <c r="AF428" i="2"/>
  <c r="AF337" i="2"/>
  <c r="AF561" i="2"/>
  <c r="AF268" i="2"/>
  <c r="AF283" i="2"/>
  <c r="AF473" i="2"/>
  <c r="AF366" i="2"/>
  <c r="AF320" i="2"/>
  <c r="AF566" i="2"/>
  <c r="AF554" i="2"/>
  <c r="AF620" i="2"/>
  <c r="AF612" i="2"/>
  <c r="AF170" i="2"/>
  <c r="AF590" i="2"/>
  <c r="AF390" i="2"/>
  <c r="AF703" i="2"/>
  <c r="AF153" i="2"/>
  <c r="AF520" i="2"/>
  <c r="AF616" i="2"/>
  <c r="AF159" i="2"/>
  <c r="AF340" i="2"/>
  <c r="AF704" i="2"/>
  <c r="AF601" i="2"/>
  <c r="AF20" i="2"/>
  <c r="AF155" i="2"/>
  <c r="AF181" i="2"/>
  <c r="AF210" i="2"/>
  <c r="AF71" i="2"/>
  <c r="AF521" i="2"/>
  <c r="AF454" i="2"/>
  <c r="AF130" i="2"/>
  <c r="AF45" i="2"/>
  <c r="AF272" i="2"/>
  <c r="AF386" i="2"/>
  <c r="AF438" i="2"/>
  <c r="AF161" i="2"/>
  <c r="AF44" i="2"/>
  <c r="AF558" i="2"/>
  <c r="AF263" i="2"/>
  <c r="AF2" i="2"/>
  <c r="AF397" i="2"/>
  <c r="AF489" i="2"/>
  <c r="AF592" i="2"/>
  <c r="AF570" i="2"/>
  <c r="AF522" i="2"/>
  <c r="AF663" i="2"/>
  <c r="AF635" i="2"/>
  <c r="AF169" i="2"/>
  <c r="AF370" i="2"/>
  <c r="AF78" i="2"/>
  <c r="AF222" i="2"/>
  <c r="AF355" i="2"/>
  <c r="AF121" i="2"/>
  <c r="AF365" i="2"/>
  <c r="AF138" i="2"/>
  <c r="AF576" i="2"/>
  <c r="AF280" i="2"/>
  <c r="AF361" i="2"/>
  <c r="AF104" i="2"/>
  <c r="AF126" i="2"/>
  <c r="AF586" i="2"/>
  <c r="AF563" i="2"/>
  <c r="AF46" i="2"/>
  <c r="AF134" i="2"/>
  <c r="AF247" i="2"/>
  <c r="AF278" i="2"/>
  <c r="AF281" i="2"/>
  <c r="AF79" i="2"/>
  <c r="AF709" i="2"/>
  <c r="AF258" i="2"/>
  <c r="AF556" i="2"/>
  <c r="AF412" i="2"/>
  <c r="AF360" i="2"/>
  <c r="AF182" i="2"/>
  <c r="AF725" i="2"/>
  <c r="AF225" i="2"/>
  <c r="AF456" i="2"/>
  <c r="AF226" i="2"/>
  <c r="AF580" i="2"/>
  <c r="AF314" i="2"/>
  <c r="AF610" i="2"/>
  <c r="AF705" i="2"/>
  <c r="AF309" i="2"/>
  <c r="AF92" i="2"/>
  <c r="AF419" i="2"/>
  <c r="AF578" i="2"/>
  <c r="AF112" i="2"/>
  <c r="AF313" i="2"/>
  <c r="AF632" i="2"/>
  <c r="AF523" i="2"/>
  <c r="AF385" i="2"/>
  <c r="AF212" i="2"/>
  <c r="AF75" i="2"/>
  <c r="AF383" i="2"/>
  <c r="AF306" i="2"/>
  <c r="AF674" i="2"/>
  <c r="AF524" i="2"/>
  <c r="AF188" i="2"/>
  <c r="AF392" i="2"/>
  <c r="AF603" i="2"/>
  <c r="AF681" i="2"/>
  <c r="AF433" i="2"/>
  <c r="AF347" i="2"/>
  <c r="AF193" i="2"/>
  <c r="AF307" i="2"/>
  <c r="AF525" i="2"/>
  <c r="AF89" i="2"/>
  <c r="AF594" i="2"/>
  <c r="AF24" i="2"/>
  <c r="AF526" i="2"/>
  <c r="AF190" i="2"/>
  <c r="AF232" i="2"/>
  <c r="AF672" i="2"/>
  <c r="AF178" i="2"/>
  <c r="AF332" i="2"/>
  <c r="AF624" i="2"/>
  <c r="AF293" i="2"/>
  <c r="AF618" i="2"/>
  <c r="AF479" i="2"/>
  <c r="AF587" i="2"/>
  <c r="AF171" i="2"/>
  <c r="AF564" i="2"/>
  <c r="AF177" i="2"/>
  <c r="AF288" i="2"/>
  <c r="AF106" i="2"/>
  <c r="AF417" i="2"/>
  <c r="AF721" i="2"/>
  <c r="AF349" i="2"/>
  <c r="AF259" i="2"/>
  <c r="AF565" i="2"/>
  <c r="AF700" i="2"/>
  <c r="AF642" i="2"/>
  <c r="AF712" i="2"/>
  <c r="AF312" i="2"/>
  <c r="AF467" i="2"/>
  <c r="AF114" i="2"/>
  <c r="AF67" i="2"/>
  <c r="AF582" i="2"/>
  <c r="AF717" i="2"/>
  <c r="AF684" i="2"/>
  <c r="AF322" i="2"/>
  <c r="AF101" i="2"/>
  <c r="AF569" i="2"/>
  <c r="AF241" i="2"/>
  <c r="AF527" i="2"/>
  <c r="AF166" i="2"/>
  <c r="AF230" i="2"/>
  <c r="AF243" i="2"/>
  <c r="AF480" i="2"/>
  <c r="AF116" i="2"/>
  <c r="AF653" i="2"/>
  <c r="AF284" i="2"/>
  <c r="AF726" i="2"/>
  <c r="AF528" i="2"/>
  <c r="AF661" i="2"/>
  <c r="AF529" i="2"/>
  <c r="AF492" i="2"/>
  <c r="AF262" i="2"/>
  <c r="AF220" i="2"/>
  <c r="AF277" i="2"/>
  <c r="AF416" i="2"/>
  <c r="AF613" i="2"/>
  <c r="AF650" i="2"/>
  <c r="AF257" i="2"/>
  <c r="AF327" i="2"/>
  <c r="AF615" i="2"/>
  <c r="AF656" i="2"/>
  <c r="AF604" i="2"/>
  <c r="AF300" i="2"/>
  <c r="AF666" i="2"/>
  <c r="AF200" i="2"/>
  <c r="AF329" i="2"/>
  <c r="AF530" i="2"/>
  <c r="AF571" i="2"/>
  <c r="AF531" i="2"/>
  <c r="AF391" i="2"/>
  <c r="AF532" i="2"/>
  <c r="AF644" i="2"/>
  <c r="AF341" i="2"/>
  <c r="AF572" i="2"/>
  <c r="AF253" i="2"/>
  <c r="AF254" i="2"/>
  <c r="AF163" i="2"/>
  <c r="AF609" i="2"/>
  <c r="AF533" i="2"/>
  <c r="AF56" i="2"/>
  <c r="AF627" i="2"/>
  <c r="AF665" i="2"/>
  <c r="AF316" i="2"/>
  <c r="AF589" i="2"/>
  <c r="AF442" i="2"/>
  <c r="AF541" i="2"/>
  <c r="AF464" i="2"/>
  <c r="AF484" i="2"/>
  <c r="AF645" i="2"/>
  <c r="AF638" i="2"/>
  <c r="AF334" i="2"/>
  <c r="AF639" i="2"/>
  <c r="AF534" i="2"/>
  <c r="AF713" i="2"/>
  <c r="AF697" i="2"/>
  <c r="AF643" i="2"/>
  <c r="AF468" i="2"/>
  <c r="AF599" i="2"/>
  <c r="AF483" i="2"/>
  <c r="AF308" i="2"/>
  <c r="AF445" i="2"/>
  <c r="AF535" i="2"/>
  <c r="AF716" i="2"/>
  <c r="AF472" i="2"/>
  <c r="AF636" i="2"/>
  <c r="AF701" i="2"/>
  <c r="AF371" i="2"/>
  <c r="AF458" i="2"/>
  <c r="AF346" i="2"/>
  <c r="AF611" i="2"/>
  <c r="AF593" i="2"/>
  <c r="AF536" i="2"/>
  <c r="AF496" i="2"/>
  <c r="AF671" i="2"/>
  <c r="AF537" i="2"/>
  <c r="AF538" i="2"/>
  <c r="AF553" i="2"/>
  <c r="AF669" i="2"/>
  <c r="AF667" i="2"/>
  <c r="AF695" i="2"/>
  <c r="AE406" i="2"/>
  <c r="AE633" i="2"/>
  <c r="AE677" i="2"/>
  <c r="AE70" i="2"/>
  <c r="AE249" i="2"/>
  <c r="AE252" i="2"/>
  <c r="AE676" i="2"/>
  <c r="AE591" i="2"/>
  <c r="AE685" i="2"/>
  <c r="AE240" i="2"/>
  <c r="AE147" i="2"/>
  <c r="AE605" i="2"/>
  <c r="AE475" i="2"/>
  <c r="AE387" i="2"/>
  <c r="AE439" i="2"/>
  <c r="AE74" i="2"/>
  <c r="AE217" i="2"/>
  <c r="AE157" i="2"/>
  <c r="AE271" i="2"/>
  <c r="AE680" i="2"/>
  <c r="AE7" i="2"/>
  <c r="AE239" i="2"/>
  <c r="AE54" i="2"/>
  <c r="AE362" i="2"/>
  <c r="AE290" i="2"/>
  <c r="AE179" i="2"/>
  <c r="AE476" i="2"/>
  <c r="AE274" i="2"/>
  <c r="AE144" i="2"/>
  <c r="AE338" i="2"/>
  <c r="AE325" i="2"/>
  <c r="AE679" i="2"/>
  <c r="AE85" i="2"/>
  <c r="AE55" i="2"/>
  <c r="AE687" i="2"/>
  <c r="AE218" i="2"/>
  <c r="AE544" i="2"/>
  <c r="AE551" i="2"/>
  <c r="AE229" i="2"/>
  <c r="AE503" i="2"/>
  <c r="AE81" i="2"/>
  <c r="AE543" i="2"/>
  <c r="AE21" i="2"/>
  <c r="AE435" i="2"/>
  <c r="AE14" i="2"/>
  <c r="AE141" i="2"/>
  <c r="AE11" i="2"/>
  <c r="AE315" i="2"/>
  <c r="AE59" i="2"/>
  <c r="AE388" i="2"/>
  <c r="AE377" i="2"/>
  <c r="AE302" i="2"/>
  <c r="AE214" i="2"/>
  <c r="AE498" i="2"/>
  <c r="AE47" i="2"/>
  <c r="AE540" i="2"/>
  <c r="AE344" i="2"/>
  <c r="AE185" i="2"/>
  <c r="AE135" i="2"/>
  <c r="AE486" i="2"/>
  <c r="AE261" i="2"/>
  <c r="AE119" i="2"/>
  <c r="AE94" i="2"/>
  <c r="AE452" i="2"/>
  <c r="AE495" i="2"/>
  <c r="AE61" i="2"/>
  <c r="AE173" i="2"/>
  <c r="AE471" i="2"/>
  <c r="AE494" i="2"/>
  <c r="AE474" i="2"/>
  <c r="AE133" i="2"/>
  <c r="AE367" i="2"/>
  <c r="AE702" i="2"/>
  <c r="AE629" i="2"/>
  <c r="AE276" i="2"/>
  <c r="AE304" i="2"/>
  <c r="AE168" i="2"/>
  <c r="AE477" i="2"/>
  <c r="AE339" i="2"/>
  <c r="AE469" i="2"/>
  <c r="AE48" i="2"/>
  <c r="AE310" i="2"/>
  <c r="AE466" i="2"/>
  <c r="AE16" i="2"/>
  <c r="AE265" i="2"/>
  <c r="AE84" i="2"/>
  <c r="AE402" i="2"/>
  <c r="AE13" i="2"/>
  <c r="AE628" i="2"/>
  <c r="AE691" i="2"/>
  <c r="AE100" i="2"/>
  <c r="AE199" i="2"/>
  <c r="AE539" i="2"/>
  <c r="AE146" i="2"/>
  <c r="AE117" i="2"/>
  <c r="AE96" i="2"/>
  <c r="AE403" i="2"/>
  <c r="AE641" i="2"/>
  <c r="AE203" i="2"/>
  <c r="AE451" i="2"/>
  <c r="AE233" i="2"/>
  <c r="AE333" i="2"/>
  <c r="AE152" i="2"/>
  <c r="AE42" i="2"/>
  <c r="AE291" i="2"/>
  <c r="AE250" i="2"/>
  <c r="AE40" i="2"/>
  <c r="AE411" i="2"/>
  <c r="AE637" i="2"/>
  <c r="AE550" i="2"/>
  <c r="AE659" i="2"/>
  <c r="AE41" i="2"/>
  <c r="AE8" i="2"/>
  <c r="AE215" i="2"/>
  <c r="AE504" i="2"/>
  <c r="AE500" i="2"/>
  <c r="AE123" i="2"/>
  <c r="AE621" i="2"/>
  <c r="AE234" i="2"/>
  <c r="AE128" i="2"/>
  <c r="AE246" i="2"/>
  <c r="AE405" i="2"/>
  <c r="AE30" i="2"/>
  <c r="AE195" i="2"/>
  <c r="AE375" i="2"/>
  <c r="AE98" i="2"/>
  <c r="AE502" i="2"/>
  <c r="AE111" i="2"/>
  <c r="AE409" i="2"/>
  <c r="AE330" i="2"/>
  <c r="AE600" i="2"/>
  <c r="AE91" i="2"/>
  <c r="AE142" i="2"/>
  <c r="AE209" i="2"/>
  <c r="AE295" i="2"/>
  <c r="AE80" i="2"/>
  <c r="AE568" i="2"/>
  <c r="AE394" i="2"/>
  <c r="AE719" i="2"/>
  <c r="AE28" i="2"/>
  <c r="AE350" i="2"/>
  <c r="AE183" i="2"/>
  <c r="AE164" i="2"/>
  <c r="AE180" i="2"/>
  <c r="AE51" i="2"/>
  <c r="AE424" i="2"/>
  <c r="AE120" i="2"/>
  <c r="AE440" i="2"/>
  <c r="AE488" i="2"/>
  <c r="AE127" i="2"/>
  <c r="AE485" i="2"/>
  <c r="AE287" i="2"/>
  <c r="AE560" i="2"/>
  <c r="AE140" i="2"/>
  <c r="AE449" i="2"/>
  <c r="AE718" i="2"/>
  <c r="AE414" i="2"/>
  <c r="AE31" i="2"/>
  <c r="AE145" i="2"/>
  <c r="AE18" i="2"/>
  <c r="AE444" i="2"/>
  <c r="AE585" i="2"/>
  <c r="AE443" i="2"/>
  <c r="AE99" i="2"/>
  <c r="AE434" i="2"/>
  <c r="AE404" i="2"/>
  <c r="AE58" i="2"/>
  <c r="AE282" i="2"/>
  <c r="AE630" i="2"/>
  <c r="AE490" i="2"/>
  <c r="AE555" i="2"/>
  <c r="AE380" i="2"/>
  <c r="AE72" i="2"/>
  <c r="AE378" i="2"/>
  <c r="AE57" i="2"/>
  <c r="AE696" i="2"/>
  <c r="AE557" i="2"/>
  <c r="AE547" i="2"/>
  <c r="AE446" i="2"/>
  <c r="AE548" i="2"/>
  <c r="AE465" i="2"/>
  <c r="AE124" i="2"/>
  <c r="AE374" i="2"/>
  <c r="AE595" i="2"/>
  <c r="AE224" i="2"/>
  <c r="AE296" i="2"/>
  <c r="AE115" i="2"/>
  <c r="AE369" i="2"/>
  <c r="AE39" i="2"/>
  <c r="AE379" i="2"/>
  <c r="AE579" i="2"/>
  <c r="AE423" i="2"/>
  <c r="AE264" i="2"/>
  <c r="AE647" i="2"/>
  <c r="AE336" i="2"/>
  <c r="AE573" i="2"/>
  <c r="AE722" i="2"/>
  <c r="AE658" i="2"/>
  <c r="AE437" i="2"/>
  <c r="AE382" i="2"/>
  <c r="AE15" i="2"/>
  <c r="AE326" i="2"/>
  <c r="AE150" i="2"/>
  <c r="AE450" i="2"/>
  <c r="AE418" i="2"/>
  <c r="AE389" i="2"/>
  <c r="AE172" i="2"/>
  <c r="AE318" i="2"/>
  <c r="AE655" i="2"/>
  <c r="AE194" i="2"/>
  <c r="AE501" i="2"/>
  <c r="AE342" i="2"/>
  <c r="AE107" i="2"/>
  <c r="AE660" i="2"/>
  <c r="AE505" i="2"/>
  <c r="AE219" i="2"/>
  <c r="AE53" i="2"/>
  <c r="AE351" i="2"/>
  <c r="AE10" i="2"/>
  <c r="AE196" i="2"/>
  <c r="AE251" i="2"/>
  <c r="AE542" i="2"/>
  <c r="AE6" i="2"/>
  <c r="AE634" i="2"/>
  <c r="AE429" i="2"/>
  <c r="AE88" i="2"/>
  <c r="AE662" i="2"/>
  <c r="AE167" i="2"/>
  <c r="AE129" i="2"/>
  <c r="AE305" i="2"/>
  <c r="AE706" i="2"/>
  <c r="AE109" i="2"/>
  <c r="AE699" i="2"/>
  <c r="AE184" i="2"/>
  <c r="AE235" i="2"/>
  <c r="AE221" i="2"/>
  <c r="AE463" i="2"/>
  <c r="AE223" i="2"/>
  <c r="AE52" i="2"/>
  <c r="AE420" i="2"/>
  <c r="AE273" i="2"/>
  <c r="AE248" i="2"/>
  <c r="AE266" i="2"/>
  <c r="AE608" i="2"/>
  <c r="AE192" i="2"/>
  <c r="AE581" i="2"/>
  <c r="AE711" i="2"/>
  <c r="AE286" i="2"/>
  <c r="AE487" i="2"/>
  <c r="AE673" i="2"/>
  <c r="AE289" i="2"/>
  <c r="AE43" i="2"/>
  <c r="AE459" i="2"/>
  <c r="AE427" i="2"/>
  <c r="AE617" i="2"/>
  <c r="AE597" i="2"/>
  <c r="AE415" i="2"/>
  <c r="AE12" i="2"/>
  <c r="AE213" i="2"/>
  <c r="AE455" i="2"/>
  <c r="AE256" i="2"/>
  <c r="AE357" i="2"/>
  <c r="AE113" i="2"/>
  <c r="AE654" i="2"/>
  <c r="AE108" i="2"/>
  <c r="AE710" i="2"/>
  <c r="AE574" i="2"/>
  <c r="AE77" i="2"/>
  <c r="AE682" i="2"/>
  <c r="AE206" i="2"/>
  <c r="AE5" i="2"/>
  <c r="AE260" i="2"/>
  <c r="AE664" i="2"/>
  <c r="AE506" i="2"/>
  <c r="AE619" i="2"/>
  <c r="AE211" i="2"/>
  <c r="AE17" i="2"/>
  <c r="AE66" i="2"/>
  <c r="AE33" i="2"/>
  <c r="AE584" i="2"/>
  <c r="AE238" i="2"/>
  <c r="AE175" i="2"/>
  <c r="AE596" i="2"/>
  <c r="AE216" i="2"/>
  <c r="AE507" i="2"/>
  <c r="AE646" i="2"/>
  <c r="AE715" i="2"/>
  <c r="AE303" i="2"/>
  <c r="AE189" i="2"/>
  <c r="AE481" i="2"/>
  <c r="AE324" i="2"/>
  <c r="AE301" i="2"/>
  <c r="AE720" i="2"/>
  <c r="AE245" i="2"/>
  <c r="AE270" i="2"/>
  <c r="AE122" i="2"/>
  <c r="AE364" i="2"/>
  <c r="AE136" i="2"/>
  <c r="AE626" i="2"/>
  <c r="AE688" i="2"/>
  <c r="AE508" i="2"/>
  <c r="AE62" i="2"/>
  <c r="AE401" i="2"/>
  <c r="AE457" i="2"/>
  <c r="AE384" i="2"/>
  <c r="AE68" i="2"/>
  <c r="AE294" i="2"/>
  <c r="AE354" i="2"/>
  <c r="AE227" i="2"/>
  <c r="AE137" i="2"/>
  <c r="AE447" i="2"/>
  <c r="AE499" i="2"/>
  <c r="AE690" i="2"/>
  <c r="AE90" i="2"/>
  <c r="AE191" i="2"/>
  <c r="AE692" i="2"/>
  <c r="AE60" i="2"/>
  <c r="AE35" i="2"/>
  <c r="AE275" i="2"/>
  <c r="AE174" i="2"/>
  <c r="AE724" i="2"/>
  <c r="AE373" i="2"/>
  <c r="AE549" i="2"/>
  <c r="AE430" i="2"/>
  <c r="AE421" i="2"/>
  <c r="AE363" i="2"/>
  <c r="AE348" i="2"/>
  <c r="AE82" i="2"/>
  <c r="AE132" i="2"/>
  <c r="AE165" i="2"/>
  <c r="AE509" i="2"/>
  <c r="AE559" i="2"/>
  <c r="AE396" i="2"/>
  <c r="AE652" i="2"/>
  <c r="AE49" i="2"/>
  <c r="AE546" i="2"/>
  <c r="AE64" i="2"/>
  <c r="AE151" i="2"/>
  <c r="AE125" i="2"/>
  <c r="AE187" i="2"/>
  <c r="AE670" i="2"/>
  <c r="AE321" i="2"/>
  <c r="AE267" i="2"/>
  <c r="AE118" i="2"/>
  <c r="AE606" i="2"/>
  <c r="AE86" i="2"/>
  <c r="AE453" i="2"/>
  <c r="AE648" i="2"/>
  <c r="AE87" i="2"/>
  <c r="AE298" i="2"/>
  <c r="AE255" i="2"/>
  <c r="AE102" i="2"/>
  <c r="AE236" i="2"/>
  <c r="AE510" i="2"/>
  <c r="AE623" i="2"/>
  <c r="AE279" i="2"/>
  <c r="AE63" i="2"/>
  <c r="AE4" i="2"/>
  <c r="AE400" i="2"/>
  <c r="AE323" i="2"/>
  <c r="AE511" i="2"/>
  <c r="AE160" i="2"/>
  <c r="AE27" i="2"/>
  <c r="AE689" i="2"/>
  <c r="AE448" i="2"/>
  <c r="AE462" i="2"/>
  <c r="AE228" i="2"/>
  <c r="AE497" i="2"/>
  <c r="AE393" i="2"/>
  <c r="AE577" i="2"/>
  <c r="AE19" i="2"/>
  <c r="AE432" i="2"/>
  <c r="AE651" i="2"/>
  <c r="AE352" i="2"/>
  <c r="AE413" i="2"/>
  <c r="AE478" i="2"/>
  <c r="AE201" i="2"/>
  <c r="AE23" i="2"/>
  <c r="AE425" i="2"/>
  <c r="AE36" i="2"/>
  <c r="AE694" i="2"/>
  <c r="AE441" i="2"/>
  <c r="AE76" i="2"/>
  <c r="AE512" i="2"/>
  <c r="AE65" i="2"/>
  <c r="AE622" i="2"/>
  <c r="AE186" i="2"/>
  <c r="AE588" i="2"/>
  <c r="AE50" i="2"/>
  <c r="AE32" i="2"/>
  <c r="AE158" i="2"/>
  <c r="AE242" i="2"/>
  <c r="AE422" i="2"/>
  <c r="AE176" i="2"/>
  <c r="AE614" i="2"/>
  <c r="AE575" i="2"/>
  <c r="AE376" i="2"/>
  <c r="AE545" i="2"/>
  <c r="AE26" i="2"/>
  <c r="AE204" i="2"/>
  <c r="AE359" i="2"/>
  <c r="AE198" i="2"/>
  <c r="AE317" i="2"/>
  <c r="AE149" i="2"/>
  <c r="AE335" i="2"/>
  <c r="AE399" i="2"/>
  <c r="AE649" i="2"/>
  <c r="AE707" i="2"/>
  <c r="AE567" i="2"/>
  <c r="AE493" i="2"/>
  <c r="AE148" i="2"/>
  <c r="AE208" i="2"/>
  <c r="AE110" i="2"/>
  <c r="AE368" i="2"/>
  <c r="AE625" i="2"/>
  <c r="AE395" i="2"/>
  <c r="AE491" i="2"/>
  <c r="AE583" i="2"/>
  <c r="AE708" i="2"/>
  <c r="AE356" i="2"/>
  <c r="AE513" i="2"/>
  <c r="AE470" i="2"/>
  <c r="AE407" i="2"/>
  <c r="AE34" i="2"/>
  <c r="AE105" i="2"/>
  <c r="AE207" i="2"/>
  <c r="AE607" i="2"/>
  <c r="AE381" i="2"/>
  <c r="AE353" i="2"/>
  <c r="AE319" i="2"/>
  <c r="AE93" i="2"/>
  <c r="AE657" i="2"/>
  <c r="AE299" i="2"/>
  <c r="AE143" i="2"/>
  <c r="AE714" i="2"/>
  <c r="AE139" i="2"/>
  <c r="AE328" i="2"/>
  <c r="AE131" i="2"/>
  <c r="AE197" i="2"/>
  <c r="AE285" i="2"/>
  <c r="AE25" i="2"/>
  <c r="AE398" i="2"/>
  <c r="AE640" i="2"/>
  <c r="AE723" i="2"/>
  <c r="AE698" i="2"/>
  <c r="AE154" i="2"/>
  <c r="AE3" i="2"/>
  <c r="AE73" i="2"/>
  <c r="AE95" i="2"/>
  <c r="AE343" i="2"/>
  <c r="AE269" i="2"/>
  <c r="AE598" i="2"/>
  <c r="AE514" i="2"/>
  <c r="AE436" i="2"/>
  <c r="AE331" i="2"/>
  <c r="AE482" i="2"/>
  <c r="AE426" i="2"/>
  <c r="AE675" i="2"/>
  <c r="AE678" i="2"/>
  <c r="AE358" i="2"/>
  <c r="AE244" i="2"/>
  <c r="AE9" i="2"/>
  <c r="AE103" i="2"/>
  <c r="AE461" i="2"/>
  <c r="AE683" i="2"/>
  <c r="AE372" i="2"/>
  <c r="AE37" i="2"/>
  <c r="AE631" i="2"/>
  <c r="AE38" i="2"/>
  <c r="AE460" i="2"/>
  <c r="AE693" i="2"/>
  <c r="AE83" i="2"/>
  <c r="AE292" i="2"/>
  <c r="AE297" i="2"/>
  <c r="AE202" i="2"/>
  <c r="AE311" i="2"/>
  <c r="AE22" i="2"/>
  <c r="AE156" i="2"/>
  <c r="AE345" i="2"/>
  <c r="AE431" i="2"/>
  <c r="AE237" i="2"/>
  <c r="AE205" i="2"/>
  <c r="AE410" i="2"/>
  <c r="AE408" i="2"/>
  <c r="AE29" i="2"/>
  <c r="AE69" i="2"/>
  <c r="AE686" i="2"/>
  <c r="AE515" i="2"/>
  <c r="AE668" i="2"/>
  <c r="AE162" i="2"/>
  <c r="AE516" i="2"/>
  <c r="AE517" i="2"/>
  <c r="AE518" i="2"/>
  <c r="AE552" i="2"/>
  <c r="AE519" i="2"/>
  <c r="AE231" i="2"/>
  <c r="AE97" i="2"/>
  <c r="AE602" i="2"/>
  <c r="AE562" i="2"/>
  <c r="AE428" i="2"/>
  <c r="AE337" i="2"/>
  <c r="AE561" i="2"/>
  <c r="AE268" i="2"/>
  <c r="AE283" i="2"/>
  <c r="AE473" i="2"/>
  <c r="AE366" i="2"/>
  <c r="AE320" i="2"/>
  <c r="AE566" i="2"/>
  <c r="AE554" i="2"/>
  <c r="AE620" i="2"/>
  <c r="AE612" i="2"/>
  <c r="AE170" i="2"/>
  <c r="AE590" i="2"/>
  <c r="AE390" i="2"/>
  <c r="AE703" i="2"/>
  <c r="AE153" i="2"/>
  <c r="AE520" i="2"/>
  <c r="AE616" i="2"/>
  <c r="AE159" i="2"/>
  <c r="AE340" i="2"/>
  <c r="AE704" i="2"/>
  <c r="AE601" i="2"/>
  <c r="AE20" i="2"/>
  <c r="AE155" i="2"/>
  <c r="AE181" i="2"/>
  <c r="AE210" i="2"/>
  <c r="AE71" i="2"/>
  <c r="AE521" i="2"/>
  <c r="AE454" i="2"/>
  <c r="AE130" i="2"/>
  <c r="AE45" i="2"/>
  <c r="AE272" i="2"/>
  <c r="AE386" i="2"/>
  <c r="AE438" i="2"/>
  <c r="AE161" i="2"/>
  <c r="AE44" i="2"/>
  <c r="AE558" i="2"/>
  <c r="AE263" i="2"/>
  <c r="AE2" i="2"/>
  <c r="AE397" i="2"/>
  <c r="AE489" i="2"/>
  <c r="AE592" i="2"/>
  <c r="AE570" i="2"/>
  <c r="AE522" i="2"/>
  <c r="AE663" i="2"/>
  <c r="AE635" i="2"/>
  <c r="AE169" i="2"/>
  <c r="AE370" i="2"/>
  <c r="AE78" i="2"/>
  <c r="AE222" i="2"/>
  <c r="AE355" i="2"/>
  <c r="AE121" i="2"/>
  <c r="AE365" i="2"/>
  <c r="AE138" i="2"/>
  <c r="AE576" i="2"/>
  <c r="AE280" i="2"/>
  <c r="AE361" i="2"/>
  <c r="AE104" i="2"/>
  <c r="AE126" i="2"/>
  <c r="AE586" i="2"/>
  <c r="AE563" i="2"/>
  <c r="AE46" i="2"/>
  <c r="AE134" i="2"/>
  <c r="AE247" i="2"/>
  <c r="AE278" i="2"/>
  <c r="AE281" i="2"/>
  <c r="AE79" i="2"/>
  <c r="AE709" i="2"/>
  <c r="AE258" i="2"/>
  <c r="AE556" i="2"/>
  <c r="AE412" i="2"/>
  <c r="AE360" i="2"/>
  <c r="AE182" i="2"/>
  <c r="AE725" i="2"/>
  <c r="AE225" i="2"/>
  <c r="AE456" i="2"/>
  <c r="AE226" i="2"/>
  <c r="AE580" i="2"/>
  <c r="AE314" i="2"/>
  <c r="AE610" i="2"/>
  <c r="AE705" i="2"/>
  <c r="AE309" i="2"/>
  <c r="AE92" i="2"/>
  <c r="AE419" i="2"/>
  <c r="AE578" i="2"/>
  <c r="AE112" i="2"/>
  <c r="AE313" i="2"/>
  <c r="AE632" i="2"/>
  <c r="AE523" i="2"/>
  <c r="AE385" i="2"/>
  <c r="AE212" i="2"/>
  <c r="AE75" i="2"/>
  <c r="AE383" i="2"/>
  <c r="AE306" i="2"/>
  <c r="AE674" i="2"/>
  <c r="AE524" i="2"/>
  <c r="AE188" i="2"/>
  <c r="AE392" i="2"/>
  <c r="AE603" i="2"/>
  <c r="AE681" i="2"/>
  <c r="AE433" i="2"/>
  <c r="AE347" i="2"/>
  <c r="AE193" i="2"/>
  <c r="AE307" i="2"/>
  <c r="AE525" i="2"/>
  <c r="AE89" i="2"/>
  <c r="AE594" i="2"/>
  <c r="AE24" i="2"/>
  <c r="AE526" i="2"/>
  <c r="AE190" i="2"/>
  <c r="AE232" i="2"/>
  <c r="AE672" i="2"/>
  <c r="AE178" i="2"/>
  <c r="AE332" i="2"/>
  <c r="AE624" i="2"/>
  <c r="AE293" i="2"/>
  <c r="AE618" i="2"/>
  <c r="AE479" i="2"/>
  <c r="AE587" i="2"/>
  <c r="AE171" i="2"/>
  <c r="AE564" i="2"/>
  <c r="AE177" i="2"/>
  <c r="AE288" i="2"/>
  <c r="AE106" i="2"/>
  <c r="AE417" i="2"/>
  <c r="AE721" i="2"/>
  <c r="AE349" i="2"/>
  <c r="AE259" i="2"/>
  <c r="AE565" i="2"/>
  <c r="AE700" i="2"/>
  <c r="AE642" i="2"/>
  <c r="AE712" i="2"/>
  <c r="AE312" i="2"/>
  <c r="AE467" i="2"/>
  <c r="AE114" i="2"/>
  <c r="AE67" i="2"/>
  <c r="AE582" i="2"/>
  <c r="AE717" i="2"/>
  <c r="AE684" i="2"/>
  <c r="AE322" i="2"/>
  <c r="AE101" i="2"/>
  <c r="AE569" i="2"/>
  <c r="AE241" i="2"/>
  <c r="AE527" i="2"/>
  <c r="AE166" i="2"/>
  <c r="AE230" i="2"/>
  <c r="AE243" i="2"/>
  <c r="AE480" i="2"/>
  <c r="AE116" i="2"/>
  <c r="AE653" i="2"/>
  <c r="AE284" i="2"/>
  <c r="AE726" i="2"/>
  <c r="AE528" i="2"/>
  <c r="AE661" i="2"/>
  <c r="AE529" i="2"/>
  <c r="AE492" i="2"/>
  <c r="AE262" i="2"/>
  <c r="AE220" i="2"/>
  <c r="AE277" i="2"/>
  <c r="AE416" i="2"/>
  <c r="AE613" i="2"/>
  <c r="AE650" i="2"/>
  <c r="AE257" i="2"/>
  <c r="AE327" i="2"/>
  <c r="AE615" i="2"/>
  <c r="AE656" i="2"/>
  <c r="AE604" i="2"/>
  <c r="AE300" i="2"/>
  <c r="AE666" i="2"/>
  <c r="AE200" i="2"/>
  <c r="AE329" i="2"/>
  <c r="AE530" i="2"/>
  <c r="AE571" i="2"/>
  <c r="AE531" i="2"/>
  <c r="AE391" i="2"/>
  <c r="AE532" i="2"/>
  <c r="AE644" i="2"/>
  <c r="AE341" i="2"/>
  <c r="AE572" i="2"/>
  <c r="AE253" i="2"/>
  <c r="AE254" i="2"/>
  <c r="AE163" i="2"/>
  <c r="AE609" i="2"/>
  <c r="AE533" i="2"/>
  <c r="AE56" i="2"/>
  <c r="AE627" i="2"/>
  <c r="AE665" i="2"/>
  <c r="AE316" i="2"/>
  <c r="AE589" i="2"/>
  <c r="AE442" i="2"/>
  <c r="AE541" i="2"/>
  <c r="AE464" i="2"/>
  <c r="AE484" i="2"/>
  <c r="AE645" i="2"/>
  <c r="AE638" i="2"/>
  <c r="AE334" i="2"/>
  <c r="AE639" i="2"/>
  <c r="AE534" i="2"/>
  <c r="AE713" i="2"/>
  <c r="AE697" i="2"/>
  <c r="AE643" i="2"/>
  <c r="AE468" i="2"/>
  <c r="AE599" i="2"/>
  <c r="AE483" i="2"/>
  <c r="AE308" i="2"/>
  <c r="AE445" i="2"/>
  <c r="AE535" i="2"/>
  <c r="AE716" i="2"/>
  <c r="AE472" i="2"/>
  <c r="AE636" i="2"/>
  <c r="AE701" i="2"/>
  <c r="AE371" i="2"/>
  <c r="AE458" i="2"/>
  <c r="AE346" i="2"/>
  <c r="AE611" i="2"/>
  <c r="AE593" i="2"/>
  <c r="AE536" i="2"/>
  <c r="AE496" i="2"/>
  <c r="AE671" i="2"/>
  <c r="AE537" i="2"/>
  <c r="AE538" i="2"/>
  <c r="AE553" i="2"/>
  <c r="AE669" i="2"/>
  <c r="AE667" i="2"/>
  <c r="AE695" i="2"/>
  <c r="AD406" i="2"/>
  <c r="AD633" i="2"/>
  <c r="AD677" i="2"/>
  <c r="AD70" i="2"/>
  <c r="AD249" i="2"/>
  <c r="AD252" i="2"/>
  <c r="AD676" i="2"/>
  <c r="AD591" i="2"/>
  <c r="AD685" i="2"/>
  <c r="AD240" i="2"/>
  <c r="AD147" i="2"/>
  <c r="AD605" i="2"/>
  <c r="AD475" i="2"/>
  <c r="AD387" i="2"/>
  <c r="AD439" i="2"/>
  <c r="AD74" i="2"/>
  <c r="AD217" i="2"/>
  <c r="AD157" i="2"/>
  <c r="AD271" i="2"/>
  <c r="AD680" i="2"/>
  <c r="AD7" i="2"/>
  <c r="AD239" i="2"/>
  <c r="AD54" i="2"/>
  <c r="AD362" i="2"/>
  <c r="AD290" i="2"/>
  <c r="AD179" i="2"/>
  <c r="AD476" i="2"/>
  <c r="AD274" i="2"/>
  <c r="AD144" i="2"/>
  <c r="AD338" i="2"/>
  <c r="AD325" i="2"/>
  <c r="AD679" i="2"/>
  <c r="AD85" i="2"/>
  <c r="AD55" i="2"/>
  <c r="AD687" i="2"/>
  <c r="AD218" i="2"/>
  <c r="AD544" i="2"/>
  <c r="AD551" i="2"/>
  <c r="AD229" i="2"/>
  <c r="AD503" i="2"/>
  <c r="AD81" i="2"/>
  <c r="AD543" i="2"/>
  <c r="AD21" i="2"/>
  <c r="AD435" i="2"/>
  <c r="AD14" i="2"/>
  <c r="AD141" i="2"/>
  <c r="AD11" i="2"/>
  <c r="AD315" i="2"/>
  <c r="AD59" i="2"/>
  <c r="AD388" i="2"/>
  <c r="AD377" i="2"/>
  <c r="AD302" i="2"/>
  <c r="AD214" i="2"/>
  <c r="AD498" i="2"/>
  <c r="AD47" i="2"/>
  <c r="AD540" i="2"/>
  <c r="AD344" i="2"/>
  <c r="AD185" i="2"/>
  <c r="AD135" i="2"/>
  <c r="AD486" i="2"/>
  <c r="AD261" i="2"/>
  <c r="AD119" i="2"/>
  <c r="AD94" i="2"/>
  <c r="AD452" i="2"/>
  <c r="AD495" i="2"/>
  <c r="AD61" i="2"/>
  <c r="AD173" i="2"/>
  <c r="AD471" i="2"/>
  <c r="AD494" i="2"/>
  <c r="AD474" i="2"/>
  <c r="AD133" i="2"/>
  <c r="AD367" i="2"/>
  <c r="AD702" i="2"/>
  <c r="AD629" i="2"/>
  <c r="AD276" i="2"/>
  <c r="AD304" i="2"/>
  <c r="AD168" i="2"/>
  <c r="AD477" i="2"/>
  <c r="AD339" i="2"/>
  <c r="AD469" i="2"/>
  <c r="AD48" i="2"/>
  <c r="AD310" i="2"/>
  <c r="AD466" i="2"/>
  <c r="AD16" i="2"/>
  <c r="AD265" i="2"/>
  <c r="AD84" i="2"/>
  <c r="AD402" i="2"/>
  <c r="AD13" i="2"/>
  <c r="AD628" i="2"/>
  <c r="AD691" i="2"/>
  <c r="AD100" i="2"/>
  <c r="AD199" i="2"/>
  <c r="AD539" i="2"/>
  <c r="AD146" i="2"/>
  <c r="AD117" i="2"/>
  <c r="AD96" i="2"/>
  <c r="AD403" i="2"/>
  <c r="AD641" i="2"/>
  <c r="AD203" i="2"/>
  <c r="AD451" i="2"/>
  <c r="AD233" i="2"/>
  <c r="AD333" i="2"/>
  <c r="AD152" i="2"/>
  <c r="AD42" i="2"/>
  <c r="AD291" i="2"/>
  <c r="AD250" i="2"/>
  <c r="AD40" i="2"/>
  <c r="AD411" i="2"/>
  <c r="AD637" i="2"/>
  <c r="AD550" i="2"/>
  <c r="AD659" i="2"/>
  <c r="AD41" i="2"/>
  <c r="AD8" i="2"/>
  <c r="AD215" i="2"/>
  <c r="AD504" i="2"/>
  <c r="AD500" i="2"/>
  <c r="AD123" i="2"/>
  <c r="AD621" i="2"/>
  <c r="AD234" i="2"/>
  <c r="AD128" i="2"/>
  <c r="AD246" i="2"/>
  <c r="AD405" i="2"/>
  <c r="AD30" i="2"/>
  <c r="AD195" i="2"/>
  <c r="AD375" i="2"/>
  <c r="AD98" i="2"/>
  <c r="AD502" i="2"/>
  <c r="AD111" i="2"/>
  <c r="AD409" i="2"/>
  <c r="AD330" i="2"/>
  <c r="AD600" i="2"/>
  <c r="AD91" i="2"/>
  <c r="AD142" i="2"/>
  <c r="AD209" i="2"/>
  <c r="AD295" i="2"/>
  <c r="AD80" i="2"/>
  <c r="AD568" i="2"/>
  <c r="AD394" i="2"/>
  <c r="AD719" i="2"/>
  <c r="AD28" i="2"/>
  <c r="AD350" i="2"/>
  <c r="AD183" i="2"/>
  <c r="AD164" i="2"/>
  <c r="AD180" i="2"/>
  <c r="AD51" i="2"/>
  <c r="AD424" i="2"/>
  <c r="AD120" i="2"/>
  <c r="AD440" i="2"/>
  <c r="AD488" i="2"/>
  <c r="AD127" i="2"/>
  <c r="AD485" i="2"/>
  <c r="AD287" i="2"/>
  <c r="AD560" i="2"/>
  <c r="AD140" i="2"/>
  <c r="AD449" i="2"/>
  <c r="AD718" i="2"/>
  <c r="AD414" i="2"/>
  <c r="AD31" i="2"/>
  <c r="AD145" i="2"/>
  <c r="AD18" i="2"/>
  <c r="AD444" i="2"/>
  <c r="AD585" i="2"/>
  <c r="AD443" i="2"/>
  <c r="AD99" i="2"/>
  <c r="AD434" i="2"/>
  <c r="AD404" i="2"/>
  <c r="AD58" i="2"/>
  <c r="AD282" i="2"/>
  <c r="AD630" i="2"/>
  <c r="AD490" i="2"/>
  <c r="AD555" i="2"/>
  <c r="AD380" i="2"/>
  <c r="AD72" i="2"/>
  <c r="AD378" i="2"/>
  <c r="AD57" i="2"/>
  <c r="AD696" i="2"/>
  <c r="AD557" i="2"/>
  <c r="AD547" i="2"/>
  <c r="AD446" i="2"/>
  <c r="AD548" i="2"/>
  <c r="AD465" i="2"/>
  <c r="AD124" i="2"/>
  <c r="AD374" i="2"/>
  <c r="AD595" i="2"/>
  <c r="AD224" i="2"/>
  <c r="AD296" i="2"/>
  <c r="AD115" i="2"/>
  <c r="AD369" i="2"/>
  <c r="AD39" i="2"/>
  <c r="AD379" i="2"/>
  <c r="AD579" i="2"/>
  <c r="AD423" i="2"/>
  <c r="AD264" i="2"/>
  <c r="AD647" i="2"/>
  <c r="AD336" i="2"/>
  <c r="AD573" i="2"/>
  <c r="AD722" i="2"/>
  <c r="AD658" i="2"/>
  <c r="AD437" i="2"/>
  <c r="AD382" i="2"/>
  <c r="AD15" i="2"/>
  <c r="AD326" i="2"/>
  <c r="AD150" i="2"/>
  <c r="AD450" i="2"/>
  <c r="AD418" i="2"/>
  <c r="AD389" i="2"/>
  <c r="AD172" i="2"/>
  <c r="AD318" i="2"/>
  <c r="AD655" i="2"/>
  <c r="AD194" i="2"/>
  <c r="AD501" i="2"/>
  <c r="AD342" i="2"/>
  <c r="AD107" i="2"/>
  <c r="AD660" i="2"/>
  <c r="AD505" i="2"/>
  <c r="AD219" i="2"/>
  <c r="AD53" i="2"/>
  <c r="AD351" i="2"/>
  <c r="AD10" i="2"/>
  <c r="AD196" i="2"/>
  <c r="AD251" i="2"/>
  <c r="AD542" i="2"/>
  <c r="AD6" i="2"/>
  <c r="AD634" i="2"/>
  <c r="AD429" i="2"/>
  <c r="AD88" i="2"/>
  <c r="AD662" i="2"/>
  <c r="AD167" i="2"/>
  <c r="AD129" i="2"/>
  <c r="AD305" i="2"/>
  <c r="AD706" i="2"/>
  <c r="AD109" i="2"/>
  <c r="AD699" i="2"/>
  <c r="AD184" i="2"/>
  <c r="AD235" i="2"/>
  <c r="AD221" i="2"/>
  <c r="AD463" i="2"/>
  <c r="AD223" i="2"/>
  <c r="AD52" i="2"/>
  <c r="AD420" i="2"/>
  <c r="AD273" i="2"/>
  <c r="AD248" i="2"/>
  <c r="AD266" i="2"/>
  <c r="AD608" i="2"/>
  <c r="AD192" i="2"/>
  <c r="AD581" i="2"/>
  <c r="AD711" i="2"/>
  <c r="AD286" i="2"/>
  <c r="AD487" i="2"/>
  <c r="AD673" i="2"/>
  <c r="AD289" i="2"/>
  <c r="AD43" i="2"/>
  <c r="AD459" i="2"/>
  <c r="AD427" i="2"/>
  <c r="AD617" i="2"/>
  <c r="AD597" i="2"/>
  <c r="AD415" i="2"/>
  <c r="AD12" i="2"/>
  <c r="AD213" i="2"/>
  <c r="AD455" i="2"/>
  <c r="AD256" i="2"/>
  <c r="AD357" i="2"/>
  <c r="AD113" i="2"/>
  <c r="AD654" i="2"/>
  <c r="AD108" i="2"/>
  <c r="AD710" i="2"/>
  <c r="AD574" i="2"/>
  <c r="AD77" i="2"/>
  <c r="AD682" i="2"/>
  <c r="AD206" i="2"/>
  <c r="AD5" i="2"/>
  <c r="AD260" i="2"/>
  <c r="AD664" i="2"/>
  <c r="AD506" i="2"/>
  <c r="AD619" i="2"/>
  <c r="AD211" i="2"/>
  <c r="AD17" i="2"/>
  <c r="AD66" i="2"/>
  <c r="AD33" i="2"/>
  <c r="AD584" i="2"/>
  <c r="AD238" i="2"/>
  <c r="AD175" i="2"/>
  <c r="AD596" i="2"/>
  <c r="AD216" i="2"/>
  <c r="AD507" i="2"/>
  <c r="AD646" i="2"/>
  <c r="AD715" i="2"/>
  <c r="AD303" i="2"/>
  <c r="AD189" i="2"/>
  <c r="AD481" i="2"/>
  <c r="AD324" i="2"/>
  <c r="AD301" i="2"/>
  <c r="AD720" i="2"/>
  <c r="AD245" i="2"/>
  <c r="AD270" i="2"/>
  <c r="AD122" i="2"/>
  <c r="AD364" i="2"/>
  <c r="AD136" i="2"/>
  <c r="AD626" i="2"/>
  <c r="AD688" i="2"/>
  <c r="AD508" i="2"/>
  <c r="AD62" i="2"/>
  <c r="AD401" i="2"/>
  <c r="AD457" i="2"/>
  <c r="AD384" i="2"/>
  <c r="AD68" i="2"/>
  <c r="AD294" i="2"/>
  <c r="AD354" i="2"/>
  <c r="AD227" i="2"/>
  <c r="AD137" i="2"/>
  <c r="AD447" i="2"/>
  <c r="AD499" i="2"/>
  <c r="AD690" i="2"/>
  <c r="AD90" i="2"/>
  <c r="AD191" i="2"/>
  <c r="AD692" i="2"/>
  <c r="AD60" i="2"/>
  <c r="AD35" i="2"/>
  <c r="AD275" i="2"/>
  <c r="AD174" i="2"/>
  <c r="AD724" i="2"/>
  <c r="AD373" i="2"/>
  <c r="AD549" i="2"/>
  <c r="AD430" i="2"/>
  <c r="AD421" i="2"/>
  <c r="AD363" i="2"/>
  <c r="AD348" i="2"/>
  <c r="AD82" i="2"/>
  <c r="AD132" i="2"/>
  <c r="AD165" i="2"/>
  <c r="AD509" i="2"/>
  <c r="AD559" i="2"/>
  <c r="AD396" i="2"/>
  <c r="AD652" i="2"/>
  <c r="AD49" i="2"/>
  <c r="AD546" i="2"/>
  <c r="AD64" i="2"/>
  <c r="AD151" i="2"/>
  <c r="AD125" i="2"/>
  <c r="AD187" i="2"/>
  <c r="AD670" i="2"/>
  <c r="AD321" i="2"/>
  <c r="AD267" i="2"/>
  <c r="AD118" i="2"/>
  <c r="AD606" i="2"/>
  <c r="AD86" i="2"/>
  <c r="AD453" i="2"/>
  <c r="AD648" i="2"/>
  <c r="AD87" i="2"/>
  <c r="AD298" i="2"/>
  <c r="AD255" i="2"/>
  <c r="AD102" i="2"/>
  <c r="AD236" i="2"/>
  <c r="AD510" i="2"/>
  <c r="AD623" i="2"/>
  <c r="AD279" i="2"/>
  <c r="AD63" i="2"/>
  <c r="AD4" i="2"/>
  <c r="AD400" i="2"/>
  <c r="AD323" i="2"/>
  <c r="AD511" i="2"/>
  <c r="AD160" i="2"/>
  <c r="AD27" i="2"/>
  <c r="AD689" i="2"/>
  <c r="AD448" i="2"/>
  <c r="AD462" i="2"/>
  <c r="AD228" i="2"/>
  <c r="AD497" i="2"/>
  <c r="AD393" i="2"/>
  <c r="AD577" i="2"/>
  <c r="AD19" i="2"/>
  <c r="AD432" i="2"/>
  <c r="AD651" i="2"/>
  <c r="AD352" i="2"/>
  <c r="AD413" i="2"/>
  <c r="AD478" i="2"/>
  <c r="AD201" i="2"/>
  <c r="AD23" i="2"/>
  <c r="AD425" i="2"/>
  <c r="AD36" i="2"/>
  <c r="AD694" i="2"/>
  <c r="AD441" i="2"/>
  <c r="AD76" i="2"/>
  <c r="AD512" i="2"/>
  <c r="AD65" i="2"/>
  <c r="AD622" i="2"/>
  <c r="AD186" i="2"/>
  <c r="AD588" i="2"/>
  <c r="AD50" i="2"/>
  <c r="AD32" i="2"/>
  <c r="AD158" i="2"/>
  <c r="AD242" i="2"/>
  <c r="AD422" i="2"/>
  <c r="AD176" i="2"/>
  <c r="AD614" i="2"/>
  <c r="AD575" i="2"/>
  <c r="AD376" i="2"/>
  <c r="AD545" i="2"/>
  <c r="AD26" i="2"/>
  <c r="AD204" i="2"/>
  <c r="AD359" i="2"/>
  <c r="AD198" i="2"/>
  <c r="AD317" i="2"/>
  <c r="AD149" i="2"/>
  <c r="AD335" i="2"/>
  <c r="AD399" i="2"/>
  <c r="AD649" i="2"/>
  <c r="AD707" i="2"/>
  <c r="AD567" i="2"/>
  <c r="AD493" i="2"/>
  <c r="AD148" i="2"/>
  <c r="AD208" i="2"/>
  <c r="AD110" i="2"/>
  <c r="AD368" i="2"/>
  <c r="AD625" i="2"/>
  <c r="AD395" i="2"/>
  <c r="AD491" i="2"/>
  <c r="AD583" i="2"/>
  <c r="AD708" i="2"/>
  <c r="AD356" i="2"/>
  <c r="AD513" i="2"/>
  <c r="AD470" i="2"/>
  <c r="AD407" i="2"/>
  <c r="AD34" i="2"/>
  <c r="AD105" i="2"/>
  <c r="AD207" i="2"/>
  <c r="AD607" i="2"/>
  <c r="AD381" i="2"/>
  <c r="AD353" i="2"/>
  <c r="AD319" i="2"/>
  <c r="AD93" i="2"/>
  <c r="AD657" i="2"/>
  <c r="AD299" i="2"/>
  <c r="AD143" i="2"/>
  <c r="AD714" i="2"/>
  <c r="AD139" i="2"/>
  <c r="AD328" i="2"/>
  <c r="AD131" i="2"/>
  <c r="AD197" i="2"/>
  <c r="AD285" i="2"/>
  <c r="AD25" i="2"/>
  <c r="AD398" i="2"/>
  <c r="AD640" i="2"/>
  <c r="AD723" i="2"/>
  <c r="AD698" i="2"/>
  <c r="AD154" i="2"/>
  <c r="AD3" i="2"/>
  <c r="AD73" i="2"/>
  <c r="AD95" i="2"/>
  <c r="AD343" i="2"/>
  <c r="AD269" i="2"/>
  <c r="AD598" i="2"/>
  <c r="AD514" i="2"/>
  <c r="AD436" i="2"/>
  <c r="AD331" i="2"/>
  <c r="AD482" i="2"/>
  <c r="AD426" i="2"/>
  <c r="AD675" i="2"/>
  <c r="AD678" i="2"/>
  <c r="AD358" i="2"/>
  <c r="AD244" i="2"/>
  <c r="AD9" i="2"/>
  <c r="AD103" i="2"/>
  <c r="AD461" i="2"/>
  <c r="AD683" i="2"/>
  <c r="AD372" i="2"/>
  <c r="AD37" i="2"/>
  <c r="AD631" i="2"/>
  <c r="AD38" i="2"/>
  <c r="AD460" i="2"/>
  <c r="AD693" i="2"/>
  <c r="AD83" i="2"/>
  <c r="AD292" i="2"/>
  <c r="AD297" i="2"/>
  <c r="AD202" i="2"/>
  <c r="AD311" i="2"/>
  <c r="AD22" i="2"/>
  <c r="AD156" i="2"/>
  <c r="AD345" i="2"/>
  <c r="AD431" i="2"/>
  <c r="AD237" i="2"/>
  <c r="AD205" i="2"/>
  <c r="AD410" i="2"/>
  <c r="AD408" i="2"/>
  <c r="AD29" i="2"/>
  <c r="AD69" i="2"/>
  <c r="AD686" i="2"/>
  <c r="AD515" i="2"/>
  <c r="AD668" i="2"/>
  <c r="AD162" i="2"/>
  <c r="AD516" i="2"/>
  <c r="AD517" i="2"/>
  <c r="AD518" i="2"/>
  <c r="AD552" i="2"/>
  <c r="AD519" i="2"/>
  <c r="AD231" i="2"/>
  <c r="AD97" i="2"/>
  <c r="AD602" i="2"/>
  <c r="AD562" i="2"/>
  <c r="AD428" i="2"/>
  <c r="AD337" i="2"/>
  <c r="AD561" i="2"/>
  <c r="AD268" i="2"/>
  <c r="AD283" i="2"/>
  <c r="AD473" i="2"/>
  <c r="AD366" i="2"/>
  <c r="AD320" i="2"/>
  <c r="AD566" i="2"/>
  <c r="AD554" i="2"/>
  <c r="AD620" i="2"/>
  <c r="AD612" i="2"/>
  <c r="AD170" i="2"/>
  <c r="AD590" i="2"/>
  <c r="AD390" i="2"/>
  <c r="AD703" i="2"/>
  <c r="AD153" i="2"/>
  <c r="AD520" i="2"/>
  <c r="AD616" i="2"/>
  <c r="AD159" i="2"/>
  <c r="AD340" i="2"/>
  <c r="AD704" i="2"/>
  <c r="AD601" i="2"/>
  <c r="AD20" i="2"/>
  <c r="AD155" i="2"/>
  <c r="AD181" i="2"/>
  <c r="AD210" i="2"/>
  <c r="AD71" i="2"/>
  <c r="AD521" i="2"/>
  <c r="AD454" i="2"/>
  <c r="AD130" i="2"/>
  <c r="AD45" i="2"/>
  <c r="AD272" i="2"/>
  <c r="AD386" i="2"/>
  <c r="AD438" i="2"/>
  <c r="AD161" i="2"/>
  <c r="AD44" i="2"/>
  <c r="AD558" i="2"/>
  <c r="AD263" i="2"/>
  <c r="AD2" i="2"/>
  <c r="AD397" i="2"/>
  <c r="AD489" i="2"/>
  <c r="AD592" i="2"/>
  <c r="AD570" i="2"/>
  <c r="AD522" i="2"/>
  <c r="AD663" i="2"/>
  <c r="AD635" i="2"/>
  <c r="AD169" i="2"/>
  <c r="AD370" i="2"/>
  <c r="AD78" i="2"/>
  <c r="AD222" i="2"/>
  <c r="AD355" i="2"/>
  <c r="AD121" i="2"/>
  <c r="AD365" i="2"/>
  <c r="AD138" i="2"/>
  <c r="AD576" i="2"/>
  <c r="AD280" i="2"/>
  <c r="AD361" i="2"/>
  <c r="AD104" i="2"/>
  <c r="AD126" i="2"/>
  <c r="AD586" i="2"/>
  <c r="AD563" i="2"/>
  <c r="AD46" i="2"/>
  <c r="AD134" i="2"/>
  <c r="AD247" i="2"/>
  <c r="AD278" i="2"/>
  <c r="AD281" i="2"/>
  <c r="AD79" i="2"/>
  <c r="AD709" i="2"/>
  <c r="AD258" i="2"/>
  <c r="AD556" i="2"/>
  <c r="AD412" i="2"/>
  <c r="AD360" i="2"/>
  <c r="AD182" i="2"/>
  <c r="AD725" i="2"/>
  <c r="AD225" i="2"/>
  <c r="AD456" i="2"/>
  <c r="AD226" i="2"/>
  <c r="AD580" i="2"/>
  <c r="AD314" i="2"/>
  <c r="AD610" i="2"/>
  <c r="AD705" i="2"/>
  <c r="AD309" i="2"/>
  <c r="AD92" i="2"/>
  <c r="AD419" i="2"/>
  <c r="AD578" i="2"/>
  <c r="AD112" i="2"/>
  <c r="AD313" i="2"/>
  <c r="AD632" i="2"/>
  <c r="AD523" i="2"/>
  <c r="AD385" i="2"/>
  <c r="AD212" i="2"/>
  <c r="AD75" i="2"/>
  <c r="AD383" i="2"/>
  <c r="AD306" i="2"/>
  <c r="AD674" i="2"/>
  <c r="AD524" i="2"/>
  <c r="AD188" i="2"/>
  <c r="AD392" i="2"/>
  <c r="AD603" i="2"/>
  <c r="AD681" i="2"/>
  <c r="AD433" i="2"/>
  <c r="AD347" i="2"/>
  <c r="AD193" i="2"/>
  <c r="AD307" i="2"/>
  <c r="AD525" i="2"/>
  <c r="AD89" i="2"/>
  <c r="AD594" i="2"/>
  <c r="AD24" i="2"/>
  <c r="AD526" i="2"/>
  <c r="AD190" i="2"/>
  <c r="AD232" i="2"/>
  <c r="AD672" i="2"/>
  <c r="AD178" i="2"/>
  <c r="AD332" i="2"/>
  <c r="AD624" i="2"/>
  <c r="AD293" i="2"/>
  <c r="AD618" i="2"/>
  <c r="AD479" i="2"/>
  <c r="AD587" i="2"/>
  <c r="AD171" i="2"/>
  <c r="AD564" i="2"/>
  <c r="AD177" i="2"/>
  <c r="AD288" i="2"/>
  <c r="AD106" i="2"/>
  <c r="AD417" i="2"/>
  <c r="AD721" i="2"/>
  <c r="AD349" i="2"/>
  <c r="AD259" i="2"/>
  <c r="AD565" i="2"/>
  <c r="AD700" i="2"/>
  <c r="AD642" i="2"/>
  <c r="AD712" i="2"/>
  <c r="AD312" i="2"/>
  <c r="AD467" i="2"/>
  <c r="AD114" i="2"/>
  <c r="AD67" i="2"/>
  <c r="AD582" i="2"/>
  <c r="AD717" i="2"/>
  <c r="AD684" i="2"/>
  <c r="AD322" i="2"/>
  <c r="AD101" i="2"/>
  <c r="AD569" i="2"/>
  <c r="AD241" i="2"/>
  <c r="AD527" i="2"/>
  <c r="AD166" i="2"/>
  <c r="AD230" i="2"/>
  <c r="AD243" i="2"/>
  <c r="AD480" i="2"/>
  <c r="AD116" i="2"/>
  <c r="AD653" i="2"/>
  <c r="AD284" i="2"/>
  <c r="AD726" i="2"/>
  <c r="AD528" i="2"/>
  <c r="AD661" i="2"/>
  <c r="AD529" i="2"/>
  <c r="AD492" i="2"/>
  <c r="AD262" i="2"/>
  <c r="AD220" i="2"/>
  <c r="AD277" i="2"/>
  <c r="AD416" i="2"/>
  <c r="AD613" i="2"/>
  <c r="AD650" i="2"/>
  <c r="AD257" i="2"/>
  <c r="AD327" i="2"/>
  <c r="AD615" i="2"/>
  <c r="AD656" i="2"/>
  <c r="AD604" i="2"/>
  <c r="AD300" i="2"/>
  <c r="AD666" i="2"/>
  <c r="AD200" i="2"/>
  <c r="AD329" i="2"/>
  <c r="AD530" i="2"/>
  <c r="AD571" i="2"/>
  <c r="AD531" i="2"/>
  <c r="AD391" i="2"/>
  <c r="AD532" i="2"/>
  <c r="AD644" i="2"/>
  <c r="AD341" i="2"/>
  <c r="AD572" i="2"/>
  <c r="AD253" i="2"/>
  <c r="AD254" i="2"/>
  <c r="AD163" i="2"/>
  <c r="AD609" i="2"/>
  <c r="AD533" i="2"/>
  <c r="AD56" i="2"/>
  <c r="AD627" i="2"/>
  <c r="AD665" i="2"/>
  <c r="AD316" i="2"/>
  <c r="AD589" i="2"/>
  <c r="AD442" i="2"/>
  <c r="AD541" i="2"/>
  <c r="AD464" i="2"/>
  <c r="AD484" i="2"/>
  <c r="AD645" i="2"/>
  <c r="AD638" i="2"/>
  <c r="AD334" i="2"/>
  <c r="AD639" i="2"/>
  <c r="AD534" i="2"/>
  <c r="AD713" i="2"/>
  <c r="AD697" i="2"/>
  <c r="AD643" i="2"/>
  <c r="AD468" i="2"/>
  <c r="AD599" i="2"/>
  <c r="AD483" i="2"/>
  <c r="AD308" i="2"/>
  <c r="AD445" i="2"/>
  <c r="AD535" i="2"/>
  <c r="AD716" i="2"/>
  <c r="AD472" i="2"/>
  <c r="AD636" i="2"/>
  <c r="AD701" i="2"/>
  <c r="AD371" i="2"/>
  <c r="AD458" i="2"/>
  <c r="AD346" i="2"/>
  <c r="AD611" i="2"/>
  <c r="AD593" i="2"/>
  <c r="AD536" i="2"/>
  <c r="AD496" i="2"/>
  <c r="AD671" i="2"/>
  <c r="AD537" i="2"/>
  <c r="AD538" i="2"/>
  <c r="AD553" i="2"/>
  <c r="AD669" i="2"/>
  <c r="AD667" i="2"/>
  <c r="AD695" i="2"/>
  <c r="AC406" i="2"/>
  <c r="AC633" i="2"/>
  <c r="AC677" i="2"/>
  <c r="AC70" i="2"/>
  <c r="AC249" i="2"/>
  <c r="AC252" i="2"/>
  <c r="AC676" i="2"/>
  <c r="AC591" i="2"/>
  <c r="AC685" i="2"/>
  <c r="AC240" i="2"/>
  <c r="AC147" i="2"/>
  <c r="AC605" i="2"/>
  <c r="AC475" i="2"/>
  <c r="AC387" i="2"/>
  <c r="AC439" i="2"/>
  <c r="AC74" i="2"/>
  <c r="AC217" i="2"/>
  <c r="AC157" i="2"/>
  <c r="AC271" i="2"/>
  <c r="AC680" i="2"/>
  <c r="AC7" i="2"/>
  <c r="AC239" i="2"/>
  <c r="AC54" i="2"/>
  <c r="AC362" i="2"/>
  <c r="AC290" i="2"/>
  <c r="AC179" i="2"/>
  <c r="AC476" i="2"/>
  <c r="AC274" i="2"/>
  <c r="AC144" i="2"/>
  <c r="AC338" i="2"/>
  <c r="AC325" i="2"/>
  <c r="AC679" i="2"/>
  <c r="AC85" i="2"/>
  <c r="AC55" i="2"/>
  <c r="AC687" i="2"/>
  <c r="AC218" i="2"/>
  <c r="AC544" i="2"/>
  <c r="AC551" i="2"/>
  <c r="AC229" i="2"/>
  <c r="AC503" i="2"/>
  <c r="AC81" i="2"/>
  <c r="AC543" i="2"/>
  <c r="AC21" i="2"/>
  <c r="AC435" i="2"/>
  <c r="AC14" i="2"/>
  <c r="AC141" i="2"/>
  <c r="AC11" i="2"/>
  <c r="AC315" i="2"/>
  <c r="AC59" i="2"/>
  <c r="AC388" i="2"/>
  <c r="AC377" i="2"/>
  <c r="AC302" i="2"/>
  <c r="AC214" i="2"/>
  <c r="AC498" i="2"/>
  <c r="AC47" i="2"/>
  <c r="AC540" i="2"/>
  <c r="AC344" i="2"/>
  <c r="AC185" i="2"/>
  <c r="AC135" i="2"/>
  <c r="AC486" i="2"/>
  <c r="AC261" i="2"/>
  <c r="AC119" i="2"/>
  <c r="AC94" i="2"/>
  <c r="AC452" i="2"/>
  <c r="AC495" i="2"/>
  <c r="AC61" i="2"/>
  <c r="AC173" i="2"/>
  <c r="AC471" i="2"/>
  <c r="AC494" i="2"/>
  <c r="AC474" i="2"/>
  <c r="AC133" i="2"/>
  <c r="AC367" i="2"/>
  <c r="AC702" i="2"/>
  <c r="AC629" i="2"/>
  <c r="AC276" i="2"/>
  <c r="AC304" i="2"/>
  <c r="AC168" i="2"/>
  <c r="AC477" i="2"/>
  <c r="AC339" i="2"/>
  <c r="AC469" i="2"/>
  <c r="AC48" i="2"/>
  <c r="AC310" i="2"/>
  <c r="AC466" i="2"/>
  <c r="AC16" i="2"/>
  <c r="AC265" i="2"/>
  <c r="AC84" i="2"/>
  <c r="AC402" i="2"/>
  <c r="AC13" i="2"/>
  <c r="AC628" i="2"/>
  <c r="AC691" i="2"/>
  <c r="AC100" i="2"/>
  <c r="AC199" i="2"/>
  <c r="AC539" i="2"/>
  <c r="AC146" i="2"/>
  <c r="AC117" i="2"/>
  <c r="AC96" i="2"/>
  <c r="AC403" i="2"/>
  <c r="AC641" i="2"/>
  <c r="AC203" i="2"/>
  <c r="AC451" i="2"/>
  <c r="AC233" i="2"/>
  <c r="AC333" i="2"/>
  <c r="AC152" i="2"/>
  <c r="AC42" i="2"/>
  <c r="AC291" i="2"/>
  <c r="AC250" i="2"/>
  <c r="AC40" i="2"/>
  <c r="AC411" i="2"/>
  <c r="AC637" i="2"/>
  <c r="AC550" i="2"/>
  <c r="AC659" i="2"/>
  <c r="AC41" i="2"/>
  <c r="AC8" i="2"/>
  <c r="AC215" i="2"/>
  <c r="AC504" i="2"/>
  <c r="AC500" i="2"/>
  <c r="AC123" i="2"/>
  <c r="AC621" i="2"/>
  <c r="AC234" i="2"/>
  <c r="AC128" i="2"/>
  <c r="AC246" i="2"/>
  <c r="AC405" i="2"/>
  <c r="AC30" i="2"/>
  <c r="AC195" i="2"/>
  <c r="AC375" i="2"/>
  <c r="AC98" i="2"/>
  <c r="AC502" i="2"/>
  <c r="AC111" i="2"/>
  <c r="AC409" i="2"/>
  <c r="AC330" i="2"/>
  <c r="AC600" i="2"/>
  <c r="AC91" i="2"/>
  <c r="AC142" i="2"/>
  <c r="AC209" i="2"/>
  <c r="AC295" i="2"/>
  <c r="AC80" i="2"/>
  <c r="AC568" i="2"/>
  <c r="AC394" i="2"/>
  <c r="AC719" i="2"/>
  <c r="AC28" i="2"/>
  <c r="AC350" i="2"/>
  <c r="AC183" i="2"/>
  <c r="AC164" i="2"/>
  <c r="AC180" i="2"/>
  <c r="AC51" i="2"/>
  <c r="AC424" i="2"/>
  <c r="AC120" i="2"/>
  <c r="AC440" i="2"/>
  <c r="AC488" i="2"/>
  <c r="AC127" i="2"/>
  <c r="AC485" i="2"/>
  <c r="AC287" i="2"/>
  <c r="AC560" i="2"/>
  <c r="AC140" i="2"/>
  <c r="AC449" i="2"/>
  <c r="AC718" i="2"/>
  <c r="AC414" i="2"/>
  <c r="AC31" i="2"/>
  <c r="AC145" i="2"/>
  <c r="AC18" i="2"/>
  <c r="AC444" i="2"/>
  <c r="AC585" i="2"/>
  <c r="AC443" i="2"/>
  <c r="AC99" i="2"/>
  <c r="AC434" i="2"/>
  <c r="AC404" i="2"/>
  <c r="AC58" i="2"/>
  <c r="AC282" i="2"/>
  <c r="AC630" i="2"/>
  <c r="AC490" i="2"/>
  <c r="AC555" i="2"/>
  <c r="AC380" i="2"/>
  <c r="AC72" i="2"/>
  <c r="AC378" i="2"/>
  <c r="AC57" i="2"/>
  <c r="AC696" i="2"/>
  <c r="AC557" i="2"/>
  <c r="AC547" i="2"/>
  <c r="AC446" i="2"/>
  <c r="AC548" i="2"/>
  <c r="AC465" i="2"/>
  <c r="AC124" i="2"/>
  <c r="AC374" i="2"/>
  <c r="AC595" i="2"/>
  <c r="AC224" i="2"/>
  <c r="AC296" i="2"/>
  <c r="AC115" i="2"/>
  <c r="AC369" i="2"/>
  <c r="AC39" i="2"/>
  <c r="AC379" i="2"/>
  <c r="AC579" i="2"/>
  <c r="AC423" i="2"/>
  <c r="AC264" i="2"/>
  <c r="AC647" i="2"/>
  <c r="AC336" i="2"/>
  <c r="AC573" i="2"/>
  <c r="AC722" i="2"/>
  <c r="AC658" i="2"/>
  <c r="AC437" i="2"/>
  <c r="AC382" i="2"/>
  <c r="AC15" i="2"/>
  <c r="AC326" i="2"/>
  <c r="AC150" i="2"/>
  <c r="AC450" i="2"/>
  <c r="AC418" i="2"/>
  <c r="AC389" i="2"/>
  <c r="AC172" i="2"/>
  <c r="AC318" i="2"/>
  <c r="AC655" i="2"/>
  <c r="AC194" i="2"/>
  <c r="AC501" i="2"/>
  <c r="AC342" i="2"/>
  <c r="AC107" i="2"/>
  <c r="AC660" i="2"/>
  <c r="AC505" i="2"/>
  <c r="AC219" i="2"/>
  <c r="AC53" i="2"/>
  <c r="AC351" i="2"/>
  <c r="AC10" i="2"/>
  <c r="AC196" i="2"/>
  <c r="AC251" i="2"/>
  <c r="AC542" i="2"/>
  <c r="AC6" i="2"/>
  <c r="AC634" i="2"/>
  <c r="AC429" i="2"/>
  <c r="AC88" i="2"/>
  <c r="AC662" i="2"/>
  <c r="AC167" i="2"/>
  <c r="AC129" i="2"/>
  <c r="AC305" i="2"/>
  <c r="AC706" i="2"/>
  <c r="AC109" i="2"/>
  <c r="AC699" i="2"/>
  <c r="AC184" i="2"/>
  <c r="AC235" i="2"/>
  <c r="AC221" i="2"/>
  <c r="AC463" i="2"/>
  <c r="AC223" i="2"/>
  <c r="AC52" i="2"/>
  <c r="AC420" i="2"/>
  <c r="AC273" i="2"/>
  <c r="AC248" i="2"/>
  <c r="AC266" i="2"/>
  <c r="AC608" i="2"/>
  <c r="AC192" i="2"/>
  <c r="AC581" i="2"/>
  <c r="AC711" i="2"/>
  <c r="AC286" i="2"/>
  <c r="AC487" i="2"/>
  <c r="AC673" i="2"/>
  <c r="AC289" i="2"/>
  <c r="AC43" i="2"/>
  <c r="AC459" i="2"/>
  <c r="AC427" i="2"/>
  <c r="AC617" i="2"/>
  <c r="AC597" i="2"/>
  <c r="AC415" i="2"/>
  <c r="AC12" i="2"/>
  <c r="AC213" i="2"/>
  <c r="AC455" i="2"/>
  <c r="AC256" i="2"/>
  <c r="AC357" i="2"/>
  <c r="AC113" i="2"/>
  <c r="AC654" i="2"/>
  <c r="AC108" i="2"/>
  <c r="AC710" i="2"/>
  <c r="AC574" i="2"/>
  <c r="AC77" i="2"/>
  <c r="AC682" i="2"/>
  <c r="AC206" i="2"/>
  <c r="AC5" i="2"/>
  <c r="AC260" i="2"/>
  <c r="AC664" i="2"/>
  <c r="AC506" i="2"/>
  <c r="AC619" i="2"/>
  <c r="AC211" i="2"/>
  <c r="AC17" i="2"/>
  <c r="AC66" i="2"/>
  <c r="AC33" i="2"/>
  <c r="AC584" i="2"/>
  <c r="AC238" i="2"/>
  <c r="AC175" i="2"/>
  <c r="AC596" i="2"/>
  <c r="AC216" i="2"/>
  <c r="AC507" i="2"/>
  <c r="AC646" i="2"/>
  <c r="AC715" i="2"/>
  <c r="AC303" i="2"/>
  <c r="AC189" i="2"/>
  <c r="AC481" i="2"/>
  <c r="AC324" i="2"/>
  <c r="AC301" i="2"/>
  <c r="AC720" i="2"/>
  <c r="AC245" i="2"/>
  <c r="AC270" i="2"/>
  <c r="AC122" i="2"/>
  <c r="AC364" i="2"/>
  <c r="AC136" i="2"/>
  <c r="AC626" i="2"/>
  <c r="AC688" i="2"/>
  <c r="AC508" i="2"/>
  <c r="AC62" i="2"/>
  <c r="AC401" i="2"/>
  <c r="AC457" i="2"/>
  <c r="AC384" i="2"/>
  <c r="AC68" i="2"/>
  <c r="AC294" i="2"/>
  <c r="AC354" i="2"/>
  <c r="AC227" i="2"/>
  <c r="AC137" i="2"/>
  <c r="AC447" i="2"/>
  <c r="AC499" i="2"/>
  <c r="AC690" i="2"/>
  <c r="AC90" i="2"/>
  <c r="AC191" i="2"/>
  <c r="AC692" i="2"/>
  <c r="AC60" i="2"/>
  <c r="AC35" i="2"/>
  <c r="AC275" i="2"/>
  <c r="AC174" i="2"/>
  <c r="AC724" i="2"/>
  <c r="AC373" i="2"/>
  <c r="AC549" i="2"/>
  <c r="AC430" i="2"/>
  <c r="AC421" i="2"/>
  <c r="AC363" i="2"/>
  <c r="AC348" i="2"/>
  <c r="AC82" i="2"/>
  <c r="AC132" i="2"/>
  <c r="AC165" i="2"/>
  <c r="AC509" i="2"/>
  <c r="AC559" i="2"/>
  <c r="AC396" i="2"/>
  <c r="AC652" i="2"/>
  <c r="AC49" i="2"/>
  <c r="AC546" i="2"/>
  <c r="AC64" i="2"/>
  <c r="AC151" i="2"/>
  <c r="AC125" i="2"/>
  <c r="AC187" i="2"/>
  <c r="AC670" i="2"/>
  <c r="AC321" i="2"/>
  <c r="AC267" i="2"/>
  <c r="AC118" i="2"/>
  <c r="AC606" i="2"/>
  <c r="AC86" i="2"/>
  <c r="AC453" i="2"/>
  <c r="AC648" i="2"/>
  <c r="AC87" i="2"/>
  <c r="AC298" i="2"/>
  <c r="AC255" i="2"/>
  <c r="AC102" i="2"/>
  <c r="AC236" i="2"/>
  <c r="AC510" i="2"/>
  <c r="AC623" i="2"/>
  <c r="AC279" i="2"/>
  <c r="AC63" i="2"/>
  <c r="AC4" i="2"/>
  <c r="AC400" i="2"/>
  <c r="AC323" i="2"/>
  <c r="AC511" i="2"/>
  <c r="AC160" i="2"/>
  <c r="AC27" i="2"/>
  <c r="AC689" i="2"/>
  <c r="AC448" i="2"/>
  <c r="AC462" i="2"/>
  <c r="AC228" i="2"/>
  <c r="AC497" i="2"/>
  <c r="AC393" i="2"/>
  <c r="AC577" i="2"/>
  <c r="AC19" i="2"/>
  <c r="AC432" i="2"/>
  <c r="AC651" i="2"/>
  <c r="AC352" i="2"/>
  <c r="AC413" i="2"/>
  <c r="AC478" i="2"/>
  <c r="AC201" i="2"/>
  <c r="AC23" i="2"/>
  <c r="AC425" i="2"/>
  <c r="AC36" i="2"/>
  <c r="AC694" i="2"/>
  <c r="AC441" i="2"/>
  <c r="AC76" i="2"/>
  <c r="AC512" i="2"/>
  <c r="AC65" i="2"/>
  <c r="AC622" i="2"/>
  <c r="AC186" i="2"/>
  <c r="AC588" i="2"/>
  <c r="AC50" i="2"/>
  <c r="AC32" i="2"/>
  <c r="AC158" i="2"/>
  <c r="AC242" i="2"/>
  <c r="AC422" i="2"/>
  <c r="AC176" i="2"/>
  <c r="AC614" i="2"/>
  <c r="AC575" i="2"/>
  <c r="AC376" i="2"/>
  <c r="AC545" i="2"/>
  <c r="AC26" i="2"/>
  <c r="AC204" i="2"/>
  <c r="AC359" i="2"/>
  <c r="AC198" i="2"/>
  <c r="AC317" i="2"/>
  <c r="AC149" i="2"/>
  <c r="AC335" i="2"/>
  <c r="AC399" i="2"/>
  <c r="AC649" i="2"/>
  <c r="AC707" i="2"/>
  <c r="AC567" i="2"/>
  <c r="AC493" i="2"/>
  <c r="AC148" i="2"/>
  <c r="AC208" i="2"/>
  <c r="AC110" i="2"/>
  <c r="AC368" i="2"/>
  <c r="AC625" i="2"/>
  <c r="AC395" i="2"/>
  <c r="AC491" i="2"/>
  <c r="AC583" i="2"/>
  <c r="AC708" i="2"/>
  <c r="AC356" i="2"/>
  <c r="AC513" i="2"/>
  <c r="AC470" i="2"/>
  <c r="AC407" i="2"/>
  <c r="AC34" i="2"/>
  <c r="AC105" i="2"/>
  <c r="AC207" i="2"/>
  <c r="AC607" i="2"/>
  <c r="AC381" i="2"/>
  <c r="AC353" i="2"/>
  <c r="AC319" i="2"/>
  <c r="AC93" i="2"/>
  <c r="AC657" i="2"/>
  <c r="AC299" i="2"/>
  <c r="AC143" i="2"/>
  <c r="AC714" i="2"/>
  <c r="AC139" i="2"/>
  <c r="AC328" i="2"/>
  <c r="AC131" i="2"/>
  <c r="AC197" i="2"/>
  <c r="AC285" i="2"/>
  <c r="AC25" i="2"/>
  <c r="AC398" i="2"/>
  <c r="AC640" i="2"/>
  <c r="AC723" i="2"/>
  <c r="AC698" i="2"/>
  <c r="AC154" i="2"/>
  <c r="AC3" i="2"/>
  <c r="AC73" i="2"/>
  <c r="AC95" i="2"/>
  <c r="AC343" i="2"/>
  <c r="AC269" i="2"/>
  <c r="AC598" i="2"/>
  <c r="AC514" i="2"/>
  <c r="AC436" i="2"/>
  <c r="AC331" i="2"/>
  <c r="AC482" i="2"/>
  <c r="AC426" i="2"/>
  <c r="AC675" i="2"/>
  <c r="AC678" i="2"/>
  <c r="AC358" i="2"/>
  <c r="AC244" i="2"/>
  <c r="AC9" i="2"/>
  <c r="AC103" i="2"/>
  <c r="AC461" i="2"/>
  <c r="AC683" i="2"/>
  <c r="AC372" i="2"/>
  <c r="AC37" i="2"/>
  <c r="AC631" i="2"/>
  <c r="AC38" i="2"/>
  <c r="AC460" i="2"/>
  <c r="AC693" i="2"/>
  <c r="AC83" i="2"/>
  <c r="AC292" i="2"/>
  <c r="AC297" i="2"/>
  <c r="AC202" i="2"/>
  <c r="AC311" i="2"/>
  <c r="AC22" i="2"/>
  <c r="AC156" i="2"/>
  <c r="AC345" i="2"/>
  <c r="AC431" i="2"/>
  <c r="AC237" i="2"/>
  <c r="AC205" i="2"/>
  <c r="AC410" i="2"/>
  <c r="AC408" i="2"/>
  <c r="AC29" i="2"/>
  <c r="AC69" i="2"/>
  <c r="AC686" i="2"/>
  <c r="AC515" i="2"/>
  <c r="AC668" i="2"/>
  <c r="AC162" i="2"/>
  <c r="AC516" i="2"/>
  <c r="AC517" i="2"/>
  <c r="AC518" i="2"/>
  <c r="AC552" i="2"/>
  <c r="AC519" i="2"/>
  <c r="AC231" i="2"/>
  <c r="AC97" i="2"/>
  <c r="AC602" i="2"/>
  <c r="AC562" i="2"/>
  <c r="AC428" i="2"/>
  <c r="AC337" i="2"/>
  <c r="AC561" i="2"/>
  <c r="AC268" i="2"/>
  <c r="AC283" i="2"/>
  <c r="AC473" i="2"/>
  <c r="AC366" i="2"/>
  <c r="AC320" i="2"/>
  <c r="AC566" i="2"/>
  <c r="AC554" i="2"/>
  <c r="AC620" i="2"/>
  <c r="AC612" i="2"/>
  <c r="AC170" i="2"/>
  <c r="AC590" i="2"/>
  <c r="AC390" i="2"/>
  <c r="AC703" i="2"/>
  <c r="AC153" i="2"/>
  <c r="AC520" i="2"/>
  <c r="AC616" i="2"/>
  <c r="AC159" i="2"/>
  <c r="AC340" i="2"/>
  <c r="AC704" i="2"/>
  <c r="AC601" i="2"/>
  <c r="AC20" i="2"/>
  <c r="AC155" i="2"/>
  <c r="AC181" i="2"/>
  <c r="AC210" i="2"/>
  <c r="AC71" i="2"/>
  <c r="AC521" i="2"/>
  <c r="AC454" i="2"/>
  <c r="AC130" i="2"/>
  <c r="AC45" i="2"/>
  <c r="AC272" i="2"/>
  <c r="AC386" i="2"/>
  <c r="AC438" i="2"/>
  <c r="AC161" i="2"/>
  <c r="AC44" i="2"/>
  <c r="AC558" i="2"/>
  <c r="AC263" i="2"/>
  <c r="AC2" i="2"/>
  <c r="AC397" i="2"/>
  <c r="AC489" i="2"/>
  <c r="AC592" i="2"/>
  <c r="AC570" i="2"/>
  <c r="AC522" i="2"/>
  <c r="AC663" i="2"/>
  <c r="AC635" i="2"/>
  <c r="AC169" i="2"/>
  <c r="AC370" i="2"/>
  <c r="AC78" i="2"/>
  <c r="AC222" i="2"/>
  <c r="AC355" i="2"/>
  <c r="AC121" i="2"/>
  <c r="AC365" i="2"/>
  <c r="AC138" i="2"/>
  <c r="AC576" i="2"/>
  <c r="AC280" i="2"/>
  <c r="AC361" i="2"/>
  <c r="AC104" i="2"/>
  <c r="AC126" i="2"/>
  <c r="AC586" i="2"/>
  <c r="AC563" i="2"/>
  <c r="AC46" i="2"/>
  <c r="AC134" i="2"/>
  <c r="AC247" i="2"/>
  <c r="AC278" i="2"/>
  <c r="AC281" i="2"/>
  <c r="AC79" i="2"/>
  <c r="AC709" i="2"/>
  <c r="AC258" i="2"/>
  <c r="AC556" i="2"/>
  <c r="AC412" i="2"/>
  <c r="AC360" i="2"/>
  <c r="AC182" i="2"/>
  <c r="AC725" i="2"/>
  <c r="AC225" i="2"/>
  <c r="AC456" i="2"/>
  <c r="AC226" i="2"/>
  <c r="AC580" i="2"/>
  <c r="AC314" i="2"/>
  <c r="AC610" i="2"/>
  <c r="AC705" i="2"/>
  <c r="AC309" i="2"/>
  <c r="AC92" i="2"/>
  <c r="AC419" i="2"/>
  <c r="AC578" i="2"/>
  <c r="AC112" i="2"/>
  <c r="AC313" i="2"/>
  <c r="AC632" i="2"/>
  <c r="AC523" i="2"/>
  <c r="AC385" i="2"/>
  <c r="AC212" i="2"/>
  <c r="AC75" i="2"/>
  <c r="AC383" i="2"/>
  <c r="AC306" i="2"/>
  <c r="AC674" i="2"/>
  <c r="AC524" i="2"/>
  <c r="AC188" i="2"/>
  <c r="AC392" i="2"/>
  <c r="AC603" i="2"/>
  <c r="AC681" i="2"/>
  <c r="AC433" i="2"/>
  <c r="AC347" i="2"/>
  <c r="AC193" i="2"/>
  <c r="AC307" i="2"/>
  <c r="AC525" i="2"/>
  <c r="AC89" i="2"/>
  <c r="AC594" i="2"/>
  <c r="AC24" i="2"/>
  <c r="AC526" i="2"/>
  <c r="AC190" i="2"/>
  <c r="AC232" i="2"/>
  <c r="AC672" i="2"/>
  <c r="AC178" i="2"/>
  <c r="AC332" i="2"/>
  <c r="AC624" i="2"/>
  <c r="AC293" i="2"/>
  <c r="AC618" i="2"/>
  <c r="AC479" i="2"/>
  <c r="AC587" i="2"/>
  <c r="AC171" i="2"/>
  <c r="AC564" i="2"/>
  <c r="AC177" i="2"/>
  <c r="AC288" i="2"/>
  <c r="AC106" i="2"/>
  <c r="AC417" i="2"/>
  <c r="AC721" i="2"/>
  <c r="AC349" i="2"/>
  <c r="AC259" i="2"/>
  <c r="AC565" i="2"/>
  <c r="AC700" i="2"/>
  <c r="AC642" i="2"/>
  <c r="AC712" i="2"/>
  <c r="AC312" i="2"/>
  <c r="AC467" i="2"/>
  <c r="AC114" i="2"/>
  <c r="AC67" i="2"/>
  <c r="AC582" i="2"/>
  <c r="AC717" i="2"/>
  <c r="AC684" i="2"/>
  <c r="AC322" i="2"/>
  <c r="AC101" i="2"/>
  <c r="AC569" i="2"/>
  <c r="AC241" i="2"/>
  <c r="AC527" i="2"/>
  <c r="AC166" i="2"/>
  <c r="AC230" i="2"/>
  <c r="AC243" i="2"/>
  <c r="AC480" i="2"/>
  <c r="AC116" i="2"/>
  <c r="AC653" i="2"/>
  <c r="AC284" i="2"/>
  <c r="AC726" i="2"/>
  <c r="AC528" i="2"/>
  <c r="AC661" i="2"/>
  <c r="AC529" i="2"/>
  <c r="AC492" i="2"/>
  <c r="AC262" i="2"/>
  <c r="AC220" i="2"/>
  <c r="AC277" i="2"/>
  <c r="AC416" i="2"/>
  <c r="AC613" i="2"/>
  <c r="AC650" i="2"/>
  <c r="AC257" i="2"/>
  <c r="AC327" i="2"/>
  <c r="AC615" i="2"/>
  <c r="AC656" i="2"/>
  <c r="AC604" i="2"/>
  <c r="AC300" i="2"/>
  <c r="AC666" i="2"/>
  <c r="AC200" i="2"/>
  <c r="AC329" i="2"/>
  <c r="AC530" i="2"/>
  <c r="AC571" i="2"/>
  <c r="AC531" i="2"/>
  <c r="AC391" i="2"/>
  <c r="AC532" i="2"/>
  <c r="AC644" i="2"/>
  <c r="AC341" i="2"/>
  <c r="AC572" i="2"/>
  <c r="AC253" i="2"/>
  <c r="AC254" i="2"/>
  <c r="AC163" i="2"/>
  <c r="AC609" i="2"/>
  <c r="AC533" i="2"/>
  <c r="AC56" i="2"/>
  <c r="AC627" i="2"/>
  <c r="AC665" i="2"/>
  <c r="AC316" i="2"/>
  <c r="AC589" i="2"/>
  <c r="AC442" i="2"/>
  <c r="AC541" i="2"/>
  <c r="AC464" i="2"/>
  <c r="AC484" i="2"/>
  <c r="AC645" i="2"/>
  <c r="AC638" i="2"/>
  <c r="AC334" i="2"/>
  <c r="AC639" i="2"/>
  <c r="AC534" i="2"/>
  <c r="AC713" i="2"/>
  <c r="AC697" i="2"/>
  <c r="AC643" i="2"/>
  <c r="AC468" i="2"/>
  <c r="AC599" i="2"/>
  <c r="AC483" i="2"/>
  <c r="AC308" i="2"/>
  <c r="AC445" i="2"/>
  <c r="AC535" i="2"/>
  <c r="AC716" i="2"/>
  <c r="AC472" i="2"/>
  <c r="AC636" i="2"/>
  <c r="AC701" i="2"/>
  <c r="AC371" i="2"/>
  <c r="AC458" i="2"/>
  <c r="AC346" i="2"/>
  <c r="AC611" i="2"/>
  <c r="AC593" i="2"/>
  <c r="AC536" i="2"/>
  <c r="AC496" i="2"/>
  <c r="AC671" i="2"/>
  <c r="AC537" i="2"/>
  <c r="AC538" i="2"/>
  <c r="AC553" i="2"/>
  <c r="AC669" i="2"/>
  <c r="AC667" i="2"/>
  <c r="AC695" i="2"/>
  <c r="U406" i="2"/>
  <c r="U633" i="2"/>
  <c r="U677" i="2"/>
  <c r="U70" i="2"/>
  <c r="U249" i="2"/>
  <c r="U252" i="2"/>
  <c r="U676" i="2"/>
  <c r="U591" i="2"/>
  <c r="U685" i="2"/>
  <c r="U240" i="2"/>
  <c r="U147" i="2"/>
  <c r="U605" i="2"/>
  <c r="U475" i="2"/>
  <c r="U387" i="2"/>
  <c r="U439" i="2"/>
  <c r="U74" i="2"/>
  <c r="U217" i="2"/>
  <c r="U157" i="2"/>
  <c r="U271" i="2"/>
  <c r="U680" i="2"/>
  <c r="U7" i="2"/>
  <c r="U239" i="2"/>
  <c r="U54" i="2"/>
  <c r="U362" i="2"/>
  <c r="U290" i="2"/>
  <c r="U179" i="2"/>
  <c r="U476" i="2"/>
  <c r="U274" i="2"/>
  <c r="U144" i="2"/>
  <c r="U338" i="2"/>
  <c r="U325" i="2"/>
  <c r="U679" i="2"/>
  <c r="U85" i="2"/>
  <c r="U55" i="2"/>
  <c r="U687" i="2"/>
  <c r="U218" i="2"/>
  <c r="U544" i="2"/>
  <c r="U551" i="2"/>
  <c r="U229" i="2"/>
  <c r="U503" i="2"/>
  <c r="U81" i="2"/>
  <c r="U543" i="2"/>
  <c r="U21" i="2"/>
  <c r="U435" i="2"/>
  <c r="U14" i="2"/>
  <c r="U141" i="2"/>
  <c r="U11" i="2"/>
  <c r="U315" i="2"/>
  <c r="U59" i="2"/>
  <c r="U388" i="2"/>
  <c r="U377" i="2"/>
  <c r="U302" i="2"/>
  <c r="U214" i="2"/>
  <c r="U498" i="2"/>
  <c r="U47" i="2"/>
  <c r="U540" i="2"/>
  <c r="U344" i="2"/>
  <c r="U185" i="2"/>
  <c r="U135" i="2"/>
  <c r="U486" i="2"/>
  <c r="U261" i="2"/>
  <c r="U119" i="2"/>
  <c r="U94" i="2"/>
  <c r="U452" i="2"/>
  <c r="U495" i="2"/>
  <c r="U61" i="2"/>
  <c r="U173" i="2"/>
  <c r="U471" i="2"/>
  <c r="U494" i="2"/>
  <c r="U474" i="2"/>
  <c r="U133" i="2"/>
  <c r="U367" i="2"/>
  <c r="U702" i="2"/>
  <c r="U629" i="2"/>
  <c r="U276" i="2"/>
  <c r="U304" i="2"/>
  <c r="U168" i="2"/>
  <c r="U477" i="2"/>
  <c r="U339" i="2"/>
  <c r="U469" i="2"/>
  <c r="U48" i="2"/>
  <c r="U310" i="2"/>
  <c r="U466" i="2"/>
  <c r="U16" i="2"/>
  <c r="U265" i="2"/>
  <c r="U84" i="2"/>
  <c r="U402" i="2"/>
  <c r="U13" i="2"/>
  <c r="U628" i="2"/>
  <c r="U691" i="2"/>
  <c r="U100" i="2"/>
  <c r="U199" i="2"/>
  <c r="U539" i="2"/>
  <c r="U146" i="2"/>
  <c r="U117" i="2"/>
  <c r="U96" i="2"/>
  <c r="U403" i="2"/>
  <c r="U641" i="2"/>
  <c r="U203" i="2"/>
  <c r="U451" i="2"/>
  <c r="U233" i="2"/>
  <c r="U333" i="2"/>
  <c r="U152" i="2"/>
  <c r="U42" i="2"/>
  <c r="U291" i="2"/>
  <c r="U250" i="2"/>
  <c r="U40" i="2"/>
  <c r="U411" i="2"/>
  <c r="U637" i="2"/>
  <c r="U550" i="2"/>
  <c r="U659" i="2"/>
  <c r="U41" i="2"/>
  <c r="U8" i="2"/>
  <c r="U215" i="2"/>
  <c r="U504" i="2"/>
  <c r="U500" i="2"/>
  <c r="U123" i="2"/>
  <c r="U621" i="2"/>
  <c r="U234" i="2"/>
  <c r="U128" i="2"/>
  <c r="U246" i="2"/>
  <c r="U405" i="2"/>
  <c r="U30" i="2"/>
  <c r="U195" i="2"/>
  <c r="U375" i="2"/>
  <c r="U98" i="2"/>
  <c r="U502" i="2"/>
  <c r="U111" i="2"/>
  <c r="U409" i="2"/>
  <c r="U330" i="2"/>
  <c r="U600" i="2"/>
  <c r="U91" i="2"/>
  <c r="U142" i="2"/>
  <c r="U209" i="2"/>
  <c r="U295" i="2"/>
  <c r="U80" i="2"/>
  <c r="U568" i="2"/>
  <c r="U394" i="2"/>
  <c r="U719" i="2"/>
  <c r="U28" i="2"/>
  <c r="U350" i="2"/>
  <c r="U183" i="2"/>
  <c r="U164" i="2"/>
  <c r="U180" i="2"/>
  <c r="U51" i="2"/>
  <c r="U424" i="2"/>
  <c r="U120" i="2"/>
  <c r="U440" i="2"/>
  <c r="U488" i="2"/>
  <c r="U127" i="2"/>
  <c r="U485" i="2"/>
  <c r="U287" i="2"/>
  <c r="U560" i="2"/>
  <c r="U140" i="2"/>
  <c r="U449" i="2"/>
  <c r="U718" i="2"/>
  <c r="U414" i="2"/>
  <c r="U31" i="2"/>
  <c r="U145" i="2"/>
  <c r="U18" i="2"/>
  <c r="U444" i="2"/>
  <c r="U585" i="2"/>
  <c r="U443" i="2"/>
  <c r="U99" i="2"/>
  <c r="U434" i="2"/>
  <c r="U404" i="2"/>
  <c r="U58" i="2"/>
  <c r="U282" i="2"/>
  <c r="U630" i="2"/>
  <c r="U490" i="2"/>
  <c r="U555" i="2"/>
  <c r="U380" i="2"/>
  <c r="U72" i="2"/>
  <c r="U378" i="2"/>
  <c r="U57" i="2"/>
  <c r="U696" i="2"/>
  <c r="U557" i="2"/>
  <c r="U547" i="2"/>
  <c r="U446" i="2"/>
  <c r="U548" i="2"/>
  <c r="U465" i="2"/>
  <c r="U124" i="2"/>
  <c r="U374" i="2"/>
  <c r="U595" i="2"/>
  <c r="U224" i="2"/>
  <c r="U296" i="2"/>
  <c r="U115" i="2"/>
  <c r="U369" i="2"/>
  <c r="U39" i="2"/>
  <c r="U379" i="2"/>
  <c r="U579" i="2"/>
  <c r="U423" i="2"/>
  <c r="U264" i="2"/>
  <c r="U647" i="2"/>
  <c r="U336" i="2"/>
  <c r="U573" i="2"/>
  <c r="U722" i="2"/>
  <c r="U658" i="2"/>
  <c r="U437" i="2"/>
  <c r="U382" i="2"/>
  <c r="U15" i="2"/>
  <c r="U326" i="2"/>
  <c r="U150" i="2"/>
  <c r="U450" i="2"/>
  <c r="U418" i="2"/>
  <c r="U389" i="2"/>
  <c r="U172" i="2"/>
  <c r="U318" i="2"/>
  <c r="U655" i="2"/>
  <c r="U194" i="2"/>
  <c r="U501" i="2"/>
  <c r="U342" i="2"/>
  <c r="U107" i="2"/>
  <c r="U660" i="2"/>
  <c r="U505" i="2"/>
  <c r="U219" i="2"/>
  <c r="U53" i="2"/>
  <c r="U351" i="2"/>
  <c r="U10" i="2"/>
  <c r="U196" i="2"/>
  <c r="U251" i="2"/>
  <c r="U542" i="2"/>
  <c r="U6" i="2"/>
  <c r="U634" i="2"/>
  <c r="U429" i="2"/>
  <c r="U88" i="2"/>
  <c r="U662" i="2"/>
  <c r="U167" i="2"/>
  <c r="U129" i="2"/>
  <c r="U305" i="2"/>
  <c r="U706" i="2"/>
  <c r="U109" i="2"/>
  <c r="U699" i="2"/>
  <c r="U184" i="2"/>
  <c r="U235" i="2"/>
  <c r="U221" i="2"/>
  <c r="U463" i="2"/>
  <c r="U223" i="2"/>
  <c r="U52" i="2"/>
  <c r="U420" i="2"/>
  <c r="U273" i="2"/>
  <c r="U248" i="2"/>
  <c r="U266" i="2"/>
  <c r="U608" i="2"/>
  <c r="U192" i="2"/>
  <c r="U581" i="2"/>
  <c r="U711" i="2"/>
  <c r="U286" i="2"/>
  <c r="U487" i="2"/>
  <c r="U673" i="2"/>
  <c r="U289" i="2"/>
  <c r="U43" i="2"/>
  <c r="U459" i="2"/>
  <c r="U427" i="2"/>
  <c r="U617" i="2"/>
  <c r="U597" i="2"/>
  <c r="U415" i="2"/>
  <c r="U12" i="2"/>
  <c r="U213" i="2"/>
  <c r="U455" i="2"/>
  <c r="U256" i="2"/>
  <c r="U357" i="2"/>
  <c r="U113" i="2"/>
  <c r="U654" i="2"/>
  <c r="U108" i="2"/>
  <c r="U710" i="2"/>
  <c r="U574" i="2"/>
  <c r="U77" i="2"/>
  <c r="U682" i="2"/>
  <c r="U206" i="2"/>
  <c r="U5" i="2"/>
  <c r="U260" i="2"/>
  <c r="U664" i="2"/>
  <c r="U506" i="2"/>
  <c r="U619" i="2"/>
  <c r="U211" i="2"/>
  <c r="U17" i="2"/>
  <c r="U66" i="2"/>
  <c r="U33" i="2"/>
  <c r="U584" i="2"/>
  <c r="U238" i="2"/>
  <c r="U175" i="2"/>
  <c r="U596" i="2"/>
  <c r="U216" i="2"/>
  <c r="U507" i="2"/>
  <c r="U646" i="2"/>
  <c r="U715" i="2"/>
  <c r="U303" i="2"/>
  <c r="U189" i="2"/>
  <c r="U481" i="2"/>
  <c r="U324" i="2"/>
  <c r="U301" i="2"/>
  <c r="U720" i="2"/>
  <c r="U245" i="2"/>
  <c r="U270" i="2"/>
  <c r="U122" i="2"/>
  <c r="U364" i="2"/>
  <c r="U136" i="2"/>
  <c r="U626" i="2"/>
  <c r="U688" i="2"/>
  <c r="U508" i="2"/>
  <c r="U62" i="2"/>
  <c r="U401" i="2"/>
  <c r="U457" i="2"/>
  <c r="U384" i="2"/>
  <c r="U68" i="2"/>
  <c r="U294" i="2"/>
  <c r="U354" i="2"/>
  <c r="U227" i="2"/>
  <c r="U137" i="2"/>
  <c r="U447" i="2"/>
  <c r="U499" i="2"/>
  <c r="U690" i="2"/>
  <c r="U90" i="2"/>
  <c r="U191" i="2"/>
  <c r="U692" i="2"/>
  <c r="U60" i="2"/>
  <c r="U35" i="2"/>
  <c r="U275" i="2"/>
  <c r="U174" i="2"/>
  <c r="U724" i="2"/>
  <c r="U373" i="2"/>
  <c r="U549" i="2"/>
  <c r="U430" i="2"/>
  <c r="U421" i="2"/>
  <c r="U363" i="2"/>
  <c r="U348" i="2"/>
  <c r="U82" i="2"/>
  <c r="U132" i="2"/>
  <c r="U165" i="2"/>
  <c r="U509" i="2"/>
  <c r="U559" i="2"/>
  <c r="U396" i="2"/>
  <c r="U652" i="2"/>
  <c r="U49" i="2"/>
  <c r="U546" i="2"/>
  <c r="U64" i="2"/>
  <c r="U151" i="2"/>
  <c r="U125" i="2"/>
  <c r="U187" i="2"/>
  <c r="U670" i="2"/>
  <c r="U321" i="2"/>
  <c r="U267" i="2"/>
  <c r="U118" i="2"/>
  <c r="U606" i="2"/>
  <c r="U86" i="2"/>
  <c r="U453" i="2"/>
  <c r="U648" i="2"/>
  <c r="U87" i="2"/>
  <c r="U298" i="2"/>
  <c r="U255" i="2"/>
  <c r="U102" i="2"/>
  <c r="U236" i="2"/>
  <c r="U510" i="2"/>
  <c r="U623" i="2"/>
  <c r="U279" i="2"/>
  <c r="U63" i="2"/>
  <c r="U4" i="2"/>
  <c r="U400" i="2"/>
  <c r="U323" i="2"/>
  <c r="U511" i="2"/>
  <c r="U160" i="2"/>
  <c r="U27" i="2"/>
  <c r="U689" i="2"/>
  <c r="U448" i="2"/>
  <c r="U462" i="2"/>
  <c r="U228" i="2"/>
  <c r="U497" i="2"/>
  <c r="U393" i="2"/>
  <c r="U577" i="2"/>
  <c r="U19" i="2"/>
  <c r="U432" i="2"/>
  <c r="U651" i="2"/>
  <c r="U352" i="2"/>
  <c r="U413" i="2"/>
  <c r="U478" i="2"/>
  <c r="U201" i="2"/>
  <c r="U23" i="2"/>
  <c r="U425" i="2"/>
  <c r="U36" i="2"/>
  <c r="U694" i="2"/>
  <c r="U441" i="2"/>
  <c r="U76" i="2"/>
  <c r="U512" i="2"/>
  <c r="U65" i="2"/>
  <c r="U622" i="2"/>
  <c r="U186" i="2"/>
  <c r="U588" i="2"/>
  <c r="U50" i="2"/>
  <c r="U32" i="2"/>
  <c r="U158" i="2"/>
  <c r="U242" i="2"/>
  <c r="U422" i="2"/>
  <c r="U176" i="2"/>
  <c r="U614" i="2"/>
  <c r="U575" i="2"/>
  <c r="U376" i="2"/>
  <c r="U545" i="2"/>
  <c r="U26" i="2"/>
  <c r="U204" i="2"/>
  <c r="U359" i="2"/>
  <c r="U198" i="2"/>
  <c r="U317" i="2"/>
  <c r="U149" i="2"/>
  <c r="U335" i="2"/>
  <c r="U399" i="2"/>
  <c r="U649" i="2"/>
  <c r="U707" i="2"/>
  <c r="U567" i="2"/>
  <c r="U493" i="2"/>
  <c r="U148" i="2"/>
  <c r="U208" i="2"/>
  <c r="U110" i="2"/>
  <c r="U368" i="2"/>
  <c r="U625" i="2"/>
  <c r="U395" i="2"/>
  <c r="U491" i="2"/>
  <c r="U583" i="2"/>
  <c r="U708" i="2"/>
  <c r="U356" i="2"/>
  <c r="U513" i="2"/>
  <c r="U470" i="2"/>
  <c r="U407" i="2"/>
  <c r="U34" i="2"/>
  <c r="U105" i="2"/>
  <c r="U207" i="2"/>
  <c r="U607" i="2"/>
  <c r="U381" i="2"/>
  <c r="U353" i="2"/>
  <c r="U319" i="2"/>
  <c r="U93" i="2"/>
  <c r="U657" i="2"/>
  <c r="U299" i="2"/>
  <c r="U143" i="2"/>
  <c r="U714" i="2"/>
  <c r="U139" i="2"/>
  <c r="U328" i="2"/>
  <c r="U131" i="2"/>
  <c r="U197" i="2"/>
  <c r="U285" i="2"/>
  <c r="U25" i="2"/>
  <c r="U398" i="2"/>
  <c r="U640" i="2"/>
  <c r="U723" i="2"/>
  <c r="U698" i="2"/>
  <c r="U154" i="2"/>
  <c r="U3" i="2"/>
  <c r="U73" i="2"/>
  <c r="U95" i="2"/>
  <c r="U343" i="2"/>
  <c r="U269" i="2"/>
  <c r="U598" i="2"/>
  <c r="U514" i="2"/>
  <c r="U436" i="2"/>
  <c r="U331" i="2"/>
  <c r="U482" i="2"/>
  <c r="U426" i="2"/>
  <c r="U675" i="2"/>
  <c r="U678" i="2"/>
  <c r="U358" i="2"/>
  <c r="U244" i="2"/>
  <c r="U9" i="2"/>
  <c r="U103" i="2"/>
  <c r="U461" i="2"/>
  <c r="U683" i="2"/>
  <c r="U372" i="2"/>
  <c r="U37" i="2"/>
  <c r="U631" i="2"/>
  <c r="U38" i="2"/>
  <c r="U460" i="2"/>
  <c r="U693" i="2"/>
  <c r="U83" i="2"/>
  <c r="U292" i="2"/>
  <c r="U297" i="2"/>
  <c r="U202" i="2"/>
  <c r="U311" i="2"/>
  <c r="U22" i="2"/>
  <c r="U156" i="2"/>
  <c r="U345" i="2"/>
  <c r="U431" i="2"/>
  <c r="U237" i="2"/>
  <c r="U205" i="2"/>
  <c r="U410" i="2"/>
  <c r="U408" i="2"/>
  <c r="U29" i="2"/>
  <c r="U69" i="2"/>
  <c r="U686" i="2"/>
  <c r="U515" i="2"/>
  <c r="U668" i="2"/>
  <c r="U162" i="2"/>
  <c r="U516" i="2"/>
  <c r="U517" i="2"/>
  <c r="U518" i="2"/>
  <c r="U552" i="2"/>
  <c r="U519" i="2"/>
  <c r="U231" i="2"/>
  <c r="U97" i="2"/>
  <c r="U602" i="2"/>
  <c r="U562" i="2"/>
  <c r="U428" i="2"/>
  <c r="U337" i="2"/>
  <c r="U561" i="2"/>
  <c r="U268" i="2"/>
  <c r="U283" i="2"/>
  <c r="U473" i="2"/>
  <c r="U366" i="2"/>
  <c r="U320" i="2"/>
  <c r="U566" i="2"/>
  <c r="U554" i="2"/>
  <c r="U620" i="2"/>
  <c r="U612" i="2"/>
  <c r="U170" i="2"/>
  <c r="U590" i="2"/>
  <c r="U390" i="2"/>
  <c r="U703" i="2"/>
  <c r="U153" i="2"/>
  <c r="U520" i="2"/>
  <c r="U616" i="2"/>
  <c r="U159" i="2"/>
  <c r="U340" i="2"/>
  <c r="U704" i="2"/>
  <c r="U601" i="2"/>
  <c r="U20" i="2"/>
  <c r="U155" i="2"/>
  <c r="U181" i="2"/>
  <c r="U210" i="2"/>
  <c r="U71" i="2"/>
  <c r="U521" i="2"/>
  <c r="U454" i="2"/>
  <c r="U130" i="2"/>
  <c r="U45" i="2"/>
  <c r="U272" i="2"/>
  <c r="U386" i="2"/>
  <c r="U438" i="2"/>
  <c r="U161" i="2"/>
  <c r="U44" i="2"/>
  <c r="U558" i="2"/>
  <c r="U263" i="2"/>
  <c r="U2" i="2"/>
  <c r="U397" i="2"/>
  <c r="U489" i="2"/>
  <c r="U592" i="2"/>
  <c r="U570" i="2"/>
  <c r="U522" i="2"/>
  <c r="U663" i="2"/>
  <c r="U635" i="2"/>
  <c r="U169" i="2"/>
  <c r="U370" i="2"/>
  <c r="U78" i="2"/>
  <c r="U222" i="2"/>
  <c r="U355" i="2"/>
  <c r="U121" i="2"/>
  <c r="U365" i="2"/>
  <c r="U138" i="2"/>
  <c r="U576" i="2"/>
  <c r="U280" i="2"/>
  <c r="U361" i="2"/>
  <c r="U104" i="2"/>
  <c r="U126" i="2"/>
  <c r="U586" i="2"/>
  <c r="U563" i="2"/>
  <c r="U46" i="2"/>
  <c r="U134" i="2"/>
  <c r="U247" i="2"/>
  <c r="U278" i="2"/>
  <c r="U281" i="2"/>
  <c r="U79" i="2"/>
  <c r="U709" i="2"/>
  <c r="U258" i="2"/>
  <c r="U556" i="2"/>
  <c r="U412" i="2"/>
  <c r="U360" i="2"/>
  <c r="U182" i="2"/>
  <c r="U725" i="2"/>
  <c r="U225" i="2"/>
  <c r="U456" i="2"/>
  <c r="U226" i="2"/>
  <c r="U580" i="2"/>
  <c r="U314" i="2"/>
  <c r="U610" i="2"/>
  <c r="U705" i="2"/>
  <c r="U309" i="2"/>
  <c r="U92" i="2"/>
  <c r="U419" i="2"/>
  <c r="U578" i="2"/>
  <c r="U112" i="2"/>
  <c r="U313" i="2"/>
  <c r="U632" i="2"/>
  <c r="U523" i="2"/>
  <c r="U385" i="2"/>
  <c r="U212" i="2"/>
  <c r="U75" i="2"/>
  <c r="U383" i="2"/>
  <c r="U306" i="2"/>
  <c r="U674" i="2"/>
  <c r="U524" i="2"/>
  <c r="U188" i="2"/>
  <c r="U392" i="2"/>
  <c r="U603" i="2"/>
  <c r="U681" i="2"/>
  <c r="U433" i="2"/>
  <c r="U347" i="2"/>
  <c r="U193" i="2"/>
  <c r="U307" i="2"/>
  <c r="U525" i="2"/>
  <c r="U89" i="2"/>
  <c r="U594" i="2"/>
  <c r="U24" i="2"/>
  <c r="U526" i="2"/>
  <c r="U190" i="2"/>
  <c r="U232" i="2"/>
  <c r="U672" i="2"/>
  <c r="U178" i="2"/>
  <c r="U332" i="2"/>
  <c r="U624" i="2"/>
  <c r="U293" i="2"/>
  <c r="U618" i="2"/>
  <c r="U479" i="2"/>
  <c r="U587" i="2"/>
  <c r="U171" i="2"/>
  <c r="U564" i="2"/>
  <c r="U177" i="2"/>
  <c r="U288" i="2"/>
  <c r="U106" i="2"/>
  <c r="U417" i="2"/>
  <c r="U721" i="2"/>
  <c r="U349" i="2"/>
  <c r="U259" i="2"/>
  <c r="U565" i="2"/>
  <c r="U700" i="2"/>
  <c r="U642" i="2"/>
  <c r="U712" i="2"/>
  <c r="U312" i="2"/>
  <c r="U467" i="2"/>
  <c r="U114" i="2"/>
  <c r="U67" i="2"/>
  <c r="U582" i="2"/>
  <c r="U717" i="2"/>
  <c r="U684" i="2"/>
  <c r="U322" i="2"/>
  <c r="U101" i="2"/>
  <c r="U569" i="2"/>
  <c r="U241" i="2"/>
  <c r="U527" i="2"/>
  <c r="U166" i="2"/>
  <c r="U230" i="2"/>
  <c r="U243" i="2"/>
  <c r="U480" i="2"/>
  <c r="U116" i="2"/>
  <c r="U653" i="2"/>
  <c r="U284" i="2"/>
  <c r="U726" i="2"/>
  <c r="U528" i="2"/>
  <c r="U661" i="2"/>
  <c r="U529" i="2"/>
  <c r="U492" i="2"/>
  <c r="U262" i="2"/>
  <c r="U220" i="2"/>
  <c r="U277" i="2"/>
  <c r="U416" i="2"/>
  <c r="U613" i="2"/>
  <c r="U650" i="2"/>
  <c r="U257" i="2"/>
  <c r="U327" i="2"/>
  <c r="U615" i="2"/>
  <c r="U656" i="2"/>
  <c r="U604" i="2"/>
  <c r="U300" i="2"/>
  <c r="U666" i="2"/>
  <c r="U200" i="2"/>
  <c r="U329" i="2"/>
  <c r="U530" i="2"/>
  <c r="U571" i="2"/>
  <c r="U531" i="2"/>
  <c r="U391" i="2"/>
  <c r="U532" i="2"/>
  <c r="U644" i="2"/>
  <c r="U341" i="2"/>
  <c r="U572" i="2"/>
  <c r="U253" i="2"/>
  <c r="U254" i="2"/>
  <c r="U163" i="2"/>
  <c r="U609" i="2"/>
  <c r="U533" i="2"/>
  <c r="U56" i="2"/>
  <c r="U627" i="2"/>
  <c r="U665" i="2"/>
  <c r="U316" i="2"/>
  <c r="U589" i="2"/>
  <c r="U442" i="2"/>
  <c r="U541" i="2"/>
  <c r="U464" i="2"/>
  <c r="U484" i="2"/>
  <c r="U645" i="2"/>
  <c r="U638" i="2"/>
  <c r="U334" i="2"/>
  <c r="U639" i="2"/>
  <c r="U534" i="2"/>
  <c r="U713" i="2"/>
  <c r="U697" i="2"/>
  <c r="U643" i="2"/>
  <c r="U468" i="2"/>
  <c r="U599" i="2"/>
  <c r="U483" i="2"/>
  <c r="U308" i="2"/>
  <c r="U445" i="2"/>
  <c r="U535" i="2"/>
  <c r="U716" i="2"/>
  <c r="U472" i="2"/>
  <c r="U636" i="2"/>
  <c r="U701" i="2"/>
  <c r="U371" i="2"/>
  <c r="U458" i="2"/>
  <c r="U346" i="2"/>
  <c r="U611" i="2"/>
  <c r="U593" i="2"/>
  <c r="U536" i="2"/>
  <c r="U496" i="2"/>
  <c r="U671" i="2"/>
  <c r="U537" i="2"/>
  <c r="U538" i="2"/>
  <c r="U553" i="2"/>
  <c r="U669" i="2"/>
  <c r="U667" i="2"/>
  <c r="U695" i="2"/>
  <c r="T406" i="2"/>
  <c r="T633" i="2"/>
  <c r="T677" i="2"/>
  <c r="T70" i="2"/>
  <c r="T249" i="2"/>
  <c r="T252" i="2"/>
  <c r="T676" i="2"/>
  <c r="T591" i="2"/>
  <c r="T685" i="2"/>
  <c r="T240" i="2"/>
  <c r="T147" i="2"/>
  <c r="T605" i="2"/>
  <c r="T475" i="2"/>
  <c r="T387" i="2"/>
  <c r="T439" i="2"/>
  <c r="T74" i="2"/>
  <c r="T217" i="2"/>
  <c r="T157" i="2"/>
  <c r="T271" i="2"/>
  <c r="T680" i="2"/>
  <c r="T7" i="2"/>
  <c r="T239" i="2"/>
  <c r="T54" i="2"/>
  <c r="T362" i="2"/>
  <c r="T290" i="2"/>
  <c r="T179" i="2"/>
  <c r="T476" i="2"/>
  <c r="T274" i="2"/>
  <c r="T144" i="2"/>
  <c r="T338" i="2"/>
  <c r="T325" i="2"/>
  <c r="T679" i="2"/>
  <c r="T85" i="2"/>
  <c r="T55" i="2"/>
  <c r="T687" i="2"/>
  <c r="T218" i="2"/>
  <c r="T544" i="2"/>
  <c r="T551" i="2"/>
  <c r="T229" i="2"/>
  <c r="T503" i="2"/>
  <c r="T81" i="2"/>
  <c r="T543" i="2"/>
  <c r="T21" i="2"/>
  <c r="T435" i="2"/>
  <c r="T14" i="2"/>
  <c r="T141" i="2"/>
  <c r="T11" i="2"/>
  <c r="T315" i="2"/>
  <c r="T59" i="2"/>
  <c r="T388" i="2"/>
  <c r="T377" i="2"/>
  <c r="T302" i="2"/>
  <c r="T214" i="2"/>
  <c r="T498" i="2"/>
  <c r="T47" i="2"/>
  <c r="T540" i="2"/>
  <c r="T344" i="2"/>
  <c r="T185" i="2"/>
  <c r="T135" i="2"/>
  <c r="T486" i="2"/>
  <c r="T261" i="2"/>
  <c r="T119" i="2"/>
  <c r="T94" i="2"/>
  <c r="T452" i="2"/>
  <c r="T495" i="2"/>
  <c r="T61" i="2"/>
  <c r="T173" i="2"/>
  <c r="T471" i="2"/>
  <c r="T494" i="2"/>
  <c r="T474" i="2"/>
  <c r="T133" i="2"/>
  <c r="T367" i="2"/>
  <c r="T702" i="2"/>
  <c r="T629" i="2"/>
  <c r="T276" i="2"/>
  <c r="T304" i="2"/>
  <c r="T168" i="2"/>
  <c r="T477" i="2"/>
  <c r="T339" i="2"/>
  <c r="T469" i="2"/>
  <c r="T48" i="2"/>
  <c r="T310" i="2"/>
  <c r="T466" i="2"/>
  <c r="T16" i="2"/>
  <c r="T265" i="2"/>
  <c r="T84" i="2"/>
  <c r="T402" i="2"/>
  <c r="T13" i="2"/>
  <c r="T628" i="2"/>
  <c r="T691" i="2"/>
  <c r="T100" i="2"/>
  <c r="T199" i="2"/>
  <c r="T539" i="2"/>
  <c r="T146" i="2"/>
  <c r="T117" i="2"/>
  <c r="T96" i="2"/>
  <c r="T403" i="2"/>
  <c r="T641" i="2"/>
  <c r="T203" i="2"/>
  <c r="T451" i="2"/>
  <c r="T233" i="2"/>
  <c r="T333" i="2"/>
  <c r="T152" i="2"/>
  <c r="T42" i="2"/>
  <c r="T291" i="2"/>
  <c r="T250" i="2"/>
  <c r="T40" i="2"/>
  <c r="T411" i="2"/>
  <c r="T637" i="2"/>
  <c r="T550" i="2"/>
  <c r="T659" i="2"/>
  <c r="T41" i="2"/>
  <c r="T8" i="2"/>
  <c r="T215" i="2"/>
  <c r="T504" i="2"/>
  <c r="T500" i="2"/>
  <c r="T123" i="2"/>
  <c r="T621" i="2"/>
  <c r="T234" i="2"/>
  <c r="T128" i="2"/>
  <c r="T246" i="2"/>
  <c r="T405" i="2"/>
  <c r="T30" i="2"/>
  <c r="T195" i="2"/>
  <c r="T375" i="2"/>
  <c r="T98" i="2"/>
  <c r="T502" i="2"/>
  <c r="T111" i="2"/>
  <c r="T409" i="2"/>
  <c r="T330" i="2"/>
  <c r="T600" i="2"/>
  <c r="T91" i="2"/>
  <c r="T142" i="2"/>
  <c r="T209" i="2"/>
  <c r="T295" i="2"/>
  <c r="T80" i="2"/>
  <c r="T568" i="2"/>
  <c r="T394" i="2"/>
  <c r="T719" i="2"/>
  <c r="T28" i="2"/>
  <c r="T350" i="2"/>
  <c r="T183" i="2"/>
  <c r="T164" i="2"/>
  <c r="T180" i="2"/>
  <c r="T51" i="2"/>
  <c r="T424" i="2"/>
  <c r="T120" i="2"/>
  <c r="T440" i="2"/>
  <c r="T488" i="2"/>
  <c r="T127" i="2"/>
  <c r="T485" i="2"/>
  <c r="T287" i="2"/>
  <c r="T560" i="2"/>
  <c r="T140" i="2"/>
  <c r="T449" i="2"/>
  <c r="T718" i="2"/>
  <c r="T414" i="2"/>
  <c r="T31" i="2"/>
  <c r="T145" i="2"/>
  <c r="T18" i="2"/>
  <c r="T444" i="2"/>
  <c r="T585" i="2"/>
  <c r="T443" i="2"/>
  <c r="T99" i="2"/>
  <c r="T434" i="2"/>
  <c r="T404" i="2"/>
  <c r="T58" i="2"/>
  <c r="T282" i="2"/>
  <c r="T630" i="2"/>
  <c r="T490" i="2"/>
  <c r="T555" i="2"/>
  <c r="T380" i="2"/>
  <c r="T72" i="2"/>
  <c r="T378" i="2"/>
  <c r="T57" i="2"/>
  <c r="T696" i="2"/>
  <c r="T557" i="2"/>
  <c r="T547" i="2"/>
  <c r="T446" i="2"/>
  <c r="T548" i="2"/>
  <c r="T465" i="2"/>
  <c r="T124" i="2"/>
  <c r="T374" i="2"/>
  <c r="T595" i="2"/>
  <c r="T224" i="2"/>
  <c r="T296" i="2"/>
  <c r="T115" i="2"/>
  <c r="T369" i="2"/>
  <c r="T39" i="2"/>
  <c r="T379" i="2"/>
  <c r="T579" i="2"/>
  <c r="T423" i="2"/>
  <c r="T264" i="2"/>
  <c r="T647" i="2"/>
  <c r="T336" i="2"/>
  <c r="T573" i="2"/>
  <c r="T722" i="2"/>
  <c r="T658" i="2"/>
  <c r="T437" i="2"/>
  <c r="T382" i="2"/>
  <c r="T15" i="2"/>
  <c r="T326" i="2"/>
  <c r="T150" i="2"/>
  <c r="T450" i="2"/>
  <c r="T418" i="2"/>
  <c r="T389" i="2"/>
  <c r="T172" i="2"/>
  <c r="T318" i="2"/>
  <c r="T655" i="2"/>
  <c r="T194" i="2"/>
  <c r="T501" i="2"/>
  <c r="T342" i="2"/>
  <c r="T107" i="2"/>
  <c r="T660" i="2"/>
  <c r="T505" i="2"/>
  <c r="T219" i="2"/>
  <c r="T53" i="2"/>
  <c r="T351" i="2"/>
  <c r="T10" i="2"/>
  <c r="T196" i="2"/>
  <c r="T251" i="2"/>
  <c r="T542" i="2"/>
  <c r="T6" i="2"/>
  <c r="T634" i="2"/>
  <c r="T429" i="2"/>
  <c r="T88" i="2"/>
  <c r="T662" i="2"/>
  <c r="T167" i="2"/>
  <c r="T129" i="2"/>
  <c r="T305" i="2"/>
  <c r="T706" i="2"/>
  <c r="T109" i="2"/>
  <c r="T699" i="2"/>
  <c r="T184" i="2"/>
  <c r="T235" i="2"/>
  <c r="T221" i="2"/>
  <c r="T463" i="2"/>
  <c r="T223" i="2"/>
  <c r="T52" i="2"/>
  <c r="T420" i="2"/>
  <c r="T273" i="2"/>
  <c r="T248" i="2"/>
  <c r="T266" i="2"/>
  <c r="T608" i="2"/>
  <c r="T192" i="2"/>
  <c r="T581" i="2"/>
  <c r="T711" i="2"/>
  <c r="T286" i="2"/>
  <c r="T487" i="2"/>
  <c r="T673" i="2"/>
  <c r="T289" i="2"/>
  <c r="T43" i="2"/>
  <c r="T459" i="2"/>
  <c r="T427" i="2"/>
  <c r="T617" i="2"/>
  <c r="T597" i="2"/>
  <c r="T415" i="2"/>
  <c r="T12" i="2"/>
  <c r="T213" i="2"/>
  <c r="T455" i="2"/>
  <c r="T256" i="2"/>
  <c r="T357" i="2"/>
  <c r="T113" i="2"/>
  <c r="T654" i="2"/>
  <c r="T108" i="2"/>
  <c r="T710" i="2"/>
  <c r="T574" i="2"/>
  <c r="T77" i="2"/>
  <c r="T682" i="2"/>
  <c r="T206" i="2"/>
  <c r="T5" i="2"/>
  <c r="T260" i="2"/>
  <c r="T664" i="2"/>
  <c r="T506" i="2"/>
  <c r="T619" i="2"/>
  <c r="T211" i="2"/>
  <c r="T17" i="2"/>
  <c r="T66" i="2"/>
  <c r="T33" i="2"/>
  <c r="T584" i="2"/>
  <c r="T238" i="2"/>
  <c r="T175" i="2"/>
  <c r="T596" i="2"/>
  <c r="T216" i="2"/>
  <c r="T507" i="2"/>
  <c r="T646" i="2"/>
  <c r="T715" i="2"/>
  <c r="T303" i="2"/>
  <c r="T189" i="2"/>
  <c r="T481" i="2"/>
  <c r="T324" i="2"/>
  <c r="T301" i="2"/>
  <c r="T720" i="2"/>
  <c r="T245" i="2"/>
  <c r="T270" i="2"/>
  <c r="T122" i="2"/>
  <c r="T364" i="2"/>
  <c r="T136" i="2"/>
  <c r="T626" i="2"/>
  <c r="T688" i="2"/>
  <c r="T508" i="2"/>
  <c r="T62" i="2"/>
  <c r="T401" i="2"/>
  <c r="T457" i="2"/>
  <c r="T384" i="2"/>
  <c r="T68" i="2"/>
  <c r="T294" i="2"/>
  <c r="T354" i="2"/>
  <c r="T227" i="2"/>
  <c r="T137" i="2"/>
  <c r="T447" i="2"/>
  <c r="T499" i="2"/>
  <c r="T690" i="2"/>
  <c r="T90" i="2"/>
  <c r="T191" i="2"/>
  <c r="T692" i="2"/>
  <c r="T60" i="2"/>
  <c r="T35" i="2"/>
  <c r="T275" i="2"/>
  <c r="T174" i="2"/>
  <c r="T724" i="2"/>
  <c r="T373" i="2"/>
  <c r="T549" i="2"/>
  <c r="T430" i="2"/>
  <c r="T421" i="2"/>
  <c r="T363" i="2"/>
  <c r="T348" i="2"/>
  <c r="T82" i="2"/>
  <c r="T132" i="2"/>
  <c r="T165" i="2"/>
  <c r="T509" i="2"/>
  <c r="T559" i="2"/>
  <c r="T396" i="2"/>
  <c r="T652" i="2"/>
  <c r="T49" i="2"/>
  <c r="T546" i="2"/>
  <c r="T64" i="2"/>
  <c r="T151" i="2"/>
  <c r="T125" i="2"/>
  <c r="T187" i="2"/>
  <c r="T670" i="2"/>
  <c r="T321" i="2"/>
  <c r="T267" i="2"/>
  <c r="T118" i="2"/>
  <c r="T606" i="2"/>
  <c r="T86" i="2"/>
  <c r="T453" i="2"/>
  <c r="T648" i="2"/>
  <c r="T87" i="2"/>
  <c r="T298" i="2"/>
  <c r="T255" i="2"/>
  <c r="T102" i="2"/>
  <c r="T236" i="2"/>
  <c r="T510" i="2"/>
  <c r="T623" i="2"/>
  <c r="T279" i="2"/>
  <c r="T63" i="2"/>
  <c r="T4" i="2"/>
  <c r="T400" i="2"/>
  <c r="T323" i="2"/>
  <c r="T511" i="2"/>
  <c r="T160" i="2"/>
  <c r="T27" i="2"/>
  <c r="T689" i="2"/>
  <c r="T448" i="2"/>
  <c r="T462" i="2"/>
  <c r="T228" i="2"/>
  <c r="T497" i="2"/>
  <c r="T393" i="2"/>
  <c r="T577" i="2"/>
  <c r="T19" i="2"/>
  <c r="T432" i="2"/>
  <c r="T651" i="2"/>
  <c r="T352" i="2"/>
  <c r="T413" i="2"/>
  <c r="T478" i="2"/>
  <c r="T201" i="2"/>
  <c r="T23" i="2"/>
  <c r="T425" i="2"/>
  <c r="T36" i="2"/>
  <c r="T694" i="2"/>
  <c r="T441" i="2"/>
  <c r="T76" i="2"/>
  <c r="T512" i="2"/>
  <c r="T65" i="2"/>
  <c r="T622" i="2"/>
  <c r="T186" i="2"/>
  <c r="T588" i="2"/>
  <c r="T50" i="2"/>
  <c r="T32" i="2"/>
  <c r="T158" i="2"/>
  <c r="T242" i="2"/>
  <c r="T422" i="2"/>
  <c r="T176" i="2"/>
  <c r="T614" i="2"/>
  <c r="T575" i="2"/>
  <c r="T376" i="2"/>
  <c r="T545" i="2"/>
  <c r="T26" i="2"/>
  <c r="T204" i="2"/>
  <c r="T359" i="2"/>
  <c r="T198" i="2"/>
  <c r="T317" i="2"/>
  <c r="T149" i="2"/>
  <c r="T335" i="2"/>
  <c r="T399" i="2"/>
  <c r="T649" i="2"/>
  <c r="T707" i="2"/>
  <c r="T567" i="2"/>
  <c r="T493" i="2"/>
  <c r="T148" i="2"/>
  <c r="T208" i="2"/>
  <c r="T110" i="2"/>
  <c r="T368" i="2"/>
  <c r="T625" i="2"/>
  <c r="T395" i="2"/>
  <c r="T491" i="2"/>
  <c r="T583" i="2"/>
  <c r="T708" i="2"/>
  <c r="T356" i="2"/>
  <c r="T513" i="2"/>
  <c r="T470" i="2"/>
  <c r="T407" i="2"/>
  <c r="T34" i="2"/>
  <c r="T105" i="2"/>
  <c r="T207" i="2"/>
  <c r="T607" i="2"/>
  <c r="T381" i="2"/>
  <c r="T353" i="2"/>
  <c r="T319" i="2"/>
  <c r="T93" i="2"/>
  <c r="T657" i="2"/>
  <c r="T299" i="2"/>
  <c r="T143" i="2"/>
  <c r="T714" i="2"/>
  <c r="T139" i="2"/>
  <c r="T328" i="2"/>
  <c r="T131" i="2"/>
  <c r="T197" i="2"/>
  <c r="T285" i="2"/>
  <c r="T25" i="2"/>
  <c r="T398" i="2"/>
  <c r="T640" i="2"/>
  <c r="T723" i="2"/>
  <c r="T698" i="2"/>
  <c r="T154" i="2"/>
  <c r="T3" i="2"/>
  <c r="T73" i="2"/>
  <c r="T95" i="2"/>
  <c r="T343" i="2"/>
  <c r="T269" i="2"/>
  <c r="T598" i="2"/>
  <c r="T514" i="2"/>
  <c r="T436" i="2"/>
  <c r="T331" i="2"/>
  <c r="T482" i="2"/>
  <c r="T426" i="2"/>
  <c r="T675" i="2"/>
  <c r="T678" i="2"/>
  <c r="T358" i="2"/>
  <c r="T244" i="2"/>
  <c r="T9" i="2"/>
  <c r="T103" i="2"/>
  <c r="T461" i="2"/>
  <c r="T683" i="2"/>
  <c r="T372" i="2"/>
  <c r="T37" i="2"/>
  <c r="T631" i="2"/>
  <c r="T38" i="2"/>
  <c r="T460" i="2"/>
  <c r="T693" i="2"/>
  <c r="T83" i="2"/>
  <c r="T292" i="2"/>
  <c r="T297" i="2"/>
  <c r="T202" i="2"/>
  <c r="T311" i="2"/>
  <c r="T22" i="2"/>
  <c r="T156" i="2"/>
  <c r="T345" i="2"/>
  <c r="T431" i="2"/>
  <c r="T237" i="2"/>
  <c r="T205" i="2"/>
  <c r="T410" i="2"/>
  <c r="T408" i="2"/>
  <c r="T29" i="2"/>
  <c r="T69" i="2"/>
  <c r="T686" i="2"/>
  <c r="T515" i="2"/>
  <c r="T668" i="2"/>
  <c r="T162" i="2"/>
  <c r="T516" i="2"/>
  <c r="T517" i="2"/>
  <c r="T518" i="2"/>
  <c r="T552" i="2"/>
  <c r="T519" i="2"/>
  <c r="T231" i="2"/>
  <c r="T97" i="2"/>
  <c r="T602" i="2"/>
  <c r="T562" i="2"/>
  <c r="T428" i="2"/>
  <c r="T337" i="2"/>
  <c r="T561" i="2"/>
  <c r="T268" i="2"/>
  <c r="T283" i="2"/>
  <c r="T473" i="2"/>
  <c r="T366" i="2"/>
  <c r="T320" i="2"/>
  <c r="T566" i="2"/>
  <c r="T554" i="2"/>
  <c r="T620" i="2"/>
  <c r="T612" i="2"/>
  <c r="T170" i="2"/>
  <c r="T590" i="2"/>
  <c r="T390" i="2"/>
  <c r="T703" i="2"/>
  <c r="T153" i="2"/>
  <c r="T520" i="2"/>
  <c r="T616" i="2"/>
  <c r="T159" i="2"/>
  <c r="T340" i="2"/>
  <c r="T704" i="2"/>
  <c r="T601" i="2"/>
  <c r="T20" i="2"/>
  <c r="T155" i="2"/>
  <c r="T181" i="2"/>
  <c r="T210" i="2"/>
  <c r="T71" i="2"/>
  <c r="T521" i="2"/>
  <c r="T454" i="2"/>
  <c r="T130" i="2"/>
  <c r="T45" i="2"/>
  <c r="T272" i="2"/>
  <c r="T386" i="2"/>
  <c r="T438" i="2"/>
  <c r="T161" i="2"/>
  <c r="T44" i="2"/>
  <c r="T558" i="2"/>
  <c r="T263" i="2"/>
  <c r="T2" i="2"/>
  <c r="T397" i="2"/>
  <c r="T489" i="2"/>
  <c r="T592" i="2"/>
  <c r="T570" i="2"/>
  <c r="T522" i="2"/>
  <c r="T663" i="2"/>
  <c r="T635" i="2"/>
  <c r="T169" i="2"/>
  <c r="T370" i="2"/>
  <c r="T78" i="2"/>
  <c r="T222" i="2"/>
  <c r="T355" i="2"/>
  <c r="T121" i="2"/>
  <c r="T365" i="2"/>
  <c r="T138" i="2"/>
  <c r="T576" i="2"/>
  <c r="T280" i="2"/>
  <c r="T361" i="2"/>
  <c r="T104" i="2"/>
  <c r="T126" i="2"/>
  <c r="T586" i="2"/>
  <c r="T563" i="2"/>
  <c r="T46" i="2"/>
  <c r="T134" i="2"/>
  <c r="T247" i="2"/>
  <c r="T278" i="2"/>
  <c r="T281" i="2"/>
  <c r="T79" i="2"/>
  <c r="T709" i="2"/>
  <c r="T258" i="2"/>
  <c r="T556" i="2"/>
  <c r="T412" i="2"/>
  <c r="T360" i="2"/>
  <c r="T182" i="2"/>
  <c r="T725" i="2"/>
  <c r="T225" i="2"/>
  <c r="T456" i="2"/>
  <c r="T226" i="2"/>
  <c r="T580" i="2"/>
  <c r="T314" i="2"/>
  <c r="T610" i="2"/>
  <c r="T705" i="2"/>
  <c r="T309" i="2"/>
  <c r="T92" i="2"/>
  <c r="T419" i="2"/>
  <c r="T578" i="2"/>
  <c r="T112" i="2"/>
  <c r="T313" i="2"/>
  <c r="T632" i="2"/>
  <c r="T523" i="2"/>
  <c r="T385" i="2"/>
  <c r="T212" i="2"/>
  <c r="T75" i="2"/>
  <c r="T383" i="2"/>
  <c r="T306" i="2"/>
  <c r="T674" i="2"/>
  <c r="T524" i="2"/>
  <c r="T188" i="2"/>
  <c r="T392" i="2"/>
  <c r="T603" i="2"/>
  <c r="T681" i="2"/>
  <c r="T433" i="2"/>
  <c r="T347" i="2"/>
  <c r="T193" i="2"/>
  <c r="T307" i="2"/>
  <c r="T525" i="2"/>
  <c r="T89" i="2"/>
  <c r="T594" i="2"/>
  <c r="T24" i="2"/>
  <c r="T526" i="2"/>
  <c r="T190" i="2"/>
  <c r="T232" i="2"/>
  <c r="T672" i="2"/>
  <c r="T178" i="2"/>
  <c r="T332" i="2"/>
  <c r="T624" i="2"/>
  <c r="T293" i="2"/>
  <c r="T618" i="2"/>
  <c r="T479" i="2"/>
  <c r="T587" i="2"/>
  <c r="T171" i="2"/>
  <c r="T564" i="2"/>
  <c r="T177" i="2"/>
  <c r="T288" i="2"/>
  <c r="T106" i="2"/>
  <c r="T417" i="2"/>
  <c r="T721" i="2"/>
  <c r="T349" i="2"/>
  <c r="T259" i="2"/>
  <c r="T565" i="2"/>
  <c r="T700" i="2"/>
  <c r="T642" i="2"/>
  <c r="T712" i="2"/>
  <c r="T312" i="2"/>
  <c r="T467" i="2"/>
  <c r="T114" i="2"/>
  <c r="T67" i="2"/>
  <c r="T582" i="2"/>
  <c r="T717" i="2"/>
  <c r="T684" i="2"/>
  <c r="T322" i="2"/>
  <c r="T101" i="2"/>
  <c r="T569" i="2"/>
  <c r="T241" i="2"/>
  <c r="T527" i="2"/>
  <c r="T166" i="2"/>
  <c r="T230" i="2"/>
  <c r="T243" i="2"/>
  <c r="T480" i="2"/>
  <c r="T116" i="2"/>
  <c r="T653" i="2"/>
  <c r="T284" i="2"/>
  <c r="T726" i="2"/>
  <c r="T528" i="2"/>
  <c r="T661" i="2"/>
  <c r="T529" i="2"/>
  <c r="T492" i="2"/>
  <c r="T262" i="2"/>
  <c r="T220" i="2"/>
  <c r="T277" i="2"/>
  <c r="T416" i="2"/>
  <c r="T613" i="2"/>
  <c r="T650" i="2"/>
  <c r="T257" i="2"/>
  <c r="T327" i="2"/>
  <c r="T615" i="2"/>
  <c r="T656" i="2"/>
  <c r="T604" i="2"/>
  <c r="T300" i="2"/>
  <c r="T666" i="2"/>
  <c r="T200" i="2"/>
  <c r="T329" i="2"/>
  <c r="T530" i="2"/>
  <c r="T571" i="2"/>
  <c r="T531" i="2"/>
  <c r="T391" i="2"/>
  <c r="T532" i="2"/>
  <c r="T644" i="2"/>
  <c r="T341" i="2"/>
  <c r="T572" i="2"/>
  <c r="T253" i="2"/>
  <c r="T254" i="2"/>
  <c r="T163" i="2"/>
  <c r="T609" i="2"/>
  <c r="T533" i="2"/>
  <c r="T56" i="2"/>
  <c r="T627" i="2"/>
  <c r="T665" i="2"/>
  <c r="T316" i="2"/>
  <c r="T589" i="2"/>
  <c r="T442" i="2"/>
  <c r="T541" i="2"/>
  <c r="T464" i="2"/>
  <c r="T484" i="2"/>
  <c r="T645" i="2"/>
  <c r="T638" i="2"/>
  <c r="T334" i="2"/>
  <c r="T639" i="2"/>
  <c r="T534" i="2"/>
  <c r="T713" i="2"/>
  <c r="T697" i="2"/>
  <c r="T643" i="2"/>
  <c r="T468" i="2"/>
  <c r="T599" i="2"/>
  <c r="T483" i="2"/>
  <c r="T308" i="2"/>
  <c r="T445" i="2"/>
  <c r="T535" i="2"/>
  <c r="T716" i="2"/>
  <c r="T472" i="2"/>
  <c r="T636" i="2"/>
  <c r="T701" i="2"/>
  <c r="T371" i="2"/>
  <c r="T458" i="2"/>
  <c r="T346" i="2"/>
  <c r="T611" i="2"/>
  <c r="T593" i="2"/>
  <c r="T536" i="2"/>
  <c r="T496" i="2"/>
  <c r="T671" i="2"/>
  <c r="T537" i="2"/>
  <c r="T538" i="2"/>
  <c r="T553" i="2"/>
  <c r="T669" i="2"/>
  <c r="T667" i="2"/>
  <c r="T695" i="2"/>
  <c r="S406" i="2"/>
  <c r="S633" i="2"/>
  <c r="S677" i="2"/>
  <c r="S70" i="2"/>
  <c r="S249" i="2"/>
  <c r="S252" i="2"/>
  <c r="S676" i="2"/>
  <c r="S591" i="2"/>
  <c r="S685" i="2"/>
  <c r="S240" i="2"/>
  <c r="S147" i="2"/>
  <c r="S605" i="2"/>
  <c r="S475" i="2"/>
  <c r="S387" i="2"/>
  <c r="S439" i="2"/>
  <c r="S74" i="2"/>
  <c r="S217" i="2"/>
  <c r="S157" i="2"/>
  <c r="S271" i="2"/>
  <c r="S680" i="2"/>
  <c r="S7" i="2"/>
  <c r="S239" i="2"/>
  <c r="S54" i="2"/>
  <c r="S362" i="2"/>
  <c r="S290" i="2"/>
  <c r="S179" i="2"/>
  <c r="S476" i="2"/>
  <c r="S274" i="2"/>
  <c r="S144" i="2"/>
  <c r="S338" i="2"/>
  <c r="S325" i="2"/>
  <c r="S679" i="2"/>
  <c r="S85" i="2"/>
  <c r="S55" i="2"/>
  <c r="S687" i="2"/>
  <c r="S218" i="2"/>
  <c r="S544" i="2"/>
  <c r="S551" i="2"/>
  <c r="S229" i="2"/>
  <c r="S503" i="2"/>
  <c r="S81" i="2"/>
  <c r="S543" i="2"/>
  <c r="S21" i="2"/>
  <c r="S435" i="2"/>
  <c r="S14" i="2"/>
  <c r="S141" i="2"/>
  <c r="S11" i="2"/>
  <c r="S315" i="2"/>
  <c r="S59" i="2"/>
  <c r="S388" i="2"/>
  <c r="S377" i="2"/>
  <c r="S302" i="2"/>
  <c r="S214" i="2"/>
  <c r="S498" i="2"/>
  <c r="S47" i="2"/>
  <c r="S540" i="2"/>
  <c r="S344" i="2"/>
  <c r="S185" i="2"/>
  <c r="S135" i="2"/>
  <c r="S486" i="2"/>
  <c r="S261" i="2"/>
  <c r="S119" i="2"/>
  <c r="S94" i="2"/>
  <c r="S452" i="2"/>
  <c r="S495" i="2"/>
  <c r="S61" i="2"/>
  <c r="S173" i="2"/>
  <c r="S471" i="2"/>
  <c r="S494" i="2"/>
  <c r="S474" i="2"/>
  <c r="S133" i="2"/>
  <c r="S367" i="2"/>
  <c r="S702" i="2"/>
  <c r="S629" i="2"/>
  <c r="S276" i="2"/>
  <c r="S304" i="2"/>
  <c r="S168" i="2"/>
  <c r="S477" i="2"/>
  <c r="S339" i="2"/>
  <c r="S469" i="2"/>
  <c r="S48" i="2"/>
  <c r="S310" i="2"/>
  <c r="S466" i="2"/>
  <c r="S16" i="2"/>
  <c r="S265" i="2"/>
  <c r="S84" i="2"/>
  <c r="S402" i="2"/>
  <c r="S13" i="2"/>
  <c r="S628" i="2"/>
  <c r="S691" i="2"/>
  <c r="S100" i="2"/>
  <c r="S199" i="2"/>
  <c r="S539" i="2"/>
  <c r="S146" i="2"/>
  <c r="S117" i="2"/>
  <c r="S96" i="2"/>
  <c r="S403" i="2"/>
  <c r="S641" i="2"/>
  <c r="S203" i="2"/>
  <c r="S451" i="2"/>
  <c r="S233" i="2"/>
  <c r="S333" i="2"/>
  <c r="S152" i="2"/>
  <c r="S42" i="2"/>
  <c r="S291" i="2"/>
  <c r="S250" i="2"/>
  <c r="S40" i="2"/>
  <c r="S411" i="2"/>
  <c r="S637" i="2"/>
  <c r="S550" i="2"/>
  <c r="S659" i="2"/>
  <c r="S41" i="2"/>
  <c r="S8" i="2"/>
  <c r="S215" i="2"/>
  <c r="S504" i="2"/>
  <c r="S500" i="2"/>
  <c r="S123" i="2"/>
  <c r="S621" i="2"/>
  <c r="S234" i="2"/>
  <c r="S128" i="2"/>
  <c r="S246" i="2"/>
  <c r="S405" i="2"/>
  <c r="S30" i="2"/>
  <c r="S195" i="2"/>
  <c r="S375" i="2"/>
  <c r="S98" i="2"/>
  <c r="S502" i="2"/>
  <c r="S111" i="2"/>
  <c r="S409" i="2"/>
  <c r="S330" i="2"/>
  <c r="S600" i="2"/>
  <c r="S91" i="2"/>
  <c r="S142" i="2"/>
  <c r="S209" i="2"/>
  <c r="S295" i="2"/>
  <c r="S80" i="2"/>
  <c r="S568" i="2"/>
  <c r="S394" i="2"/>
  <c r="S719" i="2"/>
  <c r="S28" i="2"/>
  <c r="S350" i="2"/>
  <c r="S183" i="2"/>
  <c r="S164" i="2"/>
  <c r="S180" i="2"/>
  <c r="S51" i="2"/>
  <c r="S424" i="2"/>
  <c r="S120" i="2"/>
  <c r="S440" i="2"/>
  <c r="S488" i="2"/>
  <c r="S127" i="2"/>
  <c r="S485" i="2"/>
  <c r="S287" i="2"/>
  <c r="S560" i="2"/>
  <c r="S140" i="2"/>
  <c r="S449" i="2"/>
  <c r="S718" i="2"/>
  <c r="S414" i="2"/>
  <c r="S31" i="2"/>
  <c r="S145" i="2"/>
  <c r="S18" i="2"/>
  <c r="S444" i="2"/>
  <c r="S585" i="2"/>
  <c r="S443" i="2"/>
  <c r="S99" i="2"/>
  <c r="S434" i="2"/>
  <c r="S404" i="2"/>
  <c r="S58" i="2"/>
  <c r="S282" i="2"/>
  <c r="S630" i="2"/>
  <c r="S490" i="2"/>
  <c r="S555" i="2"/>
  <c r="S380" i="2"/>
  <c r="S72" i="2"/>
  <c r="S378" i="2"/>
  <c r="S57" i="2"/>
  <c r="S696" i="2"/>
  <c r="S557" i="2"/>
  <c r="S547" i="2"/>
  <c r="S446" i="2"/>
  <c r="S548" i="2"/>
  <c r="S465" i="2"/>
  <c r="S124" i="2"/>
  <c r="S374" i="2"/>
  <c r="S595" i="2"/>
  <c r="S224" i="2"/>
  <c r="S296" i="2"/>
  <c r="S115" i="2"/>
  <c r="S369" i="2"/>
  <c r="S39" i="2"/>
  <c r="S379" i="2"/>
  <c r="S579" i="2"/>
  <c r="S423" i="2"/>
  <c r="S264" i="2"/>
  <c r="S647" i="2"/>
  <c r="S336" i="2"/>
  <c r="S573" i="2"/>
  <c r="S722" i="2"/>
  <c r="S658" i="2"/>
  <c r="S437" i="2"/>
  <c r="S382" i="2"/>
  <c r="S15" i="2"/>
  <c r="S326" i="2"/>
  <c r="S150" i="2"/>
  <c r="S450" i="2"/>
  <c r="S418" i="2"/>
  <c r="S389" i="2"/>
  <c r="S172" i="2"/>
  <c r="S318" i="2"/>
  <c r="S655" i="2"/>
  <c r="S194" i="2"/>
  <c r="S501" i="2"/>
  <c r="S342" i="2"/>
  <c r="S107" i="2"/>
  <c r="S660" i="2"/>
  <c r="S505" i="2"/>
  <c r="S219" i="2"/>
  <c r="S53" i="2"/>
  <c r="S351" i="2"/>
  <c r="S10" i="2"/>
  <c r="S196" i="2"/>
  <c r="S251" i="2"/>
  <c r="S542" i="2"/>
  <c r="S6" i="2"/>
  <c r="S634" i="2"/>
  <c r="S429" i="2"/>
  <c r="S88" i="2"/>
  <c r="S662" i="2"/>
  <c r="S167" i="2"/>
  <c r="S129" i="2"/>
  <c r="S305" i="2"/>
  <c r="S706" i="2"/>
  <c r="S109" i="2"/>
  <c r="S699" i="2"/>
  <c r="S184" i="2"/>
  <c r="S235" i="2"/>
  <c r="S221" i="2"/>
  <c r="S463" i="2"/>
  <c r="S223" i="2"/>
  <c r="S52" i="2"/>
  <c r="S420" i="2"/>
  <c r="S273" i="2"/>
  <c r="S248" i="2"/>
  <c r="S266" i="2"/>
  <c r="S608" i="2"/>
  <c r="S192" i="2"/>
  <c r="S581" i="2"/>
  <c r="S711" i="2"/>
  <c r="S286" i="2"/>
  <c r="S487" i="2"/>
  <c r="S673" i="2"/>
  <c r="S289" i="2"/>
  <c r="S43" i="2"/>
  <c r="S459" i="2"/>
  <c r="S427" i="2"/>
  <c r="S617" i="2"/>
  <c r="S597" i="2"/>
  <c r="S415" i="2"/>
  <c r="S12" i="2"/>
  <c r="S213" i="2"/>
  <c r="S455" i="2"/>
  <c r="S256" i="2"/>
  <c r="S357" i="2"/>
  <c r="S113" i="2"/>
  <c r="S654" i="2"/>
  <c r="S108" i="2"/>
  <c r="S710" i="2"/>
  <c r="S574" i="2"/>
  <c r="S77" i="2"/>
  <c r="S682" i="2"/>
  <c r="S206" i="2"/>
  <c r="S5" i="2"/>
  <c r="S260" i="2"/>
  <c r="S664" i="2"/>
  <c r="S506" i="2"/>
  <c r="S619" i="2"/>
  <c r="S211" i="2"/>
  <c r="S17" i="2"/>
  <c r="S66" i="2"/>
  <c r="S33" i="2"/>
  <c r="S584" i="2"/>
  <c r="S238" i="2"/>
  <c r="S175" i="2"/>
  <c r="S596" i="2"/>
  <c r="S216" i="2"/>
  <c r="S507" i="2"/>
  <c r="S646" i="2"/>
  <c r="S715" i="2"/>
  <c r="S303" i="2"/>
  <c r="S189" i="2"/>
  <c r="S481" i="2"/>
  <c r="S324" i="2"/>
  <c r="S301" i="2"/>
  <c r="S720" i="2"/>
  <c r="S245" i="2"/>
  <c r="S270" i="2"/>
  <c r="S122" i="2"/>
  <c r="S364" i="2"/>
  <c r="S136" i="2"/>
  <c r="S626" i="2"/>
  <c r="S688" i="2"/>
  <c r="S508" i="2"/>
  <c r="S62" i="2"/>
  <c r="S401" i="2"/>
  <c r="S457" i="2"/>
  <c r="S384" i="2"/>
  <c r="S68" i="2"/>
  <c r="S294" i="2"/>
  <c r="S354" i="2"/>
  <c r="S227" i="2"/>
  <c r="S137" i="2"/>
  <c r="S447" i="2"/>
  <c r="S499" i="2"/>
  <c r="S690" i="2"/>
  <c r="S90" i="2"/>
  <c r="S191" i="2"/>
  <c r="S692" i="2"/>
  <c r="S60" i="2"/>
  <c r="S35" i="2"/>
  <c r="S275" i="2"/>
  <c r="S174" i="2"/>
  <c r="S724" i="2"/>
  <c r="S373" i="2"/>
  <c r="S549" i="2"/>
  <c r="S430" i="2"/>
  <c r="S421" i="2"/>
  <c r="S363" i="2"/>
  <c r="S348" i="2"/>
  <c r="S82" i="2"/>
  <c r="S132" i="2"/>
  <c r="S165" i="2"/>
  <c r="S509" i="2"/>
  <c r="S559" i="2"/>
  <c r="S396" i="2"/>
  <c r="S652" i="2"/>
  <c r="S49" i="2"/>
  <c r="S546" i="2"/>
  <c r="S64" i="2"/>
  <c r="S151" i="2"/>
  <c r="S125" i="2"/>
  <c r="S187" i="2"/>
  <c r="S670" i="2"/>
  <c r="S321" i="2"/>
  <c r="S267" i="2"/>
  <c r="S118" i="2"/>
  <c r="S606" i="2"/>
  <c r="S86" i="2"/>
  <c r="S453" i="2"/>
  <c r="S648" i="2"/>
  <c r="S87" i="2"/>
  <c r="S298" i="2"/>
  <c r="S255" i="2"/>
  <c r="S102" i="2"/>
  <c r="S236" i="2"/>
  <c r="S510" i="2"/>
  <c r="S623" i="2"/>
  <c r="S279" i="2"/>
  <c r="S63" i="2"/>
  <c r="S4" i="2"/>
  <c r="S400" i="2"/>
  <c r="S323" i="2"/>
  <c r="S511" i="2"/>
  <c r="S160" i="2"/>
  <c r="S27" i="2"/>
  <c r="S689" i="2"/>
  <c r="S448" i="2"/>
  <c r="S462" i="2"/>
  <c r="S228" i="2"/>
  <c r="S497" i="2"/>
  <c r="S393" i="2"/>
  <c r="S577" i="2"/>
  <c r="S19" i="2"/>
  <c r="S432" i="2"/>
  <c r="S651" i="2"/>
  <c r="S352" i="2"/>
  <c r="S413" i="2"/>
  <c r="S478" i="2"/>
  <c r="S201" i="2"/>
  <c r="S23" i="2"/>
  <c r="S425" i="2"/>
  <c r="S36" i="2"/>
  <c r="S694" i="2"/>
  <c r="S441" i="2"/>
  <c r="S76" i="2"/>
  <c r="S512" i="2"/>
  <c r="S65" i="2"/>
  <c r="S622" i="2"/>
  <c r="S186" i="2"/>
  <c r="S588" i="2"/>
  <c r="S50" i="2"/>
  <c r="S32" i="2"/>
  <c r="S158" i="2"/>
  <c r="S242" i="2"/>
  <c r="S422" i="2"/>
  <c r="S176" i="2"/>
  <c r="S614" i="2"/>
  <c r="S575" i="2"/>
  <c r="S376" i="2"/>
  <c r="S545" i="2"/>
  <c r="S26" i="2"/>
  <c r="S204" i="2"/>
  <c r="S359" i="2"/>
  <c r="S198" i="2"/>
  <c r="S317" i="2"/>
  <c r="S149" i="2"/>
  <c r="S335" i="2"/>
  <c r="S399" i="2"/>
  <c r="S649" i="2"/>
  <c r="S707" i="2"/>
  <c r="S567" i="2"/>
  <c r="S493" i="2"/>
  <c r="S148" i="2"/>
  <c r="S208" i="2"/>
  <c r="S110" i="2"/>
  <c r="S368" i="2"/>
  <c r="S625" i="2"/>
  <c r="S395" i="2"/>
  <c r="S491" i="2"/>
  <c r="S583" i="2"/>
  <c r="S708" i="2"/>
  <c r="S356" i="2"/>
  <c r="S513" i="2"/>
  <c r="S470" i="2"/>
  <c r="S407" i="2"/>
  <c r="S34" i="2"/>
  <c r="S105" i="2"/>
  <c r="S207" i="2"/>
  <c r="S607" i="2"/>
  <c r="S381" i="2"/>
  <c r="S353" i="2"/>
  <c r="S319" i="2"/>
  <c r="S93" i="2"/>
  <c r="S657" i="2"/>
  <c r="S299" i="2"/>
  <c r="S143" i="2"/>
  <c r="S714" i="2"/>
  <c r="S139" i="2"/>
  <c r="S328" i="2"/>
  <c r="S131" i="2"/>
  <c r="S197" i="2"/>
  <c r="S285" i="2"/>
  <c r="S25" i="2"/>
  <c r="S398" i="2"/>
  <c r="S640" i="2"/>
  <c r="S723" i="2"/>
  <c r="S698" i="2"/>
  <c r="S154" i="2"/>
  <c r="S3" i="2"/>
  <c r="S73" i="2"/>
  <c r="S95" i="2"/>
  <c r="S343" i="2"/>
  <c r="S269" i="2"/>
  <c r="S598" i="2"/>
  <c r="S514" i="2"/>
  <c r="S436" i="2"/>
  <c r="S331" i="2"/>
  <c r="S482" i="2"/>
  <c r="S426" i="2"/>
  <c r="S675" i="2"/>
  <c r="S678" i="2"/>
  <c r="S358" i="2"/>
  <c r="S244" i="2"/>
  <c r="S9" i="2"/>
  <c r="S103" i="2"/>
  <c r="S461" i="2"/>
  <c r="S683" i="2"/>
  <c r="S372" i="2"/>
  <c r="S37" i="2"/>
  <c r="S631" i="2"/>
  <c r="S38" i="2"/>
  <c r="S460" i="2"/>
  <c r="S693" i="2"/>
  <c r="S83" i="2"/>
  <c r="S292" i="2"/>
  <c r="S297" i="2"/>
  <c r="S202" i="2"/>
  <c r="S311" i="2"/>
  <c r="S22" i="2"/>
  <c r="S156" i="2"/>
  <c r="S345" i="2"/>
  <c r="S431" i="2"/>
  <c r="S237" i="2"/>
  <c r="S205" i="2"/>
  <c r="S410" i="2"/>
  <c r="S408" i="2"/>
  <c r="S29" i="2"/>
  <c r="S69" i="2"/>
  <c r="S686" i="2"/>
  <c r="S515" i="2"/>
  <c r="S668" i="2"/>
  <c r="S162" i="2"/>
  <c r="S516" i="2"/>
  <c r="S517" i="2"/>
  <c r="S518" i="2"/>
  <c r="S552" i="2"/>
  <c r="S519" i="2"/>
  <c r="S231" i="2"/>
  <c r="S97" i="2"/>
  <c r="S602" i="2"/>
  <c r="S562" i="2"/>
  <c r="S428" i="2"/>
  <c r="S337" i="2"/>
  <c r="S561" i="2"/>
  <c r="S268" i="2"/>
  <c r="S283" i="2"/>
  <c r="S473" i="2"/>
  <c r="S366" i="2"/>
  <c r="S320" i="2"/>
  <c r="S566" i="2"/>
  <c r="S554" i="2"/>
  <c r="S620" i="2"/>
  <c r="S612" i="2"/>
  <c r="S170" i="2"/>
  <c r="S590" i="2"/>
  <c r="S390" i="2"/>
  <c r="S703" i="2"/>
  <c r="S153" i="2"/>
  <c r="S520" i="2"/>
  <c r="S616" i="2"/>
  <c r="S159" i="2"/>
  <c r="S340" i="2"/>
  <c r="S704" i="2"/>
  <c r="S601" i="2"/>
  <c r="S20" i="2"/>
  <c r="S155" i="2"/>
  <c r="S181" i="2"/>
  <c r="S210" i="2"/>
  <c r="S71" i="2"/>
  <c r="S521" i="2"/>
  <c r="S454" i="2"/>
  <c r="S130" i="2"/>
  <c r="S45" i="2"/>
  <c r="S272" i="2"/>
  <c r="S386" i="2"/>
  <c r="S438" i="2"/>
  <c r="S161" i="2"/>
  <c r="S44" i="2"/>
  <c r="S558" i="2"/>
  <c r="S263" i="2"/>
  <c r="S2" i="2"/>
  <c r="S397" i="2"/>
  <c r="S489" i="2"/>
  <c r="S592" i="2"/>
  <c r="S570" i="2"/>
  <c r="S522" i="2"/>
  <c r="S663" i="2"/>
  <c r="S635" i="2"/>
  <c r="S169" i="2"/>
  <c r="S370" i="2"/>
  <c r="S78" i="2"/>
  <c r="S222" i="2"/>
  <c r="S355" i="2"/>
  <c r="S121" i="2"/>
  <c r="S365" i="2"/>
  <c r="S138" i="2"/>
  <c r="S576" i="2"/>
  <c r="S280" i="2"/>
  <c r="S361" i="2"/>
  <c r="S104" i="2"/>
  <c r="S126" i="2"/>
  <c r="S586" i="2"/>
  <c r="S563" i="2"/>
  <c r="S46" i="2"/>
  <c r="S134" i="2"/>
  <c r="S247" i="2"/>
  <c r="S278" i="2"/>
  <c r="S281" i="2"/>
  <c r="S79" i="2"/>
  <c r="S709" i="2"/>
  <c r="S258" i="2"/>
  <c r="S556" i="2"/>
  <c r="S412" i="2"/>
  <c r="S360" i="2"/>
  <c r="S182" i="2"/>
  <c r="S725" i="2"/>
  <c r="S225" i="2"/>
  <c r="S456" i="2"/>
  <c r="S226" i="2"/>
  <c r="S580" i="2"/>
  <c r="S314" i="2"/>
  <c r="S610" i="2"/>
  <c r="S705" i="2"/>
  <c r="S309" i="2"/>
  <c r="S92" i="2"/>
  <c r="S419" i="2"/>
  <c r="S578" i="2"/>
  <c r="S112" i="2"/>
  <c r="S313" i="2"/>
  <c r="S632" i="2"/>
  <c r="S523" i="2"/>
  <c r="S385" i="2"/>
  <c r="S212" i="2"/>
  <c r="S75" i="2"/>
  <c r="S383" i="2"/>
  <c r="S306" i="2"/>
  <c r="S674" i="2"/>
  <c r="S524" i="2"/>
  <c r="S188" i="2"/>
  <c r="S392" i="2"/>
  <c r="S603" i="2"/>
  <c r="S681" i="2"/>
  <c r="S433" i="2"/>
  <c r="S347" i="2"/>
  <c r="S193" i="2"/>
  <c r="S307" i="2"/>
  <c r="S525" i="2"/>
  <c r="S89" i="2"/>
  <c r="S594" i="2"/>
  <c r="S24" i="2"/>
  <c r="S526" i="2"/>
  <c r="S190" i="2"/>
  <c r="S232" i="2"/>
  <c r="S672" i="2"/>
  <c r="S178" i="2"/>
  <c r="S332" i="2"/>
  <c r="S624" i="2"/>
  <c r="S293" i="2"/>
  <c r="S618" i="2"/>
  <c r="S479" i="2"/>
  <c r="S587" i="2"/>
  <c r="S171" i="2"/>
  <c r="S564" i="2"/>
  <c r="S177" i="2"/>
  <c r="S288" i="2"/>
  <c r="S106" i="2"/>
  <c r="S417" i="2"/>
  <c r="S721" i="2"/>
  <c r="S349" i="2"/>
  <c r="S259" i="2"/>
  <c r="S565" i="2"/>
  <c r="S700" i="2"/>
  <c r="S642" i="2"/>
  <c r="S712" i="2"/>
  <c r="S312" i="2"/>
  <c r="S467" i="2"/>
  <c r="S114" i="2"/>
  <c r="S67" i="2"/>
  <c r="S582" i="2"/>
  <c r="S717" i="2"/>
  <c r="S684" i="2"/>
  <c r="S322" i="2"/>
  <c r="S101" i="2"/>
  <c r="S569" i="2"/>
  <c r="S241" i="2"/>
  <c r="S527" i="2"/>
  <c r="S166" i="2"/>
  <c r="S230" i="2"/>
  <c r="S243" i="2"/>
  <c r="S480" i="2"/>
  <c r="S116" i="2"/>
  <c r="S653" i="2"/>
  <c r="S284" i="2"/>
  <c r="S726" i="2"/>
  <c r="S528" i="2"/>
  <c r="S661" i="2"/>
  <c r="S529" i="2"/>
  <c r="S492" i="2"/>
  <c r="S262" i="2"/>
  <c r="S220" i="2"/>
  <c r="S277" i="2"/>
  <c r="S416" i="2"/>
  <c r="S613" i="2"/>
  <c r="S650" i="2"/>
  <c r="S257" i="2"/>
  <c r="S327" i="2"/>
  <c r="S615" i="2"/>
  <c r="S656" i="2"/>
  <c r="S604" i="2"/>
  <c r="S300" i="2"/>
  <c r="S666" i="2"/>
  <c r="S200" i="2"/>
  <c r="S329" i="2"/>
  <c r="S530" i="2"/>
  <c r="S571" i="2"/>
  <c r="S531" i="2"/>
  <c r="S391" i="2"/>
  <c r="S532" i="2"/>
  <c r="S644" i="2"/>
  <c r="S341" i="2"/>
  <c r="S572" i="2"/>
  <c r="S253" i="2"/>
  <c r="S254" i="2"/>
  <c r="S163" i="2"/>
  <c r="S609" i="2"/>
  <c r="S533" i="2"/>
  <c r="S56" i="2"/>
  <c r="S627" i="2"/>
  <c r="S665" i="2"/>
  <c r="S316" i="2"/>
  <c r="S589" i="2"/>
  <c r="S442" i="2"/>
  <c r="S541" i="2"/>
  <c r="S464" i="2"/>
  <c r="S484" i="2"/>
  <c r="S645" i="2"/>
  <c r="S638" i="2"/>
  <c r="S334" i="2"/>
  <c r="S639" i="2"/>
  <c r="S534" i="2"/>
  <c r="S713" i="2"/>
  <c r="S697" i="2"/>
  <c r="S643" i="2"/>
  <c r="S468" i="2"/>
  <c r="S599" i="2"/>
  <c r="S483" i="2"/>
  <c r="S308" i="2"/>
  <c r="S445" i="2"/>
  <c r="S535" i="2"/>
  <c r="S716" i="2"/>
  <c r="S472" i="2"/>
  <c r="S636" i="2"/>
  <c r="S701" i="2"/>
  <c r="S371" i="2"/>
  <c r="S458" i="2"/>
  <c r="S346" i="2"/>
  <c r="S611" i="2"/>
  <c r="S593" i="2"/>
  <c r="S536" i="2"/>
  <c r="S496" i="2"/>
  <c r="S671" i="2"/>
  <c r="S537" i="2"/>
  <c r="S538" i="2"/>
  <c r="S553" i="2"/>
  <c r="S669" i="2"/>
  <c r="S667" i="2"/>
  <c r="S695" i="2"/>
  <c r="N406" i="2"/>
  <c r="N633" i="2"/>
  <c r="N677" i="2"/>
  <c r="N70" i="2"/>
  <c r="N249" i="2"/>
  <c r="N252" i="2"/>
  <c r="N676" i="2"/>
  <c r="N591" i="2"/>
  <c r="N685" i="2"/>
  <c r="N240" i="2"/>
  <c r="N147" i="2"/>
  <c r="N605" i="2"/>
  <c r="N475" i="2"/>
  <c r="N387" i="2"/>
  <c r="N439" i="2"/>
  <c r="N74" i="2"/>
  <c r="N217" i="2"/>
  <c r="N157" i="2"/>
  <c r="N271" i="2"/>
  <c r="N680" i="2"/>
  <c r="N7" i="2"/>
  <c r="N239" i="2"/>
  <c r="N54" i="2"/>
  <c r="N362" i="2"/>
  <c r="N290" i="2"/>
  <c r="N179" i="2"/>
  <c r="N476" i="2"/>
  <c r="N274" i="2"/>
  <c r="N144" i="2"/>
  <c r="N338" i="2"/>
  <c r="N325" i="2"/>
  <c r="N679" i="2"/>
  <c r="N85" i="2"/>
  <c r="N55" i="2"/>
  <c r="N687" i="2"/>
  <c r="N218" i="2"/>
  <c r="N544" i="2"/>
  <c r="N551" i="2"/>
  <c r="N229" i="2"/>
  <c r="N503" i="2"/>
  <c r="N81" i="2"/>
  <c r="N543" i="2"/>
  <c r="N21" i="2"/>
  <c r="N435" i="2"/>
  <c r="N14" i="2"/>
  <c r="N141" i="2"/>
  <c r="N11" i="2"/>
  <c r="N315" i="2"/>
  <c r="N59" i="2"/>
  <c r="N388" i="2"/>
  <c r="N377" i="2"/>
  <c r="N302" i="2"/>
  <c r="N214" i="2"/>
  <c r="N498" i="2"/>
  <c r="N47" i="2"/>
  <c r="N540" i="2"/>
  <c r="N344" i="2"/>
  <c r="N185" i="2"/>
  <c r="N135" i="2"/>
  <c r="N486" i="2"/>
  <c r="N261" i="2"/>
  <c r="N119" i="2"/>
  <c r="N94" i="2"/>
  <c r="N452" i="2"/>
  <c r="N495" i="2"/>
  <c r="N61" i="2"/>
  <c r="N173" i="2"/>
  <c r="N471" i="2"/>
  <c r="N494" i="2"/>
  <c r="N474" i="2"/>
  <c r="N133" i="2"/>
  <c r="N367" i="2"/>
  <c r="N702" i="2"/>
  <c r="N629" i="2"/>
  <c r="N276" i="2"/>
  <c r="N304" i="2"/>
  <c r="N168" i="2"/>
  <c r="N477" i="2"/>
  <c r="N339" i="2"/>
  <c r="N469" i="2"/>
  <c r="N48" i="2"/>
  <c r="N310" i="2"/>
  <c r="N466" i="2"/>
  <c r="N16" i="2"/>
  <c r="N265" i="2"/>
  <c r="N84" i="2"/>
  <c r="N402" i="2"/>
  <c r="N13" i="2"/>
  <c r="N628" i="2"/>
  <c r="N691" i="2"/>
  <c r="N100" i="2"/>
  <c r="N199" i="2"/>
  <c r="N539" i="2"/>
  <c r="N146" i="2"/>
  <c r="N117" i="2"/>
  <c r="N96" i="2"/>
  <c r="N403" i="2"/>
  <c r="N641" i="2"/>
  <c r="N203" i="2"/>
  <c r="N451" i="2"/>
  <c r="N233" i="2"/>
  <c r="N333" i="2"/>
  <c r="N152" i="2"/>
  <c r="N42" i="2"/>
  <c r="N291" i="2"/>
  <c r="N250" i="2"/>
  <c r="N40" i="2"/>
  <c r="N411" i="2"/>
  <c r="N637" i="2"/>
  <c r="N550" i="2"/>
  <c r="N659" i="2"/>
  <c r="N41" i="2"/>
  <c r="N8" i="2"/>
  <c r="N215" i="2"/>
  <c r="N504" i="2"/>
  <c r="N500" i="2"/>
  <c r="N123" i="2"/>
  <c r="N621" i="2"/>
  <c r="N234" i="2"/>
  <c r="N128" i="2"/>
  <c r="N246" i="2"/>
  <c r="N405" i="2"/>
  <c r="N30" i="2"/>
  <c r="N195" i="2"/>
  <c r="N375" i="2"/>
  <c r="N98" i="2"/>
  <c r="N502" i="2"/>
  <c r="N111" i="2"/>
  <c r="N409" i="2"/>
  <c r="N330" i="2"/>
  <c r="N600" i="2"/>
  <c r="N91" i="2"/>
  <c r="N142" i="2"/>
  <c r="N209" i="2"/>
  <c r="N295" i="2"/>
  <c r="N80" i="2"/>
  <c r="N568" i="2"/>
  <c r="N394" i="2"/>
  <c r="N719" i="2"/>
  <c r="N28" i="2"/>
  <c r="N350" i="2"/>
  <c r="N183" i="2"/>
  <c r="N164" i="2"/>
  <c r="N180" i="2"/>
  <c r="N51" i="2"/>
  <c r="N424" i="2"/>
  <c r="N120" i="2"/>
  <c r="N440" i="2"/>
  <c r="N488" i="2"/>
  <c r="N127" i="2"/>
  <c r="N485" i="2"/>
  <c r="N287" i="2"/>
  <c r="N560" i="2"/>
  <c r="N140" i="2"/>
  <c r="N449" i="2"/>
  <c r="N718" i="2"/>
  <c r="N414" i="2"/>
  <c r="N31" i="2"/>
  <c r="N145" i="2"/>
  <c r="N18" i="2"/>
  <c r="N444" i="2"/>
  <c r="N585" i="2"/>
  <c r="N443" i="2"/>
  <c r="N99" i="2"/>
  <c r="N434" i="2"/>
  <c r="N404" i="2"/>
  <c r="N58" i="2"/>
  <c r="N282" i="2"/>
  <c r="N630" i="2"/>
  <c r="N490" i="2"/>
  <c r="N555" i="2"/>
  <c r="N380" i="2"/>
  <c r="N72" i="2"/>
  <c r="N378" i="2"/>
  <c r="N57" i="2"/>
  <c r="N696" i="2"/>
  <c r="N557" i="2"/>
  <c r="N547" i="2"/>
  <c r="N446" i="2"/>
  <c r="N548" i="2"/>
  <c r="N465" i="2"/>
  <c r="N124" i="2"/>
  <c r="N374" i="2"/>
  <c r="N595" i="2"/>
  <c r="N224" i="2"/>
  <c r="N296" i="2"/>
  <c r="N115" i="2"/>
  <c r="N369" i="2"/>
  <c r="N39" i="2"/>
  <c r="N379" i="2"/>
  <c r="N579" i="2"/>
  <c r="N423" i="2"/>
  <c r="N264" i="2"/>
  <c r="N647" i="2"/>
  <c r="N336" i="2"/>
  <c r="N573" i="2"/>
  <c r="N722" i="2"/>
  <c r="N658" i="2"/>
  <c r="N437" i="2"/>
  <c r="N382" i="2"/>
  <c r="N15" i="2"/>
  <c r="N326" i="2"/>
  <c r="N150" i="2"/>
  <c r="N450" i="2"/>
  <c r="N418" i="2"/>
  <c r="N389" i="2"/>
  <c r="N172" i="2"/>
  <c r="N318" i="2"/>
  <c r="N655" i="2"/>
  <c r="N194" i="2"/>
  <c r="N501" i="2"/>
  <c r="N342" i="2"/>
  <c r="N107" i="2"/>
  <c r="N660" i="2"/>
  <c r="N505" i="2"/>
  <c r="N219" i="2"/>
  <c r="N53" i="2"/>
  <c r="N351" i="2"/>
  <c r="N10" i="2"/>
  <c r="N196" i="2"/>
  <c r="N251" i="2"/>
  <c r="N542" i="2"/>
  <c r="N6" i="2"/>
  <c r="N634" i="2"/>
  <c r="N429" i="2"/>
  <c r="N88" i="2"/>
  <c r="N662" i="2"/>
  <c r="N167" i="2"/>
  <c r="N129" i="2"/>
  <c r="N305" i="2"/>
  <c r="N706" i="2"/>
  <c r="N109" i="2"/>
  <c r="N699" i="2"/>
  <c r="N184" i="2"/>
  <c r="N235" i="2"/>
  <c r="N221" i="2"/>
  <c r="N463" i="2"/>
  <c r="N223" i="2"/>
  <c r="N52" i="2"/>
  <c r="N420" i="2"/>
  <c r="N273" i="2"/>
  <c r="N248" i="2"/>
  <c r="N266" i="2"/>
  <c r="N608" i="2"/>
  <c r="N192" i="2"/>
  <c r="N581" i="2"/>
  <c r="N711" i="2"/>
  <c r="N286" i="2"/>
  <c r="N487" i="2"/>
  <c r="N673" i="2"/>
  <c r="N289" i="2"/>
  <c r="N43" i="2"/>
  <c r="N459" i="2"/>
  <c r="N427" i="2"/>
  <c r="N617" i="2"/>
  <c r="N597" i="2"/>
  <c r="N415" i="2"/>
  <c r="N12" i="2"/>
  <c r="N213" i="2"/>
  <c r="N455" i="2"/>
  <c r="N256" i="2"/>
  <c r="N357" i="2"/>
  <c r="N113" i="2"/>
  <c r="N654" i="2"/>
  <c r="N108" i="2"/>
  <c r="N710" i="2"/>
  <c r="N574" i="2"/>
  <c r="N77" i="2"/>
  <c r="N682" i="2"/>
  <c r="N206" i="2"/>
  <c r="N5" i="2"/>
  <c r="N260" i="2"/>
  <c r="N664" i="2"/>
  <c r="N506" i="2"/>
  <c r="N619" i="2"/>
  <c r="N211" i="2"/>
  <c r="N17" i="2"/>
  <c r="N66" i="2"/>
  <c r="N33" i="2"/>
  <c r="N584" i="2"/>
  <c r="N238" i="2"/>
  <c r="N175" i="2"/>
  <c r="N596" i="2"/>
  <c r="N216" i="2"/>
  <c r="N507" i="2"/>
  <c r="N646" i="2"/>
  <c r="N715" i="2"/>
  <c r="N303" i="2"/>
  <c r="N189" i="2"/>
  <c r="N481" i="2"/>
  <c r="N324" i="2"/>
  <c r="N301" i="2"/>
  <c r="N720" i="2"/>
  <c r="N245" i="2"/>
  <c r="N270" i="2"/>
  <c r="N122" i="2"/>
  <c r="N364" i="2"/>
  <c r="N136" i="2"/>
  <c r="N626" i="2"/>
  <c r="N688" i="2"/>
  <c r="N508" i="2"/>
  <c r="N62" i="2"/>
  <c r="N401" i="2"/>
  <c r="N457" i="2"/>
  <c r="N384" i="2"/>
  <c r="N68" i="2"/>
  <c r="N294" i="2"/>
  <c r="N354" i="2"/>
  <c r="N227" i="2"/>
  <c r="N137" i="2"/>
  <c r="N447" i="2"/>
  <c r="N499" i="2"/>
  <c r="N690" i="2"/>
  <c r="N90" i="2"/>
  <c r="N191" i="2"/>
  <c r="N692" i="2"/>
  <c r="N60" i="2"/>
  <c r="N35" i="2"/>
  <c r="N275" i="2"/>
  <c r="N174" i="2"/>
  <c r="N724" i="2"/>
  <c r="N373" i="2"/>
  <c r="N549" i="2"/>
  <c r="N430" i="2"/>
  <c r="N421" i="2"/>
  <c r="N363" i="2"/>
  <c r="N348" i="2"/>
  <c r="N82" i="2"/>
  <c r="N132" i="2"/>
  <c r="N165" i="2"/>
  <c r="N509" i="2"/>
  <c r="N559" i="2"/>
  <c r="N396" i="2"/>
  <c r="N652" i="2"/>
  <c r="N49" i="2"/>
  <c r="N546" i="2"/>
  <c r="N64" i="2"/>
  <c r="N151" i="2"/>
  <c r="N125" i="2"/>
  <c r="N187" i="2"/>
  <c r="N670" i="2"/>
  <c r="N321" i="2"/>
  <c r="N267" i="2"/>
  <c r="N118" i="2"/>
  <c r="N606" i="2"/>
  <c r="N86" i="2"/>
  <c r="N453" i="2"/>
  <c r="N648" i="2"/>
  <c r="N87" i="2"/>
  <c r="N298" i="2"/>
  <c r="N255" i="2"/>
  <c r="N102" i="2"/>
  <c r="N236" i="2"/>
  <c r="N510" i="2"/>
  <c r="N623" i="2"/>
  <c r="N279" i="2"/>
  <c r="N63" i="2"/>
  <c r="N4" i="2"/>
  <c r="N400" i="2"/>
  <c r="N323" i="2"/>
  <c r="N511" i="2"/>
  <c r="N160" i="2"/>
  <c r="N27" i="2"/>
  <c r="N689" i="2"/>
  <c r="N448" i="2"/>
  <c r="N462" i="2"/>
  <c r="N228" i="2"/>
  <c r="N497" i="2"/>
  <c r="N393" i="2"/>
  <c r="N577" i="2"/>
  <c r="N19" i="2"/>
  <c r="N432" i="2"/>
  <c r="N651" i="2"/>
  <c r="N352" i="2"/>
  <c r="N413" i="2"/>
  <c r="N478" i="2"/>
  <c r="N201" i="2"/>
  <c r="N23" i="2"/>
  <c r="N425" i="2"/>
  <c r="N36" i="2"/>
  <c r="N694" i="2"/>
  <c r="N441" i="2"/>
  <c r="N76" i="2"/>
  <c r="N512" i="2"/>
  <c r="N65" i="2"/>
  <c r="N622" i="2"/>
  <c r="N186" i="2"/>
  <c r="N588" i="2"/>
  <c r="N50" i="2"/>
  <c r="N32" i="2"/>
  <c r="N158" i="2"/>
  <c r="N242" i="2"/>
  <c r="N422" i="2"/>
  <c r="N176" i="2"/>
  <c r="N614" i="2"/>
  <c r="N575" i="2"/>
  <c r="N376" i="2"/>
  <c r="N545" i="2"/>
  <c r="N26" i="2"/>
  <c r="N204" i="2"/>
  <c r="N359" i="2"/>
  <c r="N198" i="2"/>
  <c r="N317" i="2"/>
  <c r="N149" i="2"/>
  <c r="N335" i="2"/>
  <c r="N399" i="2"/>
  <c r="N649" i="2"/>
  <c r="N707" i="2"/>
  <c r="N567" i="2"/>
  <c r="N493" i="2"/>
  <c r="N148" i="2"/>
  <c r="N208" i="2"/>
  <c r="N110" i="2"/>
  <c r="N368" i="2"/>
  <c r="N625" i="2"/>
  <c r="N395" i="2"/>
  <c r="N491" i="2"/>
  <c r="N583" i="2"/>
  <c r="N708" i="2"/>
  <c r="N356" i="2"/>
  <c r="N513" i="2"/>
  <c r="N470" i="2"/>
  <c r="N407" i="2"/>
  <c r="N34" i="2"/>
  <c r="N105" i="2"/>
  <c r="N207" i="2"/>
  <c r="N607" i="2"/>
  <c r="N381" i="2"/>
  <c r="N353" i="2"/>
  <c r="N319" i="2"/>
  <c r="N93" i="2"/>
  <c r="N657" i="2"/>
  <c r="N299" i="2"/>
  <c r="N143" i="2"/>
  <c r="N714" i="2"/>
  <c r="N139" i="2"/>
  <c r="N328" i="2"/>
  <c r="N131" i="2"/>
  <c r="N197" i="2"/>
  <c r="N285" i="2"/>
  <c r="N25" i="2"/>
  <c r="N398" i="2"/>
  <c r="N640" i="2"/>
  <c r="N723" i="2"/>
  <c r="N698" i="2"/>
  <c r="N154" i="2"/>
  <c r="N3" i="2"/>
  <c r="N73" i="2"/>
  <c r="N95" i="2"/>
  <c r="N343" i="2"/>
  <c r="N269" i="2"/>
  <c r="N598" i="2"/>
  <c r="N514" i="2"/>
  <c r="N436" i="2"/>
  <c r="N331" i="2"/>
  <c r="N482" i="2"/>
  <c r="N426" i="2"/>
  <c r="N675" i="2"/>
  <c r="N678" i="2"/>
  <c r="N358" i="2"/>
  <c r="N244" i="2"/>
  <c r="N9" i="2"/>
  <c r="N103" i="2"/>
  <c r="N461" i="2"/>
  <c r="N683" i="2"/>
  <c r="N372" i="2"/>
  <c r="N37" i="2"/>
  <c r="N631" i="2"/>
  <c r="N38" i="2"/>
  <c r="N460" i="2"/>
  <c r="N693" i="2"/>
  <c r="N83" i="2"/>
  <c r="N292" i="2"/>
  <c r="N297" i="2"/>
  <c r="N202" i="2"/>
  <c r="N311" i="2"/>
  <c r="N22" i="2"/>
  <c r="N156" i="2"/>
  <c r="N345" i="2"/>
  <c r="N431" i="2"/>
  <c r="N237" i="2"/>
  <c r="N205" i="2"/>
  <c r="N410" i="2"/>
  <c r="N408" i="2"/>
  <c r="N29" i="2"/>
  <c r="N69" i="2"/>
  <c r="N686" i="2"/>
  <c r="N515" i="2"/>
  <c r="N668" i="2"/>
  <c r="N162" i="2"/>
  <c r="N516" i="2"/>
  <c r="N517" i="2"/>
  <c r="N518" i="2"/>
  <c r="N552" i="2"/>
  <c r="N519" i="2"/>
  <c r="N231" i="2"/>
  <c r="N97" i="2"/>
  <c r="N602" i="2"/>
  <c r="N562" i="2"/>
  <c r="N428" i="2"/>
  <c r="N337" i="2"/>
  <c r="N561" i="2"/>
  <c r="N268" i="2"/>
  <c r="N283" i="2"/>
  <c r="N473" i="2"/>
  <c r="N366" i="2"/>
  <c r="N320" i="2"/>
  <c r="N566" i="2"/>
  <c r="N554" i="2"/>
  <c r="N620" i="2"/>
  <c r="N612" i="2"/>
  <c r="N170" i="2"/>
  <c r="N590" i="2"/>
  <c r="N390" i="2"/>
  <c r="N703" i="2"/>
  <c r="N153" i="2"/>
  <c r="N520" i="2"/>
  <c r="N616" i="2"/>
  <c r="N159" i="2"/>
  <c r="N340" i="2"/>
  <c r="N704" i="2"/>
  <c r="N601" i="2"/>
  <c r="N20" i="2"/>
  <c r="N155" i="2"/>
  <c r="N181" i="2"/>
  <c r="N210" i="2"/>
  <c r="N71" i="2"/>
  <c r="N521" i="2"/>
  <c r="N454" i="2"/>
  <c r="N130" i="2"/>
  <c r="N45" i="2"/>
  <c r="N272" i="2"/>
  <c r="N386" i="2"/>
  <c r="N438" i="2"/>
  <c r="N161" i="2"/>
  <c r="N44" i="2"/>
  <c r="N558" i="2"/>
  <c r="N263" i="2"/>
  <c r="N2" i="2"/>
  <c r="N397" i="2"/>
  <c r="N489" i="2"/>
  <c r="N592" i="2"/>
  <c r="N570" i="2"/>
  <c r="N522" i="2"/>
  <c r="N663" i="2"/>
  <c r="N635" i="2"/>
  <c r="N169" i="2"/>
  <c r="N370" i="2"/>
  <c r="N78" i="2"/>
  <c r="N222" i="2"/>
  <c r="N355" i="2"/>
  <c r="N121" i="2"/>
  <c r="N365" i="2"/>
  <c r="N138" i="2"/>
  <c r="N576" i="2"/>
  <c r="N280" i="2"/>
  <c r="N361" i="2"/>
  <c r="N104" i="2"/>
  <c r="N126" i="2"/>
  <c r="N586" i="2"/>
  <c r="N563" i="2"/>
  <c r="N46" i="2"/>
  <c r="N134" i="2"/>
  <c r="N247" i="2"/>
  <c r="N278" i="2"/>
  <c r="N281" i="2"/>
  <c r="N79" i="2"/>
  <c r="N709" i="2"/>
  <c r="N258" i="2"/>
  <c r="N556" i="2"/>
  <c r="N412" i="2"/>
  <c r="N360" i="2"/>
  <c r="N182" i="2"/>
  <c r="N725" i="2"/>
  <c r="N225" i="2"/>
  <c r="N456" i="2"/>
  <c r="N226" i="2"/>
  <c r="N580" i="2"/>
  <c r="N314" i="2"/>
  <c r="N610" i="2"/>
  <c r="N705" i="2"/>
  <c r="N309" i="2"/>
  <c r="N92" i="2"/>
  <c r="N419" i="2"/>
  <c r="N578" i="2"/>
  <c r="N112" i="2"/>
  <c r="N313" i="2"/>
  <c r="N632" i="2"/>
  <c r="N523" i="2"/>
  <c r="N385" i="2"/>
  <c r="N212" i="2"/>
  <c r="N75" i="2"/>
  <c r="N383" i="2"/>
  <c r="N306" i="2"/>
  <c r="N674" i="2"/>
  <c r="N524" i="2"/>
  <c r="N188" i="2"/>
  <c r="N392" i="2"/>
  <c r="N603" i="2"/>
  <c r="N681" i="2"/>
  <c r="N433" i="2"/>
  <c r="N347" i="2"/>
  <c r="N193" i="2"/>
  <c r="N307" i="2"/>
  <c r="N525" i="2"/>
  <c r="N89" i="2"/>
  <c r="N594" i="2"/>
  <c r="N24" i="2"/>
  <c r="N526" i="2"/>
  <c r="N190" i="2"/>
  <c r="N232" i="2"/>
  <c r="N672" i="2"/>
  <c r="N178" i="2"/>
  <c r="N332" i="2"/>
  <c r="N624" i="2"/>
  <c r="N293" i="2"/>
  <c r="N618" i="2"/>
  <c r="N479" i="2"/>
  <c r="N587" i="2"/>
  <c r="N171" i="2"/>
  <c r="N564" i="2"/>
  <c r="N177" i="2"/>
  <c r="N288" i="2"/>
  <c r="N106" i="2"/>
  <c r="N417" i="2"/>
  <c r="N721" i="2"/>
  <c r="N349" i="2"/>
  <c r="N259" i="2"/>
  <c r="N565" i="2"/>
  <c r="N700" i="2"/>
  <c r="N642" i="2"/>
  <c r="N712" i="2"/>
  <c r="N312" i="2"/>
  <c r="N467" i="2"/>
  <c r="N114" i="2"/>
  <c r="N67" i="2"/>
  <c r="N582" i="2"/>
  <c r="N717" i="2"/>
  <c r="N684" i="2"/>
  <c r="N322" i="2"/>
  <c r="N101" i="2"/>
  <c r="N569" i="2"/>
  <c r="N241" i="2"/>
  <c r="N527" i="2"/>
  <c r="N166" i="2"/>
  <c r="N230" i="2"/>
  <c r="N243" i="2"/>
  <c r="N480" i="2"/>
  <c r="N116" i="2"/>
  <c r="N653" i="2"/>
  <c r="N284" i="2"/>
  <c r="N726" i="2"/>
  <c r="N528" i="2"/>
  <c r="N661" i="2"/>
  <c r="N529" i="2"/>
  <c r="N492" i="2"/>
  <c r="N262" i="2"/>
  <c r="N220" i="2"/>
  <c r="N277" i="2"/>
  <c r="N416" i="2"/>
  <c r="N613" i="2"/>
  <c r="N650" i="2"/>
  <c r="N257" i="2"/>
  <c r="N327" i="2"/>
  <c r="N615" i="2"/>
  <c r="N656" i="2"/>
  <c r="N604" i="2"/>
  <c r="N300" i="2"/>
  <c r="N666" i="2"/>
  <c r="N200" i="2"/>
  <c r="N329" i="2"/>
  <c r="N530" i="2"/>
  <c r="N571" i="2"/>
  <c r="N531" i="2"/>
  <c r="N391" i="2"/>
  <c r="N532" i="2"/>
  <c r="N644" i="2"/>
  <c r="N341" i="2"/>
  <c r="N572" i="2"/>
  <c r="N253" i="2"/>
  <c r="N254" i="2"/>
  <c r="N163" i="2"/>
  <c r="N609" i="2"/>
  <c r="N533" i="2"/>
  <c r="N56" i="2"/>
  <c r="N627" i="2"/>
  <c r="N665" i="2"/>
  <c r="N316" i="2"/>
  <c r="N589" i="2"/>
  <c r="N442" i="2"/>
  <c r="N541" i="2"/>
  <c r="N464" i="2"/>
  <c r="N484" i="2"/>
  <c r="N645" i="2"/>
  <c r="N638" i="2"/>
  <c r="N334" i="2"/>
  <c r="N639" i="2"/>
  <c r="N534" i="2"/>
  <c r="N713" i="2"/>
  <c r="N697" i="2"/>
  <c r="N643" i="2"/>
  <c r="N468" i="2"/>
  <c r="N599" i="2"/>
  <c r="N483" i="2"/>
  <c r="N308" i="2"/>
  <c r="N445" i="2"/>
  <c r="N535" i="2"/>
  <c r="N716" i="2"/>
  <c r="N472" i="2"/>
  <c r="N636" i="2"/>
  <c r="N701" i="2"/>
  <c r="N371" i="2"/>
  <c r="N458" i="2"/>
  <c r="N346" i="2"/>
  <c r="N611" i="2"/>
  <c r="N593" i="2"/>
  <c r="N536" i="2"/>
  <c r="N496" i="2"/>
  <c r="N671" i="2"/>
  <c r="N537" i="2"/>
  <c r="N538" i="2"/>
  <c r="N553" i="2"/>
  <c r="N669" i="2"/>
  <c r="N667" i="2"/>
  <c r="N695" i="2"/>
  <c r="L406" i="2"/>
  <c r="L633" i="2"/>
  <c r="L677" i="2"/>
  <c r="L70" i="2"/>
  <c r="L249" i="2"/>
  <c r="L252" i="2"/>
  <c r="L676" i="2"/>
  <c r="L591" i="2"/>
  <c r="L685" i="2"/>
  <c r="L240" i="2"/>
  <c r="L147" i="2"/>
  <c r="L605" i="2"/>
  <c r="L475" i="2"/>
  <c r="L387" i="2"/>
  <c r="L439" i="2"/>
  <c r="L74" i="2"/>
  <c r="L217" i="2"/>
  <c r="L157" i="2"/>
  <c r="L271" i="2"/>
  <c r="L680" i="2"/>
  <c r="L7" i="2"/>
  <c r="L239" i="2"/>
  <c r="L54" i="2"/>
  <c r="L362" i="2"/>
  <c r="L290" i="2"/>
  <c r="L179" i="2"/>
  <c r="L476" i="2"/>
  <c r="L274" i="2"/>
  <c r="L144" i="2"/>
  <c r="L338" i="2"/>
  <c r="L325" i="2"/>
  <c r="L679" i="2"/>
  <c r="L85" i="2"/>
  <c r="L55" i="2"/>
  <c r="L687" i="2"/>
  <c r="L218" i="2"/>
  <c r="L544" i="2"/>
  <c r="L551" i="2"/>
  <c r="L229" i="2"/>
  <c r="L503" i="2"/>
  <c r="L81" i="2"/>
  <c r="L543" i="2"/>
  <c r="L21" i="2"/>
  <c r="L435" i="2"/>
  <c r="L14" i="2"/>
  <c r="L141" i="2"/>
  <c r="L11" i="2"/>
  <c r="L315" i="2"/>
  <c r="L59" i="2"/>
  <c r="L388" i="2"/>
  <c r="L377" i="2"/>
  <c r="L302" i="2"/>
  <c r="L214" i="2"/>
  <c r="L498" i="2"/>
  <c r="L47" i="2"/>
  <c r="L540" i="2"/>
  <c r="L344" i="2"/>
  <c r="L185" i="2"/>
  <c r="L135" i="2"/>
  <c r="L486" i="2"/>
  <c r="L261" i="2"/>
  <c r="L119" i="2"/>
  <c r="L94" i="2"/>
  <c r="L452" i="2"/>
  <c r="L495" i="2"/>
  <c r="L61" i="2"/>
  <c r="L173" i="2"/>
  <c r="L471" i="2"/>
  <c r="L494" i="2"/>
  <c r="L474" i="2"/>
  <c r="L133" i="2"/>
  <c r="L367" i="2"/>
  <c r="L702" i="2"/>
  <c r="L629" i="2"/>
  <c r="L276" i="2"/>
  <c r="L304" i="2"/>
  <c r="L168" i="2"/>
  <c r="L477" i="2"/>
  <c r="L339" i="2"/>
  <c r="L469" i="2"/>
  <c r="L48" i="2"/>
  <c r="L310" i="2"/>
  <c r="L466" i="2"/>
  <c r="L16" i="2"/>
  <c r="L265" i="2"/>
  <c r="L84" i="2"/>
  <c r="L402" i="2"/>
  <c r="L13" i="2"/>
  <c r="L628" i="2"/>
  <c r="L691" i="2"/>
  <c r="L100" i="2"/>
  <c r="L199" i="2"/>
  <c r="L539" i="2"/>
  <c r="L146" i="2"/>
  <c r="L117" i="2"/>
  <c r="L96" i="2"/>
  <c r="L403" i="2"/>
  <c r="L641" i="2"/>
  <c r="L203" i="2"/>
  <c r="L451" i="2"/>
  <c r="L233" i="2"/>
  <c r="L333" i="2"/>
  <c r="L152" i="2"/>
  <c r="L42" i="2"/>
  <c r="L291" i="2"/>
  <c r="L250" i="2"/>
  <c r="L40" i="2"/>
  <c r="L411" i="2"/>
  <c r="L637" i="2"/>
  <c r="L550" i="2"/>
  <c r="L659" i="2"/>
  <c r="L41" i="2"/>
  <c r="L8" i="2"/>
  <c r="L215" i="2"/>
  <c r="L504" i="2"/>
  <c r="L500" i="2"/>
  <c r="L123" i="2"/>
  <c r="L621" i="2"/>
  <c r="L234" i="2"/>
  <c r="L128" i="2"/>
  <c r="L246" i="2"/>
  <c r="L405" i="2"/>
  <c r="L30" i="2"/>
  <c r="L195" i="2"/>
  <c r="L375" i="2"/>
  <c r="L98" i="2"/>
  <c r="L502" i="2"/>
  <c r="L111" i="2"/>
  <c r="L409" i="2"/>
  <c r="L330" i="2"/>
  <c r="L600" i="2"/>
  <c r="L91" i="2"/>
  <c r="L142" i="2"/>
  <c r="L209" i="2"/>
  <c r="L295" i="2"/>
  <c r="L80" i="2"/>
  <c r="L568" i="2"/>
  <c r="L394" i="2"/>
  <c r="L719" i="2"/>
  <c r="L28" i="2"/>
  <c r="L350" i="2"/>
  <c r="L183" i="2"/>
  <c r="L164" i="2"/>
  <c r="L180" i="2"/>
  <c r="L51" i="2"/>
  <c r="L424" i="2"/>
  <c r="L120" i="2"/>
  <c r="L440" i="2"/>
  <c r="L488" i="2"/>
  <c r="L127" i="2"/>
  <c r="L485" i="2"/>
  <c r="L287" i="2"/>
  <c r="L560" i="2"/>
  <c r="L140" i="2"/>
  <c r="L449" i="2"/>
  <c r="L718" i="2"/>
  <c r="L414" i="2"/>
  <c r="L31" i="2"/>
  <c r="L145" i="2"/>
  <c r="L18" i="2"/>
  <c r="L444" i="2"/>
  <c r="L585" i="2"/>
  <c r="L443" i="2"/>
  <c r="L99" i="2"/>
  <c r="L434" i="2"/>
  <c r="L404" i="2"/>
  <c r="L58" i="2"/>
  <c r="L282" i="2"/>
  <c r="L630" i="2"/>
  <c r="L490" i="2"/>
  <c r="L555" i="2"/>
  <c r="L380" i="2"/>
  <c r="L72" i="2"/>
  <c r="L378" i="2"/>
  <c r="L57" i="2"/>
  <c r="L696" i="2"/>
  <c r="L557" i="2"/>
  <c r="L547" i="2"/>
  <c r="L446" i="2"/>
  <c r="L548" i="2"/>
  <c r="L465" i="2"/>
  <c r="L124" i="2"/>
  <c r="L374" i="2"/>
  <c r="L595" i="2"/>
  <c r="L224" i="2"/>
  <c r="L296" i="2"/>
  <c r="L115" i="2"/>
  <c r="L369" i="2"/>
  <c r="L39" i="2"/>
  <c r="L379" i="2"/>
  <c r="L579" i="2"/>
  <c r="L423" i="2"/>
  <c r="L264" i="2"/>
  <c r="L647" i="2"/>
  <c r="L336" i="2"/>
  <c r="L573" i="2"/>
  <c r="L722" i="2"/>
  <c r="L658" i="2"/>
  <c r="L437" i="2"/>
  <c r="L382" i="2"/>
  <c r="L15" i="2"/>
  <c r="L326" i="2"/>
  <c r="L150" i="2"/>
  <c r="L450" i="2"/>
  <c r="L418" i="2"/>
  <c r="L389" i="2"/>
  <c r="L172" i="2"/>
  <c r="L318" i="2"/>
  <c r="L655" i="2"/>
  <c r="L194" i="2"/>
  <c r="L501" i="2"/>
  <c r="L342" i="2"/>
  <c r="L107" i="2"/>
  <c r="L660" i="2"/>
  <c r="L505" i="2"/>
  <c r="L219" i="2"/>
  <c r="L53" i="2"/>
  <c r="L351" i="2"/>
  <c r="L10" i="2"/>
  <c r="L196" i="2"/>
  <c r="L251" i="2"/>
  <c r="L542" i="2"/>
  <c r="L6" i="2"/>
  <c r="L634" i="2"/>
  <c r="L429" i="2"/>
  <c r="L88" i="2"/>
  <c r="L662" i="2"/>
  <c r="L167" i="2"/>
  <c r="L129" i="2"/>
  <c r="L305" i="2"/>
  <c r="L706" i="2"/>
  <c r="L109" i="2"/>
  <c r="L699" i="2"/>
  <c r="L184" i="2"/>
  <c r="L235" i="2"/>
  <c r="L221" i="2"/>
  <c r="L463" i="2"/>
  <c r="L223" i="2"/>
  <c r="L52" i="2"/>
  <c r="L420" i="2"/>
  <c r="L273" i="2"/>
  <c r="L248" i="2"/>
  <c r="L266" i="2"/>
  <c r="L608" i="2"/>
  <c r="L192" i="2"/>
  <c r="L581" i="2"/>
  <c r="L711" i="2"/>
  <c r="L286" i="2"/>
  <c r="L487" i="2"/>
  <c r="L673" i="2"/>
  <c r="L289" i="2"/>
  <c r="L43" i="2"/>
  <c r="L459" i="2"/>
  <c r="L427" i="2"/>
  <c r="L617" i="2"/>
  <c r="L597" i="2"/>
  <c r="L415" i="2"/>
  <c r="L12" i="2"/>
  <c r="L213" i="2"/>
  <c r="L455" i="2"/>
  <c r="L256" i="2"/>
  <c r="L357" i="2"/>
  <c r="L113" i="2"/>
  <c r="L654" i="2"/>
  <c r="L108" i="2"/>
  <c r="L710" i="2"/>
  <c r="L574" i="2"/>
  <c r="L77" i="2"/>
  <c r="L682" i="2"/>
  <c r="L206" i="2"/>
  <c r="L5" i="2"/>
  <c r="L260" i="2"/>
  <c r="L664" i="2"/>
  <c r="L506" i="2"/>
  <c r="L619" i="2"/>
  <c r="L211" i="2"/>
  <c r="L17" i="2"/>
  <c r="L66" i="2"/>
  <c r="L33" i="2"/>
  <c r="L584" i="2"/>
  <c r="L238" i="2"/>
  <c r="L175" i="2"/>
  <c r="L596" i="2"/>
  <c r="L216" i="2"/>
  <c r="L507" i="2"/>
  <c r="L646" i="2"/>
  <c r="L715" i="2"/>
  <c r="L303" i="2"/>
  <c r="L189" i="2"/>
  <c r="L481" i="2"/>
  <c r="L324" i="2"/>
  <c r="L301" i="2"/>
  <c r="L720" i="2"/>
  <c r="L245" i="2"/>
  <c r="L270" i="2"/>
  <c r="L122" i="2"/>
  <c r="L364" i="2"/>
  <c r="L136" i="2"/>
  <c r="L626" i="2"/>
  <c r="L688" i="2"/>
  <c r="L508" i="2"/>
  <c r="L62" i="2"/>
  <c r="L401" i="2"/>
  <c r="L457" i="2"/>
  <c r="L384" i="2"/>
  <c r="L68" i="2"/>
  <c r="L294" i="2"/>
  <c r="L354" i="2"/>
  <c r="L227" i="2"/>
  <c r="L137" i="2"/>
  <c r="L447" i="2"/>
  <c r="L499" i="2"/>
  <c r="L690" i="2"/>
  <c r="L90" i="2"/>
  <c r="L191" i="2"/>
  <c r="L692" i="2"/>
  <c r="L60" i="2"/>
  <c r="L35" i="2"/>
  <c r="L275" i="2"/>
  <c r="L174" i="2"/>
  <c r="L724" i="2"/>
  <c r="L373" i="2"/>
  <c r="L549" i="2"/>
  <c r="L430" i="2"/>
  <c r="L421" i="2"/>
  <c r="L363" i="2"/>
  <c r="L348" i="2"/>
  <c r="L82" i="2"/>
  <c r="L132" i="2"/>
  <c r="L165" i="2"/>
  <c r="L509" i="2"/>
  <c r="L559" i="2"/>
  <c r="L396" i="2"/>
  <c r="L652" i="2"/>
  <c r="L49" i="2"/>
  <c r="L546" i="2"/>
  <c r="L64" i="2"/>
  <c r="L151" i="2"/>
  <c r="L125" i="2"/>
  <c r="L187" i="2"/>
  <c r="L670" i="2"/>
  <c r="L321" i="2"/>
  <c r="L267" i="2"/>
  <c r="L118" i="2"/>
  <c r="L606" i="2"/>
  <c r="L86" i="2"/>
  <c r="L453" i="2"/>
  <c r="L648" i="2"/>
  <c r="L87" i="2"/>
  <c r="L298" i="2"/>
  <c r="L255" i="2"/>
  <c r="L102" i="2"/>
  <c r="L236" i="2"/>
  <c r="L510" i="2"/>
  <c r="L623" i="2"/>
  <c r="L279" i="2"/>
  <c r="L63" i="2"/>
  <c r="L4" i="2"/>
  <c r="L400" i="2"/>
  <c r="L323" i="2"/>
  <c r="L511" i="2"/>
  <c r="L160" i="2"/>
  <c r="L27" i="2"/>
  <c r="L689" i="2"/>
  <c r="L448" i="2"/>
  <c r="L462" i="2"/>
  <c r="L228" i="2"/>
  <c r="L497" i="2"/>
  <c r="L393" i="2"/>
  <c r="L577" i="2"/>
  <c r="L19" i="2"/>
  <c r="L432" i="2"/>
  <c r="L651" i="2"/>
  <c r="L352" i="2"/>
  <c r="L413" i="2"/>
  <c r="L478" i="2"/>
  <c r="L201" i="2"/>
  <c r="L23" i="2"/>
  <c r="L425" i="2"/>
  <c r="L36" i="2"/>
  <c r="L694" i="2"/>
  <c r="L441" i="2"/>
  <c r="L76" i="2"/>
  <c r="L512" i="2"/>
  <c r="L65" i="2"/>
  <c r="L622" i="2"/>
  <c r="L186" i="2"/>
  <c r="L588" i="2"/>
  <c r="L50" i="2"/>
  <c r="L32" i="2"/>
  <c r="L158" i="2"/>
  <c r="L242" i="2"/>
  <c r="L422" i="2"/>
  <c r="L176" i="2"/>
  <c r="L614" i="2"/>
  <c r="L575" i="2"/>
  <c r="L376" i="2"/>
  <c r="L545" i="2"/>
  <c r="L26" i="2"/>
  <c r="L204" i="2"/>
  <c r="L359" i="2"/>
  <c r="L198" i="2"/>
  <c r="L317" i="2"/>
  <c r="L149" i="2"/>
  <c r="L335" i="2"/>
  <c r="L399" i="2"/>
  <c r="L649" i="2"/>
  <c r="L707" i="2"/>
  <c r="L567" i="2"/>
  <c r="L493" i="2"/>
  <c r="L148" i="2"/>
  <c r="L208" i="2"/>
  <c r="L110" i="2"/>
  <c r="L368" i="2"/>
  <c r="L625" i="2"/>
  <c r="L395" i="2"/>
  <c r="L491" i="2"/>
  <c r="L583" i="2"/>
  <c r="L708" i="2"/>
  <c r="L356" i="2"/>
  <c r="L513" i="2"/>
  <c r="L470" i="2"/>
  <c r="L407" i="2"/>
  <c r="L34" i="2"/>
  <c r="L105" i="2"/>
  <c r="L207" i="2"/>
  <c r="L607" i="2"/>
  <c r="L381" i="2"/>
  <c r="L353" i="2"/>
  <c r="L319" i="2"/>
  <c r="L93" i="2"/>
  <c r="L657" i="2"/>
  <c r="L299" i="2"/>
  <c r="L143" i="2"/>
  <c r="L714" i="2"/>
  <c r="L139" i="2"/>
  <c r="L328" i="2"/>
  <c r="L131" i="2"/>
  <c r="L197" i="2"/>
  <c r="L285" i="2"/>
  <c r="L25" i="2"/>
  <c r="L398" i="2"/>
  <c r="L640" i="2"/>
  <c r="L723" i="2"/>
  <c r="L698" i="2"/>
  <c r="L154" i="2"/>
  <c r="L3" i="2"/>
  <c r="L73" i="2"/>
  <c r="L95" i="2"/>
  <c r="L343" i="2"/>
  <c r="L269" i="2"/>
  <c r="L598" i="2"/>
  <c r="L514" i="2"/>
  <c r="L436" i="2"/>
  <c r="L331" i="2"/>
  <c r="L482" i="2"/>
  <c r="L426" i="2"/>
  <c r="L675" i="2"/>
  <c r="L678" i="2"/>
  <c r="L358" i="2"/>
  <c r="L244" i="2"/>
  <c r="L9" i="2"/>
  <c r="L103" i="2"/>
  <c r="L461" i="2"/>
  <c r="L683" i="2"/>
  <c r="L372" i="2"/>
  <c r="L37" i="2"/>
  <c r="L631" i="2"/>
  <c r="L38" i="2"/>
  <c r="L460" i="2"/>
  <c r="L693" i="2"/>
  <c r="L83" i="2"/>
  <c r="L292" i="2"/>
  <c r="L297" i="2"/>
  <c r="L202" i="2"/>
  <c r="L311" i="2"/>
  <c r="L22" i="2"/>
  <c r="L156" i="2"/>
  <c r="L345" i="2"/>
  <c r="L431" i="2"/>
  <c r="L237" i="2"/>
  <c r="L205" i="2"/>
  <c r="L410" i="2"/>
  <c r="L408" i="2"/>
  <c r="L29" i="2"/>
  <c r="L69" i="2"/>
  <c r="L686" i="2"/>
  <c r="L515" i="2"/>
  <c r="L668" i="2"/>
  <c r="L162" i="2"/>
  <c r="L516" i="2"/>
  <c r="L517" i="2"/>
  <c r="L518" i="2"/>
  <c r="L552" i="2"/>
  <c r="L519" i="2"/>
  <c r="L231" i="2"/>
  <c r="L97" i="2"/>
  <c r="L602" i="2"/>
  <c r="L562" i="2"/>
  <c r="L428" i="2"/>
  <c r="L337" i="2"/>
  <c r="L561" i="2"/>
  <c r="L268" i="2"/>
  <c r="L283" i="2"/>
  <c r="L473" i="2"/>
  <c r="L366" i="2"/>
  <c r="L320" i="2"/>
  <c r="L566" i="2"/>
  <c r="L554" i="2"/>
  <c r="L620" i="2"/>
  <c r="L612" i="2"/>
  <c r="L170" i="2"/>
  <c r="L590" i="2"/>
  <c r="L390" i="2"/>
  <c r="L703" i="2"/>
  <c r="L153" i="2"/>
  <c r="L520" i="2"/>
  <c r="L616" i="2"/>
  <c r="L159" i="2"/>
  <c r="L340" i="2"/>
  <c r="L704" i="2"/>
  <c r="L601" i="2"/>
  <c r="L20" i="2"/>
  <c r="L155" i="2"/>
  <c r="L181" i="2"/>
  <c r="L210" i="2"/>
  <c r="L71" i="2"/>
  <c r="L521" i="2"/>
  <c r="L454" i="2"/>
  <c r="L130" i="2"/>
  <c r="L45" i="2"/>
  <c r="L272" i="2"/>
  <c r="L386" i="2"/>
  <c r="L438" i="2"/>
  <c r="L161" i="2"/>
  <c r="L44" i="2"/>
  <c r="L558" i="2"/>
  <c r="L263" i="2"/>
  <c r="L2" i="2"/>
  <c r="L397" i="2"/>
  <c r="L489" i="2"/>
  <c r="L592" i="2"/>
  <c r="L570" i="2"/>
  <c r="L522" i="2"/>
  <c r="L663" i="2"/>
  <c r="L635" i="2"/>
  <c r="L169" i="2"/>
  <c r="L370" i="2"/>
  <c r="L78" i="2"/>
  <c r="L222" i="2"/>
  <c r="L355" i="2"/>
  <c r="L121" i="2"/>
  <c r="L365" i="2"/>
  <c r="L138" i="2"/>
  <c r="L576" i="2"/>
  <c r="L280" i="2"/>
  <c r="L361" i="2"/>
  <c r="L104" i="2"/>
  <c r="L126" i="2"/>
  <c r="L586" i="2"/>
  <c r="L563" i="2"/>
  <c r="L46" i="2"/>
  <c r="L134" i="2"/>
  <c r="L247" i="2"/>
  <c r="L278" i="2"/>
  <c r="L281" i="2"/>
  <c r="L79" i="2"/>
  <c r="L709" i="2"/>
  <c r="L258" i="2"/>
  <c r="L556" i="2"/>
  <c r="L412" i="2"/>
  <c r="L360" i="2"/>
  <c r="L182" i="2"/>
  <c r="L725" i="2"/>
  <c r="L225" i="2"/>
  <c r="L456" i="2"/>
  <c r="L226" i="2"/>
  <c r="L580" i="2"/>
  <c r="L314" i="2"/>
  <c r="L610" i="2"/>
  <c r="L705" i="2"/>
  <c r="L309" i="2"/>
  <c r="L92" i="2"/>
  <c r="L419" i="2"/>
  <c r="L578" i="2"/>
  <c r="L112" i="2"/>
  <c r="L313" i="2"/>
  <c r="L632" i="2"/>
  <c r="L523" i="2"/>
  <c r="L385" i="2"/>
  <c r="L212" i="2"/>
  <c r="L75" i="2"/>
  <c r="L383" i="2"/>
  <c r="L306" i="2"/>
  <c r="L674" i="2"/>
  <c r="L524" i="2"/>
  <c r="L188" i="2"/>
  <c r="L392" i="2"/>
  <c r="L603" i="2"/>
  <c r="L681" i="2"/>
  <c r="L433" i="2"/>
  <c r="L347" i="2"/>
  <c r="L193" i="2"/>
  <c r="L307" i="2"/>
  <c r="L525" i="2"/>
  <c r="L89" i="2"/>
  <c r="L594" i="2"/>
  <c r="L24" i="2"/>
  <c r="L526" i="2"/>
  <c r="L190" i="2"/>
  <c r="L232" i="2"/>
  <c r="L672" i="2"/>
  <c r="L178" i="2"/>
  <c r="L332" i="2"/>
  <c r="L624" i="2"/>
  <c r="L293" i="2"/>
  <c r="L618" i="2"/>
  <c r="L479" i="2"/>
  <c r="L587" i="2"/>
  <c r="L171" i="2"/>
  <c r="L564" i="2"/>
  <c r="L177" i="2"/>
  <c r="L288" i="2"/>
  <c r="L106" i="2"/>
  <c r="L417" i="2"/>
  <c r="L721" i="2"/>
  <c r="L349" i="2"/>
  <c r="L259" i="2"/>
  <c r="L565" i="2"/>
  <c r="L700" i="2"/>
  <c r="L642" i="2"/>
  <c r="L712" i="2"/>
  <c r="L312" i="2"/>
  <c r="L467" i="2"/>
  <c r="L114" i="2"/>
  <c r="L67" i="2"/>
  <c r="L582" i="2"/>
  <c r="L717" i="2"/>
  <c r="L684" i="2"/>
  <c r="L322" i="2"/>
  <c r="L101" i="2"/>
  <c r="L569" i="2"/>
  <c r="L241" i="2"/>
  <c r="L527" i="2"/>
  <c r="L166" i="2"/>
  <c r="L230" i="2"/>
  <c r="L243" i="2"/>
  <c r="L480" i="2"/>
  <c r="L116" i="2"/>
  <c r="L653" i="2"/>
  <c r="L284" i="2"/>
  <c r="L726" i="2"/>
  <c r="L528" i="2"/>
  <c r="L661" i="2"/>
  <c r="L529" i="2"/>
  <c r="L492" i="2"/>
  <c r="L262" i="2"/>
  <c r="L220" i="2"/>
  <c r="L277" i="2"/>
  <c r="L416" i="2"/>
  <c r="L613" i="2"/>
  <c r="L650" i="2"/>
  <c r="L257" i="2"/>
  <c r="L327" i="2"/>
  <c r="L615" i="2"/>
  <c r="L656" i="2"/>
  <c r="L604" i="2"/>
  <c r="L300" i="2"/>
  <c r="L666" i="2"/>
  <c r="L200" i="2"/>
  <c r="L329" i="2"/>
  <c r="L530" i="2"/>
  <c r="L571" i="2"/>
  <c r="L531" i="2"/>
  <c r="L391" i="2"/>
  <c r="L532" i="2"/>
  <c r="L644" i="2"/>
  <c r="L341" i="2"/>
  <c r="L572" i="2"/>
  <c r="L253" i="2"/>
  <c r="L254" i="2"/>
  <c r="L163" i="2"/>
  <c r="L609" i="2"/>
  <c r="L533" i="2"/>
  <c r="L56" i="2"/>
  <c r="L627" i="2"/>
  <c r="L665" i="2"/>
  <c r="L316" i="2"/>
  <c r="L589" i="2"/>
  <c r="L442" i="2"/>
  <c r="L541" i="2"/>
  <c r="L464" i="2"/>
  <c r="L484" i="2"/>
  <c r="L645" i="2"/>
  <c r="L638" i="2"/>
  <c r="L334" i="2"/>
  <c r="L639" i="2"/>
  <c r="L534" i="2"/>
  <c r="L713" i="2"/>
  <c r="L697" i="2"/>
  <c r="L643" i="2"/>
  <c r="L468" i="2"/>
  <c r="L599" i="2"/>
  <c r="L483" i="2"/>
  <c r="L308" i="2"/>
  <c r="L445" i="2"/>
  <c r="L535" i="2"/>
  <c r="L716" i="2"/>
  <c r="L472" i="2"/>
  <c r="L636" i="2"/>
  <c r="L701" i="2"/>
  <c r="L371" i="2"/>
  <c r="L458" i="2"/>
  <c r="L346" i="2"/>
  <c r="L611" i="2"/>
  <c r="L593" i="2"/>
  <c r="L536" i="2"/>
  <c r="L496" i="2"/>
  <c r="L671" i="2"/>
  <c r="L537" i="2"/>
  <c r="L538" i="2"/>
  <c r="L553" i="2"/>
  <c r="L669" i="2"/>
  <c r="L667" i="2"/>
  <c r="L695" i="2"/>
  <c r="J406" i="2"/>
  <c r="J633" i="2"/>
  <c r="J677" i="2"/>
  <c r="J70" i="2"/>
  <c r="J249" i="2"/>
  <c r="J252" i="2"/>
  <c r="J676" i="2"/>
  <c r="J591" i="2"/>
  <c r="J685" i="2"/>
  <c r="J240" i="2"/>
  <c r="J147" i="2"/>
  <c r="J605" i="2"/>
  <c r="J475" i="2"/>
  <c r="J387" i="2"/>
  <c r="J439" i="2"/>
  <c r="J74" i="2"/>
  <c r="J217" i="2"/>
  <c r="J157" i="2"/>
  <c r="J271" i="2"/>
  <c r="J680" i="2"/>
  <c r="J7" i="2"/>
  <c r="J239" i="2"/>
  <c r="J54" i="2"/>
  <c r="J362" i="2"/>
  <c r="J290" i="2"/>
  <c r="J179" i="2"/>
  <c r="J476" i="2"/>
  <c r="J274" i="2"/>
  <c r="J144" i="2"/>
  <c r="J338" i="2"/>
  <c r="J325" i="2"/>
  <c r="J679" i="2"/>
  <c r="J85" i="2"/>
  <c r="J55" i="2"/>
  <c r="J687" i="2"/>
  <c r="J218" i="2"/>
  <c r="J544" i="2"/>
  <c r="J551" i="2"/>
  <c r="J229" i="2"/>
  <c r="J503" i="2"/>
  <c r="J81" i="2"/>
  <c r="J543" i="2"/>
  <c r="J21" i="2"/>
  <c r="J435" i="2"/>
  <c r="J14" i="2"/>
  <c r="J141" i="2"/>
  <c r="J11" i="2"/>
  <c r="J315" i="2"/>
  <c r="J59" i="2"/>
  <c r="J388" i="2"/>
  <c r="J377" i="2"/>
  <c r="J302" i="2"/>
  <c r="J214" i="2"/>
  <c r="J498" i="2"/>
  <c r="J47" i="2"/>
  <c r="J540" i="2"/>
  <c r="J344" i="2"/>
  <c r="J185" i="2"/>
  <c r="J135" i="2"/>
  <c r="J486" i="2"/>
  <c r="J261" i="2"/>
  <c r="J119" i="2"/>
  <c r="J94" i="2"/>
  <c r="J452" i="2"/>
  <c r="J495" i="2"/>
  <c r="J61" i="2"/>
  <c r="J173" i="2"/>
  <c r="J471" i="2"/>
  <c r="J494" i="2"/>
  <c r="J474" i="2"/>
  <c r="J133" i="2"/>
  <c r="J367" i="2"/>
  <c r="J702" i="2"/>
  <c r="J629" i="2"/>
  <c r="J276" i="2"/>
  <c r="J304" i="2"/>
  <c r="J168" i="2"/>
  <c r="J477" i="2"/>
  <c r="J339" i="2"/>
  <c r="J469" i="2"/>
  <c r="J48" i="2"/>
  <c r="J310" i="2"/>
  <c r="J466" i="2"/>
  <c r="J16" i="2"/>
  <c r="J265" i="2"/>
  <c r="J84" i="2"/>
  <c r="J402" i="2"/>
  <c r="J13" i="2"/>
  <c r="J628" i="2"/>
  <c r="J691" i="2"/>
  <c r="J100" i="2"/>
  <c r="J199" i="2"/>
  <c r="J539" i="2"/>
  <c r="J146" i="2"/>
  <c r="J117" i="2"/>
  <c r="J96" i="2"/>
  <c r="J403" i="2"/>
  <c r="J641" i="2"/>
  <c r="J203" i="2"/>
  <c r="J451" i="2"/>
  <c r="J233" i="2"/>
  <c r="J333" i="2"/>
  <c r="J152" i="2"/>
  <c r="J42" i="2"/>
  <c r="J291" i="2"/>
  <c r="J250" i="2"/>
  <c r="J40" i="2"/>
  <c r="J411" i="2"/>
  <c r="J637" i="2"/>
  <c r="J550" i="2"/>
  <c r="J659" i="2"/>
  <c r="J41" i="2"/>
  <c r="J8" i="2"/>
  <c r="J215" i="2"/>
  <c r="J504" i="2"/>
  <c r="J500" i="2"/>
  <c r="J123" i="2"/>
  <c r="J621" i="2"/>
  <c r="J234" i="2"/>
  <c r="J128" i="2"/>
  <c r="J246" i="2"/>
  <c r="J405" i="2"/>
  <c r="J30" i="2"/>
  <c r="J195" i="2"/>
  <c r="J375" i="2"/>
  <c r="J98" i="2"/>
  <c r="J502" i="2"/>
  <c r="J111" i="2"/>
  <c r="J409" i="2"/>
  <c r="J330" i="2"/>
  <c r="J600" i="2"/>
  <c r="J91" i="2"/>
  <c r="J142" i="2"/>
  <c r="J209" i="2"/>
  <c r="J295" i="2"/>
  <c r="J80" i="2"/>
  <c r="J568" i="2"/>
  <c r="J394" i="2"/>
  <c r="J719" i="2"/>
  <c r="J28" i="2"/>
  <c r="J350" i="2"/>
  <c r="J183" i="2"/>
  <c r="J164" i="2"/>
  <c r="J180" i="2"/>
  <c r="J51" i="2"/>
  <c r="J424" i="2"/>
  <c r="J120" i="2"/>
  <c r="J440" i="2"/>
  <c r="J488" i="2"/>
  <c r="J127" i="2"/>
  <c r="J485" i="2"/>
  <c r="J287" i="2"/>
  <c r="J560" i="2"/>
  <c r="J140" i="2"/>
  <c r="J449" i="2"/>
  <c r="J718" i="2"/>
  <c r="J414" i="2"/>
  <c r="J31" i="2"/>
  <c r="J145" i="2"/>
  <c r="J18" i="2"/>
  <c r="J444" i="2"/>
  <c r="J585" i="2"/>
  <c r="J443" i="2"/>
  <c r="J99" i="2"/>
  <c r="J434" i="2"/>
  <c r="J404" i="2"/>
  <c r="J58" i="2"/>
  <c r="J282" i="2"/>
  <c r="J630" i="2"/>
  <c r="J490" i="2"/>
  <c r="J555" i="2"/>
  <c r="J380" i="2"/>
  <c r="J72" i="2"/>
  <c r="J378" i="2"/>
  <c r="J57" i="2"/>
  <c r="J696" i="2"/>
  <c r="J557" i="2"/>
  <c r="J547" i="2"/>
  <c r="J446" i="2"/>
  <c r="J548" i="2"/>
  <c r="J465" i="2"/>
  <c r="J124" i="2"/>
  <c r="J374" i="2"/>
  <c r="J595" i="2"/>
  <c r="J224" i="2"/>
  <c r="J296" i="2"/>
  <c r="J115" i="2"/>
  <c r="J369" i="2"/>
  <c r="J39" i="2"/>
  <c r="J379" i="2"/>
  <c r="J579" i="2"/>
  <c r="J423" i="2"/>
  <c r="J264" i="2"/>
  <c r="J647" i="2"/>
  <c r="J336" i="2"/>
  <c r="J573" i="2"/>
  <c r="J722" i="2"/>
  <c r="J658" i="2"/>
  <c r="J437" i="2"/>
  <c r="J382" i="2"/>
  <c r="J15" i="2"/>
  <c r="J326" i="2"/>
  <c r="J150" i="2"/>
  <c r="J450" i="2"/>
  <c r="J418" i="2"/>
  <c r="J389" i="2"/>
  <c r="J172" i="2"/>
  <c r="J318" i="2"/>
  <c r="J655" i="2"/>
  <c r="J194" i="2"/>
  <c r="J501" i="2"/>
  <c r="J342" i="2"/>
  <c r="J107" i="2"/>
  <c r="J660" i="2"/>
  <c r="J505" i="2"/>
  <c r="J219" i="2"/>
  <c r="J53" i="2"/>
  <c r="J351" i="2"/>
  <c r="J10" i="2"/>
  <c r="J196" i="2"/>
  <c r="J251" i="2"/>
  <c r="J542" i="2"/>
  <c r="J6" i="2"/>
  <c r="J634" i="2"/>
  <c r="J429" i="2"/>
  <c r="J88" i="2"/>
  <c r="J662" i="2"/>
  <c r="J167" i="2"/>
  <c r="J129" i="2"/>
  <c r="J305" i="2"/>
  <c r="J706" i="2"/>
  <c r="J109" i="2"/>
  <c r="J699" i="2"/>
  <c r="J184" i="2"/>
  <c r="J235" i="2"/>
  <c r="J221" i="2"/>
  <c r="J463" i="2"/>
  <c r="J223" i="2"/>
  <c r="J52" i="2"/>
  <c r="J420" i="2"/>
  <c r="J273" i="2"/>
  <c r="J248" i="2"/>
  <c r="J266" i="2"/>
  <c r="J608" i="2"/>
  <c r="J192" i="2"/>
  <c r="J581" i="2"/>
  <c r="J711" i="2"/>
  <c r="J286" i="2"/>
  <c r="J487" i="2"/>
  <c r="J673" i="2"/>
  <c r="J289" i="2"/>
  <c r="J43" i="2"/>
  <c r="J459" i="2"/>
  <c r="J427" i="2"/>
  <c r="J617" i="2"/>
  <c r="J597" i="2"/>
  <c r="J415" i="2"/>
  <c r="J12" i="2"/>
  <c r="J213" i="2"/>
  <c r="J455" i="2"/>
  <c r="J256" i="2"/>
  <c r="J357" i="2"/>
  <c r="J113" i="2"/>
  <c r="J654" i="2"/>
  <c r="J108" i="2"/>
  <c r="J710" i="2"/>
  <c r="J574" i="2"/>
  <c r="J77" i="2"/>
  <c r="J682" i="2"/>
  <c r="J206" i="2"/>
  <c r="J5" i="2"/>
  <c r="J260" i="2"/>
  <c r="J664" i="2"/>
  <c r="J506" i="2"/>
  <c r="J619" i="2"/>
  <c r="J211" i="2"/>
  <c r="J17" i="2"/>
  <c r="J66" i="2"/>
  <c r="J33" i="2"/>
  <c r="J584" i="2"/>
  <c r="J238" i="2"/>
  <c r="J175" i="2"/>
  <c r="J596" i="2"/>
  <c r="J216" i="2"/>
  <c r="J507" i="2"/>
  <c r="J646" i="2"/>
  <c r="J715" i="2"/>
  <c r="J303" i="2"/>
  <c r="J189" i="2"/>
  <c r="J481" i="2"/>
  <c r="J324" i="2"/>
  <c r="J301" i="2"/>
  <c r="J720" i="2"/>
  <c r="J245" i="2"/>
  <c r="J270" i="2"/>
  <c r="J122" i="2"/>
  <c r="J364" i="2"/>
  <c r="J136" i="2"/>
  <c r="J626" i="2"/>
  <c r="J688" i="2"/>
  <c r="J508" i="2"/>
  <c r="J62" i="2"/>
  <c r="J401" i="2"/>
  <c r="J457" i="2"/>
  <c r="J384" i="2"/>
  <c r="J68" i="2"/>
  <c r="J294" i="2"/>
  <c r="J354" i="2"/>
  <c r="J227" i="2"/>
  <c r="J137" i="2"/>
  <c r="J447" i="2"/>
  <c r="J499" i="2"/>
  <c r="J690" i="2"/>
  <c r="J90" i="2"/>
  <c r="J191" i="2"/>
  <c r="J692" i="2"/>
  <c r="J60" i="2"/>
  <c r="J35" i="2"/>
  <c r="J275" i="2"/>
  <c r="J174" i="2"/>
  <c r="J724" i="2"/>
  <c r="J373" i="2"/>
  <c r="J549" i="2"/>
  <c r="J430" i="2"/>
  <c r="J421" i="2"/>
  <c r="J363" i="2"/>
  <c r="J348" i="2"/>
  <c r="J82" i="2"/>
  <c r="J132" i="2"/>
  <c r="J165" i="2"/>
  <c r="J509" i="2"/>
  <c r="J559" i="2"/>
  <c r="J396" i="2"/>
  <c r="J652" i="2"/>
  <c r="J49" i="2"/>
  <c r="J546" i="2"/>
  <c r="J64" i="2"/>
  <c r="J151" i="2"/>
  <c r="J125" i="2"/>
  <c r="J187" i="2"/>
  <c r="J670" i="2"/>
  <c r="J321" i="2"/>
  <c r="J267" i="2"/>
  <c r="J118" i="2"/>
  <c r="J606" i="2"/>
  <c r="J86" i="2"/>
  <c r="J453" i="2"/>
  <c r="J648" i="2"/>
  <c r="J87" i="2"/>
  <c r="J298" i="2"/>
  <c r="J255" i="2"/>
  <c r="J102" i="2"/>
  <c r="J236" i="2"/>
  <c r="J510" i="2"/>
  <c r="J623" i="2"/>
  <c r="J279" i="2"/>
  <c r="J63" i="2"/>
  <c r="J4" i="2"/>
  <c r="J400" i="2"/>
  <c r="J323" i="2"/>
  <c r="J511" i="2"/>
  <c r="J160" i="2"/>
  <c r="J27" i="2"/>
  <c r="J689" i="2"/>
  <c r="J448" i="2"/>
  <c r="J462" i="2"/>
  <c r="J228" i="2"/>
  <c r="J497" i="2"/>
  <c r="J393" i="2"/>
  <c r="J577" i="2"/>
  <c r="J19" i="2"/>
  <c r="J432" i="2"/>
  <c r="J651" i="2"/>
  <c r="J352" i="2"/>
  <c r="J413" i="2"/>
  <c r="J478" i="2"/>
  <c r="J201" i="2"/>
  <c r="J23" i="2"/>
  <c r="J425" i="2"/>
  <c r="J36" i="2"/>
  <c r="J694" i="2"/>
  <c r="J441" i="2"/>
  <c r="J76" i="2"/>
  <c r="J512" i="2"/>
  <c r="J65" i="2"/>
  <c r="J622" i="2"/>
  <c r="J186" i="2"/>
  <c r="J588" i="2"/>
  <c r="J50" i="2"/>
  <c r="J32" i="2"/>
  <c r="J158" i="2"/>
  <c r="J242" i="2"/>
  <c r="J422" i="2"/>
  <c r="J176" i="2"/>
  <c r="J614" i="2"/>
  <c r="J575" i="2"/>
  <c r="J376" i="2"/>
  <c r="J545" i="2"/>
  <c r="J26" i="2"/>
  <c r="J204" i="2"/>
  <c r="J359" i="2"/>
  <c r="J198" i="2"/>
  <c r="J317" i="2"/>
  <c r="J149" i="2"/>
  <c r="J335" i="2"/>
  <c r="J399" i="2"/>
  <c r="J649" i="2"/>
  <c r="J707" i="2"/>
  <c r="J567" i="2"/>
  <c r="J493" i="2"/>
  <c r="J148" i="2"/>
  <c r="J208" i="2"/>
  <c r="J110" i="2"/>
  <c r="J368" i="2"/>
  <c r="J625" i="2"/>
  <c r="J395" i="2"/>
  <c r="J491" i="2"/>
  <c r="J583" i="2"/>
  <c r="J708" i="2"/>
  <c r="J356" i="2"/>
  <c r="J513" i="2"/>
  <c r="J470" i="2"/>
  <c r="J407" i="2"/>
  <c r="J34" i="2"/>
  <c r="J105" i="2"/>
  <c r="J207" i="2"/>
  <c r="J607" i="2"/>
  <c r="J381" i="2"/>
  <c r="J353" i="2"/>
  <c r="J319" i="2"/>
  <c r="J93" i="2"/>
  <c r="J657" i="2"/>
  <c r="J299" i="2"/>
  <c r="J143" i="2"/>
  <c r="J714" i="2"/>
  <c r="J139" i="2"/>
  <c r="J328" i="2"/>
  <c r="J131" i="2"/>
  <c r="J197" i="2"/>
  <c r="J285" i="2"/>
  <c r="J25" i="2"/>
  <c r="J398" i="2"/>
  <c r="J640" i="2"/>
  <c r="J723" i="2"/>
  <c r="J698" i="2"/>
  <c r="J154" i="2"/>
  <c r="J3" i="2"/>
  <c r="J73" i="2"/>
  <c r="J95" i="2"/>
  <c r="J343" i="2"/>
  <c r="J269" i="2"/>
  <c r="J598" i="2"/>
  <c r="J514" i="2"/>
  <c r="J436" i="2"/>
  <c r="J331" i="2"/>
  <c r="J482" i="2"/>
  <c r="J426" i="2"/>
  <c r="J675" i="2"/>
  <c r="J678" i="2"/>
  <c r="J358" i="2"/>
  <c r="J244" i="2"/>
  <c r="J9" i="2"/>
  <c r="J103" i="2"/>
  <c r="J461" i="2"/>
  <c r="J683" i="2"/>
  <c r="J372" i="2"/>
  <c r="J37" i="2"/>
  <c r="J631" i="2"/>
  <c r="J38" i="2"/>
  <c r="J460" i="2"/>
  <c r="J693" i="2"/>
  <c r="J83" i="2"/>
  <c r="J292" i="2"/>
  <c r="J297" i="2"/>
  <c r="J202" i="2"/>
  <c r="J311" i="2"/>
  <c r="J22" i="2"/>
  <c r="J156" i="2"/>
  <c r="J345" i="2"/>
  <c r="J431" i="2"/>
  <c r="J237" i="2"/>
  <c r="J205" i="2"/>
  <c r="J410" i="2"/>
  <c r="J408" i="2"/>
  <c r="J29" i="2"/>
  <c r="J69" i="2"/>
  <c r="J686" i="2"/>
  <c r="J515" i="2"/>
  <c r="J668" i="2"/>
  <c r="J162" i="2"/>
  <c r="J516" i="2"/>
  <c r="J517" i="2"/>
  <c r="J518" i="2"/>
  <c r="J552" i="2"/>
  <c r="J519" i="2"/>
  <c r="J231" i="2"/>
  <c r="J97" i="2"/>
  <c r="J602" i="2"/>
  <c r="J562" i="2"/>
  <c r="J428" i="2"/>
  <c r="J337" i="2"/>
  <c r="J561" i="2"/>
  <c r="J268" i="2"/>
  <c r="J283" i="2"/>
  <c r="J473" i="2"/>
  <c r="J366" i="2"/>
  <c r="J320" i="2"/>
  <c r="J566" i="2"/>
  <c r="J554" i="2"/>
  <c r="J620" i="2"/>
  <c r="J612" i="2"/>
  <c r="J170" i="2"/>
  <c r="J590" i="2"/>
  <c r="J390" i="2"/>
  <c r="J703" i="2"/>
  <c r="J153" i="2"/>
  <c r="J520" i="2"/>
  <c r="J616" i="2"/>
  <c r="J159" i="2"/>
  <c r="J340" i="2"/>
  <c r="J704" i="2"/>
  <c r="J601" i="2"/>
  <c r="J20" i="2"/>
  <c r="J155" i="2"/>
  <c r="J181" i="2"/>
  <c r="J210" i="2"/>
  <c r="J71" i="2"/>
  <c r="J521" i="2"/>
  <c r="J454" i="2"/>
  <c r="J130" i="2"/>
  <c r="J45" i="2"/>
  <c r="J272" i="2"/>
  <c r="J386" i="2"/>
  <c r="J438" i="2"/>
  <c r="J161" i="2"/>
  <c r="J44" i="2"/>
  <c r="J558" i="2"/>
  <c r="J263" i="2"/>
  <c r="J2" i="2"/>
  <c r="J397" i="2"/>
  <c r="J489" i="2"/>
  <c r="J592" i="2"/>
  <c r="J570" i="2"/>
  <c r="J522" i="2"/>
  <c r="J663" i="2"/>
  <c r="J635" i="2"/>
  <c r="J169" i="2"/>
  <c r="J370" i="2"/>
  <c r="J78" i="2"/>
  <c r="J222" i="2"/>
  <c r="J355" i="2"/>
  <c r="J121" i="2"/>
  <c r="J365" i="2"/>
  <c r="J138" i="2"/>
  <c r="J576" i="2"/>
  <c r="J280" i="2"/>
  <c r="J361" i="2"/>
  <c r="J104" i="2"/>
  <c r="J126" i="2"/>
  <c r="J586" i="2"/>
  <c r="J563" i="2"/>
  <c r="J46" i="2"/>
  <c r="J134" i="2"/>
  <c r="J247" i="2"/>
  <c r="J278" i="2"/>
  <c r="J281" i="2"/>
  <c r="J79" i="2"/>
  <c r="J709" i="2"/>
  <c r="J258" i="2"/>
  <c r="J556" i="2"/>
  <c r="J412" i="2"/>
  <c r="J360" i="2"/>
  <c r="J182" i="2"/>
  <c r="J725" i="2"/>
  <c r="J225" i="2"/>
  <c r="J456" i="2"/>
  <c r="J226" i="2"/>
  <c r="J580" i="2"/>
  <c r="J314" i="2"/>
  <c r="J610" i="2"/>
  <c r="J705" i="2"/>
  <c r="J309" i="2"/>
  <c r="J92" i="2"/>
  <c r="J419" i="2"/>
  <c r="J578" i="2"/>
  <c r="J112" i="2"/>
  <c r="J313" i="2"/>
  <c r="J632" i="2"/>
  <c r="J523" i="2"/>
  <c r="J385" i="2"/>
  <c r="J212" i="2"/>
  <c r="J75" i="2"/>
  <c r="J383" i="2"/>
  <c r="J306" i="2"/>
  <c r="J674" i="2"/>
  <c r="J524" i="2"/>
  <c r="J188" i="2"/>
  <c r="J392" i="2"/>
  <c r="J603" i="2"/>
  <c r="J681" i="2"/>
  <c r="J433" i="2"/>
  <c r="J347" i="2"/>
  <c r="J193" i="2"/>
  <c r="J307" i="2"/>
  <c r="J525" i="2"/>
  <c r="J89" i="2"/>
  <c r="J594" i="2"/>
  <c r="J24" i="2"/>
  <c r="J526" i="2"/>
  <c r="J190" i="2"/>
  <c r="J232" i="2"/>
  <c r="J672" i="2"/>
  <c r="J178" i="2"/>
  <c r="J332" i="2"/>
  <c r="J624" i="2"/>
  <c r="J293" i="2"/>
  <c r="J618" i="2"/>
  <c r="J479" i="2"/>
  <c r="J587" i="2"/>
  <c r="J171" i="2"/>
  <c r="J564" i="2"/>
  <c r="J177" i="2"/>
  <c r="J288" i="2"/>
  <c r="J106" i="2"/>
  <c r="J417" i="2"/>
  <c r="J721" i="2"/>
  <c r="J349" i="2"/>
  <c r="J259" i="2"/>
  <c r="J565" i="2"/>
  <c r="J700" i="2"/>
  <c r="J642" i="2"/>
  <c r="J712" i="2"/>
  <c r="J312" i="2"/>
  <c r="J467" i="2"/>
  <c r="J114" i="2"/>
  <c r="J67" i="2"/>
  <c r="J582" i="2"/>
  <c r="J717" i="2"/>
  <c r="J684" i="2"/>
  <c r="J322" i="2"/>
  <c r="J101" i="2"/>
  <c r="J569" i="2"/>
  <c r="J241" i="2"/>
  <c r="J527" i="2"/>
  <c r="J166" i="2"/>
  <c r="J230" i="2"/>
  <c r="J243" i="2"/>
  <c r="J480" i="2"/>
  <c r="J116" i="2"/>
  <c r="J653" i="2"/>
  <c r="J284" i="2"/>
  <c r="J726" i="2"/>
  <c r="J528" i="2"/>
  <c r="J661" i="2"/>
  <c r="J529" i="2"/>
  <c r="J492" i="2"/>
  <c r="J262" i="2"/>
  <c r="J220" i="2"/>
  <c r="J277" i="2"/>
  <c r="J416" i="2"/>
  <c r="J613" i="2"/>
  <c r="J650" i="2"/>
  <c r="J257" i="2"/>
  <c r="J327" i="2"/>
  <c r="J615" i="2"/>
  <c r="J656" i="2"/>
  <c r="J604" i="2"/>
  <c r="J300" i="2"/>
  <c r="J666" i="2"/>
  <c r="J200" i="2"/>
  <c r="J329" i="2"/>
  <c r="J530" i="2"/>
  <c r="J571" i="2"/>
  <c r="J531" i="2"/>
  <c r="J391" i="2"/>
  <c r="J532" i="2"/>
  <c r="J644" i="2"/>
  <c r="J341" i="2"/>
  <c r="J572" i="2"/>
  <c r="J253" i="2"/>
  <c r="J254" i="2"/>
  <c r="J163" i="2"/>
  <c r="J609" i="2"/>
  <c r="J533" i="2"/>
  <c r="J56" i="2"/>
  <c r="J627" i="2"/>
  <c r="J665" i="2"/>
  <c r="J316" i="2"/>
  <c r="J589" i="2"/>
  <c r="J442" i="2"/>
  <c r="J541" i="2"/>
  <c r="J464" i="2"/>
  <c r="J484" i="2"/>
  <c r="J645" i="2"/>
  <c r="J638" i="2"/>
  <c r="J334" i="2"/>
  <c r="J639" i="2"/>
  <c r="J534" i="2"/>
  <c r="J713" i="2"/>
  <c r="J697" i="2"/>
  <c r="J643" i="2"/>
  <c r="J468" i="2"/>
  <c r="J599" i="2"/>
  <c r="J483" i="2"/>
  <c r="J308" i="2"/>
  <c r="J445" i="2"/>
  <c r="J535" i="2"/>
  <c r="J716" i="2"/>
  <c r="J472" i="2"/>
  <c r="J636" i="2"/>
  <c r="J701" i="2"/>
  <c r="J371" i="2"/>
  <c r="J458" i="2"/>
  <c r="J346" i="2"/>
  <c r="J611" i="2"/>
  <c r="J593" i="2"/>
  <c r="J536" i="2"/>
  <c r="J496" i="2"/>
  <c r="J671" i="2"/>
  <c r="J537" i="2"/>
  <c r="J538" i="2"/>
  <c r="J553" i="2"/>
  <c r="J669" i="2"/>
  <c r="J667" i="2"/>
  <c r="J695" i="2"/>
  <c r="H406" i="2"/>
  <c r="H633" i="2"/>
  <c r="H677" i="2"/>
  <c r="H70" i="2"/>
  <c r="H249" i="2"/>
  <c r="H252" i="2"/>
  <c r="H676" i="2"/>
  <c r="H591" i="2"/>
  <c r="H685" i="2"/>
  <c r="H240" i="2"/>
  <c r="H147" i="2"/>
  <c r="H605" i="2"/>
  <c r="H475" i="2"/>
  <c r="H387" i="2"/>
  <c r="H439" i="2"/>
  <c r="H74" i="2"/>
  <c r="H217" i="2"/>
  <c r="H157" i="2"/>
  <c r="H271" i="2"/>
  <c r="H680" i="2"/>
  <c r="H7" i="2"/>
  <c r="H239" i="2"/>
  <c r="H54" i="2"/>
  <c r="H362" i="2"/>
  <c r="H290" i="2"/>
  <c r="H179" i="2"/>
  <c r="H476" i="2"/>
  <c r="H274" i="2"/>
  <c r="H144" i="2"/>
  <c r="H338" i="2"/>
  <c r="H325" i="2"/>
  <c r="H679" i="2"/>
  <c r="H85" i="2"/>
  <c r="H55" i="2"/>
  <c r="H687" i="2"/>
  <c r="H218" i="2"/>
  <c r="H544" i="2"/>
  <c r="H551" i="2"/>
  <c r="H229" i="2"/>
  <c r="H503" i="2"/>
  <c r="H81" i="2"/>
  <c r="H543" i="2"/>
  <c r="H21" i="2"/>
  <c r="H435" i="2"/>
  <c r="H14" i="2"/>
  <c r="H141" i="2"/>
  <c r="H11" i="2"/>
  <c r="H315" i="2"/>
  <c r="H59" i="2"/>
  <c r="H388" i="2"/>
  <c r="H377" i="2"/>
  <c r="H302" i="2"/>
  <c r="H214" i="2"/>
  <c r="H498" i="2"/>
  <c r="H47" i="2"/>
  <c r="H540" i="2"/>
  <c r="H344" i="2"/>
  <c r="H185" i="2"/>
  <c r="H135" i="2"/>
  <c r="H486" i="2"/>
  <c r="H261" i="2"/>
  <c r="H119" i="2"/>
  <c r="H94" i="2"/>
  <c r="H452" i="2"/>
  <c r="H495" i="2"/>
  <c r="H61" i="2"/>
  <c r="H173" i="2"/>
  <c r="H471" i="2"/>
  <c r="H494" i="2"/>
  <c r="H474" i="2"/>
  <c r="H133" i="2"/>
  <c r="H367" i="2"/>
  <c r="H702" i="2"/>
  <c r="H629" i="2"/>
  <c r="H276" i="2"/>
  <c r="H304" i="2"/>
  <c r="H168" i="2"/>
  <c r="H477" i="2"/>
  <c r="H339" i="2"/>
  <c r="H469" i="2"/>
  <c r="H48" i="2"/>
  <c r="H310" i="2"/>
  <c r="H466" i="2"/>
  <c r="H16" i="2"/>
  <c r="H265" i="2"/>
  <c r="H84" i="2"/>
  <c r="H402" i="2"/>
  <c r="H13" i="2"/>
  <c r="H628" i="2"/>
  <c r="H691" i="2"/>
  <c r="H100" i="2"/>
  <c r="H199" i="2"/>
  <c r="H539" i="2"/>
  <c r="H146" i="2"/>
  <c r="H117" i="2"/>
  <c r="H96" i="2"/>
  <c r="H403" i="2"/>
  <c r="H641" i="2"/>
  <c r="H203" i="2"/>
  <c r="H451" i="2"/>
  <c r="H233" i="2"/>
  <c r="H333" i="2"/>
  <c r="H152" i="2"/>
  <c r="H42" i="2"/>
  <c r="H291" i="2"/>
  <c r="H250" i="2"/>
  <c r="H40" i="2"/>
  <c r="H411" i="2"/>
  <c r="H637" i="2"/>
  <c r="H550" i="2"/>
  <c r="H659" i="2"/>
  <c r="H41" i="2"/>
  <c r="H8" i="2"/>
  <c r="H215" i="2"/>
  <c r="H504" i="2"/>
  <c r="H500" i="2"/>
  <c r="H123" i="2"/>
  <c r="H621" i="2"/>
  <c r="H234" i="2"/>
  <c r="H128" i="2"/>
  <c r="H246" i="2"/>
  <c r="H405" i="2"/>
  <c r="H30" i="2"/>
  <c r="H195" i="2"/>
  <c r="H375" i="2"/>
  <c r="H98" i="2"/>
  <c r="H502" i="2"/>
  <c r="H111" i="2"/>
  <c r="H409" i="2"/>
  <c r="H330" i="2"/>
  <c r="H600" i="2"/>
  <c r="H91" i="2"/>
  <c r="H142" i="2"/>
  <c r="H209" i="2"/>
  <c r="H295" i="2"/>
  <c r="H80" i="2"/>
  <c r="H568" i="2"/>
  <c r="H394" i="2"/>
  <c r="H719" i="2"/>
  <c r="H28" i="2"/>
  <c r="H350" i="2"/>
  <c r="H183" i="2"/>
  <c r="H164" i="2"/>
  <c r="H180" i="2"/>
  <c r="H51" i="2"/>
  <c r="H424" i="2"/>
  <c r="H120" i="2"/>
  <c r="H440" i="2"/>
  <c r="H488" i="2"/>
  <c r="H127" i="2"/>
  <c r="H485" i="2"/>
  <c r="H287" i="2"/>
  <c r="H560" i="2"/>
  <c r="H140" i="2"/>
  <c r="H449" i="2"/>
  <c r="H718" i="2"/>
  <c r="H414" i="2"/>
  <c r="H31" i="2"/>
  <c r="H145" i="2"/>
  <c r="H18" i="2"/>
  <c r="H444" i="2"/>
  <c r="H585" i="2"/>
  <c r="H443" i="2"/>
  <c r="H99" i="2"/>
  <c r="H434" i="2"/>
  <c r="H404" i="2"/>
  <c r="H58" i="2"/>
  <c r="H282" i="2"/>
  <c r="H630" i="2"/>
  <c r="H490" i="2"/>
  <c r="H555" i="2"/>
  <c r="H380" i="2"/>
  <c r="H72" i="2"/>
  <c r="H378" i="2"/>
  <c r="H57" i="2"/>
  <c r="H696" i="2"/>
  <c r="H557" i="2"/>
  <c r="H547" i="2"/>
  <c r="H446" i="2"/>
  <c r="H548" i="2"/>
  <c r="H465" i="2"/>
  <c r="H124" i="2"/>
  <c r="H374" i="2"/>
  <c r="H595" i="2"/>
  <c r="H224" i="2"/>
  <c r="H296" i="2"/>
  <c r="H115" i="2"/>
  <c r="H369" i="2"/>
  <c r="H39" i="2"/>
  <c r="H379" i="2"/>
  <c r="H579" i="2"/>
  <c r="H423" i="2"/>
  <c r="H264" i="2"/>
  <c r="H647" i="2"/>
  <c r="H336" i="2"/>
  <c r="H573" i="2"/>
  <c r="H722" i="2"/>
  <c r="H658" i="2"/>
  <c r="H437" i="2"/>
  <c r="H382" i="2"/>
  <c r="H15" i="2"/>
  <c r="H326" i="2"/>
  <c r="H150" i="2"/>
  <c r="H450" i="2"/>
  <c r="H418" i="2"/>
  <c r="H389" i="2"/>
  <c r="H172" i="2"/>
  <c r="H318" i="2"/>
  <c r="H655" i="2"/>
  <c r="H194" i="2"/>
  <c r="H501" i="2"/>
  <c r="H342" i="2"/>
  <c r="H107" i="2"/>
  <c r="H660" i="2"/>
  <c r="H505" i="2"/>
  <c r="H219" i="2"/>
  <c r="H53" i="2"/>
  <c r="H351" i="2"/>
  <c r="H10" i="2"/>
  <c r="H196" i="2"/>
  <c r="H251" i="2"/>
  <c r="H542" i="2"/>
  <c r="H6" i="2"/>
  <c r="H634" i="2"/>
  <c r="H429" i="2"/>
  <c r="H88" i="2"/>
  <c r="H662" i="2"/>
  <c r="H167" i="2"/>
  <c r="H129" i="2"/>
  <c r="H305" i="2"/>
  <c r="H706" i="2"/>
  <c r="H109" i="2"/>
  <c r="H699" i="2"/>
  <c r="H184" i="2"/>
  <c r="H235" i="2"/>
  <c r="H221" i="2"/>
  <c r="H463" i="2"/>
  <c r="H223" i="2"/>
  <c r="H52" i="2"/>
  <c r="H420" i="2"/>
  <c r="H273" i="2"/>
  <c r="H248" i="2"/>
  <c r="H266" i="2"/>
  <c r="H608" i="2"/>
  <c r="H192" i="2"/>
  <c r="H581" i="2"/>
  <c r="H711" i="2"/>
  <c r="H286" i="2"/>
  <c r="H487" i="2"/>
  <c r="H673" i="2"/>
  <c r="H289" i="2"/>
  <c r="H43" i="2"/>
  <c r="H459" i="2"/>
  <c r="H427" i="2"/>
  <c r="H617" i="2"/>
  <c r="H597" i="2"/>
  <c r="H415" i="2"/>
  <c r="H12" i="2"/>
  <c r="H213" i="2"/>
  <c r="H455" i="2"/>
  <c r="H256" i="2"/>
  <c r="H357" i="2"/>
  <c r="H113" i="2"/>
  <c r="H654" i="2"/>
  <c r="H108" i="2"/>
  <c r="H710" i="2"/>
  <c r="H574" i="2"/>
  <c r="H77" i="2"/>
  <c r="H682" i="2"/>
  <c r="H206" i="2"/>
  <c r="H5" i="2"/>
  <c r="H260" i="2"/>
  <c r="H664" i="2"/>
  <c r="H506" i="2"/>
  <c r="H619" i="2"/>
  <c r="H211" i="2"/>
  <c r="H17" i="2"/>
  <c r="H66" i="2"/>
  <c r="H33" i="2"/>
  <c r="H584" i="2"/>
  <c r="H238" i="2"/>
  <c r="H175" i="2"/>
  <c r="H596" i="2"/>
  <c r="H216" i="2"/>
  <c r="H507" i="2"/>
  <c r="H646" i="2"/>
  <c r="H715" i="2"/>
  <c r="H303" i="2"/>
  <c r="H189" i="2"/>
  <c r="H481" i="2"/>
  <c r="H324" i="2"/>
  <c r="H301" i="2"/>
  <c r="H720" i="2"/>
  <c r="H245" i="2"/>
  <c r="H270" i="2"/>
  <c r="H122" i="2"/>
  <c r="H364" i="2"/>
  <c r="H136" i="2"/>
  <c r="H626" i="2"/>
  <c r="H688" i="2"/>
  <c r="H508" i="2"/>
  <c r="H62" i="2"/>
  <c r="H401" i="2"/>
  <c r="H457" i="2"/>
  <c r="H384" i="2"/>
  <c r="H68" i="2"/>
  <c r="H294" i="2"/>
  <c r="H354" i="2"/>
  <c r="H227" i="2"/>
  <c r="H137" i="2"/>
  <c r="H447" i="2"/>
  <c r="H499" i="2"/>
  <c r="H690" i="2"/>
  <c r="H90" i="2"/>
  <c r="H191" i="2"/>
  <c r="H692" i="2"/>
  <c r="H60" i="2"/>
  <c r="H35" i="2"/>
  <c r="H275" i="2"/>
  <c r="H174" i="2"/>
  <c r="H724" i="2"/>
  <c r="H373" i="2"/>
  <c r="H549" i="2"/>
  <c r="H430" i="2"/>
  <c r="H421" i="2"/>
  <c r="H363" i="2"/>
  <c r="H348" i="2"/>
  <c r="H82" i="2"/>
  <c r="H132" i="2"/>
  <c r="H165" i="2"/>
  <c r="H509" i="2"/>
  <c r="H559" i="2"/>
  <c r="H396" i="2"/>
  <c r="H652" i="2"/>
  <c r="H49" i="2"/>
  <c r="H546" i="2"/>
  <c r="H64" i="2"/>
  <c r="H151" i="2"/>
  <c r="H125" i="2"/>
  <c r="H187" i="2"/>
  <c r="H670" i="2"/>
  <c r="H321" i="2"/>
  <c r="H267" i="2"/>
  <c r="H118" i="2"/>
  <c r="H606" i="2"/>
  <c r="H86" i="2"/>
  <c r="H453" i="2"/>
  <c r="H648" i="2"/>
  <c r="H87" i="2"/>
  <c r="H298" i="2"/>
  <c r="H255" i="2"/>
  <c r="H102" i="2"/>
  <c r="H236" i="2"/>
  <c r="H510" i="2"/>
  <c r="H623" i="2"/>
  <c r="H279" i="2"/>
  <c r="H63" i="2"/>
  <c r="H4" i="2"/>
  <c r="H400" i="2"/>
  <c r="H323" i="2"/>
  <c r="H511" i="2"/>
  <c r="H160" i="2"/>
  <c r="H27" i="2"/>
  <c r="H689" i="2"/>
  <c r="H448" i="2"/>
  <c r="H462" i="2"/>
  <c r="H228" i="2"/>
  <c r="H497" i="2"/>
  <c r="H393" i="2"/>
  <c r="H577" i="2"/>
  <c r="H19" i="2"/>
  <c r="H432" i="2"/>
  <c r="H651" i="2"/>
  <c r="H352" i="2"/>
  <c r="H413" i="2"/>
  <c r="H478" i="2"/>
  <c r="H201" i="2"/>
  <c r="H23" i="2"/>
  <c r="H425" i="2"/>
  <c r="H36" i="2"/>
  <c r="H694" i="2"/>
  <c r="H441" i="2"/>
  <c r="H76" i="2"/>
  <c r="H512" i="2"/>
  <c r="H65" i="2"/>
  <c r="H622" i="2"/>
  <c r="H186" i="2"/>
  <c r="H588" i="2"/>
  <c r="H50" i="2"/>
  <c r="H32" i="2"/>
  <c r="H158" i="2"/>
  <c r="H242" i="2"/>
  <c r="H422" i="2"/>
  <c r="H176" i="2"/>
  <c r="H614" i="2"/>
  <c r="H575" i="2"/>
  <c r="H376" i="2"/>
  <c r="H545" i="2"/>
  <c r="H26" i="2"/>
  <c r="H204" i="2"/>
  <c r="H359" i="2"/>
  <c r="H198" i="2"/>
  <c r="H317" i="2"/>
  <c r="H149" i="2"/>
  <c r="H335" i="2"/>
  <c r="H399" i="2"/>
  <c r="H649" i="2"/>
  <c r="H707" i="2"/>
  <c r="H567" i="2"/>
  <c r="H493" i="2"/>
  <c r="H148" i="2"/>
  <c r="H208" i="2"/>
  <c r="H110" i="2"/>
  <c r="H368" i="2"/>
  <c r="H625" i="2"/>
  <c r="H395" i="2"/>
  <c r="H491" i="2"/>
  <c r="H583" i="2"/>
  <c r="H708" i="2"/>
  <c r="H356" i="2"/>
  <c r="H513" i="2"/>
  <c r="H470" i="2"/>
  <c r="H407" i="2"/>
  <c r="H34" i="2"/>
  <c r="H105" i="2"/>
  <c r="H207" i="2"/>
  <c r="H607" i="2"/>
  <c r="H381" i="2"/>
  <c r="H353" i="2"/>
  <c r="H319" i="2"/>
  <c r="H93" i="2"/>
  <c r="H657" i="2"/>
  <c r="H299" i="2"/>
  <c r="H143" i="2"/>
  <c r="H714" i="2"/>
  <c r="H139" i="2"/>
  <c r="H328" i="2"/>
  <c r="H131" i="2"/>
  <c r="H197" i="2"/>
  <c r="H285" i="2"/>
  <c r="H25" i="2"/>
  <c r="H398" i="2"/>
  <c r="H640" i="2"/>
  <c r="H723" i="2"/>
  <c r="H698" i="2"/>
  <c r="H154" i="2"/>
  <c r="H3" i="2"/>
  <c r="H73" i="2"/>
  <c r="H95" i="2"/>
  <c r="H343" i="2"/>
  <c r="H269" i="2"/>
  <c r="H598" i="2"/>
  <c r="H514" i="2"/>
  <c r="H436" i="2"/>
  <c r="H331" i="2"/>
  <c r="H482" i="2"/>
  <c r="H426" i="2"/>
  <c r="H675" i="2"/>
  <c r="H678" i="2"/>
  <c r="H358" i="2"/>
  <c r="H244" i="2"/>
  <c r="H9" i="2"/>
  <c r="H103" i="2"/>
  <c r="H461" i="2"/>
  <c r="H683" i="2"/>
  <c r="H372" i="2"/>
  <c r="H37" i="2"/>
  <c r="H631" i="2"/>
  <c r="H38" i="2"/>
  <c r="H460" i="2"/>
  <c r="H693" i="2"/>
  <c r="H83" i="2"/>
  <c r="H292" i="2"/>
  <c r="H297" i="2"/>
  <c r="H202" i="2"/>
  <c r="H311" i="2"/>
  <c r="H22" i="2"/>
  <c r="H156" i="2"/>
  <c r="H345" i="2"/>
  <c r="H431" i="2"/>
  <c r="H237" i="2"/>
  <c r="H205" i="2"/>
  <c r="H410" i="2"/>
  <c r="H408" i="2"/>
  <c r="H29" i="2"/>
  <c r="H69" i="2"/>
  <c r="H686" i="2"/>
  <c r="H515" i="2"/>
  <c r="H668" i="2"/>
  <c r="H162" i="2"/>
  <c r="H516" i="2"/>
  <c r="H517" i="2"/>
  <c r="H518" i="2"/>
  <c r="H552" i="2"/>
  <c r="H519" i="2"/>
  <c r="H231" i="2"/>
  <c r="H97" i="2"/>
  <c r="H602" i="2"/>
  <c r="H562" i="2"/>
  <c r="H428" i="2"/>
  <c r="H337" i="2"/>
  <c r="H561" i="2"/>
  <c r="H268" i="2"/>
  <c r="H283" i="2"/>
  <c r="H473" i="2"/>
  <c r="H366" i="2"/>
  <c r="H320" i="2"/>
  <c r="H566" i="2"/>
  <c r="H554" i="2"/>
  <c r="H620" i="2"/>
  <c r="H612" i="2"/>
  <c r="H170" i="2"/>
  <c r="H590" i="2"/>
  <c r="H390" i="2"/>
  <c r="H703" i="2"/>
  <c r="H153" i="2"/>
  <c r="H520" i="2"/>
  <c r="H616" i="2"/>
  <c r="H159" i="2"/>
  <c r="H340" i="2"/>
  <c r="H704" i="2"/>
  <c r="H601" i="2"/>
  <c r="H20" i="2"/>
  <c r="H155" i="2"/>
  <c r="H181" i="2"/>
  <c r="H210" i="2"/>
  <c r="H71" i="2"/>
  <c r="H521" i="2"/>
  <c r="H454" i="2"/>
  <c r="H130" i="2"/>
  <c r="H45" i="2"/>
  <c r="H272" i="2"/>
  <c r="H386" i="2"/>
  <c r="H438" i="2"/>
  <c r="H161" i="2"/>
  <c r="H44" i="2"/>
  <c r="H558" i="2"/>
  <c r="H263" i="2"/>
  <c r="H2" i="2"/>
  <c r="H397" i="2"/>
  <c r="H489" i="2"/>
  <c r="H592" i="2"/>
  <c r="H570" i="2"/>
  <c r="H522" i="2"/>
  <c r="H663" i="2"/>
  <c r="H635" i="2"/>
  <c r="H169" i="2"/>
  <c r="H370" i="2"/>
  <c r="H78" i="2"/>
  <c r="H222" i="2"/>
  <c r="H355" i="2"/>
  <c r="H121" i="2"/>
  <c r="H365" i="2"/>
  <c r="H138" i="2"/>
  <c r="H576" i="2"/>
  <c r="H280" i="2"/>
  <c r="H361" i="2"/>
  <c r="H104" i="2"/>
  <c r="H126" i="2"/>
  <c r="H586" i="2"/>
  <c r="H563" i="2"/>
  <c r="H46" i="2"/>
  <c r="H134" i="2"/>
  <c r="H247" i="2"/>
  <c r="H278" i="2"/>
  <c r="H281" i="2"/>
  <c r="H79" i="2"/>
  <c r="H709" i="2"/>
  <c r="H258" i="2"/>
  <c r="H556" i="2"/>
  <c r="H412" i="2"/>
  <c r="H360" i="2"/>
  <c r="H182" i="2"/>
  <c r="H725" i="2"/>
  <c r="H225" i="2"/>
  <c r="H456" i="2"/>
  <c r="H226" i="2"/>
  <c r="H580" i="2"/>
  <c r="H314" i="2"/>
  <c r="H610" i="2"/>
  <c r="H705" i="2"/>
  <c r="H309" i="2"/>
  <c r="H92" i="2"/>
  <c r="H419" i="2"/>
  <c r="H578" i="2"/>
  <c r="H112" i="2"/>
  <c r="H313" i="2"/>
  <c r="H632" i="2"/>
  <c r="H523" i="2"/>
  <c r="H385" i="2"/>
  <c r="H212" i="2"/>
  <c r="H75" i="2"/>
  <c r="H383" i="2"/>
  <c r="H306" i="2"/>
  <c r="H674" i="2"/>
  <c r="H524" i="2"/>
  <c r="H188" i="2"/>
  <c r="H392" i="2"/>
  <c r="H603" i="2"/>
  <c r="H681" i="2"/>
  <c r="H433" i="2"/>
  <c r="H347" i="2"/>
  <c r="H193" i="2"/>
  <c r="H307" i="2"/>
  <c r="H525" i="2"/>
  <c r="H89" i="2"/>
  <c r="H594" i="2"/>
  <c r="H24" i="2"/>
  <c r="H526" i="2"/>
  <c r="H190" i="2"/>
  <c r="H232" i="2"/>
  <c r="H672" i="2"/>
  <c r="H178" i="2"/>
  <c r="H332" i="2"/>
  <c r="H624" i="2"/>
  <c r="H293" i="2"/>
  <c r="H618" i="2"/>
  <c r="H479" i="2"/>
  <c r="H587" i="2"/>
  <c r="H171" i="2"/>
  <c r="H564" i="2"/>
  <c r="H177" i="2"/>
  <c r="H288" i="2"/>
  <c r="H106" i="2"/>
  <c r="H417" i="2"/>
  <c r="H721" i="2"/>
  <c r="H349" i="2"/>
  <c r="H259" i="2"/>
  <c r="H565" i="2"/>
  <c r="H700" i="2"/>
  <c r="H642" i="2"/>
  <c r="H712" i="2"/>
  <c r="H312" i="2"/>
  <c r="H467" i="2"/>
  <c r="H114" i="2"/>
  <c r="H67" i="2"/>
  <c r="H582" i="2"/>
  <c r="H717" i="2"/>
  <c r="H684" i="2"/>
  <c r="H322" i="2"/>
  <c r="H101" i="2"/>
  <c r="H569" i="2"/>
  <c r="H241" i="2"/>
  <c r="H527" i="2"/>
  <c r="H166" i="2"/>
  <c r="H230" i="2"/>
  <c r="H243" i="2"/>
  <c r="H480" i="2"/>
  <c r="H116" i="2"/>
  <c r="H653" i="2"/>
  <c r="H284" i="2"/>
  <c r="H726" i="2"/>
  <c r="H528" i="2"/>
  <c r="H661" i="2"/>
  <c r="H529" i="2"/>
  <c r="H492" i="2"/>
  <c r="H262" i="2"/>
  <c r="H220" i="2"/>
  <c r="H277" i="2"/>
  <c r="H416" i="2"/>
  <c r="H613" i="2"/>
  <c r="H650" i="2"/>
  <c r="H257" i="2"/>
  <c r="H327" i="2"/>
  <c r="H615" i="2"/>
  <c r="H656" i="2"/>
  <c r="H604" i="2"/>
  <c r="H300" i="2"/>
  <c r="H666" i="2"/>
  <c r="H200" i="2"/>
  <c r="H329" i="2"/>
  <c r="H530" i="2"/>
  <c r="H571" i="2"/>
  <c r="H531" i="2"/>
  <c r="H391" i="2"/>
  <c r="H532" i="2"/>
  <c r="H644" i="2"/>
  <c r="H341" i="2"/>
  <c r="H572" i="2"/>
  <c r="H253" i="2"/>
  <c r="H254" i="2"/>
  <c r="H163" i="2"/>
  <c r="H609" i="2"/>
  <c r="H533" i="2"/>
  <c r="H56" i="2"/>
  <c r="H627" i="2"/>
  <c r="H665" i="2"/>
  <c r="H316" i="2"/>
  <c r="H589" i="2"/>
  <c r="H442" i="2"/>
  <c r="H541" i="2"/>
  <c r="H464" i="2"/>
  <c r="H484" i="2"/>
  <c r="H645" i="2"/>
  <c r="H638" i="2"/>
  <c r="H334" i="2"/>
  <c r="H639" i="2"/>
  <c r="H534" i="2"/>
  <c r="H713" i="2"/>
  <c r="H697" i="2"/>
  <c r="H643" i="2"/>
  <c r="H468" i="2"/>
  <c r="H599" i="2"/>
  <c r="H483" i="2"/>
  <c r="H308" i="2"/>
  <c r="H445" i="2"/>
  <c r="H535" i="2"/>
  <c r="H716" i="2"/>
  <c r="H472" i="2"/>
  <c r="H636" i="2"/>
  <c r="H701" i="2"/>
  <c r="H371" i="2"/>
  <c r="H458" i="2"/>
  <c r="H346" i="2"/>
  <c r="H611" i="2"/>
  <c r="H593" i="2"/>
  <c r="H536" i="2"/>
  <c r="H496" i="2"/>
  <c r="H671" i="2"/>
  <c r="H537" i="2"/>
  <c r="H538" i="2"/>
  <c r="H553" i="2"/>
  <c r="H669" i="2"/>
  <c r="H667" i="2"/>
  <c r="H695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AR462" i="2" l="1"/>
  <c r="AR579" i="2"/>
  <c r="AR607" i="2"/>
  <c r="AR156" i="2"/>
  <c r="AR102" i="2"/>
  <c r="AR659" i="2"/>
  <c r="AR402" i="2"/>
  <c r="AR229" i="2"/>
  <c r="AR616" i="2"/>
  <c r="AR185" i="2"/>
  <c r="AR366" i="2"/>
  <c r="AR512" i="2"/>
  <c r="AR656" i="2"/>
  <c r="AR414" i="2"/>
  <c r="AR355" i="2"/>
  <c r="AR244" i="2"/>
  <c r="AR514" i="2"/>
  <c r="AR531" i="2"/>
  <c r="AR623" i="2"/>
  <c r="AR508" i="2"/>
  <c r="AR99" i="2"/>
  <c r="AR469" i="2"/>
  <c r="AR333" i="2"/>
  <c r="AR231" i="2"/>
  <c r="AR457" i="2"/>
  <c r="AR163" i="2"/>
  <c r="AR200" i="2"/>
  <c r="AR230" i="2"/>
  <c r="AR190" i="2"/>
  <c r="AR112" i="2"/>
  <c r="AR46" i="2"/>
  <c r="AR222" i="2"/>
  <c r="AR263" i="2"/>
  <c r="AR210" i="2"/>
  <c r="AR561" i="2"/>
  <c r="AR162" i="2"/>
  <c r="AR372" i="2"/>
  <c r="AR436" i="2"/>
  <c r="AR398" i="2"/>
  <c r="AR319" i="2"/>
  <c r="AR399" i="2"/>
  <c r="AR176" i="2"/>
  <c r="AR577" i="2"/>
  <c r="AR373" i="2"/>
  <c r="AR137" i="2"/>
  <c r="AR646" i="2"/>
  <c r="AR357" i="2"/>
  <c r="AR660" i="2"/>
  <c r="AR326" i="2"/>
  <c r="AR183" i="2"/>
  <c r="AR298" i="2"/>
  <c r="AR490" i="2"/>
  <c r="AR629" i="2"/>
  <c r="AR562" i="2"/>
  <c r="AR625" i="2"/>
  <c r="AR511" i="2"/>
  <c r="AR265" i="2"/>
  <c r="AR569" i="2"/>
  <c r="AR68" i="2"/>
  <c r="AR105" i="2"/>
  <c r="AR144" i="2"/>
  <c r="AR483" i="2"/>
  <c r="AR242" i="2"/>
  <c r="AR549" i="2"/>
  <c r="AR371" i="2"/>
  <c r="AR327" i="2"/>
  <c r="AR726" i="2"/>
  <c r="AR322" i="2"/>
  <c r="AR259" i="2"/>
  <c r="AR307" i="2"/>
  <c r="AR75" i="2"/>
  <c r="AR340" i="2"/>
  <c r="AR566" i="2"/>
  <c r="AR83" i="2"/>
  <c r="AR358" i="2"/>
  <c r="AR73" i="2"/>
  <c r="AR139" i="2"/>
  <c r="AR34" i="2"/>
  <c r="AR204" i="2"/>
  <c r="AR588" i="2"/>
  <c r="AR478" i="2"/>
  <c r="AR82" i="2"/>
  <c r="AR584" i="2"/>
  <c r="AR77" i="2"/>
  <c r="AR608" i="2"/>
  <c r="AR109" i="2"/>
  <c r="AR196" i="2"/>
  <c r="AR318" i="2"/>
  <c r="AR595" i="2"/>
  <c r="AR18" i="2"/>
  <c r="AR440" i="2"/>
  <c r="AR80" i="2"/>
  <c r="AR195" i="2"/>
  <c r="AR41" i="2"/>
  <c r="AR13" i="2"/>
  <c r="AR304" i="2"/>
  <c r="AR452" i="2"/>
  <c r="AR302" i="2"/>
  <c r="AR503" i="2"/>
  <c r="AR74" i="2"/>
  <c r="AR70" i="2"/>
  <c r="AR277" i="2"/>
  <c r="AR251" i="2"/>
  <c r="AR379" i="2"/>
  <c r="AR621" i="2"/>
  <c r="AR391" i="2"/>
  <c r="AR257" i="2"/>
  <c r="AR284" i="2"/>
  <c r="AR684" i="2"/>
  <c r="AR349" i="2"/>
  <c r="AR193" i="2"/>
  <c r="AR314" i="2"/>
  <c r="AR570" i="2"/>
  <c r="AR45" i="2"/>
  <c r="AR519" i="2"/>
  <c r="AR410" i="2"/>
  <c r="AR678" i="2"/>
  <c r="AR3" i="2"/>
  <c r="AR714" i="2"/>
  <c r="AR407" i="2"/>
  <c r="AR26" i="2"/>
  <c r="AR413" i="2"/>
  <c r="AR27" i="2"/>
  <c r="AR348" i="2"/>
  <c r="AR191" i="2"/>
  <c r="AR10" i="2"/>
  <c r="AR336" i="2"/>
  <c r="AR555" i="2"/>
  <c r="AR276" i="2"/>
  <c r="AR377" i="2"/>
  <c r="AR476" i="2"/>
  <c r="AR677" i="2"/>
  <c r="AR606" i="2"/>
  <c r="AR85" i="2"/>
  <c r="AR627" i="2"/>
  <c r="AR650" i="2"/>
  <c r="AR653" i="2"/>
  <c r="AR332" i="2"/>
  <c r="AR347" i="2"/>
  <c r="AR385" i="2"/>
  <c r="AR281" i="2"/>
  <c r="AR138" i="2"/>
  <c r="AR592" i="2"/>
  <c r="AR130" i="2"/>
  <c r="AR552" i="2"/>
  <c r="AR205" i="2"/>
  <c r="AR460" i="2"/>
  <c r="AR675" i="2"/>
  <c r="AR154" i="2"/>
  <c r="AR143" i="2"/>
  <c r="AR470" i="2"/>
  <c r="AR545" i="2"/>
  <c r="AR363" i="2"/>
  <c r="AR62" i="2"/>
  <c r="AR481" i="2"/>
  <c r="AR427" i="2"/>
  <c r="AR305" i="2"/>
  <c r="AR389" i="2"/>
  <c r="AR647" i="2"/>
  <c r="AR31" i="2"/>
  <c r="AR405" i="2"/>
  <c r="AR641" i="2"/>
  <c r="AR551" i="2"/>
  <c r="AR79" i="2"/>
  <c r="AR339" i="2"/>
  <c r="AR631" i="2"/>
  <c r="AR330" i="2"/>
  <c r="AR524" i="2"/>
  <c r="AR613" i="2"/>
  <c r="AR116" i="2"/>
  <c r="AR582" i="2"/>
  <c r="AR178" i="2"/>
  <c r="AR226" i="2"/>
  <c r="AR278" i="2"/>
  <c r="AR365" i="2"/>
  <c r="AR489" i="2"/>
  <c r="AR454" i="2"/>
  <c r="AR520" i="2"/>
  <c r="AR237" i="2"/>
  <c r="AR38" i="2"/>
  <c r="AR426" i="2"/>
  <c r="AR299" i="2"/>
  <c r="AR513" i="2"/>
  <c r="AR567" i="2"/>
  <c r="AR376" i="2"/>
  <c r="AR65" i="2"/>
  <c r="AR459" i="2"/>
  <c r="AR264" i="2"/>
  <c r="AR630" i="2"/>
  <c r="AR637" i="2"/>
  <c r="AR475" i="2"/>
  <c r="AR334" i="2"/>
  <c r="AR416" i="2"/>
  <c r="AR480" i="2"/>
  <c r="AR67" i="2"/>
  <c r="AR681" i="2"/>
  <c r="AR632" i="2"/>
  <c r="AR456" i="2"/>
  <c r="AR247" i="2"/>
  <c r="AR121" i="2"/>
  <c r="AR397" i="2"/>
  <c r="AR153" i="2"/>
  <c r="AR283" i="2"/>
  <c r="AR517" i="2"/>
  <c r="AR431" i="2"/>
  <c r="AR657" i="2"/>
  <c r="AR356" i="2"/>
  <c r="AR575" i="2"/>
  <c r="AR323" i="2"/>
  <c r="AR499" i="2"/>
  <c r="AR654" i="2"/>
  <c r="AR167" i="2"/>
  <c r="AR450" i="2"/>
  <c r="AR548" i="2"/>
  <c r="AR282" i="2"/>
  <c r="AR180" i="2"/>
  <c r="AR411" i="2"/>
  <c r="AR367" i="2"/>
  <c r="AR486" i="2"/>
  <c r="AR315" i="2"/>
  <c r="AR638" i="2"/>
  <c r="AR609" i="2"/>
  <c r="AR329" i="2"/>
  <c r="AR243" i="2"/>
  <c r="AR114" i="2"/>
  <c r="AR288" i="2"/>
  <c r="AR232" i="2"/>
  <c r="AR603" i="2"/>
  <c r="AR225" i="2"/>
  <c r="AR134" i="2"/>
  <c r="AR2" i="2"/>
  <c r="AR71" i="2"/>
  <c r="AR268" i="2"/>
  <c r="AR345" i="2"/>
  <c r="AR37" i="2"/>
  <c r="AR331" i="2"/>
  <c r="AR93" i="2"/>
  <c r="AR400" i="2"/>
  <c r="AR453" i="2"/>
  <c r="AR49" i="2"/>
  <c r="AR626" i="2"/>
  <c r="AR715" i="2"/>
  <c r="AR619" i="2"/>
  <c r="AR289" i="2"/>
  <c r="AR449" i="2"/>
  <c r="AR600" i="2"/>
  <c r="AR117" i="2"/>
  <c r="AR687" i="2"/>
  <c r="AR147" i="2"/>
  <c r="AR254" i="2"/>
  <c r="AR666" i="2"/>
  <c r="AR262" i="2"/>
  <c r="AR166" i="2"/>
  <c r="AR564" i="2"/>
  <c r="AR526" i="2"/>
  <c r="AR578" i="2"/>
  <c r="AR182" i="2"/>
  <c r="AR181" i="2"/>
  <c r="AR590" i="2"/>
  <c r="AR337" i="2"/>
  <c r="AR22" i="2"/>
  <c r="AR25" i="2"/>
  <c r="AR353" i="2"/>
  <c r="AR491" i="2"/>
  <c r="AR422" i="2"/>
  <c r="AR694" i="2"/>
  <c r="AR393" i="2"/>
  <c r="AR63" i="2"/>
  <c r="AR507" i="2"/>
  <c r="AR664" i="2"/>
  <c r="AR256" i="2"/>
  <c r="AR487" i="2"/>
  <c r="AR39" i="2"/>
  <c r="AR350" i="2"/>
  <c r="AR409" i="2"/>
  <c r="AR494" i="2"/>
  <c r="AR344" i="2"/>
  <c r="AR300" i="2"/>
  <c r="AR171" i="2"/>
  <c r="AR24" i="2"/>
  <c r="AR44" i="2"/>
  <c r="AR155" i="2"/>
  <c r="AR170" i="2"/>
  <c r="AR515" i="2"/>
  <c r="AR311" i="2"/>
  <c r="AR461" i="2"/>
  <c r="AR598" i="2"/>
  <c r="AR285" i="2"/>
  <c r="AR381" i="2"/>
  <c r="AR395" i="2"/>
  <c r="AR149" i="2"/>
  <c r="AR36" i="2"/>
  <c r="AR497" i="2"/>
  <c r="AR118" i="2"/>
  <c r="AR559" i="2"/>
  <c r="AR174" i="2"/>
  <c r="AR354" i="2"/>
  <c r="AR122" i="2"/>
  <c r="AR260" i="2"/>
  <c r="AR455" i="2"/>
  <c r="AR286" i="2"/>
  <c r="AR221" i="2"/>
  <c r="AR342" i="2"/>
  <c r="AR382" i="2"/>
  <c r="AR369" i="2"/>
  <c r="AR696" i="2"/>
  <c r="AR287" i="2"/>
  <c r="AR28" i="2"/>
  <c r="AR111" i="2"/>
  <c r="AR500" i="2"/>
  <c r="AR42" i="2"/>
  <c r="AR199" i="2"/>
  <c r="AR471" i="2"/>
  <c r="AR435" i="2"/>
  <c r="AR591" i="2"/>
  <c r="AR611" i="2"/>
  <c r="AR541" i="2"/>
  <c r="AR572" i="2"/>
  <c r="AR604" i="2"/>
  <c r="AR529" i="2"/>
  <c r="AR587" i="2"/>
  <c r="AR594" i="2"/>
  <c r="AR92" i="2"/>
  <c r="AR412" i="2"/>
  <c r="AR126" i="2"/>
  <c r="AR169" i="2"/>
  <c r="AR20" i="2"/>
  <c r="AR686" i="2"/>
  <c r="AR202" i="2"/>
  <c r="AR269" i="2"/>
  <c r="AR317" i="2"/>
  <c r="AR425" i="2"/>
  <c r="AR596" i="2"/>
  <c r="AR711" i="2"/>
  <c r="AR443" i="2"/>
  <c r="AR485" i="2"/>
  <c r="AR325" i="2"/>
  <c r="AR271" i="2"/>
  <c r="AR442" i="2"/>
  <c r="AR341" i="2"/>
  <c r="AR661" i="2"/>
  <c r="AR700" i="2"/>
  <c r="AR89" i="2"/>
  <c r="AR309" i="2"/>
  <c r="AR556" i="2"/>
  <c r="AR104" i="2"/>
  <c r="AR601" i="2"/>
  <c r="AR602" i="2"/>
  <c r="AR69" i="2"/>
  <c r="AR297" i="2"/>
  <c r="AR9" i="2"/>
  <c r="AR343" i="2"/>
  <c r="AR131" i="2"/>
  <c r="AR207" i="2"/>
  <c r="AR368" i="2"/>
  <c r="AR198" i="2"/>
  <c r="AR32" i="2"/>
  <c r="AR23" i="2"/>
  <c r="AR321" i="2"/>
  <c r="AR165" i="2"/>
  <c r="AR35" i="2"/>
  <c r="AR245" i="2"/>
  <c r="AR175" i="2"/>
  <c r="AR206" i="2"/>
  <c r="AR12" i="2"/>
  <c r="AR581" i="2"/>
  <c r="AR184" i="2"/>
  <c r="AR542" i="2"/>
  <c r="AR194" i="2"/>
  <c r="AR658" i="2"/>
  <c r="AR296" i="2"/>
  <c r="AR378" i="2"/>
  <c r="AR585" i="2"/>
  <c r="AR127" i="2"/>
  <c r="AR394" i="2"/>
  <c r="AR98" i="2"/>
  <c r="AR215" i="2"/>
  <c r="AR691" i="2"/>
  <c r="AR477" i="2"/>
  <c r="AR61" i="2"/>
  <c r="AR498" i="2"/>
  <c r="AR543" i="2"/>
  <c r="AR157" i="2"/>
  <c r="AR252" i="2"/>
  <c r="AR458" i="2"/>
  <c r="AR643" i="2"/>
  <c r="AR615" i="2"/>
  <c r="AR618" i="2"/>
  <c r="AR383" i="2"/>
  <c r="AR258" i="2"/>
  <c r="AR361" i="2"/>
  <c r="AR663" i="2"/>
  <c r="AR386" i="2"/>
  <c r="AR554" i="2"/>
  <c r="AR29" i="2"/>
  <c r="AR95" i="2"/>
  <c r="AR328" i="2"/>
  <c r="AR359" i="2"/>
  <c r="AR50" i="2"/>
  <c r="AR201" i="2"/>
  <c r="AR448" i="2"/>
  <c r="AR236" i="2"/>
  <c r="AR132" i="2"/>
  <c r="AR60" i="2"/>
  <c r="AR384" i="2"/>
  <c r="AR238" i="2"/>
  <c r="AR682" i="2"/>
  <c r="AR415" i="2"/>
  <c r="AR192" i="2"/>
  <c r="AR655" i="2"/>
  <c r="AR224" i="2"/>
  <c r="AR72" i="2"/>
  <c r="AR488" i="2"/>
  <c r="AR568" i="2"/>
  <c r="AR8" i="2"/>
  <c r="AR233" i="2"/>
  <c r="AR628" i="2"/>
  <c r="AR168" i="2"/>
  <c r="AR495" i="2"/>
  <c r="AR214" i="2"/>
  <c r="AR81" i="2"/>
  <c r="AR249" i="2"/>
  <c r="AR267" i="2"/>
  <c r="AR509" i="2"/>
  <c r="AR270" i="2"/>
  <c r="AR5" i="2"/>
  <c r="AR213" i="2"/>
  <c r="AR235" i="2"/>
  <c r="AR6" i="2"/>
  <c r="AR437" i="2"/>
  <c r="AR115" i="2"/>
  <c r="AR57" i="2"/>
  <c r="AR152" i="2"/>
  <c r="AR100" i="2"/>
  <c r="AR47" i="2"/>
  <c r="AR21" i="2"/>
  <c r="AR186" i="2"/>
  <c r="AR255" i="2"/>
  <c r="AR125" i="2"/>
  <c r="AR401" i="2"/>
  <c r="AR324" i="2"/>
  <c r="AR33" i="2"/>
  <c r="AR266" i="2"/>
  <c r="AR374" i="2"/>
  <c r="AR145" i="2"/>
  <c r="AR120" i="2"/>
  <c r="AR295" i="2"/>
  <c r="AR30" i="2"/>
  <c r="AR203" i="2"/>
  <c r="AR94" i="2"/>
  <c r="AR160" i="2"/>
  <c r="AR151" i="2"/>
  <c r="AR90" i="2"/>
  <c r="AR66" i="2"/>
  <c r="AR248" i="2"/>
  <c r="AR351" i="2"/>
  <c r="AR124" i="2"/>
  <c r="AR424" i="2"/>
  <c r="AR209" i="2"/>
  <c r="AR550" i="2"/>
  <c r="AR84" i="2"/>
  <c r="AR119" i="2"/>
  <c r="AR388" i="2"/>
  <c r="AR179" i="2"/>
  <c r="AR387" i="2"/>
  <c r="AR87" i="2"/>
  <c r="AR64" i="2"/>
  <c r="AR421" i="2"/>
  <c r="AR189" i="2"/>
  <c r="AR17" i="2"/>
  <c r="AR108" i="2"/>
  <c r="AR129" i="2"/>
  <c r="AR418" i="2"/>
  <c r="AR465" i="2"/>
  <c r="AR51" i="2"/>
  <c r="AR142" i="2"/>
  <c r="AR246" i="2"/>
  <c r="AR403" i="2"/>
  <c r="AR261" i="2"/>
  <c r="AR59" i="2"/>
  <c r="AR290" i="2"/>
  <c r="AR406" i="2"/>
  <c r="AR432" i="2"/>
  <c r="AR546" i="2"/>
  <c r="AR430" i="2"/>
  <c r="AR303" i="2"/>
  <c r="AR43" i="2"/>
  <c r="AR91" i="2"/>
  <c r="AR128" i="2"/>
  <c r="AR96" i="2"/>
  <c r="AR16" i="2"/>
  <c r="AR218" i="2"/>
  <c r="AR362" i="2"/>
  <c r="AR649" i="2"/>
  <c r="AR76" i="2"/>
  <c r="AR52" i="2"/>
  <c r="AR150" i="2"/>
  <c r="AR446" i="2"/>
  <c r="AR58" i="2"/>
  <c r="AR164" i="2"/>
  <c r="AR40" i="2"/>
  <c r="AR133" i="2"/>
  <c r="AR135" i="2"/>
  <c r="AR11" i="2"/>
  <c r="AR54" i="2"/>
  <c r="AR441" i="2"/>
  <c r="AR4" i="2"/>
  <c r="AR86" i="2"/>
  <c r="AR136" i="2"/>
  <c r="AR506" i="2"/>
  <c r="AR88" i="2"/>
  <c r="AR140" i="2"/>
  <c r="AR250" i="2"/>
  <c r="AR310" i="2"/>
  <c r="AR474" i="2"/>
  <c r="AR55" i="2"/>
  <c r="AR227" i="2"/>
  <c r="AR463" i="2"/>
  <c r="AR429" i="2"/>
  <c r="AR107" i="2"/>
  <c r="AR15" i="2"/>
  <c r="AR557" i="2"/>
  <c r="AR123" i="2"/>
  <c r="AR48" i="2"/>
  <c r="AR14" i="2"/>
  <c r="AR7" i="2"/>
  <c r="H117" i="3"/>
  <c r="H43" i="3"/>
  <c r="H120" i="3"/>
  <c r="H113" i="3"/>
  <c r="H33" i="3"/>
  <c r="H96" i="3"/>
  <c r="H18" i="3"/>
  <c r="H80" i="3"/>
  <c r="H78" i="3"/>
  <c r="H11" i="3"/>
  <c r="H81" i="3"/>
  <c r="H49" i="3"/>
  <c r="H102" i="3"/>
  <c r="H21" i="3"/>
  <c r="H79" i="3"/>
  <c r="H44" i="3"/>
  <c r="H73" i="3"/>
  <c r="H13" i="3"/>
  <c r="H93" i="3"/>
  <c r="H109" i="3"/>
  <c r="H108" i="3"/>
  <c r="H85" i="3"/>
  <c r="H59" i="3"/>
  <c r="H29" i="3"/>
  <c r="H107" i="3"/>
  <c r="H84" i="3"/>
  <c r="H55" i="3"/>
  <c r="H83" i="3"/>
  <c r="H47" i="3"/>
  <c r="H82" i="3"/>
  <c r="H22" i="3"/>
  <c r="H10" i="3"/>
  <c r="H69" i="3"/>
  <c r="H45" i="3"/>
  <c r="H116" i="3"/>
  <c r="H68" i="3"/>
  <c r="H89" i="3"/>
  <c r="H76" i="3"/>
  <c r="H64" i="3"/>
  <c r="H52" i="3"/>
  <c r="H28" i="3"/>
  <c r="H16" i="3"/>
  <c r="H61" i="3"/>
  <c r="H66" i="3"/>
  <c r="H77" i="3"/>
  <c r="H111" i="3"/>
  <c r="H63" i="3"/>
  <c r="H51" i="3"/>
  <c r="H27" i="3"/>
  <c r="H15" i="3"/>
  <c r="H36" i="3"/>
  <c r="H5" i="3"/>
  <c r="H38" i="3"/>
  <c r="H2" i="3"/>
  <c r="C107" i="3"/>
  <c r="J54" i="3"/>
  <c r="J12" i="3"/>
  <c r="J99" i="3"/>
  <c r="C82" i="3"/>
  <c r="C53" i="3"/>
  <c r="C105" i="3"/>
  <c r="J114" i="3"/>
  <c r="M121" i="3"/>
  <c r="E113" i="3"/>
  <c r="U115" i="3"/>
  <c r="C15" i="3"/>
  <c r="E28" i="3"/>
  <c r="J47" i="3"/>
  <c r="G111" i="3"/>
  <c r="G113" i="3"/>
  <c r="J45" i="3"/>
  <c r="N74" i="3"/>
  <c r="U57" i="3"/>
  <c r="C50" i="3"/>
  <c r="G28" i="3"/>
  <c r="R46" i="3"/>
  <c r="O14" i="3"/>
  <c r="C19" i="3"/>
  <c r="K8" i="3"/>
  <c r="L118" i="3"/>
  <c r="L122" i="3"/>
  <c r="C71" i="3"/>
  <c r="L58" i="3"/>
  <c r="K100" i="3"/>
  <c r="M24" i="3"/>
  <c r="L6" i="3"/>
  <c r="M67" i="3"/>
  <c r="L25" i="3"/>
  <c r="G85" i="3"/>
  <c r="N98" i="3"/>
  <c r="R77" i="3"/>
  <c r="C90" i="3"/>
  <c r="C31" i="3"/>
  <c r="C48" i="3"/>
  <c r="L20" i="3"/>
  <c r="O54" i="3"/>
  <c r="L37" i="3"/>
  <c r="U32" i="3"/>
  <c r="N92" i="3"/>
  <c r="K42" i="3"/>
  <c r="K97" i="3"/>
  <c r="O87" i="3"/>
  <c r="T114" i="3"/>
  <c r="K12" i="3"/>
  <c r="C103" i="3"/>
  <c r="C26" i="3"/>
  <c r="L40" i="3"/>
  <c r="N10" i="3"/>
  <c r="T3" i="3"/>
  <c r="C41" i="3"/>
  <c r="N106" i="3"/>
  <c r="T91" i="3"/>
  <c r="E111" i="3"/>
  <c r="K47" i="3"/>
  <c r="E63" i="3"/>
  <c r="K114" i="3"/>
  <c r="C45" i="3"/>
  <c r="E10" i="3"/>
  <c r="L102" i="3"/>
  <c r="C114" i="3"/>
  <c r="G12" i="3"/>
  <c r="C12" i="3"/>
  <c r="F76" i="3"/>
  <c r="L54" i="3"/>
  <c r="C3" i="3"/>
  <c r="F107" i="3"/>
  <c r="L3" i="3"/>
  <c r="G54" i="3"/>
  <c r="D45" i="3"/>
  <c r="F15" i="3"/>
  <c r="I12" i="3"/>
  <c r="M56" i="3"/>
  <c r="E61" i="3"/>
  <c r="E20" i="3"/>
  <c r="E118" i="3"/>
  <c r="F61" i="3"/>
  <c r="I3" i="3"/>
  <c r="M114" i="3"/>
  <c r="C4" i="3"/>
  <c r="E88" i="3"/>
  <c r="C43" i="3"/>
  <c r="E84" i="3"/>
  <c r="F88" i="3"/>
  <c r="G122" i="3"/>
  <c r="K82" i="3"/>
  <c r="O74" i="3"/>
  <c r="G88" i="3"/>
  <c r="C49" i="3"/>
  <c r="D76" i="3"/>
  <c r="E87" i="3"/>
  <c r="F84" i="3"/>
  <c r="G48" i="3"/>
  <c r="I64" i="3"/>
  <c r="K107" i="3"/>
  <c r="P98" i="3"/>
  <c r="E100" i="3"/>
  <c r="C40" i="3"/>
  <c r="D122" i="3"/>
  <c r="E103" i="3"/>
  <c r="F87" i="3"/>
  <c r="G71" i="3"/>
  <c r="I47" i="3"/>
  <c r="K15" i="3"/>
  <c r="P48" i="3"/>
  <c r="E89" i="3"/>
  <c r="C92" i="3"/>
  <c r="D26" i="3"/>
  <c r="E38" i="3"/>
  <c r="F103" i="3"/>
  <c r="G5" i="3"/>
  <c r="I45" i="3"/>
  <c r="K55" i="3"/>
  <c r="P13" i="3"/>
  <c r="C121" i="3"/>
  <c r="D114" i="3"/>
  <c r="E79" i="3"/>
  <c r="F82" i="3"/>
  <c r="G79" i="3"/>
  <c r="I54" i="3"/>
  <c r="K64" i="3"/>
  <c r="Q84" i="3"/>
  <c r="J59" i="3"/>
  <c r="D93" i="3"/>
  <c r="D68" i="3"/>
  <c r="D66" i="3"/>
  <c r="F59" i="3"/>
  <c r="L91" i="3"/>
  <c r="C66" i="3"/>
  <c r="M95" i="3"/>
  <c r="E57" i="3"/>
  <c r="F106" i="3"/>
  <c r="D46" i="3"/>
  <c r="F81" i="3"/>
  <c r="G42" i="3"/>
  <c r="S22" i="3"/>
  <c r="C85" i="3"/>
  <c r="C59" i="3"/>
  <c r="D85" i="3"/>
  <c r="D71" i="3"/>
  <c r="E85" i="3"/>
  <c r="E83" i="3"/>
  <c r="E37" i="3"/>
  <c r="F57" i="3"/>
  <c r="F91" i="3"/>
  <c r="G13" i="3"/>
  <c r="J41" i="3"/>
  <c r="K74" i="3"/>
  <c r="K45" i="3"/>
  <c r="N71" i="3"/>
  <c r="S38" i="3"/>
  <c r="J46" i="3"/>
  <c r="D89" i="3"/>
  <c r="F93" i="3"/>
  <c r="E106" i="3"/>
  <c r="F37" i="3"/>
  <c r="M68" i="3"/>
  <c r="C74" i="3"/>
  <c r="C28" i="3"/>
  <c r="D117" i="3"/>
  <c r="D79" i="3"/>
  <c r="E117" i="3"/>
  <c r="E52" i="3"/>
  <c r="E66" i="3"/>
  <c r="F52" i="3"/>
  <c r="F42" i="3"/>
  <c r="G26" i="3"/>
  <c r="J50" i="3"/>
  <c r="K50" i="3"/>
  <c r="L117" i="3"/>
  <c r="N95" i="3"/>
  <c r="S2" i="3"/>
  <c r="G117" i="3"/>
  <c r="K59" i="3"/>
  <c r="F4" i="3"/>
  <c r="E81" i="3"/>
  <c r="Q66" i="3"/>
  <c r="C87" i="3"/>
  <c r="C56" i="3"/>
  <c r="D74" i="3"/>
  <c r="D28" i="3"/>
  <c r="E74" i="3"/>
  <c r="E49" i="3"/>
  <c r="E2" i="3"/>
  <c r="F108" i="3"/>
  <c r="G118" i="3"/>
  <c r="G92" i="3"/>
  <c r="J52" i="3"/>
  <c r="K52" i="3"/>
  <c r="L74" i="3"/>
  <c r="N2" i="3"/>
  <c r="T113" i="3"/>
  <c r="I81" i="3"/>
  <c r="C68" i="3"/>
  <c r="G89" i="3"/>
  <c r="I68" i="3"/>
  <c r="D50" i="3"/>
  <c r="Q57" i="3"/>
  <c r="C91" i="3"/>
  <c r="E50" i="3"/>
  <c r="K117" i="3"/>
  <c r="C57" i="3"/>
  <c r="C95" i="3"/>
  <c r="D104" i="3"/>
  <c r="D56" i="3"/>
  <c r="E93" i="3"/>
  <c r="E22" i="3"/>
  <c r="E3" i="3"/>
  <c r="F92" i="3"/>
  <c r="G77" i="3"/>
  <c r="G59" i="3"/>
  <c r="I103" i="3"/>
  <c r="J107" i="3"/>
  <c r="K92" i="3"/>
  <c r="L46" i="3"/>
  <c r="O113" i="3"/>
  <c r="T57" i="3"/>
  <c r="D98" i="3"/>
  <c r="C2" i="3"/>
  <c r="I83" i="3"/>
  <c r="C20" i="3"/>
  <c r="F118" i="3"/>
  <c r="N88" i="3"/>
  <c r="D31" i="3"/>
  <c r="T102" i="3"/>
  <c r="E98" i="3"/>
  <c r="C88" i="3"/>
  <c r="C52" i="3"/>
  <c r="C5" i="3"/>
  <c r="C58" i="3"/>
  <c r="D118" i="3"/>
  <c r="D81" i="3"/>
  <c r="D82" i="3"/>
  <c r="D58" i="3"/>
  <c r="D100" i="3"/>
  <c r="E96" i="3"/>
  <c r="E26" i="3"/>
  <c r="E71" i="3"/>
  <c r="E45" i="3"/>
  <c r="F104" i="3"/>
  <c r="F41" i="3"/>
  <c r="F56" i="3"/>
  <c r="F12" i="3"/>
  <c r="G76" i="3"/>
  <c r="G40" i="3"/>
  <c r="G58" i="3"/>
  <c r="I76" i="3"/>
  <c r="I56" i="3"/>
  <c r="J88" i="3"/>
  <c r="J61" i="3"/>
  <c r="K26" i="3"/>
  <c r="K61" i="3"/>
  <c r="L50" i="3"/>
  <c r="M81" i="3"/>
  <c r="N27" i="3"/>
  <c r="O28" i="3"/>
  <c r="S93" i="3"/>
  <c r="S42" i="3"/>
  <c r="C51" i="3"/>
  <c r="F58" i="3"/>
  <c r="N84" i="3"/>
  <c r="C10" i="3"/>
  <c r="D12" i="3"/>
  <c r="E92" i="3"/>
  <c r="F71" i="3"/>
  <c r="C84" i="3"/>
  <c r="C108" i="3"/>
  <c r="C79" i="3"/>
  <c r="C47" i="3"/>
  <c r="D113" i="3"/>
  <c r="D57" i="3"/>
  <c r="D47" i="3"/>
  <c r="D42" i="3"/>
  <c r="E41" i="3"/>
  <c r="E68" i="3"/>
  <c r="F96" i="3"/>
  <c r="F50" i="3"/>
  <c r="F95" i="3"/>
  <c r="F3" i="3"/>
  <c r="G93" i="3"/>
  <c r="G22" i="3"/>
  <c r="G2" i="3"/>
  <c r="I95" i="3"/>
  <c r="J26" i="3"/>
  <c r="J58" i="3"/>
  <c r="K41" i="3"/>
  <c r="K29" i="3"/>
  <c r="L52" i="3"/>
  <c r="M57" i="3"/>
  <c r="N115" i="3"/>
  <c r="O56" i="3"/>
  <c r="S89" i="3"/>
  <c r="C78" i="3"/>
  <c r="C118" i="3"/>
  <c r="D18" i="3"/>
  <c r="N118" i="3"/>
  <c r="G63" i="3"/>
  <c r="O80" i="3"/>
  <c r="I49" i="3"/>
  <c r="J98" i="3"/>
  <c r="J28" i="3"/>
  <c r="K98" i="3"/>
  <c r="K28" i="3"/>
  <c r="L98" i="3"/>
  <c r="L100" i="3"/>
  <c r="N87" i="3"/>
  <c r="O122" i="3"/>
  <c r="Q54" i="3"/>
  <c r="T37" i="3"/>
  <c r="N42" i="3"/>
  <c r="D2" i="3"/>
  <c r="E42" i="3"/>
  <c r="I69" i="3"/>
  <c r="C63" i="3"/>
  <c r="D54" i="3"/>
  <c r="F77" i="3"/>
  <c r="G52" i="3"/>
  <c r="I108" i="3"/>
  <c r="D20" i="3"/>
  <c r="G69" i="3"/>
  <c r="C98" i="3"/>
  <c r="C13" i="3"/>
  <c r="C46" i="3"/>
  <c r="C106" i="3"/>
  <c r="C100" i="3"/>
  <c r="D88" i="3"/>
  <c r="D92" i="3"/>
  <c r="D3" i="3"/>
  <c r="E97" i="3"/>
  <c r="E122" i="3"/>
  <c r="E121" i="3"/>
  <c r="E58" i="3"/>
  <c r="F74" i="3"/>
  <c r="F122" i="3"/>
  <c r="G74" i="3"/>
  <c r="G108" i="3"/>
  <c r="G106" i="3"/>
  <c r="I77" i="3"/>
  <c r="I46" i="3"/>
  <c r="J97" i="3"/>
  <c r="J56" i="3"/>
  <c r="K104" i="3"/>
  <c r="K56" i="3"/>
  <c r="L81" i="3"/>
  <c r="M96" i="3"/>
  <c r="N103" i="3"/>
  <c r="O21" i="3"/>
  <c r="Q100" i="3"/>
  <c r="U20" i="3"/>
  <c r="J92" i="3"/>
  <c r="L61" i="3"/>
  <c r="C61" i="3"/>
  <c r="C122" i="3"/>
  <c r="Q47" i="3"/>
  <c r="C97" i="3"/>
  <c r="C37" i="3"/>
  <c r="C42" i="3"/>
  <c r="D87" i="3"/>
  <c r="D121" i="3"/>
  <c r="D10" i="3"/>
  <c r="D91" i="3"/>
  <c r="E104" i="3"/>
  <c r="E13" i="3"/>
  <c r="E102" i="3"/>
  <c r="E114" i="3"/>
  <c r="F98" i="3"/>
  <c r="F28" i="3"/>
  <c r="F54" i="3"/>
  <c r="G98" i="3"/>
  <c r="G49" i="3"/>
  <c r="J104" i="3"/>
  <c r="J95" i="3"/>
  <c r="K57" i="3"/>
  <c r="K95" i="3"/>
  <c r="L57" i="3"/>
  <c r="M87" i="3"/>
  <c r="N38" i="3"/>
  <c r="O92" i="3"/>
  <c r="V104" i="3"/>
  <c r="O60" i="3"/>
  <c r="T60" i="3"/>
  <c r="P60" i="3"/>
  <c r="U60" i="3"/>
  <c r="R60" i="3"/>
  <c r="I60" i="3"/>
  <c r="V60" i="3"/>
  <c r="N60" i="3"/>
  <c r="G60" i="3"/>
  <c r="C60" i="3"/>
  <c r="Q60" i="3"/>
  <c r="O30" i="3"/>
  <c r="V30" i="3"/>
  <c r="R30" i="3"/>
  <c r="P30" i="3"/>
  <c r="U30" i="3"/>
  <c r="T30" i="3"/>
  <c r="Q30" i="3"/>
  <c r="S30" i="3"/>
  <c r="L30" i="3"/>
  <c r="E30" i="3"/>
  <c r="D30" i="3"/>
  <c r="G30" i="3"/>
  <c r="M30" i="3"/>
  <c r="K30" i="3"/>
  <c r="J30" i="3"/>
  <c r="C30" i="3"/>
  <c r="O86" i="3"/>
  <c r="T86" i="3"/>
  <c r="U86" i="3"/>
  <c r="Q86" i="3"/>
  <c r="R86" i="3"/>
  <c r="S86" i="3"/>
  <c r="L86" i="3"/>
  <c r="V86" i="3"/>
  <c r="M86" i="3"/>
  <c r="N86" i="3"/>
  <c r="K86" i="3"/>
  <c r="J86" i="3"/>
  <c r="I86" i="3"/>
  <c r="G86" i="3"/>
  <c r="F86" i="3"/>
  <c r="D86" i="3"/>
  <c r="G120" i="3"/>
  <c r="I30" i="3"/>
  <c r="V109" i="3"/>
  <c r="S109" i="3"/>
  <c r="O109" i="3"/>
  <c r="P109" i="3"/>
  <c r="T109" i="3"/>
  <c r="U109" i="3"/>
  <c r="Q109" i="3"/>
  <c r="K109" i="3"/>
  <c r="I109" i="3"/>
  <c r="G109" i="3"/>
  <c r="M109" i="3"/>
  <c r="F109" i="3"/>
  <c r="C109" i="3"/>
  <c r="N109" i="3"/>
  <c r="R109" i="3"/>
  <c r="N39" i="3"/>
  <c r="V39" i="3"/>
  <c r="P39" i="3"/>
  <c r="S39" i="3"/>
  <c r="T39" i="3"/>
  <c r="K39" i="3"/>
  <c r="Q39" i="3"/>
  <c r="L39" i="3"/>
  <c r="F39" i="3"/>
  <c r="E39" i="3"/>
  <c r="D39" i="3"/>
  <c r="R39" i="3"/>
  <c r="G39" i="3"/>
  <c r="M39" i="3"/>
  <c r="C39" i="3"/>
  <c r="J39" i="3"/>
  <c r="O39" i="3"/>
  <c r="C7" i="3"/>
  <c r="E120" i="3"/>
  <c r="G6" i="3"/>
  <c r="I39" i="3"/>
  <c r="U101" i="3"/>
  <c r="S101" i="3"/>
  <c r="T101" i="3"/>
  <c r="R101" i="3"/>
  <c r="P101" i="3"/>
  <c r="L101" i="3"/>
  <c r="J101" i="3"/>
  <c r="V101" i="3"/>
  <c r="Q101" i="3"/>
  <c r="K101" i="3"/>
  <c r="G101" i="3"/>
  <c r="I101" i="3"/>
  <c r="F101" i="3"/>
  <c r="E101" i="3"/>
  <c r="O101" i="3"/>
  <c r="M101" i="3"/>
  <c r="U18" i="3"/>
  <c r="S18" i="3"/>
  <c r="O18" i="3"/>
  <c r="T18" i="3"/>
  <c r="Q18" i="3"/>
  <c r="L18" i="3"/>
  <c r="J18" i="3"/>
  <c r="V18" i="3"/>
  <c r="R18" i="3"/>
  <c r="G18" i="3"/>
  <c r="M18" i="3"/>
  <c r="F18" i="3"/>
  <c r="E18" i="3"/>
  <c r="N18" i="3"/>
  <c r="P18" i="3"/>
  <c r="U29" i="3"/>
  <c r="R29" i="3"/>
  <c r="S29" i="3"/>
  <c r="P29" i="3"/>
  <c r="Q29" i="3"/>
  <c r="J29" i="3"/>
  <c r="T29" i="3"/>
  <c r="V29" i="3"/>
  <c r="O29" i="3"/>
  <c r="M29" i="3"/>
  <c r="F29" i="3"/>
  <c r="E29" i="3"/>
  <c r="N29" i="3"/>
  <c r="D29" i="3"/>
  <c r="L29" i="3"/>
  <c r="I29" i="3"/>
  <c r="C29" i="3"/>
  <c r="D101" i="3"/>
  <c r="G11" i="3"/>
  <c r="V105" i="3"/>
  <c r="T105" i="3"/>
  <c r="S105" i="3"/>
  <c r="U105" i="3"/>
  <c r="K105" i="3"/>
  <c r="O105" i="3"/>
  <c r="M105" i="3"/>
  <c r="P105" i="3"/>
  <c r="L105" i="3"/>
  <c r="Q105" i="3"/>
  <c r="R105" i="3"/>
  <c r="I105" i="3"/>
  <c r="F105" i="3"/>
  <c r="D105" i="3"/>
  <c r="N105" i="3"/>
  <c r="E105" i="3"/>
  <c r="V33" i="3"/>
  <c r="T33" i="3"/>
  <c r="S33" i="3"/>
  <c r="P33" i="3"/>
  <c r="U33" i="3"/>
  <c r="K33" i="3"/>
  <c r="O33" i="3"/>
  <c r="Q33" i="3"/>
  <c r="R33" i="3"/>
  <c r="M33" i="3"/>
  <c r="F33" i="3"/>
  <c r="E33" i="3"/>
  <c r="D33" i="3"/>
  <c r="N33" i="3"/>
  <c r="G33" i="3"/>
  <c r="L33" i="3"/>
  <c r="V25" i="3"/>
  <c r="T25" i="3"/>
  <c r="S25" i="3"/>
  <c r="N25" i="3"/>
  <c r="K25" i="3"/>
  <c r="O25" i="3"/>
  <c r="M25" i="3"/>
  <c r="I25" i="3"/>
  <c r="Q25" i="3"/>
  <c r="F25" i="3"/>
  <c r="E25" i="3"/>
  <c r="D25" i="3"/>
  <c r="C25" i="3"/>
  <c r="P25" i="3"/>
  <c r="J25" i="3"/>
  <c r="V9" i="3"/>
  <c r="T9" i="3"/>
  <c r="S9" i="3"/>
  <c r="P9" i="3"/>
  <c r="N9" i="3"/>
  <c r="K9" i="3"/>
  <c r="Q9" i="3"/>
  <c r="I9" i="3"/>
  <c r="U9" i="3"/>
  <c r="O9" i="3"/>
  <c r="M9" i="3"/>
  <c r="L9" i="3"/>
  <c r="F9" i="3"/>
  <c r="R9" i="3"/>
  <c r="E9" i="3"/>
  <c r="D9" i="3"/>
  <c r="J9" i="3"/>
  <c r="G9" i="3"/>
  <c r="C9" i="3"/>
  <c r="C115" i="3"/>
  <c r="F110" i="3"/>
  <c r="M60" i="3"/>
  <c r="V65" i="3"/>
  <c r="U65" i="3"/>
  <c r="S65" i="3"/>
  <c r="R65" i="3"/>
  <c r="Q65" i="3"/>
  <c r="N65" i="3"/>
  <c r="J65" i="3"/>
  <c r="T65" i="3"/>
  <c r="O65" i="3"/>
  <c r="P65" i="3"/>
  <c r="M65" i="3"/>
  <c r="I65" i="3"/>
  <c r="C65" i="3"/>
  <c r="F65" i="3"/>
  <c r="E65" i="3"/>
  <c r="L65" i="3"/>
  <c r="K65" i="3"/>
  <c r="V21" i="3"/>
  <c r="U21" i="3"/>
  <c r="S21" i="3"/>
  <c r="R21" i="3"/>
  <c r="P21" i="3"/>
  <c r="N21" i="3"/>
  <c r="J21" i="3"/>
  <c r="L21" i="3"/>
  <c r="K21" i="3"/>
  <c r="T21" i="3"/>
  <c r="C21" i="3"/>
  <c r="Q21" i="3"/>
  <c r="I21" i="3"/>
  <c r="V55" i="3"/>
  <c r="U55" i="3"/>
  <c r="S55" i="3"/>
  <c r="R55" i="3"/>
  <c r="P55" i="3"/>
  <c r="Q55" i="3"/>
  <c r="J55" i="3"/>
  <c r="T55" i="3"/>
  <c r="N55" i="3"/>
  <c r="G55" i="3"/>
  <c r="E55" i="3"/>
  <c r="O55" i="3"/>
  <c r="C55" i="3"/>
  <c r="L55" i="3"/>
  <c r="I55" i="3"/>
  <c r="C116" i="3"/>
  <c r="D60" i="3"/>
  <c r="D43" i="3"/>
  <c r="L73" i="3"/>
  <c r="N30" i="3"/>
  <c r="T7" i="3"/>
  <c r="U77" i="3"/>
  <c r="T77" i="3"/>
  <c r="S77" i="3"/>
  <c r="N77" i="3"/>
  <c r="Q77" i="3"/>
  <c r="O77" i="3"/>
  <c r="K77" i="3"/>
  <c r="J77" i="3"/>
  <c r="V77" i="3"/>
  <c r="M77" i="3"/>
  <c r="L77" i="3"/>
  <c r="D77" i="3"/>
  <c r="C77" i="3"/>
  <c r="U70" i="3"/>
  <c r="T70" i="3"/>
  <c r="S70" i="3"/>
  <c r="V70" i="3"/>
  <c r="N70" i="3"/>
  <c r="M70" i="3"/>
  <c r="P70" i="3"/>
  <c r="I70" i="3"/>
  <c r="R70" i="3"/>
  <c r="F70" i="3"/>
  <c r="E70" i="3"/>
  <c r="L70" i="3"/>
  <c r="K70" i="3"/>
  <c r="D70" i="3"/>
  <c r="O70" i="3"/>
  <c r="J70" i="3"/>
  <c r="U69" i="3"/>
  <c r="T69" i="3"/>
  <c r="S69" i="3"/>
  <c r="N69" i="3"/>
  <c r="Q69" i="3"/>
  <c r="L69" i="3"/>
  <c r="O69" i="3"/>
  <c r="V69" i="3"/>
  <c r="R69" i="3"/>
  <c r="M69" i="3"/>
  <c r="K69" i="3"/>
  <c r="E69" i="3"/>
  <c r="P69" i="3"/>
  <c r="J69" i="3"/>
  <c r="U5" i="3"/>
  <c r="T5" i="3"/>
  <c r="S5" i="3"/>
  <c r="Q5" i="3"/>
  <c r="N5" i="3"/>
  <c r="L5" i="3"/>
  <c r="K5" i="3"/>
  <c r="O5" i="3"/>
  <c r="J5" i="3"/>
  <c r="I5" i="3"/>
  <c r="V5" i="3"/>
  <c r="P5" i="3"/>
  <c r="F5" i="3"/>
  <c r="R5" i="3"/>
  <c r="U64" i="3"/>
  <c r="T64" i="3"/>
  <c r="S64" i="3"/>
  <c r="Q64" i="3"/>
  <c r="V64" i="3"/>
  <c r="N64" i="3"/>
  <c r="L64" i="3"/>
  <c r="M64" i="3"/>
  <c r="O64" i="3"/>
  <c r="P64" i="3"/>
  <c r="R64" i="3"/>
  <c r="C64" i="3"/>
  <c r="E64" i="3"/>
  <c r="G64" i="3"/>
  <c r="U36" i="3"/>
  <c r="T36" i="3"/>
  <c r="S36" i="3"/>
  <c r="Q36" i="3"/>
  <c r="P36" i="3"/>
  <c r="L36" i="3"/>
  <c r="V36" i="3"/>
  <c r="O36" i="3"/>
  <c r="R36" i="3"/>
  <c r="J36" i="3"/>
  <c r="I36" i="3"/>
  <c r="M36" i="3"/>
  <c r="C36" i="3"/>
  <c r="K36" i="3"/>
  <c r="E36" i="3"/>
  <c r="C80" i="3"/>
  <c r="G70" i="3"/>
  <c r="G36" i="3"/>
  <c r="L109" i="3"/>
  <c r="Q70" i="3"/>
  <c r="D16" i="3"/>
  <c r="D64" i="3"/>
  <c r="N116" i="3"/>
  <c r="N36" i="3"/>
  <c r="S60" i="3"/>
  <c r="O35" i="3"/>
  <c r="U35" i="3"/>
  <c r="V35" i="3"/>
  <c r="R35" i="3"/>
  <c r="Q35" i="3"/>
  <c r="N35" i="3"/>
  <c r="L35" i="3"/>
  <c r="T35" i="3"/>
  <c r="K35" i="3"/>
  <c r="J35" i="3"/>
  <c r="G35" i="3"/>
  <c r="P35" i="3"/>
  <c r="M35" i="3"/>
  <c r="F35" i="3"/>
  <c r="O24" i="3"/>
  <c r="U24" i="3"/>
  <c r="Q24" i="3"/>
  <c r="V24" i="3"/>
  <c r="R24" i="3"/>
  <c r="N24" i="3"/>
  <c r="K24" i="3"/>
  <c r="J24" i="3"/>
  <c r="T24" i="3"/>
  <c r="I24" i="3"/>
  <c r="L24" i="3"/>
  <c r="F24" i="3"/>
  <c r="C24" i="3"/>
  <c r="P24" i="3"/>
  <c r="S24" i="3"/>
  <c r="O23" i="3"/>
  <c r="V23" i="3"/>
  <c r="R23" i="3"/>
  <c r="P23" i="3"/>
  <c r="K23" i="3"/>
  <c r="U23" i="3"/>
  <c r="T23" i="3"/>
  <c r="N23" i="3"/>
  <c r="Q23" i="3"/>
  <c r="J23" i="3"/>
  <c r="G23" i="3"/>
  <c r="M23" i="3"/>
  <c r="L23" i="3"/>
  <c r="S23" i="3"/>
  <c r="I23" i="3"/>
  <c r="F23" i="3"/>
  <c r="D23" i="3"/>
  <c r="D99" i="3"/>
  <c r="V43" i="3"/>
  <c r="T43" i="3"/>
  <c r="P43" i="3"/>
  <c r="O43" i="3"/>
  <c r="U43" i="3"/>
  <c r="L43" i="3"/>
  <c r="K43" i="3"/>
  <c r="S43" i="3"/>
  <c r="N43" i="3"/>
  <c r="Q43" i="3"/>
  <c r="M43" i="3"/>
  <c r="R43" i="3"/>
  <c r="G43" i="3"/>
  <c r="F43" i="3"/>
  <c r="J43" i="3"/>
  <c r="I43" i="3"/>
  <c r="N11" i="3"/>
  <c r="V11" i="3"/>
  <c r="T11" i="3"/>
  <c r="O11" i="3"/>
  <c r="U11" i="3"/>
  <c r="Q11" i="3"/>
  <c r="S11" i="3"/>
  <c r="K11" i="3"/>
  <c r="J11" i="3"/>
  <c r="I11" i="3"/>
  <c r="F11" i="3"/>
  <c r="R11" i="3"/>
  <c r="D11" i="3"/>
  <c r="T116" i="3"/>
  <c r="U62" i="3"/>
  <c r="R62" i="3"/>
  <c r="Q62" i="3"/>
  <c r="S62" i="3"/>
  <c r="N62" i="3"/>
  <c r="L62" i="3"/>
  <c r="J62" i="3"/>
  <c r="M62" i="3"/>
  <c r="T62" i="3"/>
  <c r="O62" i="3"/>
  <c r="K62" i="3"/>
  <c r="G62" i="3"/>
  <c r="P62" i="3"/>
  <c r="F62" i="3"/>
  <c r="E62" i="3"/>
  <c r="I62" i="3"/>
  <c r="V62" i="3"/>
  <c r="U17" i="3"/>
  <c r="T17" i="3"/>
  <c r="O17" i="3"/>
  <c r="R17" i="3"/>
  <c r="Q17" i="3"/>
  <c r="S17" i="3"/>
  <c r="V17" i="3"/>
  <c r="P17" i="3"/>
  <c r="J17" i="3"/>
  <c r="N17" i="3"/>
  <c r="M17" i="3"/>
  <c r="F17" i="3"/>
  <c r="G17" i="3"/>
  <c r="E17" i="3"/>
  <c r="K17" i="3"/>
  <c r="I17" i="3"/>
  <c r="C17" i="3"/>
  <c r="E6" i="3"/>
  <c r="V51" i="3"/>
  <c r="T51" i="3"/>
  <c r="Q51" i="3"/>
  <c r="R51" i="3"/>
  <c r="L51" i="3"/>
  <c r="K51" i="3"/>
  <c r="U51" i="3"/>
  <c r="S51" i="3"/>
  <c r="F51" i="3"/>
  <c r="D51" i="3"/>
  <c r="J51" i="3"/>
  <c r="N51" i="3"/>
  <c r="I51" i="3"/>
  <c r="O51" i="3"/>
  <c r="E51" i="3"/>
  <c r="M51" i="3"/>
  <c r="V32" i="3"/>
  <c r="T32" i="3"/>
  <c r="Q32" i="3"/>
  <c r="R32" i="3"/>
  <c r="S32" i="3"/>
  <c r="M32" i="3"/>
  <c r="K32" i="3"/>
  <c r="I32" i="3"/>
  <c r="O32" i="3"/>
  <c r="N32" i="3"/>
  <c r="F32" i="3"/>
  <c r="G32" i="3"/>
  <c r="E32" i="3"/>
  <c r="J32" i="3"/>
  <c r="D32" i="3"/>
  <c r="P32" i="3"/>
  <c r="C32" i="3"/>
  <c r="V44" i="3"/>
  <c r="T44" i="3"/>
  <c r="Q44" i="3"/>
  <c r="R44" i="3"/>
  <c r="U44" i="3"/>
  <c r="K44" i="3"/>
  <c r="O44" i="3"/>
  <c r="I44" i="3"/>
  <c r="S44" i="3"/>
  <c r="N44" i="3"/>
  <c r="F44" i="3"/>
  <c r="J44" i="3"/>
  <c r="E44" i="3"/>
  <c r="D44" i="3"/>
  <c r="C44" i="3"/>
  <c r="C23" i="3"/>
  <c r="D17" i="3"/>
  <c r="G67" i="3"/>
  <c r="L60" i="3"/>
  <c r="V112" i="3"/>
  <c r="U112" i="3"/>
  <c r="S112" i="3"/>
  <c r="P112" i="3"/>
  <c r="N112" i="3"/>
  <c r="T112" i="3"/>
  <c r="J112" i="3"/>
  <c r="Q112" i="3"/>
  <c r="R112" i="3"/>
  <c r="O112" i="3"/>
  <c r="C112" i="3"/>
  <c r="I112" i="3"/>
  <c r="E112" i="3"/>
  <c r="D112" i="3"/>
  <c r="G112" i="3"/>
  <c r="V83" i="3"/>
  <c r="U83" i="3"/>
  <c r="S83" i="3"/>
  <c r="P83" i="3"/>
  <c r="N83" i="3"/>
  <c r="L83" i="3"/>
  <c r="J83" i="3"/>
  <c r="Q83" i="3"/>
  <c r="O83" i="3"/>
  <c r="C83" i="3"/>
  <c r="T83" i="3"/>
  <c r="G83" i="3"/>
  <c r="M83" i="3"/>
  <c r="K83" i="3"/>
  <c r="R83" i="3"/>
  <c r="V119" i="3"/>
  <c r="U119" i="3"/>
  <c r="S119" i="3"/>
  <c r="J119" i="3"/>
  <c r="T119" i="3"/>
  <c r="Q119" i="3"/>
  <c r="G119" i="3"/>
  <c r="M119" i="3"/>
  <c r="L119" i="3"/>
  <c r="E119" i="3"/>
  <c r="C119" i="3"/>
  <c r="O119" i="3"/>
  <c r="R119" i="3"/>
  <c r="P119" i="3"/>
  <c r="K119" i="3"/>
  <c r="N119" i="3"/>
  <c r="I119" i="3"/>
  <c r="V8" i="3"/>
  <c r="U8" i="3"/>
  <c r="S8" i="3"/>
  <c r="O8" i="3"/>
  <c r="Q8" i="3"/>
  <c r="L8" i="3"/>
  <c r="J8" i="3"/>
  <c r="R8" i="3"/>
  <c r="G8" i="3"/>
  <c r="M8" i="3"/>
  <c r="E8" i="3"/>
  <c r="C8" i="3"/>
  <c r="P8" i="3"/>
  <c r="T8" i="3"/>
  <c r="I8" i="3"/>
  <c r="D8" i="3"/>
  <c r="F8" i="3"/>
  <c r="G65" i="3"/>
  <c r="G44" i="3"/>
  <c r="J60" i="3"/>
  <c r="M44" i="3"/>
  <c r="D24" i="3"/>
  <c r="D55" i="3"/>
  <c r="K112" i="3"/>
  <c r="L110" i="3"/>
  <c r="M115" i="3"/>
  <c r="O6" i="3"/>
  <c r="U97" i="3"/>
  <c r="T97" i="3"/>
  <c r="S97" i="3"/>
  <c r="P97" i="3"/>
  <c r="N97" i="3"/>
  <c r="O97" i="3"/>
  <c r="M97" i="3"/>
  <c r="V97" i="3"/>
  <c r="Q97" i="3"/>
  <c r="R97" i="3"/>
  <c r="I97" i="3"/>
  <c r="G97" i="3"/>
  <c r="D97" i="3"/>
  <c r="L97" i="3"/>
  <c r="U90" i="3"/>
  <c r="T90" i="3"/>
  <c r="S90" i="3"/>
  <c r="Q90" i="3"/>
  <c r="N90" i="3"/>
  <c r="R90" i="3"/>
  <c r="V90" i="3"/>
  <c r="P90" i="3"/>
  <c r="K90" i="3"/>
  <c r="L90" i="3"/>
  <c r="J90" i="3"/>
  <c r="I90" i="3"/>
  <c r="O90" i="3"/>
  <c r="E90" i="3"/>
  <c r="M90" i="3"/>
  <c r="F90" i="3"/>
  <c r="D90" i="3"/>
  <c r="U121" i="3"/>
  <c r="T121" i="3"/>
  <c r="S121" i="3"/>
  <c r="Q121" i="3"/>
  <c r="V121" i="3"/>
  <c r="P121" i="3"/>
  <c r="N121" i="3"/>
  <c r="L121" i="3"/>
  <c r="R121" i="3"/>
  <c r="O121" i="3"/>
  <c r="K121" i="3"/>
  <c r="J121" i="3"/>
  <c r="I121" i="3"/>
  <c r="G121" i="3"/>
  <c r="U31" i="3"/>
  <c r="T31" i="3"/>
  <c r="S31" i="3"/>
  <c r="Q31" i="3"/>
  <c r="L31" i="3"/>
  <c r="V31" i="3"/>
  <c r="O31" i="3"/>
  <c r="M31" i="3"/>
  <c r="I31" i="3"/>
  <c r="P31" i="3"/>
  <c r="R31" i="3"/>
  <c r="G31" i="3"/>
  <c r="K31" i="3"/>
  <c r="J31" i="3"/>
  <c r="F31" i="3"/>
  <c r="N31" i="3"/>
  <c r="D5" i="3"/>
  <c r="G25" i="3"/>
  <c r="C18" i="3"/>
  <c r="C86" i="3"/>
  <c r="D35" i="3"/>
  <c r="D21" i="3"/>
  <c r="E24" i="3"/>
  <c r="E86" i="3"/>
  <c r="F112" i="3"/>
  <c r="F21" i="3"/>
  <c r="G24" i="3"/>
  <c r="I35" i="3"/>
  <c r="J109" i="3"/>
  <c r="J64" i="3"/>
  <c r="M5" i="3"/>
  <c r="N8" i="3"/>
  <c r="P77" i="3"/>
  <c r="U39" i="3"/>
  <c r="V72" i="3"/>
  <c r="Q72" i="3"/>
  <c r="S72" i="3"/>
  <c r="T72" i="3"/>
  <c r="R72" i="3"/>
  <c r="P72" i="3"/>
  <c r="K72" i="3"/>
  <c r="U72" i="3"/>
  <c r="G72" i="3"/>
  <c r="I72" i="3"/>
  <c r="F72" i="3"/>
  <c r="O72" i="3"/>
  <c r="N72" i="3"/>
  <c r="M72" i="3"/>
  <c r="E72" i="3"/>
  <c r="N34" i="3"/>
  <c r="V34" i="3"/>
  <c r="U34" i="3"/>
  <c r="Q34" i="3"/>
  <c r="P34" i="3"/>
  <c r="S34" i="3"/>
  <c r="R34" i="3"/>
  <c r="K34" i="3"/>
  <c r="L34" i="3"/>
  <c r="J34" i="3"/>
  <c r="I34" i="3"/>
  <c r="M34" i="3"/>
  <c r="O34" i="3"/>
  <c r="F34" i="3"/>
  <c r="D34" i="3"/>
  <c r="T34" i="3"/>
  <c r="E34" i="3"/>
  <c r="C34" i="3"/>
  <c r="U27" i="3"/>
  <c r="R27" i="3"/>
  <c r="O27" i="3"/>
  <c r="S27" i="3"/>
  <c r="J27" i="3"/>
  <c r="M27" i="3"/>
  <c r="I27" i="3"/>
  <c r="P27" i="3"/>
  <c r="T27" i="3"/>
  <c r="G27" i="3"/>
  <c r="F27" i="3"/>
  <c r="L27" i="3"/>
  <c r="E27" i="3"/>
  <c r="C27" i="3"/>
  <c r="V27" i="3"/>
  <c r="Q27" i="3"/>
  <c r="K27" i="3"/>
  <c r="U67" i="3"/>
  <c r="T67" i="3"/>
  <c r="O67" i="3"/>
  <c r="S67" i="3"/>
  <c r="V67" i="3"/>
  <c r="L67" i="3"/>
  <c r="J67" i="3"/>
  <c r="R67" i="3"/>
  <c r="N67" i="3"/>
  <c r="I67" i="3"/>
  <c r="F67" i="3"/>
  <c r="K67" i="3"/>
  <c r="E67" i="3"/>
  <c r="D67" i="3"/>
  <c r="C67" i="3"/>
  <c r="E109" i="3"/>
  <c r="P86" i="3"/>
  <c r="V80" i="3"/>
  <c r="T80" i="3"/>
  <c r="R80" i="3"/>
  <c r="Q80" i="3"/>
  <c r="S80" i="3"/>
  <c r="K80" i="3"/>
  <c r="U80" i="3"/>
  <c r="N80" i="3"/>
  <c r="P80" i="3"/>
  <c r="L80" i="3"/>
  <c r="J80" i="3"/>
  <c r="F80" i="3"/>
  <c r="M80" i="3"/>
  <c r="D80" i="3"/>
  <c r="I80" i="3"/>
  <c r="E80" i="3"/>
  <c r="V115" i="3"/>
  <c r="T115" i="3"/>
  <c r="R115" i="3"/>
  <c r="O115" i="3"/>
  <c r="S115" i="3"/>
  <c r="K115" i="3"/>
  <c r="J115" i="3"/>
  <c r="I115" i="3"/>
  <c r="G115" i="3"/>
  <c r="F115" i="3"/>
  <c r="L115" i="3"/>
  <c r="E115" i="3"/>
  <c r="D115" i="3"/>
  <c r="Q115" i="3"/>
  <c r="P115" i="3"/>
  <c r="V75" i="3"/>
  <c r="T75" i="3"/>
  <c r="R75" i="3"/>
  <c r="P75" i="3"/>
  <c r="S75" i="3"/>
  <c r="K75" i="3"/>
  <c r="I75" i="3"/>
  <c r="O75" i="3"/>
  <c r="F75" i="3"/>
  <c r="E75" i="3"/>
  <c r="D75" i="3"/>
  <c r="U75" i="3"/>
  <c r="N75" i="3"/>
  <c r="Q75" i="3"/>
  <c r="M75" i="3"/>
  <c r="L75" i="3"/>
  <c r="J75" i="3"/>
  <c r="C75" i="3"/>
  <c r="G75" i="3"/>
  <c r="C35" i="3"/>
  <c r="L11" i="3"/>
  <c r="R25" i="3"/>
  <c r="V16" i="3"/>
  <c r="U16" i="3"/>
  <c r="S16" i="3"/>
  <c r="R16" i="3"/>
  <c r="N16" i="3"/>
  <c r="J16" i="3"/>
  <c r="T16" i="3"/>
  <c r="Q16" i="3"/>
  <c r="P16" i="3"/>
  <c r="C16" i="3"/>
  <c r="K16" i="3"/>
  <c r="L16" i="3"/>
  <c r="I16" i="3"/>
  <c r="O16" i="3"/>
  <c r="E16" i="3"/>
  <c r="M16" i="3"/>
  <c r="V102" i="3"/>
  <c r="U102" i="3"/>
  <c r="S102" i="3"/>
  <c r="Q102" i="3"/>
  <c r="O102" i="3"/>
  <c r="R102" i="3"/>
  <c r="N102" i="3"/>
  <c r="P102" i="3"/>
  <c r="J102" i="3"/>
  <c r="G102" i="3"/>
  <c r="M102" i="3"/>
  <c r="K102" i="3"/>
  <c r="I102" i="3"/>
  <c r="C102" i="3"/>
  <c r="F102" i="3"/>
  <c r="V73" i="3"/>
  <c r="U73" i="3"/>
  <c r="S73" i="3"/>
  <c r="Q73" i="3"/>
  <c r="R73" i="3"/>
  <c r="P73" i="3"/>
  <c r="T73" i="3"/>
  <c r="J73" i="3"/>
  <c r="M73" i="3"/>
  <c r="G73" i="3"/>
  <c r="I73" i="3"/>
  <c r="E73" i="3"/>
  <c r="K73" i="3"/>
  <c r="C73" i="3"/>
  <c r="D73" i="3"/>
  <c r="N73" i="3"/>
  <c r="O73" i="3"/>
  <c r="F83" i="3"/>
  <c r="K99" i="3"/>
  <c r="L44" i="3"/>
  <c r="P67" i="3"/>
  <c r="C62" i="3"/>
  <c r="D14" i="3"/>
  <c r="E60" i="3"/>
  <c r="F69" i="3"/>
  <c r="M21" i="3"/>
  <c r="N101" i="3"/>
  <c r="S35" i="3"/>
  <c r="C70" i="3"/>
  <c r="C99" i="3"/>
  <c r="C33" i="3"/>
  <c r="C11" i="3"/>
  <c r="D116" i="3"/>
  <c r="E14" i="3"/>
  <c r="E31" i="3"/>
  <c r="E11" i="3"/>
  <c r="F60" i="3"/>
  <c r="F30" i="3"/>
  <c r="F36" i="3"/>
  <c r="G21" i="3"/>
  <c r="J33" i="3"/>
  <c r="U25" i="3"/>
  <c r="O110" i="3"/>
  <c r="V110" i="3"/>
  <c r="R110" i="3"/>
  <c r="T110" i="3"/>
  <c r="S110" i="3"/>
  <c r="U110" i="3"/>
  <c r="K110" i="3"/>
  <c r="J110" i="3"/>
  <c r="N110" i="3"/>
  <c r="G110" i="3"/>
  <c r="M110" i="3"/>
  <c r="C110" i="3"/>
  <c r="Q110" i="3"/>
  <c r="O7" i="3"/>
  <c r="U7" i="3"/>
  <c r="Q7" i="3"/>
  <c r="V7" i="3"/>
  <c r="R7" i="3"/>
  <c r="L7" i="3"/>
  <c r="S7" i="3"/>
  <c r="M7" i="3"/>
  <c r="N7" i="3"/>
  <c r="P7" i="3"/>
  <c r="K7" i="3"/>
  <c r="J7" i="3"/>
  <c r="I7" i="3"/>
  <c r="D7" i="3"/>
  <c r="E7" i="3"/>
  <c r="I110" i="3"/>
  <c r="V116" i="3"/>
  <c r="U116" i="3"/>
  <c r="Q116" i="3"/>
  <c r="K116" i="3"/>
  <c r="J116" i="3"/>
  <c r="O116" i="3"/>
  <c r="S116" i="3"/>
  <c r="L116" i="3"/>
  <c r="G116" i="3"/>
  <c r="P116" i="3"/>
  <c r="M116" i="3"/>
  <c r="F116" i="3"/>
  <c r="R116" i="3"/>
  <c r="E116" i="3"/>
  <c r="V6" i="3"/>
  <c r="T6" i="3"/>
  <c r="U6" i="3"/>
  <c r="Q6" i="3"/>
  <c r="R6" i="3"/>
  <c r="M6" i="3"/>
  <c r="K6" i="3"/>
  <c r="P6" i="3"/>
  <c r="N6" i="3"/>
  <c r="F6" i="3"/>
  <c r="S6" i="3"/>
  <c r="J6" i="3"/>
  <c r="I6" i="3"/>
  <c r="C6" i="3"/>
  <c r="N19" i="3"/>
  <c r="V19" i="3"/>
  <c r="S19" i="3"/>
  <c r="T19" i="3"/>
  <c r="K19" i="3"/>
  <c r="R19" i="3"/>
  <c r="U19" i="3"/>
  <c r="Q19" i="3"/>
  <c r="M19" i="3"/>
  <c r="F19" i="3"/>
  <c r="L19" i="3"/>
  <c r="P19" i="3"/>
  <c r="O19" i="3"/>
  <c r="J19" i="3"/>
  <c r="I19" i="3"/>
  <c r="D19" i="3"/>
  <c r="G19" i="3"/>
  <c r="D72" i="3"/>
  <c r="E110" i="3"/>
  <c r="E23" i="3"/>
  <c r="P110" i="3"/>
  <c r="U78" i="3"/>
  <c r="T78" i="3"/>
  <c r="P78" i="3"/>
  <c r="O78" i="3"/>
  <c r="R78" i="3"/>
  <c r="S78" i="3"/>
  <c r="N78" i="3"/>
  <c r="J78" i="3"/>
  <c r="Q78" i="3"/>
  <c r="M78" i="3"/>
  <c r="L78" i="3"/>
  <c r="G78" i="3"/>
  <c r="F78" i="3"/>
  <c r="E78" i="3"/>
  <c r="K78" i="3"/>
  <c r="V78" i="3"/>
  <c r="I78" i="3"/>
  <c r="U94" i="3"/>
  <c r="S94" i="3"/>
  <c r="T94" i="3"/>
  <c r="V94" i="3"/>
  <c r="N94" i="3"/>
  <c r="J94" i="3"/>
  <c r="Q94" i="3"/>
  <c r="K94" i="3"/>
  <c r="P94" i="3"/>
  <c r="L94" i="3"/>
  <c r="F94" i="3"/>
  <c r="E94" i="3"/>
  <c r="O94" i="3"/>
  <c r="R94" i="3"/>
  <c r="G94" i="3"/>
  <c r="M94" i="3"/>
  <c r="C94" i="3"/>
  <c r="I94" i="3"/>
  <c r="V53" i="3"/>
  <c r="U53" i="3"/>
  <c r="S53" i="3"/>
  <c r="T53" i="3"/>
  <c r="O53" i="3"/>
  <c r="P53" i="3"/>
  <c r="N53" i="3"/>
  <c r="L53" i="3"/>
  <c r="J53" i="3"/>
  <c r="Q53" i="3"/>
  <c r="F53" i="3"/>
  <c r="R53" i="3"/>
  <c r="E53" i="3"/>
  <c r="K53" i="3"/>
  <c r="I53" i="3"/>
  <c r="D53" i="3"/>
  <c r="G53" i="3"/>
  <c r="M53" i="3"/>
  <c r="D6" i="3"/>
  <c r="E19" i="3"/>
  <c r="F7" i="3"/>
  <c r="K18" i="3"/>
  <c r="M11" i="3"/>
  <c r="C72" i="3"/>
  <c r="D62" i="3"/>
  <c r="D94" i="3"/>
  <c r="F97" i="3"/>
  <c r="F16" i="3"/>
  <c r="F121" i="3"/>
  <c r="F119" i="3"/>
  <c r="G105" i="3"/>
  <c r="G90" i="3"/>
  <c r="G7" i="3"/>
  <c r="J72" i="3"/>
  <c r="K60" i="3"/>
  <c r="L72" i="3"/>
  <c r="L17" i="3"/>
  <c r="M112" i="3"/>
  <c r="P51" i="3"/>
  <c r="O99" i="3"/>
  <c r="V99" i="3"/>
  <c r="R99" i="3"/>
  <c r="Q99" i="3"/>
  <c r="T99" i="3"/>
  <c r="S99" i="3"/>
  <c r="N99" i="3"/>
  <c r="U99" i="3"/>
  <c r="L99" i="3"/>
  <c r="P99" i="3"/>
  <c r="G99" i="3"/>
  <c r="I99" i="3"/>
  <c r="F99" i="3"/>
  <c r="M99" i="3"/>
  <c r="E99" i="3"/>
  <c r="O120" i="3"/>
  <c r="T120" i="3"/>
  <c r="U120" i="3"/>
  <c r="R120" i="3"/>
  <c r="Q120" i="3"/>
  <c r="S120" i="3"/>
  <c r="V120" i="3"/>
  <c r="P120" i="3"/>
  <c r="M120" i="3"/>
  <c r="L120" i="3"/>
  <c r="N120" i="3"/>
  <c r="K120" i="3"/>
  <c r="J120" i="3"/>
  <c r="D120" i="3"/>
  <c r="F120" i="3"/>
  <c r="C120" i="3"/>
  <c r="V14" i="3"/>
  <c r="U14" i="3"/>
  <c r="Q14" i="3"/>
  <c r="M14" i="3"/>
  <c r="K14" i="3"/>
  <c r="R14" i="3"/>
  <c r="N14" i="3"/>
  <c r="L14" i="3"/>
  <c r="P14" i="3"/>
  <c r="T14" i="3"/>
  <c r="I14" i="3"/>
  <c r="G14" i="3"/>
  <c r="F14" i="3"/>
  <c r="S14" i="3"/>
  <c r="C14" i="3"/>
  <c r="J14" i="3"/>
  <c r="C101" i="3"/>
  <c r="C69" i="3"/>
  <c r="D65" i="3"/>
  <c r="D110" i="3"/>
  <c r="D119" i="3"/>
  <c r="E35" i="3"/>
  <c r="G34" i="3"/>
  <c r="J105" i="3"/>
  <c r="L112" i="3"/>
  <c r="L32" i="3"/>
  <c r="M55" i="3"/>
  <c r="Q67" i="3"/>
  <c r="N81" i="3"/>
  <c r="T111" i="3"/>
  <c r="S111" i="3"/>
  <c r="R111" i="3"/>
  <c r="U111" i="3"/>
  <c r="M111" i="3"/>
  <c r="O111" i="3"/>
  <c r="V111" i="3"/>
  <c r="P111" i="3"/>
  <c r="L111" i="3"/>
  <c r="Q111" i="3"/>
  <c r="K111" i="3"/>
  <c r="J111" i="3"/>
  <c r="T48" i="3"/>
  <c r="S48" i="3"/>
  <c r="R48" i="3"/>
  <c r="Q48" i="3"/>
  <c r="U48" i="3"/>
  <c r="M48" i="3"/>
  <c r="V48" i="3"/>
  <c r="O48" i="3"/>
  <c r="K48" i="3"/>
  <c r="L48" i="3"/>
  <c r="J48" i="3"/>
  <c r="I48" i="3"/>
  <c r="N48" i="3"/>
  <c r="T79" i="3"/>
  <c r="S79" i="3"/>
  <c r="R79" i="3"/>
  <c r="N79" i="3"/>
  <c r="U79" i="3"/>
  <c r="M79" i="3"/>
  <c r="P79" i="3"/>
  <c r="V79" i="3"/>
  <c r="L79" i="3"/>
  <c r="O79" i="3"/>
  <c r="K79" i="3"/>
  <c r="J79" i="3"/>
  <c r="I79" i="3"/>
  <c r="Q79" i="3"/>
  <c r="D106" i="3"/>
  <c r="E56" i="3"/>
  <c r="F46" i="3"/>
  <c r="F114" i="3"/>
  <c r="F100" i="3"/>
  <c r="G41" i="3"/>
  <c r="G56" i="3"/>
  <c r="I111" i="3"/>
  <c r="I57" i="3"/>
  <c r="I100" i="3"/>
  <c r="J3" i="3"/>
  <c r="K4" i="3"/>
  <c r="L104" i="3"/>
  <c r="M85" i="3"/>
  <c r="M4" i="3"/>
  <c r="N57" i="3"/>
  <c r="V103" i="3"/>
  <c r="T84" i="3"/>
  <c r="S84" i="3"/>
  <c r="R84" i="3"/>
  <c r="V84" i="3"/>
  <c r="M84" i="3"/>
  <c r="P84" i="3"/>
  <c r="O84" i="3"/>
  <c r="I84" i="3"/>
  <c r="U84" i="3"/>
  <c r="T82" i="3"/>
  <c r="S82" i="3"/>
  <c r="R82" i="3"/>
  <c r="V82" i="3"/>
  <c r="P82" i="3"/>
  <c r="M82" i="3"/>
  <c r="L82" i="3"/>
  <c r="Q82" i="3"/>
  <c r="O82" i="3"/>
  <c r="U82" i="3"/>
  <c r="N82" i="3"/>
  <c r="T47" i="3"/>
  <c r="S47" i="3"/>
  <c r="R47" i="3"/>
  <c r="V47" i="3"/>
  <c r="M47" i="3"/>
  <c r="N47" i="3"/>
  <c r="O47" i="3"/>
  <c r="P47" i="3"/>
  <c r="U47" i="3"/>
  <c r="L47" i="3"/>
  <c r="G47" i="3"/>
  <c r="C104" i="3"/>
  <c r="C22" i="3"/>
  <c r="S113" i="3"/>
  <c r="R113" i="3"/>
  <c r="Q113" i="3"/>
  <c r="U113" i="3"/>
  <c r="V113" i="3"/>
  <c r="P113" i="3"/>
  <c r="L113" i="3"/>
  <c r="M113" i="3"/>
  <c r="K113" i="3"/>
  <c r="J113" i="3"/>
  <c r="S96" i="3"/>
  <c r="R96" i="3"/>
  <c r="Q96" i="3"/>
  <c r="T96" i="3"/>
  <c r="O96" i="3"/>
  <c r="U96" i="3"/>
  <c r="V96" i="3"/>
  <c r="K96" i="3"/>
  <c r="N96" i="3"/>
  <c r="J96" i="3"/>
  <c r="P96" i="3"/>
  <c r="L96" i="3"/>
  <c r="S87" i="3"/>
  <c r="R87" i="3"/>
  <c r="Q87" i="3"/>
  <c r="V87" i="3"/>
  <c r="L87" i="3"/>
  <c r="P87" i="3"/>
  <c r="T87" i="3"/>
  <c r="I87" i="3"/>
  <c r="U87" i="3"/>
  <c r="S13" i="3"/>
  <c r="R13" i="3"/>
  <c r="Q13" i="3"/>
  <c r="U13" i="3"/>
  <c r="L13" i="3"/>
  <c r="V13" i="3"/>
  <c r="T13" i="3"/>
  <c r="M13" i="3"/>
  <c r="N13" i="3"/>
  <c r="O13" i="3"/>
  <c r="I13" i="3"/>
  <c r="K13" i="3"/>
  <c r="J13" i="3"/>
  <c r="S49" i="3"/>
  <c r="R49" i="3"/>
  <c r="Q49" i="3"/>
  <c r="T49" i="3"/>
  <c r="L49" i="3"/>
  <c r="U49" i="3"/>
  <c r="V49" i="3"/>
  <c r="P49" i="3"/>
  <c r="N49" i="3"/>
  <c r="M49" i="3"/>
  <c r="O49" i="3"/>
  <c r="K49" i="3"/>
  <c r="J49" i="3"/>
  <c r="S107" i="3"/>
  <c r="R107" i="3"/>
  <c r="Q107" i="3"/>
  <c r="V107" i="3"/>
  <c r="L107" i="3"/>
  <c r="N107" i="3"/>
  <c r="T107" i="3"/>
  <c r="U107" i="3"/>
  <c r="P107" i="3"/>
  <c r="O107" i="3"/>
  <c r="M107" i="3"/>
  <c r="S28" i="3"/>
  <c r="R28" i="3"/>
  <c r="Q28" i="3"/>
  <c r="U28" i="3"/>
  <c r="L28" i="3"/>
  <c r="V28" i="3"/>
  <c r="T28" i="3"/>
  <c r="M28" i="3"/>
  <c r="N28" i="3"/>
  <c r="P28" i="3"/>
  <c r="S63" i="3"/>
  <c r="R63" i="3"/>
  <c r="Q63" i="3"/>
  <c r="O63" i="3"/>
  <c r="N63" i="3"/>
  <c r="T63" i="3"/>
  <c r="L63" i="3"/>
  <c r="U63" i="3"/>
  <c r="P63" i="3"/>
  <c r="K63" i="3"/>
  <c r="M63" i="3"/>
  <c r="V63" i="3"/>
  <c r="J63" i="3"/>
  <c r="I63" i="3"/>
  <c r="S114" i="3"/>
  <c r="R114" i="3"/>
  <c r="Q114" i="3"/>
  <c r="V114" i="3"/>
  <c r="N114" i="3"/>
  <c r="L114" i="3"/>
  <c r="O114" i="3"/>
  <c r="U114" i="3"/>
  <c r="P114" i="3"/>
  <c r="I114" i="3"/>
  <c r="G114" i="3"/>
  <c r="S12" i="3"/>
  <c r="R12" i="3"/>
  <c r="Q12" i="3"/>
  <c r="P12" i="3"/>
  <c r="U12" i="3"/>
  <c r="L12" i="3"/>
  <c r="V12" i="3"/>
  <c r="T12" i="3"/>
  <c r="N12" i="3"/>
  <c r="M12" i="3"/>
  <c r="C111" i="3"/>
  <c r="C96" i="3"/>
  <c r="C38" i="3"/>
  <c r="D48" i="3"/>
  <c r="D49" i="3"/>
  <c r="D95" i="3"/>
  <c r="D37" i="3"/>
  <c r="E107" i="3"/>
  <c r="E95" i="3"/>
  <c r="E54" i="3"/>
  <c r="F40" i="3"/>
  <c r="G87" i="3"/>
  <c r="G50" i="3"/>
  <c r="G95" i="3"/>
  <c r="I113" i="3"/>
  <c r="J84" i="3"/>
  <c r="J91" i="3"/>
  <c r="K3" i="3"/>
  <c r="L10" i="3"/>
  <c r="M74" i="3"/>
  <c r="N111" i="3"/>
  <c r="V81" i="3"/>
  <c r="T104" i="3"/>
  <c r="S104" i="3"/>
  <c r="R104" i="3"/>
  <c r="P104" i="3"/>
  <c r="M104" i="3"/>
  <c r="U104" i="3"/>
  <c r="Q104" i="3"/>
  <c r="O104" i="3"/>
  <c r="N104" i="3"/>
  <c r="T108" i="3"/>
  <c r="S108" i="3"/>
  <c r="R108" i="3"/>
  <c r="M108" i="3"/>
  <c r="V108" i="3"/>
  <c r="P108" i="3"/>
  <c r="O108" i="3"/>
  <c r="J108" i="3"/>
  <c r="U108" i="3"/>
  <c r="N108" i="3"/>
  <c r="L108" i="3"/>
  <c r="K108" i="3"/>
  <c r="T20" i="3"/>
  <c r="S20" i="3"/>
  <c r="R20" i="3"/>
  <c r="O20" i="3"/>
  <c r="N20" i="3"/>
  <c r="M20" i="3"/>
  <c r="Q20" i="3"/>
  <c r="P20" i="3"/>
  <c r="G20" i="3"/>
  <c r="V20" i="3"/>
  <c r="K20" i="3"/>
  <c r="J20" i="3"/>
  <c r="I20" i="3"/>
  <c r="T54" i="3"/>
  <c r="S54" i="3"/>
  <c r="R54" i="3"/>
  <c r="P54" i="3"/>
  <c r="U54" i="3"/>
  <c r="M54" i="3"/>
  <c r="N54" i="3"/>
  <c r="V54" i="3"/>
  <c r="K54" i="3"/>
  <c r="R85" i="3"/>
  <c r="Q85" i="3"/>
  <c r="P85" i="3"/>
  <c r="U85" i="3"/>
  <c r="O85" i="3"/>
  <c r="T85" i="3"/>
  <c r="N85" i="3"/>
  <c r="V85" i="3"/>
  <c r="S85" i="3"/>
  <c r="L85" i="3"/>
  <c r="K85" i="3"/>
  <c r="J85" i="3"/>
  <c r="R76" i="3"/>
  <c r="Q76" i="3"/>
  <c r="P76" i="3"/>
  <c r="T76" i="3"/>
  <c r="U76" i="3"/>
  <c r="S76" i="3"/>
  <c r="V76" i="3"/>
  <c r="N76" i="3"/>
  <c r="O76" i="3"/>
  <c r="M76" i="3"/>
  <c r="L76" i="3"/>
  <c r="K76" i="3"/>
  <c r="J76" i="3"/>
  <c r="R103" i="3"/>
  <c r="Q103" i="3"/>
  <c r="P103" i="3"/>
  <c r="S103" i="3"/>
  <c r="O103" i="3"/>
  <c r="T103" i="3"/>
  <c r="M103" i="3"/>
  <c r="U103" i="3"/>
  <c r="R26" i="3"/>
  <c r="Q26" i="3"/>
  <c r="P26" i="3"/>
  <c r="U26" i="3"/>
  <c r="S26" i="3"/>
  <c r="V26" i="3"/>
  <c r="M26" i="3"/>
  <c r="N26" i="3"/>
  <c r="L26" i="3"/>
  <c r="I26" i="3"/>
  <c r="T26" i="3"/>
  <c r="O26" i="3"/>
  <c r="R40" i="3"/>
  <c r="Q40" i="3"/>
  <c r="P40" i="3"/>
  <c r="T40" i="3"/>
  <c r="U40" i="3"/>
  <c r="S40" i="3"/>
  <c r="V40" i="3"/>
  <c r="N40" i="3"/>
  <c r="K40" i="3"/>
  <c r="I40" i="3"/>
  <c r="O40" i="3"/>
  <c r="J40" i="3"/>
  <c r="R15" i="3"/>
  <c r="Q15" i="3"/>
  <c r="P15" i="3"/>
  <c r="S15" i="3"/>
  <c r="T15" i="3"/>
  <c r="O15" i="3"/>
  <c r="U15" i="3"/>
  <c r="J15" i="3"/>
  <c r="N15" i="3"/>
  <c r="M15" i="3"/>
  <c r="R56" i="3"/>
  <c r="Q56" i="3"/>
  <c r="P56" i="3"/>
  <c r="U56" i="3"/>
  <c r="T56" i="3"/>
  <c r="V56" i="3"/>
  <c r="N56" i="3"/>
  <c r="S56" i="3"/>
  <c r="L56" i="3"/>
  <c r="R10" i="3"/>
  <c r="Q10" i="3"/>
  <c r="P10" i="3"/>
  <c r="T10" i="3"/>
  <c r="U10" i="3"/>
  <c r="O10" i="3"/>
  <c r="V10" i="3"/>
  <c r="S10" i="3"/>
  <c r="K10" i="3"/>
  <c r="J10" i="3"/>
  <c r="I10" i="3"/>
  <c r="M10" i="3"/>
  <c r="R45" i="3"/>
  <c r="Q45" i="3"/>
  <c r="P45" i="3"/>
  <c r="N45" i="3"/>
  <c r="S45" i="3"/>
  <c r="T45" i="3"/>
  <c r="M45" i="3"/>
  <c r="U45" i="3"/>
  <c r="V45" i="3"/>
  <c r="O45" i="3"/>
  <c r="G45" i="3"/>
  <c r="L45" i="3"/>
  <c r="R3" i="3"/>
  <c r="Q3" i="3"/>
  <c r="P3" i="3"/>
  <c r="U3" i="3"/>
  <c r="N3" i="3"/>
  <c r="V3" i="3"/>
  <c r="M3" i="3"/>
  <c r="G3" i="3"/>
  <c r="C113" i="3"/>
  <c r="C76" i="3"/>
  <c r="C81" i="3"/>
  <c r="D84" i="3"/>
  <c r="D13" i="3"/>
  <c r="D40" i="3"/>
  <c r="D4" i="3"/>
  <c r="E108" i="3"/>
  <c r="E15" i="3"/>
  <c r="E4" i="3"/>
  <c r="E12" i="3"/>
  <c r="F48" i="3"/>
  <c r="F22" i="3"/>
  <c r="F20" i="3"/>
  <c r="F68" i="3"/>
  <c r="G103" i="3"/>
  <c r="G82" i="3"/>
  <c r="I85" i="3"/>
  <c r="I82" i="3"/>
  <c r="J87" i="3"/>
  <c r="J100" i="3"/>
  <c r="K84" i="3"/>
  <c r="K91" i="3"/>
  <c r="L22" i="3"/>
  <c r="N113" i="3"/>
  <c r="O12" i="3"/>
  <c r="Q108" i="3"/>
  <c r="S3" i="3"/>
  <c r="Q93" i="3"/>
  <c r="P93" i="3"/>
  <c r="T93" i="3"/>
  <c r="O93" i="3"/>
  <c r="V93" i="3"/>
  <c r="U93" i="3"/>
  <c r="M93" i="3"/>
  <c r="L93" i="3"/>
  <c r="N93" i="3"/>
  <c r="K93" i="3"/>
  <c r="J93" i="3"/>
  <c r="R93" i="3"/>
  <c r="Q41" i="3"/>
  <c r="P41" i="3"/>
  <c r="V41" i="3"/>
  <c r="R41" i="3"/>
  <c r="O41" i="3"/>
  <c r="S41" i="3"/>
  <c r="T41" i="3"/>
  <c r="U41" i="3"/>
  <c r="L41" i="3"/>
  <c r="I41" i="3"/>
  <c r="N41" i="3"/>
  <c r="M41" i="3"/>
  <c r="Q59" i="3"/>
  <c r="P59" i="3"/>
  <c r="O59" i="3"/>
  <c r="S59" i="3"/>
  <c r="T59" i="3"/>
  <c r="N59" i="3"/>
  <c r="R59" i="3"/>
  <c r="U59" i="3"/>
  <c r="I59" i="3"/>
  <c r="M59" i="3"/>
  <c r="V59" i="3"/>
  <c r="Q106" i="3"/>
  <c r="P106" i="3"/>
  <c r="O106" i="3"/>
  <c r="T106" i="3"/>
  <c r="L106" i="3"/>
  <c r="R106" i="3"/>
  <c r="S106" i="3"/>
  <c r="V106" i="3"/>
  <c r="K106" i="3"/>
  <c r="J106" i="3"/>
  <c r="I106" i="3"/>
  <c r="M106" i="3"/>
  <c r="U106" i="3"/>
  <c r="Q91" i="3"/>
  <c r="P91" i="3"/>
  <c r="O91" i="3"/>
  <c r="N91" i="3"/>
  <c r="V91" i="3"/>
  <c r="R91" i="3"/>
  <c r="S91" i="3"/>
  <c r="U91" i="3"/>
  <c r="I91" i="3"/>
  <c r="G91" i="3"/>
  <c r="M91" i="3"/>
  <c r="C93" i="3"/>
  <c r="E59" i="3"/>
  <c r="F63" i="3"/>
  <c r="G104" i="3"/>
  <c r="G107" i="3"/>
  <c r="I107" i="3"/>
  <c r="J103" i="3"/>
  <c r="K87" i="3"/>
  <c r="L84" i="3"/>
  <c r="L15" i="3"/>
  <c r="M40" i="3"/>
  <c r="O3" i="3"/>
  <c r="Q117" i="3"/>
  <c r="P117" i="3"/>
  <c r="O117" i="3"/>
  <c r="V117" i="3"/>
  <c r="R117" i="3"/>
  <c r="S117" i="3"/>
  <c r="T117" i="3"/>
  <c r="N117" i="3"/>
  <c r="M117" i="3"/>
  <c r="I117" i="3"/>
  <c r="U117" i="3"/>
  <c r="Q81" i="3"/>
  <c r="P81" i="3"/>
  <c r="S81" i="3"/>
  <c r="T81" i="3"/>
  <c r="O81" i="3"/>
  <c r="K81" i="3"/>
  <c r="J81" i="3"/>
  <c r="U81" i="3"/>
  <c r="R81" i="3"/>
  <c r="Q22" i="3"/>
  <c r="P22" i="3"/>
  <c r="T22" i="3"/>
  <c r="V22" i="3"/>
  <c r="R22" i="3"/>
  <c r="U22" i="3"/>
  <c r="O22" i="3"/>
  <c r="K22" i="3"/>
  <c r="J22" i="3"/>
  <c r="I22" i="3"/>
  <c r="Q95" i="3"/>
  <c r="P95" i="3"/>
  <c r="O95" i="3"/>
  <c r="V95" i="3"/>
  <c r="R95" i="3"/>
  <c r="S95" i="3"/>
  <c r="T95" i="3"/>
  <c r="U95" i="3"/>
  <c r="L95" i="3"/>
  <c r="Q68" i="3"/>
  <c r="P68" i="3"/>
  <c r="O68" i="3"/>
  <c r="S68" i="3"/>
  <c r="T68" i="3"/>
  <c r="N68" i="3"/>
  <c r="R68" i="3"/>
  <c r="V68" i="3"/>
  <c r="K68" i="3"/>
  <c r="U68" i="3"/>
  <c r="L68" i="3"/>
  <c r="J68" i="3"/>
  <c r="P74" i="3"/>
  <c r="V74" i="3"/>
  <c r="R74" i="3"/>
  <c r="Q74" i="3"/>
  <c r="S74" i="3"/>
  <c r="U74" i="3"/>
  <c r="J74" i="3"/>
  <c r="T74" i="3"/>
  <c r="I74" i="3"/>
  <c r="P89" i="3"/>
  <c r="O89" i="3"/>
  <c r="U89" i="3"/>
  <c r="V89" i="3"/>
  <c r="R89" i="3"/>
  <c r="T89" i="3"/>
  <c r="Q89" i="3"/>
  <c r="I89" i="3"/>
  <c r="N89" i="3"/>
  <c r="L89" i="3"/>
  <c r="K89" i="3"/>
  <c r="J89" i="3"/>
  <c r="M89" i="3"/>
  <c r="P57" i="3"/>
  <c r="S57" i="3"/>
  <c r="O57" i="3"/>
  <c r="R57" i="3"/>
  <c r="V57" i="3"/>
  <c r="P50" i="3"/>
  <c r="V50" i="3"/>
  <c r="R50" i="3"/>
  <c r="S50" i="3"/>
  <c r="T50" i="3"/>
  <c r="M50" i="3"/>
  <c r="Q50" i="3"/>
  <c r="I50" i="3"/>
  <c r="N50" i="3"/>
  <c r="O50" i="3"/>
  <c r="P38" i="3"/>
  <c r="U38" i="3"/>
  <c r="Q38" i="3"/>
  <c r="O38" i="3"/>
  <c r="V38" i="3"/>
  <c r="R38" i="3"/>
  <c r="M38" i="3"/>
  <c r="G38" i="3"/>
  <c r="K38" i="3"/>
  <c r="J38" i="3"/>
  <c r="T38" i="3"/>
  <c r="I38" i="3"/>
  <c r="L38" i="3"/>
  <c r="P46" i="3"/>
  <c r="S46" i="3"/>
  <c r="O46" i="3"/>
  <c r="N46" i="3"/>
  <c r="U46" i="3"/>
  <c r="T46" i="3"/>
  <c r="M46" i="3"/>
  <c r="K46" i="3"/>
  <c r="G46" i="3"/>
  <c r="Q46" i="3"/>
  <c r="V46" i="3"/>
  <c r="P4" i="3"/>
  <c r="O4" i="3"/>
  <c r="V4" i="3"/>
  <c r="R4" i="3"/>
  <c r="S4" i="3"/>
  <c r="U4" i="3"/>
  <c r="N4" i="3"/>
  <c r="J4" i="3"/>
  <c r="T4" i="3"/>
  <c r="Q4" i="3"/>
  <c r="I4" i="3"/>
  <c r="G4" i="3"/>
  <c r="L4" i="3"/>
  <c r="P37" i="3"/>
  <c r="O37" i="3"/>
  <c r="U37" i="3"/>
  <c r="Q37" i="3"/>
  <c r="V37" i="3"/>
  <c r="R37" i="3"/>
  <c r="S37" i="3"/>
  <c r="N37" i="3"/>
  <c r="G37" i="3"/>
  <c r="K37" i="3"/>
  <c r="J37" i="3"/>
  <c r="I37" i="3"/>
  <c r="M37" i="3"/>
  <c r="P66" i="3"/>
  <c r="O66" i="3"/>
  <c r="S66" i="3"/>
  <c r="R66" i="3"/>
  <c r="U66" i="3"/>
  <c r="T66" i="3"/>
  <c r="V66" i="3"/>
  <c r="N66" i="3"/>
  <c r="M66" i="3"/>
  <c r="G66" i="3"/>
  <c r="L66" i="3"/>
  <c r="K66" i="3"/>
  <c r="J66" i="3"/>
  <c r="I66" i="3"/>
  <c r="P100" i="3"/>
  <c r="O100" i="3"/>
  <c r="V100" i="3"/>
  <c r="R100" i="3"/>
  <c r="S100" i="3"/>
  <c r="M100" i="3"/>
  <c r="N100" i="3"/>
  <c r="T100" i="3"/>
  <c r="G100" i="3"/>
  <c r="U100" i="3"/>
  <c r="C117" i="3"/>
  <c r="C89" i="3"/>
  <c r="C54" i="3"/>
  <c r="D111" i="3"/>
  <c r="D96" i="3"/>
  <c r="D103" i="3"/>
  <c r="D41" i="3"/>
  <c r="D38" i="3"/>
  <c r="E48" i="3"/>
  <c r="E40" i="3"/>
  <c r="E46" i="3"/>
  <c r="E47" i="3"/>
  <c r="E91" i="3"/>
  <c r="F26" i="3"/>
  <c r="F10" i="3"/>
  <c r="G96" i="3"/>
  <c r="G57" i="3"/>
  <c r="G15" i="3"/>
  <c r="I104" i="3"/>
  <c r="I15" i="3"/>
  <c r="J117" i="3"/>
  <c r="J57" i="3"/>
  <c r="J82" i="3"/>
  <c r="K103" i="3"/>
  <c r="L103" i="3"/>
  <c r="L59" i="3"/>
  <c r="M22" i="3"/>
  <c r="N22" i="3"/>
  <c r="U50" i="3"/>
  <c r="V15" i="3"/>
  <c r="J42" i="3"/>
  <c r="J118" i="3"/>
  <c r="K118" i="3"/>
  <c r="V118" i="3"/>
  <c r="U118" i="3"/>
  <c r="T118" i="3"/>
  <c r="R118" i="3"/>
  <c r="M118" i="3"/>
  <c r="I118" i="3"/>
  <c r="S118" i="3"/>
  <c r="O118" i="3"/>
  <c r="Q118" i="3"/>
  <c r="P118" i="3"/>
  <c r="V98" i="3"/>
  <c r="U98" i="3"/>
  <c r="T98" i="3"/>
  <c r="R98" i="3"/>
  <c r="M98" i="3"/>
  <c r="S98" i="3"/>
  <c r="O98" i="3"/>
  <c r="I98" i="3"/>
  <c r="Q98" i="3"/>
  <c r="V88" i="3"/>
  <c r="U88" i="3"/>
  <c r="T88" i="3"/>
  <c r="R88" i="3"/>
  <c r="M88" i="3"/>
  <c r="I88" i="3"/>
  <c r="P88" i="3"/>
  <c r="O88" i="3"/>
  <c r="L88" i="3"/>
  <c r="S88" i="3"/>
  <c r="K88" i="3"/>
  <c r="V122" i="3"/>
  <c r="U122" i="3"/>
  <c r="T122" i="3"/>
  <c r="R122" i="3"/>
  <c r="Q122" i="3"/>
  <c r="M122" i="3"/>
  <c r="S122" i="3"/>
  <c r="N122" i="3"/>
  <c r="I122" i="3"/>
  <c r="J122" i="3"/>
  <c r="P122" i="3"/>
  <c r="V52" i="3"/>
  <c r="U52" i="3"/>
  <c r="T52" i="3"/>
  <c r="R52" i="3"/>
  <c r="M52" i="3"/>
  <c r="O52" i="3"/>
  <c r="I52" i="3"/>
  <c r="P52" i="3"/>
  <c r="N52" i="3"/>
  <c r="Q52" i="3"/>
  <c r="S52" i="3"/>
  <c r="V92" i="3"/>
  <c r="U92" i="3"/>
  <c r="T92" i="3"/>
  <c r="R92" i="3"/>
  <c r="M92" i="3"/>
  <c r="I92" i="3"/>
  <c r="S92" i="3"/>
  <c r="Q92" i="3"/>
  <c r="P92" i="3"/>
  <c r="V71" i="3"/>
  <c r="U71" i="3"/>
  <c r="T71" i="3"/>
  <c r="R71" i="3"/>
  <c r="Q71" i="3"/>
  <c r="O71" i="3"/>
  <c r="M71" i="3"/>
  <c r="S71" i="3"/>
  <c r="P71" i="3"/>
  <c r="I71" i="3"/>
  <c r="L71" i="3"/>
  <c r="V61" i="3"/>
  <c r="U61" i="3"/>
  <c r="T61" i="3"/>
  <c r="R61" i="3"/>
  <c r="Q61" i="3"/>
  <c r="O61" i="3"/>
  <c r="N61" i="3"/>
  <c r="M61" i="3"/>
  <c r="I61" i="3"/>
  <c r="S61" i="3"/>
  <c r="P61" i="3"/>
  <c r="V58" i="3"/>
  <c r="U58" i="3"/>
  <c r="T58" i="3"/>
  <c r="R58" i="3"/>
  <c r="M58" i="3"/>
  <c r="Q58" i="3"/>
  <c r="P58" i="3"/>
  <c r="I58" i="3"/>
  <c r="S58" i="3"/>
  <c r="N58" i="3"/>
  <c r="O58" i="3"/>
  <c r="K58" i="3"/>
  <c r="V2" i="3"/>
  <c r="U2" i="3"/>
  <c r="T2" i="3"/>
  <c r="R2" i="3"/>
  <c r="Q2" i="3"/>
  <c r="M2" i="3"/>
  <c r="O2" i="3"/>
  <c r="I2" i="3"/>
  <c r="P2" i="3"/>
  <c r="L2" i="3"/>
  <c r="J2" i="3"/>
  <c r="V42" i="3"/>
  <c r="U42" i="3"/>
  <c r="T42" i="3"/>
  <c r="R42" i="3"/>
  <c r="O42" i="3"/>
  <c r="Q42" i="3"/>
  <c r="M42" i="3"/>
  <c r="I42" i="3"/>
  <c r="P42" i="3"/>
  <c r="G61" i="3"/>
  <c r="K122" i="3"/>
  <c r="L42" i="3"/>
  <c r="J71" i="3"/>
  <c r="K71" i="3"/>
  <c r="K2" i="3"/>
  <c r="L92" i="3"/>
  <c r="Q88" i="3"/>
</calcChain>
</file>

<file path=xl/sharedStrings.xml><?xml version="1.0" encoding="utf-8"?>
<sst xmlns="http://schemas.openxmlformats.org/spreadsheetml/2006/main" count="18661" uniqueCount="10130">
  <si>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</si>
  <si>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</si>
  <si>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</si>
  <si>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</si>
  <si>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</si>
  <si>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</si>
  <si>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</si>
  <si>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</si>
  <si>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</si>
  <si>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</si>
  <si>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</si>
  <si>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</si>
  <si>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</si>
  <si>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</si>
  <si>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</si>
  <si>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</si>
  <si>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</si>
  <si>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</si>
  <si>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</si>
  <si>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</si>
  <si>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</si>
  <si>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</si>
  <si>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</si>
  <si>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</si>
  <si>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</si>
  <si>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Bharti Airtel Ltd</t>
  </si>
  <si>
    <t>BHARTIARTL</t>
  </si>
  <si>
    <t>Telecom Services</t>
  </si>
  <si>
    <t>ICICI Bank Ltd</t>
  </si>
  <si>
    <t>ICICIBANK</t>
  </si>
  <si>
    <t>State Bank of India</t>
  </si>
  <si>
    <t>SBIN</t>
  </si>
  <si>
    <t>Public Banks</t>
  </si>
  <si>
    <t>Infosys Ltd</t>
  </si>
  <si>
    <t>INFY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</si>
  <si>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</si>
  <si>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</si>
  <si>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</si>
  <si>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</si>
  <si>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</si>
  <si>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</si>
  <si>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</si>
  <si>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</si>
  <si>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</si>
  <si>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</si>
  <si>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</si>
  <si>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</si>
  <si>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Bajaj Finance Ltd</t>
  </si>
  <si>
    <t>BAJFINANCE</t>
  </si>
  <si>
    <t>Consumer Finance</t>
  </si>
  <si>
    <t>HCL Technologies Ltd</t>
  </si>
  <si>
    <t>HCLTECH</t>
  </si>
  <si>
    <t>Axis Bank Ltd</t>
  </si>
  <si>
    <t>AXISBANK</t>
  </si>
  <si>
    <t>Maruti Suzuki India Ltd</t>
  </si>
  <si>
    <t>MARUTI</t>
  </si>
  <si>
    <t>Four Wheelers</t>
  </si>
  <si>
    <t>NTPC Ltd</t>
  </si>
  <si>
    <t>NTPC</t>
  </si>
  <si>
    <t>Power Generation</t>
  </si>
  <si>
    <t>Sun Pharmaceutical Industries Ltd</t>
  </si>
  <si>
    <t>SUNPHARMA</t>
  </si>
  <si>
    <t>Pharmaceuticals</t>
  </si>
  <si>
    <t>Tata Motors Ltd</t>
  </si>
  <si>
    <t>TATAMOTORS</t>
  </si>
  <si>
    <t>Adani Enterprises Ltd</t>
  </si>
  <si>
    <t>ADANIENT</t>
  </si>
  <si>
    <t>Commodities Trading</t>
  </si>
  <si>
    <t>Kotak Mahindra Bank Ltd</t>
  </si>
  <si>
    <t>KOTAKBANK</t>
  </si>
  <si>
    <t>Hindustan Aeronautics Ltd</t>
  </si>
  <si>
    <t>HAL</t>
  </si>
  <si>
    <t>Aerospace &amp; Defense Equipments</t>
  </si>
  <si>
    <t>Oil and Natural Gas Corporation Ltd</t>
  </si>
  <si>
    <t>ONGC</t>
  </si>
  <si>
    <t>Oil &amp; Gas - Exploration &amp; Production</t>
  </si>
  <si>
    <t>Mahindra and Mahindra Ltd</t>
  </si>
  <si>
    <t>M&amp;M</t>
  </si>
  <si>
    <t>UltraTech Cement Ltd</t>
  </si>
  <si>
    <t>ULTRACEMCO</t>
  </si>
  <si>
    <t>Cement</t>
  </si>
  <si>
    <t>Adani Ports and Special Economic Zone Ltd</t>
  </si>
  <si>
    <t>ADANIPORTS</t>
  </si>
  <si>
    <t>Ports</t>
  </si>
  <si>
    <t>Power Grid Corporation of India Ltd</t>
  </si>
  <si>
    <t>POWERGRID</t>
  </si>
  <si>
    <t>Power Transmission &amp; Distribution</t>
  </si>
  <si>
    <t>Avenue Supermarts Ltd</t>
  </si>
  <si>
    <t>DMART</t>
  </si>
  <si>
    <t>Retail - Department Stores</t>
  </si>
  <si>
    <t>Titan Company Ltd</t>
  </si>
  <si>
    <t>TITAN</t>
  </si>
  <si>
    <t>Precious Metals, Jewellery &amp; Watches</t>
  </si>
  <si>
    <t>Coal India Ltd</t>
  </si>
  <si>
    <t>COALINDIA</t>
  </si>
  <si>
    <t>Mining - Coal</t>
  </si>
  <si>
    <t>Adani Green Energy Ltd</t>
  </si>
  <si>
    <t>ADANIGREEN</t>
  </si>
  <si>
    <t>Renewable Energy</t>
  </si>
  <si>
    <t>Hindustan Zinc Ltd</t>
  </si>
  <si>
    <t>HINDZINC</t>
  </si>
  <si>
    <t>Mining - Diversified</t>
  </si>
  <si>
    <t>Asian Paints Ltd</t>
  </si>
  <si>
    <t>ASIANPAINT</t>
  </si>
  <si>
    <t>Paints</t>
  </si>
  <si>
    <t>Adani Power Ltd</t>
  </si>
  <si>
    <t>ADANIPOWER</t>
  </si>
  <si>
    <t>Siemens Ltd</t>
  </si>
  <si>
    <t>SIEMENS</t>
  </si>
  <si>
    <t>Conglomerates</t>
  </si>
  <si>
    <t>Wipro Ltd</t>
  </si>
  <si>
    <t>WIPRO</t>
  </si>
  <si>
    <t>Bajaj Auto Ltd</t>
  </si>
  <si>
    <t>BAJAJ-AUTO</t>
  </si>
  <si>
    <t>Two Wheelers</t>
  </si>
  <si>
    <t>Bajaj Finserv Ltd</t>
  </si>
  <si>
    <t>BAJAJFINSV</t>
  </si>
  <si>
    <t>Nestle India Ltd</t>
  </si>
  <si>
    <t>NESTLEIND</t>
  </si>
  <si>
    <t>FMCG - Foods</t>
  </si>
  <si>
    <t>Indian Oil Corporation Ltd</t>
  </si>
  <si>
    <t>IOC</t>
  </si>
  <si>
    <t>Jio Financial Services Ltd</t>
  </si>
  <si>
    <t>JIOFIN</t>
  </si>
  <si>
    <t>Indian Railway Finance Corp Ltd</t>
  </si>
  <si>
    <t>IRFC</t>
  </si>
  <si>
    <t>Specialized Finance</t>
  </si>
  <si>
    <t>JSW Steel Ltd</t>
  </si>
  <si>
    <t>JSWSTEEL</t>
  </si>
  <si>
    <t>Iron &amp; Steel</t>
  </si>
  <si>
    <t>Bharat Electronics Ltd</t>
  </si>
  <si>
    <t>BEL</t>
  </si>
  <si>
    <t>Electronic Equipments</t>
  </si>
  <si>
    <t>Tata Steel Ltd</t>
  </si>
  <si>
    <t>TATASTEEL</t>
  </si>
  <si>
    <t>Varun Beverages Ltd</t>
  </si>
  <si>
    <t>VBL</t>
  </si>
  <si>
    <t>Soft Drinks</t>
  </si>
  <si>
    <t>DLF Ltd</t>
  </si>
  <si>
    <t>DLF</t>
  </si>
  <si>
    <t>Real Estate</t>
  </si>
  <si>
    <t>Trent Ltd</t>
  </si>
  <si>
    <t>TRENT</t>
  </si>
  <si>
    <t>Retail - Apparel</t>
  </si>
  <si>
    <t>Grasim Industries Ltd</t>
  </si>
  <si>
    <t>GRASIM</t>
  </si>
  <si>
    <t>ABB India Ltd</t>
  </si>
  <si>
    <t>ABB</t>
  </si>
  <si>
    <t>Heavy Electrical Equipments</t>
  </si>
  <si>
    <t>Zomato Ltd</t>
  </si>
  <si>
    <t>ZOMATO</t>
  </si>
  <si>
    <t>Online Services</t>
  </si>
  <si>
    <t>Vedanta Ltd</t>
  </si>
  <si>
    <t>VEDL</t>
  </si>
  <si>
    <t>Metals - Diversified</t>
  </si>
  <si>
    <t>Ambuja Cements Ltd</t>
  </si>
  <si>
    <t>AMBUJACEM</t>
  </si>
  <si>
    <t>Interglobe Aviation Ltd</t>
  </si>
  <si>
    <t>INDIGO</t>
  </si>
  <si>
    <t>Airlines</t>
  </si>
  <si>
    <t>Pidilite Industries Ltd</t>
  </si>
  <si>
    <t>PIDILITIND</t>
  </si>
  <si>
    <t>Diversified Chemicals</t>
  </si>
  <si>
    <t>Power Finance Corporation Ltd</t>
  </si>
  <si>
    <t>PFC</t>
  </si>
  <si>
    <t>LTIMindtree Ltd</t>
  </si>
  <si>
    <t>LTIM</t>
  </si>
  <si>
    <t>Hindalco Industries Ltd</t>
  </si>
  <si>
    <t>HINDALCO</t>
  </si>
  <si>
    <t>Metals - Aluminium</t>
  </si>
  <si>
    <t>TATAMTRDVR</t>
  </si>
  <si>
    <t>Macrotech Developers Ltd</t>
  </si>
  <si>
    <t>LODHA</t>
  </si>
  <si>
    <t>SBI Life Insurance Company Ltd</t>
  </si>
  <si>
    <t>SBILIFE</t>
  </si>
  <si>
    <t>Gail (India) Ltd</t>
  </si>
  <si>
    <t>GAIL</t>
  </si>
  <si>
    <t>Gas Distribution</t>
  </si>
  <si>
    <t>Bank of Baroda Ltd</t>
  </si>
  <si>
    <t>BANKBARODA</t>
  </si>
  <si>
    <t>Tata Power Company Ltd</t>
  </si>
  <si>
    <t>TATAPOWER</t>
  </si>
  <si>
    <t>Godrej Consumer Products Ltd</t>
  </si>
  <si>
    <t>GODREJCP</t>
  </si>
  <si>
    <t>FMCG - Personal Products</t>
  </si>
  <si>
    <t>Tech Mahindra Ltd</t>
  </si>
  <si>
    <t>TECHM</t>
  </si>
  <si>
    <t>REC Limited</t>
  </si>
  <si>
    <t>RECLTD</t>
  </si>
  <si>
    <t>Punjab National Bank</t>
  </si>
  <si>
    <t>PNB</t>
  </si>
  <si>
    <t>Britannia Industries Ltd</t>
  </si>
  <si>
    <t>BRITANNIA</t>
  </si>
  <si>
    <t>Bharat Petroleum Corporation Ltd</t>
  </si>
  <si>
    <t>BPCL</t>
  </si>
  <si>
    <t>Samvardhana Motherson International Ltd</t>
  </si>
  <si>
    <t>MOTHERSON</t>
  </si>
  <si>
    <t>Auto Parts</t>
  </si>
  <si>
    <t>JSW Energy Ltd</t>
  </si>
  <si>
    <t>JSWENERGY</t>
  </si>
  <si>
    <t>Eicher Motors Ltd</t>
  </si>
  <si>
    <t>EICHERMOT</t>
  </si>
  <si>
    <t>Trucks &amp; Buses</t>
  </si>
  <si>
    <t>HDFC Life Insurance Company Ltd</t>
  </si>
  <si>
    <t>HDFCLIFE</t>
  </si>
  <si>
    <t>Divi's Laboratories Ltd</t>
  </si>
  <si>
    <t>DIVISLAB</t>
  </si>
  <si>
    <t>Labs &amp; Life Sciences Services</t>
  </si>
  <si>
    <t>Indian Overseas Bank</t>
  </si>
  <si>
    <t>IOB</t>
  </si>
  <si>
    <t>Vodafone Idea Ltd</t>
  </si>
  <si>
    <t>IDEA</t>
  </si>
  <si>
    <t>Cholamandalam Investment and Finance Company Ltd</t>
  </si>
  <si>
    <t>CHOLAFIN</t>
  </si>
  <si>
    <t>Cipla Ltd</t>
  </si>
  <si>
    <t>CIPLA</t>
  </si>
  <si>
    <t>Havells India Ltd</t>
  </si>
  <si>
    <t>HAVELLS</t>
  </si>
  <si>
    <t>Electrical Components &amp; Equipments</t>
  </si>
  <si>
    <t>Indusind Bank Ltd</t>
  </si>
  <si>
    <t>INDUSINDBK</t>
  </si>
  <si>
    <t>TVS Motor Company Ltd</t>
  </si>
  <si>
    <t>TVSMOTOR</t>
  </si>
  <si>
    <t>Hero MotoCorp Ltd</t>
  </si>
  <si>
    <t>HEROMOTOCO</t>
  </si>
  <si>
    <t>Adani Energy Solutions Ltd</t>
  </si>
  <si>
    <t>ADANIENSOL</t>
  </si>
  <si>
    <t>Power Infrastructure</t>
  </si>
  <si>
    <t>Cummins India Ltd</t>
  </si>
  <si>
    <t>CUMMINSIND</t>
  </si>
  <si>
    <t>Industrial Machinery</t>
  </si>
  <si>
    <t>Shriram Finance Ltd</t>
  </si>
  <si>
    <t>SHRIRAMFIN</t>
  </si>
  <si>
    <t>Canara Bank Ltd</t>
  </si>
  <si>
    <t>CANBK</t>
  </si>
  <si>
    <t>Zydus Lifesciences Ltd</t>
  </si>
  <si>
    <t>ZYDUSLIFE</t>
  </si>
  <si>
    <t>CG Power and Industrial Solutions Ltd</t>
  </si>
  <si>
    <t>CGPOWER</t>
  </si>
  <si>
    <t>Dr Reddy's Laboratories Ltd</t>
  </si>
  <si>
    <t>DRREDDY</t>
  </si>
  <si>
    <t>Dabur India Ltd</t>
  </si>
  <si>
    <t>DABUR</t>
  </si>
  <si>
    <t>Bharat Heavy Electricals Ltd</t>
  </si>
  <si>
    <t>BHEL</t>
  </si>
  <si>
    <t>Jindal Steel And Power Ltd</t>
  </si>
  <si>
    <t>JINDALSTEL</t>
  </si>
  <si>
    <t>Tata Consumer Products Ltd</t>
  </si>
  <si>
    <t>TATACONSUM</t>
  </si>
  <si>
    <t>Tea &amp; Coffee</t>
  </si>
  <si>
    <t>Union Bank of India Ltd</t>
  </si>
  <si>
    <t>UNIONBANK</t>
  </si>
  <si>
    <t>Polycab India Ltd</t>
  </si>
  <si>
    <t>POLYCAB</t>
  </si>
  <si>
    <t>NHPC Ltd</t>
  </si>
  <si>
    <t>NHPC</t>
  </si>
  <si>
    <t>Indus Towers Ltd</t>
  </si>
  <si>
    <t>INDUSTOWER</t>
  </si>
  <si>
    <t>Telecom Infrastructure</t>
  </si>
  <si>
    <t>Shree Cement Ltd</t>
  </si>
  <si>
    <t>SHREECEM</t>
  </si>
  <si>
    <t>Bosch Ltd</t>
  </si>
  <si>
    <t>BOSCHLTD</t>
  </si>
  <si>
    <t>Adani Total Gas Ltd</t>
  </si>
  <si>
    <t>ATGL</t>
  </si>
  <si>
    <t>Bajaj Holdings and Investment Ltd</t>
  </si>
  <si>
    <t>BAJAJHLDNG</t>
  </si>
  <si>
    <t>Asset Management</t>
  </si>
  <si>
    <t>Torrent Pharmaceuticals Ltd</t>
  </si>
  <si>
    <t>TORNTPHARM</t>
  </si>
  <si>
    <t>United Spirits Ltd</t>
  </si>
  <si>
    <t>UNITDSPR</t>
  </si>
  <si>
    <t>Alcoholic Beverages</t>
  </si>
  <si>
    <t>Max Healthcare Institute Ltd</t>
  </si>
  <si>
    <t>MAXHEALTH</t>
  </si>
  <si>
    <t>Hospitals &amp; Diagnostic Centres</t>
  </si>
  <si>
    <t>Solar Industries India Ltd</t>
  </si>
  <si>
    <t>SOLARINDS</t>
  </si>
  <si>
    <t>Commodity Chemicals</t>
  </si>
  <si>
    <t>IDBI Bank Ltd</t>
  </si>
  <si>
    <t>IDBI</t>
  </si>
  <si>
    <t>Private Bank</t>
  </si>
  <si>
    <t>Godrej Properties Ltd</t>
  </si>
  <si>
    <t>GODREJPROP</t>
  </si>
  <si>
    <t>Indian Hotels Company Ltd</t>
  </si>
  <si>
    <t>INDHOTEL</t>
  </si>
  <si>
    <t>Hotels, Resorts &amp; Cruise Lines</t>
  </si>
  <si>
    <t>Apollo Hospitals Enterprise Ltd</t>
  </si>
  <si>
    <t>APOLLOHOSP</t>
  </si>
  <si>
    <t>ICICI Lombard General Insurance Company Ltd</t>
  </si>
  <si>
    <t>ICICIGI</t>
  </si>
  <si>
    <t>Info Edge (India) Ltd</t>
  </si>
  <si>
    <t>NAUKRI</t>
  </si>
  <si>
    <t>ICICI Prudential Life Insurance Company Ltd</t>
  </si>
  <si>
    <t>ICICIPRULI</t>
  </si>
  <si>
    <t>Rail Vikas Nigam Ltd</t>
  </si>
  <si>
    <t>RVNL</t>
  </si>
  <si>
    <t>Mazagon Dock Shipbuilders Ltd</t>
  </si>
  <si>
    <t>MAZDOCK</t>
  </si>
  <si>
    <t>Shipbuilding</t>
  </si>
  <si>
    <t>Oracle Financial Services Software Ltd</t>
  </si>
  <si>
    <t>OFSS</t>
  </si>
  <si>
    <t>Software Services</t>
  </si>
  <si>
    <t>Mankind Pharma Ltd</t>
  </si>
  <si>
    <t>MANKIND</t>
  </si>
  <si>
    <t>HDFC Asset Management Company Ltd</t>
  </si>
  <si>
    <t>HDFCAMC</t>
  </si>
  <si>
    <t>Tube Investments of India Ltd</t>
  </si>
  <si>
    <t>TIINDIA</t>
  </si>
  <si>
    <t>Cycles</t>
  </si>
  <si>
    <t>Marico Ltd</t>
  </si>
  <si>
    <t>MARICO</t>
  </si>
  <si>
    <t>Indian Railway Catering and Tourism Corporation Ltd</t>
  </si>
  <si>
    <t>IRCTC</t>
  </si>
  <si>
    <t>Oil India Ltd</t>
  </si>
  <si>
    <t>OIL</t>
  </si>
  <si>
    <t>Bharat Forge Ltd</t>
  </si>
  <si>
    <t>BHARATFORG</t>
  </si>
  <si>
    <t>Colgate-Palmolive (India) Ltd</t>
  </si>
  <si>
    <t>COLPAL</t>
  </si>
  <si>
    <t>Prestige Estates Projects Ltd</t>
  </si>
  <si>
    <t>PRESTIGE</t>
  </si>
  <si>
    <t>Supreme Industries Ltd</t>
  </si>
  <si>
    <t>SUPREMEIND</t>
  </si>
  <si>
    <t>Plastic Products</t>
  </si>
  <si>
    <t>Yes Bank Ltd</t>
  </si>
  <si>
    <t>YESBANK</t>
  </si>
  <si>
    <t>Schaeffler India Ltd</t>
  </si>
  <si>
    <t>SCHAEFFLER</t>
  </si>
  <si>
    <t>Lupin Ltd</t>
  </si>
  <si>
    <t>LUPIN</t>
  </si>
  <si>
    <t>Indian Bank</t>
  </si>
  <si>
    <t>INDIANB</t>
  </si>
  <si>
    <t>SRF Ltd</t>
  </si>
  <si>
    <t>SRF</t>
  </si>
  <si>
    <t>NMDC Ltd</t>
  </si>
  <si>
    <t>NMDC</t>
  </si>
  <si>
    <t>Mining - Iron Ore</t>
  </si>
  <si>
    <t>Muthoot Finance Ltd</t>
  </si>
  <si>
    <t>MUTHOOTFIN</t>
  </si>
  <si>
    <t>Suzlon Energy Ltd</t>
  </si>
  <si>
    <t>SUZLON</t>
  </si>
  <si>
    <t>Renewable Energy Equipment &amp; Services</t>
  </si>
  <si>
    <t>Torrent Power Ltd</t>
  </si>
  <si>
    <t>TORNTPOWER</t>
  </si>
  <si>
    <t>Dixon Technologies (India) Ltd</t>
  </si>
  <si>
    <t>DIXON</t>
  </si>
  <si>
    <t>Home Electronics &amp; Appliances</t>
  </si>
  <si>
    <t>Ashok Leyland Ltd</t>
  </si>
  <si>
    <t>ASHOKLEY</t>
  </si>
  <si>
    <t>Linde India Ltd</t>
  </si>
  <si>
    <t>LINDEINDIA</t>
  </si>
  <si>
    <t>Aurobindo Pharma Ltd</t>
  </si>
  <si>
    <t>AUROPHARMA</t>
  </si>
  <si>
    <t>Hindustan Petroleum Corp Ltd</t>
  </si>
  <si>
    <t>HINDPETRO</t>
  </si>
  <si>
    <t>SBI Cards and Payment Services Ltd</t>
  </si>
  <si>
    <t>SBICARD</t>
  </si>
  <si>
    <t>Payment Infrastructure</t>
  </si>
  <si>
    <t>Jindal Stainless Ltd</t>
  </si>
  <si>
    <t>JSL</t>
  </si>
  <si>
    <t>JSW Infrastructure Ltd</t>
  </si>
  <si>
    <t>JSWINFRA</t>
  </si>
  <si>
    <t>General Insurance Corporation of India</t>
  </si>
  <si>
    <t>GICRE</t>
  </si>
  <si>
    <t>UCO Bank</t>
  </si>
  <si>
    <t>UCOBANK</t>
  </si>
  <si>
    <t>Persistent Systems Ltd</t>
  </si>
  <si>
    <t>PERSISTENT</t>
  </si>
  <si>
    <t>Oberoi Realty Ltd</t>
  </si>
  <si>
    <t>OBEROIRLTY</t>
  </si>
  <si>
    <t>Phoenix Mills Ltd</t>
  </si>
  <si>
    <t>PHOENIXLTD</t>
  </si>
  <si>
    <t>Astral Ltd</t>
  </si>
  <si>
    <t>ASTRAL</t>
  </si>
  <si>
    <t>Building Products - Pipes</t>
  </si>
  <si>
    <t>Fertilisers And Chemicals Travancore Ltd</t>
  </si>
  <si>
    <t>FACT</t>
  </si>
  <si>
    <t>Fertilizers &amp; Agro Chemicals</t>
  </si>
  <si>
    <t>Container Corporation of India Ltd</t>
  </si>
  <si>
    <t>CONCOR</t>
  </si>
  <si>
    <t>Logistics</t>
  </si>
  <si>
    <t>PB Fintech Ltd</t>
  </si>
  <si>
    <t>POLICYBZR</t>
  </si>
  <si>
    <t>UNO Minda Ltd</t>
  </si>
  <si>
    <t>UNOMINDA</t>
  </si>
  <si>
    <t>Balkrishna Industries Ltd</t>
  </si>
  <si>
    <t>BALKRISIND</t>
  </si>
  <si>
    <t>Tires &amp; Rubber</t>
  </si>
  <si>
    <t>Aditya Birla Capital Ltd</t>
  </si>
  <si>
    <t>ABCAPITAL</t>
  </si>
  <si>
    <t>Diversified Financials</t>
  </si>
  <si>
    <t>Steel Authority of India Ltd</t>
  </si>
  <si>
    <t>SAIL</t>
  </si>
  <si>
    <t>Thermax Limited</t>
  </si>
  <si>
    <t>THERMAX</t>
  </si>
  <si>
    <t>Alkem Laboratories Ltd</t>
  </si>
  <si>
    <t>ALKEM</t>
  </si>
  <si>
    <t>Berger Paints India Ltd</t>
  </si>
  <si>
    <t>BERGEPAINT</t>
  </si>
  <si>
    <t>Abbott India Ltd</t>
  </si>
  <si>
    <t>ABBOTINDIA</t>
  </si>
  <si>
    <t>Bharat Dynamics Ltd</t>
  </si>
  <si>
    <t>BDL</t>
  </si>
  <si>
    <t>GMR Airports Infrastructure Ltd</t>
  </si>
  <si>
    <t>GMRINFRA</t>
  </si>
  <si>
    <t>Cochin Shipyard Ltd</t>
  </si>
  <si>
    <t>COCHINSHIP</t>
  </si>
  <si>
    <t>IDFC First Bank Ltd</t>
  </si>
  <si>
    <t>IDFCFIRSTB</t>
  </si>
  <si>
    <t>PI Industries Ltd</t>
  </si>
  <si>
    <t>PIIND</t>
  </si>
  <si>
    <t>Patanjali Foods Ltd</t>
  </si>
  <si>
    <t>PATANJALI</t>
  </si>
  <si>
    <t>Packaged Foods &amp; Meats</t>
  </si>
  <si>
    <t>Housing and Urban Development Corporation Ltd</t>
  </si>
  <si>
    <t>HUDCO</t>
  </si>
  <si>
    <t>Bharti Hexacom Ltd</t>
  </si>
  <si>
    <t>BHARTIHEXA</t>
  </si>
  <si>
    <t>MRF Ltd</t>
  </si>
  <si>
    <t>MRF</t>
  </si>
  <si>
    <t>Bank of India Ltd</t>
  </si>
  <si>
    <t>BANKINDIA</t>
  </si>
  <si>
    <t>Hitachi Energy India Ltd</t>
  </si>
  <si>
    <t>POWERINDIA</t>
  </si>
  <si>
    <t>Central Bank of India Ltd</t>
  </si>
  <si>
    <t>CENTRALBK</t>
  </si>
  <si>
    <t>Procter &amp; Gamble Hygiene and Health Care Ltd</t>
  </si>
  <si>
    <t>PGHH</t>
  </si>
  <si>
    <t>Tata Communications Ltd</t>
  </si>
  <si>
    <t>TATACOMM</t>
  </si>
  <si>
    <t>United Breweries Ltd</t>
  </si>
  <si>
    <t>UBL</t>
  </si>
  <si>
    <t>L&amp;T Technology Services Ltd</t>
  </si>
  <si>
    <t>LTTS</t>
  </si>
  <si>
    <t>SJVN Ltd</t>
  </si>
  <si>
    <t>SJVN</t>
  </si>
  <si>
    <t>Sundaram Finance Ltd</t>
  </si>
  <si>
    <t>SUNDARMFIN</t>
  </si>
  <si>
    <t>Kalyan Jewellers India Ltd</t>
  </si>
  <si>
    <t>KALYANKJIL</t>
  </si>
  <si>
    <t>Indian Renewable Energy Development Agency Ltd</t>
  </si>
  <si>
    <t>IREDA</t>
  </si>
  <si>
    <t>Fsn E-Commerce Ventures Ltd</t>
  </si>
  <si>
    <t>NYKAA</t>
  </si>
  <si>
    <t>Wellness Services</t>
  </si>
  <si>
    <t>Honeywell Automation India Ltd</t>
  </si>
  <si>
    <t>HONAUT</t>
  </si>
  <si>
    <t>AU Small Finance Bank Ltd</t>
  </si>
  <si>
    <t>AUBANK</t>
  </si>
  <si>
    <t>Petronet LNG Ltd</t>
  </si>
  <si>
    <t>PETRONET</t>
  </si>
  <si>
    <t>Oil &amp; Gas - Storage &amp; Transportation</t>
  </si>
  <si>
    <t>ACC Ltd</t>
  </si>
  <si>
    <t>ACC</t>
  </si>
  <si>
    <t>Voltas Ltd</t>
  </si>
  <si>
    <t>VOLTAS</t>
  </si>
  <si>
    <t>Exide Industries Ltd</t>
  </si>
  <si>
    <t>EXIDEIND</t>
  </si>
  <si>
    <t>Batteries</t>
  </si>
  <si>
    <t>Coromandel International Ltd</t>
  </si>
  <si>
    <t>COROMANDEL</t>
  </si>
  <si>
    <t>Mphasis Ltd</t>
  </si>
  <si>
    <t>MPHASIS</t>
  </si>
  <si>
    <t>Bank of Maharashtra Ltd</t>
  </si>
  <si>
    <t>MAHABANK</t>
  </si>
  <si>
    <t>L&amp;T Finance Ltd</t>
  </si>
  <si>
    <t>LTF</t>
  </si>
  <si>
    <t>Escorts Kubota Ltd</t>
  </si>
  <si>
    <t>ESCORTS</t>
  </si>
  <si>
    <t>Tractors</t>
  </si>
  <si>
    <t>GlaxoSmithKline Pharmaceuticals Ltd</t>
  </si>
  <si>
    <t>GLAXO</t>
  </si>
  <si>
    <t>KPIT Technologies Ltd</t>
  </si>
  <si>
    <t>KPITTECH</t>
  </si>
  <si>
    <t>LIC Housing Finance Ltd</t>
  </si>
  <si>
    <t>LICHSGFIN</t>
  </si>
  <si>
    <t>Home Financing</t>
  </si>
  <si>
    <t>Page Industries Ltd</t>
  </si>
  <si>
    <t>PAGEIND</t>
  </si>
  <si>
    <t>Apparel &amp; Accessories</t>
  </si>
  <si>
    <t>Tata Elxsi Ltd</t>
  </si>
  <si>
    <t>TATAELXSI</t>
  </si>
  <si>
    <t>Federal Bank Ltd</t>
  </si>
  <si>
    <t>FEDERALBNK</t>
  </si>
  <si>
    <t>Gujarat Gas Ltd</t>
  </si>
  <si>
    <t>GUJGASLTD</t>
  </si>
  <si>
    <t>APL Apollo Tubes Ltd</t>
  </si>
  <si>
    <t>APLAPOLLO</t>
  </si>
  <si>
    <t>Adani Wilmar Ltd</t>
  </si>
  <si>
    <t>AWL</t>
  </si>
  <si>
    <t>UPL Ltd</t>
  </si>
  <si>
    <t>UPL</t>
  </si>
  <si>
    <t>Biocon Ltd</t>
  </si>
  <si>
    <t>BIOCON</t>
  </si>
  <si>
    <t>Biotechnology</t>
  </si>
  <si>
    <t>3M India Ltd</t>
  </si>
  <si>
    <t>3MINDIA</t>
  </si>
  <si>
    <t>Stationery</t>
  </si>
  <si>
    <t>Tata Technologies Ltd</t>
  </si>
  <si>
    <t>TATATECH</t>
  </si>
  <si>
    <t>Nippon Life India Asset Management Ltd</t>
  </si>
  <si>
    <t>NAM-INDIA</t>
  </si>
  <si>
    <t>Punjab &amp; Sind Bank</t>
  </si>
  <si>
    <t>PSB</t>
  </si>
  <si>
    <t>KEI Industries Ltd</t>
  </si>
  <si>
    <t>KEI</t>
  </si>
  <si>
    <t>Cables</t>
  </si>
  <si>
    <t>AIA Engineering Ltd</t>
  </si>
  <si>
    <t>AIAENG</t>
  </si>
  <si>
    <t>IRB Infrastructure Developers Ltd</t>
  </si>
  <si>
    <t>IRB</t>
  </si>
  <si>
    <t>New India Assurance Company Ltd</t>
  </si>
  <si>
    <t>NIACL</t>
  </si>
  <si>
    <t>Ge T&amp;D India Ltd</t>
  </si>
  <si>
    <t>GET&amp;D</t>
  </si>
  <si>
    <t>Endurance Technologies Ltd</t>
  </si>
  <si>
    <t>ENDURANCE</t>
  </si>
  <si>
    <t>Sona BLW Precision Forgings Ltd</t>
  </si>
  <si>
    <t>SONACOMS</t>
  </si>
  <si>
    <t>Mangalore Refinery and Petrochemicals Ltd</t>
  </si>
  <si>
    <t>MRPL</t>
  </si>
  <si>
    <t>Mahindra and Mahindra Financial Services Ltd</t>
  </si>
  <si>
    <t>M&amp;MFIN</t>
  </si>
  <si>
    <t>Jubilant Foodworks Ltd</t>
  </si>
  <si>
    <t>JUBLFOOD</t>
  </si>
  <si>
    <t>Restaurants &amp; Cafes</t>
  </si>
  <si>
    <t>Motilal Oswal Financial Services Ltd</t>
  </si>
  <si>
    <t>MOTILALOFS</t>
  </si>
  <si>
    <t>Coforge Ltd</t>
  </si>
  <si>
    <t>COFORGE</t>
  </si>
  <si>
    <t>Fortis Healthcare Ltd</t>
  </si>
  <si>
    <t>FORTIS</t>
  </si>
  <si>
    <t>360 One Wam Ltd</t>
  </si>
  <si>
    <t>360ONE</t>
  </si>
  <si>
    <t>Investment Banking &amp; Brokerage</t>
  </si>
  <si>
    <t>Indraprastha Gas Ltd</t>
  </si>
  <si>
    <t>IGL</t>
  </si>
  <si>
    <t>Global Health Ltd</t>
  </si>
  <si>
    <t>MEDANTA</t>
  </si>
  <si>
    <t>Gujarat Fluorochemicals Ltd</t>
  </si>
  <si>
    <t>FLUOROCHEM</t>
  </si>
  <si>
    <t>Specialty Chemicals</t>
  </si>
  <si>
    <t>BSE Ltd</t>
  </si>
  <si>
    <t>BSE</t>
  </si>
  <si>
    <t>Stock Exchanges &amp; Ratings</t>
  </si>
  <si>
    <t>Glenmark Pharmaceuticals Ltd</t>
  </si>
  <si>
    <t>GLENMARK</t>
  </si>
  <si>
    <t>Lloyds Metals And Energy Ltd</t>
  </si>
  <si>
    <t>LLOYDSME</t>
  </si>
  <si>
    <t>Apollo Tyres Ltd</t>
  </si>
  <si>
    <t>APOLLOTYRE</t>
  </si>
  <si>
    <t>National Aluminium Co Ltd</t>
  </si>
  <si>
    <t>NATIONALUM</t>
  </si>
  <si>
    <t>Deepak Nitrite Ltd</t>
  </si>
  <si>
    <t>DEEPAKNTR</t>
  </si>
  <si>
    <t>Apar Industries Ltd</t>
  </si>
  <si>
    <t>APARINDS</t>
  </si>
  <si>
    <t>Dalmia Bharat Ltd</t>
  </si>
  <si>
    <t>DALBHARAT</t>
  </si>
  <si>
    <t>J K Cement Ltd</t>
  </si>
  <si>
    <t>JKCEMENT</t>
  </si>
  <si>
    <t>Blue Star Ltd</t>
  </si>
  <si>
    <t>BLUESTARCO</t>
  </si>
  <si>
    <t>Max Financial Services Ltd</t>
  </si>
  <si>
    <t>MFSL</t>
  </si>
  <si>
    <t>Metro Brands Ltd</t>
  </si>
  <si>
    <t>METROBRAND</t>
  </si>
  <si>
    <t>Footwear</t>
  </si>
  <si>
    <t>NLC India Ltd</t>
  </si>
  <si>
    <t>NLCINDIA</t>
  </si>
  <si>
    <t>Motherson Sumi Wiring India Ltd</t>
  </si>
  <si>
    <t>MSUMI</t>
  </si>
  <si>
    <t>Bandhan Bank Ltd</t>
  </si>
  <si>
    <t>BANDHANBNK</t>
  </si>
  <si>
    <t>Tata Investment Corporation Ltd</t>
  </si>
  <si>
    <t>TATAINVEST</t>
  </si>
  <si>
    <t>Star Health and Allied Insurance Company Ltd</t>
  </si>
  <si>
    <t>STARHEALTH</t>
  </si>
  <si>
    <t>Embassy Office Parks REIT</t>
  </si>
  <si>
    <t>EMBASSY</t>
  </si>
  <si>
    <t>Timken India Ltd</t>
  </si>
  <si>
    <t>TIMKEN</t>
  </si>
  <si>
    <t>SKF India Ltd</t>
  </si>
  <si>
    <t>SKFINDIA</t>
  </si>
  <si>
    <t>Carborundum Universal Ltd</t>
  </si>
  <si>
    <t>CARBORUNIV</t>
  </si>
  <si>
    <t>Aditya Birla Fashion and Retail Ltd</t>
  </si>
  <si>
    <t>ABFRL</t>
  </si>
  <si>
    <t>Poonawalla Fincorp Ltd</t>
  </si>
  <si>
    <t>POONAWALLA</t>
  </si>
  <si>
    <t>Brigade Enterprises Ltd</t>
  </si>
  <si>
    <t>BRIGADE</t>
  </si>
  <si>
    <t>CRISIL Ltd</t>
  </si>
  <si>
    <t>CRISIL</t>
  </si>
  <si>
    <t>Go Digit General Insurance Ltd</t>
  </si>
  <si>
    <t>GODIGIT</t>
  </si>
  <si>
    <t>Hindustan Copper Ltd</t>
  </si>
  <si>
    <t>HINDCOPPER</t>
  </si>
  <si>
    <t>Mining - Copper</t>
  </si>
  <si>
    <t>Jyoti CNC Automation Ltd</t>
  </si>
  <si>
    <t>JYOTICNC</t>
  </si>
  <si>
    <t>Computer Hardware</t>
  </si>
  <si>
    <t>Aegis Logistics Ltd</t>
  </si>
  <si>
    <t>AEGISLOG</t>
  </si>
  <si>
    <t>Amara Raja Energy &amp; Mobility Ltd</t>
  </si>
  <si>
    <t>ARE&amp;M</t>
  </si>
  <si>
    <t>Grindwell Norton Ltd</t>
  </si>
  <si>
    <t>GRINDWELL</t>
  </si>
  <si>
    <t>Bayer Cropscience Ltd</t>
  </si>
  <si>
    <t>BAYERCROP</t>
  </si>
  <si>
    <t>KPR Mill Ltd</t>
  </si>
  <si>
    <t>KPRMILL</t>
  </si>
  <si>
    <t>Textiles</t>
  </si>
  <si>
    <t>Emami Ltd</t>
  </si>
  <si>
    <t>EMAMILTD</t>
  </si>
  <si>
    <t>Gland Pharma Ltd</t>
  </si>
  <si>
    <t>GLAND</t>
  </si>
  <si>
    <t>ITI Ltd</t>
  </si>
  <si>
    <t>ITI</t>
  </si>
  <si>
    <t>Telecom Equipments</t>
  </si>
  <si>
    <t>Sun Tv Network Ltd</t>
  </si>
  <si>
    <t>SUNTV</t>
  </si>
  <si>
    <t>TV Channels &amp; Broadcasters</t>
  </si>
  <si>
    <t>Delhivery Ltd</t>
  </si>
  <si>
    <t>DELHIVERY</t>
  </si>
  <si>
    <t>ZF Commercial Vehicle Control Systems India Ltd</t>
  </si>
  <si>
    <t>ZFCVINDIA</t>
  </si>
  <si>
    <t>TVS Holdings Ltd</t>
  </si>
  <si>
    <t>TVSHLTD</t>
  </si>
  <si>
    <t>Godrej Industries Ltd</t>
  </si>
  <si>
    <t>GODREJIND</t>
  </si>
  <si>
    <t>Ajanta Pharma Ltd</t>
  </si>
  <si>
    <t>AJANTPHARM</t>
  </si>
  <si>
    <t>IPCA Laboratories Ltd</t>
  </si>
  <si>
    <t>IPCALAB</t>
  </si>
  <si>
    <t>Syngene International Ltd</t>
  </si>
  <si>
    <t>SYNGENE</t>
  </si>
  <si>
    <t>Sundram Fasteners Ltd</t>
  </si>
  <si>
    <t>SUNDRMFAST</t>
  </si>
  <si>
    <t>Jupiter Wagons Ltd</t>
  </si>
  <si>
    <t>JWL</t>
  </si>
  <si>
    <t>Rail</t>
  </si>
  <si>
    <t>NBCC (India) Ltd</t>
  </si>
  <si>
    <t>NBCC</t>
  </si>
  <si>
    <t>Tata Chemicals Ltd</t>
  </si>
  <si>
    <t>TATACHEM</t>
  </si>
  <si>
    <t>Cholamandalam Financial Holdings Ltd</t>
  </si>
  <si>
    <t>CHOLAHLDNG</t>
  </si>
  <si>
    <t>J B Chemicals and Pharmaceuticals Ltd</t>
  </si>
  <si>
    <t>JBCHEPHARM</t>
  </si>
  <si>
    <t>KIOCL Ltd</t>
  </si>
  <si>
    <t>KIOCL</t>
  </si>
  <si>
    <t>EIH Ltd</t>
  </si>
  <si>
    <t>EIHOTEL</t>
  </si>
  <si>
    <t>Crompton Greaves Consumer Electricals Ltd</t>
  </si>
  <si>
    <t>CROMPTON</t>
  </si>
  <si>
    <t>Century Textiles and Industries Ltd</t>
  </si>
  <si>
    <t>CENTURYTEX</t>
  </si>
  <si>
    <t>Paper Products</t>
  </si>
  <si>
    <t>One 97 Communications Ltd</t>
  </si>
  <si>
    <t>PAYTM</t>
  </si>
  <si>
    <t>Business Support Services</t>
  </si>
  <si>
    <t>Vedant Fashions Ltd</t>
  </si>
  <si>
    <t>MANYAVAR</t>
  </si>
  <si>
    <t>Ircon International Ltd</t>
  </si>
  <si>
    <t>IRCON</t>
  </si>
  <si>
    <t>Whirlpool of India Ltd</t>
  </si>
  <si>
    <t>WHIRLPOOL</t>
  </si>
  <si>
    <t>Ratnamani Metals and Tubes Ltd</t>
  </si>
  <si>
    <t>RATNAMANI</t>
  </si>
  <si>
    <t>Titagarh Rail Systems Ltd</t>
  </si>
  <si>
    <t>TITAGARH</t>
  </si>
  <si>
    <t>Central Depository Services (India) Ltd</t>
  </si>
  <si>
    <t>CDSL</t>
  </si>
  <si>
    <t>Aarti Industries Ltd</t>
  </si>
  <si>
    <t>AARTIIND</t>
  </si>
  <si>
    <t>Kaynes Technology India Ltd</t>
  </si>
  <si>
    <t>KAYNES</t>
  </si>
  <si>
    <t>ICICI Securities Ltd</t>
  </si>
  <si>
    <t>ISEC</t>
  </si>
  <si>
    <t>Narayana Hrudayalaya Ltd</t>
  </si>
  <si>
    <t>NH</t>
  </si>
  <si>
    <t>JBM Auto Ltd</t>
  </si>
  <si>
    <t>JBMA</t>
  </si>
  <si>
    <t>Tejas Networks Ltd</t>
  </si>
  <si>
    <t>TEJASNET</t>
  </si>
  <si>
    <t>Garden Reach Shipbuilders &amp; Engineers Ltd</t>
  </si>
  <si>
    <t>GRSE</t>
  </si>
  <si>
    <t>Sumitomo Chemical India Ltd</t>
  </si>
  <si>
    <t>SUMICHEM</t>
  </si>
  <si>
    <t>Radico Khaitan Ltd</t>
  </si>
  <si>
    <t>RADICO</t>
  </si>
  <si>
    <t>Finolex Cables Ltd</t>
  </si>
  <si>
    <t>FINCABLES</t>
  </si>
  <si>
    <t>Gillette India Ltd</t>
  </si>
  <si>
    <t>GILLETTE</t>
  </si>
  <si>
    <t>Angel One Ltd</t>
  </si>
  <si>
    <t>ANGELONE</t>
  </si>
  <si>
    <t>Five-Star Business Finance Ltd</t>
  </si>
  <si>
    <t>FIVESTAR</t>
  </si>
  <si>
    <t>Dr. Lal PathLabs Ltd</t>
  </si>
  <si>
    <t>LALPATHLAB</t>
  </si>
  <si>
    <t>CPSE ETF</t>
  </si>
  <si>
    <t>CPSEETF</t>
  </si>
  <si>
    <t>Equity</t>
  </si>
  <si>
    <t>Laurus Labs Ltd</t>
  </si>
  <si>
    <t>LAURUSLABS</t>
  </si>
  <si>
    <t>Hatsun Agro Product Ltd</t>
  </si>
  <si>
    <t>HATSUN</t>
  </si>
  <si>
    <t>KEC International Ltd</t>
  </si>
  <si>
    <t>KEC</t>
  </si>
  <si>
    <t>Elgi Equipments Ltd</t>
  </si>
  <si>
    <t>ELGIEQUIP</t>
  </si>
  <si>
    <t>Kajaria Ceramics Ltd</t>
  </si>
  <si>
    <t>KAJARIACER</t>
  </si>
  <si>
    <t>Building Products - Ceramics</t>
  </si>
  <si>
    <t>BASF India Ltd</t>
  </si>
  <si>
    <t>BASF</t>
  </si>
  <si>
    <t>IIFL Finance Ltd</t>
  </si>
  <si>
    <t>IIFL</t>
  </si>
  <si>
    <t>Kansai Nerolac Paints Ltd</t>
  </si>
  <si>
    <t>KANSAINER</t>
  </si>
  <si>
    <t>CIE Automotive India Ltd</t>
  </si>
  <si>
    <t>CIEINDIA</t>
  </si>
  <si>
    <t>CESC Ltd</t>
  </si>
  <si>
    <t>CESC</t>
  </si>
  <si>
    <t>Godfrey Phillips India Ltd</t>
  </si>
  <si>
    <t>GODFRYPHLP</t>
  </si>
  <si>
    <t>CreditAccess Grameen Ltd</t>
  </si>
  <si>
    <t>CREDITACC</t>
  </si>
  <si>
    <t>Sobha Ltd</t>
  </si>
  <si>
    <t>SOBHA</t>
  </si>
  <si>
    <t>Natco Pharma Ltd</t>
  </si>
  <si>
    <t>NATCOPHARM</t>
  </si>
  <si>
    <t>Piramal Enterprises Ltd</t>
  </si>
  <si>
    <t>PEL</t>
  </si>
  <si>
    <t>Piramal Pharma Ltd</t>
  </si>
  <si>
    <t>PPLPHARMA</t>
  </si>
  <si>
    <t>Pfizer Ltd</t>
  </si>
  <si>
    <t>PFIZER</t>
  </si>
  <si>
    <t>Schneider Electric Infrastructure Ltd</t>
  </si>
  <si>
    <t>SCHNEIDER</t>
  </si>
  <si>
    <t>Tbo Tek Ltd</t>
  </si>
  <si>
    <t>TBOTEK</t>
  </si>
  <si>
    <t>Tour &amp; Travel Services</t>
  </si>
  <si>
    <t>Relaxo Footwears Ltd</t>
  </si>
  <si>
    <t>RELAXO</t>
  </si>
  <si>
    <t>Waaree Renewable Technologies Ltd</t>
  </si>
  <si>
    <t>WAAREERTL</t>
  </si>
  <si>
    <t>Suven Pharmaceuticals Ltd</t>
  </si>
  <si>
    <t>SUVENPHAR</t>
  </si>
  <si>
    <t>PNB Housing Finance Ltd</t>
  </si>
  <si>
    <t>PNBHOUSING</t>
  </si>
  <si>
    <t>Chambal Fertilisers and Chemicals Ltd</t>
  </si>
  <si>
    <t>CHAMBLFERT</t>
  </si>
  <si>
    <t>Kirloskar Oil Engines Ltd</t>
  </si>
  <si>
    <t>KIRLOSENG</t>
  </si>
  <si>
    <t>Cyient Ltd</t>
  </si>
  <si>
    <t>CYIENT</t>
  </si>
  <si>
    <t>Nexus Select Trust</t>
  </si>
  <si>
    <t>NXST</t>
  </si>
  <si>
    <t>Mindspace Business Parks REIT</t>
  </si>
  <si>
    <t>MINDSPACE</t>
  </si>
  <si>
    <t>Finolex Industries Ltd</t>
  </si>
  <si>
    <t>FINPIPE</t>
  </si>
  <si>
    <t>Multi Commodity Exchange of India Ltd</t>
  </si>
  <si>
    <t>MCX</t>
  </si>
  <si>
    <t>NCC Ltd</t>
  </si>
  <si>
    <t>NCC</t>
  </si>
  <si>
    <t>Devyani International Ltd</t>
  </si>
  <si>
    <t>DEVYANI</t>
  </si>
  <si>
    <t>Castrol India Ltd</t>
  </si>
  <si>
    <t>CASTROLIND</t>
  </si>
  <si>
    <t>Ramco Cements Limited</t>
  </si>
  <si>
    <t>RAMCOCEM</t>
  </si>
  <si>
    <t>Triveni Turbine Ltd</t>
  </si>
  <si>
    <t>TRITURBINE</t>
  </si>
  <si>
    <t>Vinati Organics Ltd</t>
  </si>
  <si>
    <t>VINATIORGA</t>
  </si>
  <si>
    <t>R R Kabel Ltd</t>
  </si>
  <si>
    <t>RRKABEL</t>
  </si>
  <si>
    <t>IDFC Ltd</t>
  </si>
  <si>
    <t>IDFC</t>
  </si>
  <si>
    <t>Signatureglobal (India) Ltd</t>
  </si>
  <si>
    <t>SIGNATURE</t>
  </si>
  <si>
    <t>Bata India Ltd</t>
  </si>
  <si>
    <t>BATAINDIA</t>
  </si>
  <si>
    <t>Himadri Speciality Chemical Ltd</t>
  </si>
  <si>
    <t>HSCL</t>
  </si>
  <si>
    <t>Raymond Ltd</t>
  </si>
  <si>
    <t>RAYMOND</t>
  </si>
  <si>
    <t>Trident Ltd</t>
  </si>
  <si>
    <t>TRIDENT</t>
  </si>
  <si>
    <t>PTC Industries Ltd</t>
  </si>
  <si>
    <t>PTCIL</t>
  </si>
  <si>
    <t>Kalpataru Projects International Ltd</t>
  </si>
  <si>
    <t>KPIL</t>
  </si>
  <si>
    <t>Atul Ltd</t>
  </si>
  <si>
    <t>ATUL</t>
  </si>
  <si>
    <t>Birlasoft Ltd</t>
  </si>
  <si>
    <t>BSOFT</t>
  </si>
  <si>
    <t>Blue Dart Express Ltd</t>
  </si>
  <si>
    <t>BLUEDART</t>
  </si>
  <si>
    <t>Affle (India) Ltd</t>
  </si>
  <si>
    <t>AFFLE</t>
  </si>
  <si>
    <t>Advertising</t>
  </si>
  <si>
    <t>V Guard Industries Ltd</t>
  </si>
  <si>
    <t>VGUARD</t>
  </si>
  <si>
    <t>Cello World Ltd</t>
  </si>
  <si>
    <t>CELLO</t>
  </si>
  <si>
    <t>Shyam Metalics and Energy Ltd</t>
  </si>
  <si>
    <t>SHYAMMETL</t>
  </si>
  <si>
    <t>Poly Medicure Ltd</t>
  </si>
  <si>
    <t>POLYMED</t>
  </si>
  <si>
    <t>Health Care Equipment &amp; Supplies</t>
  </si>
  <si>
    <t>Inox Wind Ltd</t>
  </si>
  <si>
    <t>INOXWIND</t>
  </si>
  <si>
    <t>BEML Ltd</t>
  </si>
  <si>
    <t>BEML</t>
  </si>
  <si>
    <t>Swan Energy Ltd</t>
  </si>
  <si>
    <t>SWANENERGY</t>
  </si>
  <si>
    <t>Aditya Birla Sun Life Amc Ltd</t>
  </si>
  <si>
    <t>ABSLAMC</t>
  </si>
  <si>
    <t>Lakshmi Machine Works Ltd</t>
  </si>
  <si>
    <t>LAXMIMACH</t>
  </si>
  <si>
    <t>Bikaji Foods International Ltd</t>
  </si>
  <si>
    <t>BIKAJI</t>
  </si>
  <si>
    <t>Computer Age Management Services Ltd</t>
  </si>
  <si>
    <t>CAMS</t>
  </si>
  <si>
    <t>Capri Global Capital Ltd</t>
  </si>
  <si>
    <t>CGCL</t>
  </si>
  <si>
    <t>Navin Fluorine International Ltd</t>
  </si>
  <si>
    <t>NAVINFLUOR</t>
  </si>
  <si>
    <t>Action Construction Equipment Ltd</t>
  </si>
  <si>
    <t>ACE</t>
  </si>
  <si>
    <t>Heavy Machinery</t>
  </si>
  <si>
    <t>Manappuram Finance Ltd</t>
  </si>
  <si>
    <t>MANAPPURAM</t>
  </si>
  <si>
    <t>Nuvama Wealth Management Ltd</t>
  </si>
  <si>
    <t>NUVAMA</t>
  </si>
  <si>
    <t>Chalet Hotels Ltd</t>
  </si>
  <si>
    <t>CHALET</t>
  </si>
  <si>
    <t>Great Eastern Shipping Company Ltd</t>
  </si>
  <si>
    <t>GESHIP</t>
  </si>
  <si>
    <t>Aadhar Housing Finance Ltd</t>
  </si>
  <si>
    <t>AADHARHFC</t>
  </si>
  <si>
    <t>Jindal SAW Ltd</t>
  </si>
  <si>
    <t>JINDALSAW</t>
  </si>
  <si>
    <t>Aster DM Healthcare Ltd</t>
  </si>
  <si>
    <t>ASTERDM</t>
  </si>
  <si>
    <t>Alembic Pharmaceuticals Ltd</t>
  </si>
  <si>
    <t>APLLTD</t>
  </si>
  <si>
    <t>Century Plyboards (India) Ltd</t>
  </si>
  <si>
    <t>CENTURYPLY</t>
  </si>
  <si>
    <t>Wood Products</t>
  </si>
  <si>
    <t>Zensar Technologies Ltd</t>
  </si>
  <si>
    <t>ZENSARTECH</t>
  </si>
  <si>
    <t>Kirloskar Brothers Ltd</t>
  </si>
  <si>
    <t>KIRLOSBROS</t>
  </si>
  <si>
    <t>G R Infraprojects Ltd</t>
  </si>
  <si>
    <t>GRINFRA</t>
  </si>
  <si>
    <t>Data Patterns (India) Ltd</t>
  </si>
  <si>
    <t>DATAPATTNS</t>
  </si>
  <si>
    <t>Redington Ltd</t>
  </si>
  <si>
    <t>REDINGTON</t>
  </si>
  <si>
    <t>Technology Hardware</t>
  </si>
  <si>
    <t>Gujarat State Petronet Ltd</t>
  </si>
  <si>
    <t>GSPL</t>
  </si>
  <si>
    <t>Techno Electric &amp; Engineering Company Ltd</t>
  </si>
  <si>
    <t>TECHNOE</t>
  </si>
  <si>
    <t>Krishna Institute of Medical Sciences Ltd</t>
  </si>
  <si>
    <t>KIMS</t>
  </si>
  <si>
    <t>Sterling and Wilson Renewable Energy Ltd</t>
  </si>
  <si>
    <t>SWSOLAR</t>
  </si>
  <si>
    <t>Karur Vysya Bank Ltd</t>
  </si>
  <si>
    <t>KARURVYSYA</t>
  </si>
  <si>
    <t>RITES Ltd</t>
  </si>
  <si>
    <t>RITES</t>
  </si>
  <si>
    <t>NMDC Steel Ltd</t>
  </si>
  <si>
    <t>NSLNISP</t>
  </si>
  <si>
    <t>Aptus Value Housing Finance India Ltd</t>
  </si>
  <si>
    <t>APTUS</t>
  </si>
  <si>
    <t>Sonata Software Ltd</t>
  </si>
  <si>
    <t>SONATSOFTW</t>
  </si>
  <si>
    <t>KSB Ltd</t>
  </si>
  <si>
    <t>KSB</t>
  </si>
  <si>
    <t>Anand Rathi Wealth Ltd</t>
  </si>
  <si>
    <t>ANANDRATHI</t>
  </si>
  <si>
    <t>HFCL Ltd</t>
  </si>
  <si>
    <t>HFCL</t>
  </si>
  <si>
    <t>Asahi India Glass Ltd</t>
  </si>
  <si>
    <t>ASAHIINDIA</t>
  </si>
  <si>
    <t>Concord Biotech Ltd</t>
  </si>
  <si>
    <t>CONCORDBIO</t>
  </si>
  <si>
    <t>IFCI Ltd</t>
  </si>
  <si>
    <t>IFCI</t>
  </si>
  <si>
    <t>Ramkrishna Forgings Ltd</t>
  </si>
  <si>
    <t>RKFORGE</t>
  </si>
  <si>
    <t>Indiamart Intermesh Ltd</t>
  </si>
  <si>
    <t>INDIAMART</t>
  </si>
  <si>
    <t>Indian Energy Exchange Ltd</t>
  </si>
  <si>
    <t>IEX</t>
  </si>
  <si>
    <t>Power Trading &amp; Consultancy</t>
  </si>
  <si>
    <t>RBL Bank Ltd</t>
  </si>
  <si>
    <t>RBLBANK</t>
  </si>
  <si>
    <t>Jyothy Labs Ltd</t>
  </si>
  <si>
    <t>JYOTHYLAB</t>
  </si>
  <si>
    <t>Mahanagar Gas Ltd</t>
  </si>
  <si>
    <t>MGL</t>
  </si>
  <si>
    <t>Astrazeneca Pharma India Ltd</t>
  </si>
  <si>
    <t>ASTRAZEN</t>
  </si>
  <si>
    <t>DCM Shriram Ltd</t>
  </si>
  <si>
    <t>DCMSHRIRAM</t>
  </si>
  <si>
    <t>UTI S&amp;P BSE Sensex ETF</t>
  </si>
  <si>
    <t>UTISENSETF</t>
  </si>
  <si>
    <t>Jai Balaji Industries Ltd</t>
  </si>
  <si>
    <t>JAIBALAJI</t>
  </si>
  <si>
    <t>Amber Enterprises India Ltd</t>
  </si>
  <si>
    <t>AMBER</t>
  </si>
  <si>
    <t>Clean Science and Technology Ltd</t>
  </si>
  <si>
    <t>CLEAN</t>
  </si>
  <si>
    <t>Tata Teleservices (Maharashtra) Ltd</t>
  </si>
  <si>
    <t>TTML</t>
  </si>
  <si>
    <t>Fine Organic Industries Ltd</t>
  </si>
  <si>
    <t>FINEORG</t>
  </si>
  <si>
    <t>Sanofi India Ltd</t>
  </si>
  <si>
    <t>SANOFI</t>
  </si>
  <si>
    <t>Railtel Corporation of India Ltd</t>
  </si>
  <si>
    <t>RAILTEL</t>
  </si>
  <si>
    <t>Communication &amp; Networking</t>
  </si>
  <si>
    <t>Elecon Engineering Company Ltd</t>
  </si>
  <si>
    <t>ELECON</t>
  </si>
  <si>
    <t>Welspun Living Ltd</t>
  </si>
  <si>
    <t>WELSPUNLIV</t>
  </si>
  <si>
    <t>Anant Raj Ltd</t>
  </si>
  <si>
    <t>ANANTRAJ</t>
  </si>
  <si>
    <t>Aavas Financiers Ltd</t>
  </si>
  <si>
    <t>AAVAS</t>
  </si>
  <si>
    <t>Intellect Design Arena Ltd</t>
  </si>
  <si>
    <t>INTELLECT</t>
  </si>
  <si>
    <t>Chennai Petroleum Corporation Ltd</t>
  </si>
  <si>
    <t>CHENNPETRO</t>
  </si>
  <si>
    <t>Netweb Technologies India Ltd</t>
  </si>
  <si>
    <t>NETWEB</t>
  </si>
  <si>
    <t>Olectra Greentech Ltd</t>
  </si>
  <si>
    <t>OLECTRA</t>
  </si>
  <si>
    <t>Zee Entertainment Enterprises Ltd</t>
  </si>
  <si>
    <t>ZEEL</t>
  </si>
  <si>
    <t>Godawari Power and Ispat Ltd</t>
  </si>
  <si>
    <t>GPIL</t>
  </si>
  <si>
    <t>Firstsource Solutions Ltd</t>
  </si>
  <si>
    <t>FSL</t>
  </si>
  <si>
    <t>Outsourced services</t>
  </si>
  <si>
    <t>Ingersoll-Rand (India) Ltd</t>
  </si>
  <si>
    <t>INGERRAND</t>
  </si>
  <si>
    <t>Bls International Services Ltd</t>
  </si>
  <si>
    <t>BLS</t>
  </si>
  <si>
    <t>Welspun Corp Ltd</t>
  </si>
  <si>
    <t>WELCORP</t>
  </si>
  <si>
    <t>Supreme Petrochem Ltd</t>
  </si>
  <si>
    <t>SPLPETRO</t>
  </si>
  <si>
    <t>Bombay Burmah Trading Corporation Ltd</t>
  </si>
  <si>
    <t>BBTC</t>
  </si>
  <si>
    <t>Engineers India Ltd</t>
  </si>
  <si>
    <t>ENGINERSIN</t>
  </si>
  <si>
    <t>Honasa Consumer Ltd</t>
  </si>
  <si>
    <t>HONASA</t>
  </si>
  <si>
    <t>PVR INOX Ltd</t>
  </si>
  <si>
    <t>PVRINOX</t>
  </si>
  <si>
    <t>Theatres</t>
  </si>
  <si>
    <t>Eris Lifesciences Ltd</t>
  </si>
  <si>
    <t>ERIS</t>
  </si>
  <si>
    <t>Vardhman Textiles Ltd</t>
  </si>
  <si>
    <t>VTL</t>
  </si>
  <si>
    <t>Alok Industries Ltd</t>
  </si>
  <si>
    <t>ALOKINDS</t>
  </si>
  <si>
    <t>HBL Power Systems Ltd</t>
  </si>
  <si>
    <t>HBLPOWER</t>
  </si>
  <si>
    <t>Newgen Software Technologies Ltd</t>
  </si>
  <si>
    <t>NEWGEN</t>
  </si>
  <si>
    <t>E I D-Parry (India) Ltd</t>
  </si>
  <si>
    <t>EIDPARRY</t>
  </si>
  <si>
    <t>Sugar</t>
  </si>
  <si>
    <t>Jaiprakash Power Ventures Ltd</t>
  </si>
  <si>
    <t>JPPOWER</t>
  </si>
  <si>
    <t>Praj Industries Ltd</t>
  </si>
  <si>
    <t>PRAJIND</t>
  </si>
  <si>
    <t>Indegene Ltd</t>
  </si>
  <si>
    <t>INDGN</t>
  </si>
  <si>
    <t>Craftsman Automation Ltd</t>
  </si>
  <si>
    <t>CRAFTSMAN</t>
  </si>
  <si>
    <t>RHI Magnesita India Ltd</t>
  </si>
  <si>
    <t>RHIM</t>
  </si>
  <si>
    <t>Westlife Foodworld Ltd</t>
  </si>
  <si>
    <t>WESTLIFE</t>
  </si>
  <si>
    <t>Godrej Agrovet Ltd</t>
  </si>
  <si>
    <t>GODREJAGRO</t>
  </si>
  <si>
    <t>Agro Products</t>
  </si>
  <si>
    <t>Nuvoco Vistas Corporation Ltd</t>
  </si>
  <si>
    <t>NUVOCO</t>
  </si>
  <si>
    <t>Akzo Nobel India Ltd</t>
  </si>
  <si>
    <t>AKZOINDIA</t>
  </si>
  <si>
    <t>Cube Highways Trust</t>
  </si>
  <si>
    <t>CUBEINVIT</t>
  </si>
  <si>
    <t>Roads</t>
  </si>
  <si>
    <t>Authum Investment &amp; Infrastructure Ltd</t>
  </si>
  <si>
    <t>AIIL</t>
  </si>
  <si>
    <t>UTI Asset Management Company Ltd</t>
  </si>
  <si>
    <t>UTIAMC</t>
  </si>
  <si>
    <t>Tanla Platforms Ltd</t>
  </si>
  <si>
    <t>TANLA</t>
  </si>
  <si>
    <t>Rainbow Children's Medicare Ltd</t>
  </si>
  <si>
    <t>RAINBOW</t>
  </si>
  <si>
    <t>Jammu and Kashmir Bank Ltd</t>
  </si>
  <si>
    <t>J&amp;KBANK</t>
  </si>
  <si>
    <t>Gujarat Mineral Development Corporation Ltd</t>
  </si>
  <si>
    <t>GMDCLTD</t>
  </si>
  <si>
    <t>CE Info Systems Ltd</t>
  </si>
  <si>
    <t>MAPMYINDIA</t>
  </si>
  <si>
    <t>Doms Industries Ltd</t>
  </si>
  <si>
    <t>DOMS</t>
  </si>
  <si>
    <t>Office Supplies</t>
  </si>
  <si>
    <t>City Union Bank Ltd</t>
  </si>
  <si>
    <t>CUB</t>
  </si>
  <si>
    <t>PNC Infratech Ltd</t>
  </si>
  <si>
    <t>PNCINFRA</t>
  </si>
  <si>
    <t>Birla Corporation Ltd</t>
  </si>
  <si>
    <t>BIRLACORPN</t>
  </si>
  <si>
    <t>Aether Industries Ltd</t>
  </si>
  <si>
    <t>AETHER</t>
  </si>
  <si>
    <t>Happiest Minds Technologies Ltd</t>
  </si>
  <si>
    <t>HAPPSTMNDS</t>
  </si>
  <si>
    <t>Can Fin Homes Ltd</t>
  </si>
  <si>
    <t>CANFINHOME</t>
  </si>
  <si>
    <t>Bajaj Electricals Ltd</t>
  </si>
  <si>
    <t>BAJAJELEC</t>
  </si>
  <si>
    <t>Kfin Technologies Ltd</t>
  </si>
  <si>
    <t>KFINTECH</t>
  </si>
  <si>
    <t>Granules India Ltd</t>
  </si>
  <si>
    <t>GRANULES</t>
  </si>
  <si>
    <t>Inox India Ltd</t>
  </si>
  <si>
    <t>INOXINDIA</t>
  </si>
  <si>
    <t>Sea-Borne Tankers</t>
  </si>
  <si>
    <t>MMTC Ltd</t>
  </si>
  <si>
    <t>MMTC</t>
  </si>
  <si>
    <t>Usha Martin Ltd</t>
  </si>
  <si>
    <t>USHAMART</t>
  </si>
  <si>
    <t>Force Motors Ltd</t>
  </si>
  <si>
    <t>FORCEMOT</t>
  </si>
  <si>
    <t>Puravankara Ltd</t>
  </si>
  <si>
    <t>PURVA</t>
  </si>
  <si>
    <t>shipping corporation of India Ltd</t>
  </si>
  <si>
    <t>SCI</t>
  </si>
  <si>
    <t>Jubilant Pharmova Ltd</t>
  </si>
  <si>
    <t>JUBLPHARMA</t>
  </si>
  <si>
    <t>Eclerx Services Ltd</t>
  </si>
  <si>
    <t>ECLERX</t>
  </si>
  <si>
    <t>Rattanindia Enterprises Ltd</t>
  </si>
  <si>
    <t>RTNINDIA</t>
  </si>
  <si>
    <t>Reliance Power Ltd</t>
  </si>
  <si>
    <t>RPOWER</t>
  </si>
  <si>
    <t>Powergrid Infrastructure Investment Trust</t>
  </si>
  <si>
    <t>PGINVIT</t>
  </si>
  <si>
    <t>HG Infra Engineering Ltd</t>
  </si>
  <si>
    <t>HGINFRA</t>
  </si>
  <si>
    <t>Happy Forgings Ltd</t>
  </si>
  <si>
    <t>HAPPYFORGE</t>
  </si>
  <si>
    <t>Auto, Truck &amp; Motorcycle Parts</t>
  </si>
  <si>
    <t>Route Mobile Ltd</t>
  </si>
  <si>
    <t>ROUTE</t>
  </si>
  <si>
    <t>CEAT Ltd</t>
  </si>
  <si>
    <t>CEATLTD</t>
  </si>
  <si>
    <t>Lemon Tree Hotels Ltd</t>
  </si>
  <si>
    <t>LEMONTREE</t>
  </si>
  <si>
    <t>Zydus Wellness Ltd</t>
  </si>
  <si>
    <t>ZYDUSWELL</t>
  </si>
  <si>
    <t>Minda Corporation Ltd</t>
  </si>
  <si>
    <t>MINDACORP</t>
  </si>
  <si>
    <t>Cera Sanitaryware Ltd</t>
  </si>
  <si>
    <t>CERA</t>
  </si>
  <si>
    <t>Thomas Cook (India) Ltd</t>
  </si>
  <si>
    <t>THOMASCOOK</t>
  </si>
  <si>
    <t>Azad Engineering Ltd</t>
  </si>
  <si>
    <t>AZAD</t>
  </si>
  <si>
    <t>JK Tyre &amp; Industries Ltd</t>
  </si>
  <si>
    <t>JKTYRE</t>
  </si>
  <si>
    <t>Caplin Point Laboratories Ltd</t>
  </si>
  <si>
    <t>CAPLIPOINT</t>
  </si>
  <si>
    <t>Voltamp Transformers Ltd</t>
  </si>
  <si>
    <t>VOLTAMP</t>
  </si>
  <si>
    <t>Equitas Small Finance Bank Ltd</t>
  </si>
  <si>
    <t>EQUITASBNK</t>
  </si>
  <si>
    <t>Graphite India Ltd</t>
  </si>
  <si>
    <t>GRAPHITE</t>
  </si>
  <si>
    <t>Alkyl Amines Chemicals Ltd</t>
  </si>
  <si>
    <t>ALKYLAMINE</t>
  </si>
  <si>
    <t>TTK Prestige Ltd</t>
  </si>
  <si>
    <t>TTKPRESTIG</t>
  </si>
  <si>
    <t>Tega Industries Ltd</t>
  </si>
  <si>
    <t>TEGA</t>
  </si>
  <si>
    <t>KPI Green Energy Ltd</t>
  </si>
  <si>
    <t>KPIGREEN</t>
  </si>
  <si>
    <t>Transformers and Rectifiers (India) Ltd</t>
  </si>
  <si>
    <t>TRIL</t>
  </si>
  <si>
    <t>Nava Limited</t>
  </si>
  <si>
    <t>NAVA</t>
  </si>
  <si>
    <t>Bharat 22 ETF</t>
  </si>
  <si>
    <t>ICICIB22</t>
  </si>
  <si>
    <t>Electrosteel Castings Ltd</t>
  </si>
  <si>
    <t>ELECTCAST</t>
  </si>
  <si>
    <t>Saregama India Ltd</t>
  </si>
  <si>
    <t>SAREGAMA</t>
  </si>
  <si>
    <t>Movies &amp; TV Serials</t>
  </si>
  <si>
    <t>Rashtriya Chemicals and Fertilizers Ltd</t>
  </si>
  <si>
    <t>RCF</t>
  </si>
  <si>
    <t>Glenmark Life Sciences Ltd</t>
  </si>
  <si>
    <t>GLS</t>
  </si>
  <si>
    <t>Nippon India ETF Nifty Bank BeES</t>
  </si>
  <si>
    <t>BANKBEES</t>
  </si>
  <si>
    <t>RedTape</t>
  </si>
  <si>
    <t>REDTAPE</t>
  </si>
  <si>
    <t>Wockhardt Ltd</t>
  </si>
  <si>
    <t>WOCKPHARMA</t>
  </si>
  <si>
    <t>Gujarat Narmada Valley Fertilizers &amp; Chemicals Ltd</t>
  </si>
  <si>
    <t>GNFC</t>
  </si>
  <si>
    <t>Shree Renuka Sugars Ltd</t>
  </si>
  <si>
    <t>RENUKA</t>
  </si>
  <si>
    <t>JK Lakshmi Cement Ltd</t>
  </si>
  <si>
    <t>JKLAKSHMI</t>
  </si>
  <si>
    <t>Latent View Analytics Ltd</t>
  </si>
  <si>
    <t>LATENTVIEW</t>
  </si>
  <si>
    <t>Maharashtra Scooters Ltd</t>
  </si>
  <si>
    <t>MAHSCOOTER</t>
  </si>
  <si>
    <t>Vesuvius India Ltd</t>
  </si>
  <si>
    <t>VESUVIUS</t>
  </si>
  <si>
    <t>Metropolis Healthcare Ltd</t>
  </si>
  <si>
    <t>METROPOLIS</t>
  </si>
  <si>
    <t>Gujarat Pipavav Port Ltd</t>
  </si>
  <si>
    <t>GPPL</t>
  </si>
  <si>
    <t>Moil Ltd</t>
  </si>
  <si>
    <t>MOIL</t>
  </si>
  <si>
    <t>Mining - Manganese</t>
  </si>
  <si>
    <t>Gravita India Ltd</t>
  </si>
  <si>
    <t>GRAVITA</t>
  </si>
  <si>
    <t>Metals - Lead</t>
  </si>
  <si>
    <t>Valor Estate Ltd</t>
  </si>
  <si>
    <t>DBREALTY</t>
  </si>
  <si>
    <t>Sapphire Foods India Ltd</t>
  </si>
  <si>
    <t>SAPPHIRE</t>
  </si>
  <si>
    <t>Sheela Foam Ltd</t>
  </si>
  <si>
    <t>SFL</t>
  </si>
  <si>
    <t>Home Furnishing</t>
  </si>
  <si>
    <t>Varroc Engineering Ltd</t>
  </si>
  <si>
    <t>VARROC</t>
  </si>
  <si>
    <t>Safari Industries (India) Ltd</t>
  </si>
  <si>
    <t>SAFARI</t>
  </si>
  <si>
    <t>Indiabulls Housing Finance Ltd</t>
  </si>
  <si>
    <t>IBULHSGFIN</t>
  </si>
  <si>
    <t>Zen Technologies Ltd</t>
  </si>
  <si>
    <t>ZENTEC</t>
  </si>
  <si>
    <t>KNR Constructions Ltd</t>
  </si>
  <si>
    <t>KNRCON</t>
  </si>
  <si>
    <t>Galaxy Surfactants Ltd</t>
  </si>
  <si>
    <t>GALAXYSURF</t>
  </si>
  <si>
    <t>Brookfield India Real Estate Trust</t>
  </si>
  <si>
    <t>BIRET</t>
  </si>
  <si>
    <t>Arvind Ltd</t>
  </si>
  <si>
    <t>ARVIND</t>
  </si>
  <si>
    <t>PCBL Ltd</t>
  </si>
  <si>
    <t>PCBL</t>
  </si>
  <si>
    <t>Gujarat State Fertilizers &amp; Chemicals Ltd</t>
  </si>
  <si>
    <t>GSFC</t>
  </si>
  <si>
    <t>Neuland Laboratories Ltd</t>
  </si>
  <si>
    <t>NEULANDLAB</t>
  </si>
  <si>
    <t>India Grid Trust</t>
  </si>
  <si>
    <t>INDIGRID</t>
  </si>
  <si>
    <t>Kirloskar Ferrous Industries Ltd</t>
  </si>
  <si>
    <t>KIRLFER</t>
  </si>
  <si>
    <t>RattanIndia Power Ltd</t>
  </si>
  <si>
    <t>RTNPOWER</t>
  </si>
  <si>
    <t>Bengal &amp; Assam Company Ltd</t>
  </si>
  <si>
    <t>BENGALASM</t>
  </si>
  <si>
    <t>Kama Holdings Ltd</t>
  </si>
  <si>
    <t>KAMAHOLD</t>
  </si>
  <si>
    <t>Juniper Hotels Ltd</t>
  </si>
  <si>
    <t>JUNIPER</t>
  </si>
  <si>
    <t>Genus Power Infrastructures Ltd</t>
  </si>
  <si>
    <t>GENUSPOWER</t>
  </si>
  <si>
    <t>National Standard (India) Ltd</t>
  </si>
  <si>
    <t>NATIONSTD</t>
  </si>
  <si>
    <t>ESAB India Ltd</t>
  </si>
  <si>
    <t>ESABINDIA</t>
  </si>
  <si>
    <t>Eureka Forbes Ltd</t>
  </si>
  <si>
    <t>EUREKAFORBE</t>
  </si>
  <si>
    <t>PG Electroplast Ltd</t>
  </si>
  <si>
    <t>PGEL</t>
  </si>
  <si>
    <t>Mahindra Lifespace Developers Ltd</t>
  </si>
  <si>
    <t>MAHLIFE</t>
  </si>
  <si>
    <t>Home First Finance Company India Ltd</t>
  </si>
  <si>
    <t>HOMEFIRST</t>
  </si>
  <si>
    <t>Equinox India Developments Ltd</t>
  </si>
  <si>
    <t>IBREALEST</t>
  </si>
  <si>
    <t>JK Paper Ltd</t>
  </si>
  <si>
    <t>JKPAPER</t>
  </si>
  <si>
    <t>ELANTAS Beck India Ltd</t>
  </si>
  <si>
    <t>ELANTAS</t>
  </si>
  <si>
    <t>Mahindra Holidays and Resorts India Ltd</t>
  </si>
  <si>
    <t>MHRIL</t>
  </si>
  <si>
    <t>Isgec Heavy Engineering Ltd</t>
  </si>
  <si>
    <t>ISGEC</t>
  </si>
  <si>
    <t>India Cements Ltd</t>
  </si>
  <si>
    <t>INDIACEM</t>
  </si>
  <si>
    <t>ITD Cementation India Ltd</t>
  </si>
  <si>
    <t>ITDCEM</t>
  </si>
  <si>
    <t>Astra Microwave Products Ltd</t>
  </si>
  <si>
    <t>ASTRAMICRO</t>
  </si>
  <si>
    <t>Quess Corp Ltd</t>
  </si>
  <si>
    <t>QUESS</t>
  </si>
  <si>
    <t>Employment Services</t>
  </si>
  <si>
    <t>Senco Gold Ltd</t>
  </si>
  <si>
    <t>SENCO</t>
  </si>
  <si>
    <t>Campus Activewear Ltd</t>
  </si>
  <si>
    <t>CAMPUS</t>
  </si>
  <si>
    <t>LT Foods Ltd</t>
  </si>
  <si>
    <t>LTFOODS</t>
  </si>
  <si>
    <t>SBFC Finance Ltd</t>
  </si>
  <si>
    <t>SBFC</t>
  </si>
  <si>
    <t>Electronics Mart India Ltd</t>
  </si>
  <si>
    <t>EMIL</t>
  </si>
  <si>
    <t>Syrma SGS Technology Ltd</t>
  </si>
  <si>
    <t>SYRMA</t>
  </si>
  <si>
    <t>Prism Johnson Ltd</t>
  </si>
  <si>
    <t>PRSMJOHNSN</t>
  </si>
  <si>
    <t>Sandur Manganese and Iron Ores Ltd</t>
  </si>
  <si>
    <t>SANDUMA</t>
  </si>
  <si>
    <t>Rategain Travel Technologies Ltd</t>
  </si>
  <si>
    <t>RATEGAIN</t>
  </si>
  <si>
    <t>Maharashtra Seamless Ltd</t>
  </si>
  <si>
    <t>MAHSEAMLES</t>
  </si>
  <si>
    <t>Just Dial Ltd</t>
  </si>
  <si>
    <t>JUSTDIAL</t>
  </si>
  <si>
    <t>Strides Pharma Science Ltd</t>
  </si>
  <si>
    <t>STAR</t>
  </si>
  <si>
    <t>Ujjivan Small Finance Bank Ltd</t>
  </si>
  <si>
    <t>UJJIVANSFB</t>
  </si>
  <si>
    <t>Triveni Engineering and Industries Ltd</t>
  </si>
  <si>
    <t>TRIVENI</t>
  </si>
  <si>
    <t>Balrampur Chini Mills Ltd</t>
  </si>
  <si>
    <t>BALRAMCHIN</t>
  </si>
  <si>
    <t>Kotak Nifty Bank ETF</t>
  </si>
  <si>
    <t>BANKNIFTY1</t>
  </si>
  <si>
    <t>Gallantt Ispat Ltd</t>
  </si>
  <si>
    <t>GALLANTT</t>
  </si>
  <si>
    <t>Mishra Dhatu Nigam Ltd</t>
  </si>
  <si>
    <t>MIDHANI</t>
  </si>
  <si>
    <t>Responsive Industries Ltd</t>
  </si>
  <si>
    <t>RESPONIND</t>
  </si>
  <si>
    <t>Building Products - Granite</t>
  </si>
  <si>
    <t>Infibeam Avenues Ltd</t>
  </si>
  <si>
    <t>INFIBEAM</t>
  </si>
  <si>
    <t>Deepak Fertilisers and Petrochemicals Corp Ltd</t>
  </si>
  <si>
    <t>DEEPAKFERT</t>
  </si>
  <si>
    <t>Star Cement Ltd</t>
  </si>
  <si>
    <t>STARCEMENT</t>
  </si>
  <si>
    <t>Jupiter Life Line Hospitals Ltd</t>
  </si>
  <si>
    <t>JLHL</t>
  </si>
  <si>
    <t>Keystone Realtors Ltd</t>
  </si>
  <si>
    <t>RUSTOMJEE</t>
  </si>
  <si>
    <t>Chemplast Sanmar Ltd</t>
  </si>
  <si>
    <t>CHEMPLASTS</t>
  </si>
  <si>
    <t>Shriram Pistons &amp; Rings Ltd</t>
  </si>
  <si>
    <t>SHRIPISTON</t>
  </si>
  <si>
    <t>Mastek Ltd</t>
  </si>
  <si>
    <t>MASTEK</t>
  </si>
  <si>
    <t>Anupam Rasayan India Ltd</t>
  </si>
  <si>
    <t>ANURAS</t>
  </si>
  <si>
    <t>Procter &amp; Gamble Health Ltd</t>
  </si>
  <si>
    <t>PGHL</t>
  </si>
  <si>
    <t>SBI Nifty 50 ETF</t>
  </si>
  <si>
    <t>SETFNIF50</t>
  </si>
  <si>
    <t>BHARAT Bond ETF-April 2023-Growth</t>
  </si>
  <si>
    <t>EBBETF0423</t>
  </si>
  <si>
    <t>Debt</t>
  </si>
  <si>
    <t>JM Financial Ltd</t>
  </si>
  <si>
    <t>JMFINANCIL</t>
  </si>
  <si>
    <t>Ahluwalia Contracts (India) Ltd</t>
  </si>
  <si>
    <t>AHLUCONT</t>
  </si>
  <si>
    <t>HEG Ltd</t>
  </si>
  <si>
    <t>HEG</t>
  </si>
  <si>
    <t>Network18 Media &amp; Investments Ltd</t>
  </si>
  <si>
    <t>NETWORK18</t>
  </si>
  <si>
    <t>Rajesh Exports Ltd</t>
  </si>
  <si>
    <t>RAJESHEXPO</t>
  </si>
  <si>
    <t>Shoppers Stop Ltd</t>
  </si>
  <si>
    <t>SHOPERSTOP</t>
  </si>
  <si>
    <t>Archean Chemical Industries Ltd</t>
  </si>
  <si>
    <t>ACI</t>
  </si>
  <si>
    <t>HMT Ltd</t>
  </si>
  <si>
    <t>HMT</t>
  </si>
  <si>
    <t>Jubilant Ingrevia Ltd</t>
  </si>
  <si>
    <t>JUBLINGREA</t>
  </si>
  <si>
    <t>Sarda Energy &amp; Minerals Ltd</t>
  </si>
  <si>
    <t>SARDAEN</t>
  </si>
  <si>
    <t>Sunteck Realty Ltd</t>
  </si>
  <si>
    <t>SUNTECK</t>
  </si>
  <si>
    <t>Inox Wind Energy Ltd</t>
  </si>
  <si>
    <t>IWEL</t>
  </si>
  <si>
    <t>MedPlus Health Services Ltd</t>
  </si>
  <si>
    <t>MEDPLUS</t>
  </si>
  <si>
    <t>Avanti Feeds Ltd</t>
  </si>
  <si>
    <t>AVANTIFEED</t>
  </si>
  <si>
    <t>Symphony Ltd</t>
  </si>
  <si>
    <t>SYMPHONY</t>
  </si>
  <si>
    <t>Lloyds Engineering Works Ltd</t>
  </si>
  <si>
    <t>LLOYDSENGG</t>
  </si>
  <si>
    <t>Mrs. Bectors Food Specialities Ltd</t>
  </si>
  <si>
    <t>BECTORFOOD</t>
  </si>
  <si>
    <t>CMS Info Systems Ltd</t>
  </si>
  <si>
    <t>CMSINFO</t>
  </si>
  <si>
    <t>Hindustan Construction Company Ltd</t>
  </si>
  <si>
    <t>HCC</t>
  </si>
  <si>
    <t>Texmaco Rail &amp; Engineering Ltd</t>
  </si>
  <si>
    <t>TEXRAIL</t>
  </si>
  <si>
    <t>TVS Supply Chain Solutions Ltd</t>
  </si>
  <si>
    <t>TVSSCS</t>
  </si>
  <si>
    <t>JSW Holdings Ltd</t>
  </si>
  <si>
    <t>JSWHL</t>
  </si>
  <si>
    <t>Va Tech Wabag Ltd</t>
  </si>
  <si>
    <t>WABAG</t>
  </si>
  <si>
    <t>Water Management</t>
  </si>
  <si>
    <t>Ganesh Housing Corp Ltd</t>
  </si>
  <si>
    <t>GANESHHOUC</t>
  </si>
  <si>
    <t>Reliance Infrastructure Ltd</t>
  </si>
  <si>
    <t>RELINFRA</t>
  </si>
  <si>
    <t>Religare Enterprises Ltd</t>
  </si>
  <si>
    <t>RELIGARE</t>
  </si>
  <si>
    <t>Prudent Corporate Advisory Services Ltd</t>
  </si>
  <si>
    <t>PRUDENT</t>
  </si>
  <si>
    <t>CCL Products (India) Ltd</t>
  </si>
  <si>
    <t>CCL</t>
  </si>
  <si>
    <t>Karnataka Bank Ltd</t>
  </si>
  <si>
    <t>KTKBANK</t>
  </si>
  <si>
    <t>Power Mech Projects Ltd</t>
  </si>
  <si>
    <t>POWERMECH</t>
  </si>
  <si>
    <t>Sun Pharma Advanced Research Co Ltd</t>
  </si>
  <si>
    <t>SPARC</t>
  </si>
  <si>
    <t>Greenlam Industries Ltd</t>
  </si>
  <si>
    <t>GREENLAM</t>
  </si>
  <si>
    <t>Building Products - Laminates</t>
  </si>
  <si>
    <t>Indo Count Industries Ltd</t>
  </si>
  <si>
    <t>ICIL</t>
  </si>
  <si>
    <t>Choice International Ltd</t>
  </si>
  <si>
    <t>CHOICEIN</t>
  </si>
  <si>
    <t>Dhanuka Agritech Ltd</t>
  </si>
  <si>
    <t>DHANUKA</t>
  </si>
  <si>
    <t>Vijaya Diagnostic Centre Ltd</t>
  </si>
  <si>
    <t>VIJAYA</t>
  </si>
  <si>
    <t>Dilip Buildcon Ltd</t>
  </si>
  <si>
    <t>DBL</t>
  </si>
  <si>
    <t>Garware Technical Fibres Ltd</t>
  </si>
  <si>
    <t>GARFIBRES</t>
  </si>
  <si>
    <t>India Shelter Finance Corporation Ltd</t>
  </si>
  <si>
    <t>INDIASHLTR</t>
  </si>
  <si>
    <t>Kirloskar Pneumatic Company Ltd</t>
  </si>
  <si>
    <t>KIRLPNU</t>
  </si>
  <si>
    <t>Aurionpro Solutions Ltd</t>
  </si>
  <si>
    <t>AURIONPRO</t>
  </si>
  <si>
    <t>F D C Ltd</t>
  </si>
  <si>
    <t>FDC</t>
  </si>
  <si>
    <t>Tamilnad Mercantile Bank Ltd</t>
  </si>
  <si>
    <t>TMB</t>
  </si>
  <si>
    <t>Prince Pipes and Fittings Ltd</t>
  </si>
  <si>
    <t>PRINCEPIPE</t>
  </si>
  <si>
    <t>Balaji Amines Ltd</t>
  </si>
  <si>
    <t>BALAMINES</t>
  </si>
  <si>
    <t>Shakti Pumps (India) Ltd</t>
  </si>
  <si>
    <t>SHAKTIPUMP</t>
  </si>
  <si>
    <t>Time Technoplast Ltd</t>
  </si>
  <si>
    <t>TIMETECHNO</t>
  </si>
  <si>
    <t>Easy Trip Planners Ltd</t>
  </si>
  <si>
    <t>EASEMYTRIP</t>
  </si>
  <si>
    <t>Man Infraconstruction Ltd</t>
  </si>
  <si>
    <t>MANINFRA</t>
  </si>
  <si>
    <t>PDS Limited</t>
  </si>
  <si>
    <t>PDSL</t>
  </si>
  <si>
    <t>Kennametal India Ltd</t>
  </si>
  <si>
    <t>KENNAMET</t>
  </si>
  <si>
    <t>Marksans Pharma Ltd</t>
  </si>
  <si>
    <t>MARKSANS</t>
  </si>
  <si>
    <t>ASK Automotive Ltd</t>
  </si>
  <si>
    <t>ASKAUTOLTD</t>
  </si>
  <si>
    <t>India Tourism Development Corp Ltd</t>
  </si>
  <si>
    <t>ITDC</t>
  </si>
  <si>
    <t>eMudhra Ltd</t>
  </si>
  <si>
    <t>EMUDHRA</t>
  </si>
  <si>
    <t>Magellanic Cloud Ltd</t>
  </si>
  <si>
    <t>MCLOUD</t>
  </si>
  <si>
    <t>Suprajit Engineering Ltd</t>
  </si>
  <si>
    <t>SUPRAJIT</t>
  </si>
  <si>
    <t>Ion Exchange (India) Ltd</t>
  </si>
  <si>
    <t>IONEXCHANG</t>
  </si>
  <si>
    <t>Environmental Services</t>
  </si>
  <si>
    <t>TV18 Broadcast Ltd</t>
  </si>
  <si>
    <t>TV18BRDCST</t>
  </si>
  <si>
    <t>South Indian Bank Ltd</t>
  </si>
  <si>
    <t>SOUTHBANK</t>
  </si>
  <si>
    <t>Transport Corporation of India Ltd</t>
  </si>
  <si>
    <t>TCI</t>
  </si>
  <si>
    <t>Blue Jet Healthcare Ltd</t>
  </si>
  <si>
    <t>BLUEJET</t>
  </si>
  <si>
    <t>Jana Small Finance Bank Ltd</t>
  </si>
  <si>
    <t>JSFB</t>
  </si>
  <si>
    <t>Sansera Engineering Ltd</t>
  </si>
  <si>
    <t>SANSERA</t>
  </si>
  <si>
    <t>Gabriel India Ltd</t>
  </si>
  <si>
    <t>GABRIEL</t>
  </si>
  <si>
    <t>Jindal Worldwide Ltd</t>
  </si>
  <si>
    <t>JINDWORLD</t>
  </si>
  <si>
    <t>Insolation Energy Ltd</t>
  </si>
  <si>
    <t>INA</t>
  </si>
  <si>
    <t>Laxmi Organic Industries Ltd</t>
  </si>
  <si>
    <t>LXCHEM</t>
  </si>
  <si>
    <t>Piccadily Agro Industries Ltd</t>
  </si>
  <si>
    <t>PICCADIL</t>
  </si>
  <si>
    <t>V I P Industries Ltd</t>
  </si>
  <si>
    <t>VIPIND</t>
  </si>
  <si>
    <t>Ethos Ltd</t>
  </si>
  <si>
    <t>ETHOSLTD</t>
  </si>
  <si>
    <t>Arvind Fashions Ltd</t>
  </si>
  <si>
    <t>ARVINDFASN</t>
  </si>
  <si>
    <t>Max Estates Ltd</t>
  </si>
  <si>
    <t>MAXESTATES</t>
  </si>
  <si>
    <t>Jai Corp Ltd</t>
  </si>
  <si>
    <t>JAICORPLTD</t>
  </si>
  <si>
    <t>Paradeep Phosphates Ltd</t>
  </si>
  <si>
    <t>PARADEEP</t>
  </si>
  <si>
    <t>Rolex Rings Ltd</t>
  </si>
  <si>
    <t>ROLEXRINGS</t>
  </si>
  <si>
    <t>Surya Roshni Ltd</t>
  </si>
  <si>
    <t>SURYAROSNI</t>
  </si>
  <si>
    <t>National Highways Infra Trust</t>
  </si>
  <si>
    <t>NHIT</t>
  </si>
  <si>
    <t>Gokaldas Exports Ltd</t>
  </si>
  <si>
    <t>GOKEX</t>
  </si>
  <si>
    <t>Diamond Power Infrastructure Ltd</t>
  </si>
  <si>
    <t>DIACABS</t>
  </si>
  <si>
    <t>Sterlite Technologies Ltd</t>
  </si>
  <si>
    <t>STLTECH</t>
  </si>
  <si>
    <t>Paisalo Digital Ltd</t>
  </si>
  <si>
    <t>PAISALO</t>
  </si>
  <si>
    <t>Nazara Technologies Ltd</t>
  </si>
  <si>
    <t>NAZARA</t>
  </si>
  <si>
    <t>Theme Parks &amp; Gaming</t>
  </si>
  <si>
    <t>BHARAT Bond ETF-April 2030-Growth</t>
  </si>
  <si>
    <t>EBBETF0430</t>
  </si>
  <si>
    <t>IFB Industries Ltd</t>
  </si>
  <si>
    <t>IFBIND</t>
  </si>
  <si>
    <t>Technocraft Industries (India) Ltd</t>
  </si>
  <si>
    <t>TIIL</t>
  </si>
  <si>
    <t>Borosil Renewables Ltd</t>
  </si>
  <si>
    <t>BORORENEW</t>
  </si>
  <si>
    <t>Housewares</t>
  </si>
  <si>
    <t>Sharda Motor Industries Ltd</t>
  </si>
  <si>
    <t>SHARDAMOTR</t>
  </si>
  <si>
    <t>Indigo Paints Ltd</t>
  </si>
  <si>
    <t>INDIGOPNTS</t>
  </si>
  <si>
    <t>Kesoram Industries Ltd</t>
  </si>
  <si>
    <t>KESORAMIND</t>
  </si>
  <si>
    <t>Nesco Ltd</t>
  </si>
  <si>
    <t>NESCO</t>
  </si>
  <si>
    <t>IIFL Securities Ltd</t>
  </si>
  <si>
    <t>IIFLSEC</t>
  </si>
  <si>
    <t>SIS Ltd</t>
  </si>
  <si>
    <t>SIS</t>
  </si>
  <si>
    <t>BHARAT Bond ETF-April 2032</t>
  </si>
  <si>
    <t>BBETF0432</t>
  </si>
  <si>
    <t>KRBL Ltd</t>
  </si>
  <si>
    <t>KRBL</t>
  </si>
  <si>
    <t>National Fertilizers Ltd</t>
  </si>
  <si>
    <t>NFL</t>
  </si>
  <si>
    <t>CSB Bank Ltd</t>
  </si>
  <si>
    <t>CSBBANK</t>
  </si>
  <si>
    <t>India Infrastructure Trust</t>
  </si>
  <si>
    <t>INFRATRUST</t>
  </si>
  <si>
    <t>R Systems International Ltd</t>
  </si>
  <si>
    <t>RSYSTEMS</t>
  </si>
  <si>
    <t>EPL Ltd</t>
  </si>
  <si>
    <t>EPL</t>
  </si>
  <si>
    <t>Packaging</t>
  </si>
  <si>
    <t>Ashoka Buildcon Ltd</t>
  </si>
  <si>
    <t>ASHOKA</t>
  </si>
  <si>
    <t>J Kumar Infraprojects Ltd</t>
  </si>
  <si>
    <t>JKIL</t>
  </si>
  <si>
    <t>Indinfravit Trust</t>
  </si>
  <si>
    <t>INDINFR</t>
  </si>
  <si>
    <t>Gujarat Ambuja Exports Ltd</t>
  </si>
  <si>
    <t>GAEL</t>
  </si>
  <si>
    <t>Sudarshan Chemical Industries Ltd</t>
  </si>
  <si>
    <t>SUDARSCHEM</t>
  </si>
  <si>
    <t>VST Industries Ltd</t>
  </si>
  <si>
    <t>VSTIND</t>
  </si>
  <si>
    <t>Hindustan Foods Ltd</t>
  </si>
  <si>
    <t>HNDFDS</t>
  </si>
  <si>
    <t>Welspun Enterprises Ltd</t>
  </si>
  <si>
    <t>WELENT</t>
  </si>
  <si>
    <t>PTC India Ltd</t>
  </si>
  <si>
    <t>PTC</t>
  </si>
  <si>
    <t>Le Travenues Technology Ltd</t>
  </si>
  <si>
    <t>IXIGO</t>
  </si>
  <si>
    <t>Rallis India Ltd</t>
  </si>
  <si>
    <t>RALLIS</t>
  </si>
  <si>
    <t>Niit Learning Systems Ltd</t>
  </si>
  <si>
    <t>NIITMTS</t>
  </si>
  <si>
    <t>Education Services</t>
  </si>
  <si>
    <t>Dodla Dairy Ltd</t>
  </si>
  <si>
    <t>DODLA</t>
  </si>
  <si>
    <t>MSTC Ltd</t>
  </si>
  <si>
    <t>MSTCLTD</t>
  </si>
  <si>
    <t>Pricol Ltd</t>
  </si>
  <si>
    <t>PRICOLLTD</t>
  </si>
  <si>
    <t>Gulf Oil Lubricants India Ltd</t>
  </si>
  <si>
    <t>GULFOILLUB</t>
  </si>
  <si>
    <t>Kirloskar Industries Ltd</t>
  </si>
  <si>
    <t>KIRLOSIND</t>
  </si>
  <si>
    <t>Allcargo Logistics Ltd</t>
  </si>
  <si>
    <t>ALLCARGO</t>
  </si>
  <si>
    <t>Sundaram Finance Holdings Ltd</t>
  </si>
  <si>
    <t>SUNDARMHLD</t>
  </si>
  <si>
    <t>GMM Pfaudler Ltd</t>
  </si>
  <si>
    <t>GMMPFAUDLR</t>
  </si>
  <si>
    <t>Cyient DLM Ltd</t>
  </si>
  <si>
    <t>CYIENTDLM</t>
  </si>
  <si>
    <t>Black Box Ltd</t>
  </si>
  <si>
    <t>BBOX</t>
  </si>
  <si>
    <t>Share India Securities Ltd</t>
  </si>
  <si>
    <t>SHAREINDIA</t>
  </si>
  <si>
    <t>Edelweiss Financial Services Ltd</t>
  </si>
  <si>
    <t>EDELWEISS</t>
  </si>
  <si>
    <t>V-mart Retail Ltd</t>
  </si>
  <si>
    <t>VMART</t>
  </si>
  <si>
    <t>Orchid Pharma Ltd</t>
  </si>
  <si>
    <t>ORCHPHARMA</t>
  </si>
  <si>
    <t>Orient Electric Ltd</t>
  </si>
  <si>
    <t>ORIENTELEC</t>
  </si>
  <si>
    <t>Bondada Engineering Ltd</t>
  </si>
  <si>
    <t>BONDADA</t>
  </si>
  <si>
    <t>Aditya Vision Ltd</t>
  </si>
  <si>
    <t>AVL</t>
  </si>
  <si>
    <t>Retail - Speciality</t>
  </si>
  <si>
    <t>MTAR Technologies Ltd</t>
  </si>
  <si>
    <t>MTARTECH</t>
  </si>
  <si>
    <t>Gujarat Alkalies And Chemicals Ltd</t>
  </si>
  <si>
    <t>GUJALKALI</t>
  </si>
  <si>
    <t>Privi Speciality Chemicals Ltd</t>
  </si>
  <si>
    <t>PRIVISCL</t>
  </si>
  <si>
    <t>DB Corp Ltd</t>
  </si>
  <si>
    <t>DBCORP</t>
  </si>
  <si>
    <t>Publishing</t>
  </si>
  <si>
    <t>Orient Cement Ltd</t>
  </si>
  <si>
    <t>ORIENTCEM</t>
  </si>
  <si>
    <t>Utkarsh Small Finance Bank Ltd</t>
  </si>
  <si>
    <t>UTKARSHBNK</t>
  </si>
  <si>
    <t>Tarc Ltd</t>
  </si>
  <si>
    <t>TARC</t>
  </si>
  <si>
    <t>ICRA Ltd</t>
  </si>
  <si>
    <t>ICRA</t>
  </si>
  <si>
    <t>Pilani Investment And Industries Corporation Ltd</t>
  </si>
  <si>
    <t>PILANIINVS</t>
  </si>
  <si>
    <t>Shilpa Medicare Ltd</t>
  </si>
  <si>
    <t>SHILPAMED</t>
  </si>
  <si>
    <t>TD Power Systems Ltd</t>
  </si>
  <si>
    <t>TDPOWERSYS</t>
  </si>
  <si>
    <t>Aarti Pharmalabs Ltd</t>
  </si>
  <si>
    <t>AARTIPHARM</t>
  </si>
  <si>
    <t>Epigral Ltd</t>
  </si>
  <si>
    <t>EPIGRAL</t>
  </si>
  <si>
    <t>Paras Defence and Space Technologies Ltd</t>
  </si>
  <si>
    <t>PARAS</t>
  </si>
  <si>
    <t>Go Fashion (India) Ltd</t>
  </si>
  <si>
    <t>GOCOLORS</t>
  </si>
  <si>
    <t>Exicom Tele-Systems Ltd</t>
  </si>
  <si>
    <t>EXICOM</t>
  </si>
  <si>
    <t>Garware Hi-Tech Films Ltd</t>
  </si>
  <si>
    <t>GRWRHITECH</t>
  </si>
  <si>
    <t>JTEKT India Ltd</t>
  </si>
  <si>
    <t>JTEKTINDIA</t>
  </si>
  <si>
    <t>Rain Industries Ltd</t>
  </si>
  <si>
    <t>RAIN</t>
  </si>
  <si>
    <t>GHCL Ltd</t>
  </si>
  <si>
    <t>GHCL</t>
  </si>
  <si>
    <t>Johnson Controls-Hitachi Air Conditioning India Ltd</t>
  </si>
  <si>
    <t>JCHAC</t>
  </si>
  <si>
    <t>Hemisphere Properties India Ltd</t>
  </si>
  <si>
    <t>HEMIPROP</t>
  </si>
  <si>
    <t>MAS Financial Services Ltd</t>
  </si>
  <si>
    <t>MASFIN</t>
  </si>
  <si>
    <t>Patel Engineering Ltd</t>
  </si>
  <si>
    <t>PATELENG</t>
  </si>
  <si>
    <t>Healthcare Global Enterprises Ltd</t>
  </si>
  <si>
    <t>HCG</t>
  </si>
  <si>
    <t>Ami Organics Ltd</t>
  </si>
  <si>
    <t>AMIORG</t>
  </si>
  <si>
    <t>Bharat Bijlee Ltd</t>
  </si>
  <si>
    <t>BBL</t>
  </si>
  <si>
    <t>Moschip Technologies Ltd</t>
  </si>
  <si>
    <t>MOSCHIP</t>
  </si>
  <si>
    <t>Tips Industries Ltd</t>
  </si>
  <si>
    <t>TIPSINDLTD</t>
  </si>
  <si>
    <t>Heritage Foods Ltd</t>
  </si>
  <si>
    <t>HERITGFOOD</t>
  </si>
  <si>
    <t>Inox Green Energy Services Ltd</t>
  </si>
  <si>
    <t>INOXGREEN</t>
  </si>
  <si>
    <t>Wonderla Holidays Ltd</t>
  </si>
  <si>
    <t>WONDERLA</t>
  </si>
  <si>
    <t>Nippon India ETF Gold BeES</t>
  </si>
  <si>
    <t>GOLDBEES</t>
  </si>
  <si>
    <t>Gold</t>
  </si>
  <si>
    <t>Gateway Distriparks Ltd</t>
  </si>
  <si>
    <t>GATEWAY</t>
  </si>
  <si>
    <t>Vaibhav Global Ltd</t>
  </si>
  <si>
    <t>VAIBHAVGBL</t>
  </si>
  <si>
    <t>Bajaj Hindusthan Sugar Ltd</t>
  </si>
  <si>
    <t>BAJAJHIND</t>
  </si>
  <si>
    <t>Jain Irrigation Systems Ltd</t>
  </si>
  <si>
    <t>JISLJALEQS</t>
  </si>
  <si>
    <t>Agricultural &amp; Farm Machinery</t>
  </si>
  <si>
    <t>GMR Power and Urban Infra Ltd</t>
  </si>
  <si>
    <t>GMRP&amp;UI</t>
  </si>
  <si>
    <t>Spandana Sphoorty Financial Ltd</t>
  </si>
  <si>
    <t>SPANDANA</t>
  </si>
  <si>
    <t>SG Mart Ltd</t>
  </si>
  <si>
    <t>SGMART</t>
  </si>
  <si>
    <t>Harsha Engineers International Ltd</t>
  </si>
  <si>
    <t>HARSHA</t>
  </si>
  <si>
    <t>Dynamatic Technologies Ltd</t>
  </si>
  <si>
    <t>DYNAMATECH</t>
  </si>
  <si>
    <t>Heidelbergcement India Ltd</t>
  </si>
  <si>
    <t>HEIDELBERG</t>
  </si>
  <si>
    <t>TeamLease Services Ltd</t>
  </si>
  <si>
    <t>TEAMLEASE</t>
  </si>
  <si>
    <t>Restaurant Brands Asia Ltd</t>
  </si>
  <si>
    <t>RBA</t>
  </si>
  <si>
    <t>Bharat Rasayan Ltd</t>
  </si>
  <si>
    <t>BHARATRAS</t>
  </si>
  <si>
    <t>VRL Logistics Ltd</t>
  </si>
  <si>
    <t>VRLLOG</t>
  </si>
  <si>
    <t>Jamna Auto Industries Ltd</t>
  </si>
  <si>
    <t>JAMNAAUTO</t>
  </si>
  <si>
    <t>Banco Products (India) Ltd</t>
  </si>
  <si>
    <t>BANCOINDIA</t>
  </si>
  <si>
    <t>Tilaknagar Industries Ltd</t>
  </si>
  <si>
    <t>TI</t>
  </si>
  <si>
    <t>Oriana Power Ltd</t>
  </si>
  <si>
    <t>ORIANA</t>
  </si>
  <si>
    <t>Kaveri Seed Company Ltd</t>
  </si>
  <si>
    <t>KSCL</t>
  </si>
  <si>
    <t>Seeds</t>
  </si>
  <si>
    <t>Thangamayil Jewellery Ltd</t>
  </si>
  <si>
    <t>THANGAMAYL</t>
  </si>
  <si>
    <t>Kovai Medical Center and Hospital Ltd</t>
  </si>
  <si>
    <t>KOVAI</t>
  </si>
  <si>
    <t>Blue Cloud Softech Solutions Ltd</t>
  </si>
  <si>
    <t>BLUECLOUDS</t>
  </si>
  <si>
    <t>Jayaswal Neco Industries Ltd</t>
  </si>
  <si>
    <t>JAYNECOIND</t>
  </si>
  <si>
    <t>TCI Express Ltd</t>
  </si>
  <si>
    <t>TCIEXP</t>
  </si>
  <si>
    <t>Protean eGov Technologies Ltd</t>
  </si>
  <si>
    <t>PROTEAN</t>
  </si>
  <si>
    <t>Rossari Biotech Ltd</t>
  </si>
  <si>
    <t>ROSSARI</t>
  </si>
  <si>
    <t>Aarti Drugs Ltd</t>
  </si>
  <si>
    <t>AARTIDRUGS</t>
  </si>
  <si>
    <t>Balmer Lawrie and Company Ltd</t>
  </si>
  <si>
    <t>BALMLAWRIE</t>
  </si>
  <si>
    <t>JNK India Ltd</t>
  </si>
  <si>
    <t>JNKINDIA</t>
  </si>
  <si>
    <t>Sanghvi Movers Ltd</t>
  </si>
  <si>
    <t>SANGHVIMOV</t>
  </si>
  <si>
    <t>Nocil Ltd</t>
  </si>
  <si>
    <t>NOCIL</t>
  </si>
  <si>
    <t>AGI Greenpac Ltd</t>
  </si>
  <si>
    <t>AGI</t>
  </si>
  <si>
    <t>Shanthi Gears Ltd</t>
  </si>
  <si>
    <t>SHANTIGEAR</t>
  </si>
  <si>
    <t>Entero Healthcare Solutions Ltd</t>
  </si>
  <si>
    <t>ENTERO</t>
  </si>
  <si>
    <t>Fusion Micro Finance Ltd</t>
  </si>
  <si>
    <t>FUSION</t>
  </si>
  <si>
    <t>Fedbank Financial Services Ltd</t>
  </si>
  <si>
    <t>FEDFINA</t>
  </si>
  <si>
    <t>Tinplate Company of India Ltd</t>
  </si>
  <si>
    <t>TINPLATE</t>
  </si>
  <si>
    <t>Kewal Kiran Clothing Ltd</t>
  </si>
  <si>
    <t>KKCL</t>
  </si>
  <si>
    <t>LG Balakrishnan &amp; Bros Ltd</t>
  </si>
  <si>
    <t>LGBBROSLTD</t>
  </si>
  <si>
    <t>Nippon India ETF Nifty 50 BeES</t>
  </si>
  <si>
    <t>NIFTYBEES</t>
  </si>
  <si>
    <t>West Coast Paper Mills Ltd</t>
  </si>
  <si>
    <t>WSTCSTPAPR</t>
  </si>
  <si>
    <t>Bombay Dyeing and Mfg Co Ltd</t>
  </si>
  <si>
    <t>BOMDYEING</t>
  </si>
  <si>
    <t>DCB Bank Ltd</t>
  </si>
  <si>
    <t>DCBBANK</t>
  </si>
  <si>
    <t>Fineotex Chemical Ltd</t>
  </si>
  <si>
    <t>FCL</t>
  </si>
  <si>
    <t>Advanced Enzyme Technologies Ltd</t>
  </si>
  <si>
    <t>ADVENZYMES</t>
  </si>
  <si>
    <t>Orissa Minerals Development Company Ltd</t>
  </si>
  <si>
    <t>ORISSAMINE</t>
  </si>
  <si>
    <t>Lux Industries Ltd</t>
  </si>
  <si>
    <t>LUXIND</t>
  </si>
  <si>
    <t>Imagicaaworld Entertainment Ltd</t>
  </si>
  <si>
    <t>IMAGICAA</t>
  </si>
  <si>
    <t>Subros Ltd</t>
  </si>
  <si>
    <t>SUBROS</t>
  </si>
  <si>
    <t>Ashiana Housing Ltd</t>
  </si>
  <si>
    <t>ASHIANA</t>
  </si>
  <si>
    <t>Shilchar Technologies Ltd</t>
  </si>
  <si>
    <t>SHILCTECH</t>
  </si>
  <si>
    <t>Sula Vineyards Ltd</t>
  </si>
  <si>
    <t>SULA</t>
  </si>
  <si>
    <t>Samhi Hotels Ltd</t>
  </si>
  <si>
    <t>SAMHI</t>
  </si>
  <si>
    <t>Avantel Ltd</t>
  </si>
  <si>
    <t>AVANTEL</t>
  </si>
  <si>
    <t>Neogen Chemicals Ltd</t>
  </si>
  <si>
    <t>NEOGEN</t>
  </si>
  <si>
    <t>WPIL Ltd</t>
  </si>
  <si>
    <t>WPIL</t>
  </si>
  <si>
    <t>GTL Infrastructure Ltd</t>
  </si>
  <si>
    <t>GTLINFRA</t>
  </si>
  <si>
    <t>Hawkins Cookers Ltd</t>
  </si>
  <si>
    <t>HAWKINCOOK</t>
  </si>
  <si>
    <t>Venus Pipes and Tubes Ltd</t>
  </si>
  <si>
    <t>VENUSPIPES</t>
  </si>
  <si>
    <t>Spicejet Ltd</t>
  </si>
  <si>
    <t>SPICEJET</t>
  </si>
  <si>
    <t>Hikal Ltd</t>
  </si>
  <si>
    <t>HIKAL</t>
  </si>
  <si>
    <t>Gopal Snacks Ltd</t>
  </si>
  <si>
    <t>GOPAL</t>
  </si>
  <si>
    <t>Kalyani Steels Ltd</t>
  </si>
  <si>
    <t>KSL</t>
  </si>
  <si>
    <t>Shrem InvIT</t>
  </si>
  <si>
    <t>SHREMINVIT</t>
  </si>
  <si>
    <t>KDDL Ltd</t>
  </si>
  <si>
    <t>KDDL</t>
  </si>
  <si>
    <t>Grauer And Weil (India) Ltd</t>
  </si>
  <si>
    <t>GRAUWEIL</t>
  </si>
  <si>
    <t>Sharda Cropchem Ltd</t>
  </si>
  <si>
    <t>SHARDACROP</t>
  </si>
  <si>
    <t>DCX Systems Ltd</t>
  </si>
  <si>
    <t>DCXINDIA</t>
  </si>
  <si>
    <t>Muthoot Microfin Ltd</t>
  </si>
  <si>
    <t>MUTHOOTMF</t>
  </si>
  <si>
    <t>Microfinancing</t>
  </si>
  <si>
    <t>Premier Explosives Ltd</t>
  </si>
  <si>
    <t>PREMEXPLN</t>
  </si>
  <si>
    <t>Lloyds Enterprises Ltd</t>
  </si>
  <si>
    <t>LLOYDSENT</t>
  </si>
  <si>
    <t>Greenpanel Industries Ltd</t>
  </si>
  <si>
    <t>GREENPANEL</t>
  </si>
  <si>
    <t>Indian Metals and Ferro Alloys Ltd</t>
  </si>
  <si>
    <t>IMFA</t>
  </si>
  <si>
    <t>Ramky Infrastructure Ltd</t>
  </si>
  <si>
    <t>RAMKY</t>
  </si>
  <si>
    <t>Lumax AutoTechnologies Ltd</t>
  </si>
  <si>
    <t>LUMAXTECH</t>
  </si>
  <si>
    <t>JTL Industries Ltd</t>
  </si>
  <si>
    <t>JTLIND</t>
  </si>
  <si>
    <t>ISMT Ltd</t>
  </si>
  <si>
    <t>ISMTLTD</t>
  </si>
  <si>
    <t>Bannari Amman Sugars Ltd</t>
  </si>
  <si>
    <t>BANARISUG</t>
  </si>
  <si>
    <t>Greenply Industries Ltd</t>
  </si>
  <si>
    <t>GREENPLY</t>
  </si>
  <si>
    <t>Borosil Ltd</t>
  </si>
  <si>
    <t>BOROLTD</t>
  </si>
  <si>
    <t>Hinduja Global Solutions Ltd</t>
  </si>
  <si>
    <t>HGS</t>
  </si>
  <si>
    <t>Tide Water Oil Co India Ltd</t>
  </si>
  <si>
    <t>TIDEWATER</t>
  </si>
  <si>
    <t>Nirlon Ltd</t>
  </si>
  <si>
    <t>NIRLON</t>
  </si>
  <si>
    <t>Ddev Plastiks Industries Ltd</t>
  </si>
  <si>
    <t>DDEVPLASTIK</t>
  </si>
  <si>
    <t>Medi Assist Healthcare Services Ltd</t>
  </si>
  <si>
    <t>MEDIASSIST</t>
  </si>
  <si>
    <t>Hathway Cable and Datacom Ltd</t>
  </si>
  <si>
    <t>HATHWAY</t>
  </si>
  <si>
    <t>Cable &amp; D2H</t>
  </si>
  <si>
    <t>Savita Oil Technologies Ltd</t>
  </si>
  <si>
    <t>SOTL</t>
  </si>
  <si>
    <t>Apeejay Surrendra Park Hotels Ltd</t>
  </si>
  <si>
    <t>PARKHOTELS</t>
  </si>
  <si>
    <t>Sunflag Iron and Steel Co Ltd</t>
  </si>
  <si>
    <t>SUNFLAG</t>
  </si>
  <si>
    <t>Skipper Ltd</t>
  </si>
  <si>
    <t>SKIPPER</t>
  </si>
  <si>
    <t>Nucleus Software Exports Ltd</t>
  </si>
  <si>
    <t>NUCLEUS</t>
  </si>
  <si>
    <t>Honda India Power Products Ltd</t>
  </si>
  <si>
    <t>HONDAPOWER</t>
  </si>
  <si>
    <t>Mahindra Logistics Ltd</t>
  </si>
  <si>
    <t>MAHLOG</t>
  </si>
  <si>
    <t>Shipping Corporation of India Land and Assets Ltd</t>
  </si>
  <si>
    <t>SCILAL</t>
  </si>
  <si>
    <t>Styrenix Performance Materials Ltd</t>
  </si>
  <si>
    <t>STYRENIX</t>
  </si>
  <si>
    <t>Manorama Industries Ltd</t>
  </si>
  <si>
    <t>MANORAMA</t>
  </si>
  <si>
    <t>Bajaj Consumer Care Ltd</t>
  </si>
  <si>
    <t>BAJAJCON</t>
  </si>
  <si>
    <t>Uflex Ltd</t>
  </si>
  <si>
    <t>UFLEX</t>
  </si>
  <si>
    <t>Unichem Laboratories Ltd</t>
  </si>
  <si>
    <t>UNICHEMLAB</t>
  </si>
  <si>
    <t>IRB InvIT Fund</t>
  </si>
  <si>
    <t>IRBINVIT</t>
  </si>
  <si>
    <t>Motilal Oswal NASDAQ 100 ETF</t>
  </si>
  <si>
    <t>MON100</t>
  </si>
  <si>
    <t>Ashapura Minechem Ltd</t>
  </si>
  <si>
    <t>ASHAPURMIN</t>
  </si>
  <si>
    <t>Cigniti Technologies Ltd</t>
  </si>
  <si>
    <t>CIGNITITEC</t>
  </si>
  <si>
    <t>Cartrade Tech Ltd</t>
  </si>
  <si>
    <t>CARTRADE</t>
  </si>
  <si>
    <t>Shaily Engineering Plastics Ltd</t>
  </si>
  <si>
    <t>SHAILY</t>
  </si>
  <si>
    <t>Prime Focus Ltd</t>
  </si>
  <si>
    <t>PFOCUS</t>
  </si>
  <si>
    <t>Animation</t>
  </si>
  <si>
    <t>Datamatics Global Services Ltd</t>
  </si>
  <si>
    <t>DATAMATICS</t>
  </si>
  <si>
    <t>Spectrum Electrical Industries Ltd</t>
  </si>
  <si>
    <t>SPECTRUM</t>
  </si>
  <si>
    <t>Anup Engineering Ltd</t>
  </si>
  <si>
    <t>ANUP</t>
  </si>
  <si>
    <t>VST Tillers Tractors Ltd</t>
  </si>
  <si>
    <t>VSTTILLERS</t>
  </si>
  <si>
    <t>Yatharth Hospital &amp; Trauma Care Services Ltd</t>
  </si>
  <si>
    <t>YATHARTH</t>
  </si>
  <si>
    <t>Awfis Space Solutions Ltd</t>
  </si>
  <si>
    <t>AWFIS</t>
  </si>
  <si>
    <t>Gujarat Industries Power Company Ltd</t>
  </si>
  <si>
    <t>GIPCL</t>
  </si>
  <si>
    <t>EMS Ltd</t>
  </si>
  <si>
    <t>EMSLIMITED</t>
  </si>
  <si>
    <t>La Opala R G Ltd</t>
  </si>
  <si>
    <t>LAOPALA</t>
  </si>
  <si>
    <t>Avalon Technologies Ltd</t>
  </si>
  <si>
    <t>AVALON</t>
  </si>
  <si>
    <t>Gensol Engineering Ltd</t>
  </si>
  <si>
    <t>GENSOL</t>
  </si>
  <si>
    <t>Ganesha Ecosphere Ltd</t>
  </si>
  <si>
    <t>GANECOS</t>
  </si>
  <si>
    <t>Navneet Education Ltd</t>
  </si>
  <si>
    <t>NAVNETEDUL</t>
  </si>
  <si>
    <t>Thejo Engineering Ltd</t>
  </si>
  <si>
    <t>THEJO</t>
  </si>
  <si>
    <t>Swaraj Engines Ltd</t>
  </si>
  <si>
    <t>SWARAJENG</t>
  </si>
  <si>
    <t>Sindhu Trade Links Ltd</t>
  </si>
  <si>
    <t>SINDHUTRAD</t>
  </si>
  <si>
    <t>Delta Corp Ltd</t>
  </si>
  <si>
    <t>DELTACORP</t>
  </si>
  <si>
    <t>Gufic Biosciences Ltd</t>
  </si>
  <si>
    <t>GUFICBIO</t>
  </si>
  <si>
    <t>Zaggle Prepaid Ocean Services Ltd</t>
  </si>
  <si>
    <t>ZAGGLE</t>
  </si>
  <si>
    <t>Maithan Alloys Ltd</t>
  </si>
  <si>
    <t>MAITHANALL</t>
  </si>
  <si>
    <t>Repco Home Finance Ltd</t>
  </si>
  <si>
    <t>REPCOHOME</t>
  </si>
  <si>
    <t>Bajel Projects Ltd</t>
  </si>
  <si>
    <t>BAJEL</t>
  </si>
  <si>
    <t>Electric Utilities</t>
  </si>
  <si>
    <t>Somany Ceramics Ltd</t>
  </si>
  <si>
    <t>SOMANYCERA</t>
  </si>
  <si>
    <t>Fischer Medical Ventures Ltd</t>
  </si>
  <si>
    <t>FISCHER</t>
  </si>
  <si>
    <t>Gujarat Themis Biosyn Ltd</t>
  </si>
  <si>
    <t>GUJTHEM</t>
  </si>
  <si>
    <t>Steel Strips Wheels Ltd</t>
  </si>
  <si>
    <t>SSWL</t>
  </si>
  <si>
    <t>NRB Bearings Ltd</t>
  </si>
  <si>
    <t>NRBBEARING</t>
  </si>
  <si>
    <t>BF Utilities Ltd</t>
  </si>
  <si>
    <t>BFUTILITIE</t>
  </si>
  <si>
    <t>IndoStar Capital Finance Ltd</t>
  </si>
  <si>
    <t>INDOSTAR</t>
  </si>
  <si>
    <t>Tinna Rubber and Infrastructure Ltd</t>
  </si>
  <si>
    <t>TINNARUBR</t>
  </si>
  <si>
    <t>Thyrocare Technologies Ltd</t>
  </si>
  <si>
    <t>THYROCARE</t>
  </si>
  <si>
    <t>Fiem Industries Ltd</t>
  </si>
  <si>
    <t>FIEMIND</t>
  </si>
  <si>
    <t>TCNS Clothing Co Ltd</t>
  </si>
  <si>
    <t>TCNSBRANDS</t>
  </si>
  <si>
    <t>ideaForge Technology Ltd</t>
  </si>
  <si>
    <t>IDEAFORGE</t>
  </si>
  <si>
    <t>Shivalik Bimetal Controls Ltd</t>
  </si>
  <si>
    <t>SBCL</t>
  </si>
  <si>
    <t>Veritas (India) Ltd</t>
  </si>
  <si>
    <t>VERITAS</t>
  </si>
  <si>
    <t>MPS Ltd</t>
  </si>
  <si>
    <t>MPSLTD</t>
  </si>
  <si>
    <t>Dalmia Bharat Sugar and Industries Ltd</t>
  </si>
  <si>
    <t>DALMIASUG</t>
  </si>
  <si>
    <t>HLE Glascoat Ltd</t>
  </si>
  <si>
    <t>HLEGLAS</t>
  </si>
  <si>
    <t>Sandhar Technologies Ltd</t>
  </si>
  <si>
    <t>SANDHAR</t>
  </si>
  <si>
    <t>Kolte-Patil Developers Ltd</t>
  </si>
  <si>
    <t>KOLTEPATIL</t>
  </si>
  <si>
    <t>Prakash Industries Ltd</t>
  </si>
  <si>
    <t>PRAKASH</t>
  </si>
  <si>
    <t>Apollo Micro Systems Ltd</t>
  </si>
  <si>
    <t>APOLLO</t>
  </si>
  <si>
    <t>Sagar Cements Ltd</t>
  </si>
  <si>
    <t>SAGCEM</t>
  </si>
  <si>
    <t>TVS Srichakra Ltd</t>
  </si>
  <si>
    <t>TVSSRICHAK</t>
  </si>
  <si>
    <t>Stylam Industries Ltd</t>
  </si>
  <si>
    <t>STYLAMIND</t>
  </si>
  <si>
    <t>Bhansali Engg Polymers Ltd</t>
  </si>
  <si>
    <t>BEPL</t>
  </si>
  <si>
    <t>Pearl Global Industries Ltd</t>
  </si>
  <si>
    <t>PGIL</t>
  </si>
  <si>
    <t>Seamec Ltd</t>
  </si>
  <si>
    <t>SEAMECLTD</t>
  </si>
  <si>
    <t>Oil &amp; Gas - Equipment &amp; Services</t>
  </si>
  <si>
    <t>Hindware Home Innovation Ltd</t>
  </si>
  <si>
    <t>HINDWAREAP</t>
  </si>
  <si>
    <t>Arvind Smartspaces Ltd</t>
  </si>
  <si>
    <t>ARVSMART</t>
  </si>
  <si>
    <t>Pitti Engineering Ltd</t>
  </si>
  <si>
    <t>PITTIENG</t>
  </si>
  <si>
    <t>Max Ventures and Industries Ltd</t>
  </si>
  <si>
    <t>MAXVIL</t>
  </si>
  <si>
    <t>CARE Ratings Ltd</t>
  </si>
  <si>
    <t>CARERATING</t>
  </si>
  <si>
    <t>Flair Writing Industries Ltd</t>
  </si>
  <si>
    <t>FLAIR</t>
  </si>
  <si>
    <t>KCP Ltd</t>
  </si>
  <si>
    <t>KCP</t>
  </si>
  <si>
    <t>Polyplex Corp Ltd</t>
  </si>
  <si>
    <t>POLYPLEX</t>
  </si>
  <si>
    <t>Salasar Techno Engineering Ltd</t>
  </si>
  <si>
    <t>SALASAR</t>
  </si>
  <si>
    <t>Network People Services Technologies Ltd</t>
  </si>
  <si>
    <t>NPST</t>
  </si>
  <si>
    <t>Wendt (India) Limited</t>
  </si>
  <si>
    <t>WENDT</t>
  </si>
  <si>
    <t>Sundaram Clayton Ltd</t>
  </si>
  <si>
    <t>SUNCLAY</t>
  </si>
  <si>
    <t>Supriya Lifescience Ltd</t>
  </si>
  <si>
    <t>SUPRIYA</t>
  </si>
  <si>
    <t>Bhagiradha Chemicals and Industries Ltd</t>
  </si>
  <si>
    <t>BHAGCHEM</t>
  </si>
  <si>
    <t>Dredging Corporation of India Ltd</t>
  </si>
  <si>
    <t>DREDGECORP</t>
  </si>
  <si>
    <t>Dredging</t>
  </si>
  <si>
    <t>Vishnu Chemicals Ltd</t>
  </si>
  <si>
    <t>VISHNU</t>
  </si>
  <si>
    <t>Thirumalai Chemicals Ltd</t>
  </si>
  <si>
    <t>TIRUMALCHM</t>
  </si>
  <si>
    <t>Dollar Industries Ltd</t>
  </si>
  <si>
    <t>DOLLAR</t>
  </si>
  <si>
    <t>D P Abhushan Ltd</t>
  </si>
  <si>
    <t>DPABHUSHAN</t>
  </si>
  <si>
    <t>Greaves Cotton Ltd</t>
  </si>
  <si>
    <t>GREAVESCOT</t>
  </si>
  <si>
    <t>Vertoz Advertising Ltd</t>
  </si>
  <si>
    <t>VERTOZ</t>
  </si>
  <si>
    <t>Vadilal Industries Ltd</t>
  </si>
  <si>
    <t>VADILALIND</t>
  </si>
  <si>
    <t>SML Isuzu Ltd</t>
  </si>
  <si>
    <t>SMLISUZU</t>
  </si>
  <si>
    <t>Balu Forge Industries Ltd</t>
  </si>
  <si>
    <t>BALUFORGE</t>
  </si>
  <si>
    <t>Automotive Axles Ltd</t>
  </si>
  <si>
    <t>AUTOAXLES</t>
  </si>
  <si>
    <t>Jindal Poly Films Ltd</t>
  </si>
  <si>
    <t>JINDALPOLY</t>
  </si>
  <si>
    <t>Goodluck India Ltd</t>
  </si>
  <si>
    <t>GOODLUCK</t>
  </si>
  <si>
    <t>Landmark Cars Ltd</t>
  </si>
  <si>
    <t>LANDMARK</t>
  </si>
  <si>
    <t>Rajratan Global Wire Ltd</t>
  </si>
  <si>
    <t>RAJRATAN</t>
  </si>
  <si>
    <t>Indoco Remedies Ltd</t>
  </si>
  <si>
    <t>INDOCO</t>
  </si>
  <si>
    <t>MM Forgings Ltd</t>
  </si>
  <si>
    <t>MMFL</t>
  </si>
  <si>
    <t>John Cockerill India Ltd</t>
  </si>
  <si>
    <t>COCKERILL</t>
  </si>
  <si>
    <t>Marathon Nextgen Realty Ltd</t>
  </si>
  <si>
    <t>MARATHON</t>
  </si>
  <si>
    <t>SEPC Ltd</t>
  </si>
  <si>
    <t>SEPC</t>
  </si>
  <si>
    <t>Unitech Ltd</t>
  </si>
  <si>
    <t>UNITECH</t>
  </si>
  <si>
    <t>SeQuent Scientific Ltd</t>
  </si>
  <si>
    <t>SEQUENT</t>
  </si>
  <si>
    <t>Dhani Services Ltd</t>
  </si>
  <si>
    <t>DHANI</t>
  </si>
  <si>
    <t>Innova Captab Ltd</t>
  </si>
  <si>
    <t>INNOVACAP</t>
  </si>
  <si>
    <t>Nilkamal Ltd</t>
  </si>
  <si>
    <t>NILKAMAL</t>
  </si>
  <si>
    <t>Precision Wires India Ltd</t>
  </si>
  <si>
    <t>PRECWIRE</t>
  </si>
  <si>
    <t>Alembic Ltd</t>
  </si>
  <si>
    <t>ALEMBICLTD</t>
  </si>
  <si>
    <t>KP Green Engineering Ltd</t>
  </si>
  <si>
    <t>KPGEL</t>
  </si>
  <si>
    <t>Shalby Ltd</t>
  </si>
  <si>
    <t>SHALBY</t>
  </si>
  <si>
    <t>PTC India Financial Services Ltd</t>
  </si>
  <si>
    <t>PFS</t>
  </si>
  <si>
    <t>Dish TV India Ltd</t>
  </si>
  <si>
    <t>DISHTV</t>
  </si>
  <si>
    <t>Morepen Laboratories Ltd</t>
  </si>
  <si>
    <t>MOREPENLAB</t>
  </si>
  <si>
    <t>HPL Electric &amp; Power Ltd</t>
  </si>
  <si>
    <t>HPL</t>
  </si>
  <si>
    <t>Saksoft Ltd</t>
  </si>
  <si>
    <t>SAKSOFT</t>
  </si>
  <si>
    <t>Dolphin Offshore Enterprises (India) Ltd</t>
  </si>
  <si>
    <t>DOLPHIN</t>
  </si>
  <si>
    <t>Vindhya Telelinks Ltd</t>
  </si>
  <si>
    <t>VINDHYATEL</t>
  </si>
  <si>
    <t>Mayur Uniquoters Ltd</t>
  </si>
  <si>
    <t>MAYURUNIQ</t>
  </si>
  <si>
    <t>EIH Associated Hotels Ltd</t>
  </si>
  <si>
    <t>EIHAHOTELS</t>
  </si>
  <si>
    <t>Dishman Carbogen Amcis Ltd</t>
  </si>
  <si>
    <t>DCAL</t>
  </si>
  <si>
    <t>Ge Power India Ltd</t>
  </si>
  <si>
    <t>GEPIL</t>
  </si>
  <si>
    <t>ESAF Small Finance Bank Limited</t>
  </si>
  <si>
    <t>ESAFSFB</t>
  </si>
  <si>
    <t>Goodyear India Ltd</t>
  </si>
  <si>
    <t>GOODYEAR</t>
  </si>
  <si>
    <t>Sai Silks (Kalamandir) Ltd</t>
  </si>
  <si>
    <t>KALAMANDIR</t>
  </si>
  <si>
    <t>Kalyani Investment Company Ltd</t>
  </si>
  <si>
    <t>KICL</t>
  </si>
  <si>
    <t>EFC (I) Ltd</t>
  </si>
  <si>
    <t>EFCIL</t>
  </si>
  <si>
    <t>K.P. Energy Ltd</t>
  </si>
  <si>
    <t>KPEL</t>
  </si>
  <si>
    <t>India Glycols Ltd</t>
  </si>
  <si>
    <t>INDIAGLYCO</t>
  </si>
  <si>
    <t>Tasty Bite Eatables Ltd</t>
  </si>
  <si>
    <t>TASTYBITE</t>
  </si>
  <si>
    <t>Novartis India Ltd</t>
  </si>
  <si>
    <t>NOVARTIND</t>
  </si>
  <si>
    <t>Huhtamaki India Ltd</t>
  </si>
  <si>
    <t>HUHTAMAKI</t>
  </si>
  <si>
    <t>Optiemus Infracom Ltd</t>
  </si>
  <si>
    <t>OPTIEMUS</t>
  </si>
  <si>
    <t>PSP Projects Ltd</t>
  </si>
  <si>
    <t>PSPPROJECT</t>
  </si>
  <si>
    <t>RPG Life Sciences Limited</t>
  </si>
  <si>
    <t>RPGLIFE</t>
  </si>
  <si>
    <t>HMA Agro Industries Ltd</t>
  </si>
  <si>
    <t>HMAAGRO</t>
  </si>
  <si>
    <t>Venky's (India) Ltd</t>
  </si>
  <si>
    <t>VENKEYS</t>
  </si>
  <si>
    <t>Ugro Capital Ltd</t>
  </si>
  <si>
    <t>UGROCAP</t>
  </si>
  <si>
    <t>Spright Agro Ltd</t>
  </si>
  <si>
    <t>SPRIGHT</t>
  </si>
  <si>
    <t>Jash Engineering Ltd</t>
  </si>
  <si>
    <t>JASH</t>
  </si>
  <si>
    <t>Confidence Petroleum India Ltd</t>
  </si>
  <si>
    <t>CONFIPET</t>
  </si>
  <si>
    <t>Sasken Technologies Ltd</t>
  </si>
  <si>
    <t>SASKEN</t>
  </si>
  <si>
    <t>Foseco India Ltd</t>
  </si>
  <si>
    <t>FOSECOIND</t>
  </si>
  <si>
    <t>India Pesticides Ltd</t>
  </si>
  <si>
    <t>IPL</t>
  </si>
  <si>
    <t>Man Industries (India) Ltd</t>
  </si>
  <si>
    <t>MANINDS</t>
  </si>
  <si>
    <t>Jeena Sikho Lifecare Ltd</t>
  </si>
  <si>
    <t>JSLL</t>
  </si>
  <si>
    <t>V2 Retail Ltd</t>
  </si>
  <si>
    <t>V2RETAIL</t>
  </si>
  <si>
    <t>Mold-Tek Packaging Ltd</t>
  </si>
  <si>
    <t>MOLDTKPAC</t>
  </si>
  <si>
    <t>Mahanagar Telephone Nigam Ltd</t>
  </si>
  <si>
    <t>MTNL</t>
  </si>
  <si>
    <t>Tarsons Products Ltd</t>
  </si>
  <si>
    <t>TARSONS</t>
  </si>
  <si>
    <t>ADF Foods Ltd</t>
  </si>
  <si>
    <t>ADFFOODS</t>
  </si>
  <si>
    <t>Quick Heal Technologies Ltd</t>
  </si>
  <si>
    <t>QUICKHEAL</t>
  </si>
  <si>
    <t>SBI Gold ETF</t>
  </si>
  <si>
    <t>SETFGOLD</t>
  </si>
  <si>
    <t>Capacite Infraprojects Ltd</t>
  </si>
  <si>
    <t>CAPACITE</t>
  </si>
  <si>
    <t>Ujaas Energy Ltd</t>
  </si>
  <si>
    <t>UEL</t>
  </si>
  <si>
    <t>Pnb Gilts Ltd</t>
  </si>
  <si>
    <t>PNBGILTS</t>
  </si>
  <si>
    <t>Apollo Pipes Ltd</t>
  </si>
  <si>
    <t>APOLLOPIPE</t>
  </si>
  <si>
    <t>Lumax Industries Ltd</t>
  </si>
  <si>
    <t>LUMAXIND</t>
  </si>
  <si>
    <t>Hindustan Oil Exploration Company Ltd</t>
  </si>
  <si>
    <t>HINDOILEXP</t>
  </si>
  <si>
    <t>BF Investment Ltd</t>
  </si>
  <si>
    <t>BFINVEST</t>
  </si>
  <si>
    <t>Tatva Chintan Pharma Chem Ltd</t>
  </si>
  <si>
    <t>TATVA</t>
  </si>
  <si>
    <t>Accelya Solutions India Ltd</t>
  </si>
  <si>
    <t>ACCELYA</t>
  </si>
  <si>
    <t>Nippon India ETF Nifty 1D Rate Liquid BeES</t>
  </si>
  <si>
    <t>LIQUIDBEES</t>
  </si>
  <si>
    <t>NIBE Ltd</t>
  </si>
  <si>
    <t>NIBE</t>
  </si>
  <si>
    <t>S H Kelkar and Company Ltd</t>
  </si>
  <si>
    <t>SHK</t>
  </si>
  <si>
    <t>Kingfa Science and Technology (India) Ltd</t>
  </si>
  <si>
    <t>KINGFA</t>
  </si>
  <si>
    <t>Sanghi Industries Ltd</t>
  </si>
  <si>
    <t>SANGHIIND</t>
  </si>
  <si>
    <t>Astec Lifesciences Ltd</t>
  </si>
  <si>
    <t>ASTEC</t>
  </si>
  <si>
    <t>Vardhman Special Steels Ltd</t>
  </si>
  <si>
    <t>VSSL</t>
  </si>
  <si>
    <t>DEN Networks Ltd</t>
  </si>
  <si>
    <t>DEN</t>
  </si>
  <si>
    <t>Eveready Industries India Ltd</t>
  </si>
  <si>
    <t>EVEREADY</t>
  </si>
  <si>
    <t>Dreamfolks Services Ltd</t>
  </si>
  <si>
    <t>DREAMFOLKS</t>
  </si>
  <si>
    <t>Jaiprakash Associates Ltd</t>
  </si>
  <si>
    <t>JPASSOCIAT</t>
  </si>
  <si>
    <t>E2E Networks Ltd</t>
  </si>
  <si>
    <t>E2E</t>
  </si>
  <si>
    <t>Geojit Financial Services Ltd</t>
  </si>
  <si>
    <t>GEOJITFSL</t>
  </si>
  <si>
    <t>Vishnu Prakash R Punglia Ltd</t>
  </si>
  <si>
    <t>VPRPL</t>
  </si>
  <si>
    <t>Gokul Agro Resources Ltd</t>
  </si>
  <si>
    <t>GOKULAGRO</t>
  </si>
  <si>
    <t>Federal-Mogul Goetze (India) Ltd</t>
  </si>
  <si>
    <t>FMGOETZE</t>
  </si>
  <si>
    <t>Oriental Hotels Ltd</t>
  </si>
  <si>
    <t>ORIENTHOT</t>
  </si>
  <si>
    <t>Websol Energy System Ltd</t>
  </si>
  <si>
    <t>WEBELSOLAR</t>
  </si>
  <si>
    <t>Fino Payments Bank Ltd</t>
  </si>
  <si>
    <t>FINOPB</t>
  </si>
  <si>
    <t>Cupid Ltd</t>
  </si>
  <si>
    <t>CUPID</t>
  </si>
  <si>
    <t>Vakrangee Limited</t>
  </si>
  <si>
    <t>VAKRANGEE</t>
  </si>
  <si>
    <t>Jubilant Industries Ltd</t>
  </si>
  <si>
    <t>JUBLINDS</t>
  </si>
  <si>
    <t>Artemis Medicare Services Ltd</t>
  </si>
  <si>
    <t>ARTEMISMED</t>
  </si>
  <si>
    <t>Owais Metal and Mineral Processing Ltd</t>
  </si>
  <si>
    <t>OWAIS</t>
  </si>
  <si>
    <t>SJS Enterprises Ltd</t>
  </si>
  <si>
    <t>SJS</t>
  </si>
  <si>
    <t>Satin Creditcare Network Ltd</t>
  </si>
  <si>
    <t>SATIN</t>
  </si>
  <si>
    <t>Universal Cables Ltd</t>
  </si>
  <si>
    <t>UNIVCABLES</t>
  </si>
  <si>
    <t>Mangalam Cement Ltd</t>
  </si>
  <si>
    <t>MANGLMCEM</t>
  </si>
  <si>
    <t>Ajmera Realty &amp; Infra India Ltd</t>
  </si>
  <si>
    <t>AJMERA</t>
  </si>
  <si>
    <t>Dolat Algotech Ltd</t>
  </si>
  <si>
    <t>DOLATALGO</t>
  </si>
  <si>
    <t>RPSG Ventures Ltd</t>
  </si>
  <si>
    <t>RPSGVENT</t>
  </si>
  <si>
    <t>Panama Petrochem Ltd</t>
  </si>
  <si>
    <t>PANAMAPET</t>
  </si>
  <si>
    <t>PC Jeweller Ltd</t>
  </si>
  <si>
    <t>PCJEWELLER</t>
  </si>
  <si>
    <t>IOL Chemicals and Pharmaceuticals Ltd</t>
  </si>
  <si>
    <t>IOLCP</t>
  </si>
  <si>
    <t>Genesys International Corporation Ltd</t>
  </si>
  <si>
    <t>GENESYS</t>
  </si>
  <si>
    <t>Uniparts India Ltd</t>
  </si>
  <si>
    <t>UNIPARTS</t>
  </si>
  <si>
    <t>IFGL Refractories Ltd</t>
  </si>
  <si>
    <t>IFGLEXPOR</t>
  </si>
  <si>
    <t>Epack Durable Ltd</t>
  </si>
  <si>
    <t>EPACK</t>
  </si>
  <si>
    <t>Jyoti Structures Ltd</t>
  </si>
  <si>
    <t>JYOTISTRUC</t>
  </si>
  <si>
    <t>Mukand Ltd</t>
  </si>
  <si>
    <t>MUKANDLTD</t>
  </si>
  <si>
    <t>Abans Holdings Ltd</t>
  </si>
  <si>
    <t>AHL</t>
  </si>
  <si>
    <t>Siyaram Silk Mills Ltd</t>
  </si>
  <si>
    <t>SIYSIL</t>
  </si>
  <si>
    <t>Gocl Corporation Ltd</t>
  </si>
  <si>
    <t>GOCLCORP</t>
  </si>
  <si>
    <t>Suven Life Sciences Ltd</t>
  </si>
  <si>
    <t>SUVEN</t>
  </si>
  <si>
    <t>Alpex Solar Ltd</t>
  </si>
  <si>
    <t>ALPEXSOLAR</t>
  </si>
  <si>
    <t>BLS E-Services Ltd</t>
  </si>
  <si>
    <t>BLSE</t>
  </si>
  <si>
    <t>TCPL Packaging Ltd</t>
  </si>
  <si>
    <t>TCPLPACK</t>
  </si>
  <si>
    <t>Pennar Industries Ltd</t>
  </si>
  <si>
    <t>PENIND</t>
  </si>
  <si>
    <t>IKIO Lighting Ltd</t>
  </si>
  <si>
    <t>IKIO</t>
  </si>
  <si>
    <t>Carysil Ltd</t>
  </si>
  <si>
    <t>CARYSIL</t>
  </si>
  <si>
    <t>Andhra Paper Ltd</t>
  </si>
  <si>
    <t>ANDHRAPAP</t>
  </si>
  <si>
    <t>Apcotex Industries Ltd</t>
  </si>
  <si>
    <t>APCOTEXIND</t>
  </si>
  <si>
    <t>DISA India Ltd</t>
  </si>
  <si>
    <t>DISAQ</t>
  </si>
  <si>
    <t>Solara Active Pharma Sciences Ltd</t>
  </si>
  <si>
    <t>SOLARA</t>
  </si>
  <si>
    <t>Nalwa Sons Investments Ltd</t>
  </si>
  <si>
    <t>NSIL</t>
  </si>
  <si>
    <t>Sky Gold Ltd</t>
  </si>
  <si>
    <t>SKYGOLD</t>
  </si>
  <si>
    <t>DEE Development Engineers Ltd</t>
  </si>
  <si>
    <t>DEEDEV</t>
  </si>
  <si>
    <t>Welspun Specialty Solutions Ltd</t>
  </si>
  <si>
    <t>WELSPLSOL</t>
  </si>
  <si>
    <t>Rupa &amp; Company Ltd</t>
  </si>
  <si>
    <t>RUPA</t>
  </si>
  <si>
    <t>Paramount Communications Ltd</t>
  </si>
  <si>
    <t>PARACABLES</t>
  </si>
  <si>
    <t>Som Distilleries and Breweries Ltd</t>
  </si>
  <si>
    <t>SDBL</t>
  </si>
  <si>
    <t>Yasho Industries Ltd</t>
  </si>
  <si>
    <t>YASHO</t>
  </si>
  <si>
    <t>Suraj Estate Developers Ltd</t>
  </si>
  <si>
    <t>SURAJEST</t>
  </si>
  <si>
    <t>Real Estate Rental, Development &amp; Operations</t>
  </si>
  <si>
    <t>Globus Spirits Ltd</t>
  </si>
  <si>
    <t>GLOBUSSPR</t>
  </si>
  <si>
    <t>JITF Infralogistics Ltd</t>
  </si>
  <si>
    <t>JITFINFRA</t>
  </si>
  <si>
    <t>Vidhi Specialty Food Ingredients Ltd</t>
  </si>
  <si>
    <t>VIDHIING</t>
  </si>
  <si>
    <t>Axiscades Technologies Ltd</t>
  </si>
  <si>
    <t>AXISCADES</t>
  </si>
  <si>
    <t>Prataap Snacks Ltd</t>
  </si>
  <si>
    <t>DIAMONDYD</t>
  </si>
  <si>
    <t>Xpro India Ltd</t>
  </si>
  <si>
    <t>XPROINDIA</t>
  </si>
  <si>
    <t>Barbeque-Nation Hospitality Ltd</t>
  </si>
  <si>
    <t>BARBEQUE</t>
  </si>
  <si>
    <t>Arman Financial Services Ltd</t>
  </si>
  <si>
    <t>ARMANFIN</t>
  </si>
  <si>
    <t>Pokarna Ltd</t>
  </si>
  <si>
    <t>POKARNA</t>
  </si>
  <si>
    <t>Indraprastha Medical Corporation Ltd</t>
  </si>
  <si>
    <t>INDRAMEDCO</t>
  </si>
  <si>
    <t>Peninsula Land Ltd</t>
  </si>
  <si>
    <t>PENINLAND</t>
  </si>
  <si>
    <t>ICICI Prudential Nifty 50 ETF</t>
  </si>
  <si>
    <t>NIFTYIETF</t>
  </si>
  <si>
    <t>Suratwwala Business Group Ltd</t>
  </si>
  <si>
    <t>SBGLP</t>
  </si>
  <si>
    <t>Praveg Ltd</t>
  </si>
  <si>
    <t>PRAVEG</t>
  </si>
  <si>
    <t>HIL Ltd</t>
  </si>
  <si>
    <t>HIL</t>
  </si>
  <si>
    <t>Andrew Yule &amp; Co Ltd</t>
  </si>
  <si>
    <t>ANDREWYU</t>
  </si>
  <si>
    <t>Amrutanjan Health Care Ltd</t>
  </si>
  <si>
    <t>AMRUTANJAN</t>
  </si>
  <si>
    <t>Udaipur Cement Works Ltd</t>
  </si>
  <si>
    <t>UDAICEMENT</t>
  </si>
  <si>
    <t>Ramco Industries Ltd</t>
  </si>
  <si>
    <t>RAMCOIND</t>
  </si>
  <si>
    <t>Rashi Peripherals Ltd</t>
  </si>
  <si>
    <t>RPTECH</t>
  </si>
  <si>
    <t>Tanfac Industries Ltd</t>
  </si>
  <si>
    <t>TANFACIND</t>
  </si>
  <si>
    <t>Rossell India Ltd</t>
  </si>
  <si>
    <t>ROSSELLIND</t>
  </si>
  <si>
    <t>Indian Hume Pipe Company Ltd</t>
  </si>
  <si>
    <t>INDIANHUME</t>
  </si>
  <si>
    <t>TAJ GVK Hotels and Resorts Ltd</t>
  </si>
  <si>
    <t>TAJGVK</t>
  </si>
  <si>
    <t>Centum Electronics Ltd</t>
  </si>
  <si>
    <t>CENTUM</t>
  </si>
  <si>
    <t>Seshasayee Paper and Boards Ltd</t>
  </si>
  <si>
    <t>SESHAPAPER</t>
  </si>
  <si>
    <t>JISLDVREQS</t>
  </si>
  <si>
    <t>Parag Milk Foods Ltd</t>
  </si>
  <si>
    <t>PARAGMILK</t>
  </si>
  <si>
    <t>Meghmani Organics Ltd</t>
  </si>
  <si>
    <t>MOL</t>
  </si>
  <si>
    <t>Kody Technolab Ltd</t>
  </si>
  <si>
    <t>KODYTECH</t>
  </si>
  <si>
    <t>TTK Healthcare Ltd</t>
  </si>
  <si>
    <t>TTKHLTCARE</t>
  </si>
  <si>
    <t>Cantabil Retail India Ltd</t>
  </si>
  <si>
    <t>CANTABIL</t>
  </si>
  <si>
    <t>Marine Electricals (India) Ltd</t>
  </si>
  <si>
    <t>MARINE</t>
  </si>
  <si>
    <t>Aeroflex Industries Ltd</t>
  </si>
  <si>
    <t>AEROFLEX</t>
  </si>
  <si>
    <t>Omaxe Ltd</t>
  </si>
  <si>
    <t>OMAXE</t>
  </si>
  <si>
    <t>Hi-Tech Pipes Ltd</t>
  </si>
  <si>
    <t>HITECH</t>
  </si>
  <si>
    <t>Insecticides (India) Ltd</t>
  </si>
  <si>
    <t>INSECTICID</t>
  </si>
  <si>
    <t>Gandhar Oil Refinery (INDIA) Ltd</t>
  </si>
  <si>
    <t>GANDHAR</t>
  </si>
  <si>
    <t>Reliance Industrial Infrastructure Ltd</t>
  </si>
  <si>
    <t>RIIL</t>
  </si>
  <si>
    <t>Hester Biosciences Ltd</t>
  </si>
  <si>
    <t>HESTERBIO</t>
  </si>
  <si>
    <t>Media Matrix Worldwide Ltd</t>
  </si>
  <si>
    <t>MMWL</t>
  </si>
  <si>
    <t>Cosmo First Ltd</t>
  </si>
  <si>
    <t>COSMOFIRST</t>
  </si>
  <si>
    <t>Sangam (India) Ltd</t>
  </si>
  <si>
    <t>SANGAMIND</t>
  </si>
  <si>
    <t>B L Kashyap and Sons Ltd</t>
  </si>
  <si>
    <t>BLKASHYAP</t>
  </si>
  <si>
    <t>Divgi TorqTransfer Systems Ltd</t>
  </si>
  <si>
    <t>DIVGIITTS</t>
  </si>
  <si>
    <t>KKRRAFTON Developers Limited</t>
  </si>
  <si>
    <t>KDL</t>
  </si>
  <si>
    <t>TIL Ltd</t>
  </si>
  <si>
    <t>TIL</t>
  </si>
  <si>
    <t>Bombay Super Hybrid Seeds Ltd</t>
  </si>
  <si>
    <t>BSHSL</t>
  </si>
  <si>
    <t>Filatex Fashions Ltd</t>
  </si>
  <si>
    <t>FILATFASH</t>
  </si>
  <si>
    <t>Nitin Spinners Ltd</t>
  </si>
  <si>
    <t>NITINSPIN</t>
  </si>
  <si>
    <t>Suryoday Small Finance Bank Ltd</t>
  </si>
  <si>
    <t>SURYODAY</t>
  </si>
  <si>
    <t>Madhya Bharat Agro Products Ltd</t>
  </si>
  <si>
    <t>MBAPL</t>
  </si>
  <si>
    <t>Summit Securities Ltd</t>
  </si>
  <si>
    <t>SUMMITSEC</t>
  </si>
  <si>
    <t>Updater Services Ltd</t>
  </si>
  <si>
    <t>UDS</t>
  </si>
  <si>
    <t>SG Finserve Ltd</t>
  </si>
  <si>
    <t>SGFIN</t>
  </si>
  <si>
    <t>Kotak Gold Etf</t>
  </si>
  <si>
    <t>GOLD1</t>
  </si>
  <si>
    <t>Sigachi Industries Ltd</t>
  </si>
  <si>
    <t>SIGACHI</t>
  </si>
  <si>
    <t>Orient Green Power Company Ltd</t>
  </si>
  <si>
    <t>GREENPOWER</t>
  </si>
  <si>
    <t>Yatra Online Ltd</t>
  </si>
  <si>
    <t>YATRA</t>
  </si>
  <si>
    <t>GTPL Hathway Ltd</t>
  </si>
  <si>
    <t>GTPL</t>
  </si>
  <si>
    <t>Alicon Castalloy Ltd</t>
  </si>
  <si>
    <t>ALICON</t>
  </si>
  <si>
    <t>Stove Kraft Ltd</t>
  </si>
  <si>
    <t>STOVEKRAFT</t>
  </si>
  <si>
    <t>Krsnaa Diagnostics Ltd</t>
  </si>
  <si>
    <t>KRSNAA</t>
  </si>
  <si>
    <t>Rajoo Engineers Ltd</t>
  </si>
  <si>
    <t>RAJOOENG</t>
  </si>
  <si>
    <t>Servotech Power Systems Ltd</t>
  </si>
  <si>
    <t>SERVOTECH</t>
  </si>
  <si>
    <t>Mufin Green Finance Ltd</t>
  </si>
  <si>
    <t>MUFIN</t>
  </si>
  <si>
    <t>Kesar India Ltd</t>
  </si>
  <si>
    <t>KESAR</t>
  </si>
  <si>
    <t>Jagran Prakashan Ltd</t>
  </si>
  <si>
    <t>JAGRAN</t>
  </si>
  <si>
    <t>Balmer Lawrie Investments Ltd</t>
  </si>
  <si>
    <t>BLIL</t>
  </si>
  <si>
    <t>Expleo Solutions Ltd</t>
  </si>
  <si>
    <t>EXPLEOSOL</t>
  </si>
  <si>
    <t>Wheels India Ltd</t>
  </si>
  <si>
    <t>WHEELS</t>
  </si>
  <si>
    <t>Vashu Bhagnani Industries Ltd</t>
  </si>
  <si>
    <t>POOJAENT</t>
  </si>
  <si>
    <t>Themis Medicare Ltd</t>
  </si>
  <si>
    <t>THEMISMED</t>
  </si>
  <si>
    <t>Brightcom Group Ltd</t>
  </si>
  <si>
    <t>BCG</t>
  </si>
  <si>
    <t>Talbros Automotive Components Ltd</t>
  </si>
  <si>
    <t>TALBROAUTO</t>
  </si>
  <si>
    <t>Yamuna Syndicate Ltd</t>
  </si>
  <si>
    <t>YSL</t>
  </si>
  <si>
    <t>Ador Welding Ltd</t>
  </si>
  <si>
    <t>ADORWELD</t>
  </si>
  <si>
    <t>Rane Holdings Ltd</t>
  </si>
  <si>
    <t>RANEHOLDIN</t>
  </si>
  <si>
    <t>HDFC Gold Exchange Traded Fund</t>
  </si>
  <si>
    <t>HDFCGOLD</t>
  </si>
  <si>
    <t>ICICI Prudential Gold ETF</t>
  </si>
  <si>
    <t>GOLDIETF</t>
  </si>
  <si>
    <t>Swelect Energy Systems Ltd</t>
  </si>
  <si>
    <t>SWELECTES</t>
  </si>
  <si>
    <t>Nippon India ETF Nifty Next 50 Junior BeES</t>
  </si>
  <si>
    <t>JUNIORBEES</t>
  </si>
  <si>
    <t>Borosil Scientific Ltd</t>
  </si>
  <si>
    <t>BOROSCI</t>
  </si>
  <si>
    <t>SMS Pharmaceuticals Ltd</t>
  </si>
  <si>
    <t>SMSPHARMA</t>
  </si>
  <si>
    <t>PIX Transmissions Ltd</t>
  </si>
  <si>
    <t>PIXTRANS</t>
  </si>
  <si>
    <t>Tamilnadu Newsprint &amp; Papers Ltd</t>
  </si>
  <si>
    <t>TNPL</t>
  </si>
  <si>
    <t>Shriram Properties Ltd</t>
  </si>
  <si>
    <t>SHRIRAMPPS</t>
  </si>
  <si>
    <t>Mishtann Foods Ltd</t>
  </si>
  <si>
    <t>MISHTANN</t>
  </si>
  <si>
    <t>I G Petrochemicals Ltd</t>
  </si>
  <si>
    <t>IGPL</t>
  </si>
  <si>
    <t>Everest Industries Ltd</t>
  </si>
  <si>
    <t>EVERESTIND</t>
  </si>
  <si>
    <t>Building Products - Prefab Structures</t>
  </si>
  <si>
    <t>Deep Industries Ltd</t>
  </si>
  <si>
    <t>DEEPINDS</t>
  </si>
  <si>
    <t>Dcm Shriram Industries Ltd</t>
  </si>
  <si>
    <t>DCMSRIND</t>
  </si>
  <si>
    <t>Kilburn Engineering Ltd</t>
  </si>
  <si>
    <t>KLBRENG-B</t>
  </si>
  <si>
    <t>Irm Energy Ltd</t>
  </si>
  <si>
    <t>IRMENERGY</t>
  </si>
  <si>
    <t>Tourism Finance Corporation of India Ltd</t>
  </si>
  <si>
    <t>TFCILTD</t>
  </si>
  <si>
    <t>India Nippon Electricals Ltd</t>
  </si>
  <si>
    <t>INDNIPPON</t>
  </si>
  <si>
    <t>S.P.Apparels Ltd</t>
  </si>
  <si>
    <t>SPAL</t>
  </si>
  <si>
    <t>Hi-Tech Gears Ltd</t>
  </si>
  <si>
    <t>HITECHGEAR</t>
  </si>
  <si>
    <t>Jindal Drilling and Industries Ltd</t>
  </si>
  <si>
    <t>JINDRILL</t>
  </si>
  <si>
    <t>Hariom Pipe Industries Ltd</t>
  </si>
  <si>
    <t>HARIOMPIPE</t>
  </si>
  <si>
    <t>MIC Electronics Ltd</t>
  </si>
  <si>
    <t>MICEL</t>
  </si>
  <si>
    <t>Rico Auto Industries Ltd</t>
  </si>
  <si>
    <t>RICOAUTO</t>
  </si>
  <si>
    <t>Refex Industries Ltd</t>
  </si>
  <si>
    <t>REFEX</t>
  </si>
  <si>
    <t>Likhitha Infrastructure Ltd</t>
  </si>
  <si>
    <t>LIKHITHA</t>
  </si>
  <si>
    <t>Krishana Phoschem Ltd</t>
  </si>
  <si>
    <t>KRISHANA</t>
  </si>
  <si>
    <t>Paushak Ltd</t>
  </si>
  <si>
    <t>PAUSHAKLTD</t>
  </si>
  <si>
    <t>Precision Camshafts Ltd</t>
  </si>
  <si>
    <t>PRECAM</t>
  </si>
  <si>
    <t>Fairchem Organics Ltd</t>
  </si>
  <si>
    <t>FAIRCHEMOR</t>
  </si>
  <si>
    <t>Hercules Hoists Ltd</t>
  </si>
  <si>
    <t>HERCULES</t>
  </si>
  <si>
    <t>Master Trust Ltd</t>
  </si>
  <si>
    <t>MASTERTR</t>
  </si>
  <si>
    <t>Spacenet Enterprises India Ltd</t>
  </si>
  <si>
    <t>SPCENET</t>
  </si>
  <si>
    <t>Texmaco Infrastructure &amp; Holdings Ltd</t>
  </si>
  <si>
    <t>TEXINFRA</t>
  </si>
  <si>
    <t>Monarch Networth Capital Ltd</t>
  </si>
  <si>
    <t>MONARCH</t>
  </si>
  <si>
    <t>Rama Steel Tubes Ltd</t>
  </si>
  <si>
    <t>RAMASTEEL</t>
  </si>
  <si>
    <t>Advait Infratech Ltd</t>
  </si>
  <si>
    <t>ADVAIT</t>
  </si>
  <si>
    <t>Bharat Wire Ropes Ltd</t>
  </si>
  <si>
    <t>BHARATWIRE</t>
  </si>
  <si>
    <t>Allsec Technologies Ltd</t>
  </si>
  <si>
    <t>ALLSEC</t>
  </si>
  <si>
    <t>Nelco Ltd</t>
  </si>
  <si>
    <t>NELCO</t>
  </si>
  <si>
    <t>Sirca Paints India Ltd</t>
  </si>
  <si>
    <t>SIRCA</t>
  </si>
  <si>
    <t>Raghav Productivity Enhancers Ltd</t>
  </si>
  <si>
    <t>RPEL</t>
  </si>
  <si>
    <t>Forbes Precision Tools and Machine Parts Ltd</t>
  </si>
  <si>
    <t>TOTEM</t>
  </si>
  <si>
    <t>Agro Tech Foods Ltd</t>
  </si>
  <si>
    <t>ATFL</t>
  </si>
  <si>
    <t>Steel Exchange India Ltd</t>
  </si>
  <si>
    <t>STEELXIND</t>
  </si>
  <si>
    <t>Madras Fertilizers Ltd</t>
  </si>
  <si>
    <t>MADRASFERT</t>
  </si>
  <si>
    <t>Atul Auto Ltd</t>
  </si>
  <si>
    <t>ATULAUTO</t>
  </si>
  <si>
    <t>Three Wheelers</t>
  </si>
  <si>
    <t>Punjab Chemicals and Crop Protection Ltd</t>
  </si>
  <si>
    <t>PUNJABCHEM</t>
  </si>
  <si>
    <t>GVK Power &amp; Infrastructure Ltd</t>
  </si>
  <si>
    <t>GVKPIL</t>
  </si>
  <si>
    <t>Airports</t>
  </si>
  <si>
    <t>Camlin Fine Sciences Ltd</t>
  </si>
  <si>
    <t>CAMLINFINE</t>
  </si>
  <si>
    <t>Agarwal Industrial Corporation Ltd</t>
  </si>
  <si>
    <t>AGARIND</t>
  </si>
  <si>
    <t>Goldiam International Ltd</t>
  </si>
  <si>
    <t>GOLDIAM</t>
  </si>
  <si>
    <t>Rishabh Instruments Ltd</t>
  </si>
  <si>
    <t>RISHABH</t>
  </si>
  <si>
    <t>GRP Ltd</t>
  </si>
  <si>
    <t>GRPLTD</t>
  </si>
  <si>
    <t>Jyoti Resins and Adhesives Ltd</t>
  </si>
  <si>
    <t>JYOTIRES</t>
  </si>
  <si>
    <t>Indo Tech Transformers Ltd</t>
  </si>
  <si>
    <t>INDOTECH</t>
  </si>
  <si>
    <t>Popular Vehicles and Services Ltd</t>
  </si>
  <si>
    <t>PVSL</t>
  </si>
  <si>
    <t>Southern Petrochemical Industries Corporation Ltd</t>
  </si>
  <si>
    <t>SPIC</t>
  </si>
  <si>
    <t>Elpro International Ltd</t>
  </si>
  <si>
    <t>ELPROINTL</t>
  </si>
  <si>
    <t>GNA Axles Ltd</t>
  </si>
  <si>
    <t>GNA</t>
  </si>
  <si>
    <t>Filatex India Ltd</t>
  </si>
  <si>
    <t>FILATEX</t>
  </si>
  <si>
    <t>63 Moons Technologies Ltd</t>
  </si>
  <si>
    <t>63MOONS</t>
  </si>
  <si>
    <t>Ram Ratna Wires Ltd</t>
  </si>
  <si>
    <t>RAMRAT</t>
  </si>
  <si>
    <t>SMC Global Securities Ltd</t>
  </si>
  <si>
    <t>SMCGLOBAL</t>
  </si>
  <si>
    <t>Kiri Industries Ltd</t>
  </si>
  <si>
    <t>KIRIINDUS</t>
  </si>
  <si>
    <t>India Power Corporation Ltd</t>
  </si>
  <si>
    <t>DPSCLTD</t>
  </si>
  <si>
    <t>Sadhana Nitro Chem Ltd</t>
  </si>
  <si>
    <t>SADHNANIQ</t>
  </si>
  <si>
    <t>Navkar Corporation Ltd</t>
  </si>
  <si>
    <t>NAVKARCORP</t>
  </si>
  <si>
    <t>Last Mile Enterprises Ltd</t>
  </si>
  <si>
    <t>LASTMILE</t>
  </si>
  <si>
    <t>Shankara Building Products Ltd</t>
  </si>
  <si>
    <t>SHANKARA</t>
  </si>
  <si>
    <t>D Link (India) Limited</t>
  </si>
  <si>
    <t>DLINKINDIA</t>
  </si>
  <si>
    <t>Roto Pumps Ltd</t>
  </si>
  <si>
    <t>ROTO</t>
  </si>
  <si>
    <t>HLV Ltd</t>
  </si>
  <si>
    <t>HLVLTD</t>
  </si>
  <si>
    <t>Shree Digvijay Cement Co Ltd</t>
  </si>
  <si>
    <t>SHREDIGCEM</t>
  </si>
  <si>
    <t>Subex Ltd</t>
  </si>
  <si>
    <t>SUBEXLTD</t>
  </si>
  <si>
    <t>Deccan Gold Mines Ltd</t>
  </si>
  <si>
    <t>DECNGOLD</t>
  </si>
  <si>
    <t>DCW Ltd</t>
  </si>
  <si>
    <t>DCW</t>
  </si>
  <si>
    <t>Automotive Stampings and Assemblies Ltd</t>
  </si>
  <si>
    <t>ASAL</t>
  </si>
  <si>
    <t>Motisons Jewellers Ltd</t>
  </si>
  <si>
    <t>MOTISONS</t>
  </si>
  <si>
    <t>Apparel &amp; Accessories Retailers</t>
  </si>
  <si>
    <t>Oriental Rail Infrastructure Ltd</t>
  </si>
  <si>
    <t>ORIRAIL</t>
  </si>
  <si>
    <t>Vascon Engineers Ltd</t>
  </si>
  <si>
    <t>VASCONEQ</t>
  </si>
  <si>
    <t>GKW Ltd</t>
  </si>
  <si>
    <t>GKWLIMITED</t>
  </si>
  <si>
    <t>Yuken India Ltd</t>
  </si>
  <si>
    <t>YUKEN</t>
  </si>
  <si>
    <t>Bigbloc Construction Ltd</t>
  </si>
  <si>
    <t>BIGBLOC</t>
  </si>
  <si>
    <t>5Paisa Capital Ltd</t>
  </si>
  <si>
    <t>5PAISA</t>
  </si>
  <si>
    <t>Best Agrolife Ltd</t>
  </si>
  <si>
    <t>BESTAGRO</t>
  </si>
  <si>
    <t>Om Infra Ltd</t>
  </si>
  <si>
    <t>OMINFRAL</t>
  </si>
  <si>
    <t>Salzer Electronics Ltd</t>
  </si>
  <si>
    <t>SALZERELEC</t>
  </si>
  <si>
    <t>Manali Petrochemicals Ltd</t>
  </si>
  <si>
    <t>MANALIPETC</t>
  </si>
  <si>
    <t>Andhra Sugars Ltd</t>
  </si>
  <si>
    <t>ANDHRSUGAR</t>
  </si>
  <si>
    <t>GPT Infraprojects Ltd</t>
  </si>
  <si>
    <t>GPTINFRA</t>
  </si>
  <si>
    <t>CFF Fluid Control Ltd</t>
  </si>
  <si>
    <t>CFF</t>
  </si>
  <si>
    <t>Centrum Capital Ltd</t>
  </si>
  <si>
    <t>CENTRUM</t>
  </si>
  <si>
    <t>Waaree Technologies Ltd</t>
  </si>
  <si>
    <t>WAAREE</t>
  </si>
  <si>
    <t>Capital Small Finance Bank Ltd</t>
  </si>
  <si>
    <t>CAPITALSFB</t>
  </si>
  <si>
    <t>Taneja Aerospace and Aviation Ltd</t>
  </si>
  <si>
    <t>TANAA</t>
  </si>
  <si>
    <t>BCL Industries Ltd</t>
  </si>
  <si>
    <t>BCLIND</t>
  </si>
  <si>
    <t>Polo Queen Industrial and Fintech Ltd</t>
  </si>
  <si>
    <t>PQIF</t>
  </si>
  <si>
    <t>Tinna Trade Ltd</t>
  </si>
  <si>
    <t>TINNATFL</t>
  </si>
  <si>
    <t>Butterfly Gandhimathi Appliances Ltd</t>
  </si>
  <si>
    <t>BUTTERFLY</t>
  </si>
  <si>
    <t>TechNVision Ventures Ltd</t>
  </si>
  <si>
    <t>TECHNVISN</t>
  </si>
  <si>
    <t>Krishna Defence &amp; Allied Industries Ltd</t>
  </si>
  <si>
    <t>KRISHNADEF</t>
  </si>
  <si>
    <t>Igarashi Motors India Ltd</t>
  </si>
  <si>
    <t>IGARASHI</t>
  </si>
  <si>
    <t>Kokuyo Camlin Ltd</t>
  </si>
  <si>
    <t>KOKUYOCMLN</t>
  </si>
  <si>
    <t>Amines and Plasticizers Ltd</t>
  </si>
  <si>
    <t>AMNPLST</t>
  </si>
  <si>
    <t>Timex Group India Ltd</t>
  </si>
  <si>
    <t>TIMEX</t>
  </si>
  <si>
    <t>Signpost India Ltd</t>
  </si>
  <si>
    <t>SIGNPOST</t>
  </si>
  <si>
    <t>Systematix Corporate Services Ltd</t>
  </si>
  <si>
    <t>SYSTMTXC</t>
  </si>
  <si>
    <t>Kotak Nifty 50 ETF</t>
  </si>
  <si>
    <t>NIFTY1</t>
  </si>
  <si>
    <t>Zota Health Care Ltd</t>
  </si>
  <si>
    <t>ZOTA</t>
  </si>
  <si>
    <t>Windlas Biotech Ltd</t>
  </si>
  <si>
    <t>WINDLAS</t>
  </si>
  <si>
    <t>Mangalore Chemicals and Fertilisers Ltd</t>
  </si>
  <si>
    <t>MANGCHEFER</t>
  </si>
  <si>
    <t>Dr Agarwal's Eye Hospital Ltd</t>
  </si>
  <si>
    <t>DRAGARWQ</t>
  </si>
  <si>
    <t>Excel Industries Ltd</t>
  </si>
  <si>
    <t>EXCELINDUS</t>
  </si>
  <si>
    <t>NACL Industries Ltd</t>
  </si>
  <si>
    <t>NACLIND</t>
  </si>
  <si>
    <t>Shiva Cement Ltd</t>
  </si>
  <si>
    <t>SHIVACEM</t>
  </si>
  <si>
    <t>Mafatlal Industries Ltd</t>
  </si>
  <si>
    <t>MAFATIND</t>
  </si>
  <si>
    <t>Dhampur Sugar Mills Ltd</t>
  </si>
  <si>
    <t>DHAMPURSUG</t>
  </si>
  <si>
    <t>Allcargo Gati Ltd</t>
  </si>
  <si>
    <t>ACLGATI</t>
  </si>
  <si>
    <t>Automobile Corp Of Goa Ltd</t>
  </si>
  <si>
    <t>ACGL</t>
  </si>
  <si>
    <t>Ngl Fine Chem Ltd</t>
  </si>
  <si>
    <t>NGLFINE</t>
  </si>
  <si>
    <t>Veranda Learning Solutions Ltd</t>
  </si>
  <si>
    <t>VERANDA</t>
  </si>
  <si>
    <t>G M Breweries Ltd</t>
  </si>
  <si>
    <t>GMBREW</t>
  </si>
  <si>
    <t>Antony Waste Handling Cell Ltd</t>
  </si>
  <si>
    <t>AWHCL</t>
  </si>
  <si>
    <t>Kabra Extrusion Technik Ltd</t>
  </si>
  <si>
    <t>KABRAEXTRU</t>
  </si>
  <si>
    <t>Knowledge Marine &amp; Engineering Works Ltd</t>
  </si>
  <si>
    <t>KMEW</t>
  </si>
  <si>
    <t>Dynacons Systems and Solutions Ltd</t>
  </si>
  <si>
    <t>DSSL</t>
  </si>
  <si>
    <t>Beekay Steel Industries Ltd</t>
  </si>
  <si>
    <t>BEEKAY</t>
  </si>
  <si>
    <t>New Delhi Television Ltd</t>
  </si>
  <si>
    <t>NDTV</t>
  </si>
  <si>
    <t>Everest Kanto Cylinder Ltd</t>
  </si>
  <si>
    <t>EKC</t>
  </si>
  <si>
    <t>Wardwizard Innovations &amp; Mobility Ltd</t>
  </si>
  <si>
    <t>WARDINMOBI</t>
  </si>
  <si>
    <t>Rane (Madras) Ltd</t>
  </si>
  <si>
    <t>RML</t>
  </si>
  <si>
    <t>Heranba Industries Ltd</t>
  </si>
  <si>
    <t>HERANBA</t>
  </si>
  <si>
    <t>Dynamic Cables Ltd</t>
  </si>
  <si>
    <t>DYCL</t>
  </si>
  <si>
    <t>Trident Techlabs Ltd</t>
  </si>
  <si>
    <t>TECHLABS</t>
  </si>
  <si>
    <t>Kamdhenu Ltd</t>
  </si>
  <si>
    <t>KAMDHENU</t>
  </si>
  <si>
    <t>Control Print Ltd</t>
  </si>
  <si>
    <t>CONTROLPR</t>
  </si>
  <si>
    <t>Arihant Superstructures Ltd</t>
  </si>
  <si>
    <t>ARIHANTSUP</t>
  </si>
  <si>
    <t>Kitex Garments Ltd</t>
  </si>
  <si>
    <t>KITEX</t>
  </si>
  <si>
    <t>Matrimony.Com Ltd</t>
  </si>
  <si>
    <t>MATRIMONY</t>
  </si>
  <si>
    <t>NIIT Ltd</t>
  </si>
  <si>
    <t>NIITLTD</t>
  </si>
  <si>
    <t>Macpower CNC Machines Ltd</t>
  </si>
  <si>
    <t>MACPOWER</t>
  </si>
  <si>
    <t>Sika Interplant Systems Ltd</t>
  </si>
  <si>
    <t>SIKA</t>
  </si>
  <si>
    <t>India Motor Parts &amp; Accessories Ltd</t>
  </si>
  <si>
    <t>IMPAL</t>
  </si>
  <si>
    <t>KMC Speciality Hospitals (India) Ltd</t>
  </si>
  <si>
    <t>KMCSHIL</t>
  </si>
  <si>
    <t>Eimco Elecon (India) Ltd</t>
  </si>
  <si>
    <t>EIMCOELECO</t>
  </si>
  <si>
    <t>TV Today Network Limited</t>
  </si>
  <si>
    <t>TVTODAY</t>
  </si>
  <si>
    <t>Kuantum Papers Ltd</t>
  </si>
  <si>
    <t>KUANTUM</t>
  </si>
  <si>
    <t>Dwarikesh Sugar Industries Ltd</t>
  </si>
  <si>
    <t>DWARKESH</t>
  </si>
  <si>
    <t>Himatsingka Seide Ltd</t>
  </si>
  <si>
    <t>HIMATSEIDE</t>
  </si>
  <si>
    <t>Shanti Educational Initiatives Ltd</t>
  </si>
  <si>
    <t>SEIL</t>
  </si>
  <si>
    <t>Hubtown Ltd</t>
  </si>
  <si>
    <t>HUBTOWN</t>
  </si>
  <si>
    <t>ULTRAMARINE &amp; PIGMENTS Ltd</t>
  </si>
  <si>
    <t>ULTRAMAR</t>
  </si>
  <si>
    <t>R K Swamy Ltd</t>
  </si>
  <si>
    <t>RKSWAMY</t>
  </si>
  <si>
    <t>Ksolves India Ltd</t>
  </si>
  <si>
    <t>KSOLVES</t>
  </si>
  <si>
    <t>Ice Make Refrigeration Ltd</t>
  </si>
  <si>
    <t>ICEMAKE</t>
  </si>
  <si>
    <t>AMIC Forging Ltd</t>
  </si>
  <si>
    <t>AMIC</t>
  </si>
  <si>
    <t>Xchanging Solutions Ltd</t>
  </si>
  <si>
    <t>XCHANGING</t>
  </si>
  <si>
    <t>BMW Industries Ltd</t>
  </si>
  <si>
    <t>BMW</t>
  </si>
  <si>
    <t>Sterling Tools Ltd</t>
  </si>
  <si>
    <t>STERTOOLS</t>
  </si>
  <si>
    <t>GIC Housing Finance Ltd</t>
  </si>
  <si>
    <t>GICHSGFIN</t>
  </si>
  <si>
    <t>ASM Technologies Ltd</t>
  </si>
  <si>
    <t>ASMTEC</t>
  </si>
  <si>
    <t>Uttam Sugar Mills Ltd</t>
  </si>
  <si>
    <t>UTTAMSUGAR</t>
  </si>
  <si>
    <t>Aaswa Trading and Exports Ltd</t>
  </si>
  <si>
    <t>TCC</t>
  </si>
  <si>
    <t>Steelcast Ltd</t>
  </si>
  <si>
    <t>STEELCAS</t>
  </si>
  <si>
    <t>RIR Power Electronics Ltd</t>
  </si>
  <si>
    <t>RIR</t>
  </si>
  <si>
    <t>Walchandnagar Industries Ltd</t>
  </si>
  <si>
    <t>WALCHANNAG</t>
  </si>
  <si>
    <t>Nelcast Ltd</t>
  </si>
  <si>
    <t>NELCAST</t>
  </si>
  <si>
    <t>AVT Natural Products Ltd</t>
  </si>
  <si>
    <t>AVTNPL</t>
  </si>
  <si>
    <t>Snowman Logistics Ltd</t>
  </si>
  <si>
    <t>SNOWMAN</t>
  </si>
  <si>
    <t>Vinyas Innovative Technologies Ltd</t>
  </si>
  <si>
    <t>VINYAS</t>
  </si>
  <si>
    <t>Oriental Aromatics Ltd</t>
  </si>
  <si>
    <t>OAL</t>
  </si>
  <si>
    <t>Vardhman Holdings Ltd</t>
  </si>
  <si>
    <t>VHL</t>
  </si>
  <si>
    <t>One Point One Solutions Ltd</t>
  </si>
  <si>
    <t>ONEPOINT</t>
  </si>
  <si>
    <t>Dhunseri Ventures Ltd</t>
  </si>
  <si>
    <t>DVL</t>
  </si>
  <si>
    <t>Avadh Sugar &amp; Energy Ltd</t>
  </si>
  <si>
    <t>AVADHSUGAR</t>
  </si>
  <si>
    <t>Cosmic CRF Ltd</t>
  </si>
  <si>
    <t>COSMICCRF</t>
  </si>
  <si>
    <t>Satia Industries Ltd</t>
  </si>
  <si>
    <t>SATIA</t>
  </si>
  <si>
    <t>Max India Ltd</t>
  </si>
  <si>
    <t>MAXIND</t>
  </si>
  <si>
    <t>Monte Carlo Fashions Ltd</t>
  </si>
  <si>
    <t>MONTECARLO</t>
  </si>
  <si>
    <t>Century Enka Ltd</t>
  </si>
  <si>
    <t>CENTENKA</t>
  </si>
  <si>
    <t>Kirloskar Electric Company Ltd</t>
  </si>
  <si>
    <t>KECL</t>
  </si>
  <si>
    <t>Aptech Ltd</t>
  </si>
  <si>
    <t>APTECHT</t>
  </si>
  <si>
    <t>Kamdhenu Ventures Ltd</t>
  </si>
  <si>
    <t>KAMOPAINTS</t>
  </si>
  <si>
    <t>Alphalogic Techsys Ltd</t>
  </si>
  <si>
    <t>ALPHALOGIC</t>
  </si>
  <si>
    <t>Asian Energy Services Ltd</t>
  </si>
  <si>
    <t>ASIANENE</t>
  </si>
  <si>
    <t>Asian Star Co Ltd</t>
  </si>
  <si>
    <t>ASTAR</t>
  </si>
  <si>
    <t>Saurashtra Cement Ltd</t>
  </si>
  <si>
    <t>SAURASHCEM</t>
  </si>
  <si>
    <t>Gulshan Polyols Ltd</t>
  </si>
  <si>
    <t>GULPOLY</t>
  </si>
  <si>
    <t>Vilas Transcore Ltd</t>
  </si>
  <si>
    <t>VILAS</t>
  </si>
  <si>
    <t>Allcargo Terminals Ltd</t>
  </si>
  <si>
    <t>ATL</t>
  </si>
  <si>
    <t>RACL Geartech Ltd</t>
  </si>
  <si>
    <t>RACLGEAR</t>
  </si>
  <si>
    <t>Mercury Ev-Tech Ltd</t>
  </si>
  <si>
    <t>MERCURYEV</t>
  </si>
  <si>
    <t>GPT Healthcare Ltd</t>
  </si>
  <si>
    <t>GPTHEALTH</t>
  </si>
  <si>
    <t>Wonder Electricals Ltd</t>
  </si>
  <si>
    <t>WEL</t>
  </si>
  <si>
    <t>Lincoln Pharmaceuticals Ltd</t>
  </si>
  <si>
    <t>LINCOLN</t>
  </si>
  <si>
    <t>BEML Land Assets Ltd</t>
  </si>
  <si>
    <t>BLAL</t>
  </si>
  <si>
    <t>Sahana System Ltd</t>
  </si>
  <si>
    <t>SAHANA</t>
  </si>
  <si>
    <t>Kopran Ltd</t>
  </si>
  <si>
    <t>KOPRAN</t>
  </si>
  <si>
    <t>Syncom Formulations (India) Ltd</t>
  </si>
  <si>
    <t>SYNCOMF</t>
  </si>
  <si>
    <t>Eraaya Lifespaces Ltd</t>
  </si>
  <si>
    <t>ERAAYA</t>
  </si>
  <si>
    <t>Panorama Studios International Ltd</t>
  </si>
  <si>
    <t>PANORAMA</t>
  </si>
  <si>
    <t>Remus Pharmaceuticals Ltd</t>
  </si>
  <si>
    <t>REMUS</t>
  </si>
  <si>
    <t>Saint-Gobain Sekurit India Ltd</t>
  </si>
  <si>
    <t>SAINTGOBAIN</t>
  </si>
  <si>
    <t>Associated Alcohols &amp; Breweries Ltd</t>
  </si>
  <si>
    <t>ASALCBR</t>
  </si>
  <si>
    <t>Rhetan TMT Ltd</t>
  </si>
  <si>
    <t>RHETAN</t>
  </si>
  <si>
    <t>Lancer Container Lines Ltd</t>
  </si>
  <si>
    <t>LANCER</t>
  </si>
  <si>
    <t>Zuari Industries Ltd</t>
  </si>
  <si>
    <t>ZUARIIND</t>
  </si>
  <si>
    <t>Jay Bharat Maruti Ltd</t>
  </si>
  <si>
    <t>JAYBARMARU</t>
  </si>
  <si>
    <t>Enkei Wheels (India) Ltd</t>
  </si>
  <si>
    <t>ENKEIWHEL</t>
  </si>
  <si>
    <t>Sandesh Ltd</t>
  </si>
  <si>
    <t>SANDESH</t>
  </si>
  <si>
    <t>Uniphos Enterprises Ltd</t>
  </si>
  <si>
    <t>UNIENTER</t>
  </si>
  <si>
    <t>Coffee Day Enterprises Ltd</t>
  </si>
  <si>
    <t>COFFEEDAY</t>
  </si>
  <si>
    <t>Orient Paper and Industries Ltd</t>
  </si>
  <si>
    <t>ORIENTPPR</t>
  </si>
  <si>
    <t>Indo Rama Synthetics (India) Ltd</t>
  </si>
  <si>
    <t>INDORAMA</t>
  </si>
  <si>
    <t>Beta Drugs Ltd</t>
  </si>
  <si>
    <t>BETA</t>
  </si>
  <si>
    <t>Entertainment Network (India) Ltd</t>
  </si>
  <si>
    <t>ENIL</t>
  </si>
  <si>
    <t>Radio</t>
  </si>
  <si>
    <t>Ramco Systems Ltd</t>
  </si>
  <si>
    <t>RAMCOSYS</t>
  </si>
  <si>
    <t>Shalimar Paints Ltd</t>
  </si>
  <si>
    <t>SHALPAINTS</t>
  </si>
  <si>
    <t>Eco Recycling Ltd</t>
  </si>
  <si>
    <t>ECORECO</t>
  </si>
  <si>
    <t>Solex Energy Ltd</t>
  </si>
  <si>
    <t>SOLEX</t>
  </si>
  <si>
    <t>Hind Rectifiers Ltd</t>
  </si>
  <si>
    <t>HIRECT</t>
  </si>
  <si>
    <t>Raj Rayon Industries Ltd</t>
  </si>
  <si>
    <t>RAJRILTD</t>
  </si>
  <si>
    <t>Transindia Real Estate Ltd</t>
  </si>
  <si>
    <t>TREL</t>
  </si>
  <si>
    <t>Krystal Integrated Services Ltd</t>
  </si>
  <si>
    <t>KRYSTAL</t>
  </si>
  <si>
    <t>Suyog Telematics Ltd</t>
  </si>
  <si>
    <t>SUYOG</t>
  </si>
  <si>
    <t>Benares Hotels Ltd</t>
  </si>
  <si>
    <t>BENARAS</t>
  </si>
  <si>
    <t>Urja Global Ltd</t>
  </si>
  <si>
    <t>URJA</t>
  </si>
  <si>
    <t>Aimtron Electronics Ltd</t>
  </si>
  <si>
    <t>AIMTRON</t>
  </si>
  <si>
    <t>Anuh Pharma Ltd</t>
  </si>
  <si>
    <t>ANUHPHR</t>
  </si>
  <si>
    <t>Selan Exploration Technology Ltd</t>
  </si>
  <si>
    <t>SELAN</t>
  </si>
  <si>
    <t>Manoj Vaibhav Gems N Jewellers Ltd</t>
  </si>
  <si>
    <t>MVGJL</t>
  </si>
  <si>
    <t>Valiant Organics Ltd</t>
  </si>
  <si>
    <t>VALIANTORG</t>
  </si>
  <si>
    <t>Sical Logistics Ltd</t>
  </si>
  <si>
    <t>SICALLOG</t>
  </si>
  <si>
    <t>Infobeans Technologies Ltd</t>
  </si>
  <si>
    <t>INFOBEAN</t>
  </si>
  <si>
    <t>Marsons Ltd</t>
  </si>
  <si>
    <t>MARSONS</t>
  </si>
  <si>
    <t>Sakuma Exports Ltd</t>
  </si>
  <si>
    <t>SAKUMA</t>
  </si>
  <si>
    <t>Industrial and Prudential Investment Co Ltd</t>
  </si>
  <si>
    <t>INDPRUD</t>
  </si>
  <si>
    <t>Hexa Tradex Ltd</t>
  </si>
  <si>
    <t>HEXATRADEX</t>
  </si>
  <si>
    <t>IST Ltd</t>
  </si>
  <si>
    <t>ISTLTD</t>
  </si>
  <si>
    <t>Meson Valves India Ltd</t>
  </si>
  <si>
    <t>MESON</t>
  </si>
  <si>
    <t>NCL Industries Ltd</t>
  </si>
  <si>
    <t>NCLIND</t>
  </si>
  <si>
    <t>Platinum Industries Ltd</t>
  </si>
  <si>
    <t>PLATIND</t>
  </si>
  <si>
    <t>Zodiac Energy Ltd</t>
  </si>
  <si>
    <t>ZODIAC</t>
  </si>
  <si>
    <t>Tuticorin Alkali Chemicals and Fertilizers Ltd</t>
  </si>
  <si>
    <t>TUTIALKA</t>
  </si>
  <si>
    <t>Prakash Pipes Ltd</t>
  </si>
  <si>
    <t>PPL</t>
  </si>
  <si>
    <t>Ester Industries Ltd</t>
  </si>
  <si>
    <t>ESTER</t>
  </si>
  <si>
    <t>Sastasundar Ventures Ltd</t>
  </si>
  <si>
    <t>SASTASUNDR</t>
  </si>
  <si>
    <t>Sportking India Ltd</t>
  </si>
  <si>
    <t>SPORTKING</t>
  </si>
  <si>
    <t>Hardwyn India Ltd</t>
  </si>
  <si>
    <t>HARDWYN</t>
  </si>
  <si>
    <t>Building Products - Glass</t>
  </si>
  <si>
    <t>Foods and Inns Ltd</t>
  </si>
  <si>
    <t>FOODSIN</t>
  </si>
  <si>
    <t>Heubach Colorants India Ltd</t>
  </si>
  <si>
    <t>HEUBACHIND</t>
  </si>
  <si>
    <t>Ganesh Benzoplast Ltd</t>
  </si>
  <si>
    <t>GANESHBE</t>
  </si>
  <si>
    <t>Magadh Sugar &amp; Energy Ltd</t>
  </si>
  <si>
    <t>MAGADSUGAR</t>
  </si>
  <si>
    <t>Crest Ventures Ltd</t>
  </si>
  <si>
    <t>CREST</t>
  </si>
  <si>
    <t>Bliss GVS Pharma Ltd</t>
  </si>
  <si>
    <t>BLISSGVS</t>
  </si>
  <si>
    <t>Pudumjee Paper Products Ltd</t>
  </si>
  <si>
    <t>PDMJEPAPER</t>
  </si>
  <si>
    <t>Emkay Taps and Cutting Tools Ltd</t>
  </si>
  <si>
    <t>EMKAYTOOLS</t>
  </si>
  <si>
    <t>Chaman Lal Setia Exports Ltd</t>
  </si>
  <si>
    <t>CLSEL</t>
  </si>
  <si>
    <t>Mukka Proteins Ltd</t>
  </si>
  <si>
    <t>MUKKA</t>
  </si>
  <si>
    <t>Dhanlaxmi Bank Ltd</t>
  </si>
  <si>
    <t>DHANBANK</t>
  </si>
  <si>
    <t>Creative Newtech Ltd</t>
  </si>
  <si>
    <t>CREATIVE</t>
  </si>
  <si>
    <t>Innovana Thinklabs Ltd</t>
  </si>
  <si>
    <t>INNOVANA</t>
  </si>
  <si>
    <t>Nahar Spinning Mills Ltd</t>
  </si>
  <si>
    <t>NAHARSPING</t>
  </si>
  <si>
    <t>Credo Brands Marketing Ltd</t>
  </si>
  <si>
    <t>MUFTI</t>
  </si>
  <si>
    <t>Men's Clothing</t>
  </si>
  <si>
    <t>Digispice Technologies Ltd</t>
  </si>
  <si>
    <t>DIGISPICE</t>
  </si>
  <si>
    <t>Vimta Labs Ltd</t>
  </si>
  <si>
    <t>VIMTALABS</t>
  </si>
  <si>
    <t>Sutlej Textiles and Industries Ltd</t>
  </si>
  <si>
    <t>SUTLEJTEX</t>
  </si>
  <si>
    <t>Australian Premium Solar (India) Ltd</t>
  </si>
  <si>
    <t>APS</t>
  </si>
  <si>
    <t>Photovoltaic Solar Systems &amp; Equipment</t>
  </si>
  <si>
    <t>Sar Auto Products Ltd</t>
  </si>
  <si>
    <t>SAPL</t>
  </si>
  <si>
    <t>AGI Infra Ltd</t>
  </si>
  <si>
    <t>AGIIL</t>
  </si>
  <si>
    <t>Jagatjit Industries Ltd</t>
  </si>
  <si>
    <t>JAGAJITIND</t>
  </si>
  <si>
    <t>Shree Ganesh Remedies Ltd</t>
  </si>
  <si>
    <t>SGRL</t>
  </si>
  <si>
    <t>Z F Steering Gear (India) Ltd</t>
  </si>
  <si>
    <t>ZFSTEERING</t>
  </si>
  <si>
    <t>Elin Electronics Ltd</t>
  </si>
  <si>
    <t>ELIN</t>
  </si>
  <si>
    <t>Alliance Integrated Metaliks Ltd</t>
  </si>
  <si>
    <t>AIML</t>
  </si>
  <si>
    <t>Essar Shipping Ltd</t>
  </si>
  <si>
    <t>ESSARSHPNG</t>
  </si>
  <si>
    <t>Kellton Tech Solutions Ltd</t>
  </si>
  <si>
    <t>KELLTONTEC</t>
  </si>
  <si>
    <t>Vikas Lifecare Ltd</t>
  </si>
  <si>
    <t>VIKASLIFE</t>
  </si>
  <si>
    <t>Rajapalayam Mills Ltd</t>
  </si>
  <si>
    <t>RAJPALAYAM</t>
  </si>
  <si>
    <t>VLS Finance Ltd</t>
  </si>
  <si>
    <t>VLSFINANCE</t>
  </si>
  <si>
    <t>Electrotherm (India) Ltd</t>
  </si>
  <si>
    <t>ELECTHERM</t>
  </si>
  <si>
    <t>CSL Finance Ltd</t>
  </si>
  <si>
    <t>CSLFINANCE</t>
  </si>
  <si>
    <t>Cropster Agro Ltd</t>
  </si>
  <si>
    <t>CROPSTER</t>
  </si>
  <si>
    <t>Sat Industries Ltd</t>
  </si>
  <si>
    <t>SATINDLTD</t>
  </si>
  <si>
    <t>Kotyark Industries Ltd</t>
  </si>
  <si>
    <t>KOTYARK</t>
  </si>
  <si>
    <t>Allied Digital Services Ltd</t>
  </si>
  <si>
    <t>ADSL</t>
  </si>
  <si>
    <t>NDR Auto Components Ltd</t>
  </si>
  <si>
    <t>NDRAUTO</t>
  </si>
  <si>
    <t>Visaka Industries Ltd</t>
  </si>
  <si>
    <t>VISAKAIND</t>
  </si>
  <si>
    <t>MSP Steel &amp; Power Ltd</t>
  </si>
  <si>
    <t>MSPL</t>
  </si>
  <si>
    <t>Eldeco Housing and Industries Ltd</t>
  </si>
  <si>
    <t>ELDEHSG</t>
  </si>
  <si>
    <t>Khazanchi Jewellers Ltd</t>
  </si>
  <si>
    <t>KHAZANCHI</t>
  </si>
  <si>
    <t>Indo Amines Ltd</t>
  </si>
  <si>
    <t>INDOAMIN</t>
  </si>
  <si>
    <t>Focus Lighting and Fixtures Ltd</t>
  </si>
  <si>
    <t>FOCUS</t>
  </si>
  <si>
    <t>SPEL Semiconductor Ltd</t>
  </si>
  <si>
    <t>SPELS</t>
  </si>
  <si>
    <t>Pakka Limited</t>
  </si>
  <si>
    <t>PAKKA</t>
  </si>
  <si>
    <t>RSWM Ltd</t>
  </si>
  <si>
    <t>RSWM</t>
  </si>
  <si>
    <t>Basilic Fly Studio Ltd</t>
  </si>
  <si>
    <t>BASILIC</t>
  </si>
  <si>
    <t>Ravindra Energy Ltd</t>
  </si>
  <si>
    <t>RELTD</t>
  </si>
  <si>
    <t>Shivalik Rasayan Ltd</t>
  </si>
  <si>
    <t>SHIVALIK</t>
  </si>
  <si>
    <t>Royal Orchid Hotels Ltd</t>
  </si>
  <si>
    <t>ROHLTD</t>
  </si>
  <si>
    <t>Transpek Industry Ltd</t>
  </si>
  <si>
    <t>TRANSPEK</t>
  </si>
  <si>
    <t>Andhra Petrochemicals Ltd</t>
  </si>
  <si>
    <t>ANDHRAPET</t>
  </si>
  <si>
    <t>Deccan Cements Ltd</t>
  </si>
  <si>
    <t>DECCANCE</t>
  </si>
  <si>
    <t>Bharat Parenterals Ltd</t>
  </si>
  <si>
    <t>BPLPHARMA</t>
  </si>
  <si>
    <t>AGS Transact Technologies Ltd</t>
  </si>
  <si>
    <t>AGSTRA</t>
  </si>
  <si>
    <t>Algoquant Fintech Ltd</t>
  </si>
  <si>
    <t>AQFINTECH</t>
  </si>
  <si>
    <t>Bodal Chemicals Ltd</t>
  </si>
  <si>
    <t>BODALCHEM</t>
  </si>
  <si>
    <t>K&amp;R Rail Engineering Ltd</t>
  </si>
  <si>
    <t>KRRAIL</t>
  </si>
  <si>
    <t>Gandhi Special Tubes Ltd</t>
  </si>
  <si>
    <t>GANDHITUBE</t>
  </si>
  <si>
    <t>3B Blackbio DX Ltd</t>
  </si>
  <si>
    <t>3BBLACKBIO</t>
  </si>
  <si>
    <t>ADC India Communications Ltd</t>
  </si>
  <si>
    <t>ADCINDIA</t>
  </si>
  <si>
    <t>Vasa Denticity Ltd</t>
  </si>
  <si>
    <t>DENTALKART</t>
  </si>
  <si>
    <t>Renaissance Global Ltd</t>
  </si>
  <si>
    <t>RGL</t>
  </si>
  <si>
    <t>Aurum Proptech Ltd</t>
  </si>
  <si>
    <t>AURUM</t>
  </si>
  <si>
    <t>TGV SRAAC Ltd</t>
  </si>
  <si>
    <t>TGVSL</t>
  </si>
  <si>
    <t>Windsor Machines Ltd</t>
  </si>
  <si>
    <t>WINDMACHIN</t>
  </si>
  <si>
    <t>Faze Three Ltd</t>
  </si>
  <si>
    <t>FAZE3Q</t>
  </si>
  <si>
    <t>Axtel Industries Ltd</t>
  </si>
  <si>
    <t>AXTEL</t>
  </si>
  <si>
    <t>NINtec Systems Ltd</t>
  </si>
  <si>
    <t>NINSYS</t>
  </si>
  <si>
    <t>Sree Rayalaseema Hi-Strength Hypo Ltd</t>
  </si>
  <si>
    <t>SRHHYPOLTD</t>
  </si>
  <si>
    <t>Aditya Birla Money Ltd</t>
  </si>
  <si>
    <t>BIRLAMONEY</t>
  </si>
  <si>
    <t>Dhampur Bio Organics Ltd</t>
  </si>
  <si>
    <t>DBOL</t>
  </si>
  <si>
    <t>SPML Infra Ltd</t>
  </si>
  <si>
    <t>SPMLINFRA</t>
  </si>
  <si>
    <t>Permanent Magnets Ltd</t>
  </si>
  <si>
    <t>PERMAGN</t>
  </si>
  <si>
    <t>Zuari Agro Chemicals Ltd</t>
  </si>
  <si>
    <t>ZUARI</t>
  </si>
  <si>
    <t>Primo Chemicals Ltd</t>
  </si>
  <si>
    <t>PRIMO</t>
  </si>
  <si>
    <t>Chemcon Speciality Chemicals Ltd</t>
  </si>
  <si>
    <t>CHEMCON</t>
  </si>
  <si>
    <t>Jindal Poly Investment and Finance Company Ltd</t>
  </si>
  <si>
    <t>JPOLYINVST</t>
  </si>
  <si>
    <t>Moneyboxx Finance Ltd</t>
  </si>
  <si>
    <t>MONEYBOXX</t>
  </si>
  <si>
    <t>Kriti Industries (India) Limited</t>
  </si>
  <si>
    <t>KRITI</t>
  </si>
  <si>
    <t>Rushil Decor Ltd</t>
  </si>
  <si>
    <t>RUSHIL</t>
  </si>
  <si>
    <t>State Trading Corporation of India Ltd</t>
  </si>
  <si>
    <t>STCINDIA</t>
  </si>
  <si>
    <t>Davangere Sugar Company Ltd</t>
  </si>
  <si>
    <t>DAVANGERE</t>
  </si>
  <si>
    <t>Zee Media Corporation Ltd</t>
  </si>
  <si>
    <t>ZEEMEDIA</t>
  </si>
  <si>
    <t>Bajaj Healthcare Ltd</t>
  </si>
  <si>
    <t>BAJAJHCARE</t>
  </si>
  <si>
    <t>JG Chemicals Ltd</t>
  </si>
  <si>
    <t>JGCHEM</t>
  </si>
  <si>
    <t>Fedders Holding Ltd</t>
  </si>
  <si>
    <t>IMCAP</t>
  </si>
  <si>
    <t>Silver Touch Technologies Ltd</t>
  </si>
  <si>
    <t>SILVERTUC</t>
  </si>
  <si>
    <t>Danlaw Technologies India Ltd</t>
  </si>
  <si>
    <t>DANLAW</t>
  </si>
  <si>
    <t>Oswal Greentech Ltd</t>
  </si>
  <si>
    <t>OSWALGREEN</t>
  </si>
  <si>
    <t>Giriraj Civil Developers Ltd</t>
  </si>
  <si>
    <t>GIRIRAJ</t>
  </si>
  <si>
    <t>Jayant Agro-Organics Ltd</t>
  </si>
  <si>
    <t>JAYAGROGN</t>
  </si>
  <si>
    <t>Mkventures Capital Ltd</t>
  </si>
  <si>
    <t>MKVENTURES</t>
  </si>
  <si>
    <t>Jaykay Enterprises Ltd</t>
  </si>
  <si>
    <t>JAYKAY</t>
  </si>
  <si>
    <t>Ugar Sugar Works Ltd</t>
  </si>
  <si>
    <t>UGARSUGAR</t>
  </si>
  <si>
    <t>Tracxn Technologies Ltd</t>
  </si>
  <si>
    <t>TRACXN</t>
  </si>
  <si>
    <t>Jindal Photo Ltd</t>
  </si>
  <si>
    <t>JINDALPHOT</t>
  </si>
  <si>
    <t>Pondy Oxides and Chemicals Ltd</t>
  </si>
  <si>
    <t>POCL</t>
  </si>
  <si>
    <t>Asian Granito India Ltd</t>
  </si>
  <si>
    <t>ASIANTILES</t>
  </si>
  <si>
    <t>Gloster Ltd</t>
  </si>
  <si>
    <t>GLOSTERLTD</t>
  </si>
  <si>
    <t>EKI Energy Services Ltd</t>
  </si>
  <si>
    <t>EKI</t>
  </si>
  <si>
    <t>Ambika Cotton Mills Ltd</t>
  </si>
  <si>
    <t>AMBIKCO</t>
  </si>
  <si>
    <t>Global Surfaces Ltd</t>
  </si>
  <si>
    <t>GSLSU</t>
  </si>
  <si>
    <t>Repro India Ltd</t>
  </si>
  <si>
    <t>REPRO</t>
  </si>
  <si>
    <t>Onward Technologies Ltd</t>
  </si>
  <si>
    <t>ONWARDTEC</t>
  </si>
  <si>
    <t>Andhra Cements Ltd</t>
  </si>
  <si>
    <t>ACL</t>
  </si>
  <si>
    <t>Jagsonpal Pharmaceuticals Ltd</t>
  </si>
  <si>
    <t>JAGSNPHARM</t>
  </si>
  <si>
    <t>Hampton Sky Realty Ltd</t>
  </si>
  <si>
    <t>HAMPTON</t>
  </si>
  <si>
    <t>ABS Marine Services Ltd</t>
  </si>
  <si>
    <t>ABSMARINE</t>
  </si>
  <si>
    <t>Munjal Auto Industries Ltd</t>
  </si>
  <si>
    <t>MUNJALAU</t>
  </si>
  <si>
    <t>TAAL Enterprises Ltd</t>
  </si>
  <si>
    <t>TAALENT</t>
  </si>
  <si>
    <t>U. P. Hotels Ltd</t>
  </si>
  <si>
    <t>UPHOT</t>
  </si>
  <si>
    <t>SBC Exports Ltd</t>
  </si>
  <si>
    <t>SBC</t>
  </si>
  <si>
    <t>Hp Adhesives Ltd</t>
  </si>
  <si>
    <t>HPAL</t>
  </si>
  <si>
    <t>De Nora India Ltd</t>
  </si>
  <si>
    <t>DENORA</t>
  </si>
  <si>
    <t>GFL Ltd</t>
  </si>
  <si>
    <t>GFLLIMITED</t>
  </si>
  <si>
    <t>HDFC Nifty 50 ETF</t>
  </si>
  <si>
    <t>HDFCNIFTY</t>
  </si>
  <si>
    <t>GHCL Textiles Ltd</t>
  </si>
  <si>
    <t>GHCLTEXTIL</t>
  </si>
  <si>
    <t>Cheviot Co Ltd</t>
  </si>
  <si>
    <t>CHEVIOT</t>
  </si>
  <si>
    <t>Integra Engineering India Ltd</t>
  </si>
  <si>
    <t>INTEGRAEN</t>
  </si>
  <si>
    <t>Chemfab Alkalis Ltd</t>
  </si>
  <si>
    <t>CHEMFAB</t>
  </si>
  <si>
    <t>Sarla Performance Fibers Ltd</t>
  </si>
  <si>
    <t>SARLAPOLY</t>
  </si>
  <si>
    <t>Ceinsys Tech Ltd</t>
  </si>
  <si>
    <t>CEINSYSTECH</t>
  </si>
  <si>
    <t>Drone Destination Ltd</t>
  </si>
  <si>
    <t>DRONE</t>
  </si>
  <si>
    <t>Linc Ltd</t>
  </si>
  <si>
    <t>LINC</t>
  </si>
  <si>
    <t>GRM Overseas Ltd</t>
  </si>
  <si>
    <t>GRMOVER</t>
  </si>
  <si>
    <t>Ashima Ltd</t>
  </si>
  <si>
    <t>ASHIMASYN</t>
  </si>
  <si>
    <t>Voith Paper Fabrics India Ltd</t>
  </si>
  <si>
    <t>VOITHPAPR</t>
  </si>
  <si>
    <t>N R Agarwal Industries Ltd</t>
  </si>
  <si>
    <t>NRAIL</t>
  </si>
  <si>
    <t>Tamilnadu Petroproducts Ltd</t>
  </si>
  <si>
    <t>TNPETRO</t>
  </si>
  <si>
    <t>Arrow Greentech Ltd</t>
  </si>
  <si>
    <t>ARROWGREEN</t>
  </si>
  <si>
    <t>Radiant Cash Management Services Ltd</t>
  </si>
  <si>
    <t>RADIANTCMS</t>
  </si>
  <si>
    <t>Speciality Restaurants Ltd</t>
  </si>
  <si>
    <t>SPECIALITY</t>
  </si>
  <si>
    <t>Bajaj Steel Industries Ltd</t>
  </si>
  <si>
    <t>BAJAJST</t>
  </si>
  <si>
    <t>Morganite Crucible (India) Ltd</t>
  </si>
  <si>
    <t>MORGANITE</t>
  </si>
  <si>
    <t>STEL Holdings Ltd</t>
  </si>
  <si>
    <t>STEL</t>
  </si>
  <si>
    <t>Newtime Infrastructure Ltd</t>
  </si>
  <si>
    <t>NEWINFRA</t>
  </si>
  <si>
    <t>Wealth First Portfolio Managers Ltd</t>
  </si>
  <si>
    <t>WEALTH</t>
  </si>
  <si>
    <t>Dharmaj Crop Guard Ltd</t>
  </si>
  <si>
    <t>DHARMAJ</t>
  </si>
  <si>
    <t>Chembond Chemicals Ltd</t>
  </si>
  <si>
    <t>CHEMBOND</t>
  </si>
  <si>
    <t>Sarveshwar Foods Ltd</t>
  </si>
  <si>
    <t>SARVESHWAR</t>
  </si>
  <si>
    <t>Megatherm Induction Ltd</t>
  </si>
  <si>
    <t>MEGATHERM</t>
  </si>
  <si>
    <t>Vintage Coffee and Beverages Ltd</t>
  </si>
  <si>
    <t>VINCOFE</t>
  </si>
  <si>
    <t>Forbes &amp; Company Ltd</t>
  </si>
  <si>
    <t>FORBESCO</t>
  </si>
  <si>
    <t>Supreme Power Equipment Ltd</t>
  </si>
  <si>
    <t>SUPREMEPWR</t>
  </si>
  <si>
    <t>Heavy Electrical Equipment</t>
  </si>
  <si>
    <t>Dhunseri Investments Ltd</t>
  </si>
  <si>
    <t>DHUNINV</t>
  </si>
  <si>
    <t>Veljan Denison Ltd</t>
  </si>
  <si>
    <t>VELJAN</t>
  </si>
  <si>
    <t>Panacea Biotec Ltd</t>
  </si>
  <si>
    <t>PANACEABIO</t>
  </si>
  <si>
    <t>Ratnaveer Precision Engineering Ltd</t>
  </si>
  <si>
    <t>RATNAVEER</t>
  </si>
  <si>
    <t>Kothari Petrochemicals Ltd</t>
  </si>
  <si>
    <t>KOTHARIPET</t>
  </si>
  <si>
    <t>Investment Trust of India Ltd</t>
  </si>
  <si>
    <t>THEINVEST</t>
  </si>
  <si>
    <t>S Chand and Company Ltd</t>
  </si>
  <si>
    <t>SCHAND</t>
  </si>
  <si>
    <t>Spencer's Retail Ltd</t>
  </si>
  <si>
    <t>SPENCERS</t>
  </si>
  <si>
    <t>Oriental Carbon &amp; Chemicals Ltd</t>
  </si>
  <si>
    <t>OCCL</t>
  </si>
  <si>
    <t>Race Eco Chain Ltd</t>
  </si>
  <si>
    <t>RACE</t>
  </si>
  <si>
    <t>Tribhovandas Bhimji Zaveri Ltd</t>
  </si>
  <si>
    <t>TBZ</t>
  </si>
  <si>
    <t>Capital India Finance Ltd</t>
  </si>
  <si>
    <t>CIFL</t>
  </si>
  <si>
    <t>Artemis Electricals and Projects Ltd</t>
  </si>
  <si>
    <t>AEPL</t>
  </si>
  <si>
    <t>GeeCee Ventures Ltd</t>
  </si>
  <si>
    <t>GEECEE</t>
  </si>
  <si>
    <t>Virtuoso Optoelectronics Ltd</t>
  </si>
  <si>
    <t>VOEPL</t>
  </si>
  <si>
    <t>Suraj Products Ltd</t>
  </si>
  <si>
    <t>SURAJ</t>
  </si>
  <si>
    <t>Menon Bearings Ltd</t>
  </si>
  <si>
    <t>MENONBE</t>
  </si>
  <si>
    <t>Lokesh Machines Ltd</t>
  </si>
  <si>
    <t>LOKESHMACH</t>
  </si>
  <si>
    <t>DMCC Speciality Chemicals Ltd</t>
  </si>
  <si>
    <t>DMCC</t>
  </si>
  <si>
    <t>Lotus Chocolate Company Ltd</t>
  </si>
  <si>
    <t>LOTUSCHO</t>
  </si>
  <si>
    <t>Tantia Constructions Ltd</t>
  </si>
  <si>
    <t>TCLCONS</t>
  </si>
  <si>
    <t>Mindteck (India) Ltd</t>
  </si>
  <si>
    <t>MINDTECK</t>
  </si>
  <si>
    <t>KSE Ltd</t>
  </si>
  <si>
    <t>KSE</t>
  </si>
  <si>
    <t>Maan Aluminium Ltd</t>
  </si>
  <si>
    <t>MAANALU</t>
  </si>
  <si>
    <t>20 Microns Ltd</t>
  </si>
  <si>
    <t>20MICRONS</t>
  </si>
  <si>
    <t>ATMASTCO Ltd</t>
  </si>
  <si>
    <t>ATMASTCO</t>
  </si>
  <si>
    <t>Albert David Ltd</t>
  </si>
  <si>
    <t>ALBERTDAVD</t>
  </si>
  <si>
    <t>Saraswati Commercial (India) Ltd</t>
  </si>
  <si>
    <t>ZSARACOM</t>
  </si>
  <si>
    <t>Arfin India Ltd</t>
  </si>
  <si>
    <t>ARFIN</t>
  </si>
  <si>
    <t>Kisan Mouldings Ltd</t>
  </si>
  <si>
    <t>KISAN</t>
  </si>
  <si>
    <t>IND Swift Laboratories Ltd</t>
  </si>
  <si>
    <t>INDSWFTLAB</t>
  </si>
  <si>
    <t>Pashupati Cotspin Ltd</t>
  </si>
  <si>
    <t>PASHUPATI</t>
  </si>
  <si>
    <t>Hindustan Composites Ltd</t>
  </si>
  <si>
    <t>HINDCOMPOS</t>
  </si>
  <si>
    <t>Onmobile Global Ltd</t>
  </si>
  <si>
    <t>ONMOBILE</t>
  </si>
  <si>
    <t>Nitta Gelatin India Ltd</t>
  </si>
  <si>
    <t>NITTAGELA</t>
  </si>
  <si>
    <t>W S Industries (India) Ltd</t>
  </si>
  <si>
    <t>WSI</t>
  </si>
  <si>
    <t>Nagarjuna Fertilizers and Chemicals Ltd</t>
  </si>
  <si>
    <t>NAGAFERT</t>
  </si>
  <si>
    <t>Rane Brake Linings Ltd</t>
  </si>
  <si>
    <t>RBL</t>
  </si>
  <si>
    <t>Veefin Solutions Ltd</t>
  </si>
  <si>
    <t>VEEFIN</t>
  </si>
  <si>
    <t>Sunshield Chemicals Ltd</t>
  </si>
  <si>
    <t>SUNSHIEL</t>
  </si>
  <si>
    <t>Ritco Logistics Ltd</t>
  </si>
  <si>
    <t>RITCO</t>
  </si>
  <si>
    <t>Brand Concepts Ltd</t>
  </si>
  <si>
    <t>BCONCEPTS</t>
  </si>
  <si>
    <t>Bedmutha Industries Ltd</t>
  </si>
  <si>
    <t>BEDMUTHA</t>
  </si>
  <si>
    <t>Finkurve Financial Services Ltd</t>
  </si>
  <si>
    <t>FINKURVE</t>
  </si>
  <si>
    <t>Vinyl Chemicals (India) Ltd</t>
  </si>
  <si>
    <t>VINYLINDIA</t>
  </si>
  <si>
    <t>Bhageria Industries Ltd</t>
  </si>
  <si>
    <t>BHAGERIA</t>
  </si>
  <si>
    <t>Goa Carbon Ltd</t>
  </si>
  <si>
    <t>GOACARBON</t>
  </si>
  <si>
    <t>Metals - Coke</t>
  </si>
  <si>
    <t>High Energy Batteries (India) Ltd</t>
  </si>
  <si>
    <t>HIGHENE</t>
  </si>
  <si>
    <t>Mold-Tek Technologies Ltd</t>
  </si>
  <si>
    <t>MOLDTECH</t>
  </si>
  <si>
    <t>Arihant Capital Markets Ltd</t>
  </si>
  <si>
    <t>ARIHANTCAP</t>
  </si>
  <si>
    <t>Wim Plast Ltd</t>
  </si>
  <si>
    <t>WIMPLAST</t>
  </si>
  <si>
    <t>The Ruby Mills Ltd</t>
  </si>
  <si>
    <t>RUBYMILLS</t>
  </si>
  <si>
    <t>Radhika Jeweltech Ltd</t>
  </si>
  <si>
    <t>RADHIKAJWE</t>
  </si>
  <si>
    <t>Haldyn Glass Ltd</t>
  </si>
  <si>
    <t>HALDYNGL</t>
  </si>
  <si>
    <t>Birla Cable Ltd</t>
  </si>
  <si>
    <t>BIRLACABLE</t>
  </si>
  <si>
    <t>Shreyas Shipping and Logistics Ltd</t>
  </si>
  <si>
    <t>SHREYAS</t>
  </si>
  <si>
    <t>Jay Jalaram Technologies Ltd</t>
  </si>
  <si>
    <t>KORE</t>
  </si>
  <si>
    <t>Simplex Infrastructures Ltd</t>
  </si>
  <si>
    <t>SIMPLEXINF</t>
  </si>
  <si>
    <t>Concord Control Systems Ltd</t>
  </si>
  <si>
    <t>CNCRD</t>
  </si>
  <si>
    <t>Laxmi Goldorna House Ltd</t>
  </si>
  <si>
    <t>LGHL</t>
  </si>
  <si>
    <t>Hindustan Media Ventures Ltd</t>
  </si>
  <si>
    <t>HMVL</t>
  </si>
  <si>
    <t>Mallcom (India) Ltd</t>
  </si>
  <si>
    <t>MALLCOM</t>
  </si>
  <si>
    <t>VL E-Governance &amp; IT Solutions Ltd</t>
  </si>
  <si>
    <t>VLEGOV</t>
  </si>
  <si>
    <t>A K Capital Services Ltd</t>
  </si>
  <si>
    <t>AKCAPIT</t>
  </si>
  <si>
    <t>Balaji Telefilms Ltd</t>
  </si>
  <si>
    <t>BALAJITELE</t>
  </si>
  <si>
    <t>Career Point Ltd</t>
  </si>
  <si>
    <t>CAREERP</t>
  </si>
  <si>
    <t>Prime Securities Ltd</t>
  </si>
  <si>
    <t>PRIMESECU</t>
  </si>
  <si>
    <t>Emami Paper Mills Ltd</t>
  </si>
  <si>
    <t>EMAMIPAP</t>
  </si>
  <si>
    <t>Donear Industries Ltd</t>
  </si>
  <si>
    <t>DONEAR</t>
  </si>
  <si>
    <t>S J Logistics (India) Ltd</t>
  </si>
  <si>
    <t>SJLOGISTIC</t>
  </si>
  <si>
    <t>MBL Infrastructure Ltd</t>
  </si>
  <si>
    <t>MBLINFRA</t>
  </si>
  <si>
    <t>Nectar Lifesciences Ltd</t>
  </si>
  <si>
    <t>NECLIFE</t>
  </si>
  <si>
    <t>Nicco Parks &amp; Resorts Ltd</t>
  </si>
  <si>
    <t>NICCOPAR</t>
  </si>
  <si>
    <t>SKM Egg Products Export India Ltd</t>
  </si>
  <si>
    <t>SKMEGGPROD</t>
  </si>
  <si>
    <t>Remsons Industries Ltd</t>
  </si>
  <si>
    <t>REMSONSIND</t>
  </si>
  <si>
    <t>Plastiblends India Ltd</t>
  </si>
  <si>
    <t>PLASTIBLEN</t>
  </si>
  <si>
    <t>MMP Industries Ltd</t>
  </si>
  <si>
    <t>MMP</t>
  </si>
  <si>
    <t>RMC Switchgears Ltd</t>
  </si>
  <si>
    <t>RMC</t>
  </si>
  <si>
    <t>Apex Frozen Foods Ltd</t>
  </si>
  <si>
    <t>APEX</t>
  </si>
  <si>
    <t>Khaitan Chemicals and Fertilizers Ltd</t>
  </si>
  <si>
    <t>KHAICHEM</t>
  </si>
  <si>
    <t>Nandan Denim Ltd</t>
  </si>
  <si>
    <t>NDL</t>
  </si>
  <si>
    <t>Viceroy Hotels Ltd</t>
  </si>
  <si>
    <t>VHLTD</t>
  </si>
  <si>
    <t>Hindustan Motors Ltd</t>
  </si>
  <si>
    <t>HINDMOTORS</t>
  </si>
  <si>
    <t>D P Wires Ltd</t>
  </si>
  <si>
    <t>DPWIRES</t>
  </si>
  <si>
    <t>TPL Plastech Ltd</t>
  </si>
  <si>
    <t>TPLPLASTEH</t>
  </si>
  <si>
    <t>Macfos Ltd</t>
  </si>
  <si>
    <t>ROBU</t>
  </si>
  <si>
    <t>Sukhjit Starch and Chemicals Ltd</t>
  </si>
  <si>
    <t>SUKHJITS</t>
  </si>
  <si>
    <t>FCS Software Solutions Ltd</t>
  </si>
  <si>
    <t>FCSSOFT</t>
  </si>
  <si>
    <t>Sakar Healthcare Ltd</t>
  </si>
  <si>
    <t>SAKAR</t>
  </si>
  <si>
    <t>Shankar Lal Rampal Dye-Chem Ltd</t>
  </si>
  <si>
    <t>SRD</t>
  </si>
  <si>
    <t>Black Rose Industries Ltd</t>
  </si>
  <si>
    <t>BLACKROSE</t>
  </si>
  <si>
    <t>Vikas Ecotech Ltd</t>
  </si>
  <si>
    <t>VIKASECO</t>
  </si>
  <si>
    <t>Pratham EPC Projects Ltd</t>
  </si>
  <si>
    <t>PRATHAM</t>
  </si>
  <si>
    <t>LIC MF S&amp;P BSE Sensex ETF</t>
  </si>
  <si>
    <t>LICNETFSEN</t>
  </si>
  <si>
    <t>Shree Tirupati Balajee FIBC Ltd</t>
  </si>
  <si>
    <t>TIRUPATI</t>
  </si>
  <si>
    <t>AVG Logistics Ltd</t>
  </si>
  <si>
    <t>AVG</t>
  </si>
  <si>
    <t>Wise Travel India Ltd</t>
  </si>
  <si>
    <t>WTICAB</t>
  </si>
  <si>
    <t>Shree Pushkar Chemicals &amp; Fertilisers Ltd</t>
  </si>
  <si>
    <t>SHREEPUSHK</t>
  </si>
  <si>
    <t>Kernex Microsystems (India) Ltd</t>
  </si>
  <si>
    <t>KERNEX</t>
  </si>
  <si>
    <t>Indag Rubber Ltd</t>
  </si>
  <si>
    <t>INDAG</t>
  </si>
  <si>
    <t>Advani Hotels and Resorts (India) Ltd</t>
  </si>
  <si>
    <t>ADVANIHOTR</t>
  </si>
  <si>
    <t>Sreeleathers Ltd</t>
  </si>
  <si>
    <t>SREEL</t>
  </si>
  <si>
    <t>Stovec Industries Ltd</t>
  </si>
  <si>
    <t>STOVACQ</t>
  </si>
  <si>
    <t>Balaxi Pharmaceuticals Ltd</t>
  </si>
  <si>
    <t>BALAXI</t>
  </si>
  <si>
    <t>Pavna Industries Ltd</t>
  </si>
  <si>
    <t>PAVNAIND</t>
  </si>
  <si>
    <t>Gourmet Gateway India Ltd</t>
  </si>
  <si>
    <t>GOURMET</t>
  </si>
  <si>
    <t>Kore Digital Ltd</t>
  </si>
  <si>
    <t>Modern Insulators Ltd</t>
  </si>
  <si>
    <t>MODINSU</t>
  </si>
  <si>
    <t>Bright Outdoor Media Ltd</t>
  </si>
  <si>
    <t>BRIGHT</t>
  </si>
  <si>
    <t>UTI Gold Exchange Traded Fund</t>
  </si>
  <si>
    <t>GOLDSHARE</t>
  </si>
  <si>
    <t>Liberty Shoes Ltd</t>
  </si>
  <si>
    <t>LIBERTSHOE</t>
  </si>
  <si>
    <t>Music Broadcast Ltd</t>
  </si>
  <si>
    <t>RADIOCITY</t>
  </si>
  <si>
    <t>Niyogin Fintech Ltd</t>
  </si>
  <si>
    <t>NIYOGIN</t>
  </si>
  <si>
    <t>TVS Electronics Ltd</t>
  </si>
  <si>
    <t>TVSELECT</t>
  </si>
  <si>
    <t>Khadim India Ltd</t>
  </si>
  <si>
    <t>KHADIM</t>
  </si>
  <si>
    <t>Cellecor Gadgets Ltd</t>
  </si>
  <si>
    <t>CELLECOR</t>
  </si>
  <si>
    <t>Sayaji Hotels Ltd</t>
  </si>
  <si>
    <t>SAYAJIHOTL</t>
  </si>
  <si>
    <t>Manaksia Ltd</t>
  </si>
  <si>
    <t>MANAKSIA</t>
  </si>
  <si>
    <t>Consolidated Finvest &amp; Holdings Ltd</t>
  </si>
  <si>
    <t>CONSOFINVT</t>
  </si>
  <si>
    <t>Vipul Ltd</t>
  </si>
  <si>
    <t>VIPULLTD</t>
  </si>
  <si>
    <t>Uravi T &amp; Wedge Lamps Ltd</t>
  </si>
  <si>
    <t>URAVI</t>
  </si>
  <si>
    <t>Munjal Showa Ltd</t>
  </si>
  <si>
    <t>MUNJALSHOW</t>
  </si>
  <si>
    <t>BPL Ltd</t>
  </si>
  <si>
    <t>BPL</t>
  </si>
  <si>
    <t>Precot Ltd</t>
  </si>
  <si>
    <t>PRECOT</t>
  </si>
  <si>
    <t>Affordable Robotic &amp; Automation Ltd</t>
  </si>
  <si>
    <t>AFFORDABLE</t>
  </si>
  <si>
    <t>Pyramid Technoplast Ltd</t>
  </si>
  <si>
    <t>PYRAMID</t>
  </si>
  <si>
    <t>HT Media Ltd</t>
  </si>
  <si>
    <t>HTMEDIA</t>
  </si>
  <si>
    <t>Shri Jagdamba Polymers Ltd</t>
  </si>
  <si>
    <t>SHRJAGP</t>
  </si>
  <si>
    <t>PVP Ventures Ltd</t>
  </si>
  <si>
    <t>PVP</t>
  </si>
  <si>
    <t>3i Infotech Ltd</t>
  </si>
  <si>
    <t>3IINFOLTD</t>
  </si>
  <si>
    <t>Frontier Springs Ltd</t>
  </si>
  <si>
    <t>FRONTSP</t>
  </si>
  <si>
    <t>TRF Ltd</t>
  </si>
  <si>
    <t>TRF</t>
  </si>
  <si>
    <t>R &amp; B Denims Ltd</t>
  </si>
  <si>
    <t>RNBDENIMS</t>
  </si>
  <si>
    <t>Mirza International Ltd</t>
  </si>
  <si>
    <t>MIRZAINT</t>
  </si>
  <si>
    <t>Gretex Corporate Services Ltd</t>
  </si>
  <si>
    <t>GCSL</t>
  </si>
  <si>
    <t>Bartronics India Ltd</t>
  </si>
  <si>
    <t>ASMS</t>
  </si>
  <si>
    <t>PTL Enterprises Ltd</t>
  </si>
  <si>
    <t>PTL</t>
  </si>
  <si>
    <t>Remedium Lifecare Ltd</t>
  </si>
  <si>
    <t>REMLIFE</t>
  </si>
  <si>
    <t>Sri Adhikari Brothers Television Network Ltd</t>
  </si>
  <si>
    <t>SABTNL</t>
  </si>
  <si>
    <t>Valiant Laboratories Ltd</t>
  </si>
  <si>
    <t>VALIANTLAB</t>
  </si>
  <si>
    <t>Teerth Gopicon Ltd</t>
  </si>
  <si>
    <t>TGL</t>
  </si>
  <si>
    <t>Kamat Hotels (India) Ltd</t>
  </si>
  <si>
    <t>KAMATHOTEL</t>
  </si>
  <si>
    <t>Tara Chand Infralogistic Solutions Ltd</t>
  </si>
  <si>
    <t>TARACHAND</t>
  </si>
  <si>
    <t>Aarti Surfactants Ltd</t>
  </si>
  <si>
    <t>AARTISURF</t>
  </si>
  <si>
    <t>Annapurna Swadisht Ltd</t>
  </si>
  <si>
    <t>ANNAPURNA</t>
  </si>
  <si>
    <t>StarlinePS Enterprises Ltd</t>
  </si>
  <si>
    <t>STARLENT</t>
  </si>
  <si>
    <t>UTI Nifty Next 50 Exchange Traded Fund</t>
  </si>
  <si>
    <t>UTINEXT50</t>
  </si>
  <si>
    <t>Naperol Investments Ltd</t>
  </si>
  <si>
    <t>NAPEROL</t>
  </si>
  <si>
    <t>Empire Industries Ltd</t>
  </si>
  <si>
    <t>EMPIND</t>
  </si>
  <si>
    <t>PREVEST DENPRO LTD</t>
  </si>
  <si>
    <t>PREVEST</t>
  </si>
  <si>
    <t>Oricon Enterprises Ltd</t>
  </si>
  <si>
    <t>ORICONENT</t>
  </si>
  <si>
    <t>Mac Charles (India) Ltd</t>
  </si>
  <si>
    <t>MCCHRLS-B</t>
  </si>
  <si>
    <t>Nahar Poly Films Ltd</t>
  </si>
  <si>
    <t>NAHARPOLY</t>
  </si>
  <si>
    <t>Harita Seating Systems Ltd</t>
  </si>
  <si>
    <t>HARITASEAT</t>
  </si>
  <si>
    <t>R S Software (India) Ltd</t>
  </si>
  <si>
    <t>RSSOFTWARE</t>
  </si>
  <si>
    <t>Worth Investment &amp; Trading Co Ltd</t>
  </si>
  <si>
    <t>WORTH</t>
  </si>
  <si>
    <t>Orient Ceratech Ltd</t>
  </si>
  <si>
    <t>ORIENTCER</t>
  </si>
  <si>
    <t>Anjani Portland Cement Ltd</t>
  </si>
  <si>
    <t>APCL</t>
  </si>
  <si>
    <t>Trucap Finance Ltd</t>
  </si>
  <si>
    <t>TRU</t>
  </si>
  <si>
    <t>Nupur Recyclers Ltd</t>
  </si>
  <si>
    <t>NRL</t>
  </si>
  <si>
    <t>Sil Investments Ltd</t>
  </si>
  <si>
    <t>SILINV</t>
  </si>
  <si>
    <t>Oswal Agro Mills Ltd</t>
  </si>
  <si>
    <t>OSWALAGRO</t>
  </si>
  <si>
    <t>Sheetal Cool Products Ltd</t>
  </si>
  <si>
    <t>SCPL</t>
  </si>
  <si>
    <t>Accent Microcell Ltd</t>
  </si>
  <si>
    <t>ACCENTMIC</t>
  </si>
  <si>
    <t>Bhartiya International Ltd</t>
  </si>
  <si>
    <t>BIL</t>
  </si>
  <si>
    <t>Kaya Ltd</t>
  </si>
  <si>
    <t>KAYA</t>
  </si>
  <si>
    <t>Nahar Industrial Enterprises Ltd</t>
  </si>
  <si>
    <t>NAHARINDUS</t>
  </si>
  <si>
    <t>Nova Agritech Ltd</t>
  </si>
  <si>
    <t>NOVAAGRI</t>
  </si>
  <si>
    <t>Medicamen Biotech Ltd</t>
  </si>
  <si>
    <t>MEDICAMEQ</t>
  </si>
  <si>
    <t>Sinclairs Hotels Ltd</t>
  </si>
  <si>
    <t>SINCLAIR</t>
  </si>
  <si>
    <t>Sealmatic India Ltd</t>
  </si>
  <si>
    <t>SEALMATIC</t>
  </si>
  <si>
    <t>Supershakti Metaliks Ltd</t>
  </si>
  <si>
    <t>SUPERSHAKT</t>
  </si>
  <si>
    <t>Nikhil Adhesives Ltd</t>
  </si>
  <si>
    <t>NIKHILAD</t>
  </si>
  <si>
    <t>RBM Infracon Ltd</t>
  </si>
  <si>
    <t>RBMINFRA</t>
  </si>
  <si>
    <t>Swadeshi Polytex Ltd</t>
  </si>
  <si>
    <t>SWADPOL</t>
  </si>
  <si>
    <t>Orient Bell Ltd</t>
  </si>
  <si>
    <t>ORIENTBELL</t>
  </si>
  <si>
    <t>Rudra Ecovation Ltd</t>
  </si>
  <si>
    <t>RUDRAECO</t>
  </si>
  <si>
    <t>Nitco Ltd</t>
  </si>
  <si>
    <t>NITCO</t>
  </si>
  <si>
    <t>NBI Industrial Finance Company Ltd</t>
  </si>
  <si>
    <t>NBIFIN</t>
  </si>
  <si>
    <t>Kronox Lab Sciences Ltd</t>
  </si>
  <si>
    <t>KRONOX</t>
  </si>
  <si>
    <t>Parsvnath Developers Ltd</t>
  </si>
  <si>
    <t>PARSVNATH</t>
  </si>
  <si>
    <t>Indo Borax and Chemicals Ltd</t>
  </si>
  <si>
    <t>INDOBORAX</t>
  </si>
  <si>
    <t>Rudra Global Infra Products Ltd</t>
  </si>
  <si>
    <t>RUDRA</t>
  </si>
  <si>
    <t>Cybertech Systems and Software Ltd</t>
  </si>
  <si>
    <t>CYBERTECH</t>
  </si>
  <si>
    <t>Alankit Ltd</t>
  </si>
  <si>
    <t>ALANKIT</t>
  </si>
  <si>
    <t>HCL Infosystems Ltd</t>
  </si>
  <si>
    <t>HCL-INSYS</t>
  </si>
  <si>
    <t>PNGS Gargi Fashion Jewellery Ltd</t>
  </si>
  <si>
    <t>GARGI</t>
  </si>
  <si>
    <t>Singer India Ltd</t>
  </si>
  <si>
    <t>SINGER</t>
  </si>
  <si>
    <t>Iris Clothings Ltd</t>
  </si>
  <si>
    <t>IRISDOREME</t>
  </si>
  <si>
    <t>Axita Cotton Ltd</t>
  </si>
  <si>
    <t>AXITA</t>
  </si>
  <si>
    <t>Reliance Communications Ltd</t>
  </si>
  <si>
    <t>RCOM</t>
  </si>
  <si>
    <t>Xtglobal Infotech Ltd</t>
  </si>
  <si>
    <t>XTGLOBAL</t>
  </si>
  <si>
    <t>Vikram Thermo (India) Ltd</t>
  </si>
  <si>
    <t>VIKRAMTH</t>
  </si>
  <si>
    <t>Mazda Ltd</t>
  </si>
  <si>
    <t>MAZDA</t>
  </si>
  <si>
    <t>Kanoria Chemicals and Industries Ltd</t>
  </si>
  <si>
    <t>KANORICHEM</t>
  </si>
  <si>
    <t>Winsol Engineers Ltd</t>
  </si>
  <si>
    <t>WINSOL</t>
  </si>
  <si>
    <t>Deep Energy Resources Ltd</t>
  </si>
  <si>
    <t>DEEPENR</t>
  </si>
  <si>
    <t>TBI Corn Ltd</t>
  </si>
  <si>
    <t>TBI</t>
  </si>
  <si>
    <t>Kilitch Drugs (India) Ltd</t>
  </si>
  <si>
    <t>KILITCH</t>
  </si>
  <si>
    <t>Asahi Songwon Colors Ltd</t>
  </si>
  <si>
    <t>ASAHISONG</t>
  </si>
  <si>
    <t>TAC Infosec Ltd</t>
  </si>
  <si>
    <t>TAC</t>
  </si>
  <si>
    <t>Kriti Nutrients Ltd</t>
  </si>
  <si>
    <t>KRITINUT</t>
  </si>
  <si>
    <t>RBZ Jewellers Ltd</t>
  </si>
  <si>
    <t>RBZJEWEL</t>
  </si>
  <si>
    <t>Jewelry &amp; Watch Retailers</t>
  </si>
  <si>
    <t>Hazoor Multi Projects Ltd</t>
  </si>
  <si>
    <t>HAZOOR</t>
  </si>
  <si>
    <t>Viviana Power Tech Ltd</t>
  </si>
  <si>
    <t>VIVIANA</t>
  </si>
  <si>
    <t>Indian Emulsifiers Ltd</t>
  </si>
  <si>
    <t>IEML</t>
  </si>
  <si>
    <t>DU Digital Global Ltd</t>
  </si>
  <si>
    <t>DUGLOBAL</t>
  </si>
  <si>
    <t>International Conveyors Ltd</t>
  </si>
  <si>
    <t>INTLCONV</t>
  </si>
  <si>
    <t>Bharat Agri Fert &amp; Realty Ltd</t>
  </si>
  <si>
    <t>BHARATAGRI</t>
  </si>
  <si>
    <t>Genus Paper &amp; Boards Ltd</t>
  </si>
  <si>
    <t>GENUSPAPER</t>
  </si>
  <si>
    <t>UFO Moviez India Ltd</t>
  </si>
  <si>
    <t>UFO</t>
  </si>
  <si>
    <t>Diamines and Chemicals Ltd</t>
  </si>
  <si>
    <t>DIAMINESQ</t>
  </si>
  <si>
    <t>Phantom Digital Effects Ltd</t>
  </si>
  <si>
    <t>PHANTOMFX</t>
  </si>
  <si>
    <t>Akme Fintrade India Ltd</t>
  </si>
  <si>
    <t>AFIL</t>
  </si>
  <si>
    <t>Nahar Capital and Financial Services Ltd</t>
  </si>
  <si>
    <t>NAHARCAP</t>
  </si>
  <si>
    <t>Banswara Syntex Ltd</t>
  </si>
  <si>
    <t>BANSWRAS</t>
  </si>
  <si>
    <t>Raj Television Network Ltd</t>
  </si>
  <si>
    <t>RAJTV</t>
  </si>
  <si>
    <t>Kritika Wires Ltd</t>
  </si>
  <si>
    <t>KRITIKA</t>
  </si>
  <si>
    <t>Swiss Military Consumer Goods Ltd</t>
  </si>
  <si>
    <t>SWISSMLTRY</t>
  </si>
  <si>
    <t>Vinsys IT Services India Ltd</t>
  </si>
  <si>
    <t>VINSYS</t>
  </si>
  <si>
    <t>Kwality Pharmaceuticals Ltd</t>
  </si>
  <si>
    <t>KPL</t>
  </si>
  <si>
    <t>Aym Syntex Ltd</t>
  </si>
  <si>
    <t>AYMSYNTEX</t>
  </si>
  <si>
    <t>Saakshi Medtech and Panels Ltd</t>
  </si>
  <si>
    <t>SAAKSHI</t>
  </si>
  <si>
    <t>Wanbury Ltd</t>
  </si>
  <si>
    <t>WANBURY</t>
  </si>
  <si>
    <t>Kiran Vyapar Ltd</t>
  </si>
  <si>
    <t>KIRANVYPAR</t>
  </si>
  <si>
    <t>Ador Fontech Ltd</t>
  </si>
  <si>
    <t>ADORFO</t>
  </si>
  <si>
    <t>Indian Bright Steel Co Ltd</t>
  </si>
  <si>
    <t>IBRIGST</t>
  </si>
  <si>
    <t>RPP Infra Projects Ltd</t>
  </si>
  <si>
    <t>RPPINFRA</t>
  </si>
  <si>
    <t>KCP Sugar and Industries Corp Ltd</t>
  </si>
  <si>
    <t>KCPSUGIND</t>
  </si>
  <si>
    <t>Muthoot Capital Services Ltd</t>
  </si>
  <si>
    <t>MUTHOOTCAP</t>
  </si>
  <si>
    <t>ZIM Laboratories Ltd</t>
  </si>
  <si>
    <t>ZIMLAB</t>
  </si>
  <si>
    <t>Titan Biotech Ltd</t>
  </si>
  <si>
    <t>TITANBIO</t>
  </si>
  <si>
    <t>Trust Fintech Ltd</t>
  </si>
  <si>
    <t>TRUST</t>
  </si>
  <si>
    <t>B&amp;B Triplewall Containers Ltd</t>
  </si>
  <si>
    <t>BBTCL</t>
  </si>
  <si>
    <t>Frog Cellsat Ltd</t>
  </si>
  <si>
    <t>FROG</t>
  </si>
  <si>
    <t>SoftSol India Ltd</t>
  </si>
  <si>
    <t>SOFTSOL</t>
  </si>
  <si>
    <t>Euro Panel Products Ltd</t>
  </si>
  <si>
    <t>EUROBOND</t>
  </si>
  <si>
    <t>Shivam Autotech Ltd</t>
  </si>
  <si>
    <t>SHIVAMAUTO</t>
  </si>
  <si>
    <t>Taylormade Renewables Ltd</t>
  </si>
  <si>
    <t>TRL</t>
  </si>
  <si>
    <t>Synergy Green Industries Ltd</t>
  </si>
  <si>
    <t>SGIL</t>
  </si>
  <si>
    <t>Uni-Abex Alloy Products Ltd</t>
  </si>
  <si>
    <t>UNIABEXAL</t>
  </si>
  <si>
    <t>Bharat Seats Ltd</t>
  </si>
  <si>
    <t>BHARATSE</t>
  </si>
  <si>
    <t>Swaraj Suiting Ltd</t>
  </si>
  <si>
    <t>SWARAJ</t>
  </si>
  <si>
    <t>Vibhor Steel Tubes Ltd</t>
  </si>
  <si>
    <t>VSTL</t>
  </si>
  <si>
    <t>Vishnusurya Projects and Infra Ltd</t>
  </si>
  <si>
    <t>VISHNUINFR</t>
  </si>
  <si>
    <t>Izmo Ltd</t>
  </si>
  <si>
    <t>IZMO</t>
  </si>
  <si>
    <t>Kothari Sugars and Chemicals Ltd</t>
  </si>
  <si>
    <t>KOTARISUG</t>
  </si>
  <si>
    <t>BEW Engineering Ltd</t>
  </si>
  <si>
    <t>BEWLTD</t>
  </si>
  <si>
    <t>Addictive Learning Technology Ltd</t>
  </si>
  <si>
    <t>LAWSIKHO</t>
  </si>
  <si>
    <t>DIC India Ltd</t>
  </si>
  <si>
    <t>DICIND</t>
  </si>
  <si>
    <t>Aion-Tech Solutions Ltd</t>
  </si>
  <si>
    <t>GOLDTECH</t>
  </si>
  <si>
    <t>Shish Industries Ltd</t>
  </si>
  <si>
    <t>SHISHIND</t>
  </si>
  <si>
    <t>Shukra Pharmaceuticals Ltd</t>
  </si>
  <si>
    <t>SHUKRAPHAR</t>
  </si>
  <si>
    <t>Meghna Infracon Infrastructure Ltd</t>
  </si>
  <si>
    <t>MIIL</t>
  </si>
  <si>
    <t>Foce India Ltd</t>
  </si>
  <si>
    <t>FOCE</t>
  </si>
  <si>
    <t>Thaai Casting Limited</t>
  </si>
  <si>
    <t>TCL</t>
  </si>
  <si>
    <t>Nila Infrastructures Ltd</t>
  </si>
  <si>
    <t>NILAINFRA</t>
  </si>
  <si>
    <t>Jet Airways (India) Ltd</t>
  </si>
  <si>
    <t>JETAIRWAYS</t>
  </si>
  <si>
    <t>Autoline Industries Ltd</t>
  </si>
  <si>
    <t>AUTOIND</t>
  </si>
  <si>
    <t>International Travel House Ltd</t>
  </si>
  <si>
    <t>ITHL</t>
  </si>
  <si>
    <t>Bombay Oxygen Investments Ltd</t>
  </si>
  <si>
    <t>BOMOXY-B1</t>
  </si>
  <si>
    <t>Aditya BSL Nifty 50 ETF</t>
  </si>
  <si>
    <t>BSLNIFTY</t>
  </si>
  <si>
    <t>Cressanda Railway Solutions Ltd</t>
  </si>
  <si>
    <t>CRESSAN</t>
  </si>
  <si>
    <t>Jost's Engineering Company Ltd</t>
  </si>
  <si>
    <t>JOSTS</t>
  </si>
  <si>
    <t>U Y Fincorp Ltd</t>
  </si>
  <si>
    <t>UYFINCORP</t>
  </si>
  <si>
    <t>Krishival Foods Ltd</t>
  </si>
  <si>
    <t>KRISHIVAL</t>
  </si>
  <si>
    <t>Fermenta Biotech Ltd</t>
  </si>
  <si>
    <t>FERMENTA</t>
  </si>
  <si>
    <t>Venus Remedies Ltd</t>
  </si>
  <si>
    <t>VENUSREM</t>
  </si>
  <si>
    <t>Valiant Communications Ltd</t>
  </si>
  <si>
    <t>VALIANT</t>
  </si>
  <si>
    <t>Sadbhav Engineering Ltd</t>
  </si>
  <si>
    <t>SADBHAV</t>
  </si>
  <si>
    <t>Orbit Exports Ltd</t>
  </si>
  <si>
    <t>ORBTEXP</t>
  </si>
  <si>
    <t>Geekay Wires Ltd</t>
  </si>
  <si>
    <t>GEEKAYWIRE</t>
  </si>
  <si>
    <t>SoftTech Engineers Ltd</t>
  </si>
  <si>
    <t>SOFTTECH</t>
  </si>
  <si>
    <t>Megasoft Ltd</t>
  </si>
  <si>
    <t>MEGASOFT</t>
  </si>
  <si>
    <t>MIRC Electronics Ltd</t>
  </si>
  <si>
    <t>MIRCELECTR</t>
  </si>
  <si>
    <t>Super Sales India Ltd</t>
  </si>
  <si>
    <t>SUPER</t>
  </si>
  <si>
    <t>Poddar Pigments Ltd</t>
  </si>
  <si>
    <t>PODDARMENT</t>
  </si>
  <si>
    <t>Kinetic Engineering Ltd</t>
  </si>
  <si>
    <t>KINETICENG</t>
  </si>
  <si>
    <t>United Drilling Tools Ltd</t>
  </si>
  <si>
    <t>UNIDT</t>
  </si>
  <si>
    <t>Mawana Sugars Ltd</t>
  </si>
  <si>
    <t>MAWANASUG</t>
  </si>
  <si>
    <t>All e Technologies Ltd</t>
  </si>
  <si>
    <t>ALLETEC</t>
  </si>
  <si>
    <t>Sakthi Sugars Ltd</t>
  </si>
  <si>
    <t>SAKHTISUG</t>
  </si>
  <si>
    <t>Refractory Shapes Ltd</t>
  </si>
  <si>
    <t>REFRACTORY</t>
  </si>
  <si>
    <t>Prozone Realty Ltd</t>
  </si>
  <si>
    <t>PROZONER</t>
  </si>
  <si>
    <t>Modi's Navnirman Ltd</t>
  </si>
  <si>
    <t>MODIS</t>
  </si>
  <si>
    <t>Amal Ltd</t>
  </si>
  <si>
    <t>AMAL</t>
  </si>
  <si>
    <t>M K Proteins Ltd</t>
  </si>
  <si>
    <t>MKPL</t>
  </si>
  <si>
    <t>Hi-Green Carbon Ltd</t>
  </si>
  <si>
    <t>HIGREEN</t>
  </si>
  <si>
    <t>Menon Pistons Ltd</t>
  </si>
  <si>
    <t>MENNPIS</t>
  </si>
  <si>
    <t>Inspirisys Solutions Ltd</t>
  </si>
  <si>
    <t>INSPIRISYS</t>
  </si>
  <si>
    <t>Dai Ichi Karkaria Ltd</t>
  </si>
  <si>
    <t>DAICHI</t>
  </si>
  <si>
    <t>Shree Karni Fabcom Ltd</t>
  </si>
  <si>
    <t>SHREEKARNI</t>
  </si>
  <si>
    <t>Rajnish Wellness Ltd</t>
  </si>
  <si>
    <t>RAJNISH</t>
  </si>
  <si>
    <t>Pritika Auto Industries Ltd</t>
  </si>
  <si>
    <t>PRITIKAUTO</t>
  </si>
  <si>
    <t>SRG Housing Finance Ltd</t>
  </si>
  <si>
    <t>SRGHFL</t>
  </si>
  <si>
    <t>Shriram Asset Management Co Ltd</t>
  </si>
  <si>
    <t>SRAMSET</t>
  </si>
  <si>
    <t>Galaxy Bearings Ltd</t>
  </si>
  <si>
    <t>GALXBRG</t>
  </si>
  <si>
    <t>CL Educate Ltd</t>
  </si>
  <si>
    <t>CLEDUCATE</t>
  </si>
  <si>
    <t>Trigyn Technologies Ltd</t>
  </si>
  <si>
    <t>TRIGYN</t>
  </si>
  <si>
    <t>Raghuvir Synthetics Ltd</t>
  </si>
  <si>
    <t>RAGHUSYN</t>
  </si>
  <si>
    <t>Manaksia Coated Metals &amp; Industries Ltd</t>
  </si>
  <si>
    <t>MANAKCOAT</t>
  </si>
  <si>
    <t>Quint Digital Ltd</t>
  </si>
  <si>
    <t>QUINT</t>
  </si>
  <si>
    <t>Mangalam Industrial Finance Ltd</t>
  </si>
  <si>
    <t>MANGIND</t>
  </si>
  <si>
    <t>Mahindra EPC Irrigation Ltd</t>
  </si>
  <si>
    <t>MAHEPC</t>
  </si>
  <si>
    <t>Integra Essentia Ltd</t>
  </si>
  <si>
    <t>ESSENTIA</t>
  </si>
  <si>
    <t>Vardhman Acrylics Ltd</t>
  </si>
  <si>
    <t>VARDHACRLC</t>
  </si>
  <si>
    <t>KN Agri Resources Ltd</t>
  </si>
  <si>
    <t>KNAGRI</t>
  </si>
  <si>
    <t>Logica Infoway Ltd</t>
  </si>
  <si>
    <t>LOGICA</t>
  </si>
  <si>
    <t>Cineline India Ltd</t>
  </si>
  <si>
    <t>CINELINE</t>
  </si>
  <si>
    <t>Nitin Castings Ltd</t>
  </si>
  <si>
    <t>NITINCAST</t>
  </si>
  <si>
    <t>Metals - Iron</t>
  </si>
  <si>
    <t>Rubfila International Ltd</t>
  </si>
  <si>
    <t>RUBFILA</t>
  </si>
  <si>
    <t>Indo National Ltd</t>
  </si>
  <si>
    <t>NIPPOBATRY</t>
  </si>
  <si>
    <t>Creative Graphics Solutions India Ltd</t>
  </si>
  <si>
    <t>CGRAPHICS</t>
  </si>
  <si>
    <t>Shardul Securities Ltd</t>
  </si>
  <si>
    <t>SHARDUL</t>
  </si>
  <si>
    <t>Shalibhadra Finance Ltd</t>
  </si>
  <si>
    <t>SAHLIBHFI</t>
  </si>
  <si>
    <t>DCM Nouvelle Ltd</t>
  </si>
  <si>
    <t>DCMNVL</t>
  </si>
  <si>
    <t>Suraj Ltd</t>
  </si>
  <si>
    <t>SURAJLTD</t>
  </si>
  <si>
    <t>Premier Polyfilm Ltd</t>
  </si>
  <si>
    <t>PREMIERPOL</t>
  </si>
  <si>
    <t>Star Housing Finance Ltd</t>
  </si>
  <si>
    <t>STARHFL</t>
  </si>
  <si>
    <t>GP Eco Solutions India Ltd</t>
  </si>
  <si>
    <t>GPECO</t>
  </si>
  <si>
    <t>Integrated Industries Ltd</t>
  </si>
  <si>
    <t>IIL</t>
  </si>
  <si>
    <t>Universus Photo Imagings Ltd</t>
  </si>
  <si>
    <t>UNIVPHOTO</t>
  </si>
  <si>
    <t>Shiv Aum Steels Ltd</t>
  </si>
  <si>
    <t>SHIVAUM</t>
  </si>
  <si>
    <t>Energy-Mission Machineries (India) Ltd</t>
  </si>
  <si>
    <t>EMMIL</t>
  </si>
  <si>
    <t>IFB Agro Industries Ltd</t>
  </si>
  <si>
    <t>IFBAGRO</t>
  </si>
  <si>
    <t>Panchmahal Steel Ltd</t>
  </si>
  <si>
    <t>PANCHMAHQ</t>
  </si>
  <si>
    <t>Indo Us Bio-Tech Ltd</t>
  </si>
  <si>
    <t>INDOUS</t>
  </si>
  <si>
    <t>Vantage Knowledge Academy Ltd</t>
  </si>
  <si>
    <t>VKAL</t>
  </si>
  <si>
    <t>Batliboi Ltd</t>
  </si>
  <si>
    <t>BATLIBOI</t>
  </si>
  <si>
    <t>Riddhi Siddhi Gluco Biols Ltd</t>
  </si>
  <si>
    <t>RIDDHI</t>
  </si>
  <si>
    <t>Rathi Steel and Power Ltd</t>
  </si>
  <si>
    <t>RATHIST</t>
  </si>
  <si>
    <t>Goodricke Group Ltd</t>
  </si>
  <si>
    <t>GOODRICKE</t>
  </si>
  <si>
    <t>Udayshivakumar Infra Ltd</t>
  </si>
  <si>
    <t>USK</t>
  </si>
  <si>
    <t>Aerpace Industries Ltd</t>
  </si>
  <si>
    <t>AERPACE</t>
  </si>
  <si>
    <t>Sigma Solve Ltd</t>
  </si>
  <si>
    <t>SIGMA</t>
  </si>
  <si>
    <t>Delton Cables Ltd</t>
  </si>
  <si>
    <t>DLTNCBL</t>
  </si>
  <si>
    <t>Exxaro Tiles Ltd</t>
  </si>
  <si>
    <t>EXXARO</t>
  </si>
  <si>
    <t>Chavda Infra Ltd</t>
  </si>
  <si>
    <t>CHAVDA</t>
  </si>
  <si>
    <t>Pradeep Metals Ltd</t>
  </si>
  <si>
    <t>PRADPME</t>
  </si>
  <si>
    <t>Fredun Pharmaceuticals Ltd</t>
  </si>
  <si>
    <t>FREDUN</t>
  </si>
  <si>
    <t>Ponni Sugars (Erode) Ltd</t>
  </si>
  <si>
    <t>PONNIERODE</t>
  </si>
  <si>
    <t>Lakshmi Mills Company Ltd</t>
  </si>
  <si>
    <t>LAKSHMIMIL</t>
  </si>
  <si>
    <t>Modison Ltd</t>
  </si>
  <si>
    <t>MODISONLTD</t>
  </si>
  <si>
    <t>MOS Utility Ltd</t>
  </si>
  <si>
    <t>MOS</t>
  </si>
  <si>
    <t>IRIS Business Services Ltd</t>
  </si>
  <si>
    <t>IRIS</t>
  </si>
  <si>
    <t>SRM Contractors Ltd</t>
  </si>
  <si>
    <t>SRM</t>
  </si>
  <si>
    <t>Ruchira Papers Ltd</t>
  </si>
  <si>
    <t>RUCHIRA</t>
  </si>
  <si>
    <t>Innovators Facade Systems Ltd</t>
  </si>
  <si>
    <t>INNOVATORS</t>
  </si>
  <si>
    <t>Nila Spaces Ltd</t>
  </si>
  <si>
    <t>NILASPACES</t>
  </si>
  <si>
    <t>Tiger Logistics (India) Ltd</t>
  </si>
  <si>
    <t>TIGERLOGS</t>
  </si>
  <si>
    <t>IL &amp; FS Investment Managers Ltd</t>
  </si>
  <si>
    <t>IVC</t>
  </si>
  <si>
    <t>Nath Bio-Genes (I) Ltd</t>
  </si>
  <si>
    <t>NATHBIOGEN</t>
  </si>
  <si>
    <t>Vishal Fabrics Ltd</t>
  </si>
  <si>
    <t>VISHAL</t>
  </si>
  <si>
    <t>Bella Casa Fashion &amp; Retail Ltd</t>
  </si>
  <si>
    <t>BELLACASA</t>
  </si>
  <si>
    <t>Emkay Global Financial Services Ltd</t>
  </si>
  <si>
    <t>EMKAY</t>
  </si>
  <si>
    <t>A-1 Acid Ltd</t>
  </si>
  <si>
    <t>AAL</t>
  </si>
  <si>
    <t>Kothari Products Ltd</t>
  </si>
  <si>
    <t>KOTHARIPRO</t>
  </si>
  <si>
    <t>Star Paper Mills Ltd</t>
  </si>
  <si>
    <t>STARPAPER</t>
  </si>
  <si>
    <t>Birla Precision Technologies Ltd</t>
  </si>
  <si>
    <t>BIRLAPREC</t>
  </si>
  <si>
    <t>Quest Capital Markets Ltd</t>
  </si>
  <si>
    <t>QUESTCAP</t>
  </si>
  <si>
    <t>Nile Ltd</t>
  </si>
  <si>
    <t>NILE</t>
  </si>
  <si>
    <t>Gokul Refoils and Solvent Ltd</t>
  </si>
  <si>
    <t>GOKUL</t>
  </si>
  <si>
    <t>Shemaroo Entertainment Ltd</t>
  </si>
  <si>
    <t>SHEMAROO</t>
  </si>
  <si>
    <t>Thirdwave Financial Intermediaries Ltd</t>
  </si>
  <si>
    <t>THIRDFIN</t>
  </si>
  <si>
    <t>A2z Infra Engineering Ltd</t>
  </si>
  <si>
    <t>A2ZINFRA</t>
  </si>
  <si>
    <t>Sahyadri Industries Ltd</t>
  </si>
  <si>
    <t>SAHYADRI</t>
  </si>
  <si>
    <t>K M Sugar Mills Ltd</t>
  </si>
  <si>
    <t>KMSUGAR</t>
  </si>
  <si>
    <t>Kaycee Industries Ltd</t>
  </si>
  <si>
    <t>KAYCEEI</t>
  </si>
  <si>
    <t>Newjaisa Technologies Ltd</t>
  </si>
  <si>
    <t>NEWJAISA</t>
  </si>
  <si>
    <t>Industrial Investment Trust Ltd</t>
  </si>
  <si>
    <t>IITL</t>
  </si>
  <si>
    <t>Zodiac Clothing Company Ltd</t>
  </si>
  <si>
    <t>ZODIACLOTH</t>
  </si>
  <si>
    <t>Kings Infra Ventures Ltd</t>
  </si>
  <si>
    <t>KINGSINFR</t>
  </si>
  <si>
    <t>Alufluoride Ltd</t>
  </si>
  <si>
    <t>ALUFLUOR</t>
  </si>
  <si>
    <t>Vijay Solvex Ltd</t>
  </si>
  <si>
    <t>VIJSOLX</t>
  </si>
  <si>
    <t>Panasonic Energy India Co Ltd</t>
  </si>
  <si>
    <t>PANAENERG</t>
  </si>
  <si>
    <t>Sayaji Hotels (Indore) Ltd</t>
  </si>
  <si>
    <t>SHILINDORE</t>
  </si>
  <si>
    <t>Airan Ltd</t>
  </si>
  <si>
    <t>AIRAN</t>
  </si>
  <si>
    <t>Hindusthan Urban Infrastructure Ltd</t>
  </si>
  <si>
    <t>HUIL</t>
  </si>
  <si>
    <t>Emami Realty Ltd</t>
  </si>
  <si>
    <t>EMAMIREAL</t>
  </si>
  <si>
    <t>Byke Hospitality Ltd</t>
  </si>
  <si>
    <t>BYKE</t>
  </si>
  <si>
    <t>Felix Industries Ltd</t>
  </si>
  <si>
    <t>FELIX</t>
  </si>
  <si>
    <t>Apollo Sindoori Hotels Ltd</t>
  </si>
  <si>
    <t>APOLSINHOT</t>
  </si>
  <si>
    <t>Jenburkt Pharmaceuticals Ltd</t>
  </si>
  <si>
    <t>JENBURPH</t>
  </si>
  <si>
    <t>Shera Energy Ltd</t>
  </si>
  <si>
    <t>SHERA</t>
  </si>
  <si>
    <t>Lyka Labs Ltd</t>
  </si>
  <si>
    <t>LYKALABS</t>
  </si>
  <si>
    <t>Surani Steel Tubes Ltd</t>
  </si>
  <si>
    <t>SURANI</t>
  </si>
  <si>
    <t>Tierra Agrotech Ltd</t>
  </si>
  <si>
    <t>TIERRA</t>
  </si>
  <si>
    <t>Almondz Global Securities Ltd</t>
  </si>
  <si>
    <t>ALMONDZ</t>
  </si>
  <si>
    <t>Keltech Energies Ltd</t>
  </si>
  <si>
    <t>KELENRG</t>
  </si>
  <si>
    <t>Sintercom India Ltd</t>
  </si>
  <si>
    <t>SINTERCOM</t>
  </si>
  <si>
    <t>Plaza Wires Ltd</t>
  </si>
  <si>
    <t>PLAZACABLE</t>
  </si>
  <si>
    <t>Cool Caps Industries Ltd</t>
  </si>
  <si>
    <t>COOLCAPS</t>
  </si>
  <si>
    <t>RM Drip &amp; Sprinklers Systems Ltd</t>
  </si>
  <si>
    <t>RMDRIP</t>
  </si>
  <si>
    <t>Bharat Road Network Ltd</t>
  </si>
  <si>
    <t>BRNL</t>
  </si>
  <si>
    <t>Triton Valves Ltd</t>
  </si>
  <si>
    <t>TRITONV</t>
  </si>
  <si>
    <t>Kapston Services Ltd</t>
  </si>
  <si>
    <t>KAPSTON</t>
  </si>
  <si>
    <t>Rana Sugars Ltd</t>
  </si>
  <si>
    <t>RANASUG</t>
  </si>
  <si>
    <t>Patels Airtemp (India) Ltd</t>
  </si>
  <si>
    <t>PATELSAI</t>
  </si>
  <si>
    <t>Majestic Auto Ltd</t>
  </si>
  <si>
    <t>MAJESAUT</t>
  </si>
  <si>
    <t>Markolines Pavement Technologies Ltd</t>
  </si>
  <si>
    <t>MARKOLINES</t>
  </si>
  <si>
    <t>International Combustion (India) Ltd</t>
  </si>
  <si>
    <t>INTLCOMBQ</t>
  </si>
  <si>
    <t>Dynamic Services &amp; Security Ltd</t>
  </si>
  <si>
    <t>DYNAMIC</t>
  </si>
  <si>
    <t>DRC Systems India Ltd</t>
  </si>
  <si>
    <t>DRCSYSTEMS</t>
  </si>
  <si>
    <t>UCAL Ltd</t>
  </si>
  <si>
    <t>UCAL</t>
  </si>
  <si>
    <t>Hitech Corporation Ltd</t>
  </si>
  <si>
    <t>HITECHCORP</t>
  </si>
  <si>
    <t>OK Play India Ltd</t>
  </si>
  <si>
    <t>OKPLA</t>
  </si>
  <si>
    <t>Baroda Rayon Corporation Ltd</t>
  </si>
  <si>
    <t>BARODARY</t>
  </si>
  <si>
    <t>SKP Bearing Industries Ltd</t>
  </si>
  <si>
    <t>SKP</t>
  </si>
  <si>
    <t>Aban Offshore Ltd</t>
  </si>
  <si>
    <t>ABAN</t>
  </si>
  <si>
    <t>Kerala Ayurveda Ltd</t>
  </si>
  <si>
    <t>KERALAYUR</t>
  </si>
  <si>
    <t>Shree Rama Multi-Tech Ltd</t>
  </si>
  <si>
    <t>SHREERAMA</t>
  </si>
  <si>
    <t>Nippon India ETF Nifty Midcap 150</t>
  </si>
  <si>
    <t>MID150BEES</t>
  </si>
  <si>
    <t>Harrisons Malayalam Ltd</t>
  </si>
  <si>
    <t>HARRMALAYA</t>
  </si>
  <si>
    <t>GEM Enviro Management Ltd</t>
  </si>
  <si>
    <t>GEMENVIRO</t>
  </si>
  <si>
    <t>Shreyans Industries Ltd</t>
  </si>
  <si>
    <t>SHREYANIND</t>
  </si>
  <si>
    <t>Jasch Gauging Technologies Ltd</t>
  </si>
  <si>
    <t>JGTL</t>
  </si>
  <si>
    <t>Aryaman Financial Services Ltd</t>
  </si>
  <si>
    <t>ARYAMAN</t>
  </si>
  <si>
    <t>Atlantaa Ltd</t>
  </si>
  <si>
    <t>ATLANTAA</t>
  </si>
  <si>
    <t>Variman Global Enterprises Ltd</t>
  </si>
  <si>
    <t>VARIMAN</t>
  </si>
  <si>
    <t>Mangalam Global Enterprise Ltd</t>
  </si>
  <si>
    <t>MGEL</t>
  </si>
  <si>
    <t>Shyam Century Ferrous Ltd</t>
  </si>
  <si>
    <t>SHYAMCENT</t>
  </si>
  <si>
    <t>Essen Speciality Films Ltd</t>
  </si>
  <si>
    <t>ESFL</t>
  </si>
  <si>
    <t>Ambalal Sarabhai Enterprises Ltd</t>
  </si>
  <si>
    <t>AMBALALSA</t>
  </si>
  <si>
    <t>Milkfood Ltd</t>
  </si>
  <si>
    <t>MLKFOOD</t>
  </si>
  <si>
    <t>Zenotech Laboratories Ltd</t>
  </si>
  <si>
    <t>ZENOTECH</t>
  </si>
  <si>
    <t>Exhicon Events Media Solutions Ltd</t>
  </si>
  <si>
    <t>EXHICON</t>
  </si>
  <si>
    <t>ELGI Rubber Co Ltd</t>
  </si>
  <si>
    <t>ELGIRUBCO</t>
  </si>
  <si>
    <t>Premier Roadlines Ltd</t>
  </si>
  <si>
    <t>PRLIND</t>
  </si>
  <si>
    <t>V-Marc India Ltd</t>
  </si>
  <si>
    <t>VMARCIND</t>
  </si>
  <si>
    <t>Sejal Glass Ltd</t>
  </si>
  <si>
    <t>SEJALLTD</t>
  </si>
  <si>
    <t>Gennex Laboratories Ltd</t>
  </si>
  <si>
    <t>GENNEX</t>
  </si>
  <si>
    <t>DJ Mediaprint &amp; Logistics Ltd</t>
  </si>
  <si>
    <t>DJML</t>
  </si>
  <si>
    <t>Sharda Ispat Ltd</t>
  </si>
  <si>
    <t>SHRDAIS</t>
  </si>
  <si>
    <t>Emmforce Autotech Ltd</t>
  </si>
  <si>
    <t>EMMFORCE</t>
  </si>
  <si>
    <t>Sunita Tools Ltd</t>
  </si>
  <si>
    <t>SUNITATOOL</t>
  </si>
  <si>
    <t>K2 Infragen Ltd</t>
  </si>
  <si>
    <t>K2INFRA</t>
  </si>
  <si>
    <t>Aditya BSL Gold ETF</t>
  </si>
  <si>
    <t>BSLGOLDETF</t>
  </si>
  <si>
    <t>Naga Dhunseri Group Ltd</t>
  </si>
  <si>
    <t>NDGL</t>
  </si>
  <si>
    <t>Global Education Ltd</t>
  </si>
  <si>
    <t>GLOBAL</t>
  </si>
  <si>
    <t>Lorenzini Apparels Ltd</t>
  </si>
  <si>
    <t>LAL</t>
  </si>
  <si>
    <t>Chemcrux Enterprises Ltd</t>
  </si>
  <si>
    <t>CHEMCRUX</t>
  </si>
  <si>
    <t>Competent Automobiles Company Ltd</t>
  </si>
  <si>
    <t>COMPEAU</t>
  </si>
  <si>
    <t>Esconet Technologies Ltd</t>
  </si>
  <si>
    <t>ESCONET</t>
  </si>
  <si>
    <t>Euro India Fresh Foods Ltd</t>
  </si>
  <si>
    <t>EIFFL</t>
  </si>
  <si>
    <t>Manaksia Steels Ltd</t>
  </si>
  <si>
    <t>MANAKSTEEL</t>
  </si>
  <si>
    <t>Shri Keshav Cements and Infra Ltd</t>
  </si>
  <si>
    <t>SKCIL</t>
  </si>
  <si>
    <t>Proventus Agrocom Ltd</t>
  </si>
  <si>
    <t>PROV</t>
  </si>
  <si>
    <t>Droneacharya Aerial Innovations Ltd</t>
  </si>
  <si>
    <t>DRONACHRYA</t>
  </si>
  <si>
    <t>AVP Infracon Ltd</t>
  </si>
  <si>
    <t>AVPINFRA</t>
  </si>
  <si>
    <t>Suyog Gurbaxani Funicular Ropeways Ltd</t>
  </si>
  <si>
    <t>SGFRL</t>
  </si>
  <si>
    <t>Systango Technologies Ltd</t>
  </si>
  <si>
    <t>SYSTANGO</t>
  </si>
  <si>
    <t>Mangalam Worldwide Ltd</t>
  </si>
  <si>
    <t>MWL</t>
  </si>
  <si>
    <t>Purv Flexipack Ltd</t>
  </si>
  <si>
    <t>PURVFLEXI</t>
  </si>
  <si>
    <t>Kay Cee Energy &amp; Infra Ltd</t>
  </si>
  <si>
    <t>KCEIL</t>
  </si>
  <si>
    <t>Crown Lifters Ltd</t>
  </si>
  <si>
    <t>CROWN</t>
  </si>
  <si>
    <t>Kalyani Cast-Tech Ltd</t>
  </si>
  <si>
    <t>KALYANI</t>
  </si>
  <si>
    <t>Dhabriya Polywood Ltd</t>
  </si>
  <si>
    <t>DHABRIYA</t>
  </si>
  <si>
    <t>Dynemic Products Ltd</t>
  </si>
  <si>
    <t>DYNPRO</t>
  </si>
  <si>
    <t>Virinchi Ltd</t>
  </si>
  <si>
    <t>VIRINCHI</t>
  </si>
  <si>
    <t>Rockingdeals Circular Economy Ltd</t>
  </si>
  <si>
    <t>ROCKINGDCE</t>
  </si>
  <si>
    <t>Waterbase Ltd</t>
  </si>
  <si>
    <t>WATERBASE</t>
  </si>
  <si>
    <t>Bhagyanagar India Ltd</t>
  </si>
  <si>
    <t>BHAGYANGR</t>
  </si>
  <si>
    <t>SAR Televenture Ltd</t>
  </si>
  <si>
    <t>SARTELE</t>
  </si>
  <si>
    <t>Goldstar Power Ltd</t>
  </si>
  <si>
    <t>GOLDSTAR</t>
  </si>
  <si>
    <t>Inflame Appliances Ltd</t>
  </si>
  <si>
    <t>INFLAME</t>
  </si>
  <si>
    <t>Vaarad Ventures Ltd</t>
  </si>
  <si>
    <t>VAARAD</t>
  </si>
  <si>
    <t>Scan Steels Ltd</t>
  </si>
  <si>
    <t>SCANSTL</t>
  </si>
  <si>
    <t>Mercantile Ventures Ltd</t>
  </si>
  <si>
    <t>MERCANTILE</t>
  </si>
  <si>
    <t>Medico Remedies Ltd</t>
  </si>
  <si>
    <t>MEDICO</t>
  </si>
  <si>
    <t>Aries Agro Ltd (CN)</t>
  </si>
  <si>
    <t>ARIES</t>
  </si>
  <si>
    <t>Modi Naturals Ltd</t>
  </si>
  <si>
    <t>MODINATUR</t>
  </si>
  <si>
    <t>GP Petroleums Ltd</t>
  </si>
  <si>
    <t>GULFPETRO</t>
  </si>
  <si>
    <t>India Finsec Ltd</t>
  </si>
  <si>
    <t>IFINSEC</t>
  </si>
  <si>
    <t>Indian Terrain Fashions Ltd</t>
  </si>
  <si>
    <t>INDTERRAIN</t>
  </si>
  <si>
    <t>Globus Power Generation Ltd</t>
  </si>
  <si>
    <t>GLOBUSCON</t>
  </si>
  <si>
    <t>South West Pinnacle Exploration Ltd</t>
  </si>
  <si>
    <t>SOUTHWEST</t>
  </si>
  <si>
    <t>Apollo Finvest (India) Ltd</t>
  </si>
  <si>
    <t>APOLLOFI</t>
  </si>
  <si>
    <t>Sadhav Shipping Ltd</t>
  </si>
  <si>
    <t>SADHAV</t>
  </si>
  <si>
    <t>Surana Telecom and Power Ltd</t>
  </si>
  <si>
    <t>SURANAT&amp;P</t>
  </si>
  <si>
    <t>NDL Ventures Ltd</t>
  </si>
  <si>
    <t>NDLVENTURE</t>
  </si>
  <si>
    <t>Pasupati Acrylon Ltd</t>
  </si>
  <si>
    <t>PASUPTAC</t>
  </si>
  <si>
    <t>G G Engineering Ltd</t>
  </si>
  <si>
    <t>GGENG</t>
  </si>
  <si>
    <t>Multibase India Ltd</t>
  </si>
  <si>
    <t>MULTIBASE</t>
  </si>
  <si>
    <t>Le Merite Exports Ltd</t>
  </si>
  <si>
    <t>LEMERITE</t>
  </si>
  <si>
    <t>Rama Phosphates Ltd</t>
  </si>
  <si>
    <t>RAMAPHO</t>
  </si>
  <si>
    <t>VIP Clothing Ltd</t>
  </si>
  <si>
    <t>VIPCLOTHNG</t>
  </si>
  <si>
    <t>Talbros Engineering Ltd</t>
  </si>
  <si>
    <t>TALBROSENG</t>
  </si>
  <si>
    <t>Purple Finance Ltd</t>
  </si>
  <si>
    <t>PURPLEFIN</t>
  </si>
  <si>
    <t>Manomay Tex India Ltd</t>
  </si>
  <si>
    <t>MANOMAY</t>
  </si>
  <si>
    <t>Navkar Urbanstructure Ltd</t>
  </si>
  <si>
    <t>NAVKAR</t>
  </si>
  <si>
    <t>Indian Toners &amp; Developers Ltd</t>
  </si>
  <si>
    <t>INDTONER</t>
  </si>
  <si>
    <t>Omax Autos Ltd</t>
  </si>
  <si>
    <t>OMAXAUTO</t>
  </si>
  <si>
    <t>Jay Shree Tea and Industries Ltd</t>
  </si>
  <si>
    <t>JAYSREETEA</t>
  </si>
  <si>
    <t>Robust Hotels Ltd</t>
  </si>
  <si>
    <t>RHL</t>
  </si>
  <si>
    <t>Capital Trade Links Ltd</t>
  </si>
  <si>
    <t>CTL</t>
  </si>
  <si>
    <t>Vadilal Enterprises Ltd</t>
  </si>
  <si>
    <t>VADILENT</t>
  </si>
  <si>
    <t>Axis Gold ETF</t>
  </si>
  <si>
    <t>AXISGOLD</t>
  </si>
  <si>
    <t>Prime Industries Ltd</t>
  </si>
  <si>
    <t>PRIMIND</t>
  </si>
  <si>
    <t>Intense Technologies Ltd</t>
  </si>
  <si>
    <t>INTENTECH</t>
  </si>
  <si>
    <t>Northern Spirits Ltd</t>
  </si>
  <si>
    <t>NSL</t>
  </si>
  <si>
    <t>Vishwaraj Sugar Industries Ltd</t>
  </si>
  <si>
    <t>VISHWARAJ</t>
  </si>
  <si>
    <t>Crayons Advertising Ltd</t>
  </si>
  <si>
    <t>CRAYONS</t>
  </si>
  <si>
    <t>Sunshine Capital Ltd</t>
  </si>
  <si>
    <t>SCL</t>
  </si>
  <si>
    <t>Empower India Ltd</t>
  </si>
  <si>
    <t>EMPOWER</t>
  </si>
  <si>
    <t>Rudrabhishek Enterprises Ltd</t>
  </si>
  <si>
    <t>REPL</t>
  </si>
  <si>
    <t>Anlon Technology Solutions Ltd</t>
  </si>
  <si>
    <t>ANLON</t>
  </si>
  <si>
    <t>Jhaveri Credits and Capital Ltd</t>
  </si>
  <si>
    <t>JHACC</t>
  </si>
  <si>
    <t>Lancor Holdings Ltd</t>
  </si>
  <si>
    <t>LANCORHOL</t>
  </si>
  <si>
    <t>S &amp; S Power Switchgear Ltd</t>
  </si>
  <si>
    <t>S&amp;SPOWER</t>
  </si>
  <si>
    <t>Take Solutions Ltd</t>
  </si>
  <si>
    <t>TAKE</t>
  </si>
  <si>
    <t>Karnika Industries Ltd</t>
  </si>
  <si>
    <t>KARNIKA</t>
  </si>
  <si>
    <t>PPAP Automotive Ltd</t>
  </si>
  <si>
    <t>PPAP</t>
  </si>
  <si>
    <t>Infinium Pharmachem Ltd</t>
  </si>
  <si>
    <t>INFINIUM</t>
  </si>
  <si>
    <t>Coastal Corporation Ltd</t>
  </si>
  <si>
    <t>COASTCORP</t>
  </si>
  <si>
    <t>Mangalam Organics Ltd</t>
  </si>
  <si>
    <t>MANORG</t>
  </si>
  <si>
    <t>Cords Cable Industries Ltd</t>
  </si>
  <si>
    <t>CORDSCABLE</t>
  </si>
  <si>
    <t>Comfort Intech Ltd</t>
  </si>
  <si>
    <t>COMFINTE</t>
  </si>
  <si>
    <t>Bannari Amman Spinning Mills Ltd</t>
  </si>
  <si>
    <t>BASML</t>
  </si>
  <si>
    <t>Murudeshwar Ceramics Ltd</t>
  </si>
  <si>
    <t>MURUDCERA</t>
  </si>
  <si>
    <t>Alphalogic Industries Ltd</t>
  </si>
  <si>
    <t>ALPHAIND</t>
  </si>
  <si>
    <t>Commercial Syn Bags Ltd</t>
  </si>
  <si>
    <t>COMSYN</t>
  </si>
  <si>
    <t>Goyal Salt Ltd</t>
  </si>
  <si>
    <t>GOYALSALT</t>
  </si>
  <si>
    <t>Brahmaputra Infrastructure Ltd</t>
  </si>
  <si>
    <t>BRAHMINFRA</t>
  </si>
  <si>
    <t>Fluidomat Ltd</t>
  </si>
  <si>
    <t>FLUIDOM</t>
  </si>
  <si>
    <t>Sumit Woods Ltd</t>
  </si>
  <si>
    <t>SUMIT</t>
  </si>
  <si>
    <t>Sundaram Brake Linings Ltd</t>
  </si>
  <si>
    <t>SUNDRMBRAK</t>
  </si>
  <si>
    <t>P.E. Analytics Ltd</t>
  </si>
  <si>
    <t>PROPEQUITY</t>
  </si>
  <si>
    <t>Rane Engine Valve Ltd</t>
  </si>
  <si>
    <t>RANEENGINE</t>
  </si>
  <si>
    <t>Hindustan Organic Chemicals Ltd</t>
  </si>
  <si>
    <t>HOCL</t>
  </si>
  <si>
    <t>Par Drugs and Chemicals Ltd</t>
  </si>
  <si>
    <t>PAR</t>
  </si>
  <si>
    <t>GEE Ltd</t>
  </si>
  <si>
    <t>GEE</t>
  </si>
  <si>
    <t>Uday Jewellery Industries Ltd</t>
  </si>
  <si>
    <t>UDAYJEW</t>
  </si>
  <si>
    <t>Magnum Ventures Ltd</t>
  </si>
  <si>
    <t>MAGNUM</t>
  </si>
  <si>
    <t>E Factor Experiences Ltd</t>
  </si>
  <si>
    <t>EFACTOR</t>
  </si>
  <si>
    <t>Osia Hyper Retail Ltd</t>
  </si>
  <si>
    <t>OSIAHYPER</t>
  </si>
  <si>
    <t>LGB Forge Ltd</t>
  </si>
  <si>
    <t>LGBFORGE</t>
  </si>
  <si>
    <t>UMA Exports Ltd</t>
  </si>
  <si>
    <t>UMAEXPORTS</t>
  </si>
  <si>
    <t>Bemco Hydraulics Ltd</t>
  </si>
  <si>
    <t>BEMHY</t>
  </si>
  <si>
    <t>Maral Overseas Ltd</t>
  </si>
  <si>
    <t>MARALOVER</t>
  </si>
  <si>
    <t>Maagh Advertising and Marketing Services Ltd</t>
  </si>
  <si>
    <t>MAAGHADV</t>
  </si>
  <si>
    <t>Caspian Corporate Services Ltd</t>
  </si>
  <si>
    <t>CASPIAN</t>
  </si>
  <si>
    <t>Axis Nifty AAA Bond Plus SDL Apr 2026 50:50 ETF</t>
  </si>
  <si>
    <t>AXISBPSETF</t>
  </si>
  <si>
    <t>Lords Chloro Alkali Ltd</t>
  </si>
  <si>
    <t>LORDSCHLO</t>
  </si>
  <si>
    <t>Thomas Scott (India) Ltd</t>
  </si>
  <si>
    <t>THOMASCOTT</t>
  </si>
  <si>
    <t>Amba Enterprises Ltd</t>
  </si>
  <si>
    <t>AEL</t>
  </si>
  <si>
    <t>Visa Steel Ltd</t>
  </si>
  <si>
    <t>VISASTEEL</t>
  </si>
  <si>
    <t>Duroply Industries Ltd</t>
  </si>
  <si>
    <t>DUROPLY</t>
  </si>
  <si>
    <t>Rox Hi-Tech Ltd</t>
  </si>
  <si>
    <t>ROXHITECH</t>
  </si>
  <si>
    <t>Natural Capsules Ltd</t>
  </si>
  <si>
    <t>NATCAPSUQ</t>
  </si>
  <si>
    <t>ABM Knowledgeware Ltd</t>
  </si>
  <si>
    <t>ABMKNO</t>
  </si>
  <si>
    <t>DC Infotech and Communication Ltd</t>
  </si>
  <si>
    <t>DCI</t>
  </si>
  <si>
    <t>Avonmore Capital &amp; Management Services Ltd</t>
  </si>
  <si>
    <t>AVONMORE</t>
  </si>
  <si>
    <t>Ravinder Heights Ltd</t>
  </si>
  <si>
    <t>RVHL</t>
  </si>
  <si>
    <t>Captain Polyplast Ltd</t>
  </si>
  <si>
    <t>CPL</t>
  </si>
  <si>
    <t>Welspun Investments and Commercials Ltd</t>
  </si>
  <si>
    <t>WELINV</t>
  </si>
  <si>
    <t>Country Club Hospitality &amp; Holidays Ltd</t>
  </si>
  <si>
    <t>CCHHL</t>
  </si>
  <si>
    <t>Global Vectra Helicorp Ltd</t>
  </si>
  <si>
    <t>GLOBALVECT</t>
  </si>
  <si>
    <t>MK Exim (India) Ltd</t>
  </si>
  <si>
    <t>MKEXIM</t>
  </si>
  <si>
    <t>Shri Dinesh Mills Ltd</t>
  </si>
  <si>
    <t>SHRIDINE</t>
  </si>
  <si>
    <t>Shree Rama Newsprint Ltd</t>
  </si>
  <si>
    <t>RAMANEWS</t>
  </si>
  <si>
    <t>Rajnandini Metal Ltd</t>
  </si>
  <si>
    <t>RAJMET</t>
  </si>
  <si>
    <t>Konstelec Engineers Ltd</t>
  </si>
  <si>
    <t>KONSTELEC</t>
  </si>
  <si>
    <t>RRIL Ltd</t>
  </si>
  <si>
    <t>RRIL</t>
  </si>
  <si>
    <t>Madhuveer Com 18 Network Ltd</t>
  </si>
  <si>
    <t>MADHUVEER</t>
  </si>
  <si>
    <t>Investment &amp; Precision Castings Ltd</t>
  </si>
  <si>
    <t>INVPRECQ</t>
  </si>
  <si>
    <t>Mirae Asset Nifty 50 ETF</t>
  </si>
  <si>
    <t>NIFTYETF</t>
  </si>
  <si>
    <t>Madhav Infra Projects Ltd</t>
  </si>
  <si>
    <t>MADHAVIPL</t>
  </si>
  <si>
    <t>Z-Tech (India) Ltd</t>
  </si>
  <si>
    <t>ZTECH</t>
  </si>
  <si>
    <t>Bhilwara Technical Textiles Ltd</t>
  </si>
  <si>
    <t>BTTL</t>
  </si>
  <si>
    <t>Megastar Foods Ltd</t>
  </si>
  <si>
    <t>MEGASTAR</t>
  </si>
  <si>
    <t>Shri Venkatesh Refineries Ltd</t>
  </si>
  <si>
    <t>SVRL</t>
  </si>
  <si>
    <t>Chemtech Industrial Valves Ltd</t>
  </si>
  <si>
    <t>CHEMTECH</t>
  </si>
  <si>
    <t>Starteck Finance Ltd</t>
  </si>
  <si>
    <t>STARTECK</t>
  </si>
  <si>
    <t>Pil Italica Lifestyle Ltd</t>
  </si>
  <si>
    <t>PILITA</t>
  </si>
  <si>
    <t>Bambino Agro Industries Ltd</t>
  </si>
  <si>
    <t>BAMBINO</t>
  </si>
  <si>
    <t>RKEC Projects Ltd</t>
  </si>
  <si>
    <t>RKEC</t>
  </si>
  <si>
    <t>Gujarat Apollo Industries Ltd</t>
  </si>
  <si>
    <t>GUJAPOLLO</t>
  </si>
  <si>
    <t>Kaka Industries Ltd</t>
  </si>
  <si>
    <t>KAKA</t>
  </si>
  <si>
    <t>Prime Fresh Ltd</t>
  </si>
  <si>
    <t>PRIMEFRESH</t>
  </si>
  <si>
    <t>India Gelatine &amp; Chemicals Ltd</t>
  </si>
  <si>
    <t>INDGELA</t>
  </si>
  <si>
    <t>Canarys Automations Ltd</t>
  </si>
  <si>
    <t>CANARYS</t>
  </si>
  <si>
    <t>Indrayani Biotech Ltd</t>
  </si>
  <si>
    <t>INDRANIB</t>
  </si>
  <si>
    <t>Loyal Textile Mills Ltd</t>
  </si>
  <si>
    <t>LOYALTEX</t>
  </si>
  <si>
    <t>VTM Ltd</t>
  </si>
  <si>
    <t>VTMLTD</t>
  </si>
  <si>
    <t>Smartlink Holdings Ltd</t>
  </si>
  <si>
    <t>SMARTLINK</t>
  </si>
  <si>
    <t>Brady And Morris Engineering Co Ltd</t>
  </si>
  <si>
    <t>BRADYM</t>
  </si>
  <si>
    <t>Available Finance Ltd</t>
  </si>
  <si>
    <t>AVAILFC</t>
  </si>
  <si>
    <t>Indo Thai Securities Ltd</t>
  </si>
  <si>
    <t>INDOTHAI</t>
  </si>
  <si>
    <t>Graviss Hospitality Ltd</t>
  </si>
  <si>
    <t>GRAVISSHO</t>
  </si>
  <si>
    <t>BGR Energy Systems Ltd</t>
  </si>
  <si>
    <t>BGRENERGY</t>
  </si>
  <si>
    <t>Maruti Infrastructure Ltd</t>
  </si>
  <si>
    <t>MAINFRA</t>
  </si>
  <si>
    <t>Ruchi Infrastructure Ltd</t>
  </si>
  <si>
    <t>RUCHINFRA</t>
  </si>
  <si>
    <t>McLeod Russel India Ltd</t>
  </si>
  <si>
    <t>MCLEODRUSS</t>
  </si>
  <si>
    <t>Dindigul Farm Product Ltd</t>
  </si>
  <si>
    <t>DFPL</t>
  </si>
  <si>
    <t>Sayaji Hotels (Pune) Ltd</t>
  </si>
  <si>
    <t>SHPLPUNE</t>
  </si>
  <si>
    <t>A B Infrabuild Ltd</t>
  </si>
  <si>
    <t>ABINFRA</t>
  </si>
  <si>
    <t>CAPTAIN PIPES Ltd</t>
  </si>
  <si>
    <t>CAPPIPES</t>
  </si>
  <si>
    <t>Jay Ushin Ltd</t>
  </si>
  <si>
    <t>JAYUSH</t>
  </si>
  <si>
    <t>Indowind Energy Ltd</t>
  </si>
  <si>
    <t>INDOWIND</t>
  </si>
  <si>
    <t>Trejhara Solutions Ltd</t>
  </si>
  <si>
    <t>TREJHARA</t>
  </si>
  <si>
    <t>Shradha Infraprojects Ltd</t>
  </si>
  <si>
    <t>SHRADHA</t>
  </si>
  <si>
    <t>Standard Capital Markets Ltd</t>
  </si>
  <si>
    <t>STANCAP</t>
  </si>
  <si>
    <t>Sona Machinery Ltd</t>
  </si>
  <si>
    <t>SONAMAC</t>
  </si>
  <si>
    <t>Aaron Industries Ltd</t>
  </si>
  <si>
    <t>AARON</t>
  </si>
  <si>
    <t>Ginni Filaments Ltd</t>
  </si>
  <si>
    <t>GINNIFILA</t>
  </si>
  <si>
    <t>Vintron Informatics Ltd</t>
  </si>
  <si>
    <t>VINTRON</t>
  </si>
  <si>
    <t>Mangalam Seeds Ltd</t>
  </si>
  <si>
    <t>MSL</t>
  </si>
  <si>
    <t>Vardhman Polytex Ltd</t>
  </si>
  <si>
    <t>VARDMNPOLY</t>
  </si>
  <si>
    <t>Prithvi Exchange (India) Ltd</t>
  </si>
  <si>
    <t>PRITHVIEXCH</t>
  </si>
  <si>
    <t>Shree Vasu Logistics Ltd</t>
  </si>
  <si>
    <t>SVLL</t>
  </si>
  <si>
    <t>Nettlinx Ltd</t>
  </si>
  <si>
    <t>NETTLINX</t>
  </si>
  <si>
    <t>Nureca Ltd</t>
  </si>
  <si>
    <t>NURECA</t>
  </si>
  <si>
    <t>Asian Hotels (North) Ltd</t>
  </si>
  <si>
    <t>ASIANHOTNR</t>
  </si>
  <si>
    <t>Kanoria Energy &amp; Infrastructure Limited</t>
  </si>
  <si>
    <t>KEIL</t>
  </si>
  <si>
    <t>Baheti Recycling Industries Ltd</t>
  </si>
  <si>
    <t>BAHETI</t>
  </si>
  <si>
    <t>Confidence Futuristic Energetech Ltd</t>
  </si>
  <si>
    <t>CFEL</t>
  </si>
  <si>
    <t>Sarthak Metals Ltd</t>
  </si>
  <si>
    <t>SMLT</t>
  </si>
  <si>
    <t>A B Cotspin India Ltd</t>
  </si>
  <si>
    <t>ABCOTS</t>
  </si>
  <si>
    <t>RDB Realty &amp; Infrastructure Ltd</t>
  </si>
  <si>
    <t>RDBRIL</t>
  </si>
  <si>
    <t>Parin Furniture Ltd</t>
  </si>
  <si>
    <t>PARIN</t>
  </si>
  <si>
    <t>Denis Chem Lab Ltd</t>
  </si>
  <si>
    <t>DENISCHEM</t>
  </si>
  <si>
    <t>Zeal Global Services Ltd</t>
  </si>
  <si>
    <t>ZEAL</t>
  </si>
  <si>
    <t>Lehar Footwears Ltd</t>
  </si>
  <si>
    <t>LEHAR</t>
  </si>
  <si>
    <t>KPT Industries Ltd</t>
  </si>
  <si>
    <t>KPT</t>
  </si>
  <si>
    <t>Signet Industries Ltd</t>
  </si>
  <si>
    <t>SIGIND</t>
  </si>
  <si>
    <t>Il&amp;Fs Engineering and Construction Company Ltd</t>
  </si>
  <si>
    <t>IL&amp;FSENGG</t>
  </si>
  <si>
    <t>Neelamalai Agro Industries Ltd</t>
  </si>
  <si>
    <t>NEAGI</t>
  </si>
  <si>
    <t>Aksharchem (India) Ltd</t>
  </si>
  <si>
    <t>AKSHARCHEM</t>
  </si>
  <si>
    <t>Aashka Hospitals Ltd</t>
  </si>
  <si>
    <t>AASHKA</t>
  </si>
  <si>
    <t>Equippp Social Impact Technologies Ltd</t>
  </si>
  <si>
    <t>EQUIPPP</t>
  </si>
  <si>
    <t xml:space="preserve"> IT Services &amp; Consulting</t>
  </si>
  <si>
    <t>Tembo Global Industries Ltd</t>
  </si>
  <si>
    <t>TEMBO</t>
  </si>
  <si>
    <t>Hindcon Chemicals Ltd</t>
  </si>
  <si>
    <t>HINDCON</t>
  </si>
  <si>
    <t>Veer Global Infraconstruction Ltd</t>
  </si>
  <si>
    <t>VGIL</t>
  </si>
  <si>
    <t>SAB Industries Ltd</t>
  </si>
  <si>
    <t>SAB</t>
  </si>
  <si>
    <t>Lagnam Spintex Ltd</t>
  </si>
  <si>
    <t>LAGNAM</t>
  </si>
  <si>
    <t>SBEC Sugar Ltd</t>
  </si>
  <si>
    <t>SBECSUG</t>
  </si>
  <si>
    <t>KCK Industries Ltd</t>
  </si>
  <si>
    <t>KCK</t>
  </si>
  <si>
    <t>Paul Merchants Ltd</t>
  </si>
  <si>
    <t>PML</t>
  </si>
  <si>
    <t>ASI Industries Ltd</t>
  </si>
  <si>
    <t>ASIIL</t>
  </si>
  <si>
    <t>Storage Technologies and Automation Ltd</t>
  </si>
  <si>
    <t>STAL</t>
  </si>
  <si>
    <t>Seacoast Shipping Services Ltd</t>
  </si>
  <si>
    <t>SEACOAST</t>
  </si>
  <si>
    <t>Digikore Studios Ltd</t>
  </si>
  <si>
    <t>DIGIKORE</t>
  </si>
  <si>
    <t>JSL Industries Ltd</t>
  </si>
  <si>
    <t>JSLINDL</t>
  </si>
  <si>
    <t>Spectrum Talent Management Ltd</t>
  </si>
  <si>
    <t>SPECTSTM</t>
  </si>
  <si>
    <t>Bhatia Communications &amp; Retail (India) Ltd</t>
  </si>
  <si>
    <t>BHATIA</t>
  </si>
  <si>
    <t>SMS Lifesciences India Ltd</t>
  </si>
  <si>
    <t>SMSLIFE</t>
  </si>
  <si>
    <t>Panasonic Carbon India Co Ltd</t>
  </si>
  <si>
    <t>PANCARBON</t>
  </si>
  <si>
    <t>Shri Bajrang Alliance Ltd</t>
  </si>
  <si>
    <t>SHBAJRG</t>
  </si>
  <si>
    <t>Nitiraj Engineers Ltd</t>
  </si>
  <si>
    <t>NITIRAJ</t>
  </si>
  <si>
    <t>Ashapuri Gold Ornament Ltd</t>
  </si>
  <si>
    <t>AGOL</t>
  </si>
  <si>
    <t>IP Rings Ltd</t>
  </si>
  <si>
    <t>IPRINGLTD</t>
  </si>
  <si>
    <t>Shree Ajit Pulp and Paper Ltd</t>
  </si>
  <si>
    <t>SAPPL</t>
  </si>
  <si>
    <t>DEV Information Technology Ltd</t>
  </si>
  <si>
    <t>DEVIT</t>
  </si>
  <si>
    <t>Pune E - Stock Broking Ltd</t>
  </si>
  <si>
    <t>PESB</t>
  </si>
  <si>
    <t>Sicagen India Ltd</t>
  </si>
  <si>
    <t>SICAGEN</t>
  </si>
  <si>
    <t>Wardwizard Foods and Beverages Ltd</t>
  </si>
  <si>
    <t>WARDWIZFBL</t>
  </si>
  <si>
    <t>Inventure Growth &amp; Securities Ltd</t>
  </si>
  <si>
    <t>INVENTURE</t>
  </si>
  <si>
    <t>Zee Learn Ltd</t>
  </si>
  <si>
    <t>ZEELEARN</t>
  </si>
  <si>
    <t>National Plastic Technologies Ltd</t>
  </si>
  <si>
    <t>NATPLASTI</t>
  </si>
  <si>
    <t>Generic Engineering Construction and Projects Ltd</t>
  </si>
  <si>
    <t>GENCON</t>
  </si>
  <si>
    <t>CWD Limited</t>
  </si>
  <si>
    <t>CWD</t>
  </si>
  <si>
    <t>T T Ltd</t>
  </si>
  <si>
    <t>TTL</t>
  </si>
  <si>
    <t>Kimia Biosciences Ltd</t>
  </si>
  <si>
    <t>KIMIABL</t>
  </si>
  <si>
    <t>Raghuvansh Agrofarms Ltd</t>
  </si>
  <si>
    <t>RAFL</t>
  </si>
  <si>
    <t>Rajshree Sugars &amp; Chemicals Ltd</t>
  </si>
  <si>
    <t>RAJSREESUG</t>
  </si>
  <si>
    <t>Star Delta Transformers Ltd</t>
  </si>
  <si>
    <t>STARDELTA</t>
  </si>
  <si>
    <t>RDB Rasayans Ltd</t>
  </si>
  <si>
    <t>RDBRL</t>
  </si>
  <si>
    <t>ShreeOswal Seeds and Chemicals Ltd</t>
  </si>
  <si>
    <t>OSWALSEEDS</t>
  </si>
  <si>
    <t>Rajshree Polypack Ltd</t>
  </si>
  <si>
    <t>RPPL</t>
  </si>
  <si>
    <t>Asian Hotels (East) Ltd</t>
  </si>
  <si>
    <t>AHLEAST</t>
  </si>
  <si>
    <t>North Eastern Carrying Corporation Ltd</t>
  </si>
  <si>
    <t>NECCLTD</t>
  </si>
  <si>
    <t>Akanksha Power and Infrastructure Ltd</t>
  </si>
  <si>
    <t>AKANKSHA</t>
  </si>
  <si>
    <t>Electrical Components &amp; Equipment</t>
  </si>
  <si>
    <t>Tips Films Ltd</t>
  </si>
  <si>
    <t>TIPSFILMS</t>
  </si>
  <si>
    <t>WAA Solar Ltd</t>
  </si>
  <si>
    <t>WAA</t>
  </si>
  <si>
    <t>Delphi World Money Ltd</t>
  </si>
  <si>
    <t>DELPHIFX</t>
  </si>
  <si>
    <t>Bimetal Bearings Ltd</t>
  </si>
  <si>
    <t>BIMETAL</t>
  </si>
  <si>
    <t>Modi Rubber Ltd</t>
  </si>
  <si>
    <t>MODIRUBBER</t>
  </si>
  <si>
    <t>Indiabulls Enterprises Ltd</t>
  </si>
  <si>
    <t>IEL</t>
  </si>
  <si>
    <t>LA Tim Metal &amp; Industries Ltd</t>
  </si>
  <si>
    <t>LATIMMETAL</t>
  </si>
  <si>
    <t>Rajnish Retail Ltd</t>
  </si>
  <si>
    <t>RRETAIL</t>
  </si>
  <si>
    <t>Jullundur Motor Agency (Delhi) Ltd</t>
  </si>
  <si>
    <t>JMA</t>
  </si>
  <si>
    <t>Noida Toll Bridge Company Ltd</t>
  </si>
  <si>
    <t>NOIDATOLL</t>
  </si>
  <si>
    <t>Cambridge Technology Enterprises Ltd</t>
  </si>
  <si>
    <t>CTE</t>
  </si>
  <si>
    <t>DCG Cables &amp; Wires Ltd</t>
  </si>
  <si>
    <t>DCG</t>
  </si>
  <si>
    <t>SBI Nifty Bank ETF</t>
  </si>
  <si>
    <t>SETFNIFBK</t>
  </si>
  <si>
    <t>GSS Infotech Ltd</t>
  </si>
  <si>
    <t>GSS</t>
  </si>
  <si>
    <t>Shree Osfm E-Mobility Ltd</t>
  </si>
  <si>
    <t>SHREEOSFM</t>
  </si>
  <si>
    <t>On Door Concepts Ltd</t>
  </si>
  <si>
    <t>ONDOOR</t>
  </si>
  <si>
    <t>Retail - Online</t>
  </si>
  <si>
    <t>Regis Industries Ltd</t>
  </si>
  <si>
    <t>REGIS</t>
  </si>
  <si>
    <t>Ceenik Exports (India) Ltd</t>
  </si>
  <si>
    <t>CEENIK</t>
  </si>
  <si>
    <t>Alphageo (India) Ltd</t>
  </si>
  <si>
    <t>ALPHAGEO</t>
  </si>
  <si>
    <t>Paragon Fine &amp; Speciality Chemical Ltd</t>
  </si>
  <si>
    <t>PARAGON</t>
  </si>
  <si>
    <t>Arham Technologies Ltd</t>
  </si>
  <si>
    <t>ARHAM</t>
  </si>
  <si>
    <t>Maximus International Ltd</t>
  </si>
  <si>
    <t>MAXIMUS</t>
  </si>
  <si>
    <t>SAH Polymers Ltd</t>
  </si>
  <si>
    <t>SAH</t>
  </si>
  <si>
    <t>Ratnabhumi Developers Ltd</t>
  </si>
  <si>
    <t>RATNABHUMI</t>
  </si>
  <si>
    <t>AKI India Ltd</t>
  </si>
  <si>
    <t>AKI</t>
  </si>
  <si>
    <t>Lloyds Luxuries Ltd</t>
  </si>
  <si>
    <t>LLOYDS</t>
  </si>
  <si>
    <t>VETO Switch Gears And Cables Ltd</t>
  </si>
  <si>
    <t>VETO</t>
  </si>
  <si>
    <t>Sizemasters Technology Ltd</t>
  </si>
  <si>
    <t>SIZEMASTER</t>
  </si>
  <si>
    <t>G M Polyplast Ltd</t>
  </si>
  <si>
    <t>GMPL</t>
  </si>
  <si>
    <t>Sanjivani Paranteral Ltd</t>
  </si>
  <si>
    <t>SANJIVIN</t>
  </si>
  <si>
    <t>Umang Dairies Ltd</t>
  </si>
  <si>
    <t>UMANGDAIRY</t>
  </si>
  <si>
    <t>Ajanta Soya Ltd</t>
  </si>
  <si>
    <t>AJANTSOY</t>
  </si>
  <si>
    <t>Supreme Holdings &amp; Hospitality (India) Ltd</t>
  </si>
  <si>
    <t>SUPREME</t>
  </si>
  <si>
    <t>Somi Conveyor Beltings Ltd</t>
  </si>
  <si>
    <t>SOMICONVEY</t>
  </si>
  <si>
    <t>Pmc Fincorp Ltd</t>
  </si>
  <si>
    <t>PMCFIN</t>
  </si>
  <si>
    <t>QMS Medical Allied Services Ltd</t>
  </si>
  <si>
    <t>QMSMEDI</t>
  </si>
  <si>
    <t>Maha Rashtra Apex Corporation Ltd</t>
  </si>
  <si>
    <t>MAHAPEXLTD</t>
  </si>
  <si>
    <t>Quest Laboratories Ltd</t>
  </si>
  <si>
    <t>QUESTLAB</t>
  </si>
  <si>
    <t>ICICI Prudential Nifty 100 Low Vol 30 ETF</t>
  </si>
  <si>
    <t>LOWVOLIETF</t>
  </si>
  <si>
    <t>Chatha Foods Ltd</t>
  </si>
  <si>
    <t>CHATHA</t>
  </si>
  <si>
    <t>Swastika Investmart Ltd</t>
  </si>
  <si>
    <t>SWASTIKA</t>
  </si>
  <si>
    <t>Super House Ltd</t>
  </si>
  <si>
    <t>SUPERHOUSE</t>
  </si>
  <si>
    <t>MITCON Consultancy &amp; Engineering Services Ltd</t>
  </si>
  <si>
    <t>MITCON</t>
  </si>
  <si>
    <t>Coral Laboratories Ltd</t>
  </si>
  <si>
    <t>CORALAB</t>
  </si>
  <si>
    <t>POCL Enterprises Ltd</t>
  </si>
  <si>
    <t>POEL</t>
  </si>
  <si>
    <t>Rulka Electricals Ltd</t>
  </si>
  <si>
    <t>RULKA</t>
  </si>
  <si>
    <t>PG Foils Ltd</t>
  </si>
  <si>
    <t>PGFOILQ</t>
  </si>
  <si>
    <t>Yash Optics &amp; Lens Ltd</t>
  </si>
  <si>
    <t>YASHOPTICS</t>
  </si>
  <si>
    <t>IIRM Holdings India Ltd</t>
  </si>
  <si>
    <t>IIRM</t>
  </si>
  <si>
    <t>Supreme Infrastructure India Ltd</t>
  </si>
  <si>
    <t>SUPREMEINF</t>
  </si>
  <si>
    <t>Zenith Exports Ltd</t>
  </si>
  <si>
    <t>ZENITHEXPO</t>
  </si>
  <si>
    <t>Diksat Transworld Ltd</t>
  </si>
  <si>
    <t>DIKSAT</t>
  </si>
  <si>
    <t>Rungta Irrigation Ltd</t>
  </si>
  <si>
    <t>RUNGTAIR</t>
  </si>
  <si>
    <t>Narmada Gelatines Ltd</t>
  </si>
  <si>
    <t>SHAWGELTIN</t>
  </si>
  <si>
    <t>Modern Threads (India) Ltd</t>
  </si>
  <si>
    <t>MODTHREAD</t>
  </si>
  <si>
    <t>Infollion Research Services Ltd</t>
  </si>
  <si>
    <t>INFOLLION</t>
  </si>
  <si>
    <t>Halder Venture Ltd</t>
  </si>
  <si>
    <t>HALDER</t>
  </si>
  <si>
    <t>IL&amp;FS Transportation Networks Ltd</t>
  </si>
  <si>
    <t>IL&amp;FSTRANS</t>
  </si>
  <si>
    <t>Vipul Organics Ltd</t>
  </si>
  <si>
    <t>VIPULORG</t>
  </si>
  <si>
    <t>Trident Lifeline Ltd</t>
  </si>
  <si>
    <t>TLL</t>
  </si>
  <si>
    <t>Kanpur Plastipack Ltd</t>
  </si>
  <si>
    <t>KANPRPLA</t>
  </si>
  <si>
    <t>Odyssey Technologies Ltd</t>
  </si>
  <si>
    <t>ODYSSEY</t>
  </si>
  <si>
    <t>Brooks Laboratories Ltd</t>
  </si>
  <si>
    <t>BROOKS</t>
  </si>
  <si>
    <t>Indbank Merchant Banking Services Ltd</t>
  </si>
  <si>
    <t>INDBANK</t>
  </si>
  <si>
    <t>Organic Recycling Systems Ltd</t>
  </si>
  <si>
    <t>ORGANICREC</t>
  </si>
  <si>
    <t>Homesfy Realty Ltd</t>
  </si>
  <si>
    <t>HOMESFY</t>
  </si>
  <si>
    <t>Dhunseri Tea &amp; Industries Ltd</t>
  </si>
  <si>
    <t>DTIL</t>
  </si>
  <si>
    <t>Sanmit Infra Ltd</t>
  </si>
  <si>
    <t>SANINFRA</t>
  </si>
  <si>
    <t>Aurangabad Distillery Ltd</t>
  </si>
  <si>
    <t>AURDIS</t>
  </si>
  <si>
    <t>Beacon Trusteeship Ltd</t>
  </si>
  <si>
    <t>BEACON</t>
  </si>
  <si>
    <t>Maxposure Ltd</t>
  </si>
  <si>
    <t>MAXPOSURE</t>
  </si>
  <si>
    <t>Compucom Software Ltd</t>
  </si>
  <si>
    <t>COMPUSOFT</t>
  </si>
  <si>
    <t>Ramdevbaba Solvent Ltd</t>
  </si>
  <si>
    <t>RBS</t>
  </si>
  <si>
    <t>Precision Electronics Ltd</t>
  </si>
  <si>
    <t>PRECISIO</t>
  </si>
  <si>
    <t>Baid Finserv Ltd</t>
  </si>
  <si>
    <t>BAIDFIN</t>
  </si>
  <si>
    <t>Tirupati Starch &amp; Chemicals Ltd</t>
  </si>
  <si>
    <t>TIRUSTA</t>
  </si>
  <si>
    <t>Shiva Texyarn Ltd</t>
  </si>
  <si>
    <t>SHIVATEX</t>
  </si>
  <si>
    <t>Univastu India Ltd</t>
  </si>
  <si>
    <t>UNIVASTU</t>
  </si>
  <si>
    <t>GVP Infotech Ltd</t>
  </si>
  <si>
    <t>GVPTECH</t>
  </si>
  <si>
    <t>Gujarat State Financial Corp</t>
  </si>
  <si>
    <t>GUJSTATFIN</t>
  </si>
  <si>
    <t>Shraddha Prime Projects Ltd</t>
  </si>
  <si>
    <t>SHRADDHA</t>
  </si>
  <si>
    <t>Cosmo Ferrites Ltd</t>
  </si>
  <si>
    <t>COSMOFE</t>
  </si>
  <si>
    <t>Alpine Housing Development Corporation Limited</t>
  </si>
  <si>
    <t>ALPINEHOU</t>
  </si>
  <si>
    <t>Atam Valves Ltd</t>
  </si>
  <si>
    <t>ATAM</t>
  </si>
  <si>
    <t>Aartech Solonics Ltd</t>
  </si>
  <si>
    <t>AARTECH</t>
  </si>
  <si>
    <t>Tirupati Forge Ltd</t>
  </si>
  <si>
    <t>TIRUPATIFL</t>
  </si>
  <si>
    <t>DHP India Ltd</t>
  </si>
  <si>
    <t>DHPIND</t>
  </si>
  <si>
    <t>Lactose (India) Ltd</t>
  </si>
  <si>
    <t>LACTOSE</t>
  </si>
  <si>
    <t>Texmo Pipes and Products Ltd</t>
  </si>
  <si>
    <t>TEXMOPIPES</t>
  </si>
  <si>
    <t>Panchsheel Organics Ltd</t>
  </si>
  <si>
    <t>PANCHSHEEL</t>
  </si>
  <si>
    <t>Digicontent Ltd</t>
  </si>
  <si>
    <t>DGCONTENT</t>
  </si>
  <si>
    <t>Ducon Infratechnologies Ltd</t>
  </si>
  <si>
    <t>DUCON</t>
  </si>
  <si>
    <t>Housing Development and Infrastructure Ltd</t>
  </si>
  <si>
    <t>HDIL</t>
  </si>
  <si>
    <t>Cochin Minerals and Rutile Ltd</t>
  </si>
  <si>
    <t>COCHINM</t>
  </si>
  <si>
    <t>Aspinwall and Company Ltd</t>
  </si>
  <si>
    <t>ASPINWALL</t>
  </si>
  <si>
    <t>Airo Lam Ltd</t>
  </si>
  <si>
    <t>AIROLAM</t>
  </si>
  <si>
    <t>Prajay Engineers Syndicate Ltd</t>
  </si>
  <si>
    <t>PRAENG</t>
  </si>
  <si>
    <t>Radix Industries (India) Ltd</t>
  </si>
  <si>
    <t>RADIXIND</t>
  </si>
  <si>
    <t>Mahalaxmi Rubtech Ltd</t>
  </si>
  <si>
    <t>MHLXMIRU</t>
  </si>
  <si>
    <t>Tulive Developers Ltd</t>
  </si>
  <si>
    <t>TULIVE</t>
  </si>
  <si>
    <t>Arvee Laboratories (India) Ltd</t>
  </si>
  <si>
    <t>ARVEE</t>
  </si>
  <si>
    <t>Weizmann Limited</t>
  </si>
  <si>
    <t>WEIZMANIND</t>
  </si>
  <si>
    <t>Universal Autofoundry Ltd</t>
  </si>
  <si>
    <t>UNIAUTO</t>
  </si>
  <si>
    <t>Niraj Cement Structurals Ltd</t>
  </si>
  <si>
    <t>NIRAJ</t>
  </si>
  <si>
    <t>Mangal Credit and Fincorp Ltd</t>
  </si>
  <si>
    <t>MANCREDIT</t>
  </si>
  <si>
    <t>Hindusthan National Glass And Industries Ltd</t>
  </si>
  <si>
    <t>HINDNATGLS</t>
  </si>
  <si>
    <t>GTL Ltd</t>
  </si>
  <si>
    <t>GTL</t>
  </si>
  <si>
    <t>BSL Ltd</t>
  </si>
  <si>
    <t>BSL</t>
  </si>
  <si>
    <t>Madhusudan Masala Ltd</t>
  </si>
  <si>
    <t>MADHUSUDAN</t>
  </si>
  <si>
    <t>Ducol Organics &amp; Colours Ltd</t>
  </si>
  <si>
    <t>DUCOL</t>
  </si>
  <si>
    <t>Aarvi Encon Ltd</t>
  </si>
  <si>
    <t>AARVI</t>
  </si>
  <si>
    <t>Swati Projects Ltd</t>
  </si>
  <si>
    <t>SWATIPRO</t>
  </si>
  <si>
    <t>Vibrant Global Capital Ltd</t>
  </si>
  <si>
    <t>VGCL</t>
  </si>
  <si>
    <t>Jyoti Ltd</t>
  </si>
  <si>
    <t>JYOTI</t>
  </si>
  <si>
    <t>Captain Technocast Ltd</t>
  </si>
  <si>
    <t>CTCL</t>
  </si>
  <si>
    <t>Samor Reality Ltd</t>
  </si>
  <si>
    <t>SAMOR</t>
  </si>
  <si>
    <t>Sprayking Ltd</t>
  </si>
  <si>
    <t>SPRAYKING</t>
  </si>
  <si>
    <t>Duncan Engineering Ltd</t>
  </si>
  <si>
    <t>DUNCANENG</t>
  </si>
  <si>
    <t>Shradha AI Technologies Ltd</t>
  </si>
  <si>
    <t>SHRAAITECH</t>
  </si>
  <si>
    <t>Basant Agro Tech (India) Ltd</t>
  </si>
  <si>
    <t>BASANTGL</t>
  </si>
  <si>
    <t>Lovable Lingerie Ltd</t>
  </si>
  <si>
    <t>LOVABLE</t>
  </si>
  <si>
    <t>Incredible Industries Ltd</t>
  </si>
  <si>
    <t>INCREDIBLE</t>
  </si>
  <si>
    <t>Intrasoft Technologies Ltd</t>
  </si>
  <si>
    <t>ISFT</t>
  </si>
  <si>
    <t>Prima Plastics Ltd</t>
  </si>
  <si>
    <t>PRIMAPLA</t>
  </si>
  <si>
    <t>LOYAL EQUIPMENTS Ltd</t>
  </si>
  <si>
    <t>LOYAL</t>
  </si>
  <si>
    <t>Dolfin Rubbers Ltd</t>
  </si>
  <si>
    <t>DOLFIN</t>
  </si>
  <si>
    <t>Future Consumer Ltd</t>
  </si>
  <si>
    <t>FCONSUMER</t>
  </si>
  <si>
    <t>DRS Dilip Roadlines Ltd</t>
  </si>
  <si>
    <t>DRSDILIP</t>
  </si>
  <si>
    <t>Shri Balaji Valve Components Ltd</t>
  </si>
  <si>
    <t>SBVCL</t>
  </si>
  <si>
    <t>Archidply Industries Ltd</t>
  </si>
  <si>
    <t>ARCHIDPLY</t>
  </si>
  <si>
    <t>Aarnav Fashions Ltd</t>
  </si>
  <si>
    <t>AARNAV</t>
  </si>
  <si>
    <t>Caprihans India Ltd</t>
  </si>
  <si>
    <t>CAPRIHANS</t>
  </si>
  <si>
    <t>GIR Natureview Resorts Ltd</t>
  </si>
  <si>
    <t>GIRRESORTS</t>
  </si>
  <si>
    <t>Surat Trade and Mercantile Ltd</t>
  </si>
  <si>
    <t>SURATRAML</t>
  </si>
  <si>
    <t>Gillanders Arbuthnot &amp; Co Ltd</t>
  </si>
  <si>
    <t>GILLANDERS</t>
  </si>
  <si>
    <t>Kanchi Karpooram Ltd</t>
  </si>
  <si>
    <t>KANCHI</t>
  </si>
  <si>
    <t>Coral India Finance and Housing Ltd</t>
  </si>
  <si>
    <t>CORALFINAC</t>
  </si>
  <si>
    <t>BDH Industries Ltd</t>
  </si>
  <si>
    <t>BDH</t>
  </si>
  <si>
    <t>Anmol India Ltd</t>
  </si>
  <si>
    <t>ANMOL</t>
  </si>
  <si>
    <t>Sel Manufacturing Company Ltd</t>
  </si>
  <si>
    <t>SELMC</t>
  </si>
  <si>
    <t>Hilton Metal Forging Ltd</t>
  </si>
  <si>
    <t>HILTON</t>
  </si>
  <si>
    <t>delaPlex Ltd</t>
  </si>
  <si>
    <t>DELAPLEX</t>
  </si>
  <si>
    <t>Refex Renewables &amp; Infrastructure Ltd</t>
  </si>
  <si>
    <t>REFEXRENEW</t>
  </si>
  <si>
    <t>IVP Ltd</t>
  </si>
  <si>
    <t>IVP</t>
  </si>
  <si>
    <t>Hindustan Adhesives Ltd</t>
  </si>
  <si>
    <t>HINDADH</t>
  </si>
  <si>
    <t>Dhoot Industrial Finance Ltd</t>
  </si>
  <si>
    <t>DHOOTIN</t>
  </si>
  <si>
    <t>Indian Sucrose Ltd</t>
  </si>
  <si>
    <t>INDSUCR</t>
  </si>
  <si>
    <t>Sadbhav Infrastructure Projects Ltd</t>
  </si>
  <si>
    <t>SADBHIN</t>
  </si>
  <si>
    <t>B &amp; A Ltd</t>
  </si>
  <si>
    <t>BNALTD</t>
  </si>
  <si>
    <t>Rts Power Corporation Ltd</t>
  </si>
  <si>
    <t>RTSPOWR</t>
  </si>
  <si>
    <t>United Nilgiri Tea Estates Company Ltd</t>
  </si>
  <si>
    <t>UNITEDTEA</t>
  </si>
  <si>
    <t>KBC Global Ltd</t>
  </si>
  <si>
    <t>KBCGLOBAL</t>
  </si>
  <si>
    <t>Toyam Sports Ltd</t>
  </si>
  <si>
    <t>TOYAMSL</t>
  </si>
  <si>
    <t>United Polyfab Gujarat Ltd</t>
  </si>
  <si>
    <t>UNITEDPOLY</t>
  </si>
  <si>
    <t>Alacrity Securities Ltd</t>
  </si>
  <si>
    <t>ALSL</t>
  </si>
  <si>
    <t>Kalyani Forge Ltd</t>
  </si>
  <si>
    <t>KALYANIFRG</t>
  </si>
  <si>
    <t>Sudarshan Pharma Industries Ltd</t>
  </si>
  <si>
    <t>SUDARSHAN</t>
  </si>
  <si>
    <t>Accuracy Shipping Ltd</t>
  </si>
  <si>
    <t>ACCURACY</t>
  </si>
  <si>
    <t>Magna Electro Castings Ltd</t>
  </si>
  <si>
    <t>MAGNAELQ</t>
  </si>
  <si>
    <t>Aveer Foods Ltd</t>
  </si>
  <si>
    <t>AVEER</t>
  </si>
  <si>
    <t>Semac Consultants Ltd</t>
  </si>
  <si>
    <t>SEMAC</t>
  </si>
  <si>
    <t>Emmbi Industries Ltd</t>
  </si>
  <si>
    <t>EMMBI</t>
  </si>
  <si>
    <t>Calcom Vision Ltd</t>
  </si>
  <si>
    <t>CALCOM</t>
  </si>
  <si>
    <t>Mitsu Chem Plast Ltd</t>
  </si>
  <si>
    <t>MITSU</t>
  </si>
  <si>
    <t>Deep Polymers Ltd</t>
  </si>
  <si>
    <t>DEEP</t>
  </si>
  <si>
    <t>Sir Shadi Lal Enterprises Ltd</t>
  </si>
  <si>
    <t>SSLEL</t>
  </si>
  <si>
    <t>Galaxy Cloud Kitchens Ltd</t>
  </si>
  <si>
    <t>GCKL</t>
  </si>
  <si>
    <t>Bodhi Tree Multimedia Ltd</t>
  </si>
  <si>
    <t>BTML</t>
  </si>
  <si>
    <t>Dhatre Udyog Ltd</t>
  </si>
  <si>
    <t>DHATRE</t>
  </si>
  <si>
    <t>Total Transport Systems Ltd</t>
  </si>
  <si>
    <t>TOTAL</t>
  </si>
  <si>
    <t>Upsurge Seeds Of Agriculture Ltd</t>
  </si>
  <si>
    <t>USASEEDS</t>
  </si>
  <si>
    <t>Avance Technologies Ltd</t>
  </si>
  <si>
    <t>AVANCE</t>
  </si>
  <si>
    <t>Ovobel Foods Ltd</t>
  </si>
  <si>
    <t>OVOBELE</t>
  </si>
  <si>
    <t>Worth Peripherals Ltd</t>
  </si>
  <si>
    <t>Srivari Spices and Foods Ltd</t>
  </si>
  <si>
    <t>SSFL</t>
  </si>
  <si>
    <t>Eros International Media Ltd</t>
  </si>
  <si>
    <t>EROSMEDIA</t>
  </si>
  <si>
    <t>LKP Finance Ltd</t>
  </si>
  <si>
    <t>LKPFIN</t>
  </si>
  <si>
    <t>Maheshwari Logistics Ltd</t>
  </si>
  <si>
    <t>MAHESHWARI</t>
  </si>
  <si>
    <t>Samkrg Pistons and Rings Ltd</t>
  </si>
  <si>
    <t>SAMKRG</t>
  </si>
  <si>
    <t>Phoenix Township Ltd</t>
  </si>
  <si>
    <t>PHOENIXTN</t>
  </si>
  <si>
    <t>Cenlub Industries Ltd</t>
  </si>
  <si>
    <t>CENLUB</t>
  </si>
  <si>
    <t>Priti International Ltd</t>
  </si>
  <si>
    <t>PRITI</t>
  </si>
  <si>
    <t>Surana Solar Ltd</t>
  </si>
  <si>
    <t>SURANASOL</t>
  </si>
  <si>
    <t>Polson Ltd</t>
  </si>
  <si>
    <t>POLSON</t>
  </si>
  <si>
    <t>Smruthi Organics Ltd</t>
  </si>
  <si>
    <t>SMRUTHIORG</t>
  </si>
  <si>
    <t>Indian Wood Products Co Ltd</t>
  </si>
  <si>
    <t>IWP</t>
  </si>
  <si>
    <t>Bhandari Hosiery Exports Ltd</t>
  </si>
  <si>
    <t>BHANDARI</t>
  </si>
  <si>
    <t>Shigan Quantum Technologies Ltd</t>
  </si>
  <si>
    <t>SHIGAN</t>
  </si>
  <si>
    <t>Praxis Home Retail Ltd</t>
  </si>
  <si>
    <t>PRAXIS</t>
  </si>
  <si>
    <t>South India Paper Mills Ltd</t>
  </si>
  <si>
    <t>STHINPA</t>
  </si>
  <si>
    <t>Shahlon Silk Industries Ltd</t>
  </si>
  <si>
    <t>SHAHLON</t>
  </si>
  <si>
    <t>Bal Pharma Ltd</t>
  </si>
  <si>
    <t>BALPHARMA</t>
  </si>
  <si>
    <t>Khemani Distributors &amp; Marketing Ltd</t>
  </si>
  <si>
    <t>KDML</t>
  </si>
  <si>
    <t>CHL Ltd</t>
  </si>
  <si>
    <t>CHLLTD</t>
  </si>
  <si>
    <t>Capital Trust Ltd</t>
  </si>
  <si>
    <t>CAPTRUST</t>
  </si>
  <si>
    <t>Gayatri Rubbers and Chemicals Ltd</t>
  </si>
  <si>
    <t>GRCL</t>
  </si>
  <si>
    <t>Lucent Industries Ltd</t>
  </si>
  <si>
    <t>LUCENT</t>
  </si>
  <si>
    <t>Metroglobal Ltd</t>
  </si>
  <si>
    <t>METROGLOBL</t>
  </si>
  <si>
    <t>Hindprakash Industries Ltd</t>
  </si>
  <si>
    <t>HPIL</t>
  </si>
  <si>
    <t>Syschem (India) Ltd</t>
  </si>
  <si>
    <t>SYSCHEM</t>
  </si>
  <si>
    <t>Jocil Ltd</t>
  </si>
  <si>
    <t>JOCIL</t>
  </si>
  <si>
    <t>Reliance Chemotex Industries Ltd</t>
  </si>
  <si>
    <t>RELCHEMQ</t>
  </si>
  <si>
    <t>Unihealth Consultancy Ltd</t>
  </si>
  <si>
    <t>UNIHEALTH</t>
  </si>
  <si>
    <t>Abans Enterprises Ltd</t>
  </si>
  <si>
    <t>ABANSENT</t>
  </si>
  <si>
    <t>NipponINETFNifty SDL Apr 2026 Top 20 Equal Weight</t>
  </si>
  <si>
    <t>SDL26BEES</t>
  </si>
  <si>
    <t>Fonebox Retail Ltd</t>
  </si>
  <si>
    <t>FONEBOX</t>
  </si>
  <si>
    <t>Evexia Lifecare Ltd</t>
  </si>
  <si>
    <t>EVEXIA</t>
  </si>
  <si>
    <t>Tyche Industries Ltd</t>
  </si>
  <si>
    <t>TYCHE</t>
  </si>
  <si>
    <t>Techknowgreen Solutions Ltd</t>
  </si>
  <si>
    <t>TECHKGREEN</t>
  </si>
  <si>
    <t>Parvati Sweetners and Power Ltd</t>
  </si>
  <si>
    <t>PARVATI</t>
  </si>
  <si>
    <t>Shreeji Translogistics Ltd</t>
  </si>
  <si>
    <t>STL</t>
  </si>
  <si>
    <t>Salasar Exteriors and Contour Ltd</t>
  </si>
  <si>
    <t>SECL</t>
  </si>
  <si>
    <t>Dhruv Consultancy Services Ltd</t>
  </si>
  <si>
    <t>DHRUV</t>
  </si>
  <si>
    <t>Kifs Financial Services Ltd</t>
  </si>
  <si>
    <t>KIFS</t>
  </si>
  <si>
    <t>Manaksia Aluminium Co Ltd</t>
  </si>
  <si>
    <t>MANAKALUCO</t>
  </si>
  <si>
    <t>Indian Infotech and Software Ltd</t>
  </si>
  <si>
    <t>INDINFO</t>
  </si>
  <si>
    <t>Vital Chemtech Ltd</t>
  </si>
  <si>
    <t>VITAL</t>
  </si>
  <si>
    <t>Marvel Decor Ltd</t>
  </si>
  <si>
    <t>MDL</t>
  </si>
  <si>
    <t>JK Agri Genetics Ltd</t>
  </si>
  <si>
    <t>JK AGRI</t>
  </si>
  <si>
    <t>Panyam Cements And Mineral Industrties Ltd</t>
  </si>
  <si>
    <t>PANCM</t>
  </si>
  <si>
    <t>Kesar Petroproducts Ltd</t>
  </si>
  <si>
    <t>KESARPE</t>
  </si>
  <si>
    <t>Kesar Enterprises Ltd</t>
  </si>
  <si>
    <t>KESARENT</t>
  </si>
  <si>
    <t>Electro Force (India) Ltd</t>
  </si>
  <si>
    <t>EFORCE</t>
  </si>
  <si>
    <t>Electronic Equipment &amp; Parts</t>
  </si>
  <si>
    <t>SPL Industries Ltd</t>
  </si>
  <si>
    <t>SPLIL</t>
  </si>
  <si>
    <t>Kakatiya Cement Sugar and Industries Ltd</t>
  </si>
  <si>
    <t>KAKATCEM</t>
  </si>
  <si>
    <t>Hindustan Tin Works Ltd</t>
  </si>
  <si>
    <t>HINDTIN</t>
  </si>
  <si>
    <t>Bafna Pharmaceuticals Ltd</t>
  </si>
  <si>
    <t>BAFNAPH</t>
  </si>
  <si>
    <t>Alpa Laboratories Ltd</t>
  </si>
  <si>
    <t>ALPA</t>
  </si>
  <si>
    <t>Indian Acrylics Ltd</t>
  </si>
  <si>
    <t>INDIANACRY</t>
  </si>
  <si>
    <t>Kaira Can Co Ltd</t>
  </si>
  <si>
    <t>KAIRA</t>
  </si>
  <si>
    <t>Parshva Enterprises Ltd</t>
  </si>
  <si>
    <t>PARSHVA</t>
  </si>
  <si>
    <t>Vaidya Sane Ayurved Laboratories Ltd</t>
  </si>
  <si>
    <t>MADHAVBAUG</t>
  </si>
  <si>
    <t>Pharmaids Pharmaceuticals Ltd</t>
  </si>
  <si>
    <t>PHARMAID</t>
  </si>
  <si>
    <t>Piccadily Sugar and Allied Industries Ltd</t>
  </si>
  <si>
    <t>PICCASUG</t>
  </si>
  <si>
    <t>Xelpmoc Design and Tech Ltd</t>
  </si>
  <si>
    <t>XELPMOC</t>
  </si>
  <si>
    <t>B.A.G. Films and Media Ltd</t>
  </si>
  <si>
    <t>BAGFILMS</t>
  </si>
  <si>
    <t>Vaishali Pharma Ltd</t>
  </si>
  <si>
    <t>VAISHALI</t>
  </si>
  <si>
    <t>Reliance Home Finance Ltd</t>
  </si>
  <si>
    <t>RHFL</t>
  </si>
  <si>
    <t>Interiors &amp; More Ltd</t>
  </si>
  <si>
    <t>INM</t>
  </si>
  <si>
    <t>Tainwala Chemicals and Plastics (India) Ltd</t>
  </si>
  <si>
    <t>TAINWALCHM</t>
  </si>
  <si>
    <t>Arihant Foundations &amp; Housing Ltd</t>
  </si>
  <si>
    <t>ARIHANT</t>
  </si>
  <si>
    <t>GTV Engineering Ltd</t>
  </si>
  <si>
    <t>GTV</t>
  </si>
  <si>
    <t>HCP Plastene Bulkpack Ltd</t>
  </si>
  <si>
    <t>HPBL</t>
  </si>
  <si>
    <t>Pansari Developers Ltd</t>
  </si>
  <si>
    <t>PANSARI</t>
  </si>
  <si>
    <t>Mahamaya Steel Industries Ltd</t>
  </si>
  <si>
    <t>MAHASTEEL</t>
  </si>
  <si>
    <t>Suryalata Spinning Mills Ltd</t>
  </si>
  <si>
    <t>SURYALA</t>
  </si>
  <si>
    <t>Zenith Steel Pipes &amp; Industries Ltd</t>
  </si>
  <si>
    <t>ZENITHSTL</t>
  </si>
  <si>
    <t>Aluwind Architectural Ltd</t>
  </si>
  <si>
    <t>ALUWIND</t>
  </si>
  <si>
    <t>Building Products - Others</t>
  </si>
  <si>
    <t>AMJ Land Holdings Ltd</t>
  </si>
  <si>
    <t>AMJLAND</t>
  </si>
  <si>
    <t>S V Global Mill Ltd</t>
  </si>
  <si>
    <t>SVGLOBAL</t>
  </si>
  <si>
    <t>Kovilpatti Lakshmi Roller Flour Mills Ltd</t>
  </si>
  <si>
    <t>KLRFM</t>
  </si>
  <si>
    <t>SAL Steel Ltd</t>
  </si>
  <si>
    <t>SALSTEEL</t>
  </si>
  <si>
    <t>Ganges Securities Ltd</t>
  </si>
  <si>
    <t>GANGESSECU</t>
  </si>
  <si>
    <t>BCPL Railway Infrastructure Ltd</t>
  </si>
  <si>
    <t>BCPL</t>
  </si>
  <si>
    <t>LKP Securities Ltd</t>
  </si>
  <si>
    <t>LKPSEC</t>
  </si>
  <si>
    <t>Future Retail Ltd</t>
  </si>
  <si>
    <t>FRETAIL</t>
  </si>
  <si>
    <t>JHS Svendgaard Laboratories Ltd</t>
  </si>
  <si>
    <t>JHS</t>
  </si>
  <si>
    <t>Reliance Naval and Engineering Ltd</t>
  </si>
  <si>
    <t>RNAVAL</t>
  </si>
  <si>
    <t>Colab Cloud Platforms Ltd</t>
  </si>
  <si>
    <t>COLABCLOUD</t>
  </si>
  <si>
    <t>Lakshmi Automatic Loom Works Ltd</t>
  </si>
  <si>
    <t>LXMIATO</t>
  </si>
  <si>
    <t>Bharat Gears Ltd</t>
  </si>
  <si>
    <t>BHARATGEAR</t>
  </si>
  <si>
    <t>Chaman Metallics Ltd</t>
  </si>
  <si>
    <t>CMNL</t>
  </si>
  <si>
    <t>Silicon Rental Solutions Ltd</t>
  </si>
  <si>
    <t>SRSOLTD</t>
  </si>
  <si>
    <t>India Steel Works Ltd</t>
  </si>
  <si>
    <t>ISWL</t>
  </si>
  <si>
    <t>Eyantra Ventures Ltd</t>
  </si>
  <si>
    <t>EY</t>
  </si>
  <si>
    <t>Shah Metacorp Ltd</t>
  </si>
  <si>
    <t>SHAH</t>
  </si>
  <si>
    <t>Nagpur Power and Industries Ltd</t>
  </si>
  <si>
    <t>NAGPI</t>
  </si>
  <si>
    <t>VJTF Eduservices Ltd</t>
  </si>
  <si>
    <t>VJTFEDU</t>
  </si>
  <si>
    <t>Goldkart Jewels Ltd</t>
  </si>
  <si>
    <t>GOLDKART</t>
  </si>
  <si>
    <t>Gujarat Toolroom Ltd</t>
  </si>
  <si>
    <t>GUJTLRM</t>
  </si>
  <si>
    <t>Setco Automotive Ltd</t>
  </si>
  <si>
    <t>SETCO</t>
  </si>
  <si>
    <t>Oil Country Tubular Ltd</t>
  </si>
  <si>
    <t>OILCOUNTUB</t>
  </si>
  <si>
    <t>K I C Metaliks Ltd</t>
  </si>
  <si>
    <t>KAJARIR</t>
  </si>
  <si>
    <t>Standard Industries Ltd</t>
  </si>
  <si>
    <t>SIL</t>
  </si>
  <si>
    <t>Greenchef Appliances Ltd</t>
  </si>
  <si>
    <t>GREENCHEF</t>
  </si>
  <si>
    <t>Premco Global Ltd</t>
  </si>
  <si>
    <t>PREMCO</t>
  </si>
  <si>
    <t>Indsil Hydro Power and Manganese Ltd</t>
  </si>
  <si>
    <t>INDSILHYD</t>
  </si>
  <si>
    <t>Swastik Pipe Ltd</t>
  </si>
  <si>
    <t>SWASTIK</t>
  </si>
  <si>
    <t>DIGJAM Ltd</t>
  </si>
  <si>
    <t>DIGJAMLMTD</t>
  </si>
  <si>
    <t>Ai Champdany Industries Ltd</t>
  </si>
  <si>
    <t>AICHAMP</t>
  </si>
  <si>
    <t>Mangalam Drugs and Organics Ltd</t>
  </si>
  <si>
    <t>MANGALAM</t>
  </si>
  <si>
    <t>Kaushalya Logistics Ltd</t>
  </si>
  <si>
    <t>KLL</t>
  </si>
  <si>
    <t>Ground Freight &amp; Logistics</t>
  </si>
  <si>
    <t>DB (International) Stock Brokers Ltd</t>
  </si>
  <si>
    <t>DBSTOCKBRO</t>
  </si>
  <si>
    <t>Nippon India ETF Nifty PSU Bank BeES</t>
  </si>
  <si>
    <t>PSUBNKBEES</t>
  </si>
  <si>
    <t>Rajasthan Gases Ltd</t>
  </si>
  <si>
    <t>RAJGASES</t>
  </si>
  <si>
    <t>Sonal Mercantile Ltd</t>
  </si>
  <si>
    <t>SONAL</t>
  </si>
  <si>
    <t>De Neers Tools Ltd</t>
  </si>
  <si>
    <t>DENEERS</t>
  </si>
  <si>
    <t>Century Extrusions Ltd</t>
  </si>
  <si>
    <t>CENTEXT</t>
  </si>
  <si>
    <t>CG VAK Software and Exports Ltd</t>
  </si>
  <si>
    <t>CGVAK</t>
  </si>
  <si>
    <t>Manas Properties Ltd</t>
  </si>
  <si>
    <t>MANAS</t>
  </si>
  <si>
    <t>Pacific Industries Ltd</t>
  </si>
  <si>
    <t>PACIFICI</t>
  </si>
  <si>
    <t>Winsome Textile Industries Ltd</t>
  </si>
  <si>
    <t>WINSOMTX</t>
  </si>
  <si>
    <t>Cadsys (India) Ltd</t>
  </si>
  <si>
    <t>CADSYS</t>
  </si>
  <si>
    <t>Srivasavi Adhesive Tapes Ltd</t>
  </si>
  <si>
    <t>SRIVASAVI</t>
  </si>
  <si>
    <t>Indian Card Clothing Company Ltd</t>
  </si>
  <si>
    <t>INDIANCARD</t>
  </si>
  <si>
    <t>Touchwood Entertainment Ltd</t>
  </si>
  <si>
    <t>TOUCHWOOD</t>
  </si>
  <si>
    <t>Tanvi Foods (India) Ltd</t>
  </si>
  <si>
    <t>TANVI</t>
  </si>
  <si>
    <t>KHFM Hospitality and Facility Management Services Ltd</t>
  </si>
  <si>
    <t>KHFM</t>
  </si>
  <si>
    <t>Aryaman Capital Markets Ltd</t>
  </si>
  <si>
    <t>ARYACAPM</t>
  </si>
  <si>
    <t>Tarmat Ltd</t>
  </si>
  <si>
    <t>TARMAT</t>
  </si>
  <si>
    <t>Peria Karamalai Tea and Produce Company Ltd</t>
  </si>
  <si>
    <t>PKTEA</t>
  </si>
  <si>
    <t>W H Brady &amp; Company Ltd</t>
  </si>
  <si>
    <t>WHBRADY</t>
  </si>
  <si>
    <t>Salona Cotspin Ltd</t>
  </si>
  <si>
    <t>SALONA</t>
  </si>
  <si>
    <t>Tahmar Enterprises Ltd</t>
  </si>
  <si>
    <t>TAHMARENT</t>
  </si>
  <si>
    <t>Dhruva Capital Services Ltd</t>
  </si>
  <si>
    <t>DHRUVCA</t>
  </si>
  <si>
    <t>Art Nirman Ltd</t>
  </si>
  <si>
    <t>ARTNIRMAN</t>
  </si>
  <si>
    <t>Prakash Steelage Ltd</t>
  </si>
  <si>
    <t>PRAKASHSTL</t>
  </si>
  <si>
    <t>Flex Foods Ltd</t>
  </si>
  <si>
    <t>FLEXFO</t>
  </si>
  <si>
    <t>Akm Creations Ltd</t>
  </si>
  <si>
    <t>AKM</t>
  </si>
  <si>
    <t>NTC Industries Ltd</t>
  </si>
  <si>
    <t>NTCIND</t>
  </si>
  <si>
    <t>Global Offshore Services Ltd</t>
  </si>
  <si>
    <t>GLOBOFFS</t>
  </si>
  <si>
    <t>Eco Hotels and Resorts Ltd</t>
  </si>
  <si>
    <t>ECOHOTELS</t>
  </si>
  <si>
    <t>Sonam Ltd</t>
  </si>
  <si>
    <t>SONAMLTD</t>
  </si>
  <si>
    <t>Deepak Spinners Ltd</t>
  </si>
  <si>
    <t>DEEPAKSP</t>
  </si>
  <si>
    <t>Mukta Arts Ltd</t>
  </si>
  <si>
    <t>MUKTAARTS</t>
  </si>
  <si>
    <t>Lambodhara Textiles Ltd</t>
  </si>
  <si>
    <t>LAMBODHARA</t>
  </si>
  <si>
    <t>Prerna Infrabuild Ltd</t>
  </si>
  <si>
    <t>PRERINFRA</t>
  </si>
  <si>
    <t>Visco Trade Associates Ltd</t>
  </si>
  <si>
    <t>VISCO</t>
  </si>
  <si>
    <t>Binayak Tex Processors Ltd</t>
  </si>
  <si>
    <t>ZBINTXPP</t>
  </si>
  <si>
    <t>Aspire &amp; Innovative Advertising Ltd</t>
  </si>
  <si>
    <t>ASPIRE</t>
  </si>
  <si>
    <t>Kohinoor Foods Ltd</t>
  </si>
  <si>
    <t>KOHINOOR</t>
  </si>
  <si>
    <t>Baweja Studios Ltd</t>
  </si>
  <si>
    <t>BAWEJA</t>
  </si>
  <si>
    <t>Rishiroop Ltd</t>
  </si>
  <si>
    <t>RISHIROOP</t>
  </si>
  <si>
    <t>ResGen Ltd</t>
  </si>
  <si>
    <t>RESGEN</t>
  </si>
  <si>
    <t>Samrat Forgings Ltd</t>
  </si>
  <si>
    <t>SAMRATFORG</t>
  </si>
  <si>
    <t>Durlax Top Surface Ltd</t>
  </si>
  <si>
    <t>DURLAX</t>
  </si>
  <si>
    <t>Sikko Industries Ltd</t>
  </si>
  <si>
    <t>SIKKO</t>
  </si>
  <si>
    <t>Arunjyoti Bio Ventures Ltd</t>
  </si>
  <si>
    <t>ABVL</t>
  </si>
  <si>
    <t>Rexnord Electronics and Controls Ltd</t>
  </si>
  <si>
    <t>REXNORD</t>
  </si>
  <si>
    <t>Shri Techtex Ltd</t>
  </si>
  <si>
    <t>SHRITECH</t>
  </si>
  <si>
    <t>Shervani Industrial Syndicate Ltd</t>
  </si>
  <si>
    <t>SHERVANI</t>
  </si>
  <si>
    <t>Sotac Pharmaceuticals Ltd</t>
  </si>
  <si>
    <t>SOTAC</t>
  </si>
  <si>
    <t>Thakkers Developers Ltd</t>
  </si>
  <si>
    <t>THAKDEV</t>
  </si>
  <si>
    <t>Krebs Biochemicals and Industries Ltd</t>
  </si>
  <si>
    <t>KREBSBIO</t>
  </si>
  <si>
    <t>ACE Software Exports Ltd</t>
  </si>
  <si>
    <t>ACESOFT</t>
  </si>
  <si>
    <t>Alkali Metals Ltd</t>
  </si>
  <si>
    <t>ALKALI</t>
  </si>
  <si>
    <t>Active Clothing Co Ltd</t>
  </si>
  <si>
    <t>ACTIVE</t>
  </si>
  <si>
    <t>Savera Industries Ltd</t>
  </si>
  <si>
    <t>SAVERA</t>
  </si>
  <si>
    <t>Jainam Ferro Alloys (I) Ltd</t>
  </si>
  <si>
    <t>JAINAM</t>
  </si>
  <si>
    <t>Radhe Developers (India) Ltd</t>
  </si>
  <si>
    <t>RADHEDE</t>
  </si>
  <si>
    <t>Royal Cushion Vinyl Products Ltd</t>
  </si>
  <si>
    <t>ROYALCU</t>
  </si>
  <si>
    <t>Jayant Infratech Ltd</t>
  </si>
  <si>
    <t>JAYANT</t>
  </si>
  <si>
    <t>MEP Infrastructure Developers Ltd</t>
  </si>
  <si>
    <t>MEP</t>
  </si>
  <si>
    <t>Gayatri Sugars Ltd</t>
  </si>
  <si>
    <t>GAYATRI</t>
  </si>
  <si>
    <t>Rudra Gas Enterprise Ltd</t>
  </si>
  <si>
    <t>RUDRAGAS</t>
  </si>
  <si>
    <t>Beardsell Ltd</t>
  </si>
  <si>
    <t>BEARDSELL</t>
  </si>
  <si>
    <t>B-Right RealEstate Ltd</t>
  </si>
  <si>
    <t>BRRL</t>
  </si>
  <si>
    <t>Money Masters Leasing and Finance Ltd</t>
  </si>
  <si>
    <t>MMLF</t>
  </si>
  <si>
    <t>Pramara Promotions Ltd</t>
  </si>
  <si>
    <t>PRAMARA</t>
  </si>
  <si>
    <t>Saumya Consultants Ltd</t>
  </si>
  <si>
    <t>SAUMYA</t>
  </si>
  <si>
    <t>Ahlada Engineers Ltd</t>
  </si>
  <si>
    <t>AHLADA</t>
  </si>
  <si>
    <t>MPS Infotecnics Ltd</t>
  </si>
  <si>
    <t>VISESHINFO</t>
  </si>
  <si>
    <t>Patel Integrated Logistics Ltd</t>
  </si>
  <si>
    <t>PATINTLOG</t>
  </si>
  <si>
    <t>Srestha Finvest Ltd</t>
  </si>
  <si>
    <t>SRESTHA</t>
  </si>
  <si>
    <t>Sumuka Agro Industries Ltd</t>
  </si>
  <si>
    <t>SUMUKA</t>
  </si>
  <si>
    <t>ITL Industries Ltd</t>
  </si>
  <si>
    <t>ITL</t>
  </si>
  <si>
    <t>Shekhawati Poly-Yarn Ltd</t>
  </si>
  <si>
    <t>SPYL</t>
  </si>
  <si>
    <t>Kundan Edifice Ltd</t>
  </si>
  <si>
    <t>KEL</t>
  </si>
  <si>
    <t>Winsome Breweries Ltd</t>
  </si>
  <si>
    <t>WINSOMBR</t>
  </si>
  <si>
    <t>3rd Rock Multimedia Ltd</t>
  </si>
  <si>
    <t>3RDROCK</t>
  </si>
  <si>
    <t>HIM Teknoforge Ltd</t>
  </si>
  <si>
    <t>HIMTEK</t>
  </si>
  <si>
    <t>Quadrant Televentures Ltd</t>
  </si>
  <si>
    <t>QUADRANT</t>
  </si>
  <si>
    <t>Party Cruisers Ltd</t>
  </si>
  <si>
    <t>PARTYCRUS</t>
  </si>
  <si>
    <t>Barak Valley Cements Ltd</t>
  </si>
  <si>
    <t>BVCL</t>
  </si>
  <si>
    <t>Dcm Ltd</t>
  </si>
  <si>
    <t>DCM</t>
  </si>
  <si>
    <t>Ansal Properties and Infrastructure Ltd</t>
  </si>
  <si>
    <t>ANSALAPI</t>
  </si>
  <si>
    <t>Varanium Cloud Ltd</t>
  </si>
  <si>
    <t>CLOUD</t>
  </si>
  <si>
    <t>Abhinav Capital Services Ltd</t>
  </si>
  <si>
    <t>ABHICAP</t>
  </si>
  <si>
    <t>Pioneer Embroideries Ltd</t>
  </si>
  <si>
    <t>PIONEEREMB</t>
  </si>
  <si>
    <t>Enser Communications Ltd</t>
  </si>
  <si>
    <t>ENSER</t>
  </si>
  <si>
    <t>Vishal Bearings Ltd</t>
  </si>
  <si>
    <t>VISHALBL</t>
  </si>
  <si>
    <t>Kotak S&amp;P BSE Sensex ETF</t>
  </si>
  <si>
    <t>SENSEX1</t>
  </si>
  <si>
    <t>Bhagwati Autocast Ltd</t>
  </si>
  <si>
    <t>BGWTATO</t>
  </si>
  <si>
    <t>BN Holdings Ltd</t>
  </si>
  <si>
    <t>BNHOLDINGS</t>
  </si>
  <si>
    <t>RSD Finance Ltd</t>
  </si>
  <si>
    <t>RSDFIN</t>
  </si>
  <si>
    <t>Facor Alloys Ltd</t>
  </si>
  <si>
    <t>FACORALL</t>
  </si>
  <si>
    <t>Sundaram Multi Pap Ltd</t>
  </si>
  <si>
    <t>SUNDARAM</t>
  </si>
  <si>
    <t>Arshiya Ltd</t>
  </si>
  <si>
    <t>ARSHIYA</t>
  </si>
  <si>
    <t>AAA Technologies Ltd</t>
  </si>
  <si>
    <t>AAATECH</t>
  </si>
  <si>
    <t>Steelman Telecom Ltd</t>
  </si>
  <si>
    <t>STML</t>
  </si>
  <si>
    <t>Zeal Aqua Ltd</t>
  </si>
  <si>
    <t>MRO-TEK Realty Ltd</t>
  </si>
  <si>
    <t>MRO-TEK</t>
  </si>
  <si>
    <t>ATV Projects India Ltd</t>
  </si>
  <si>
    <t>ATVPR</t>
  </si>
  <si>
    <t>Machino Plastics Ltd</t>
  </si>
  <si>
    <t>MACPLASQ</t>
  </si>
  <si>
    <t>Virat Crane Industries Ltd</t>
  </si>
  <si>
    <t>VIRATCRA</t>
  </si>
  <si>
    <t>Teamo Productions HQ Ltd</t>
  </si>
  <si>
    <t>TPHQ</t>
  </si>
  <si>
    <t>ICICI Prudential Nifty Next 50 ETF</t>
  </si>
  <si>
    <t>NEXT50IETF</t>
  </si>
  <si>
    <t>Milgrey Finance and Investments Ltd</t>
  </si>
  <si>
    <t>ZMILGFIN</t>
  </si>
  <si>
    <t>Fidel Softech Ltd</t>
  </si>
  <si>
    <t>FIDEL</t>
  </si>
  <si>
    <t>Panache Digilife Ltd</t>
  </si>
  <si>
    <t>PANACHE</t>
  </si>
  <si>
    <t>Goyal Aluminiums Ltd</t>
  </si>
  <si>
    <t>GOYALALUM</t>
  </si>
  <si>
    <t>Lahoti Overseas Ltd</t>
  </si>
  <si>
    <t>LAHOTIOV</t>
  </si>
  <si>
    <t>Surya Lakshmi Cotton Mills Ltd</t>
  </si>
  <si>
    <t>SURYALAXMI</t>
  </si>
  <si>
    <t>HB Estate Developers Ltd</t>
  </si>
  <si>
    <t>HBESD</t>
  </si>
  <si>
    <t>Palash Securities Ltd</t>
  </si>
  <si>
    <t>PALASHSECU</t>
  </si>
  <si>
    <t>Hemant Surgical Industries Ltd</t>
  </si>
  <si>
    <t>HSIL</t>
  </si>
  <si>
    <t>Western India Plywoods Ltd</t>
  </si>
  <si>
    <t>WIPL</t>
  </si>
  <si>
    <t>Anik Industries Ltd</t>
  </si>
  <si>
    <t>ANIKINDS</t>
  </si>
  <si>
    <t>Athena Global Technologies Ltd</t>
  </si>
  <si>
    <t>ATHENAGLO</t>
  </si>
  <si>
    <t>Bihar Sponge Iron Ltd</t>
  </si>
  <si>
    <t>BIHSPONG</t>
  </si>
  <si>
    <t>Steel City Securities Ltd</t>
  </si>
  <si>
    <t>STEELCITY</t>
  </si>
  <si>
    <t>Himalaya Food International Ltd</t>
  </si>
  <si>
    <t>HFIL</t>
  </si>
  <si>
    <t>Regency Ceramics Ltd</t>
  </si>
  <si>
    <t>REGENCERAM</t>
  </si>
  <si>
    <t>Transteel Seating Technologies Ltd</t>
  </si>
  <si>
    <t>TRANSTEEL</t>
  </si>
  <si>
    <t>Asit C Mehta Financial Services Ltd</t>
  </si>
  <si>
    <t>ASITCFIN</t>
  </si>
  <si>
    <t>Digidrive Distributors Ltd</t>
  </si>
  <si>
    <t>DIGIDRIVE</t>
  </si>
  <si>
    <t>Bilcare Ltd</t>
  </si>
  <si>
    <t>BI</t>
  </si>
  <si>
    <t>BN Rathi Securities Ltd</t>
  </si>
  <si>
    <t>BNRSEC</t>
  </si>
  <si>
    <t>V R Infraspace Ltd</t>
  </si>
  <si>
    <t>VR</t>
  </si>
  <si>
    <t>Promax Power Ltd</t>
  </si>
  <si>
    <t>PROMAX</t>
  </si>
  <si>
    <t>Veekayem Fashion &amp; Apparels Ltd</t>
  </si>
  <si>
    <t>VEEKAYEM</t>
  </si>
  <si>
    <t>Qualitek Labs Ltd</t>
  </si>
  <si>
    <t>QLL</t>
  </si>
  <si>
    <t>Urban Enviro Waste Management Ltd</t>
  </si>
  <si>
    <t>URBAN</t>
  </si>
  <si>
    <t>Scanpoint Geomatics Ltd</t>
  </si>
  <si>
    <t>SCANPGEOM</t>
  </si>
  <si>
    <t>Simplex Castings Ltd</t>
  </si>
  <si>
    <t>SIMPLEXCAS</t>
  </si>
  <si>
    <t>Simbhaoli Sugars Ltd</t>
  </si>
  <si>
    <t>SIMBHALS</t>
  </si>
  <si>
    <t>Likhami Consulting Ltd</t>
  </si>
  <si>
    <t>LIKHAMI</t>
  </si>
  <si>
    <t>United Van Der Horst Ltd</t>
  </si>
  <si>
    <t>UVDRHOR</t>
  </si>
  <si>
    <t>Sattrix Information Security Ltd</t>
  </si>
  <si>
    <t>SATTRIX</t>
  </si>
  <si>
    <t>Cinerad Communications Ltd</t>
  </si>
  <si>
    <t>CINERAD</t>
  </si>
  <si>
    <t>B &amp; A Packaging India Ltd</t>
  </si>
  <si>
    <t>BAPACK</t>
  </si>
  <si>
    <t>SNL Bearings Ltd</t>
  </si>
  <si>
    <t>SNL</t>
  </si>
  <si>
    <t>WeP Solutions Ltd</t>
  </si>
  <si>
    <t>WEPSOLN</t>
  </si>
  <si>
    <t>Siyaram Recycling Industries Ltd</t>
  </si>
  <si>
    <t>SIYARAM</t>
  </si>
  <si>
    <t>Nath Industries Ltd</t>
  </si>
  <si>
    <t>NATHIND</t>
  </si>
  <si>
    <t>Rachana Infrastructure Ltd</t>
  </si>
  <si>
    <t>RILINFRA</t>
  </si>
  <si>
    <t>Sanco Trans Ltd</t>
  </si>
  <si>
    <t>SANCTRN</t>
  </si>
  <si>
    <t>Ultracab (India) Ltd</t>
  </si>
  <si>
    <t>ULTRACAB</t>
  </si>
  <si>
    <t>Bhagyanagar Properties Ltd</t>
  </si>
  <si>
    <t>BHAGYAPROP</t>
  </si>
  <si>
    <t>New Swan Multitech Ltd</t>
  </si>
  <si>
    <t>SWANAGRO</t>
  </si>
  <si>
    <t>Cubex Tubings Ltd</t>
  </si>
  <si>
    <t>CUBEXTUB</t>
  </si>
  <si>
    <t>Metals - Copper</t>
  </si>
  <si>
    <t>Bengal Tea &amp; Fabrics Ltd</t>
  </si>
  <si>
    <t>BENGALT</t>
  </si>
  <si>
    <t>AMD Industries Ltd</t>
  </si>
  <si>
    <t>AMDIND</t>
  </si>
  <si>
    <t>COSCO (India) Ltd</t>
  </si>
  <si>
    <t>COSCO</t>
  </si>
  <si>
    <t>Atishay Ltd</t>
  </si>
  <si>
    <t>ATISHAY</t>
  </si>
  <si>
    <t>Espire Hospitality Ltd</t>
  </si>
  <si>
    <t>ESPIRE</t>
  </si>
  <si>
    <t>TCI Industries Ltd</t>
  </si>
  <si>
    <t>TCIIND</t>
  </si>
  <si>
    <t>Jhandewalas Foods Ltd</t>
  </si>
  <si>
    <t>JFL</t>
  </si>
  <si>
    <t>Aksh Optifibre Ltd</t>
  </si>
  <si>
    <t>AKSHOPTFBR</t>
  </si>
  <si>
    <t>Dynavision Ltd</t>
  </si>
  <si>
    <t>DYNAVSN</t>
  </si>
  <si>
    <t>Gujarat Intrux Ltd</t>
  </si>
  <si>
    <t>GUJINTRX</t>
  </si>
  <si>
    <t>Mauria Udyog Ltd</t>
  </si>
  <si>
    <t>MUL</t>
  </si>
  <si>
    <t>Aarey Drugs and Pharmaceuticals Ltd</t>
  </si>
  <si>
    <t>AAREYDRUGS</t>
  </si>
  <si>
    <t>BLS Infotech Ltd</t>
  </si>
  <si>
    <t>BLSINFOTE</t>
  </si>
  <si>
    <t>Simmonds Marshall Ltd</t>
  </si>
  <si>
    <t>SIMMOND</t>
  </si>
  <si>
    <t>Maiden Forgings Ltd</t>
  </si>
  <si>
    <t>MAIDEN</t>
  </si>
  <si>
    <t>Garnet International Ltd</t>
  </si>
  <si>
    <t>GARNETINT</t>
  </si>
  <si>
    <t>Amarjothi Spinning Mills Ltd</t>
  </si>
  <si>
    <t>AMARJOTHI</t>
  </si>
  <si>
    <t>Motor and General Finance Ltd</t>
  </si>
  <si>
    <t>MOTOGENFIN</t>
  </si>
  <si>
    <t>Sampann Utpadan India Ltd</t>
  </si>
  <si>
    <t>SAMPANN</t>
  </si>
  <si>
    <t>Palred Technologies Ltd</t>
  </si>
  <si>
    <t>PALREDTEC</t>
  </si>
  <si>
    <t>Aakash Exploration Services Ltd</t>
  </si>
  <si>
    <t>AAKASH</t>
  </si>
  <si>
    <t>Garg Furnace Ltd</t>
  </si>
  <si>
    <t>GARGFUR</t>
  </si>
  <si>
    <t>Quantum Gold Fund</t>
  </si>
  <si>
    <t>QGOLDHALF</t>
  </si>
  <si>
    <t>United Cotfab Ltd</t>
  </si>
  <si>
    <t>COTFAB</t>
  </si>
  <si>
    <t>IBL Finance Ltd</t>
  </si>
  <si>
    <t>IBLFL</t>
  </si>
  <si>
    <t>Financial Technology</t>
  </si>
  <si>
    <t>Ascom Leasing &amp; Investments Ltd</t>
  </si>
  <si>
    <t>ASCOM</t>
  </si>
  <si>
    <t>Credent Global Finance Ltd</t>
  </si>
  <si>
    <t>CGFL</t>
  </si>
  <si>
    <t>HDFC S&amp;P BSE Sensex ETF</t>
  </si>
  <si>
    <t>HDFCSENSEX</t>
  </si>
  <si>
    <t>ANI Integrated Services Ltd</t>
  </si>
  <si>
    <t>AISL</t>
  </si>
  <si>
    <t>Ausom Enterprise Ltd</t>
  </si>
  <si>
    <t>AUSOMENT</t>
  </si>
  <si>
    <t>IFL Enterprises Ltd</t>
  </si>
  <si>
    <t>IFL</t>
  </si>
  <si>
    <t>Debock Industries Ltd</t>
  </si>
  <si>
    <t>DIL</t>
  </si>
  <si>
    <t>Tamboli Industries Ltd</t>
  </si>
  <si>
    <t>TAMBOLIIN</t>
  </si>
  <si>
    <t>Aditya Consumer Marketing Ltd</t>
  </si>
  <si>
    <t>ACML</t>
  </si>
  <si>
    <t>Fiberweb (India) Ltd</t>
  </si>
  <si>
    <t>FIBERWEB</t>
  </si>
  <si>
    <t>Accel Ltd</t>
  </si>
  <si>
    <t>ACCEL</t>
  </si>
  <si>
    <t>Mcon Rasayan India Ltd</t>
  </si>
  <si>
    <t>MCON</t>
  </si>
  <si>
    <t>Paras Petrofils Ltd</t>
  </si>
  <si>
    <t>PARASPETRO</t>
  </si>
  <si>
    <t>Sagarsoft (India) Ltd</t>
  </si>
  <si>
    <t>SAGARSOFT</t>
  </si>
  <si>
    <t>Sharat Industries Ltd</t>
  </si>
  <si>
    <t>SHINDL</t>
  </si>
  <si>
    <t>Landmark Property Development Co Ltd</t>
  </si>
  <si>
    <t>LPDC</t>
  </si>
  <si>
    <t>Maruti Interior Products Ltd</t>
  </si>
  <si>
    <t>SPITZE</t>
  </si>
  <si>
    <t>Orissa Bengal Carrier Ltd</t>
  </si>
  <si>
    <t>OBCL</t>
  </si>
  <si>
    <t>Shri Gang Industries and Allied Products Ltd</t>
  </si>
  <si>
    <t>SHRIGANG</t>
  </si>
  <si>
    <t>Master Components Ltd</t>
  </si>
  <si>
    <t>MASTER</t>
  </si>
  <si>
    <t>Bharat Immunologicals and Biologicals Corporation Ltd</t>
  </si>
  <si>
    <t>BIBCL</t>
  </si>
  <si>
    <t>Gayatri Projects Ltd</t>
  </si>
  <si>
    <t>GAYAPROJ</t>
  </si>
  <si>
    <t>Skil Infrastructure Ltd</t>
  </si>
  <si>
    <t>SKIL</t>
  </si>
  <si>
    <t>APM Industries Ltd</t>
  </si>
  <si>
    <t>APMIN</t>
  </si>
  <si>
    <t>Auro Laboratories Ltd</t>
  </si>
  <si>
    <t>AUROLAB</t>
  </si>
  <si>
    <t>Nirman Agri Genetics Ltd</t>
  </si>
  <si>
    <t>NIRMAN</t>
  </si>
  <si>
    <t>Golkunda Diamonds and Jewellery Ltd</t>
  </si>
  <si>
    <t>GOLKUNDIA</t>
  </si>
  <si>
    <t>Anjani Foods Ltd</t>
  </si>
  <si>
    <t>ANJANIFOODS</t>
  </si>
  <si>
    <t>NCL Research and Financial Services Ltd</t>
  </si>
  <si>
    <t>NCLRESE</t>
  </si>
  <si>
    <t>Everlon Financials Ltd</t>
  </si>
  <si>
    <t>EVERFIN</t>
  </si>
  <si>
    <t>Shah Alloys Ltd</t>
  </si>
  <si>
    <t>SHAHALLOYS</t>
  </si>
  <si>
    <t>Kkalpana Industries (India) Ltd</t>
  </si>
  <si>
    <t>KKALPANAIND</t>
  </si>
  <si>
    <t>National Fittings Ltd</t>
  </si>
  <si>
    <t>NATFIT</t>
  </si>
  <si>
    <t>Swashthik Plascon Ltd</t>
  </si>
  <si>
    <t>SPL</t>
  </si>
  <si>
    <t>T &amp; I Global Ltd</t>
  </si>
  <si>
    <t>TIGLOB</t>
  </si>
  <si>
    <t>Sharp Chucks and Machines Ltd</t>
  </si>
  <si>
    <t>SCML</t>
  </si>
  <si>
    <t>Rishi Laser Ltd</t>
  </si>
  <si>
    <t>RISHILASE</t>
  </si>
  <si>
    <t>Sal Automotive Ltd</t>
  </si>
  <si>
    <t>SALAUTO</t>
  </si>
  <si>
    <t>Blue Pebble Ltd</t>
  </si>
  <si>
    <t>BLUEPEBBLE</t>
  </si>
  <si>
    <t>Apis India Ltd</t>
  </si>
  <si>
    <t>APIS</t>
  </si>
  <si>
    <t>Ishan Dyes and Chemicals Ltd</t>
  </si>
  <si>
    <t>ISHANCH</t>
  </si>
  <si>
    <t>Pressure Sensitive Systems (India) Ltd</t>
  </si>
  <si>
    <t>PRESSURS</t>
  </si>
  <si>
    <t>Damodar Industries Ltd</t>
  </si>
  <si>
    <t>DAMODARIND</t>
  </si>
  <si>
    <t>Virat Leasing Ltd</t>
  </si>
  <si>
    <t>VLL</t>
  </si>
  <si>
    <t>Times Guaranty Ltd</t>
  </si>
  <si>
    <t>TIMESGTY</t>
  </si>
  <si>
    <t>Securekloud Technologies Ltd</t>
  </si>
  <si>
    <t>SECURKLOUD</t>
  </si>
  <si>
    <t>Trescon Ltd</t>
  </si>
  <si>
    <t>TRESCON</t>
  </si>
  <si>
    <t>Dangee Dums Ltd</t>
  </si>
  <si>
    <t>DANGEE</t>
  </si>
  <si>
    <t>WSFx Global Pay Ltd</t>
  </si>
  <si>
    <t>WSFX</t>
  </si>
  <si>
    <t>Vedavaag Systems Ltd</t>
  </si>
  <si>
    <t>VEDAVAAG</t>
  </si>
  <si>
    <t>Asarfi Hospital Ltd</t>
  </si>
  <si>
    <t>ASARFI</t>
  </si>
  <si>
    <t>Fortis Malar Hospitals Ltd</t>
  </si>
  <si>
    <t>FORTISMLR</t>
  </si>
  <si>
    <t>Transwarranty Finance Ltd</t>
  </si>
  <si>
    <t>TFL</t>
  </si>
  <si>
    <t>Tilak Ventures Ltd</t>
  </si>
  <si>
    <t>TILAK</t>
  </si>
  <si>
    <t>Oxygenta Pharmaceutical Ltd</t>
  </si>
  <si>
    <t>OXYGENTAPH</t>
  </si>
  <si>
    <t>Keynote Financial Services Ltd</t>
  </si>
  <si>
    <t>KEYFINSERV</t>
  </si>
  <si>
    <t>Sera Investments &amp; Finance India Ltd</t>
  </si>
  <si>
    <t>SERA</t>
  </si>
  <si>
    <t>Narbada Gems and Jewellery Ltd</t>
  </si>
  <si>
    <t>NARBADA</t>
  </si>
  <si>
    <t>HEC Infra Projects Ltd</t>
  </si>
  <si>
    <t>HECPROJECT</t>
  </si>
  <si>
    <t>G. G. Automotive Gears Ltd</t>
  </si>
  <si>
    <t>GGAUTO</t>
  </si>
  <si>
    <t>Pee Cee Cosma Sope Ltd</t>
  </si>
  <si>
    <t>PCCOSMA</t>
  </si>
  <si>
    <t>Resonance Specialties Ltd</t>
  </si>
  <si>
    <t>RESONANCE</t>
  </si>
  <si>
    <t>Agri-Tech (India) Ltd</t>
  </si>
  <si>
    <t>AGRITECH</t>
  </si>
  <si>
    <t>Som Datt Finance Corporation Ltd</t>
  </si>
  <si>
    <t>SODFC</t>
  </si>
  <si>
    <t>MRP Agro Ltd</t>
  </si>
  <si>
    <t>MRP</t>
  </si>
  <si>
    <t>Lotus Eye Hospital and Institute Ltd</t>
  </si>
  <si>
    <t>LOTUSEYE</t>
  </si>
  <si>
    <t>Parnax Lab Ltd</t>
  </si>
  <si>
    <t>PARNAXLAB</t>
  </si>
  <si>
    <t>Ind Swift Ltd</t>
  </si>
  <si>
    <t>INDSWFTLTD</t>
  </si>
  <si>
    <t>Avro India Ltd</t>
  </si>
  <si>
    <t>AVROIND</t>
  </si>
  <si>
    <t>Emerald Leisures Ltd</t>
  </si>
  <si>
    <t>EMERALL</t>
  </si>
  <si>
    <t>SecMark Consultancy Ltd</t>
  </si>
  <si>
    <t>SECMARK</t>
  </si>
  <si>
    <t>Mayank Cattle Food Ltd</t>
  </si>
  <si>
    <t>MCFL</t>
  </si>
  <si>
    <t>Tree House Education and Accessories Ltd</t>
  </si>
  <si>
    <t>TREEHOUSE</t>
  </si>
  <si>
    <t>Lasa Supergenerics Ltd</t>
  </si>
  <si>
    <t>LASA</t>
  </si>
  <si>
    <t>Cian Agro Industries &amp; Infrastructure Ltd</t>
  </si>
  <si>
    <t>CIANAGRO</t>
  </si>
  <si>
    <t>Arnold Holdings Ltd</t>
  </si>
  <si>
    <t>ARNOLD</t>
  </si>
  <si>
    <t>Mysore Petro Chemicals Ltd</t>
  </si>
  <si>
    <t>MYSORPETRO</t>
  </si>
  <si>
    <t>Holmarc Opto-Mechatronics Ltd</t>
  </si>
  <si>
    <t>HOLMARC</t>
  </si>
  <si>
    <t>KG Petrochem Ltd</t>
  </si>
  <si>
    <t>KGPETRO</t>
  </si>
  <si>
    <t>Nidhi Granites Ltd</t>
  </si>
  <si>
    <t>NIDHGRN</t>
  </si>
  <si>
    <t>Polychem Ltd</t>
  </si>
  <si>
    <t>POLYCHEM</t>
  </si>
  <si>
    <t>Modern Dairies Ltd</t>
  </si>
  <si>
    <t>MODAIRY</t>
  </si>
  <si>
    <t>Genpharmasec Ltd</t>
  </si>
  <si>
    <t>GENPHARMA</t>
  </si>
  <si>
    <t>Mercury Laboratories Ltd</t>
  </si>
  <si>
    <t>MERCURYLAB</t>
  </si>
  <si>
    <t>Ecoplast Ltd</t>
  </si>
  <si>
    <t>ECOPLAST</t>
  </si>
  <si>
    <t>Gujarat Natural Resources Ltd</t>
  </si>
  <si>
    <t>GNRL</t>
  </si>
  <si>
    <t>DRS Cargo Movers Ltd</t>
  </si>
  <si>
    <t>DRSCARGO</t>
  </si>
  <si>
    <t>Alfred Herbert (India) Ltd</t>
  </si>
  <si>
    <t>ALFREDHE</t>
  </si>
  <si>
    <t>Kesar Terminals &amp; Infrastructure Ltd</t>
  </si>
  <si>
    <t>KTIL</t>
  </si>
  <si>
    <t>Retina Paints Ltd</t>
  </si>
  <si>
    <t>RETINA</t>
  </si>
  <si>
    <t>Pulz Electronics Ltd</t>
  </si>
  <si>
    <t>PULZ</t>
  </si>
  <si>
    <t>Mohite Industries Ltd</t>
  </si>
  <si>
    <t>MOHITE</t>
  </si>
  <si>
    <t>Soma Textiles &amp; Industries Ltd</t>
  </si>
  <si>
    <t>SOMATEX</t>
  </si>
  <si>
    <t>Energy Development Company Ltd</t>
  </si>
  <si>
    <t>ENERGYDEV</t>
  </si>
  <si>
    <t>Transcorp International Ltd</t>
  </si>
  <si>
    <t>TRANSCOR</t>
  </si>
  <si>
    <t>Wallfort Financial Services Ltd</t>
  </si>
  <si>
    <t>WALLFORT</t>
  </si>
  <si>
    <t>Haryana Capfin Ltd</t>
  </si>
  <si>
    <t>HARYNACAP</t>
  </si>
  <si>
    <t>Yarn Syndicate Ltd</t>
  </si>
  <si>
    <t>YARNSYN</t>
  </si>
  <si>
    <t>Suvidhaa Infoserve Ltd</t>
  </si>
  <si>
    <t>SUVIDHAA</t>
  </si>
  <si>
    <t>Aditya BSL Nifty Next 50 ETF</t>
  </si>
  <si>
    <t>ABSLNN50ET</t>
  </si>
  <si>
    <t>Ganga Papers India Ltd</t>
  </si>
  <si>
    <t>GANGAPA</t>
  </si>
  <si>
    <t>Everest Organics Ltd</t>
  </si>
  <si>
    <t>EVERESTO</t>
  </si>
  <si>
    <t>Jasch Industries Ltd</t>
  </si>
  <si>
    <t>JASCH</t>
  </si>
  <si>
    <t>Edvenswa Enterprises Ltd</t>
  </si>
  <si>
    <t>EDVENSWA</t>
  </si>
  <si>
    <t>Kaizen Agro Infrabuild Ltd</t>
  </si>
  <si>
    <t>KAIZENAGRO</t>
  </si>
  <si>
    <t>Akar Auto Industries Ltd</t>
  </si>
  <si>
    <t>AAIL</t>
  </si>
  <si>
    <t>Adtech Systems Ltd</t>
  </si>
  <si>
    <t>ADTECH</t>
  </si>
  <si>
    <t>Porwal Auto Components Ltd</t>
  </si>
  <si>
    <t>PORWAL</t>
  </si>
  <si>
    <t>Archit Organosys Ltd</t>
  </si>
  <si>
    <t>ARCHITORG</t>
  </si>
  <si>
    <t>Tokyo Plast International Ltd</t>
  </si>
  <si>
    <t>TOKYOPLAST</t>
  </si>
  <si>
    <t>Max Heights Infrastructure Ltd</t>
  </si>
  <si>
    <t>MAXHEIGHTS</t>
  </si>
  <si>
    <t>Saptarishi Agro Industries Ltd</t>
  </si>
  <si>
    <t>SPTRSHI</t>
  </si>
  <si>
    <t>AK Spintex Ltd</t>
  </si>
  <si>
    <t>AKSPINTEX</t>
  </si>
  <si>
    <t>Cravatex Ltd</t>
  </si>
  <si>
    <t>CRAVATEX</t>
  </si>
  <si>
    <t>Trans India House Impex Ltd</t>
  </si>
  <si>
    <t>TIHIL</t>
  </si>
  <si>
    <t>Chowgule Steamships Ltd</t>
  </si>
  <si>
    <t>CHOWGULSTM</t>
  </si>
  <si>
    <t>AVSL Industries Ltd</t>
  </si>
  <si>
    <t>AVSL</t>
  </si>
  <si>
    <t>Zenith Drugs Ltd</t>
  </si>
  <si>
    <t>ZENITHDRUG</t>
  </si>
  <si>
    <t>Chartered Logistics Ltd</t>
  </si>
  <si>
    <t>CHLOGIST</t>
  </si>
  <si>
    <t>Kemp and Company Ltd</t>
  </si>
  <si>
    <t>KEMP</t>
  </si>
  <si>
    <t>Scoobee Day Garments (India) Ltd</t>
  </si>
  <si>
    <t>SCOOBEEDAY</t>
  </si>
  <si>
    <t>Rollatainers Ltd</t>
  </si>
  <si>
    <t>ROLLT</t>
  </si>
  <si>
    <t>Source Natural Foods and Herbal Supplements Ltd</t>
  </si>
  <si>
    <t>SOURCENTRL</t>
  </si>
  <si>
    <t>7Seas Entertainment Ltd</t>
  </si>
  <si>
    <t>7SEASL</t>
  </si>
  <si>
    <t>Mohini Health &amp; Hygiene Ltd</t>
  </si>
  <si>
    <t>MHHL</t>
  </si>
  <si>
    <t>Grob Tea Co Ltd</t>
  </si>
  <si>
    <t>GROBTEA</t>
  </si>
  <si>
    <t>Super Tannery Ltd</t>
  </si>
  <si>
    <t>SUPTANERY</t>
  </si>
  <si>
    <t>Sayaji Industries Ltd</t>
  </si>
  <si>
    <t>SAYAJIIND</t>
  </si>
  <si>
    <t>Bansal Roofing Products Ltd</t>
  </si>
  <si>
    <t>BRPL</t>
  </si>
  <si>
    <t>Manoj Ceramic Ltd</t>
  </si>
  <si>
    <t>MCPL</t>
  </si>
  <si>
    <t>Nagreeka Exports Ltd</t>
  </si>
  <si>
    <t>NAGREEKEXP</t>
  </si>
  <si>
    <t>Celebrity Fashions Ltd</t>
  </si>
  <si>
    <t>CELEBRITY</t>
  </si>
  <si>
    <t>Enfuse Solutions Ltd</t>
  </si>
  <si>
    <t>ENFUSE</t>
  </si>
  <si>
    <t>Futuristic Solutions Ltd</t>
  </si>
  <si>
    <t>FUTSOL</t>
  </si>
  <si>
    <t>Dutron Polymers Ltd</t>
  </si>
  <si>
    <t>DUTRON</t>
  </si>
  <si>
    <t>Relicab Cable Manufacturing Ltd</t>
  </si>
  <si>
    <t>RELICAB</t>
  </si>
  <si>
    <t>ICICI Prudential Silver ETF</t>
  </si>
  <si>
    <t>SILVERIETF</t>
  </si>
  <si>
    <t>Bhilwara Spinners Ltd</t>
  </si>
  <si>
    <t>BHILSPIN</t>
  </si>
  <si>
    <t>Srei Infrastructure Finance Ltd</t>
  </si>
  <si>
    <t>SREINFRA</t>
  </si>
  <si>
    <t>Hisar Metal Industries Ltd</t>
  </si>
  <si>
    <t>HISARMETAL</t>
  </si>
  <si>
    <t>Advik Capital Ltd</t>
  </si>
  <si>
    <t>ADVIKCA</t>
  </si>
  <si>
    <t>Aplab Ltd</t>
  </si>
  <si>
    <t>APLAB</t>
  </si>
  <si>
    <t>Integrated Personnel Services Ltd</t>
  </si>
  <si>
    <t>IPSL</t>
  </si>
  <si>
    <t>Orient Press Ltd</t>
  </si>
  <si>
    <t>ORIENTLTD</t>
  </si>
  <si>
    <t>VMS Industries Ltd</t>
  </si>
  <si>
    <t>VMS</t>
  </si>
  <si>
    <t>Ahasolar Technologies Ltd</t>
  </si>
  <si>
    <t>AHASOLAR</t>
  </si>
  <si>
    <t>Tera Software Ltd</t>
  </si>
  <si>
    <t>TERASOFT</t>
  </si>
  <si>
    <t>Biofil Chemicals and Pharmaceuticals Ltd</t>
  </si>
  <si>
    <t>BIOFILCHEM</t>
  </si>
  <si>
    <t>Shanti Spintex Ltd</t>
  </si>
  <si>
    <t>SHANTIDENM</t>
  </si>
  <si>
    <t>Samrat Pharmachem Ltd</t>
  </si>
  <si>
    <t>SAMRATPH</t>
  </si>
  <si>
    <t>Krishanveer Forge Ltd</t>
  </si>
  <si>
    <t>KVFORGE</t>
  </si>
  <si>
    <t>Delta Manufacturing Ltd</t>
  </si>
  <si>
    <t>DELTAMAGNT</t>
  </si>
  <si>
    <t>Nilachal Refractories Ltd</t>
  </si>
  <si>
    <t>NILACHAL</t>
  </si>
  <si>
    <t>Naman In-Store (India) Ltd</t>
  </si>
  <si>
    <t>NAMAN</t>
  </si>
  <si>
    <t>Creative Castings Ltd</t>
  </si>
  <si>
    <t>Titan Securities Ltd</t>
  </si>
  <si>
    <t>TITANSEC</t>
  </si>
  <si>
    <t>Ganga Forging Ltd</t>
  </si>
  <si>
    <t>GANGAFORGE</t>
  </si>
  <si>
    <t>Freshtrop Fruits Ltd</t>
  </si>
  <si>
    <t>FRSHTRP</t>
  </si>
  <si>
    <t>Gokak Textiles Ltd</t>
  </si>
  <si>
    <t>GOKAKTEX</t>
  </si>
  <si>
    <t>Yaari Digital Integrated Services Ltd</t>
  </si>
  <si>
    <t>YAARI</t>
  </si>
  <si>
    <t>Cinevista Ltd</t>
  </si>
  <si>
    <t>CINEVISTA</t>
  </si>
  <si>
    <t>Skyline Millars Ltd</t>
  </si>
  <si>
    <t>SKYLMILAR</t>
  </si>
  <si>
    <t>Lykis Ltd</t>
  </si>
  <si>
    <t>LYKISLTD</t>
  </si>
  <si>
    <t>Kothari Fermentation and Biochem Ltd</t>
  </si>
  <si>
    <t>KFBL</t>
  </si>
  <si>
    <t>Vaswani Industries Ltd</t>
  </si>
  <si>
    <t>VASWANI</t>
  </si>
  <si>
    <t>Banka BioLoo Ltd</t>
  </si>
  <si>
    <t>BANKA</t>
  </si>
  <si>
    <t>Raja Bahadur International Ltd</t>
  </si>
  <si>
    <t>RAJABAH</t>
  </si>
  <si>
    <t>Ansal Housing Ltd</t>
  </si>
  <si>
    <t>ANSALHSG</t>
  </si>
  <si>
    <t>Agni Green Power Ltd</t>
  </si>
  <si>
    <t>AGNI</t>
  </si>
  <si>
    <t>Globe International Carriers Ltd</t>
  </si>
  <si>
    <t>GICL</t>
  </si>
  <si>
    <t>Tayo Rolls Ltd</t>
  </si>
  <si>
    <t>TATAYODOGA</t>
  </si>
  <si>
    <t>One Global Service Provider Ltd</t>
  </si>
  <si>
    <t>ONEGLOBAL</t>
  </si>
  <si>
    <t>Future Enterprises Ltd</t>
  </si>
  <si>
    <t>FELDVR</t>
  </si>
  <si>
    <t>Raaj Medisafe India Ltd</t>
  </si>
  <si>
    <t>RAAJMEDI</t>
  </si>
  <si>
    <t>Shetron Ltd</t>
  </si>
  <si>
    <t>SHETR</t>
  </si>
  <si>
    <t>Thacker and Company Ltd</t>
  </si>
  <si>
    <t>THACKER</t>
  </si>
  <si>
    <t>McNally Bharat Engg Co Ltd</t>
  </si>
  <si>
    <t>MBECL</t>
  </si>
  <si>
    <t>East West Holdings Ltd</t>
  </si>
  <si>
    <t>EASTWEST</t>
  </si>
  <si>
    <t>Harshdeep Hortico Ltd</t>
  </si>
  <si>
    <t>HARSHDEEP</t>
  </si>
  <si>
    <t>Vinny Overseas Ltd</t>
  </si>
  <si>
    <t>VINNY</t>
  </si>
  <si>
    <t>Murae Organisor Ltd</t>
  </si>
  <si>
    <t>MURAE</t>
  </si>
  <si>
    <t>B C C Fuba India Ltd</t>
  </si>
  <si>
    <t>BCCFUBA</t>
  </si>
  <si>
    <t>Titan Intech Ltd</t>
  </si>
  <si>
    <t>TITANIN</t>
  </si>
  <si>
    <t>Virya Resources Ltd</t>
  </si>
  <si>
    <t>VIRYA</t>
  </si>
  <si>
    <t>Vippy Spinpro Ltd</t>
  </si>
  <si>
    <t>VIPPYSP</t>
  </si>
  <si>
    <t>Yogi Ltd</t>
  </si>
  <si>
    <t>YOGI</t>
  </si>
  <si>
    <t>Astron Paper &amp; Board Mill Ltd</t>
  </si>
  <si>
    <t>ASTRON</t>
  </si>
  <si>
    <t>Sangam Finserv Ltd</t>
  </si>
  <si>
    <t>SANGAMFIN</t>
  </si>
  <si>
    <t>Globe Textiles (India) Ltd</t>
  </si>
  <si>
    <t>GLOBE</t>
  </si>
  <si>
    <t>Sameera Agro and Infra Ltd</t>
  </si>
  <si>
    <t>SAIFL</t>
  </si>
  <si>
    <t>Homebuilding</t>
  </si>
  <si>
    <t>Madhav Copper Ltd</t>
  </si>
  <si>
    <t>MCL</t>
  </si>
  <si>
    <t>SVP Global Textiles Ltd</t>
  </si>
  <si>
    <t>SVPGLOB</t>
  </si>
  <si>
    <t>Sharika Enterprises Ltd</t>
  </si>
  <si>
    <t>SHARIKA</t>
  </si>
  <si>
    <t>Excel Realty N Infra Ltd</t>
  </si>
  <si>
    <t>EXCEL</t>
  </si>
  <si>
    <t>Remi Edelstahl Tubulars Ltd</t>
  </si>
  <si>
    <t>REMIEDEL</t>
  </si>
  <si>
    <t>Riddhi Corporate Services Ltd</t>
  </si>
  <si>
    <t>RIDDHICORP</t>
  </si>
  <si>
    <t>Aayush Wellness Ltd</t>
  </si>
  <si>
    <t>AAYUSH</t>
  </si>
  <si>
    <t>Key Corp Ltd</t>
  </si>
  <si>
    <t>KEYCORP</t>
  </si>
  <si>
    <t>SKP Securities Ltd</t>
  </si>
  <si>
    <t>SKPSEC</t>
  </si>
  <si>
    <t>Global Pet Industries Ltd</t>
  </si>
  <si>
    <t>GLOBALPET</t>
  </si>
  <si>
    <t>Power and Instrumentation (Gujarat) Ltd</t>
  </si>
  <si>
    <t>PIGL</t>
  </si>
  <si>
    <t>BSEL Algo Ltd</t>
  </si>
  <si>
    <t>BSELALGO</t>
  </si>
  <si>
    <t>BLB Ltd</t>
  </si>
  <si>
    <t>BLBLIMITED</t>
  </si>
  <si>
    <t>Rama Vision Ltd</t>
  </si>
  <si>
    <t>RAMAVISION</t>
  </si>
  <si>
    <t>Ashika Credit Capital Ltd</t>
  </si>
  <si>
    <t>ASHIKA</t>
  </si>
  <si>
    <t>KBS India Ltd</t>
  </si>
  <si>
    <t>KBSINDIA</t>
  </si>
  <si>
    <t>Clara Industries Ltd</t>
  </si>
  <si>
    <t>CLARA</t>
  </si>
  <si>
    <t>Mangalam Alloys Ltd</t>
  </si>
  <si>
    <t>MAL</t>
  </si>
  <si>
    <t>Aimco Pesticides Ltd</t>
  </si>
  <si>
    <t>AIMCOPEST</t>
  </si>
  <si>
    <t>Cranes Software International Ltd</t>
  </si>
  <si>
    <t>CRANESSOFT</t>
  </si>
  <si>
    <t>Raminfo Ltd</t>
  </si>
  <si>
    <t>RAMINFO</t>
  </si>
  <si>
    <t>Krishna Ventures Ltd</t>
  </si>
  <si>
    <t>KRISHNA</t>
  </si>
  <si>
    <t>Aztec Fluids &amp; Machinery Ltd</t>
  </si>
  <si>
    <t>AZTEC</t>
  </si>
  <si>
    <t>Shilp Gravures Ltd</t>
  </si>
  <si>
    <t>SHILGRAVQ</t>
  </si>
  <si>
    <t>LIC MF Nifty 8-13 yr G-Sec ETF</t>
  </si>
  <si>
    <t>LICNETFGSC</t>
  </si>
  <si>
    <t>Gujarat Containers Ltd</t>
  </si>
  <si>
    <t>GUJCONT</t>
  </si>
  <si>
    <t>Dharni Capital Services Ltd</t>
  </si>
  <si>
    <t>DHARNI</t>
  </si>
  <si>
    <t>Alstone Textiles (India) Ltd</t>
  </si>
  <si>
    <t>ALSTONE</t>
  </si>
  <si>
    <t>Achyut Healthcare Ltd</t>
  </si>
  <si>
    <t>ACHYUT</t>
  </si>
  <si>
    <t>IDBI Gold Exchange Traded Fund</t>
  </si>
  <si>
    <t>LICMFGOLD</t>
  </si>
  <si>
    <t>Dollex Agrotech Ltd</t>
  </si>
  <si>
    <t>DOLLEX</t>
  </si>
  <si>
    <t>Pritish Nandy Communications Ltd</t>
  </si>
  <si>
    <t>PNC</t>
  </si>
  <si>
    <t>Keerthi Industries Ltd</t>
  </si>
  <si>
    <t>KEERTHI</t>
  </si>
  <si>
    <t>SunGarner Energies Ltd</t>
  </si>
  <si>
    <t>SEL</t>
  </si>
  <si>
    <t>Patdiam Jewellery Ltd</t>
  </si>
  <si>
    <t>PJL</t>
  </si>
  <si>
    <t>Mukesh Babu Financial Services Ltd</t>
  </si>
  <si>
    <t>MUKESHB</t>
  </si>
  <si>
    <t>Agro Phos (India) Ltd</t>
  </si>
  <si>
    <t>AGROPHOS</t>
  </si>
  <si>
    <t>Sakthi Finance Ltd</t>
  </si>
  <si>
    <t>SAKTHIFIN</t>
  </si>
  <si>
    <t>Shalimar Wires Industries Ltd</t>
  </si>
  <si>
    <t>SHALIWIR</t>
  </si>
  <si>
    <t>Jindal Hotels Ltd</t>
  </si>
  <si>
    <t>JINDHOT</t>
  </si>
  <si>
    <t>Acknit Industries Ltd</t>
  </si>
  <si>
    <t>ACKNIT</t>
  </si>
  <si>
    <t>Shri Krishna Devcon Ltd</t>
  </si>
  <si>
    <t>SHRIKRISH</t>
  </si>
  <si>
    <t>CNI Research Ltd</t>
  </si>
  <si>
    <t>CNIRESLTD</t>
  </si>
  <si>
    <t>Upsurge Investment and Finance Ltd</t>
  </si>
  <si>
    <t>UPSURGE</t>
  </si>
  <si>
    <t>Maestros Electronics &amp; Telecommunications Systems Ltd</t>
  </si>
  <si>
    <t>METSL</t>
  </si>
  <si>
    <t>Shree Krishna Infrastructure Ltd</t>
  </si>
  <si>
    <t>SKIFL</t>
  </si>
  <si>
    <t>Baroda Extrusion Ltd</t>
  </si>
  <si>
    <t>BAROEXT</t>
  </si>
  <si>
    <t>Shristi Infrastructure Development Corporation Ltd</t>
  </si>
  <si>
    <t>SHRISTI</t>
  </si>
  <si>
    <t>Flexituff Ventures International Ltd</t>
  </si>
  <si>
    <t>FLEXITUFF</t>
  </si>
  <si>
    <t>Rolta India Ltd</t>
  </si>
  <si>
    <t>ROLTA</t>
  </si>
  <si>
    <t>Envair Electrodyne Ltd</t>
  </si>
  <si>
    <t>ENVAIREL</t>
  </si>
  <si>
    <t>Welcast Steels Ltd</t>
  </si>
  <si>
    <t>ZWELCAST</t>
  </si>
  <si>
    <t>Arabian Petroleum Ltd</t>
  </si>
  <si>
    <t>ARABIAN</t>
  </si>
  <si>
    <t>Munoth Capital Market Ltd</t>
  </si>
  <si>
    <t>MUNCAPM</t>
  </si>
  <si>
    <t>Ansal Buildwell Ltd</t>
  </si>
  <si>
    <t>ANSALBU</t>
  </si>
  <si>
    <t>Ludlow Jute &amp; Specialities Ltd</t>
  </si>
  <si>
    <t>LUDLOWJUT</t>
  </si>
  <si>
    <t>Pulsar International Ltd</t>
  </si>
  <si>
    <t>PULSRIN</t>
  </si>
  <si>
    <t>Siddhika Coatings Ltd</t>
  </si>
  <si>
    <t>SIDDHIKA</t>
  </si>
  <si>
    <t>Mirae Asset S&amp;P 500 Top 50 ETF</t>
  </si>
  <si>
    <t>MASPTOP50</t>
  </si>
  <si>
    <t>Kreon Finnancial Services Ltd</t>
  </si>
  <si>
    <t>KREONFIN</t>
  </si>
  <si>
    <t>Ameya Precision Engineers Ltd</t>
  </si>
  <si>
    <t>AMEYA</t>
  </si>
  <si>
    <t>Ajooni Biotech Ltd</t>
  </si>
  <si>
    <t>AJOONI</t>
  </si>
  <si>
    <t>Suraj Industries Ltd</t>
  </si>
  <si>
    <t>SURJIND</t>
  </si>
  <si>
    <t>Emerald Finance Ltd</t>
  </si>
  <si>
    <t>EMERALD</t>
  </si>
  <si>
    <t>VSF Projects Ltd</t>
  </si>
  <si>
    <t>VSFPROJ</t>
  </si>
  <si>
    <t>Sunil Healthcare Ltd</t>
  </si>
  <si>
    <t>SUNLOC</t>
  </si>
  <si>
    <t>Archies Ltd</t>
  </si>
  <si>
    <t>ARCHIES</t>
  </si>
  <si>
    <t>NRB Industrial Bearings Ltd</t>
  </si>
  <si>
    <t>NIBL</t>
  </si>
  <si>
    <t>Filtra Consultants and Engineers Ltd</t>
  </si>
  <si>
    <t>FILTRA</t>
  </si>
  <si>
    <t>Good Value Irrigation Ltd</t>
  </si>
  <si>
    <t>VUENOW</t>
  </si>
  <si>
    <t>Sambhaav Media Ltd</t>
  </si>
  <si>
    <t>SAMBHAAV</t>
  </si>
  <si>
    <t>Dev Labtech Venture Ltd</t>
  </si>
  <si>
    <t>DEVLAB</t>
  </si>
  <si>
    <t>Kalyan Capitals Ltd</t>
  </si>
  <si>
    <t>KALYANCAP</t>
  </si>
  <si>
    <t>Pentagon Rubber Ltd</t>
  </si>
  <si>
    <t>PENTAGON</t>
  </si>
  <si>
    <t>Latteys Industries Ltd</t>
  </si>
  <si>
    <t>LATTEYS</t>
  </si>
  <si>
    <t>Deepak Chemtex Ltd</t>
  </si>
  <si>
    <t>DEEPAKCHEM</t>
  </si>
  <si>
    <t>Hardcastle and Waud Manufacturing Co Ltd</t>
  </si>
  <si>
    <t>HARDCAS</t>
  </si>
  <si>
    <t>Thinkink Picturez Ltd</t>
  </si>
  <si>
    <t>THINKINK</t>
  </si>
  <si>
    <t>Rajgor Castor Derivatives Ltd</t>
  </si>
  <si>
    <t>RCDL</t>
  </si>
  <si>
    <t>Mirae Asset NYSE FANG+ ETF</t>
  </si>
  <si>
    <t>MAFANG</t>
  </si>
  <si>
    <t>Le Lavoir Ltd</t>
  </si>
  <si>
    <t>LELAVOIR</t>
  </si>
  <si>
    <t>Banas Finance Ltd</t>
  </si>
  <si>
    <t>BANASFN</t>
  </si>
  <si>
    <t>Gujarat Poly Electronics Ltd</t>
  </si>
  <si>
    <t>GUJARATPOLY</t>
  </si>
  <si>
    <t>Maitreya Medicare Ltd</t>
  </si>
  <si>
    <t>MAITREYA</t>
  </si>
  <si>
    <t>Marco Cables &amp; Conductors Ltd</t>
  </si>
  <si>
    <t>MARCO</t>
  </si>
  <si>
    <t>Aro Granite Industries Ltd</t>
  </si>
  <si>
    <t>AROGRANITE</t>
  </si>
  <si>
    <t>Punjab Communications Ltd</t>
  </si>
  <si>
    <t>PUNJCOMMU</t>
  </si>
  <si>
    <t>Aditya BSL Nifty Bank ETF</t>
  </si>
  <si>
    <t>ABSLBANETF</t>
  </si>
  <si>
    <t>Burnpur Cement Ltd</t>
  </si>
  <si>
    <t>BURNPUR</t>
  </si>
  <si>
    <t>Madhucon Projects Ltd</t>
  </si>
  <si>
    <t>MADHUCON</t>
  </si>
  <si>
    <t>Dhanashree Electronics Ltd</t>
  </si>
  <si>
    <t>DEL</t>
  </si>
  <si>
    <t>Rasi Electrodes Ltd</t>
  </si>
  <si>
    <t>RASIELEC</t>
  </si>
  <si>
    <t>Ambo Agritec Ltd</t>
  </si>
  <si>
    <t>AMBOAGRI</t>
  </si>
  <si>
    <t>ICICI Prudential S&amp;P BSE Liquid Rate ETF</t>
  </si>
  <si>
    <t>LIQUIDIETF</t>
  </si>
  <si>
    <t>Spectrum Foods Ltd</t>
  </si>
  <si>
    <t>SPECFOOD</t>
  </si>
  <si>
    <t>Alkosign Ltd</t>
  </si>
  <si>
    <t>ALKOSIGN</t>
  </si>
  <si>
    <t>Escorp Asset Management Ltd</t>
  </si>
  <si>
    <t>ESCORP</t>
  </si>
  <si>
    <t>Baba Food Processing (India) Ltd</t>
  </si>
  <si>
    <t>BABAFP</t>
  </si>
  <si>
    <t>Acme Resources Ltd</t>
  </si>
  <si>
    <t>ACME</t>
  </si>
  <si>
    <t>Balgopal Commercial Ltd</t>
  </si>
  <si>
    <t>BALGOPAL</t>
  </si>
  <si>
    <t>Rainbow Foundations Ltd</t>
  </si>
  <si>
    <t>RAINBOWF</t>
  </si>
  <si>
    <t>Vertexplus Technologies Ltd</t>
  </si>
  <si>
    <t>VERTEXPLUS</t>
  </si>
  <si>
    <t>Saboo Sodium Chloro Ltd</t>
  </si>
  <si>
    <t>SABOOSOD</t>
  </si>
  <si>
    <t>Slone Infosystems Ltd</t>
  </si>
  <si>
    <t>SLONE</t>
  </si>
  <si>
    <t>Synoptics Technologies Ltd</t>
  </si>
  <si>
    <t>SYNOPTICS</t>
  </si>
  <si>
    <t>Nova Iron and Steel Ltd</t>
  </si>
  <si>
    <t>NOVIS</t>
  </si>
  <si>
    <t>Pattech Fitwell Tube Components Ltd</t>
  </si>
  <si>
    <t>PATTECH</t>
  </si>
  <si>
    <t>Amrapali Industries Ltd</t>
  </si>
  <si>
    <t>AMRAPLIN</t>
  </si>
  <si>
    <t>Sanrhea Technical Textiles Ltd</t>
  </si>
  <si>
    <t>SANTETX</t>
  </si>
  <si>
    <t>Orient Beverages Ltd</t>
  </si>
  <si>
    <t>ORIBEVER</t>
  </si>
  <si>
    <t>Riba Textiles Ltd</t>
  </si>
  <si>
    <t>RIBATEX</t>
  </si>
  <si>
    <t>Bright Brothers Ltd</t>
  </si>
  <si>
    <t>BRIGHTBR</t>
  </si>
  <si>
    <t>Lexus Granito (India) Ltd</t>
  </si>
  <si>
    <t>LEXUS</t>
  </si>
  <si>
    <t>Radiowalla Network Ltd</t>
  </si>
  <si>
    <t>RADIOWALLA</t>
  </si>
  <si>
    <t>Royale Manor Hotels and Industries Ltd</t>
  </si>
  <si>
    <t>RAYALEMA</t>
  </si>
  <si>
    <t>Royal India Corporation Ltd</t>
  </si>
  <si>
    <t>ROYALIND</t>
  </si>
  <si>
    <t>Shivam Chemicals Ltd</t>
  </si>
  <si>
    <t>SHIVAM</t>
  </si>
  <si>
    <t>Sam Industries Ltd</t>
  </si>
  <si>
    <t>SAMINDUS</t>
  </si>
  <si>
    <t>Alfa Transformers Ltd</t>
  </si>
  <si>
    <t>ALFATRAN</t>
  </si>
  <si>
    <t>Deem Roll Tech Ltd</t>
  </si>
  <si>
    <t>DEEM</t>
  </si>
  <si>
    <t>Bheema Cements Ltd</t>
  </si>
  <si>
    <t>BHEEMACEM</t>
  </si>
  <si>
    <t>Growington Ventures India Ltd</t>
  </si>
  <si>
    <t>GROWINGTON</t>
  </si>
  <si>
    <t>Supra Pacific Financial Services Ltd</t>
  </si>
  <si>
    <t>SUPRAPFSL</t>
  </si>
  <si>
    <t>Ambar Protein Industries Ltd</t>
  </si>
  <si>
    <t>AMBARPIL</t>
  </si>
  <si>
    <t>Virat Industries Ltd</t>
  </si>
  <si>
    <t>VIRAT</t>
  </si>
  <si>
    <t>Mehai Technology Ltd</t>
  </si>
  <si>
    <t>MEHAI</t>
  </si>
  <si>
    <t>D &amp; H India Ltd</t>
  </si>
  <si>
    <t>DHINDIA</t>
  </si>
  <si>
    <t>F Mec International Financial Services Ltd</t>
  </si>
  <si>
    <t>FMEC</t>
  </si>
  <si>
    <t>Evans Electric Ltd</t>
  </si>
  <si>
    <t>EVANS</t>
  </si>
  <si>
    <t>Mahickra Chemicals Ltd</t>
  </si>
  <si>
    <t>MAHICKRA</t>
  </si>
  <si>
    <t>Prolife Industries Ltd</t>
  </si>
  <si>
    <t>PROLIFE</t>
  </si>
  <si>
    <t>Jamshri Realty Ltd</t>
  </si>
  <si>
    <t>JAMSHRI</t>
  </si>
  <si>
    <t>Sunrise Efficient Marketing Ltd</t>
  </si>
  <si>
    <t>SEML</t>
  </si>
  <si>
    <t>Bombay Metrics Supply Chain Ltd</t>
  </si>
  <si>
    <t>BMETRICS</t>
  </si>
  <si>
    <t>AIK Pipes and Polymers Ltd</t>
  </si>
  <si>
    <t>AIKPIPES</t>
  </si>
  <si>
    <t>CIL Nova Petrochemicals Ltd</t>
  </si>
  <si>
    <t>CNOVAPETRO</t>
  </si>
  <si>
    <t>James Warren Tea Ltd</t>
  </si>
  <si>
    <t>JAMESWARREN</t>
  </si>
  <si>
    <t>Auro Impex &amp; Chemicals Ltd</t>
  </si>
  <si>
    <t>AUROIMPEX</t>
  </si>
  <si>
    <t>Hindustan Hardy Ltd</t>
  </si>
  <si>
    <t>HINDHARD</t>
  </si>
  <si>
    <t>Rajeshwari Cans Ltd</t>
  </si>
  <si>
    <t>RCAN</t>
  </si>
  <si>
    <t>HB Portfolio Ltd</t>
  </si>
  <si>
    <t>HBPOR</t>
  </si>
  <si>
    <t>Presstonic Engineering Ltd</t>
  </si>
  <si>
    <t>PRESSTONIC</t>
  </si>
  <si>
    <t>Locomotive Engines &amp; Rolling Stock</t>
  </si>
  <si>
    <t>Bombay Cycle and Motor Agency Ltd</t>
  </si>
  <si>
    <t>BOMBCYC</t>
  </si>
  <si>
    <t>Jeevan Scientific Technology Ltd</t>
  </si>
  <si>
    <t>JSTL</t>
  </si>
  <si>
    <t>Divyashakti Ltd</t>
  </si>
  <si>
    <t>DIVSHKT</t>
  </si>
  <si>
    <t>Expo Gas Containers Ltd</t>
  </si>
  <si>
    <t>EXPOGAS</t>
  </si>
  <si>
    <t>Precision Metaliks Ltd</t>
  </si>
  <si>
    <t>PRECISION</t>
  </si>
  <si>
    <t>Healthy Life Agritec Ltd</t>
  </si>
  <si>
    <t>HEALTHYLIFE</t>
  </si>
  <si>
    <t>Candour Techtex Ltd</t>
  </si>
  <si>
    <t>CANDOUR</t>
  </si>
  <si>
    <t>Cerebra Integrated Technologies Ltd</t>
  </si>
  <si>
    <t>CEREBRAINT</t>
  </si>
  <si>
    <t>HOV Services Ltd</t>
  </si>
  <si>
    <t>HOVS</t>
  </si>
  <si>
    <t>Optimus Finance Ltd</t>
  </si>
  <si>
    <t>OPTIFIN</t>
  </si>
  <si>
    <t>Womancart Ltd</t>
  </si>
  <si>
    <t>WOMANCART</t>
  </si>
  <si>
    <t>Shiva Mills Ltd</t>
  </si>
  <si>
    <t>SHIVAMILLS</t>
  </si>
  <si>
    <t>Austin Engineering Company Ltd</t>
  </si>
  <si>
    <t>AUSTENG</t>
  </si>
  <si>
    <t>Shri Vasuprada Plantations Ltd</t>
  </si>
  <si>
    <t>VASUPRADA</t>
  </si>
  <si>
    <t>Omfurn India Ltd</t>
  </si>
  <si>
    <t>OMFURN</t>
  </si>
  <si>
    <t>Universal Starch Chem Allied Ltd</t>
  </si>
  <si>
    <t>UNIVSTAR</t>
  </si>
  <si>
    <t>Gujchem Distillers India Ltd</t>
  </si>
  <si>
    <t>GUJCMDS</t>
  </si>
  <si>
    <t>Moksh Ornaments Ltd</t>
  </si>
  <si>
    <t>MOKSH</t>
  </si>
  <si>
    <t>Vidli Restaurants Ltd</t>
  </si>
  <si>
    <t>VIDLI</t>
  </si>
  <si>
    <t>Phoenix International Ltd</t>
  </si>
  <si>
    <t>PHOENXINTL</t>
  </si>
  <si>
    <t>TPI India Ltd</t>
  </si>
  <si>
    <t>TPINDIA</t>
  </si>
  <si>
    <t>Kranti Industries Ltd</t>
  </si>
  <si>
    <t>KRANTI</t>
  </si>
  <si>
    <t>Ekansh Concepts Ltd</t>
  </si>
  <si>
    <t>EKANSH</t>
  </si>
  <si>
    <t>Minal Industries Ltd</t>
  </si>
  <si>
    <t>MINALIND</t>
  </si>
  <si>
    <t>Shree Pacetronix Ltd</t>
  </si>
  <si>
    <t>SHREEPAC</t>
  </si>
  <si>
    <t>Kanishk Steel Industries Ltd</t>
  </si>
  <si>
    <t>KANSHST</t>
  </si>
  <si>
    <t>Akshar Spintex Ltd</t>
  </si>
  <si>
    <t>AKSHAR</t>
  </si>
  <si>
    <t>UR Sugar Industries Ltd</t>
  </si>
  <si>
    <t>URSUGAR</t>
  </si>
  <si>
    <t>Balkrishna Paper Mills Ltd</t>
  </si>
  <si>
    <t>BALKRISHNA</t>
  </si>
  <si>
    <t>Graphisads Ltd</t>
  </si>
  <si>
    <t>GRAPHISAD</t>
  </si>
  <si>
    <t>Raj Oil Mills Ltd</t>
  </si>
  <si>
    <t>ROML</t>
  </si>
  <si>
    <t>Franklin Industries Ltd</t>
  </si>
  <si>
    <t>FRANKLININD</t>
  </si>
  <si>
    <t>GV Films Ltd</t>
  </si>
  <si>
    <t>GVFILM</t>
  </si>
  <si>
    <t>Gujarat Hotels Ltd</t>
  </si>
  <si>
    <t>GUJHOTE</t>
  </si>
  <si>
    <t>Magson Retail and Distribution Ltd</t>
  </si>
  <si>
    <t>MAGSON</t>
  </si>
  <si>
    <t>HB Stockholdings Ltd</t>
  </si>
  <si>
    <t>HBSL</t>
  </si>
  <si>
    <t>We Win Ltd</t>
  </si>
  <si>
    <t>WEWIN</t>
  </si>
  <si>
    <t>Golden Tobacco Ltd</t>
  </si>
  <si>
    <t>GOLDENTOBC</t>
  </si>
  <si>
    <t>Nakoda Group of Industries Ltd</t>
  </si>
  <si>
    <t>NGIL</t>
  </si>
  <si>
    <t>Motilal Oswal Midcap 100 ETF</t>
  </si>
  <si>
    <t>MOM100</t>
  </si>
  <si>
    <t>Elegant Marbles and Grani Industries Ltd</t>
  </si>
  <si>
    <t>ELEMARB</t>
  </si>
  <si>
    <t>Dhanalaxmi Roto Spinners Ltd</t>
  </si>
  <si>
    <t>DHANROTO</t>
  </si>
  <si>
    <t>Rathi Bars Ltd</t>
  </si>
  <si>
    <t>RATHIBAR</t>
  </si>
  <si>
    <t>Tridhya Tech Ltd</t>
  </si>
  <si>
    <t>TRIDHYA</t>
  </si>
  <si>
    <t>Ganesha Ecoverse Ltd</t>
  </si>
  <si>
    <t>GANVERSE</t>
  </si>
  <si>
    <t>Godavari Drugs Ltd</t>
  </si>
  <si>
    <t>GODAVARI</t>
  </si>
  <si>
    <t>Deccan Health Care Ltd</t>
  </si>
  <si>
    <t>DECCAN</t>
  </si>
  <si>
    <t>Makers Laboratories Ltd</t>
  </si>
  <si>
    <t>MAKERSL</t>
  </si>
  <si>
    <t>Shreyas Intermediates Ltd</t>
  </si>
  <si>
    <t>SHREYASI</t>
  </si>
  <si>
    <t>Milton Industries Ltd</t>
  </si>
  <si>
    <t>MILTON</t>
  </si>
  <si>
    <t>Mish Designs Ltd</t>
  </si>
  <si>
    <t>MISHDESIGN</t>
  </si>
  <si>
    <t>Pritika Engineering Components Ltd</t>
  </si>
  <si>
    <t>PRITIKA</t>
  </si>
  <si>
    <t>HOAC Foods India Ltd</t>
  </si>
  <si>
    <t>HOACFOODS</t>
  </si>
  <si>
    <t>Vasundhara Rasayans Ltd</t>
  </si>
  <si>
    <t>VRL</t>
  </si>
  <si>
    <t>Prudential Sugar Corp Ltd</t>
  </si>
  <si>
    <t>PRUDMOULI</t>
  </si>
  <si>
    <t>Shree Marutinandan Tubes Ltd</t>
  </si>
  <si>
    <t>SHREE</t>
  </si>
  <si>
    <t>Quicktouch Technologies Ltd</t>
  </si>
  <si>
    <t>QUICKTOUCH</t>
  </si>
  <si>
    <t>Kotak Nifty PSU Bank ETF</t>
  </si>
  <si>
    <t>PSUBANK</t>
  </si>
  <si>
    <t>Ceejay Finance Ltd</t>
  </si>
  <si>
    <t>CEEJAY</t>
  </si>
  <si>
    <t>Vruddhi Engineering Works Ltd</t>
  </si>
  <si>
    <t>VRUDDHI</t>
  </si>
  <si>
    <t>Crop Life Science Ltd</t>
  </si>
  <si>
    <t>CLSL</t>
  </si>
  <si>
    <t>Gini Silk Mills Ltd</t>
  </si>
  <si>
    <t>GINISILK</t>
  </si>
  <si>
    <t>Invesco India Gold Exchange Traded Fund</t>
  </si>
  <si>
    <t>IVZINGOLD</t>
  </si>
  <si>
    <t>Ambani Orgochem Ltd</t>
  </si>
  <si>
    <t>AMBANIORG</t>
  </si>
  <si>
    <t>Constronics Infra Ltd</t>
  </si>
  <si>
    <t>CONSTRONIC</t>
  </si>
  <si>
    <t>MKP Mobility Ltd</t>
  </si>
  <si>
    <t>MKPMOB</t>
  </si>
  <si>
    <t>Apoorva Leasing Finance and Investment Company Ltd</t>
  </si>
  <si>
    <t>APOORVA</t>
  </si>
  <si>
    <t>Daikaffil Chemicals India Ltd</t>
  </si>
  <si>
    <t>DAIKAFFI</t>
  </si>
  <si>
    <t>Gita Renewable Energy Ltd</t>
  </si>
  <si>
    <t>GITARENEW</t>
  </si>
  <si>
    <t>Biogen Pharmachem Industries Ltd</t>
  </si>
  <si>
    <t>BIOGEN</t>
  </si>
  <si>
    <t>AccelerateBS India Ltd</t>
  </si>
  <si>
    <t>ACCELERATE</t>
  </si>
  <si>
    <t>Terai Tea Co Ltd</t>
  </si>
  <si>
    <t>TERAI</t>
  </si>
  <si>
    <t>Perfectpac Ltd</t>
  </si>
  <si>
    <t>PERFEPA</t>
  </si>
  <si>
    <t>Viaz Tyres Ltd</t>
  </si>
  <si>
    <t>VIAZ</t>
  </si>
  <si>
    <t>Vadivarhe Speciality Chemicals Ltd</t>
  </si>
  <si>
    <t>VSCL</t>
  </si>
  <si>
    <t>Arihant Academy Ltd</t>
  </si>
  <si>
    <t>ARIHANTACA</t>
  </si>
  <si>
    <t>Ravi Kumar Distilleries Ltd</t>
  </si>
  <si>
    <t>RKDL</t>
  </si>
  <si>
    <t>National Oxygen Ltd</t>
  </si>
  <si>
    <t>NOL</t>
  </si>
  <si>
    <t>Dhampure Speciality Sugars Ltd</t>
  </si>
  <si>
    <t>DHAMPURE</t>
  </si>
  <si>
    <t>PS IT Infrastructure &amp; Services Ltd</t>
  </si>
  <si>
    <t>PSITINFRA</t>
  </si>
  <si>
    <t>Innovative Tech Pack Ltd</t>
  </si>
  <si>
    <t>INNOVTEC</t>
  </si>
  <si>
    <t>Marshall Machines Ltd</t>
  </si>
  <si>
    <t>MARSHALL</t>
  </si>
  <si>
    <t>Vishwas Agri Seeds Ltd</t>
  </si>
  <si>
    <t>VISHWAS</t>
  </si>
  <si>
    <t>AKG Exim Ltd</t>
  </si>
  <si>
    <t>AKG</t>
  </si>
  <si>
    <t>Jagan Lamps Ltd</t>
  </si>
  <si>
    <t>JAGANLAM</t>
  </si>
  <si>
    <t>Mono Pharmacare Ltd</t>
  </si>
  <si>
    <t>MONOPHARMA</t>
  </si>
  <si>
    <t>Hariyana Ship Breakers Ltd</t>
  </si>
  <si>
    <t>HRYNSHP</t>
  </si>
  <si>
    <t>Real Touch Finance Ltd</t>
  </si>
  <si>
    <t>RTFL</t>
  </si>
  <si>
    <t>Kenvi Jewels Ltd</t>
  </si>
  <si>
    <t>KENVI</t>
  </si>
  <si>
    <t>Chartered Capital and Investment Ltd</t>
  </si>
  <si>
    <t>CHRTEDCA</t>
  </si>
  <si>
    <t>Mirae Asset Nifty Financial Services ETF</t>
  </si>
  <si>
    <t>BFSI</t>
  </si>
  <si>
    <t>Modulex Construction Technologies Ltd</t>
  </si>
  <si>
    <t>MODULEX</t>
  </si>
  <si>
    <t>Sambandam Spinning Mills Ltd</t>
  </si>
  <si>
    <t>SAMBANDAM</t>
  </si>
  <si>
    <t>Joindre Capital Services Ltd</t>
  </si>
  <si>
    <t>JOINDRE</t>
  </si>
  <si>
    <t>Sri KPR Industries Ltd</t>
  </si>
  <si>
    <t>SRIKPRIND</t>
  </si>
  <si>
    <t>SPS Finquest Ltd</t>
  </si>
  <si>
    <t>SPS</t>
  </si>
  <si>
    <t>Twentyfirst Century Management Services Ltd</t>
  </si>
  <si>
    <t>21STCENMGM</t>
  </si>
  <si>
    <t>Sky Industries Ltd</t>
  </si>
  <si>
    <t>SKYIND</t>
  </si>
  <si>
    <t>Anjani Synthetics Ltd</t>
  </si>
  <si>
    <t>ANJANI</t>
  </si>
  <si>
    <t>Comrade Appliances Ltd</t>
  </si>
  <si>
    <t>COMRADE</t>
  </si>
  <si>
    <t>3P Land Holdings Ltd</t>
  </si>
  <si>
    <t>3PLAND</t>
  </si>
  <si>
    <t>G-Tec Jainx Education Ltd</t>
  </si>
  <si>
    <t>GTECJAINX</t>
  </si>
  <si>
    <t>Manugraph India Ltd</t>
  </si>
  <si>
    <t>MANUGRAPH</t>
  </si>
  <si>
    <t>Prospect Commodities Ltd</t>
  </si>
  <si>
    <t>PCL</t>
  </si>
  <si>
    <t>Chrome Silicon Ltd</t>
  </si>
  <si>
    <t>CHROME</t>
  </si>
  <si>
    <t>Cranex Ltd</t>
  </si>
  <si>
    <t>CRANEX</t>
  </si>
  <si>
    <t>Shalimar Productions Ltd</t>
  </si>
  <si>
    <t>SHALPRO</t>
  </si>
  <si>
    <t>Baba Arts Ltd</t>
  </si>
  <si>
    <t>BABA</t>
  </si>
  <si>
    <t>Sylph Technologies Ltd</t>
  </si>
  <si>
    <t>SYLPH</t>
  </si>
  <si>
    <t>Anand Rayons Ltd</t>
  </si>
  <si>
    <t>ARL</t>
  </si>
  <si>
    <t>K G Denim Ltd</t>
  </si>
  <si>
    <t>KGDENIM</t>
  </si>
  <si>
    <t>Silkflex Polymers (India) Ltd</t>
  </si>
  <si>
    <t>SILKFLEX</t>
  </si>
  <si>
    <t>ITCONS e-Solutions Ltd</t>
  </si>
  <si>
    <t>ITCONS</t>
  </si>
  <si>
    <t>Eiko Lifesciences Ltd</t>
  </si>
  <si>
    <t>EIKO</t>
  </si>
  <si>
    <t>S &amp; T Corporation Ltd</t>
  </si>
  <si>
    <t>STCORP</t>
  </si>
  <si>
    <t>SM Auto Stamping Ltd</t>
  </si>
  <si>
    <t>SMAUTO</t>
  </si>
  <si>
    <t>West Leisure Resorts Ltd</t>
  </si>
  <si>
    <t>WESTLEIRES</t>
  </si>
  <si>
    <t>Rasandik Engineering Industries India Ltd</t>
  </si>
  <si>
    <t>RASANDIK</t>
  </si>
  <si>
    <t>Kalahridhaan Trendz Ltd</t>
  </si>
  <si>
    <t>KTL</t>
  </si>
  <si>
    <t>Superior Industrial Enterprises Ltd</t>
  </si>
  <si>
    <t>SIEL</t>
  </si>
  <si>
    <t>Isl Consulting Ltd</t>
  </si>
  <si>
    <t>ISLCONSUL</t>
  </si>
  <si>
    <t>Innovassynth Investments Ltd</t>
  </si>
  <si>
    <t>INOVSYNTH</t>
  </si>
  <si>
    <t>Morarka Finance Ltd</t>
  </si>
  <si>
    <t>MORARKFI</t>
  </si>
  <si>
    <t>Pace E-Commerce Ventures Ltd</t>
  </si>
  <si>
    <t>PACE</t>
  </si>
  <si>
    <t>Walchand Peoplefirst Ltd</t>
  </si>
  <si>
    <t>WALCHPF</t>
  </si>
  <si>
    <t>Ashnoor Textile Mills Ltd</t>
  </si>
  <si>
    <t>ASHNOOR</t>
  </si>
  <si>
    <t>M V K Agro Food Product Ltd</t>
  </si>
  <si>
    <t>MVKAGRO</t>
  </si>
  <si>
    <t>ANG Lifesciences India Ltd</t>
  </si>
  <si>
    <t>ANG</t>
  </si>
  <si>
    <t>AmpVolts Ltd</t>
  </si>
  <si>
    <t>QUEST</t>
  </si>
  <si>
    <t>Omnitex Industries (India) Ltd</t>
  </si>
  <si>
    <t>OMNITEX</t>
  </si>
  <si>
    <t>Veeram Securities Ltd</t>
  </si>
  <si>
    <t>VSL</t>
  </si>
  <si>
    <t>Yudiz Solutions Ltd</t>
  </si>
  <si>
    <t>YUDIZ</t>
  </si>
  <si>
    <t>Seya Industries Ltd</t>
  </si>
  <si>
    <t>SEYAIND</t>
  </si>
  <si>
    <t>Banaras Beads Ltd</t>
  </si>
  <si>
    <t>BANARBEADS</t>
  </si>
  <si>
    <t>Orchasp Ltd</t>
  </si>
  <si>
    <t>ORCHASP</t>
  </si>
  <si>
    <t>Kontor Space Ltd</t>
  </si>
  <si>
    <t>KONTOR</t>
  </si>
  <si>
    <t>Camex Ltd</t>
  </si>
  <si>
    <t>CAMEXLTD</t>
  </si>
  <si>
    <t>Trishakti Industries Ltd</t>
  </si>
  <si>
    <t>TRISHAKT</t>
  </si>
  <si>
    <t>DRA Consultants Ltd</t>
  </si>
  <si>
    <t>DRA</t>
  </si>
  <si>
    <t>Sheetal Universal Ltd</t>
  </si>
  <si>
    <t>SHEETAL</t>
  </si>
  <si>
    <t>Southern Magnesium and Chemicals Ltd</t>
  </si>
  <si>
    <t>SOUTHMG</t>
  </si>
  <si>
    <t>Transgene Biotek Ltd</t>
  </si>
  <si>
    <t>TRABI</t>
  </si>
  <si>
    <t>Real Eco Energy Ltd</t>
  </si>
  <si>
    <t>REALECO</t>
  </si>
  <si>
    <t>Royal Sense Ltd</t>
  </si>
  <si>
    <t>ROYAL</t>
  </si>
  <si>
    <t>Ind Bank Housing Ltd</t>
  </si>
  <si>
    <t>INDBNK</t>
  </si>
  <si>
    <t>Monotype India Ltd</t>
  </si>
  <si>
    <t>MONOT</t>
  </si>
  <si>
    <t>Goel Food Products Ltd</t>
  </si>
  <si>
    <t>GOEL</t>
  </si>
  <si>
    <t>AJR Infra and Tolling Ltd</t>
  </si>
  <si>
    <t>AJRINFRA</t>
  </si>
  <si>
    <t>Diligent Industries Ltd</t>
  </si>
  <si>
    <t>DILIGENT</t>
  </si>
  <si>
    <t>Response Informatics Ltd</t>
  </si>
  <si>
    <t>RESPONSINF</t>
  </si>
  <si>
    <t>Hemadri Cements Ltd</t>
  </si>
  <si>
    <t>HEMACEM</t>
  </si>
  <si>
    <t>Karma Energy Ltd</t>
  </si>
  <si>
    <t>KARMAENG</t>
  </si>
  <si>
    <t>SVC Industries Ltd</t>
  </si>
  <si>
    <t>SVCIND</t>
  </si>
  <si>
    <t>Poddar Housing and Development Ltd</t>
  </si>
  <si>
    <t>PODDARHOUS</t>
  </si>
  <si>
    <t>Katare Spinning Mills Ltd</t>
  </si>
  <si>
    <t>KATRSPG</t>
  </si>
  <si>
    <t>Vels Film International Ltd</t>
  </si>
  <si>
    <t>VELS</t>
  </si>
  <si>
    <t>Committed Cargo Care Ltd</t>
  </si>
  <si>
    <t>COMMITTED</t>
  </si>
  <si>
    <t>Aarvee Denims and Exports Ltd</t>
  </si>
  <si>
    <t>AARVEEDEN</t>
  </si>
  <si>
    <t>Teesta Agro Industries Ltd</t>
  </si>
  <si>
    <t>TEEAI</t>
  </si>
  <si>
    <t>Shrenik Ltd</t>
  </si>
  <si>
    <t>SHRENIK</t>
  </si>
  <si>
    <t>Silgo Retail Ltd</t>
  </si>
  <si>
    <t>SILGO</t>
  </si>
  <si>
    <t>Inland Printers Ltd</t>
  </si>
  <si>
    <t>INLANPR</t>
  </si>
  <si>
    <t>Associated Ceramics Ltd</t>
  </si>
  <si>
    <t>ASSOCER</t>
  </si>
  <si>
    <t>Vivid Mercantile Ltd</t>
  </si>
  <si>
    <t>VIVIDM</t>
  </si>
  <si>
    <t>NAM Securities Ltd</t>
  </si>
  <si>
    <t>NAM</t>
  </si>
  <si>
    <t>Cell Point (India) Ltd</t>
  </si>
  <si>
    <t>CELLPOINT</t>
  </si>
  <si>
    <t>Sangani Hospitals Ltd</t>
  </si>
  <si>
    <t>SANGANI</t>
  </si>
  <si>
    <t>Amkay Products Ltd</t>
  </si>
  <si>
    <t>AMKAY</t>
  </si>
  <si>
    <t>GSM Foils Ltd</t>
  </si>
  <si>
    <t>GSMFOILS</t>
  </si>
  <si>
    <t>Rex Pipes and Cables Industries Ltd</t>
  </si>
  <si>
    <t>REXPIPES</t>
  </si>
  <si>
    <t>Mefcom Capital Markets Ltd</t>
  </si>
  <si>
    <t>MEFCOMCAP</t>
  </si>
  <si>
    <t>Kshitij Polyline Ltd</t>
  </si>
  <si>
    <t>KSHITIJPOL</t>
  </si>
  <si>
    <t>Jet Freight Logistics Ltd</t>
  </si>
  <si>
    <t>JETFREIGHT</t>
  </si>
  <si>
    <t>KKV Agro Powers Limited</t>
  </si>
  <si>
    <t>KKVAPOW</t>
  </si>
  <si>
    <t>Polylink Polymers (India) Ltd</t>
  </si>
  <si>
    <t>POLYLINK</t>
  </si>
  <si>
    <t>Elixir Capital Ltd</t>
  </si>
  <si>
    <t>ELIXIR</t>
  </si>
  <si>
    <t>Service Care Ltd</t>
  </si>
  <si>
    <t>SERVICE</t>
  </si>
  <si>
    <t>Fundviser Capital (India) Ltd</t>
  </si>
  <si>
    <t>FUNDVISER</t>
  </si>
  <si>
    <t>Softrak Venture Investment Limited</t>
  </si>
  <si>
    <t>SOFTRAKV</t>
  </si>
  <si>
    <t>TCFC Finance Ltd</t>
  </si>
  <si>
    <t>TCFCFINQ</t>
  </si>
  <si>
    <t>Swasti Vinayaka Synthetics Ltd</t>
  </si>
  <si>
    <t>SWASTIVI</t>
  </si>
  <si>
    <t>Olatech Solutions Ltd</t>
  </si>
  <si>
    <t>OLATECH</t>
  </si>
  <si>
    <t>Lakshmi Finance and Industrial Corp Ltd</t>
  </si>
  <si>
    <t>LFIC</t>
  </si>
  <si>
    <t>Mittal Life Style Ltd</t>
  </si>
  <si>
    <t>MITTAL</t>
  </si>
  <si>
    <t>Signoria Creation Ltd</t>
  </si>
  <si>
    <t>SIGNORIA</t>
  </si>
  <si>
    <t>Dmr Hydroengineering &amp; Infrastructures Ltd</t>
  </si>
  <si>
    <t>DMR</t>
  </si>
  <si>
    <t>Hindustan Appliances Ltd</t>
  </si>
  <si>
    <t>HINDAPL</t>
  </si>
  <si>
    <t>Bang Overseas Ltd</t>
  </si>
  <si>
    <t>BANG</t>
  </si>
  <si>
    <t>Globalspace Technologies Ltd</t>
  </si>
  <si>
    <t>GSTL</t>
  </si>
  <si>
    <t>Advance Metering Technology Ltd</t>
  </si>
  <si>
    <t>AMTL</t>
  </si>
  <si>
    <t>PVV Infra Ltd</t>
  </si>
  <si>
    <t>PVVINFRA</t>
  </si>
  <si>
    <t>Tatia Global Vennture Ltd</t>
  </si>
  <si>
    <t>TATIAGLOB</t>
  </si>
  <si>
    <t>Garment Mantra Lifestyle Ltd</t>
  </si>
  <si>
    <t>GARMNTMNTR</t>
  </si>
  <si>
    <t>Metal Coatings (India) Ltd</t>
  </si>
  <si>
    <t>METALCO</t>
  </si>
  <si>
    <t>Aeonx Digital Technology Ltd</t>
  </si>
  <si>
    <t>AEONXDIGI</t>
  </si>
  <si>
    <t>Malu Paper Mills Ltd</t>
  </si>
  <si>
    <t>MALUPAPER</t>
  </si>
  <si>
    <t>ABC India Ltd</t>
  </si>
  <si>
    <t>ABCINDQ</t>
  </si>
  <si>
    <t>Arex Industries Ltd</t>
  </si>
  <si>
    <t>AREXMIS</t>
  </si>
  <si>
    <t>Medi-Caps Ltd</t>
  </si>
  <si>
    <t>MEDICAPQ</t>
  </si>
  <si>
    <t>Ushanti Colour Chem Ltd</t>
  </si>
  <si>
    <t>UCL</t>
  </si>
  <si>
    <t>Aristo Bio-Tech and Lifescience Ltd</t>
  </si>
  <si>
    <t>ARISTO</t>
  </si>
  <si>
    <t>Swarnsarita Jewels India Ltd</t>
  </si>
  <si>
    <t>SWARNSAR</t>
  </si>
  <si>
    <t>Cian Healthcare Ltd</t>
  </si>
  <si>
    <t>CHCL</t>
  </si>
  <si>
    <t>Dhanlaxmi Fabrics Ltd</t>
  </si>
  <si>
    <t>DHANFAB</t>
  </si>
  <si>
    <t>Micropro Software Solutions Ltd</t>
  </si>
  <si>
    <t>MICROPRO</t>
  </si>
  <si>
    <t>Krypton Industries Ltd</t>
  </si>
  <si>
    <t>KRYPTONQ</t>
  </si>
  <si>
    <t>Vistar Amar Ltd</t>
  </si>
  <si>
    <t>VISTARAMAR</t>
  </si>
  <si>
    <t>Hawa Engineers Ltd</t>
  </si>
  <si>
    <t>HAWAENG</t>
  </si>
  <si>
    <t>Mandeep Auto Industries Ltd</t>
  </si>
  <si>
    <t>MANDEEP</t>
  </si>
  <si>
    <t>Rose Merc Ltd</t>
  </si>
  <si>
    <t>ROSEMER</t>
  </si>
  <si>
    <t>Tirupati Tyres Ltd</t>
  </si>
  <si>
    <t>TTIL</t>
  </si>
  <si>
    <t>Saven Technologies Ltd</t>
  </si>
  <si>
    <t>7TEC</t>
  </si>
  <si>
    <t>Mediaone Global Entertainment Ltd</t>
  </si>
  <si>
    <t>MEDIAONE</t>
  </si>
  <si>
    <t>National Plastic Industries Ltd</t>
  </si>
  <si>
    <t>NATPLAS</t>
  </si>
  <si>
    <t>Sintex Plastics Technology Ltd</t>
  </si>
  <si>
    <t>SPTL</t>
  </si>
  <si>
    <t>Vivo Bio Tech Ltd</t>
  </si>
  <si>
    <t>VIVOBIOT</t>
  </si>
  <si>
    <t>Angel Fibers Ltd</t>
  </si>
  <si>
    <t>ANGEL</t>
  </si>
  <si>
    <t>FEL</t>
  </si>
  <si>
    <t>Modern Engineering and Projects Ltd</t>
  </si>
  <si>
    <t>MEAPL</t>
  </si>
  <si>
    <t>Rapicut Carbides Ltd</t>
  </si>
  <si>
    <t>RAPICUT</t>
  </si>
  <si>
    <t>Chandra Bhagat Pharma Ltd</t>
  </si>
  <si>
    <t>CBPL</t>
  </si>
  <si>
    <t>Popees Cares Ltd</t>
  </si>
  <si>
    <t>POPEES</t>
  </si>
  <si>
    <t>Zodiac Ventures Ltd</t>
  </si>
  <si>
    <t>ZODIACVEN</t>
  </si>
  <si>
    <t>Abm International Ltd</t>
  </si>
  <si>
    <t>ABMINTLLTD</t>
  </si>
  <si>
    <t>Ishan International Ltd</t>
  </si>
  <si>
    <t>ISHAN</t>
  </si>
  <si>
    <t>Vista Pharmaceuticals Ltd</t>
  </si>
  <si>
    <t>VISTAPH</t>
  </si>
  <si>
    <t>Aatmaj Healthcare Ltd</t>
  </si>
  <si>
    <t>AATMAJ</t>
  </si>
  <si>
    <t>Godha Cabcon &amp; Insulation Ltd</t>
  </si>
  <si>
    <t>GODHA</t>
  </si>
  <si>
    <t>Galactico Corporate Services Ltd</t>
  </si>
  <si>
    <t>GALACTICO</t>
  </si>
  <si>
    <t>ARC Finance Ltd</t>
  </si>
  <si>
    <t>ARCFIN</t>
  </si>
  <si>
    <t>Thakral Services (India) Ltd</t>
  </si>
  <si>
    <t>THAKRAL</t>
  </si>
  <si>
    <t>Gorani Industries Ltd</t>
  </si>
  <si>
    <t>GORANIN</t>
  </si>
  <si>
    <t>Ashirwad Steels And Industries Ltd</t>
  </si>
  <si>
    <t>ASHSI</t>
  </si>
  <si>
    <t>Diligent Media Corporation Ltd</t>
  </si>
  <si>
    <t>DNAMEDIA</t>
  </si>
  <si>
    <t>Goblin India Ltd</t>
  </si>
  <si>
    <t>GOBLIN</t>
  </si>
  <si>
    <t>Pioneer Investcorp Ltd</t>
  </si>
  <si>
    <t>PIONRINV</t>
  </si>
  <si>
    <t>GTN Industries Ltd</t>
  </si>
  <si>
    <t>GTNINDS</t>
  </si>
  <si>
    <t>Ashnisha Industries Ltd</t>
  </si>
  <si>
    <t>ASHNI</t>
  </si>
  <si>
    <t>Warren Tea Ltd</t>
  </si>
  <si>
    <t>WARRENTEA</t>
  </si>
  <si>
    <t>Salem Erode Investments Ltd</t>
  </si>
  <si>
    <t>SALEM</t>
  </si>
  <si>
    <t>Inter Globe Finance Ltd</t>
  </si>
  <si>
    <t>INTRGLB</t>
  </si>
  <si>
    <t>BDR Buildcon Ltd</t>
  </si>
  <si>
    <t>BDR</t>
  </si>
  <si>
    <t>Satchmo Holdings Ltd</t>
  </si>
  <si>
    <t>SATCH</t>
  </si>
  <si>
    <t>Tapi Fruit Processing Ltd</t>
  </si>
  <si>
    <t>TAPIFRUIT</t>
  </si>
  <si>
    <t>Axel Polymers Ltd</t>
  </si>
  <si>
    <t>AXELPOLY</t>
  </si>
  <si>
    <t>ARCL Organics Ltd</t>
  </si>
  <si>
    <t>ARCL</t>
  </si>
  <si>
    <t>Bhatia Colour Chem Ltd</t>
  </si>
  <si>
    <t>BCCL</t>
  </si>
  <si>
    <t>Naapbooks Ltd</t>
  </si>
  <si>
    <t>NBL</t>
  </si>
  <si>
    <t>Bhaskar Agro Chemicals Ltd</t>
  </si>
  <si>
    <t>BHASKAGR</t>
  </si>
  <si>
    <t>SP Refractories Ltd</t>
  </si>
  <si>
    <t>SPRL</t>
  </si>
  <si>
    <t>P H Capital Ltd</t>
  </si>
  <si>
    <t>PHCAP</t>
  </si>
  <si>
    <t>MSR India Ltd</t>
  </si>
  <si>
    <t>MSRINDIA</t>
  </si>
  <si>
    <t>Atal Realtech Ltd</t>
  </si>
  <si>
    <t>ATALREAL</t>
  </si>
  <si>
    <t>Inani Marbles and Industries Ltd</t>
  </si>
  <si>
    <t>INANI</t>
  </si>
  <si>
    <t>Julien Agro Infratech Ltd</t>
  </si>
  <si>
    <t>JULIEN</t>
  </si>
  <si>
    <t>Ecoboard Industries Ltd</t>
  </si>
  <si>
    <t>ECOBOAR</t>
  </si>
  <si>
    <t>Arvind and Company Shipping Agencies Ltd</t>
  </si>
  <si>
    <t>ACSAL</t>
  </si>
  <si>
    <t>Lee &amp; Nee Softwares (Exports) Ltd</t>
  </si>
  <si>
    <t>LEENEE</t>
  </si>
  <si>
    <t>Khoobsurat Ltd</t>
  </si>
  <si>
    <t>KHOOBSURAT</t>
  </si>
  <si>
    <t>P B M Polytex Ltd</t>
  </si>
  <si>
    <t>PBMPOLY</t>
  </si>
  <si>
    <t>AD- Manum Finance Ltd</t>
  </si>
  <si>
    <t>ADMANUM</t>
  </si>
  <si>
    <t>N G Industries Ltd</t>
  </si>
  <si>
    <t>NGIND</t>
  </si>
  <si>
    <t>Prismx Global Ventures Ltd</t>
  </si>
  <si>
    <t>PRISMX</t>
  </si>
  <si>
    <t>Shelter Pharma Ltd</t>
  </si>
  <si>
    <t>SHELTER</t>
  </si>
  <si>
    <t>Nimbus Projects Ltd</t>
  </si>
  <si>
    <t>NIMBSPROJ</t>
  </si>
  <si>
    <t>Akash Infra-Projects Ltd</t>
  </si>
  <si>
    <t>AKASH</t>
  </si>
  <si>
    <t>Vandana Knitwear Ltd</t>
  </si>
  <si>
    <t>VANDANA</t>
  </si>
  <si>
    <t>Grovy India Ltd</t>
  </si>
  <si>
    <t>GROVY</t>
  </si>
  <si>
    <t>Unique Organics Ltd</t>
  </si>
  <si>
    <t>UNIQUEO</t>
  </si>
  <si>
    <t>Sulabh Engineers and Services Ltd</t>
  </si>
  <si>
    <t>SULABEN</t>
  </si>
  <si>
    <t>Siti Networks Ltd</t>
  </si>
  <si>
    <t>SITINET</t>
  </si>
  <si>
    <t>Uma Converter Ltd</t>
  </si>
  <si>
    <t>UMA</t>
  </si>
  <si>
    <t>Meera Industries Ltd</t>
  </si>
  <si>
    <t>MEERA</t>
  </si>
  <si>
    <t>MM Rubber Company Ltd</t>
  </si>
  <si>
    <t>MMRUBBR-B</t>
  </si>
  <si>
    <t>Nandani Creation Ltd</t>
  </si>
  <si>
    <t>JAIPURKURT</t>
  </si>
  <si>
    <t>Ankit Metal &amp; Power Ltd</t>
  </si>
  <si>
    <t>ANKITMETAL</t>
  </si>
  <si>
    <t>CMX Holdings Ltd</t>
  </si>
  <si>
    <t>SIELFNS</t>
  </si>
  <si>
    <t>Ashoka Metcast Ltd</t>
  </si>
  <si>
    <t>ASHOKAMET</t>
  </si>
  <si>
    <t>ASL Industries Ltd</t>
  </si>
  <si>
    <t>ASLIND</t>
  </si>
  <si>
    <t>Sandu Pharmaceuticals Ltd</t>
  </si>
  <si>
    <t>SANDUPHQ</t>
  </si>
  <si>
    <t>Axis NIFTY IT ETF</t>
  </si>
  <si>
    <t>AXISTECETF</t>
  </si>
  <si>
    <t>Regency Fincorp Ltd</t>
  </si>
  <si>
    <t>REGENCY</t>
  </si>
  <si>
    <t>Salora International Ltd</t>
  </si>
  <si>
    <t>SALORAINTL</t>
  </si>
  <si>
    <t>Manjeera Constructions Ltd</t>
  </si>
  <si>
    <t>MANJEERA</t>
  </si>
  <si>
    <t>C P S Shapers Ltd</t>
  </si>
  <si>
    <t>CPS</t>
  </si>
  <si>
    <t>Arigato Universe Ltd</t>
  </si>
  <si>
    <t>ARIGATO</t>
  </si>
  <si>
    <t>Shree Krishna Paper Mills &amp; Industries Ltd</t>
  </si>
  <si>
    <t>SKPMIL</t>
  </si>
  <si>
    <t>Kanani Industries Ltd</t>
  </si>
  <si>
    <t>KANANIIND</t>
  </si>
  <si>
    <t>Tecil Chemicals and Hydro Power Ltd</t>
  </si>
  <si>
    <t>TECILCHEM</t>
  </si>
  <si>
    <t>Perfect Infraengineers Ltd</t>
  </si>
  <si>
    <t>PERFECT</t>
  </si>
  <si>
    <t>Vasudhagama Enterprises Ltd</t>
  </si>
  <si>
    <t>VASUDHAGAM</t>
  </si>
  <si>
    <t>Yamini Investments Company Ltd</t>
  </si>
  <si>
    <t>YAMNINV</t>
  </si>
  <si>
    <t>Phosphate Company Ltd</t>
  </si>
  <si>
    <t>PHOSPHATE</t>
  </si>
  <si>
    <t>Addi Industries Ltd</t>
  </si>
  <si>
    <t>ADDIND</t>
  </si>
  <si>
    <t>Vineet Laboratories Ltd</t>
  </si>
  <si>
    <t>VINEETLAB</t>
  </si>
  <si>
    <t>Yash Chemex Ltd</t>
  </si>
  <si>
    <t>YASHCHEM</t>
  </si>
  <si>
    <t>Laxmi Cotspin Ltd</t>
  </si>
  <si>
    <t>LAXMICOT</t>
  </si>
  <si>
    <t>Astal Laboratories Ltd</t>
  </si>
  <si>
    <t>ASTALLTD</t>
  </si>
  <si>
    <t>City Pulse Multiplex Ltd</t>
  </si>
  <si>
    <t>CPML</t>
  </si>
  <si>
    <t>ICICI Prudential S&amp;P BSE Sensex ETF</t>
  </si>
  <si>
    <t>SENSEXIETF</t>
  </si>
  <si>
    <t>Balurghat Technologies Ltd</t>
  </si>
  <si>
    <t>BALTE</t>
  </si>
  <si>
    <t>Gretex Industries Ltd</t>
  </si>
  <si>
    <t>GRETEX</t>
  </si>
  <si>
    <t>Sampre Nutritions Ltd</t>
  </si>
  <si>
    <t>SAMPRE</t>
  </si>
  <si>
    <t>Pearl Polymers Ltd</t>
  </si>
  <si>
    <t>PEARLPOLY</t>
  </si>
  <si>
    <t>Ashirwad Capital Ltd</t>
  </si>
  <si>
    <t>ASHCAP</t>
  </si>
  <si>
    <t>G.S. Auto International Ltd</t>
  </si>
  <si>
    <t>GSAUTO</t>
  </si>
  <si>
    <t>Gujarat Craft Industries Ltd</t>
  </si>
  <si>
    <t>GUJCRAFT</t>
  </si>
  <si>
    <t>Visagar Financial Services Ltd</t>
  </si>
  <si>
    <t>VISAGAR</t>
  </si>
  <si>
    <t>Kwality Ltd</t>
  </si>
  <si>
    <t>KWALITY</t>
  </si>
  <si>
    <t>Jet Knitwears Ltd</t>
  </si>
  <si>
    <t>JETKNIT</t>
  </si>
  <si>
    <t>Ultra Wiring Connectivity System Ltd</t>
  </si>
  <si>
    <t>UWCSL</t>
  </si>
  <si>
    <t>Kaiser Corporation Ltd</t>
  </si>
  <si>
    <t>KACL</t>
  </si>
  <si>
    <t>Artefact Projects Ltd</t>
  </si>
  <si>
    <t>ARTEFACT</t>
  </si>
  <si>
    <t>Morarjee Textiles Ltd</t>
  </si>
  <si>
    <t>MORARJEE</t>
  </si>
  <si>
    <t>Johnson Pharmacare Ltd</t>
  </si>
  <si>
    <t>JOHNPHARMA</t>
  </si>
  <si>
    <t>Nhc Foods Ltd</t>
  </si>
  <si>
    <t>NHCFOODS</t>
  </si>
  <si>
    <t>Archidply Decor Ltd</t>
  </si>
  <si>
    <t>ADL</t>
  </si>
  <si>
    <t>Maks Energy Solutions India Ltd</t>
  </si>
  <si>
    <t>MAKS</t>
  </si>
  <si>
    <t>Earthstahl &amp; Alloys Ltd</t>
  </si>
  <si>
    <t>EARTH</t>
  </si>
  <si>
    <t>Sainik Finance &amp; Industries Ltd</t>
  </si>
  <si>
    <t>SAINIK</t>
  </si>
  <si>
    <t>Adroit Infotech Ltd</t>
  </si>
  <si>
    <t>ADROITINFO</t>
  </si>
  <si>
    <t>Bonlon Industries Ltd</t>
  </si>
  <si>
    <t>BONLON</t>
  </si>
  <si>
    <t>PCS Technology Ltd</t>
  </si>
  <si>
    <t>PCS</t>
  </si>
  <si>
    <t>Sacheta Metals Ltd</t>
  </si>
  <si>
    <t>SACHEMT</t>
  </si>
  <si>
    <t>Smiths &amp; Founders (India) Ltd</t>
  </si>
  <si>
    <t>SMFIL</t>
  </si>
  <si>
    <t>Winny Immigration &amp; Education Services Ltd</t>
  </si>
  <si>
    <t>WINNY</t>
  </si>
  <si>
    <t>Flomic Global Logistics Ltd</t>
  </si>
  <si>
    <t>FLOMIC</t>
  </si>
  <si>
    <t>Greenhitech Ventures Ltd</t>
  </si>
  <si>
    <t>GVL</t>
  </si>
  <si>
    <t>Valencia Nutrition Ltd</t>
  </si>
  <si>
    <t>VALENCIA</t>
  </si>
  <si>
    <t>Nidan Laboratories and Healthcare Ltd</t>
  </si>
  <si>
    <t>NIDAN</t>
  </si>
  <si>
    <t>Gujrat Credit Corporation Ltd</t>
  </si>
  <si>
    <t>GUJCRED</t>
  </si>
  <si>
    <t>DK Enterprises Global Ltd</t>
  </si>
  <si>
    <t>DKEGL</t>
  </si>
  <si>
    <t>Mishka Exim Ltd</t>
  </si>
  <si>
    <t>MISHKA</t>
  </si>
  <si>
    <t>Hindoostan Mills Ltd</t>
  </si>
  <si>
    <t>HINDMILL</t>
  </si>
  <si>
    <t>Erp Soft Systems Ltd</t>
  </si>
  <si>
    <t>ERPSOFT</t>
  </si>
  <si>
    <t>GKB Ophthalmics Ltd</t>
  </si>
  <si>
    <t>GKB</t>
  </si>
  <si>
    <t>Standard Surfactants Ltd</t>
  </si>
  <si>
    <t>STDSFAC</t>
  </si>
  <si>
    <t>Sonu Infratech Ltd</t>
  </si>
  <si>
    <t>SONUINFRA</t>
  </si>
  <si>
    <t>Haryana Leather Chemicals Ltd</t>
  </si>
  <si>
    <t>HARLETH</t>
  </si>
  <si>
    <t>Modipon Ltd</t>
  </si>
  <si>
    <t>MODIPON</t>
  </si>
  <si>
    <t>Unison Metals Ltd</t>
  </si>
  <si>
    <t>UNISON</t>
  </si>
  <si>
    <t>Telogica Ltd</t>
  </si>
  <si>
    <t>TELOGICA</t>
  </si>
  <si>
    <t>H P Cotton Textile Mills Ltd</t>
  </si>
  <si>
    <t>HPCOTTON</t>
  </si>
  <si>
    <t>The Victoria Mills Ltd</t>
  </si>
  <si>
    <t>VICTMILL</t>
  </si>
  <si>
    <t>Destiny Logistics &amp; Infra Ltd</t>
  </si>
  <si>
    <t>DESTINY</t>
  </si>
  <si>
    <t>Medico Intercontinental Ltd</t>
  </si>
  <si>
    <t>MIL</t>
  </si>
  <si>
    <t>Containe Technologies Ltd</t>
  </si>
  <si>
    <t>CONTAINE</t>
  </si>
  <si>
    <t>Ladderup Finance Ltd</t>
  </si>
  <si>
    <t>LADDERUP</t>
  </si>
  <si>
    <t>Vivanta Industries Ltd</t>
  </si>
  <si>
    <t>VIVANTA</t>
  </si>
  <si>
    <t>Ceeta Industries Ltd</t>
  </si>
  <si>
    <t>CEETAIN</t>
  </si>
  <si>
    <t>Comfort Fincap Ltd</t>
  </si>
  <si>
    <t>COMFINCAP</t>
  </si>
  <si>
    <t>Contil India Ltd</t>
  </si>
  <si>
    <t>CONTILI</t>
  </si>
  <si>
    <t>TGB Banquets and Hotels Ltd</t>
  </si>
  <si>
    <t>TGBHOTELS</t>
  </si>
  <si>
    <t>Integra Switchgear Ltd</t>
  </si>
  <si>
    <t>INTEGSW</t>
  </si>
  <si>
    <t>Reliable Data Services Ltd</t>
  </si>
  <si>
    <t>RELIABLE</t>
  </si>
  <si>
    <t>Shine Fashions (India) Ltd</t>
  </si>
  <si>
    <t>SHINEFASH</t>
  </si>
  <si>
    <t>Prime Property Development Corp Ltd</t>
  </si>
  <si>
    <t>PRIMEPRO</t>
  </si>
  <si>
    <t>Binani Industries Ltd</t>
  </si>
  <si>
    <t>BINANIIND</t>
  </si>
  <si>
    <t>Italian Edibles Ltd</t>
  </si>
  <si>
    <t>ITALIANE</t>
  </si>
  <si>
    <t>ARSS Infrastructure Projects Ltd</t>
  </si>
  <si>
    <t>ARSSINFRA</t>
  </si>
  <si>
    <t>Simran Farms Ltd</t>
  </si>
  <si>
    <t>SIMRAN</t>
  </si>
  <si>
    <t>Fervent Synergies Ltd</t>
  </si>
  <si>
    <t>FERVENTSYN</t>
  </si>
  <si>
    <t>Uttam Galva Steels Ltd</t>
  </si>
  <si>
    <t>UTTAMSTL</t>
  </si>
  <si>
    <t>Walpar Nutritions Ltd</t>
  </si>
  <si>
    <t>WALPAR</t>
  </si>
  <si>
    <t>Wires and Fabriks (SA) Ltd</t>
  </si>
  <si>
    <t>WIREFABR</t>
  </si>
  <si>
    <t>Ravalgaon Sugar Farm Ltd</t>
  </si>
  <si>
    <t>RAVALSUGAR</t>
  </si>
  <si>
    <t>Super Crop Safe Ltd</t>
  </si>
  <si>
    <t>SUCROSA</t>
  </si>
  <si>
    <t>Gayatri BioOrganics Ltd</t>
  </si>
  <si>
    <t>GAYATRIBI</t>
  </si>
  <si>
    <t>CCL International Ltd</t>
  </si>
  <si>
    <t>CCLINTER</t>
  </si>
  <si>
    <t>Gogia Capital Services Ltd</t>
  </si>
  <si>
    <t>GOGIACAP</t>
  </si>
  <si>
    <t>Restile Ceramics Ltd</t>
  </si>
  <si>
    <t>RESTILE</t>
  </si>
  <si>
    <t>Mohit Paper Mills Ltd</t>
  </si>
  <si>
    <t>MOHITPPR</t>
  </si>
  <si>
    <t>Future Lifestyle Fashions Ltd</t>
  </si>
  <si>
    <t>FLFL</t>
  </si>
  <si>
    <t>Morgan Ventures Ltd</t>
  </si>
  <si>
    <t>MORGAN</t>
  </si>
  <si>
    <t>Shreeram Proteins Ltd</t>
  </si>
  <si>
    <t>SRPL</t>
  </si>
  <si>
    <t>Tamilnadu Telecommunication Ltd</t>
  </si>
  <si>
    <t>TNTELE</t>
  </si>
  <si>
    <t>LCC Infotech Ltd</t>
  </si>
  <si>
    <t>LCCINFOTEC</t>
  </si>
  <si>
    <t>Yasons Chemex Care Ltd</t>
  </si>
  <si>
    <t>YCCL</t>
  </si>
  <si>
    <t>STL Global Ltd</t>
  </si>
  <si>
    <t>SGL</t>
  </si>
  <si>
    <t>Solitaire Machine Tools Ltd</t>
  </si>
  <si>
    <t>SOLIMAC</t>
  </si>
  <si>
    <t>Mehta Housing Finance Ltd</t>
  </si>
  <si>
    <t>MEHTAHG</t>
  </si>
  <si>
    <t>Inditrade Capital Ltd</t>
  </si>
  <si>
    <t>INDICAP</t>
  </si>
  <si>
    <t>Cyber Media Research &amp; Services Ltd</t>
  </si>
  <si>
    <t>CMRSL</t>
  </si>
  <si>
    <t>Acrow India Ltd</t>
  </si>
  <si>
    <t>ACROW</t>
  </si>
  <si>
    <t>Faalcon Concepts Ltd</t>
  </si>
  <si>
    <t>FAALCON</t>
  </si>
  <si>
    <t>Kiduja India Ltd</t>
  </si>
  <si>
    <t>KIDUJA</t>
  </si>
  <si>
    <t>Sonal Adhesives Ltd</t>
  </si>
  <si>
    <t>SONALAD</t>
  </si>
  <si>
    <t>Shanthala FMCG Products Ltd</t>
  </si>
  <si>
    <t>SHANTHALA</t>
  </si>
  <si>
    <t>Simplex Realty Ltd</t>
  </si>
  <si>
    <t>SIMPLXREA</t>
  </si>
  <si>
    <t>Sellwin Traders Ltd</t>
  </si>
  <si>
    <t>SELLWIN</t>
  </si>
  <si>
    <t>Standard Batteries Ltd</t>
  </si>
  <si>
    <t>STDBAT</t>
  </si>
  <si>
    <t>AA Plus Tradelink Ltd</t>
  </si>
  <si>
    <t>AAPLUSTRAD</t>
  </si>
  <si>
    <t>Libas Consumer Products Ltd</t>
  </si>
  <si>
    <t>LIBAS</t>
  </si>
  <si>
    <t>G G Dandekar Properties Ltd</t>
  </si>
  <si>
    <t>GGDPROP</t>
  </si>
  <si>
    <t>Super Spinning Mills Ltd</t>
  </si>
  <si>
    <t>SUPERSPIN</t>
  </si>
  <si>
    <t>VERTEX Securities Ltd</t>
  </si>
  <si>
    <t>VERTEX</t>
  </si>
  <si>
    <t>Tejnaksh Healthcare Ltd</t>
  </si>
  <si>
    <t>TEJNAKSH</t>
  </si>
  <si>
    <t>Tijaria Polypipes Ltd</t>
  </si>
  <si>
    <t>TIJARIA</t>
  </si>
  <si>
    <t>Eighty Jewellers Ltd</t>
  </si>
  <si>
    <t>EIGHTY</t>
  </si>
  <si>
    <t>Indianivesh Ltd</t>
  </si>
  <si>
    <t>INDIANVSH</t>
  </si>
  <si>
    <t>Agarwal Float Glass India Ltd</t>
  </si>
  <si>
    <t>AGARWALFT</t>
  </si>
  <si>
    <t>Assam Entrade Ltd</t>
  </si>
  <si>
    <t>ASSAMENT</t>
  </si>
  <si>
    <t>Sawaca Business Machines Ltd</t>
  </si>
  <si>
    <t>SAWABUSI</t>
  </si>
  <si>
    <t>Dynamic Portfolio Management &amp; Services Ltd</t>
  </si>
  <si>
    <t>DYNAMICP</t>
  </si>
  <si>
    <t>Maharashtra Corp Ltd</t>
  </si>
  <si>
    <t>MAHACORP</t>
  </si>
  <si>
    <t>Polyspin Exports Ltd</t>
  </si>
  <si>
    <t>POLYSPIN</t>
  </si>
  <si>
    <t>Unifinz Capital India Ltd</t>
  </si>
  <si>
    <t>UCIL</t>
  </si>
  <si>
    <t>Conart Engineers Ltd</t>
  </si>
  <si>
    <t>CONART</t>
  </si>
  <si>
    <t>Transchem Ltd</t>
  </si>
  <si>
    <t>TRANSCHEM</t>
  </si>
  <si>
    <t>Shiva Global Agro Industries Ltd</t>
  </si>
  <si>
    <t>SHIVAAGRO</t>
  </si>
  <si>
    <t>Riddhi Steel and Tube Ltd</t>
  </si>
  <si>
    <t>RSTL</t>
  </si>
  <si>
    <t>Sagardeep Alloys Ltd</t>
  </si>
  <si>
    <t>SAGARDEEP</t>
  </si>
  <si>
    <t>Yuranus Infrastructure Ltd</t>
  </si>
  <si>
    <t>YURANUS</t>
  </si>
  <si>
    <t>Prabhhans Industries Ltd</t>
  </si>
  <si>
    <t>PRABHHANS</t>
  </si>
  <si>
    <t>Tirupati Sarjan Ltd</t>
  </si>
  <si>
    <t>TIRSARJ</t>
  </si>
  <si>
    <t>Falcon Technoprojects India Ltd</t>
  </si>
  <si>
    <t>FALCONTECH</t>
  </si>
  <si>
    <t>Secur Credentials Ltd</t>
  </si>
  <si>
    <t>SECURCRED</t>
  </si>
  <si>
    <t>City Crops Agro Ltd</t>
  </si>
  <si>
    <t>CCAL</t>
  </si>
  <si>
    <t>Shree Ganesh Bio-Tech (India) Ltd</t>
  </si>
  <si>
    <t>SHREEGANES</t>
  </si>
  <si>
    <t>Pan India Corp Ltd</t>
  </si>
  <si>
    <t>PANINDIAC</t>
  </si>
  <si>
    <t>Omega Interactive Technologies Ltd</t>
  </si>
  <si>
    <t>OMEGAIN</t>
  </si>
  <si>
    <t>Uniinfo Telecom Services Ltd</t>
  </si>
  <si>
    <t>UNIINFO</t>
  </si>
  <si>
    <t>Roopa Industries Ltd</t>
  </si>
  <si>
    <t>ROOPAIND</t>
  </si>
  <si>
    <t>Innokaiz India Ltd</t>
  </si>
  <si>
    <t>INNOKAIZ</t>
  </si>
  <si>
    <t>Nippon India Nifty Pharma ETF</t>
  </si>
  <si>
    <t>PHARMABEES</t>
  </si>
  <si>
    <t>Next Mediaworks Ltd</t>
  </si>
  <si>
    <t>NEXTMEDIA</t>
  </si>
  <si>
    <t>Trident Texofab Ltd</t>
  </si>
  <si>
    <t>TTFL</t>
  </si>
  <si>
    <t>Chandra Prabhu International Ltd</t>
  </si>
  <si>
    <t>CHANDRAP</t>
  </si>
  <si>
    <t>Odyssey Corporation Ltd</t>
  </si>
  <si>
    <t>ODYCORP</t>
  </si>
  <si>
    <t>Poojawestern Metaliks Ltd</t>
  </si>
  <si>
    <t>POOJA</t>
  </si>
  <si>
    <t>Suryaamba Spinning Mills Ltd</t>
  </si>
  <si>
    <t>SURYAAMBA</t>
  </si>
  <si>
    <t>Kemistar Corporation Ltd</t>
  </si>
  <si>
    <t>KEMISTAR</t>
  </si>
  <si>
    <t>ICDS Ltd</t>
  </si>
  <si>
    <t>ICDSLTD</t>
  </si>
  <si>
    <t>India Cements Capital Ltd</t>
  </si>
  <si>
    <t>INDCEMCAP</t>
  </si>
  <si>
    <t>Yug Decor Ltd</t>
  </si>
  <si>
    <t>YUG</t>
  </si>
  <si>
    <t>Sai Capital Ltd</t>
  </si>
  <si>
    <t>SAICAPI</t>
  </si>
  <si>
    <t>DSJ Keep Learning Ltd</t>
  </si>
  <si>
    <t>KEEPLEARN</t>
  </si>
  <si>
    <t>Viji Finance Ltd</t>
  </si>
  <si>
    <t>VIJIFIN</t>
  </si>
  <si>
    <t>Picturehouse Media Ltd</t>
  </si>
  <si>
    <t>PICTUREHS</t>
  </si>
  <si>
    <t>Sanginita Chemicals Ltd</t>
  </si>
  <si>
    <t>SANGINITA</t>
  </si>
  <si>
    <t>India Home Loan Ltd</t>
  </si>
  <si>
    <t>INDIAHOME</t>
  </si>
  <si>
    <t>Naturite Agro Products Ltd</t>
  </si>
  <si>
    <t>NAPL</t>
  </si>
  <si>
    <t>Nirmitee Robotics India Ltd</t>
  </si>
  <si>
    <t>NIRMITEE</t>
  </si>
  <si>
    <t>Add-Shop E-Retail Ltd</t>
  </si>
  <si>
    <t>ASRL</t>
  </si>
  <si>
    <t>Kamadgiri Fashion Ltd</t>
  </si>
  <si>
    <t>KAMADGIRI</t>
  </si>
  <si>
    <t>JFL Life Sciences Ltd</t>
  </si>
  <si>
    <t>JFLLIFE</t>
  </si>
  <si>
    <t>Ambica Agarbathies Aroma &amp; Industries Ltd</t>
  </si>
  <si>
    <t>AMBICAAGAR</t>
  </si>
  <si>
    <t>Medinova Diagnostic Services Ltd</t>
  </si>
  <si>
    <t>MEDINOV</t>
  </si>
  <si>
    <t>Sunil Agro Foods Ltd</t>
  </si>
  <si>
    <t>SUNILAGR</t>
  </si>
  <si>
    <t>Country Condo's Ltd</t>
  </si>
  <si>
    <t>COUNCODOS</t>
  </si>
  <si>
    <t>Nivaka Fashions Ltd</t>
  </si>
  <si>
    <t>NIVAKA</t>
  </si>
  <si>
    <t>J Taparia Projects Ltd</t>
  </si>
  <si>
    <t>JTAPARIA</t>
  </si>
  <si>
    <t>Sudal Industries Ltd</t>
  </si>
  <si>
    <t>SUDAI</t>
  </si>
  <si>
    <t>Sri Ramakrishna Mills (Coimbatore) Ltd</t>
  </si>
  <si>
    <t>SRMCL</t>
  </si>
  <si>
    <t>Utique Enterprises Ltd</t>
  </si>
  <si>
    <t>UTIQUE</t>
  </si>
  <si>
    <t>Infronics Systems Ltd</t>
  </si>
  <si>
    <t>INFRONICS</t>
  </si>
  <si>
    <t>Tirupati Foam Ltd</t>
  </si>
  <si>
    <t>TIRUFOAM</t>
  </si>
  <si>
    <t>National General Industries Ltd</t>
  </si>
  <si>
    <t>NATGENI</t>
  </si>
  <si>
    <t>Nippon India Silver ETF</t>
  </si>
  <si>
    <t>SILVERBEES</t>
  </si>
  <si>
    <t>Khandwala Securities Ltd</t>
  </si>
  <si>
    <t>KHANDSE</t>
  </si>
  <si>
    <t>Chennai Ferrous Industries Ltd</t>
  </si>
  <si>
    <t>CHENFERRO</t>
  </si>
  <si>
    <t>Bombay Talkies Ltd</t>
  </si>
  <si>
    <t>BOMTALKIES</t>
  </si>
  <si>
    <t>Luharuka Media &amp; Infra Ltd</t>
  </si>
  <si>
    <t>LUHARUKA</t>
  </si>
  <si>
    <t>E-Land Apparel Ltd</t>
  </si>
  <si>
    <t>ELAND</t>
  </si>
  <si>
    <t>Continental Petroleums Ltd</t>
  </si>
  <si>
    <t>CONTPTR</t>
  </si>
  <si>
    <t>DECO MICA Ltd</t>
  </si>
  <si>
    <t>DECOMIC</t>
  </si>
  <si>
    <t>Kavveri Telecom Products Ltd</t>
  </si>
  <si>
    <t>KAVVERITEL</t>
  </si>
  <si>
    <t>Rithwik Facility Management Services Ltd</t>
  </si>
  <si>
    <t>RITHWIKFMS</t>
  </si>
  <si>
    <t>Adeshwar Meditex Ltd</t>
  </si>
  <si>
    <t>ADESHWAR</t>
  </si>
  <si>
    <t>Manbro Industries Ltd</t>
  </si>
  <si>
    <t>MANBRO</t>
  </si>
  <si>
    <t>Ahmedabad Steel Craft Ltd</t>
  </si>
  <si>
    <t>AHMDSTE</t>
  </si>
  <si>
    <t>Lesha Industries Ltd</t>
  </si>
  <si>
    <t>LESHAIND</t>
  </si>
  <si>
    <t>Inspire Films Ltd</t>
  </si>
  <si>
    <t>INSPIRE</t>
  </si>
  <si>
    <t>Fine-Line Circuits Ltd</t>
  </si>
  <si>
    <t>FINELINE</t>
  </si>
  <si>
    <t>VAMA Industries Ltd</t>
  </si>
  <si>
    <t>VAMA</t>
  </si>
  <si>
    <t>Kay Power and Paper Ltd</t>
  </si>
  <si>
    <t>KAYPOWR</t>
  </si>
  <si>
    <t>Diana Tea Co Ltd</t>
  </si>
  <si>
    <t>DIANATEA</t>
  </si>
  <si>
    <t>Starlog Enterprises Ltd</t>
  </si>
  <si>
    <t>STARLOG</t>
  </si>
  <si>
    <t>Kabsons Industries Ltd</t>
  </si>
  <si>
    <t>KABSON</t>
  </si>
  <si>
    <t>Hiliks Technologies Ltd</t>
  </si>
  <si>
    <t>HILIKS</t>
  </si>
  <si>
    <t>Vinyoflex Ltd</t>
  </si>
  <si>
    <t>VINYOFL</t>
  </si>
  <si>
    <t>Veerhealth Care Ltd</t>
  </si>
  <si>
    <t>VEERHEALTH</t>
  </si>
  <si>
    <t>Pearl Green Clubs and Resorts Ltd</t>
  </si>
  <si>
    <t>PGCRL</t>
  </si>
  <si>
    <t>Cybele Industries Ltd</t>
  </si>
  <si>
    <t>CYBELEIND</t>
  </si>
  <si>
    <t>Techindia Nirman Ltd</t>
  </si>
  <si>
    <t>TECHIN</t>
  </si>
  <si>
    <t>Centenial Surgical Suture Ltd</t>
  </si>
  <si>
    <t>CSURGSU</t>
  </si>
  <si>
    <t>Golden Crest Education &amp; Services Ltd</t>
  </si>
  <si>
    <t>GOLDENCREST</t>
  </si>
  <si>
    <t>Nippon India ETF Nifty 50 Value 20</t>
  </si>
  <si>
    <t>NV20BEES</t>
  </si>
  <si>
    <t>Kallam Textiles Ltd</t>
  </si>
  <si>
    <t>KALLAM</t>
  </si>
  <si>
    <t>Timescan Logistics (India) Ltd</t>
  </si>
  <si>
    <t>TIMESCAN</t>
  </si>
  <si>
    <t>Pratik Panels Ltd</t>
  </si>
  <si>
    <t>PRATIK</t>
  </si>
  <si>
    <t>Bizotic Commercial Ltd</t>
  </si>
  <si>
    <t>BIZOTIC</t>
  </si>
  <si>
    <t>Williamson Magor and Co Ltd</t>
  </si>
  <si>
    <t>WILLAMAGOR</t>
  </si>
  <si>
    <t>KMS Medisurgi Ltd</t>
  </si>
  <si>
    <t>KMSMEDI</t>
  </si>
  <si>
    <t>Ravileela Granites Ltd</t>
  </si>
  <si>
    <t>RALEGRA</t>
  </si>
  <si>
    <t>Emergent Industrial Solutions Ltd</t>
  </si>
  <si>
    <t>EMERGENT</t>
  </si>
  <si>
    <t>Mohit Industries Ltd</t>
  </si>
  <si>
    <t>MOHITIND</t>
  </si>
  <si>
    <t>Cospower Engineering Ltd</t>
  </si>
  <si>
    <t>COSPOWER</t>
  </si>
  <si>
    <t>Unick Fix-A-Form And Printers Ltd</t>
  </si>
  <si>
    <t>UNICK</t>
  </si>
  <si>
    <t>E L Forge Ltd</t>
  </si>
  <si>
    <t>ELFORGE</t>
  </si>
  <si>
    <t>GACM Technologies Ltd</t>
  </si>
  <si>
    <t>GATECH</t>
  </si>
  <si>
    <t>Cyber Media (India) Ltd</t>
  </si>
  <si>
    <t>CYBERMEDIA</t>
  </si>
  <si>
    <t>Kridhan Infra Ltd</t>
  </si>
  <si>
    <t>KRIDHANINF</t>
  </si>
  <si>
    <t>Bandaram Pharma Packtech Ltd</t>
  </si>
  <si>
    <t>BANDARAM</t>
  </si>
  <si>
    <t>Global Capital Markets Ltd</t>
  </si>
  <si>
    <t>GLOBALCA</t>
  </si>
  <si>
    <t>Rolcon Engineering Company Ltd</t>
  </si>
  <si>
    <t>ROLCOEN</t>
  </si>
  <si>
    <t>Laxmipati Engineering Works Ltd</t>
  </si>
  <si>
    <t>LAXMIPATI</t>
  </si>
  <si>
    <t>Sumedha Fiscal Services Ltd</t>
  </si>
  <si>
    <t>SUMEDHA</t>
  </si>
  <si>
    <t>Family Care Hospitals Ltd</t>
  </si>
  <si>
    <t>FAMILYCARE</t>
  </si>
  <si>
    <t>Infomedia Press Ltd</t>
  </si>
  <si>
    <t>INFOMEDIA</t>
  </si>
  <si>
    <t>Smart Finsec Ltd</t>
  </si>
  <si>
    <t>SMARTFIN</t>
  </si>
  <si>
    <t>Patspin India Ltd</t>
  </si>
  <si>
    <t>PATSPINLTD</t>
  </si>
  <si>
    <t>Madhav Marbles and Granites Ltd</t>
  </si>
  <si>
    <t>MADHAV</t>
  </si>
  <si>
    <t>Rishi Techtex Ltd</t>
  </si>
  <si>
    <t>RISHITECH</t>
  </si>
  <si>
    <t>Netlink Solutions (India) Ltd</t>
  </si>
  <si>
    <t>NETLINK</t>
  </si>
  <si>
    <t>Epuja Spiritech Ltd</t>
  </si>
  <si>
    <t>EPUJA</t>
  </si>
  <si>
    <t>Polysil Irrigation Systems Ltd</t>
  </si>
  <si>
    <t>POLYSIL</t>
  </si>
  <si>
    <t>Qgo Finance Ltd</t>
  </si>
  <si>
    <t>QGO</t>
  </si>
  <si>
    <t>Five Core Electronics Ltd</t>
  </si>
  <si>
    <t>FIVECORE</t>
  </si>
  <si>
    <t>Abhishek Integrations Ltd</t>
  </si>
  <si>
    <t>AILIMITED</t>
  </si>
  <si>
    <t>Gautam Gems Ltd</t>
  </si>
  <si>
    <t>GGL</t>
  </si>
  <si>
    <t>Mega Flex Plastics Ltd</t>
  </si>
  <si>
    <t>MEGAFLEX</t>
  </si>
  <si>
    <t>Gabriel Pet Straps Ltd</t>
  </si>
  <si>
    <t>GPSL</t>
  </si>
  <si>
    <t>Grandma Trading and Agencies Ltd</t>
  </si>
  <si>
    <t>GRANDMA</t>
  </si>
  <si>
    <t>Duropack Ltd</t>
  </si>
  <si>
    <t>DUROPACK</t>
  </si>
  <si>
    <t>JMD Ventures Ltd</t>
  </si>
  <si>
    <t>JMDVL</t>
  </si>
  <si>
    <t>Veritaas Advertising Ltd</t>
  </si>
  <si>
    <t>VERITAAS</t>
  </si>
  <si>
    <t>RR Metalmakers India Ltd</t>
  </si>
  <si>
    <t>RRMETAL</t>
  </si>
  <si>
    <t>DocMode Health Technologies Ltd</t>
  </si>
  <si>
    <t>DHTL</t>
  </si>
  <si>
    <t>Megri Soft Ltd</t>
  </si>
  <si>
    <t>MEGRISOFT</t>
  </si>
  <si>
    <t>Gayatri Highways Ltd</t>
  </si>
  <si>
    <t>GAYAHWS</t>
  </si>
  <si>
    <t>Bombay Wire Ropes Ltd</t>
  </si>
  <si>
    <t>BOMBWIR</t>
  </si>
  <si>
    <t>Shreeshay Engineers Ltd</t>
  </si>
  <si>
    <t>SHREESHAY</t>
  </si>
  <si>
    <t>Hemang Resources Ltd</t>
  </si>
  <si>
    <t>HEMANG</t>
  </si>
  <si>
    <t>UTI Nifty Bank ETF</t>
  </si>
  <si>
    <t>UTIBANKETF</t>
  </si>
  <si>
    <t>Rex Sealing &amp; Packing Industries Ltd</t>
  </si>
  <si>
    <t>REXSEAL</t>
  </si>
  <si>
    <t>Aastamangalam Finance Ltd</t>
  </si>
  <si>
    <t>AASTAFIN</t>
  </si>
  <si>
    <t>Getalong Enterprise Ltd</t>
  </si>
  <si>
    <t>GETALONG</t>
  </si>
  <si>
    <t>Concord Drugs Ltd</t>
  </si>
  <si>
    <t>CONCORD</t>
  </si>
  <si>
    <t>Varyaa Creations Ltd</t>
  </si>
  <si>
    <t>VARYAA</t>
  </si>
  <si>
    <t>Swasti Vinayaka Art and Heritage Corporation Ltd</t>
  </si>
  <si>
    <t>SVARTCORP</t>
  </si>
  <si>
    <t>BITS Ltd</t>
  </si>
  <si>
    <t>BITS</t>
  </si>
  <si>
    <t>The Cochin Malabar Estates and Industries Ltd</t>
  </si>
  <si>
    <t>COCHMAL</t>
  </si>
  <si>
    <t>Mukand Engineers Ltd</t>
  </si>
  <si>
    <t>MUKANDENGG</t>
  </si>
  <si>
    <t>Mirae Asset Nifty India Manufacturing ETF</t>
  </si>
  <si>
    <t>MAKEINDIA</t>
  </si>
  <si>
    <t>Sadhna Broadcast Ltd</t>
  </si>
  <si>
    <t>SADHNA</t>
  </si>
  <si>
    <t>Sparc Electrex Ltd</t>
  </si>
  <si>
    <t>SPAR</t>
  </si>
  <si>
    <t>Tejassvi Aaharam Ltd</t>
  </si>
  <si>
    <t>TEJASSVI</t>
  </si>
  <si>
    <t>Suncare Traders Ltd</t>
  </si>
  <si>
    <t>SCTL</t>
  </si>
  <si>
    <t>Mirae Asset Nifty Midcap 150 ETF</t>
  </si>
  <si>
    <t>MIDCAPETF</t>
  </si>
  <si>
    <t>Piotex Industries Ltd</t>
  </si>
  <si>
    <t>PIOTEX</t>
  </si>
  <si>
    <t>Accedere Ltd</t>
  </si>
  <si>
    <t>ACCEDERE</t>
  </si>
  <si>
    <t>Choksi Laboratories Ltd</t>
  </si>
  <si>
    <t>CHOKSILA</t>
  </si>
  <si>
    <t>Sri Havisha Hospitality and Infrastructure Ltd</t>
  </si>
  <si>
    <t>HAVISHA</t>
  </si>
  <si>
    <t>Indong Tea Company Ltd</t>
  </si>
  <si>
    <t>INDONG</t>
  </si>
  <si>
    <t>Hybrid Financial Services Ltd</t>
  </si>
  <si>
    <t>HYBRIDFIN</t>
  </si>
  <si>
    <t>Hind Aluminium Industries Ltd</t>
  </si>
  <si>
    <t>HINDALUMI</t>
  </si>
  <si>
    <t>Phaarmasia Ltd</t>
  </si>
  <si>
    <t>PHRMASI</t>
  </si>
  <si>
    <t>Safa Systems &amp; Technologies Ltd</t>
  </si>
  <si>
    <t>SSTL</t>
  </si>
  <si>
    <t>Gujarat Petrosynthese Ltd</t>
  </si>
  <si>
    <t>GUJPETR</t>
  </si>
  <si>
    <t>Future Market Networks Ltd</t>
  </si>
  <si>
    <t>FMNL</t>
  </si>
  <si>
    <t>Alfavision Overseas (India) Ltd</t>
  </si>
  <si>
    <t>ALFAVIO</t>
  </si>
  <si>
    <t>Lakhotia Polyesters (India) Ltd</t>
  </si>
  <si>
    <t>LAKHOTIA</t>
  </si>
  <si>
    <t>Crestchem Ltd</t>
  </si>
  <si>
    <t>CRSTCHM</t>
  </si>
  <si>
    <t>Suumaya Industries Ltd</t>
  </si>
  <si>
    <t>SUULD</t>
  </si>
  <si>
    <t>Scarnose International Ltd</t>
  </si>
  <si>
    <t>SCARNOSE</t>
  </si>
  <si>
    <t>Ashiana Ispat Ltd</t>
  </si>
  <si>
    <t>ASHIS</t>
  </si>
  <si>
    <t>Axis Nifty 50 ETF</t>
  </si>
  <si>
    <t>AXISNIFTY</t>
  </si>
  <si>
    <t>Globesecure Technologies Ltd</t>
  </si>
  <si>
    <t>Khaitan (India) Ltd</t>
  </si>
  <si>
    <t>KHAITANLTD</t>
  </si>
  <si>
    <t>Prakash Woollen &amp; Synthetic Mills Ltd</t>
  </si>
  <si>
    <t>PWASML</t>
  </si>
  <si>
    <t>TCM Ltd</t>
  </si>
  <si>
    <t>TCMLMTD</t>
  </si>
  <si>
    <t>Suditi Industries Ltd</t>
  </si>
  <si>
    <t>SUDTIND-B</t>
  </si>
  <si>
    <t>Raw Edge Industrial Solutions Ltd</t>
  </si>
  <si>
    <t>RAWEDGE</t>
  </si>
  <si>
    <t>Nippon India Nifty Auto ETF</t>
  </si>
  <si>
    <t>AUTOBEES</t>
  </si>
  <si>
    <t>Aruna Hotels Ltd</t>
  </si>
  <si>
    <t>ARUNAHTEL</t>
  </si>
  <si>
    <t>Hipolin Ltd</t>
  </si>
  <si>
    <t>HIPOLIN</t>
  </si>
  <si>
    <t>Jiwanram Sheoduttrai Industries Ltd</t>
  </si>
  <si>
    <t>JIWANRAM</t>
  </si>
  <si>
    <t>Beekay Niryat Ltd</t>
  </si>
  <si>
    <t>BNL</t>
  </si>
  <si>
    <t>Grill Splendour Services Ltd</t>
  </si>
  <si>
    <t>BIRDYS</t>
  </si>
  <si>
    <t>Virtual Global Education Ltd</t>
  </si>
  <si>
    <t>VIRTUALG</t>
  </si>
  <si>
    <t>Poona Dal and Oil Industries Ltd</t>
  </si>
  <si>
    <t>POONADAL</t>
  </si>
  <si>
    <t>Jupiter Infomedia Ltd</t>
  </si>
  <si>
    <t>JUPITERIN</t>
  </si>
  <si>
    <t>Net Avenue Technologies Ltd</t>
  </si>
  <si>
    <t>CBAZAAR</t>
  </si>
  <si>
    <t>Cargosol Logistics Ltd</t>
  </si>
  <si>
    <t>CARGOSOL</t>
  </si>
  <si>
    <t>Tarini International Ltd</t>
  </si>
  <si>
    <t>TARINI</t>
  </si>
  <si>
    <t>Shashijit Infraprojects Ltd</t>
  </si>
  <si>
    <t>SHASHIJIT</t>
  </si>
  <si>
    <t>Garnet Construction Ltd</t>
  </si>
  <si>
    <t>GARNET</t>
  </si>
  <si>
    <t>MPIL Corporation Ltd</t>
  </si>
  <si>
    <t>MPILCORPL</t>
  </si>
  <si>
    <t>Mindpool Technologies Ltd</t>
  </si>
  <si>
    <t>MINDPOOL</t>
  </si>
  <si>
    <t>Marinetrans India Ltd</t>
  </si>
  <si>
    <t>MARINETRAN</t>
  </si>
  <si>
    <t>Technopack Polymers Ltd</t>
  </si>
  <si>
    <t>TECHNOPACK</t>
  </si>
  <si>
    <t>Kanco Tea &amp; Industries Ltd</t>
  </si>
  <si>
    <t>KANCOTEA</t>
  </si>
  <si>
    <t>Gothi Plascon (India) Ltd</t>
  </si>
  <si>
    <t>GOTHIPL</t>
  </si>
  <si>
    <t>Hindustan Fluoro Carbons Ltd</t>
  </si>
  <si>
    <t>HINFLUR</t>
  </si>
  <si>
    <t>Markobenz Ventures Ltd</t>
  </si>
  <si>
    <t>MARKOBENZ</t>
  </si>
  <si>
    <t>Kcl Infra Projects Ltd</t>
  </si>
  <si>
    <t>KCLINFRA</t>
  </si>
  <si>
    <t>Shubhlaxmi Jewel Art Ltd</t>
  </si>
  <si>
    <t>SHUBHLAXMI</t>
  </si>
  <si>
    <t>Global Longlife Hospital and Research Ltd</t>
  </si>
  <si>
    <t>GLHRL</t>
  </si>
  <si>
    <t>Greencrest Financial Services Ltd</t>
  </si>
  <si>
    <t>GREENCREST</t>
  </si>
  <si>
    <t>Informed Technologies India Ltd</t>
  </si>
  <si>
    <t>INFORTEC</t>
  </si>
  <si>
    <t>Fortune International Ltd</t>
  </si>
  <si>
    <t>FORINTL</t>
  </si>
  <si>
    <t>DSP NIFTY 1D Rate Liquid ETF</t>
  </si>
  <si>
    <t>LIQUIDETF</t>
  </si>
  <si>
    <t>Shaival Reality Ltd</t>
  </si>
  <si>
    <t>SHAIVAL</t>
  </si>
  <si>
    <t>Chordia Food Products Ltd</t>
  </si>
  <si>
    <t>CHORDIA</t>
  </si>
  <si>
    <t>Jigar Cables Ltd</t>
  </si>
  <si>
    <t>JIGAR</t>
  </si>
  <si>
    <t>Sai Swami Metals and Alloys Ltd</t>
  </si>
  <si>
    <t>SAI</t>
  </si>
  <si>
    <t>Oasis Securities Ltd</t>
  </si>
  <si>
    <t>OASISEC</t>
  </si>
  <si>
    <t>Sreechem Resins Ltd</t>
  </si>
  <si>
    <t>SRECR</t>
  </si>
  <si>
    <t>Tyroon Tea Co Ltd</t>
  </si>
  <si>
    <t>TYROON</t>
  </si>
  <si>
    <t>Humming Bird Education Ltd</t>
  </si>
  <si>
    <t>HBEL</t>
  </si>
  <si>
    <t>Neil Industries Ltd</t>
  </si>
  <si>
    <t>NEIL</t>
  </si>
  <si>
    <t>Gujarat Terce Laboratories Ltd</t>
  </si>
  <si>
    <t>GUJTERC</t>
  </si>
  <si>
    <t>Miven Machine Tools Ltd</t>
  </si>
  <si>
    <t>MIVENMACH</t>
  </si>
  <si>
    <t>KCD Industries India Ltd</t>
  </si>
  <si>
    <t>KCDGROUP</t>
  </si>
  <si>
    <t>Frontier Capital Ltd</t>
  </si>
  <si>
    <t>FRONTCAP</t>
  </si>
  <si>
    <t>TTI Enterprise Ltd</t>
  </si>
  <si>
    <t>TTIENT</t>
  </si>
  <si>
    <t>Sagar Diamonds Ltd</t>
  </si>
  <si>
    <t>SAGAR</t>
  </si>
  <si>
    <t>Adarsh Plant Protect Ltd</t>
  </si>
  <si>
    <t>ADARSHPL</t>
  </si>
  <si>
    <t>Ace Integrated Solutions Ltd</t>
  </si>
  <si>
    <t>ACEINTEG</t>
  </si>
  <si>
    <t>Pasupati Spinning and Weaving Mills Ltd</t>
  </si>
  <si>
    <t>PASUSPG</t>
  </si>
  <si>
    <t>Aditya Spinners Ltd</t>
  </si>
  <si>
    <t>ADITYASP</t>
  </si>
  <si>
    <t>Nagreeka Capital &amp; Infrastructure Ltd</t>
  </si>
  <si>
    <t>NAGREEKCAP</t>
  </si>
  <si>
    <t>Parabolic Drugs Ltd</t>
  </si>
  <si>
    <t>PARABDRUGS</t>
  </si>
  <si>
    <t>Madhusudan Securities Ltd</t>
  </si>
  <si>
    <t>MADHUSE</t>
  </si>
  <si>
    <t>A G Universal Ltd</t>
  </si>
  <si>
    <t>AGUL</t>
  </si>
  <si>
    <t>Asian Tea &amp; Exports Ltd</t>
  </si>
  <si>
    <t>ASIANTNE</t>
  </si>
  <si>
    <t>Quality Foils (India) Ltd</t>
  </si>
  <si>
    <t>QFIL</t>
  </si>
  <si>
    <t>Jetking Infotrain Ltd</t>
  </si>
  <si>
    <t>JETKINGQ</t>
  </si>
  <si>
    <t>Adhbhut Infrastructure Ltd</t>
  </si>
  <si>
    <t>ADHBHUTIN</t>
  </si>
  <si>
    <t>BC Power Controls Ltd</t>
  </si>
  <si>
    <t>BCP</t>
  </si>
  <si>
    <t>Madhusudan Industries Ltd</t>
  </si>
  <si>
    <t>MADHUDIN</t>
  </si>
  <si>
    <t>Stanrose Mafatlal Investments and Finance Ltd</t>
  </si>
  <si>
    <t>STANROS</t>
  </si>
  <si>
    <t>Shree Hari Chemicals Export Ltd</t>
  </si>
  <si>
    <t>SHHARICH</t>
  </si>
  <si>
    <t>Vikas WSP Ltd</t>
  </si>
  <si>
    <t>VIKASWSP</t>
  </si>
  <si>
    <t>Jay Kailash Namkeen Ltd</t>
  </si>
  <si>
    <t>JAYKAILASH</t>
  </si>
  <si>
    <t>Vapi Enterprise Ltd</t>
  </si>
  <si>
    <t>VAPIENTER</t>
  </si>
  <si>
    <t>Zodiac-JRD-MKJ Ltd</t>
  </si>
  <si>
    <t>ZODJRDMKJ</t>
  </si>
  <si>
    <t>Compuage Infocom Ltd</t>
  </si>
  <si>
    <t>COMPINFO</t>
  </si>
  <si>
    <t>Polymechplast Machines Ltd</t>
  </si>
  <si>
    <t>POLYCHMP</t>
  </si>
  <si>
    <t>Dhanlaxmi Cotex Ltd</t>
  </si>
  <si>
    <t>DHANCOT</t>
  </si>
  <si>
    <t>Vanta Bioscience Ltd</t>
  </si>
  <si>
    <t>VANTABIO</t>
  </si>
  <si>
    <t>Danube Industries Ltd</t>
  </si>
  <si>
    <t>DANUBE</t>
  </si>
  <si>
    <t>Roselabs Finance Ltd</t>
  </si>
  <si>
    <t>ROSELABS</t>
  </si>
  <si>
    <t>Sunil Industries Ltd</t>
  </si>
  <si>
    <t>SUNILTX</t>
  </si>
  <si>
    <t>Munoth Financial Services Ltd</t>
  </si>
  <si>
    <t>MUNOTHFI</t>
  </si>
  <si>
    <t>Zenith Fibres Ltd</t>
  </si>
  <si>
    <t>ZENIFIB</t>
  </si>
  <si>
    <t>Visagar Polytex Ltd</t>
  </si>
  <si>
    <t>VIVIDHA</t>
  </si>
  <si>
    <t>Educomp Solutions Ltd</t>
  </si>
  <si>
    <t>EDUCOMP</t>
  </si>
  <si>
    <t>Martin Burn Ltd</t>
  </si>
  <si>
    <t>MARBU</t>
  </si>
  <si>
    <t>Transvoy Logistics India Ltd</t>
  </si>
  <si>
    <t>TRANSVOY</t>
  </si>
  <si>
    <t>USG Tech Solutions Ltd</t>
  </si>
  <si>
    <t>USGTECH</t>
  </si>
  <si>
    <t>Olympia Industries Ltd</t>
  </si>
  <si>
    <t>OLYMPTX</t>
  </si>
  <si>
    <t>Leading Leasing Finance and Investment Company Ltd</t>
  </si>
  <si>
    <t>LLFICL</t>
  </si>
  <si>
    <t>Garden Silk Mills Ltd</t>
  </si>
  <si>
    <t>GARDENSILK</t>
  </si>
  <si>
    <t>DSP Nifty50 Equal weight ETF</t>
  </si>
  <si>
    <t>EQUAL50ADD</t>
  </si>
  <si>
    <t>Impex Ferro Tech Ltd</t>
  </si>
  <si>
    <t>IMPEXFERRO</t>
  </si>
  <si>
    <t>Betex India Ltd</t>
  </si>
  <si>
    <t>BETXIND</t>
  </si>
  <si>
    <t>Incap Ltd</t>
  </si>
  <si>
    <t>INCAP</t>
  </si>
  <si>
    <t>SBI Nifty 200 Quality 30 ETF</t>
  </si>
  <si>
    <t>SBIETFQLTY</t>
  </si>
  <si>
    <t>Blue Chip Tex Industries Ltd</t>
  </si>
  <si>
    <t>BLUECHIPT</t>
  </si>
  <si>
    <t>Laffans Petrochemicals Ltd</t>
  </si>
  <si>
    <t>LAFFANSQ</t>
  </si>
  <si>
    <t>Mudunuru Ltd</t>
  </si>
  <si>
    <t>MUDUNURU</t>
  </si>
  <si>
    <t>Benchmark Computer Solutions Ltd</t>
  </si>
  <si>
    <t>BENCHMARK</t>
  </si>
  <si>
    <t>KJMC Financial Services Ltd</t>
  </si>
  <si>
    <t>KJMCFIN</t>
  </si>
  <si>
    <t>Arman Holdings Ltd</t>
  </si>
  <si>
    <t>ARMAN</t>
  </si>
  <si>
    <t>Magenta Lifecare Ltd</t>
  </si>
  <si>
    <t>MAGENTA</t>
  </si>
  <si>
    <t>Motilal Oswal M50 ETF</t>
  </si>
  <si>
    <t>MOM50</t>
  </si>
  <si>
    <t>Sabar Flex India Ltd</t>
  </si>
  <si>
    <t>SABAR</t>
  </si>
  <si>
    <t>Abirami Financial Services (India) Ltd</t>
  </si>
  <si>
    <t>ABIRAFN</t>
  </si>
  <si>
    <t>Palco Metals Ltd</t>
  </si>
  <si>
    <t>PALCO</t>
  </si>
  <si>
    <t>Citadel Realty and Developers Ltd</t>
  </si>
  <si>
    <t>CITADEL</t>
  </si>
  <si>
    <t>Shree Hanuman Sugar &amp; Industries Ltd</t>
  </si>
  <si>
    <t>HANSUGAR</t>
  </si>
  <si>
    <t>KK Shah Hospitals Limited</t>
  </si>
  <si>
    <t>KKSHL</t>
  </si>
  <si>
    <t>Nippon India ETF Nifty 5 yr Benchmark G-Sec</t>
  </si>
  <si>
    <t>GILT5YBEES</t>
  </si>
  <si>
    <t>Chothani Foods Ltd</t>
  </si>
  <si>
    <t>CHOTHANI</t>
  </si>
  <si>
    <t>Panjon Ltd</t>
  </si>
  <si>
    <t>PANJON</t>
  </si>
  <si>
    <t>Oriental Trimex Ltd</t>
  </si>
  <si>
    <t>ORIENTALTL</t>
  </si>
  <si>
    <t>Lex Nimble Solutions Ltd</t>
  </si>
  <si>
    <t>LEX</t>
  </si>
  <si>
    <t>Sanwaria Consumer Ltd</t>
  </si>
  <si>
    <t>SANWARIA</t>
  </si>
  <si>
    <t>Aspira Pathlab &amp; Diagnostics Ltd</t>
  </si>
  <si>
    <t>ASPIRA</t>
  </si>
  <si>
    <t>Innovative Ideals and Services (India) Ltd</t>
  </si>
  <si>
    <t>INNOVATIVE</t>
  </si>
  <si>
    <t>Spenta International Ltd</t>
  </si>
  <si>
    <t>SPENTA</t>
  </si>
  <si>
    <t>COSYN Ltd</t>
  </si>
  <si>
    <t>COSYN</t>
  </si>
  <si>
    <t>Ventura Textiles Ltd</t>
  </si>
  <si>
    <t>VENTURA</t>
  </si>
  <si>
    <t>Kratos Energy &amp; Infrastructure Ltd</t>
  </si>
  <si>
    <t>KRATOSENER</t>
  </si>
  <si>
    <t>Veer Energy &amp; Infrastructure Ltd</t>
  </si>
  <si>
    <t>VEERENRGY</t>
  </si>
  <si>
    <t>Winro Commercial (India) Ltd</t>
  </si>
  <si>
    <t>WINROC</t>
  </si>
  <si>
    <t>SMIFS Capital Markets Ltd</t>
  </si>
  <si>
    <t>SMIFS</t>
  </si>
  <si>
    <t>Shubham Polyspin Ltd</t>
  </si>
  <si>
    <t>SHUBHAM</t>
  </si>
  <si>
    <t>Veejay Lakshmi Engineering Works Ltd</t>
  </si>
  <si>
    <t>VJLAXMIE</t>
  </si>
  <si>
    <t>Focus Business Solution Ltd</t>
  </si>
  <si>
    <t>B2B Software Technologies Ltd</t>
  </si>
  <si>
    <t>B2BSOFT</t>
  </si>
  <si>
    <t>Intec Capital Ltd</t>
  </si>
  <si>
    <t>INTECCAP</t>
  </si>
  <si>
    <t>Castex Technologies Ltd</t>
  </si>
  <si>
    <t>CASTEXTECH</t>
  </si>
  <si>
    <t>Nalin Lease Finance Ltd</t>
  </si>
  <si>
    <t>NLFL</t>
  </si>
  <si>
    <t>BAMPSL Securities Ltd</t>
  </si>
  <si>
    <t>BAMPSL</t>
  </si>
  <si>
    <t>Orient Tradelink Ltd</t>
  </si>
  <si>
    <t>ORIENTTR</t>
  </si>
  <si>
    <t>EVOQ Remedies Ltd</t>
  </si>
  <si>
    <t>EVOQ</t>
  </si>
  <si>
    <t>Maris Spinners Ltd</t>
  </si>
  <si>
    <t>MARIS</t>
  </si>
  <si>
    <t>Aditya BSL Nifty IT ETF</t>
  </si>
  <si>
    <t>TECH</t>
  </si>
  <si>
    <t>Texel Industries Ltd</t>
  </si>
  <si>
    <t>TEXELIN</t>
  </si>
  <si>
    <t>Goenka Diamond And Jewels Ltd</t>
  </si>
  <si>
    <t>GOENKA</t>
  </si>
  <si>
    <t>Best Eastern Hotels Ltd</t>
  </si>
  <si>
    <t>BESTEAST</t>
  </si>
  <si>
    <t>Hrh Next Services Ltd</t>
  </si>
  <si>
    <t>HRHNEXT</t>
  </si>
  <si>
    <t>Call Center Services</t>
  </si>
  <si>
    <t>Narmada Agrobase Ltd</t>
  </si>
  <si>
    <t>NARMADA</t>
  </si>
  <si>
    <t>J A Finance Ltd</t>
  </si>
  <si>
    <t>JAFINANCE</t>
  </si>
  <si>
    <t>N K Industries Ltd</t>
  </si>
  <si>
    <t>NKIND</t>
  </si>
  <si>
    <t>ICICI Prudential S&amp;P BSE Midcap Select ETF</t>
  </si>
  <si>
    <t>MIDSELIETF</t>
  </si>
  <si>
    <t>Croissance Ltd</t>
  </si>
  <si>
    <t>CROISSANCE</t>
  </si>
  <si>
    <t>Benara Bearings and Pistons Ltd</t>
  </si>
  <si>
    <t>BENARA</t>
  </si>
  <si>
    <t>Mini Diamonds (India) Ltd</t>
  </si>
  <si>
    <t>MINID</t>
  </si>
  <si>
    <t>H S India Ltd</t>
  </si>
  <si>
    <t>HOTLSILV</t>
  </si>
  <si>
    <t>HB Leasing and Finance Co Ltd</t>
  </si>
  <si>
    <t>HBLEAS</t>
  </si>
  <si>
    <t>Adcon Capital Services Ltd</t>
  </si>
  <si>
    <t>ADCON</t>
  </si>
  <si>
    <t>Narendra Properties Ltd</t>
  </si>
  <si>
    <t>NARPROP</t>
  </si>
  <si>
    <t>Sangal Papers Ltd</t>
  </si>
  <si>
    <t>SANPA</t>
  </si>
  <si>
    <t>Supreme Engineering Ltd</t>
  </si>
  <si>
    <t>SUPREMEENG</t>
  </si>
  <si>
    <t>Venlon Enterprises Ltd</t>
  </si>
  <si>
    <t>VENLONENT</t>
  </si>
  <si>
    <t>Steel Strips Infrastructures Ltd</t>
  </si>
  <si>
    <t>STLSTRINF</t>
  </si>
  <si>
    <t>Deep Diamond India Ltd</t>
  </si>
  <si>
    <t>DDIL</t>
  </si>
  <si>
    <t>Naturo Indiabull Ltd</t>
  </si>
  <si>
    <t>NATURO</t>
  </si>
  <si>
    <t>Advance Lifestyles Ltd</t>
  </si>
  <si>
    <t>ADVLIFE</t>
  </si>
  <si>
    <t>PlatinumOne Business Services Ltd</t>
  </si>
  <si>
    <t>POBS</t>
  </si>
  <si>
    <t>Alan Scott Enterprises Ltd</t>
  </si>
  <si>
    <t>ALAN SCOTT</t>
  </si>
  <si>
    <t>SBI Nifty 10 yr Benchmark G-Sec ETF</t>
  </si>
  <si>
    <t>SETF10GILT</t>
  </si>
  <si>
    <t>Triveni Glass Ltd</t>
  </si>
  <si>
    <t>TRIVENIGQ</t>
  </si>
  <si>
    <t>Roopshri Resorts Ltd</t>
  </si>
  <si>
    <t>ROOPSHRI</t>
  </si>
  <si>
    <t>VR Films &amp; Studios Ltd</t>
  </si>
  <si>
    <t>VRFILMS</t>
  </si>
  <si>
    <t>Purshottam Investofin Ltd</t>
  </si>
  <si>
    <t>PURSHOTTAM</t>
  </si>
  <si>
    <t>MPDLLtd</t>
  </si>
  <si>
    <t>MPDL</t>
  </si>
  <si>
    <t>Chennai Meenakshi Multispeciality Hospital Ltd</t>
  </si>
  <si>
    <t>CMMHOSP</t>
  </si>
  <si>
    <t>Associated Coaters Ltd</t>
  </si>
  <si>
    <t>ASSOCIATED</t>
  </si>
  <si>
    <t>Shantidoot Infra Services Ltd</t>
  </si>
  <si>
    <t>SISL</t>
  </si>
  <si>
    <t>Moxsh Overseas Educon Ltd</t>
  </si>
  <si>
    <t>MOXSH</t>
  </si>
  <si>
    <t>Academic &amp; Educational Services</t>
  </si>
  <si>
    <t>Shree Securities Ltd</t>
  </si>
  <si>
    <t>SHREESEC</t>
  </si>
  <si>
    <t>Lerthai Finance Ltd</t>
  </si>
  <si>
    <t>LERTHAI</t>
  </si>
  <si>
    <t>KJMC Corporate Advisors (India) Ltd</t>
  </si>
  <si>
    <t>KJMCCORP</t>
  </si>
  <si>
    <t>Jayshree Chemicals Ltd</t>
  </si>
  <si>
    <t>JAYCH</t>
  </si>
  <si>
    <t>Kotak Nifty IT ETF</t>
  </si>
  <si>
    <t>IT</t>
  </si>
  <si>
    <t>S P Capital Financing Ltd</t>
  </si>
  <si>
    <t>SPCAPIT</t>
  </si>
  <si>
    <t>Nirav Commercials Ltd</t>
  </si>
  <si>
    <t>NIRAVCOM</t>
  </si>
  <si>
    <t>Vilin Bio Med Ltd</t>
  </si>
  <si>
    <t>VILINBIO</t>
  </si>
  <si>
    <t>Caprolactam Chemicals Ltd</t>
  </si>
  <si>
    <t>CAPRO</t>
  </si>
  <si>
    <t>Kapil Cotex Ltd</t>
  </si>
  <si>
    <t>KAPILCO</t>
  </si>
  <si>
    <t>Grand Foundry Ltd</t>
  </si>
  <si>
    <t>GFSTEELS</t>
  </si>
  <si>
    <t>Arrowhead Seperation Engineering Ltd</t>
  </si>
  <si>
    <t>ARROWHEAD</t>
  </si>
  <si>
    <t>Mask Investments Ltd</t>
  </si>
  <si>
    <t>MASKINVEST</t>
  </si>
  <si>
    <t>Zenlabs Ethica Ltd</t>
  </si>
  <si>
    <t>ZENLABS</t>
  </si>
  <si>
    <t>Sinnar Bidi Udyog Ltd</t>
  </si>
  <si>
    <t>SINNAR</t>
  </si>
  <si>
    <t>JHS Svendgaard Retail Ventures Ltd</t>
  </si>
  <si>
    <t>RETAIL</t>
  </si>
  <si>
    <t>Mega Corp Ltd</t>
  </si>
  <si>
    <t>MEGACOR</t>
  </si>
  <si>
    <t>Sahaj Fashions Ltd</t>
  </si>
  <si>
    <t>SAHAJ</t>
  </si>
  <si>
    <t>Quadpro Ites Ltd</t>
  </si>
  <si>
    <t>QUADPRO</t>
  </si>
  <si>
    <t>Vikas Proppant &amp; Granite Ltd</t>
  </si>
  <si>
    <t>VIKASPROP</t>
  </si>
  <si>
    <t>MY Money Securities Ltd</t>
  </si>
  <si>
    <t>MYMONEY</t>
  </si>
  <si>
    <t>Mihika Industries Ltd</t>
  </si>
  <si>
    <t>MIHIKA</t>
  </si>
  <si>
    <t>Modern Steel Ltd</t>
  </si>
  <si>
    <t>MDRNSTL</t>
  </si>
  <si>
    <t>Gajanan Securities Services Ltd</t>
  </si>
  <si>
    <t>GAJANANSEC</t>
  </si>
  <si>
    <t>TV Vision Ltd</t>
  </si>
  <si>
    <t>TVVISION</t>
  </si>
  <si>
    <t>Sancode Technologies Ltd</t>
  </si>
  <si>
    <t>SANCODE</t>
  </si>
  <si>
    <t>Sunrest Lifescience Ltd</t>
  </si>
  <si>
    <t>SUNREST</t>
  </si>
  <si>
    <t>MFL India Ltd</t>
  </si>
  <si>
    <t>MFLINDIA</t>
  </si>
  <si>
    <t>Yaan Enterprises Ltd</t>
  </si>
  <si>
    <t>YAANENT</t>
  </si>
  <si>
    <t>Apex Capital and Finance Ltd</t>
  </si>
  <si>
    <t>ACFL</t>
  </si>
  <si>
    <t>Diggi Multitrade Ltd</t>
  </si>
  <si>
    <t>DML</t>
  </si>
  <si>
    <t>Axis NIFTY Healthcare ETF</t>
  </si>
  <si>
    <t>AXISHCETF</t>
  </si>
  <si>
    <t>Plada Infotech Services Ltd</t>
  </si>
  <si>
    <t>PLADAINFO</t>
  </si>
  <si>
    <t>HDFC Nifty IT ETF</t>
  </si>
  <si>
    <t>HDFCNIFIT</t>
  </si>
  <si>
    <t>Pentokey Organy (India) Ltd</t>
  </si>
  <si>
    <t>PNTKYOR</t>
  </si>
  <si>
    <t>Oneclick Logistics India Ltd</t>
  </si>
  <si>
    <t>OLIL</t>
  </si>
  <si>
    <t>Indergiri Finance Ltd</t>
  </si>
  <si>
    <t>INDERGR</t>
  </si>
  <si>
    <t>Jackson Investments Ltd</t>
  </si>
  <si>
    <t>JACKSON</t>
  </si>
  <si>
    <t>Elnet Technologies Ltd</t>
  </si>
  <si>
    <t>ELNET</t>
  </si>
  <si>
    <t>Machhar Industries Ltd</t>
  </si>
  <si>
    <t>MACIND</t>
  </si>
  <si>
    <t>EP Biocomposites Ltd</t>
  </si>
  <si>
    <t>EPBIO</t>
  </si>
  <si>
    <t>Kandarp Digi Smart Bpo Ltd</t>
  </si>
  <si>
    <t>KANDARP</t>
  </si>
  <si>
    <t>Prime Urban Development India Ltd</t>
  </si>
  <si>
    <t>PRIMEURB</t>
  </si>
  <si>
    <t>Tuni Textile Mills Ltd</t>
  </si>
  <si>
    <t>TUNITEX</t>
  </si>
  <si>
    <t>3C IT Solutions &amp; Telecoms (India) Ltd</t>
  </si>
  <si>
    <t>3CIT</t>
  </si>
  <si>
    <t>Quality RO Industries Ltd</t>
  </si>
  <si>
    <t>QRIL</t>
  </si>
  <si>
    <t>Bhakti Gems and Jewellery Ltd</t>
  </si>
  <si>
    <t>BGJL</t>
  </si>
  <si>
    <t>Comfort Commotrade Ltd</t>
  </si>
  <si>
    <t>COMCL</t>
  </si>
  <si>
    <t>Shree Rajasthan Syntex Ltd</t>
  </si>
  <si>
    <t>SHRAJSYNQ</t>
  </si>
  <si>
    <t>Tarapur Transformers Ltd</t>
  </si>
  <si>
    <t>TARAPUR</t>
  </si>
  <si>
    <t>MRC Agrotech Ltd</t>
  </si>
  <si>
    <t>MRCAGRO</t>
  </si>
  <si>
    <t>California Software Company Ltd</t>
  </si>
  <si>
    <t>CALSOFT</t>
  </si>
  <si>
    <t>Genus Prime Infra Ltd</t>
  </si>
  <si>
    <t>GENUSPRIME</t>
  </si>
  <si>
    <t>Computer Point Ltd</t>
  </si>
  <si>
    <t>COMPUPN</t>
  </si>
  <si>
    <t>Gconnect Logitech and Supply Chain Ltd</t>
  </si>
  <si>
    <t>GCONNECT</t>
  </si>
  <si>
    <t>Winsome Yarns Ltd</t>
  </si>
  <si>
    <t>WINSOME</t>
  </si>
  <si>
    <t>Fruition venture Ltd</t>
  </si>
  <si>
    <t>FRUTION</t>
  </si>
  <si>
    <t>Brisk Technovision Ltd</t>
  </si>
  <si>
    <t>BRISK</t>
  </si>
  <si>
    <t>Command Polymers Ltd</t>
  </si>
  <si>
    <t>COMMAND</t>
  </si>
  <si>
    <t>Indo Cotspin Ltd</t>
  </si>
  <si>
    <t>ICL</t>
  </si>
  <si>
    <t>Choksi Imaging Ltd</t>
  </si>
  <si>
    <t>CHOKSI</t>
  </si>
  <si>
    <t>Heads UP Ventures Limited</t>
  </si>
  <si>
    <t>HEADSUP</t>
  </si>
  <si>
    <t>SBEC Systems (India) Ltd</t>
  </si>
  <si>
    <t>SBECSYS</t>
  </si>
  <si>
    <t>Harshil Agrotech Ltd</t>
  </si>
  <si>
    <t>HARSHILAGR</t>
  </si>
  <si>
    <t>ACI Infocom Ltd</t>
  </si>
  <si>
    <t>ACIIN</t>
  </si>
  <si>
    <t>Ecs Biztech Ltd</t>
  </si>
  <si>
    <t>ECS</t>
  </si>
  <si>
    <t>White Organic Agro Ltd</t>
  </si>
  <si>
    <t>WHITEORG</t>
  </si>
  <si>
    <t>Ranjeet Mechatronics Ltd</t>
  </si>
  <si>
    <t>RANJEET</t>
  </si>
  <si>
    <t>Pan Electronics (India) Ltd</t>
  </si>
  <si>
    <t>PANELEC</t>
  </si>
  <si>
    <t>Roni Households Ltd</t>
  </si>
  <si>
    <t>RONI</t>
  </si>
  <si>
    <t>N D A Securities Ltd</t>
  </si>
  <si>
    <t>NDASEC</t>
  </si>
  <si>
    <t>RO Jewels Ltd</t>
  </si>
  <si>
    <t>ROJL</t>
  </si>
  <si>
    <t>Alfa Ica (India) Ltd</t>
  </si>
  <si>
    <t>ALFAICA</t>
  </si>
  <si>
    <t>Cargotrans Maritime Ltd</t>
  </si>
  <si>
    <t>CARGOTRANS</t>
  </si>
  <si>
    <t>Sanblue Corporation Ltd</t>
  </si>
  <si>
    <t>SANBLUE</t>
  </si>
  <si>
    <t>Indifra Ltd</t>
  </si>
  <si>
    <t>INDIFRA</t>
  </si>
  <si>
    <t>Jindal Capital Ltd</t>
  </si>
  <si>
    <t>JINDCAP</t>
  </si>
  <si>
    <t>Sahara Housingfina Corporation Ltd</t>
  </si>
  <si>
    <t>SAHARAHOUS</t>
  </si>
  <si>
    <t>LWS Knitwear Ltd</t>
  </si>
  <si>
    <t>LWSKNIT</t>
  </si>
  <si>
    <t>Bhanderi Infracon Ltd</t>
  </si>
  <si>
    <t>BHANDERI</t>
  </si>
  <si>
    <t>Tai Industries Ltd</t>
  </si>
  <si>
    <t>TAIIND</t>
  </si>
  <si>
    <t>Prima Industries Ltd</t>
  </si>
  <si>
    <t>PRIMAIN</t>
  </si>
  <si>
    <t>JMJ Fintech Ltd</t>
  </si>
  <si>
    <t>JMJFIN</t>
  </si>
  <si>
    <t>Sanathnagar Enterprises Ltd</t>
  </si>
  <si>
    <t>Kaushalya Infrastructure Development Corporation Ltd</t>
  </si>
  <si>
    <t>KAUSHALYA</t>
  </si>
  <si>
    <t>Kapil Raj Finance Ltd</t>
  </si>
  <si>
    <t>KAPILRAJ</t>
  </si>
  <si>
    <t>Popular Estate Management Ltd</t>
  </si>
  <si>
    <t>POPULARES</t>
  </si>
  <si>
    <t>SBI Nifty Next 50 ETF</t>
  </si>
  <si>
    <t>SETFNN50</t>
  </si>
  <si>
    <t>Shahi Shipping Ltd</t>
  </si>
  <si>
    <t>SHAHISHIP</t>
  </si>
  <si>
    <t>Jaihind Synthetics Ltd</t>
  </si>
  <si>
    <t>JAIHINDS</t>
  </si>
  <si>
    <t>Samsrita Labs Ltd</t>
  </si>
  <si>
    <t>SAMSRITA</t>
  </si>
  <si>
    <t>Anuroop Packaging Ltd</t>
  </si>
  <si>
    <t>ANUROOP</t>
  </si>
  <si>
    <t>Aditya BSL Nifty Healthcare ETF</t>
  </si>
  <si>
    <t>HEALTHY</t>
  </si>
  <si>
    <t>CIL Securities Ltd</t>
  </si>
  <si>
    <t>CILSEC</t>
  </si>
  <si>
    <t>Ashish Polyplast Ltd</t>
  </si>
  <si>
    <t>ASHISHPO</t>
  </si>
  <si>
    <t>Cella Space Ltd</t>
  </si>
  <si>
    <t>CELLA</t>
  </si>
  <si>
    <t>Rodium Realty Ltd</t>
  </si>
  <si>
    <t>RODIUM</t>
  </si>
  <si>
    <t>Amin Tannery Ltd</t>
  </si>
  <si>
    <t>AMINTAN</t>
  </si>
  <si>
    <t>Misquita Engineering Ltd</t>
  </si>
  <si>
    <t>MISQUITA</t>
  </si>
  <si>
    <t>Sanghvi Forging and Engineering Ltd</t>
  </si>
  <si>
    <t>SANGHVIFOR</t>
  </si>
  <si>
    <t>Sobhaygya Mercantile Ltd</t>
  </si>
  <si>
    <t>SOBME</t>
  </si>
  <si>
    <t>Sungold Media and Entertainment Ltd</t>
  </si>
  <si>
    <t>SMEL</t>
  </si>
  <si>
    <t>SSPDL Ltd</t>
  </si>
  <si>
    <t>SSPDL</t>
  </si>
  <si>
    <t>Margo Finance Ltd</t>
  </si>
  <si>
    <t>MARGOFIN</t>
  </si>
  <si>
    <t>Omkar Pharmachem Ltd</t>
  </si>
  <si>
    <t>OMKARPH</t>
  </si>
  <si>
    <t>Inducto Steels Ltd</t>
  </si>
  <si>
    <t>INDCTST</t>
  </si>
  <si>
    <t>Easun Capital Markets Ltd</t>
  </si>
  <si>
    <t>EASUN</t>
  </si>
  <si>
    <t>TGIF Agribusiness Ltd</t>
  </si>
  <si>
    <t>TGIF</t>
  </si>
  <si>
    <t>Onelife Capital Advisors Ltd</t>
  </si>
  <si>
    <t>ONELIFECAP</t>
  </si>
  <si>
    <t>Richfield Financial Services Ltd</t>
  </si>
  <si>
    <t>RFSL</t>
  </si>
  <si>
    <t>Karnavati Finance Ltd</t>
  </si>
  <si>
    <t>KARNAVATI</t>
  </si>
  <si>
    <t>Continental Seeds and Chemicals Ltd</t>
  </si>
  <si>
    <t>CONTI</t>
  </si>
  <si>
    <t>Shreevatsaa Finance and Leasing Ltd</t>
  </si>
  <si>
    <t>SHVFL</t>
  </si>
  <si>
    <t>Suvidha Infraestate Corporation Ltd</t>
  </si>
  <si>
    <t>SICL</t>
  </si>
  <si>
    <t>Amco India Ltd</t>
  </si>
  <si>
    <t>AMCOIND</t>
  </si>
  <si>
    <t>Trans Freight Containers Ltd</t>
  </si>
  <si>
    <t>TRANSFRE</t>
  </si>
  <si>
    <t>Yash Management &amp; Satellite Ltd.</t>
  </si>
  <si>
    <t>YASHMGM</t>
  </si>
  <si>
    <t>Bohra Industries Ltd</t>
  </si>
  <si>
    <t>BOHRAIND</t>
  </si>
  <si>
    <t>Gujarat Raffia Industries Ltd</t>
  </si>
  <si>
    <t>GUJRAFFIA</t>
  </si>
  <si>
    <t>Dynamic Archistructures Ltd</t>
  </si>
  <si>
    <t>DAL</t>
  </si>
  <si>
    <t>Libord Finance Ltd</t>
  </si>
  <si>
    <t>LIBORDFIN</t>
  </si>
  <si>
    <t>Challani Capital Ltd</t>
  </si>
  <si>
    <t>CHALLANI</t>
  </si>
  <si>
    <t>Ascensive Educare Ltd</t>
  </si>
  <si>
    <t>ASCENSIVE</t>
  </si>
  <si>
    <t>MT Educare Ltd</t>
  </si>
  <si>
    <t>MTEDUCARE</t>
  </si>
  <si>
    <t>SVS Ventures Ltd</t>
  </si>
  <si>
    <t>SVS</t>
  </si>
  <si>
    <t>ETT Ltd</t>
  </si>
  <si>
    <t>ETT</t>
  </si>
  <si>
    <t>Bangalore Fort Farms Ltd</t>
  </si>
  <si>
    <t>BFFL</t>
  </si>
  <si>
    <t>Kamanwala Housing Construction Ltd</t>
  </si>
  <si>
    <t>KAMANWALA</t>
  </si>
  <si>
    <t>Paragon Finance Ltd</t>
  </si>
  <si>
    <t>PARAGONF</t>
  </si>
  <si>
    <t>HDFC Silver ETF</t>
  </si>
  <si>
    <t>HDFCSILVER</t>
  </si>
  <si>
    <t>IITL Projects Ltd</t>
  </si>
  <si>
    <t>IITLPROJ</t>
  </si>
  <si>
    <t>Bervin Investment and Leasing Ltd</t>
  </si>
  <si>
    <t>BERVINL</t>
  </si>
  <si>
    <t>Antarctica Ltd</t>
  </si>
  <si>
    <t>ANTGRAPHIC</t>
  </si>
  <si>
    <t>Blue Chip India Ltd</t>
  </si>
  <si>
    <t>BLUECHIP</t>
  </si>
  <si>
    <t>Titaanium Ten Enterprise Ltd</t>
  </si>
  <si>
    <t>TITAANIUM</t>
  </si>
  <si>
    <t>Vera Synthetic Ltd</t>
  </si>
  <si>
    <t>VERA</t>
  </si>
  <si>
    <t>Octavius Plantations Ltd</t>
  </si>
  <si>
    <t>OCTAVIUSPL</t>
  </si>
  <si>
    <t>Nanavati Ventures Ltd</t>
  </si>
  <si>
    <t>NVENTURES</t>
  </si>
  <si>
    <t>Anupam Finserv Ltd</t>
  </si>
  <si>
    <t>ANUPAM</t>
  </si>
  <si>
    <t>WINPRO INDUSTRIES LIMITED</t>
  </si>
  <si>
    <t>WINPRO</t>
  </si>
  <si>
    <t>Gujarat Hy Spin Ltd</t>
  </si>
  <si>
    <t>GUJHYSPIN</t>
  </si>
  <si>
    <t>Sarthak Industries Ltd</t>
  </si>
  <si>
    <t>SARTHAKIND</t>
  </si>
  <si>
    <t>Pecos Hotels and Pubs Ltd</t>
  </si>
  <si>
    <t>PECOS</t>
  </si>
  <si>
    <t>Easy Fincorp Ltd</t>
  </si>
  <si>
    <t>EASYFIN</t>
  </si>
  <si>
    <t>Lead Reclaim and Rubber Products Ltd</t>
  </si>
  <si>
    <t>LRRPL</t>
  </si>
  <si>
    <t>Valson Industries Ltd</t>
  </si>
  <si>
    <t>VALSONQ</t>
  </si>
  <si>
    <t>Pro Fin Capital Services Ltd</t>
  </si>
  <si>
    <t>PROFINC</t>
  </si>
  <si>
    <t>Zenith Healthcare Ltd</t>
  </si>
  <si>
    <t>ZENITHHE</t>
  </si>
  <si>
    <t>Ritesh International Ltd</t>
  </si>
  <si>
    <t>RITESHIN</t>
  </si>
  <si>
    <t>Prag Bosimi Synthetics Ltd</t>
  </si>
  <si>
    <t>PRAGBOS</t>
  </si>
  <si>
    <t>Shanti Guru Industries Ltd</t>
  </si>
  <si>
    <t>SHANTIGURU</t>
  </si>
  <si>
    <t>Jainex Aamcol Ltd</t>
  </si>
  <si>
    <t>JAINEX</t>
  </si>
  <si>
    <t>Axis NIFTY India Consumption ETF</t>
  </si>
  <si>
    <t>AXISCETF</t>
  </si>
  <si>
    <t>Jaipan Industries Ltd</t>
  </si>
  <si>
    <t>JAIPAN</t>
  </si>
  <si>
    <t>Vrundavan Plantation Ltd</t>
  </si>
  <si>
    <t>VPL</t>
  </si>
  <si>
    <t>Bothra Metals and Alloys Ltd</t>
  </si>
  <si>
    <t>BMAL</t>
  </si>
  <si>
    <t>Billwin Industries Ltd</t>
  </si>
  <si>
    <t>BILLWIN</t>
  </si>
  <si>
    <t>JD Orgochem Ltd</t>
  </si>
  <si>
    <t>JDORGOCHEM</t>
  </si>
  <si>
    <t>Reliable Ventures India Ltd</t>
  </si>
  <si>
    <t>RELIABVEN</t>
  </si>
  <si>
    <t>BNR Udyog Ltd</t>
  </si>
  <si>
    <t>BNRUDY</t>
  </si>
  <si>
    <t>Northlink Fiscal and Capital Services Ltd</t>
  </si>
  <si>
    <t>NORTHLINK</t>
  </si>
  <si>
    <t>Continental Securities Ltd</t>
  </si>
  <si>
    <t>CSL</t>
  </si>
  <si>
    <t>Howard Hotels Ltd</t>
  </si>
  <si>
    <t>HOWARHO</t>
  </si>
  <si>
    <t>Indus Finance Ltd</t>
  </si>
  <si>
    <t>INDUSFINL</t>
  </si>
  <si>
    <t>Southern Latex Ltd</t>
  </si>
  <si>
    <t>SOUTLAT</t>
  </si>
  <si>
    <t>Veerkrupa Jewellers Ltd</t>
  </si>
  <si>
    <t>VEERKRUPA</t>
  </si>
  <si>
    <t>ICICI Pru Nifty 5 yr Benchmark G-SEC ETF</t>
  </si>
  <si>
    <t>GSEC5IETF</t>
  </si>
  <si>
    <t>Uniroyal Industries Ltd</t>
  </si>
  <si>
    <t>UNIROYAL</t>
  </si>
  <si>
    <t>Shrydus Industries Ltd</t>
  </si>
  <si>
    <t>SHRYDUS</t>
  </si>
  <si>
    <t>Velan Hotels Ltd</t>
  </si>
  <si>
    <t>VELHO</t>
  </si>
  <si>
    <t>Classic Filaments Ltd</t>
  </si>
  <si>
    <t>CFL</t>
  </si>
  <si>
    <t>Gian Life Care Ltd</t>
  </si>
  <si>
    <t>GIANLIFE</t>
  </si>
  <si>
    <t>Brandbucket Media &amp; Technology Ltd</t>
  </si>
  <si>
    <t>BRANDBUCKT</t>
  </si>
  <si>
    <t>Gem Spinners India Ltd</t>
  </si>
  <si>
    <t>GEMSPIN</t>
  </si>
  <si>
    <t>Ind Renewable Energy Ltd</t>
  </si>
  <si>
    <t>INDRENEW</t>
  </si>
  <si>
    <t>Daulat Securities Ltd</t>
  </si>
  <si>
    <t>DAULAT</t>
  </si>
  <si>
    <t>G K P Printing &amp; Packaging Ltd</t>
  </si>
  <si>
    <t>GKP</t>
  </si>
  <si>
    <t>Garbi Finvest Ltd</t>
  </si>
  <si>
    <t>GARBIFIN</t>
  </si>
  <si>
    <t>Nippon India ETF Nifty IT</t>
  </si>
  <si>
    <t>ITBEES</t>
  </si>
  <si>
    <t>Neeraj Paper Marketing Ltd</t>
  </si>
  <si>
    <t>NEERAJ</t>
  </si>
  <si>
    <t>Tasty Dairy Specialities Ltd</t>
  </si>
  <si>
    <t>TDSL</t>
  </si>
  <si>
    <t>Crane Infrastructure Ltd</t>
  </si>
  <si>
    <t>CRANEINFRA</t>
  </si>
  <si>
    <t>Dynamic Industries Ltd</t>
  </si>
  <si>
    <t>DYNAMIND</t>
  </si>
  <si>
    <t>Finelistings Technologies Ltd</t>
  </si>
  <si>
    <t>FTL</t>
  </si>
  <si>
    <t>Palm Jewels Limited</t>
  </si>
  <si>
    <t>PALMJEWELS</t>
  </si>
  <si>
    <t>O P Chains Ltd</t>
  </si>
  <si>
    <t>OPCHAINS</t>
  </si>
  <si>
    <t>IEL Ltd</t>
  </si>
  <si>
    <t>INDXTRA</t>
  </si>
  <si>
    <t>Osiajee Texfab Ltd</t>
  </si>
  <si>
    <t>OSIAJEE</t>
  </si>
  <si>
    <t>Labelkraft Technologies Ltd</t>
  </si>
  <si>
    <t>LABELKRAFT</t>
  </si>
  <si>
    <t>Scan Projects Ltd</t>
  </si>
  <si>
    <t>SCANPRO</t>
  </si>
  <si>
    <t>Gautam Exim Ltd</t>
  </si>
  <si>
    <t>GEL</t>
  </si>
  <si>
    <t>Darshan Orna Ltd</t>
  </si>
  <si>
    <t>DARSHANORNA</t>
  </si>
  <si>
    <t>Novateor Research Laboratories Ltd</t>
  </si>
  <si>
    <t>NOVATEOR</t>
  </si>
  <si>
    <t>Reetech International Cargo and Courier Ltd</t>
  </si>
  <si>
    <t>REETECH</t>
  </si>
  <si>
    <t>RTCL Ltd</t>
  </si>
  <si>
    <t>RAGHUTOB</t>
  </si>
  <si>
    <t>Sibar Auto Parts Ltd</t>
  </si>
  <si>
    <t>SIBARAUT</t>
  </si>
  <si>
    <t>APT Packaging Ltd</t>
  </si>
  <si>
    <t>APTPACK</t>
  </si>
  <si>
    <t>NMS Global Ltd</t>
  </si>
  <si>
    <t>NMSRESRC</t>
  </si>
  <si>
    <t>Sarvottam Finvest Ltd</t>
  </si>
  <si>
    <t>SARVOTTAM</t>
  </si>
  <si>
    <t>Nippon India ETF Nifty India Consumption</t>
  </si>
  <si>
    <t>CONSUMBEES</t>
  </si>
  <si>
    <t>Vaxtex Cotfab Ltd</t>
  </si>
  <si>
    <t>VCL</t>
  </si>
  <si>
    <t>Asian Warehousing Ltd</t>
  </si>
  <si>
    <t>ASIAN</t>
  </si>
  <si>
    <t>Bright Solar Ltd</t>
  </si>
  <si>
    <t>Sujala Trading &amp; Holdings Ltd</t>
  </si>
  <si>
    <t>SUJALA</t>
  </si>
  <si>
    <t>BKV Industries Ltd</t>
  </si>
  <si>
    <t>BKV</t>
  </si>
  <si>
    <t>Sanghvi Brands Ltd</t>
  </si>
  <si>
    <t>SBRANDS</t>
  </si>
  <si>
    <t>DSP Silver ETF</t>
  </si>
  <si>
    <t>SILVERADD</t>
  </si>
  <si>
    <t>Sumeet Industries Ltd</t>
  </si>
  <si>
    <t>SUMEETINDS</t>
  </si>
  <si>
    <t>Hisar Spinning Mills Ltd</t>
  </si>
  <si>
    <t>HISARSP</t>
  </si>
  <si>
    <t>Stampede Capital Ltd</t>
  </si>
  <si>
    <t>GATECHDVR</t>
  </si>
  <si>
    <t>Dhanuka Realty Ltd</t>
  </si>
  <si>
    <t>DRL</t>
  </si>
  <si>
    <t>Vivanza Biosciences Ltd</t>
  </si>
  <si>
    <t>VIVANZA</t>
  </si>
  <si>
    <t>Groarc Industries India Ltd</t>
  </si>
  <si>
    <t>TELESYS</t>
  </si>
  <si>
    <t>Sterling Guaranty &amp; Finance Ltd</t>
  </si>
  <si>
    <t>STRLGUA</t>
  </si>
  <si>
    <t>Shree Karthik Papers Ltd</t>
  </si>
  <si>
    <t>SHKARTP</t>
  </si>
  <si>
    <t>Glance Finance Ltd</t>
  </si>
  <si>
    <t>GLANCE</t>
  </si>
  <si>
    <t>Eastern Treads Ltd</t>
  </si>
  <si>
    <t>EASTRED</t>
  </si>
  <si>
    <t>Link Pharmachem Ltd</t>
  </si>
  <si>
    <t>LINKPH</t>
  </si>
  <si>
    <t>Nyssa Corporation Ltd</t>
  </si>
  <si>
    <t>NYSSACORP</t>
  </si>
  <si>
    <t>Yogi Infra Projects Ltd</t>
  </si>
  <si>
    <t>YOGISUNG</t>
  </si>
  <si>
    <t>Minaxi Textiles Ltd</t>
  </si>
  <si>
    <t>MINAXI</t>
  </si>
  <si>
    <t>Ajcon Global Services Ltd</t>
  </si>
  <si>
    <t>AJCON</t>
  </si>
  <si>
    <t>Indiabulls NIFTY50 Exchange Traded Fund</t>
  </si>
  <si>
    <t>IBMFNIFTY</t>
  </si>
  <si>
    <t>U H Zaveri Ltd</t>
  </si>
  <si>
    <t>UHZAVERI</t>
  </si>
  <si>
    <t>Tci Finance Ltd</t>
  </si>
  <si>
    <t>TCIFINANCE</t>
  </si>
  <si>
    <t>Nippon India ETF S&amp;P BSE Sensex Next 50</t>
  </si>
  <si>
    <t>SNXT50BEES</t>
  </si>
  <si>
    <t>Ishita Drugs and Industries Ltd</t>
  </si>
  <si>
    <t>ISHITADR</t>
  </si>
  <si>
    <t>Frontline corporation Ltd</t>
  </si>
  <si>
    <t>FRONTCORP</t>
  </si>
  <si>
    <t>CRP Risk Management Ltd</t>
  </si>
  <si>
    <t>CRPRISK</t>
  </si>
  <si>
    <t>Kretto Syscon Ltd</t>
  </si>
  <si>
    <t>KRETTOSYS</t>
  </si>
  <si>
    <t>Helpage Finlease Ltd</t>
  </si>
  <si>
    <t>HELPAGE</t>
  </si>
  <si>
    <t>R R Financial Consultants Ltd</t>
  </si>
  <si>
    <t>RRFIN</t>
  </si>
  <si>
    <t>Shree Bhavya Fabrics Ltd</t>
  </si>
  <si>
    <t>SBFL</t>
  </si>
  <si>
    <t>Switching Technologies Gunther Ltd</t>
  </si>
  <si>
    <t>SWITCHTE</t>
  </si>
  <si>
    <t>Hindustan Agrigentics Ltd</t>
  </si>
  <si>
    <t>HINDUST</t>
  </si>
  <si>
    <t>Polymac Thermoformers Ltd</t>
  </si>
  <si>
    <t>POLYMAC</t>
  </si>
  <si>
    <t>ICICI Prudential Nifty FMCG ETF</t>
  </si>
  <si>
    <t>FMCGIETF</t>
  </si>
  <si>
    <t>Kush Industries Ltd</t>
  </si>
  <si>
    <t>KUSHIND</t>
  </si>
  <si>
    <t>Samtex Fashions Ltd</t>
  </si>
  <si>
    <t>SAMTEX</t>
  </si>
  <si>
    <t>MPL Plastics Ltd</t>
  </si>
  <si>
    <t>MPL</t>
  </si>
  <si>
    <t>Emmessar Biotech and Nutrition Ltd</t>
  </si>
  <si>
    <t>EMMESSA</t>
  </si>
  <si>
    <t>Jagjanani Textiles Ltd</t>
  </si>
  <si>
    <t>JAGJANANI</t>
  </si>
  <si>
    <t>Patron Exim Ltd</t>
  </si>
  <si>
    <t>PATRON</t>
  </si>
  <si>
    <t>Dipna Pharmachem Ltd</t>
  </si>
  <si>
    <t>DPL</t>
  </si>
  <si>
    <t>First Custodian Fund (India) Ltd</t>
  </si>
  <si>
    <t>1STCUS</t>
  </si>
  <si>
    <t>Gujarat Lease Financing Ltd</t>
  </si>
  <si>
    <t>GLFL</t>
  </si>
  <si>
    <t>Shiva Granito Export Ltd</t>
  </si>
  <si>
    <t>SHIVAEXPO</t>
  </si>
  <si>
    <t>Paramount Cosmetics (India) Ltd</t>
  </si>
  <si>
    <t>PARMCOS-B</t>
  </si>
  <si>
    <t>Husys Consulting Ltd</t>
  </si>
  <si>
    <t>HUSYSLTD</t>
  </si>
  <si>
    <t>Gala Global Products Ltd</t>
  </si>
  <si>
    <t>GGPL</t>
  </si>
  <si>
    <t>Octaware Technologies Ltd</t>
  </si>
  <si>
    <t>OCTAWARE</t>
  </si>
  <si>
    <t>Samyak International Ltd</t>
  </si>
  <si>
    <t>SAMYAKINT</t>
  </si>
  <si>
    <t>Marg Techno-Projects Ltd</t>
  </si>
  <si>
    <t>MTPL</t>
  </si>
  <si>
    <t>Rajkamal Synthetics Ltd</t>
  </si>
  <si>
    <t>RAJKSYN</t>
  </si>
  <si>
    <t>IB Infotech Enterprises Ltd</t>
  </si>
  <si>
    <t>IBINFO</t>
  </si>
  <si>
    <t>ICICI Prudential Nifty 100 ETF</t>
  </si>
  <si>
    <t>NIF100IETF</t>
  </si>
  <si>
    <t>Kunststoffe Industries Ltd</t>
  </si>
  <si>
    <t>KUNSTOFF</t>
  </si>
  <si>
    <t>NIKS Technology Ltd</t>
  </si>
  <si>
    <t>NIKSTECH</t>
  </si>
  <si>
    <t>Parshwanath Corp Ltd</t>
  </si>
  <si>
    <t>PARSHWANA</t>
  </si>
  <si>
    <t>Mitshi India Ltd</t>
  </si>
  <si>
    <t>MITSHI</t>
  </si>
  <si>
    <t>Franklin Leasing and Finance Ltd</t>
  </si>
  <si>
    <t>FRANKLIN</t>
  </si>
  <si>
    <t>Silly Monks Entertainment Ltd</t>
  </si>
  <si>
    <t>SILLYMONKS</t>
  </si>
  <si>
    <t>Duke Offshore Ltd</t>
  </si>
  <si>
    <t>DUKEOFS</t>
  </si>
  <si>
    <t>Interstate Oil Carrier Ltd</t>
  </si>
  <si>
    <t>INTSTOIL</t>
  </si>
  <si>
    <t>ISF Ltd</t>
  </si>
  <si>
    <t>ISFL</t>
  </si>
  <si>
    <t>Shree Metalloys Ltd</t>
  </si>
  <si>
    <t>SHREMETAL</t>
  </si>
  <si>
    <t>Tradewell Holdings Ltd</t>
  </si>
  <si>
    <t>TRADEWELL</t>
  </si>
  <si>
    <t>Ironwood Education Ltd</t>
  </si>
  <si>
    <t>IRONWOOD</t>
  </si>
  <si>
    <t>Euphoria Infotech (India) Ltd</t>
  </si>
  <si>
    <t>EUPHORIAIT</t>
  </si>
  <si>
    <t>GCM Securities Ltd</t>
  </si>
  <si>
    <t>GCMSECU</t>
  </si>
  <si>
    <t>Polo Hotels Ltd</t>
  </si>
  <si>
    <t>POLOHOT</t>
  </si>
  <si>
    <t>Sugal and Damani Share Brokers Ltd</t>
  </si>
  <si>
    <t>SUGALDAM</t>
  </si>
  <si>
    <t>Genomic Valley Biotech Ltd</t>
  </si>
  <si>
    <t>GVBL</t>
  </si>
  <si>
    <t>Rishabh Digha Steel and Allied Products Ltd</t>
  </si>
  <si>
    <t>RISHDIGA</t>
  </si>
  <si>
    <t>Golechha Global Finance Ltd</t>
  </si>
  <si>
    <t>GOLECHA</t>
  </si>
  <si>
    <t>Prism Finance Ltd</t>
  </si>
  <si>
    <t>PRISMFN</t>
  </si>
  <si>
    <t>Jyotirgamya Enterprises Ltd</t>
  </si>
  <si>
    <t>JEL</t>
  </si>
  <si>
    <t>Neueon Towers Ltd</t>
  </si>
  <si>
    <t>NTL</t>
  </si>
  <si>
    <t>Natraj Proteins Ltd</t>
  </si>
  <si>
    <t>NATRAJPR</t>
  </si>
  <si>
    <t>Mahaan Foods Ltd</t>
  </si>
  <si>
    <t>MAHAANF</t>
  </si>
  <si>
    <t>Satra Properties (India) Ltd</t>
  </si>
  <si>
    <t>SATRAPROP</t>
  </si>
  <si>
    <t>Manraj Housing Finance Ltd</t>
  </si>
  <si>
    <t>MANRAJH</t>
  </si>
  <si>
    <t>Cindrella Hotels Ltd</t>
  </si>
  <si>
    <t>CINDHO</t>
  </si>
  <si>
    <t>Muller and Phipps (India) Ltd</t>
  </si>
  <si>
    <t>MULLER</t>
  </si>
  <si>
    <t>Lime Chemicals Ltd</t>
  </si>
  <si>
    <t>LIMECHM</t>
  </si>
  <si>
    <t>Mansi Finance (Chennai) Ltd</t>
  </si>
  <si>
    <t>MANSIFIN</t>
  </si>
  <si>
    <t>K K Fincorp Ltd</t>
  </si>
  <si>
    <t>KKFIN</t>
  </si>
  <si>
    <t>Solid Stone Co Ltd</t>
  </si>
  <si>
    <t>SOLIDSTON</t>
  </si>
  <si>
    <t>Shyam Telecom Ltd</t>
  </si>
  <si>
    <t>SHYAMTEL</t>
  </si>
  <si>
    <t>Nippon India ETF Nifty Infrastructure BeES</t>
  </si>
  <si>
    <t>INFRABEES</t>
  </si>
  <si>
    <t>Tarai Foods Ltd</t>
  </si>
  <si>
    <t>TARAI</t>
  </si>
  <si>
    <t>Bisil Plast Ltd</t>
  </si>
  <si>
    <t>BISIL</t>
  </si>
  <si>
    <t>Sterling Powergensys Ltd</t>
  </si>
  <si>
    <t>STERPOW</t>
  </si>
  <si>
    <t>Shanti Overseas (India) Ltd</t>
  </si>
  <si>
    <t>SHANTI</t>
  </si>
  <si>
    <t>Decipher Labs Ltd</t>
  </si>
  <si>
    <t>DECIPHER</t>
  </si>
  <si>
    <t>White Organic Retail Ltd</t>
  </si>
  <si>
    <t>WORL</t>
  </si>
  <si>
    <t>Nagarjuna Agri Tech Ltd</t>
  </si>
  <si>
    <t>NAGTECH</t>
  </si>
  <si>
    <t>Chandni Machines Ltd</t>
  </si>
  <si>
    <t>CHANDNIMACH</t>
  </si>
  <si>
    <t>Rite Zone Chemcon India Ltd</t>
  </si>
  <si>
    <t>RITEZONE</t>
  </si>
  <si>
    <t>Paos Industries Ltd</t>
  </si>
  <si>
    <t>PAOS</t>
  </si>
  <si>
    <t>Hira Automobiles Ltd</t>
  </si>
  <si>
    <t>HIRAUTO</t>
  </si>
  <si>
    <t>Delta Industrial Resources Ltd</t>
  </si>
  <si>
    <t>DELTA</t>
  </si>
  <si>
    <t>Amrapali Capital and Finance Services Ltd</t>
  </si>
  <si>
    <t>ACFSL</t>
  </si>
  <si>
    <t>Adinath Textiles Ltd</t>
  </si>
  <si>
    <t>ADINATH</t>
  </si>
  <si>
    <t>Kkalpana Plastick Limited</t>
  </si>
  <si>
    <t>KKPLASTICK</t>
  </si>
  <si>
    <t>S M Gold Ltd</t>
  </si>
  <si>
    <t>SMGOLD</t>
  </si>
  <si>
    <t>Onesource Ideas Venture Ltd</t>
  </si>
  <si>
    <t>OIVL</t>
  </si>
  <si>
    <t>Kahan Packaging Ltd</t>
  </si>
  <si>
    <t>KAHAN</t>
  </si>
  <si>
    <t>Vamshi Rubber Ltd</t>
  </si>
  <si>
    <t>VAMSHIRU</t>
  </si>
  <si>
    <t>Premier Capital Services Ltd</t>
  </si>
  <si>
    <t>PREMCAP</t>
  </si>
  <si>
    <t>Metalyst Forgings Ltd</t>
  </si>
  <si>
    <t>METALFORGE</t>
  </si>
  <si>
    <t>Pradhin Ltd</t>
  </si>
  <si>
    <t>PRADHIN</t>
  </si>
  <si>
    <t>Jai Mata Glass Ltd</t>
  </si>
  <si>
    <t>JAIMATAG</t>
  </si>
  <si>
    <t>Rita Finance and Leasing Ltd</t>
  </si>
  <si>
    <t>RFLL</t>
  </si>
  <si>
    <t>Aditya BSL Silver ETF</t>
  </si>
  <si>
    <t>SILVER</t>
  </si>
  <si>
    <t>ICICI Prudential Nifty Healthcare ETF</t>
  </si>
  <si>
    <t>HEALTHIETF</t>
  </si>
  <si>
    <t>Ajel Ltd</t>
  </si>
  <si>
    <t>AJEL</t>
  </si>
  <si>
    <t>Amrapali Fincap Ltd</t>
  </si>
  <si>
    <t>AMRAFIN</t>
  </si>
  <si>
    <t>Saroja Pharma Industries India Ltd</t>
  </si>
  <si>
    <t>SAROJA</t>
  </si>
  <si>
    <t>United Interactive Ltd</t>
  </si>
  <si>
    <t>UNITEDINT</t>
  </si>
  <si>
    <t>ICICI Prudential Nifty Auto ETF</t>
  </si>
  <si>
    <t>AUTOIETF</t>
  </si>
  <si>
    <t>Ras Resorts and Apart Hotels Ltd</t>
  </si>
  <si>
    <t>RASRESOR</t>
  </si>
  <si>
    <t>Genesis IBRC India Ltd</t>
  </si>
  <si>
    <t>GENESIS</t>
  </si>
  <si>
    <t>Madhya Pradesh Today Media Ltd</t>
  </si>
  <si>
    <t>MPTODAY</t>
  </si>
  <si>
    <t>Kachchh Minerals Ltd</t>
  </si>
  <si>
    <t>KACHCHH</t>
  </si>
  <si>
    <t>Continental Chemicals Ltd</t>
  </si>
  <si>
    <t>CONTCHM</t>
  </si>
  <si>
    <t>SPA Capital Advisors Limited</t>
  </si>
  <si>
    <t>SPACAPS</t>
  </si>
  <si>
    <t>Tokyo Finance Ltd</t>
  </si>
  <si>
    <t>TOKYOFIN</t>
  </si>
  <si>
    <t>Mehta Integrated Finance Ltd</t>
  </si>
  <si>
    <t>MEHIF</t>
  </si>
  <si>
    <t>R J Shah and Company Ltd</t>
  </si>
  <si>
    <t>RJSHAH</t>
  </si>
  <si>
    <t>Amarnath Securities Ltd</t>
  </si>
  <si>
    <t>AMARSEC</t>
  </si>
  <si>
    <t>Parle Industries Ltd</t>
  </si>
  <si>
    <t>PARLEIND</t>
  </si>
  <si>
    <t>Marble City India Ltd</t>
  </si>
  <si>
    <t>MARBLE</t>
  </si>
  <si>
    <t>United Credit Ltd</t>
  </si>
  <si>
    <t>UNITDCR</t>
  </si>
  <si>
    <t>Harish Textile Engineers Ltd</t>
  </si>
  <si>
    <t>HARISH</t>
  </si>
  <si>
    <t>Mukat Pipes Ltd</t>
  </si>
  <si>
    <t>MUKATPIP</t>
  </si>
  <si>
    <t>Vivaa Tradecom Ltd</t>
  </si>
  <si>
    <t>VIVAA</t>
  </si>
  <si>
    <t>Bloom Industries Ltd</t>
  </si>
  <si>
    <t>BLOIN</t>
  </si>
  <si>
    <t>Inani Securities Ltd</t>
  </si>
  <si>
    <t>INANISEC</t>
  </si>
  <si>
    <t>Enbee Trade and Finance Ltd</t>
  </si>
  <si>
    <t>ENBETRD</t>
  </si>
  <si>
    <t>Tirth Plastic Ltd</t>
  </si>
  <si>
    <t>TIRTPLS</t>
  </si>
  <si>
    <t>Trinity League India Ltd</t>
  </si>
  <si>
    <t>TRINITYLEA</t>
  </si>
  <si>
    <t>Lypsa Gems &amp; Jewellery Ltd</t>
  </si>
  <si>
    <t>LYPSAGEMS</t>
  </si>
  <si>
    <t>SBI Nifty Consumption ETF</t>
  </si>
  <si>
    <t>SBIETFCON</t>
  </si>
  <si>
    <t>Neelkanth Ltd</t>
  </si>
  <si>
    <t>NEELKANTH</t>
  </si>
  <si>
    <t>Prime Capital Market Ltd</t>
  </si>
  <si>
    <t>PRIMECAPM</t>
  </si>
  <si>
    <t>Sovereign Diamonds Ltd</t>
  </si>
  <si>
    <t>SOVERDIA</t>
  </si>
  <si>
    <t>Yunik Managing Advisors Ltd</t>
  </si>
  <si>
    <t>YUNIKM</t>
  </si>
  <si>
    <t>Vishvprabha Ventures Ltd</t>
  </si>
  <si>
    <t>VISVEN</t>
  </si>
  <si>
    <t>Anka India Ltd</t>
  </si>
  <si>
    <t>ANKIN</t>
  </si>
  <si>
    <t>Amforge Industries Ltd</t>
  </si>
  <si>
    <t>AMFORG</t>
  </si>
  <si>
    <t>Beryl Drugs Ltd</t>
  </si>
  <si>
    <t>BERLDRG</t>
  </si>
  <si>
    <t>DSP Nifty Midcap 150 Quality 50 ETF</t>
  </si>
  <si>
    <t>MIDQ50ADD</t>
  </si>
  <si>
    <t>BFL Asset Finvest Ltd</t>
  </si>
  <si>
    <t>BFLAFL</t>
  </si>
  <si>
    <t>Padmanabh Alloys and Polymers Ltd</t>
  </si>
  <si>
    <t>PADALPO</t>
  </si>
  <si>
    <t>KMG Milk Food Ltd</t>
  </si>
  <si>
    <t>KMGMILK</t>
  </si>
  <si>
    <t>Koura Fine Diamond Jewelry Ltd</t>
  </si>
  <si>
    <t>KOURA</t>
  </si>
  <si>
    <t>Spice Islands Industries Ltd</t>
  </si>
  <si>
    <t>SPICEISL</t>
  </si>
  <si>
    <t>HDFC Nifty50 Value 20 ETF</t>
  </si>
  <si>
    <t>HDFCVALUE</t>
  </si>
  <si>
    <t>Svaraj Trading and Agencies Ltd</t>
  </si>
  <si>
    <t>ZSVARAJT</t>
  </si>
  <si>
    <t>Hathway Bhawani Cabletel and Datacom Ltd</t>
  </si>
  <si>
    <t>HATHWAYB</t>
  </si>
  <si>
    <t>Rander Corp Ltd</t>
  </si>
  <si>
    <t>RANDER</t>
  </si>
  <si>
    <t>Econo Trade (India) Ltd</t>
  </si>
  <si>
    <t>ETIL</t>
  </si>
  <si>
    <t>Yash Innoventures Ltd</t>
  </si>
  <si>
    <t>YASHINNO</t>
  </si>
  <si>
    <t>Abhishek Finlease Ltd</t>
  </si>
  <si>
    <t>ABHIFIN</t>
  </si>
  <si>
    <t>Ortin Laboratories Ltd</t>
  </si>
  <si>
    <t>ORTINLAB</t>
  </si>
  <si>
    <t>Swarna Securities Ltd</t>
  </si>
  <si>
    <t>SWRNASE</t>
  </si>
  <si>
    <t>Innovatus Entertainment Networks Ltd</t>
  </si>
  <si>
    <t>INNOVATUS</t>
  </si>
  <si>
    <t>A F Enterprises Ltd</t>
  </si>
  <si>
    <t>AFEL</t>
  </si>
  <si>
    <t>Orosil Smiths India Ltd</t>
  </si>
  <si>
    <t>OROSMITHS</t>
  </si>
  <si>
    <t>S R G Securities Finance Ltd</t>
  </si>
  <si>
    <t>SRGSFL</t>
  </si>
  <si>
    <t>Super Fine Knitters Ltd</t>
  </si>
  <si>
    <t>SKL</t>
  </si>
  <si>
    <t>DAPS Advertising Ltd</t>
  </si>
  <si>
    <t>DAPS</t>
  </si>
  <si>
    <t>Cubical Financial Services Ltd</t>
  </si>
  <si>
    <t>CUBIFIN</t>
  </si>
  <si>
    <t>Ador Multi Products Ltd</t>
  </si>
  <si>
    <t>ADORMUL</t>
  </si>
  <si>
    <t>Span Divergent Ltd</t>
  </si>
  <si>
    <t>SDL</t>
  </si>
  <si>
    <t>RICHA INFO SYSTEMS LIMITED</t>
  </si>
  <si>
    <t>RICHA</t>
  </si>
  <si>
    <t>Tata Nifty India Digital Exchange Traded Fund</t>
  </si>
  <si>
    <t>TNIDETF</t>
  </si>
  <si>
    <t>Padam Cotton Yarns Ltd</t>
  </si>
  <si>
    <t>PADAMCO</t>
  </si>
  <si>
    <t>Sri Nachammai Cotton Mills Ltd</t>
  </si>
  <si>
    <t>SRINACHA</t>
  </si>
  <si>
    <t>Unistar Multimedia Ltd</t>
  </si>
  <si>
    <t>UNISTRMU</t>
  </si>
  <si>
    <t>Raama Paper Mills Ltd</t>
  </si>
  <si>
    <t>RAMAPPR-B</t>
  </si>
  <si>
    <t>Sahara Maritime Ltd</t>
  </si>
  <si>
    <t>SMARITIME</t>
  </si>
  <si>
    <t>NPR Finance Ltd</t>
  </si>
  <si>
    <t>NPRFIN</t>
  </si>
  <si>
    <t>GTN Textiles Ltd</t>
  </si>
  <si>
    <t>GTNTEX</t>
  </si>
  <si>
    <t>S V J Enterprises Ltd</t>
  </si>
  <si>
    <t>SVJ</t>
  </si>
  <si>
    <t>HDFC Nifty 100 ETF</t>
  </si>
  <si>
    <t>HDFCNIF100</t>
  </si>
  <si>
    <t>Norben Tea and Exports Ltd</t>
  </si>
  <si>
    <t>NORBTEAEXP</t>
  </si>
  <si>
    <t>Jindal Leasefin Ltd</t>
  </si>
  <si>
    <t>JLL</t>
  </si>
  <si>
    <t>Kotak Nifty Midcap 50 ETF</t>
  </si>
  <si>
    <t>MIDCAP</t>
  </si>
  <si>
    <t>Alps Industries Ltd</t>
  </si>
  <si>
    <t>ALPSINDUS</t>
  </si>
  <si>
    <t>Milestone Global Limited</t>
  </si>
  <si>
    <t>MILESTONE</t>
  </si>
  <si>
    <t>Suncity Synthetics Ltd</t>
  </si>
  <si>
    <t>SUNCITYSY</t>
  </si>
  <si>
    <t>Olympic Oil Industries Ltd</t>
  </si>
  <si>
    <t>OLYOI</t>
  </si>
  <si>
    <t>Vivo Collaboration Solutions Ltd</t>
  </si>
  <si>
    <t>VIVO</t>
  </si>
  <si>
    <t>Sita Enterprises Ltd</t>
  </si>
  <si>
    <t>SITAENT</t>
  </si>
  <si>
    <t>Sri Lakshmi Saraswathi Textiles (Arni) Ltd</t>
  </si>
  <si>
    <t>SLSTLQ</t>
  </si>
  <si>
    <t>Rajdarshan Industries Ltd</t>
  </si>
  <si>
    <t>ARENTERP</t>
  </si>
  <si>
    <t>Photoquip India Ltd</t>
  </si>
  <si>
    <t>PHOTOQUP</t>
  </si>
  <si>
    <t>Shah Foods Ltd</t>
  </si>
  <si>
    <t>SHAHFOOD</t>
  </si>
  <si>
    <t>Square Four Projects India Ltd</t>
  </si>
  <si>
    <t>SFPIL</t>
  </si>
  <si>
    <t>Saianand Commercial Ltd</t>
  </si>
  <si>
    <t>SAICOM</t>
  </si>
  <si>
    <t>Yashraj Containeurs Ltd</t>
  </si>
  <si>
    <t>YASHRAJC</t>
  </si>
  <si>
    <t>Shricon Industries Ltd</t>
  </si>
  <si>
    <t>SHRICON</t>
  </si>
  <si>
    <t>Transwind Infrastructures Ltd</t>
  </si>
  <si>
    <t>TRANSWIND</t>
  </si>
  <si>
    <t>SOFCOM Systems Ltd</t>
  </si>
  <si>
    <t>SOFCOM</t>
  </si>
  <si>
    <t>India Lease Development Ltd</t>
  </si>
  <si>
    <t>INDLEASE</t>
  </si>
  <si>
    <t>Objectone Information Systems Ltd</t>
  </si>
  <si>
    <t>OONE</t>
  </si>
  <si>
    <t>Catvision Ltd</t>
  </si>
  <si>
    <t>CATVISION</t>
  </si>
  <si>
    <t>PBA Infrastructure Ltd</t>
  </si>
  <si>
    <t>PBAINFRA</t>
  </si>
  <si>
    <t>Prism Medico and Pharmacy Ltd</t>
  </si>
  <si>
    <t>PRISMMEDI</t>
  </si>
  <si>
    <t>Future Supply Chain Solutions Ltd</t>
  </si>
  <si>
    <t>FSC</t>
  </si>
  <si>
    <t>Esaar (India) Ltd</t>
  </si>
  <si>
    <t>ESARIND</t>
  </si>
  <si>
    <t>Ekennis Software Service Ltd</t>
  </si>
  <si>
    <t>EKENNIS</t>
  </si>
  <si>
    <t>Opal Luxury Time Products Ltd</t>
  </si>
  <si>
    <t>OPAL</t>
  </si>
  <si>
    <t>Seven Hill Industries Ltd</t>
  </si>
  <si>
    <t>SEVENHILL</t>
  </si>
  <si>
    <t>Indo-City Infotech Ltd</t>
  </si>
  <si>
    <t>INDOCITY</t>
  </si>
  <si>
    <t>Kakatiya Textiles Ltd</t>
  </si>
  <si>
    <t>KAKTEX</t>
  </si>
  <si>
    <t>Mid India Industries Ltd</t>
  </si>
  <si>
    <t>MIDINDIA</t>
  </si>
  <si>
    <t>Rapid Investments Ltd</t>
  </si>
  <si>
    <t>RAPIDIN</t>
  </si>
  <si>
    <t>Creative Eye Ltd</t>
  </si>
  <si>
    <t>CREATIVEYE</t>
  </si>
  <si>
    <t>Integrated Capital Services Ltd</t>
  </si>
  <si>
    <t>ICSL</t>
  </si>
  <si>
    <t>Mirae Asset Hang Seng TECH ETF</t>
  </si>
  <si>
    <t>MAHKTECH</t>
  </si>
  <si>
    <t>Omkar Speciality Chemicals Ltd</t>
  </si>
  <si>
    <t>OMKARCHEM</t>
  </si>
  <si>
    <t>Modern Shares and Stockbrokers Ltd</t>
  </si>
  <si>
    <t>MODRNSH</t>
  </si>
  <si>
    <t>Dalal Street Investments Ltd</t>
  </si>
  <si>
    <t>DSINVEST</t>
  </si>
  <si>
    <t>Ace men engg works Ltd</t>
  </si>
  <si>
    <t>ACEMEN</t>
  </si>
  <si>
    <t>Arunis Abode Ltd</t>
  </si>
  <si>
    <t>ARUNIS</t>
  </si>
  <si>
    <t>Asia Pack Ltd</t>
  </si>
  <si>
    <t>ASIAPAK</t>
  </si>
  <si>
    <t>Regent Enterprises Ltd</t>
  </si>
  <si>
    <t>REGENTRP</t>
  </si>
  <si>
    <t>SMVD Poly Pack Ltd</t>
  </si>
  <si>
    <t>SMVD</t>
  </si>
  <si>
    <t>SRM Energy Ltd</t>
  </si>
  <si>
    <t>SRMENERGY</t>
  </si>
  <si>
    <t>Shukra Bullions Ltd</t>
  </si>
  <si>
    <t>SKRABUL</t>
  </si>
  <si>
    <t>Sterling Greenwoods Ltd</t>
  </si>
  <si>
    <t>STRGRENWO</t>
  </si>
  <si>
    <t>7NR Retail Ltd</t>
  </si>
  <si>
    <t>7NR</t>
  </si>
  <si>
    <t>Flora Textiles Ltd</t>
  </si>
  <si>
    <t>FLORATX</t>
  </si>
  <si>
    <t>Supreme (India) Impex Ltd</t>
  </si>
  <si>
    <t>SIIL</t>
  </si>
  <si>
    <t>Usha Martin Education And Solutions Ltd</t>
  </si>
  <si>
    <t>UMESLTD</t>
  </si>
  <si>
    <t>York Exports Ltd</t>
  </si>
  <si>
    <t>YORKEXP</t>
  </si>
  <si>
    <t>Manav Infra Projects Ltd</t>
  </si>
  <si>
    <t>MANAV</t>
  </si>
  <si>
    <t>Sarup Industries Ltd</t>
  </si>
  <si>
    <t>SARUPINDUS</t>
  </si>
  <si>
    <t>Gilada Finance and Investments Ltd</t>
  </si>
  <si>
    <t>GILADAFINS</t>
  </si>
  <si>
    <t>Eastcoast Steel Ltd</t>
  </si>
  <si>
    <t>ECSTSTL</t>
  </si>
  <si>
    <t>Jakharia Fabric Ltd</t>
  </si>
  <si>
    <t>JAKHARIA</t>
  </si>
  <si>
    <t>ICICI Prudential Nifty50 Value 20 ETF</t>
  </si>
  <si>
    <t>NV20IETF</t>
  </si>
  <si>
    <t>Amiable Logistics (India) Ltd</t>
  </si>
  <si>
    <t>AMIABLE</t>
  </si>
  <si>
    <t>Deccan Bearings Ltd</t>
  </si>
  <si>
    <t>DECANBRG</t>
  </si>
  <si>
    <t>Bhudevi Infra Projects Ltd</t>
  </si>
  <si>
    <t>BHUDEVI</t>
  </si>
  <si>
    <t>Alexander Stamps and Coin Ltd</t>
  </si>
  <si>
    <t>ALEXANDER</t>
  </si>
  <si>
    <t>Radha Madhav Corp Ltd</t>
  </si>
  <si>
    <t>RMCL</t>
  </si>
  <si>
    <t>Beryl Securities Ltd</t>
  </si>
  <si>
    <t>BERYLSE</t>
  </si>
  <si>
    <t>Velox Industries Ltd</t>
  </si>
  <si>
    <t>VELOXIND</t>
  </si>
  <si>
    <t>Prima Agro Ltd</t>
  </si>
  <si>
    <t>PRIMAGR</t>
  </si>
  <si>
    <t>Kotia Enterprises Ltd</t>
  </si>
  <si>
    <t>Indo Euro Indchem Ltd</t>
  </si>
  <si>
    <t>INDOEURO</t>
  </si>
  <si>
    <t>Sonalis Consumer Products Ltd</t>
  </si>
  <si>
    <t>SONALIS</t>
  </si>
  <si>
    <t>Raj Packaging Industries Ltd</t>
  </si>
  <si>
    <t>RAJPACK</t>
  </si>
  <si>
    <t>Stratmont Industries Ltd</t>
  </si>
  <si>
    <t>STRATMONT</t>
  </si>
  <si>
    <t>Anjani Finance Ltd</t>
  </si>
  <si>
    <t>ANJANIFIN</t>
  </si>
  <si>
    <t>Panth Infinity Ltd</t>
  </si>
  <si>
    <t>PANTH</t>
  </si>
  <si>
    <t>Gemstone Investments Ltd</t>
  </si>
  <si>
    <t>GEMSI</t>
  </si>
  <si>
    <t>Millennium Online Solutions (India) Ltd</t>
  </si>
  <si>
    <t>MILLENNIUM</t>
  </si>
  <si>
    <t>Amalgamated Electricity Company Ltd</t>
  </si>
  <si>
    <t>AMALGAM</t>
  </si>
  <si>
    <t>Pasari Spinning Mills Ltd</t>
  </si>
  <si>
    <t>PASARI</t>
  </si>
  <si>
    <t>SK International Export Ltd</t>
  </si>
  <si>
    <t>SKIEL</t>
  </si>
  <si>
    <t>Phyto Chem (India) Ltd</t>
  </si>
  <si>
    <t>PHYTO</t>
  </si>
  <si>
    <t>Disha Resources Ltd</t>
  </si>
  <si>
    <t>Seasons Textiles Ltd</t>
  </si>
  <si>
    <t>SEASONST</t>
  </si>
  <si>
    <t>ICICI Prudential Nifty India Consumption ETF</t>
  </si>
  <si>
    <t>CONSUMIETF</t>
  </si>
  <si>
    <t>Rajasthan Cylinders and Containers Ltd</t>
  </si>
  <si>
    <t>RCCL</t>
  </si>
  <si>
    <t>SC Agrotech Ltd</t>
  </si>
  <si>
    <t>SCAGRO</t>
  </si>
  <si>
    <t>Prabhat Dairy Ltd</t>
  </si>
  <si>
    <t>PRABHAT</t>
  </si>
  <si>
    <t>Organic Coatings Ltd</t>
  </si>
  <si>
    <t>ORGCOAT</t>
  </si>
  <si>
    <t>Bacil Pharma Ltd</t>
  </si>
  <si>
    <t>BACPHAR</t>
  </si>
  <si>
    <t>Vikalp Securities Ltd</t>
  </si>
  <si>
    <t>VIKALPS</t>
  </si>
  <si>
    <t>Octal Credit Capital Ltd</t>
  </si>
  <si>
    <t>OCTAL</t>
  </si>
  <si>
    <t>Shree Steel Wire Ropes Ltd</t>
  </si>
  <si>
    <t>SSWRL</t>
  </si>
  <si>
    <t>Vani Commercials Ltd</t>
  </si>
  <si>
    <t>VANICOM</t>
  </si>
  <si>
    <t>Sanco Industries Ltd</t>
  </si>
  <si>
    <t>SANCO</t>
  </si>
  <si>
    <t>Triveni Enterprises Ltd</t>
  </si>
  <si>
    <t>TRIVENIENT</t>
  </si>
  <si>
    <t>Shree Ganesh Elastoplast Ltd</t>
  </si>
  <si>
    <t>SHGANEL</t>
  </si>
  <si>
    <t>RAP Media Ltd</t>
  </si>
  <si>
    <t>RAP</t>
  </si>
  <si>
    <t>Sumeru Industries Ltd</t>
  </si>
  <si>
    <t>SUMERUIND</t>
  </si>
  <si>
    <t>Step Two Corporation Ltd</t>
  </si>
  <si>
    <t>STEP2COR</t>
  </si>
  <si>
    <t>GSB Finance Ltd</t>
  </si>
  <si>
    <t>GSBFIN</t>
  </si>
  <si>
    <t>DSP Nifty 50 ETF</t>
  </si>
  <si>
    <t>NIFTY50ADD</t>
  </si>
  <si>
    <t>UTL Industries Ltd</t>
  </si>
  <si>
    <t>UTLINDS</t>
  </si>
  <si>
    <t>HDFC Nifty Private Bank ETF</t>
  </si>
  <si>
    <t>HDFCPVTBAN</t>
  </si>
  <si>
    <t>Lords Ishwar Hotels Ltd</t>
  </si>
  <si>
    <t>LORDSHOTL</t>
  </si>
  <si>
    <t>Suryavanshi Spinning Mills Ltd</t>
  </si>
  <si>
    <t>SURYVANSP</t>
  </si>
  <si>
    <t>Surya India Ltd</t>
  </si>
  <si>
    <t>SURYAINDIA</t>
  </si>
  <si>
    <t>DCM Financial Services Ltd</t>
  </si>
  <si>
    <t>DCMFINSERV</t>
  </si>
  <si>
    <t>Sun Retail Ltd</t>
  </si>
  <si>
    <t>SUNRETAIL</t>
  </si>
  <si>
    <t>Shyamkamal Investments Ltd</t>
  </si>
  <si>
    <t>SHYMINV</t>
  </si>
  <si>
    <t>Aditya BSL S&amp;P BSE Sensex ETF</t>
  </si>
  <si>
    <t>BSLSENETFG</t>
  </si>
  <si>
    <t>Jointeca Education Solutions Ltd</t>
  </si>
  <si>
    <t>JOINTECAED</t>
  </si>
  <si>
    <t>Nippon IN ETF Nifty 8-13 yr G-Sec Long Term Gilt</t>
  </si>
  <si>
    <t>LTGILTBEES</t>
  </si>
  <si>
    <t>Asian Petro Products and Exports Ltd</t>
  </si>
  <si>
    <t>ASINPET</t>
  </si>
  <si>
    <t>S V Trading and Agencies Ltd</t>
  </si>
  <si>
    <t>ZSVTRADI</t>
  </si>
  <si>
    <t>Supertex Industries Ltd</t>
  </si>
  <si>
    <t>SUPERTEX</t>
  </si>
  <si>
    <t>Indra Industries Ltd</t>
  </si>
  <si>
    <t>INDRAIND</t>
  </si>
  <si>
    <t>Longview Tea Co Ltd</t>
  </si>
  <si>
    <t>LONTE</t>
  </si>
  <si>
    <t>Eurotex Industries and Exports Ltd</t>
  </si>
  <si>
    <t>EUROTEXIND</t>
  </si>
  <si>
    <t>Abhinav Leasing &amp; Finance Ltd</t>
  </si>
  <si>
    <t>ALFL</t>
  </si>
  <si>
    <t>Times Green Energy (India) Ltd</t>
  </si>
  <si>
    <t>TIMESGREEN</t>
  </si>
  <si>
    <t>Natural Biocon (India) Ltd</t>
  </si>
  <si>
    <t>NATURAL</t>
  </si>
  <si>
    <t>Blue Coast Hotels Ltd</t>
  </si>
  <si>
    <t>BLUECOAST</t>
  </si>
  <si>
    <t>BCL Enterprises Ltd</t>
  </si>
  <si>
    <t>BCLENTERPR</t>
  </si>
  <si>
    <t>Bharat Bhushan Finance And Commodity Brokers Ltd</t>
  </si>
  <si>
    <t>BHARAT</t>
  </si>
  <si>
    <t>Gowra Leasing and Finance Ltd</t>
  </si>
  <si>
    <t>GOWRALE</t>
  </si>
  <si>
    <t>Elegant Floriculture &amp; Agrotech (India) Ltd</t>
  </si>
  <si>
    <t>ELEFLOR</t>
  </si>
  <si>
    <t>Quantum Nifty 50 ETF</t>
  </si>
  <si>
    <t>QNIFTY</t>
  </si>
  <si>
    <t>Harmony Capital Services Ltd</t>
  </si>
  <si>
    <t>HRMNYCP</t>
  </si>
  <si>
    <t>Amraworld Agrico Ltd</t>
  </si>
  <si>
    <t>AMRAAGRI</t>
  </si>
  <si>
    <t>Motilal Oswal S&amp;P BSE Low Volatility ETF</t>
  </si>
  <si>
    <t>MOLOWVOL</t>
  </si>
  <si>
    <t>Premier Ltd</t>
  </si>
  <si>
    <t>PREMIER</t>
  </si>
  <si>
    <t>Konark Synthetic Ltd</t>
  </si>
  <si>
    <t>KONARKSY</t>
  </si>
  <si>
    <t>GCM Capital Advisors Ltd</t>
  </si>
  <si>
    <t>GCMCAPI</t>
  </si>
  <si>
    <t>Rajasthan Tube Manufacturing Co Ltd</t>
  </si>
  <si>
    <t>RAJTUBE</t>
  </si>
  <si>
    <t>Unjha Formulations Ltd</t>
  </si>
  <si>
    <t>UNJHAFOR</t>
  </si>
  <si>
    <t>Ganga Pharmaceuticals Ltd</t>
  </si>
  <si>
    <t>GANGAPHARM</t>
  </si>
  <si>
    <t>Kalyani Commercials Ltd</t>
  </si>
  <si>
    <t>Consecutive Investments &amp; Trading Co Ltd</t>
  </si>
  <si>
    <t>CITL</t>
  </si>
  <si>
    <t>Pratiksha Chemicals Ltd</t>
  </si>
  <si>
    <t>PRATIKSH</t>
  </si>
  <si>
    <t>Norris Medicines Ltd</t>
  </si>
  <si>
    <t>NORRIS</t>
  </si>
  <si>
    <t>Jattashankar Industries Ltd</t>
  </si>
  <si>
    <t>JATTAINDUS</t>
  </si>
  <si>
    <t>Lippi Systems Ltd</t>
  </si>
  <si>
    <t>LIPPISYS</t>
  </si>
  <si>
    <t>Synthiko Foils Ltd</t>
  </si>
  <si>
    <t>SYNTHFO</t>
  </si>
  <si>
    <t>Kashyap Tele-Medicines Ltd</t>
  </si>
  <si>
    <t>KASHYAP</t>
  </si>
  <si>
    <t>Shivagrico Implements Ltd</t>
  </si>
  <si>
    <t>SHIVAGR</t>
  </si>
  <si>
    <t>Sailani Tours N Travel Limited</t>
  </si>
  <si>
    <t>SAILANI</t>
  </si>
  <si>
    <t>RLF Ltd</t>
  </si>
  <si>
    <t>RLF</t>
  </si>
  <si>
    <t>Setubandhan Infrastructure Ltd</t>
  </si>
  <si>
    <t>SETUINFRA</t>
  </si>
  <si>
    <t>Kotak Nifty Alpha 50 ETF</t>
  </si>
  <si>
    <t>ALPHA</t>
  </si>
  <si>
    <t>Mac Hotels Ltd</t>
  </si>
  <si>
    <t>MACH</t>
  </si>
  <si>
    <t>SRU Steels Ltd</t>
  </si>
  <si>
    <t>SRUSTEELS</t>
  </si>
  <si>
    <t>SI Capital &amp; Financial Services Ltd</t>
  </si>
  <si>
    <t>SICAPIT</t>
  </si>
  <si>
    <t>Market Creators Ltd</t>
  </si>
  <si>
    <t>MKTCREAT</t>
  </si>
  <si>
    <t>C J Gelatine Products Ltd</t>
  </si>
  <si>
    <t>CJGEL</t>
  </si>
  <si>
    <t>Niraj Ispat Industries Ltd</t>
  </si>
  <si>
    <t>NIRAJISPAT</t>
  </si>
  <si>
    <t>Sharpline Broadcast Ltd</t>
  </si>
  <si>
    <t>SHARPLINE</t>
  </si>
  <si>
    <t>Navigant Corporate Advisors Ltd</t>
  </si>
  <si>
    <t>NAVIGANT</t>
  </si>
  <si>
    <t>Galaxy Agrico Exports Ltd</t>
  </si>
  <si>
    <t>GALAGEX</t>
  </si>
  <si>
    <t>Panabyte Technologies Ltd</t>
  </si>
  <si>
    <t>PANABYTE</t>
  </si>
  <si>
    <t>Kotak Nifty 100 Low Volatility 30 ETF</t>
  </si>
  <si>
    <t>LOWVOL1</t>
  </si>
  <si>
    <t>Moongipa Capital Finance Ltd</t>
  </si>
  <si>
    <t>MONGIPA</t>
  </si>
  <si>
    <t>Parmax Pharma Ltd</t>
  </si>
  <si>
    <t>PARMAX</t>
  </si>
  <si>
    <t>Nippon India ETF Nifty 100</t>
  </si>
  <si>
    <t>NIF100BEES</t>
  </si>
  <si>
    <t>MPAgro Industries Ltd</t>
  </si>
  <si>
    <t>MPAGI</t>
  </si>
  <si>
    <t>Pyxis Finvest Ltd</t>
  </si>
  <si>
    <t>PYXISFIN</t>
  </si>
  <si>
    <t>Suumaya Corporation Ltd</t>
  </si>
  <si>
    <t>SUUMAYA</t>
  </si>
  <si>
    <t>Gallops Enterprise Ltd</t>
  </si>
  <si>
    <t>GALLOPENT</t>
  </si>
  <si>
    <t>Richirich Inventures Ltd</t>
  </si>
  <si>
    <t>KISAAN</t>
  </si>
  <si>
    <t>Maitri Enterprises Ltd</t>
  </si>
  <si>
    <t>MAITRI</t>
  </si>
  <si>
    <t>EPIC Energy Ltd</t>
  </si>
  <si>
    <t>EPIC</t>
  </si>
  <si>
    <t>BGIL Films &amp; Technologies Ltd</t>
  </si>
  <si>
    <t>BGIL</t>
  </si>
  <si>
    <t>Kuwer Industries Ltd</t>
  </si>
  <si>
    <t>KUWERIN</t>
  </si>
  <si>
    <t>Photon Capital Advisors Ltd</t>
  </si>
  <si>
    <t>PHOTON</t>
  </si>
  <si>
    <t>Munoth Communication Ltd</t>
  </si>
  <si>
    <t>MCLTD</t>
  </si>
  <si>
    <t>Rajasthan Petro Synthetics Ltd</t>
  </si>
  <si>
    <t>RAJSPTR</t>
  </si>
  <si>
    <t>Nippon India ETF Hang Seng BeES</t>
  </si>
  <si>
    <t>HNGSNGBEES</t>
  </si>
  <si>
    <t>Soni Medicare Ltd</t>
  </si>
  <si>
    <t>SML</t>
  </si>
  <si>
    <t>Vedant Asset Ltd</t>
  </si>
  <si>
    <t>VEDANTASSET</t>
  </si>
  <si>
    <t>Univa Foods Ltd</t>
  </si>
  <si>
    <t>UNIVAFOODS</t>
  </si>
  <si>
    <t>Motilal Oswal Nasdaq Q50 ETF</t>
  </si>
  <si>
    <t>MONQ50</t>
  </si>
  <si>
    <t>ANS Industries Ltd</t>
  </si>
  <si>
    <t>ANSINDUS</t>
  </si>
  <si>
    <t>Mipco Seamless Rings (Gujarat) Ltd</t>
  </si>
  <si>
    <t>MPCOSEMB</t>
  </si>
  <si>
    <t>Garware Synthetics Ltd</t>
  </si>
  <si>
    <t>GARWSYN</t>
  </si>
  <si>
    <t>Simplex Mills Company Ltd</t>
  </si>
  <si>
    <t>SIMPLXMIL</t>
  </si>
  <si>
    <t>Lexoraa Industries Ltd</t>
  </si>
  <si>
    <t>SERVOTEACH</t>
  </si>
  <si>
    <t>Colinz Laboratories Ltd</t>
  </si>
  <si>
    <t>COLINZ</t>
  </si>
  <si>
    <t>Anna Infrastructures Ltd</t>
  </si>
  <si>
    <t>ANNAINFRA</t>
  </si>
  <si>
    <t>Bhagawati Oxygen Ltd</t>
  </si>
  <si>
    <t>BHAGWOX</t>
  </si>
  <si>
    <t>Kandagiri Spinning Millis Ltd</t>
  </si>
  <si>
    <t>KANDAGIRI</t>
  </si>
  <si>
    <t>Stellar Capital Services Ltd</t>
  </si>
  <si>
    <t>STELLAR</t>
  </si>
  <si>
    <t>Bazel International Ltd</t>
  </si>
  <si>
    <t>BAZELINTER</t>
  </si>
  <si>
    <t>Shakti Press Ltd</t>
  </si>
  <si>
    <t>SHAKTIPR</t>
  </si>
  <si>
    <t>Universal Office Automation Ltd</t>
  </si>
  <si>
    <t>UNIOFFICE</t>
  </si>
  <si>
    <t>Coastal Roadways Ltd</t>
  </si>
  <si>
    <t>COARO</t>
  </si>
  <si>
    <t>HDFC Nifty100 Quality 30 ETF</t>
  </si>
  <si>
    <t>HDFCQUAL</t>
  </si>
  <si>
    <t>Adinath Exim Resources Ltd</t>
  </si>
  <si>
    <t>ADIEXRE</t>
  </si>
  <si>
    <t>Risa International Ltd</t>
  </si>
  <si>
    <t>RISAINTL</t>
  </si>
  <si>
    <t>Sirohia &amp; Sons Ltd</t>
  </si>
  <si>
    <t>SIROHIA</t>
  </si>
  <si>
    <t>VCU Data Management Ltd</t>
  </si>
  <si>
    <t>VCU</t>
  </si>
  <si>
    <t>Sab Events &amp; Governance Now Media Ltd</t>
  </si>
  <si>
    <t>SABEVENTS</t>
  </si>
  <si>
    <t>RGF Capital Markets Ltd</t>
  </si>
  <si>
    <t>RGF</t>
  </si>
  <si>
    <t>Tulasee Bio-Ethanol Ltd</t>
  </si>
  <si>
    <t>TULASEEBIOE</t>
  </si>
  <si>
    <t>Radaan Media Works India Ltd</t>
  </si>
  <si>
    <t>RADAAN</t>
  </si>
  <si>
    <t>OTCO International Ltd</t>
  </si>
  <si>
    <t>OTCO</t>
  </si>
  <si>
    <t>Worldwide Aluminium Limited</t>
  </si>
  <si>
    <t>WWALUM</t>
  </si>
  <si>
    <t>Kothari Industrial Corp Ltd</t>
  </si>
  <si>
    <t>KOTIC</t>
  </si>
  <si>
    <t>Sea TV Network Ltd</t>
  </si>
  <si>
    <t>SEATV</t>
  </si>
  <si>
    <t>Transpact Enterprises Ltd</t>
  </si>
  <si>
    <t>TRANSPACT</t>
  </si>
  <si>
    <t>Zinema Media and Entertainment Ltd</t>
  </si>
  <si>
    <t>ZINEMA</t>
  </si>
  <si>
    <t>Shangar Decor Ltd</t>
  </si>
  <si>
    <t>SHANGAR</t>
  </si>
  <si>
    <t>Dr Lalchandani Labs Ltd</t>
  </si>
  <si>
    <t>DLCL</t>
  </si>
  <si>
    <t>Arihant's Securities Ltd</t>
  </si>
  <si>
    <t>ARISE</t>
  </si>
  <si>
    <t>BKM Industries Ltd</t>
  </si>
  <si>
    <t>BKMINDST</t>
  </si>
  <si>
    <t>Siddha Ventures Ltd</t>
  </si>
  <si>
    <t>SIDDHA</t>
  </si>
  <si>
    <t>Net Pix Shorts Digital Media Ltd</t>
  </si>
  <si>
    <t>NETPIX</t>
  </si>
  <si>
    <t>Longspur International Ventures Ltd</t>
  </si>
  <si>
    <t>CONFINT</t>
  </si>
  <si>
    <t>IGC Industries Ltd</t>
  </si>
  <si>
    <t>IGCIL</t>
  </si>
  <si>
    <t>Southern Infosys Ltd</t>
  </si>
  <si>
    <t>SOUTHERNIN</t>
  </si>
  <si>
    <t>Ashtasidhhi Industries Ltd</t>
  </si>
  <si>
    <t>GUJINV</t>
  </si>
  <si>
    <t>Soma Papers and Industries Ltd</t>
  </si>
  <si>
    <t>SOMAPPR</t>
  </si>
  <si>
    <t>Panafic Industrials Ltd</t>
  </si>
  <si>
    <t>PANAFIC</t>
  </si>
  <si>
    <t>Libord Securities Ltd</t>
  </si>
  <si>
    <t>LIBORD</t>
  </si>
  <si>
    <t>Ladam Affordable Housing Ltd</t>
  </si>
  <si>
    <t>LAHL</t>
  </si>
  <si>
    <t>Gagan Gases Ltd</t>
  </si>
  <si>
    <t>GAGAN</t>
  </si>
  <si>
    <t>Polycon International Ltd</t>
  </si>
  <si>
    <t>POLYCON</t>
  </si>
  <si>
    <t>Rajputana Investment &amp; Finance Ltd</t>
  </si>
  <si>
    <t>RAJPUTANA</t>
  </si>
  <si>
    <t>Aravali Securities and Finance Ltd</t>
  </si>
  <si>
    <t>ARAVALIS</t>
  </si>
  <si>
    <t>Chemo Pharma Laboratories Ltd</t>
  </si>
  <si>
    <t>CHEMOPH</t>
  </si>
  <si>
    <t>Uniroyal Marine Exports Ltd</t>
  </si>
  <si>
    <t>UNRYLMA</t>
  </si>
  <si>
    <t>Flora Corporation Ltd</t>
  </si>
  <si>
    <t>FLORACORP</t>
  </si>
  <si>
    <t>VB Industries Ltd</t>
  </si>
  <si>
    <t>VBIND</t>
  </si>
  <si>
    <t>Accord Synergy Ltd</t>
  </si>
  <si>
    <t>ACCORD</t>
  </si>
  <si>
    <t>K Z Leasing and Finance Ltd</t>
  </si>
  <si>
    <t>KZLFIN</t>
  </si>
  <si>
    <t>Dhyaani Tradeventtures Ltd</t>
  </si>
  <si>
    <t>DHYAANITR</t>
  </si>
  <si>
    <t>Ushakiran Finance Ltd</t>
  </si>
  <si>
    <t>USHAKIRA</t>
  </si>
  <si>
    <t>Pankaj Piyush Trade and Investment Ltd</t>
  </si>
  <si>
    <t>PANKAJPIYUS</t>
  </si>
  <si>
    <t>Senthil Infotek Ltd</t>
  </si>
  <si>
    <t>SENINFO</t>
  </si>
  <si>
    <t>Virgo Global Ltd</t>
  </si>
  <si>
    <t>VIRGOGLOB</t>
  </si>
  <si>
    <t>Kore Foods Ltd</t>
  </si>
  <si>
    <t>Swagtam Trading and Services Ltd</t>
  </si>
  <si>
    <t>SWAGTAM</t>
  </si>
  <si>
    <t>Midwest Gold Ltd</t>
  </si>
  <si>
    <t>MIDWEST</t>
  </si>
  <si>
    <t>Bindal Exports Ltd</t>
  </si>
  <si>
    <t>BINDALEXPO</t>
  </si>
  <si>
    <t>Bridge Securities Ltd</t>
  </si>
  <si>
    <t>BRIDGESE</t>
  </si>
  <si>
    <t>VR Woodart Ltd</t>
  </si>
  <si>
    <t>VRWODAR</t>
  </si>
  <si>
    <t>Chemiesynth (Vapi) Ltd</t>
  </si>
  <si>
    <t>CHEMIESYNT</t>
  </si>
  <si>
    <t>HDFC Nifty Growth Sectors 15 ETF</t>
  </si>
  <si>
    <t>HDFCGROWTH</t>
  </si>
  <si>
    <t>Euro-Leder Fashion Ltd</t>
  </si>
  <si>
    <t>EUROLED</t>
  </si>
  <si>
    <t>Vision Cinemas Ltd</t>
  </si>
  <si>
    <t>VISIONCINE</t>
  </si>
  <si>
    <t>Ashiana Agro Industries Ltd</t>
  </si>
  <si>
    <t>ASHAI</t>
  </si>
  <si>
    <t>Subhash Silk Mills Ltd</t>
  </si>
  <si>
    <t>SUBSM</t>
  </si>
  <si>
    <t>NB Footwear Ltd</t>
  </si>
  <si>
    <t>NBFOOT</t>
  </si>
  <si>
    <t>Monind Ltd</t>
  </si>
  <si>
    <t>MONIND</t>
  </si>
  <si>
    <t>Neo Infracon Ltd</t>
  </si>
  <si>
    <t>NEOINFRA</t>
  </si>
  <si>
    <t>Kiran Print Pack Ltd</t>
  </si>
  <si>
    <t>KIRANPR</t>
  </si>
  <si>
    <t>Amanaya Ventures Ltd</t>
  </si>
  <si>
    <t>AMANAYA</t>
  </si>
  <si>
    <t>Dhanvantri Jeevan Rekha Ltd</t>
  </si>
  <si>
    <t>ZDHJERK</t>
  </si>
  <si>
    <t>KMF Builders and Developers Ltd</t>
  </si>
  <si>
    <t>KMFBLDR</t>
  </si>
  <si>
    <t>Parker Agro Chem Exports Ltd</t>
  </si>
  <si>
    <t>PARKERAC</t>
  </si>
  <si>
    <t>Milestone Furniture Ltd</t>
  </si>
  <si>
    <t>MILEFUR</t>
  </si>
  <si>
    <t>Esha Media Research Ltd</t>
  </si>
  <si>
    <t>ESHAMEDIA</t>
  </si>
  <si>
    <t>Nouveau Global Ventures Ltd</t>
  </si>
  <si>
    <t>NOUVEAU</t>
  </si>
  <si>
    <t>Mount Housing and Infrastructure Ltd</t>
  </si>
  <si>
    <t>MOUNT</t>
  </si>
  <si>
    <t>CDG Petchem Ltd</t>
  </si>
  <si>
    <t>CDG</t>
  </si>
  <si>
    <t>Mukta Agriculture Ltd</t>
  </si>
  <si>
    <t>MUKTA</t>
  </si>
  <si>
    <t>KOBO Biotech Ltd</t>
  </si>
  <si>
    <t>KOBO</t>
  </si>
  <si>
    <t>Wagend Infra Venture Ltd</t>
  </si>
  <si>
    <t>WAGEND</t>
  </si>
  <si>
    <t>Hasti Finance Ltd</t>
  </si>
  <si>
    <t>HASTIFIN</t>
  </si>
  <si>
    <t>Chadha Papers Ltd</t>
  </si>
  <si>
    <t>CHADPAP</t>
  </si>
  <si>
    <t>Peeti Securities Ltd</t>
  </si>
  <si>
    <t>PEETISEC</t>
  </si>
  <si>
    <t>Goenka Business &amp; Finance Ltd</t>
  </si>
  <si>
    <t>GBFL</t>
  </si>
  <si>
    <t>Shashwat Furnishing Solutions Ltd</t>
  </si>
  <si>
    <t>SFSL</t>
  </si>
  <si>
    <t>Ashram Online.com Ltd</t>
  </si>
  <si>
    <t>ASHRAM</t>
  </si>
  <si>
    <t>V B Desai Financial Services Ltd</t>
  </si>
  <si>
    <t>VBDESAI</t>
  </si>
  <si>
    <t>Promact Impex Ltd</t>
  </si>
  <si>
    <t>PROMACT</t>
  </si>
  <si>
    <t>F G P Ltd</t>
  </si>
  <si>
    <t>FGP</t>
  </si>
  <si>
    <t>Vaksons Automobiles Ltd</t>
  </si>
  <si>
    <t>NAKSH</t>
  </si>
  <si>
    <t>Jonjua Overseas Ltd</t>
  </si>
  <si>
    <t>JONJUA</t>
  </si>
  <si>
    <t>Rajath Finance Ltd</t>
  </si>
  <si>
    <t>RAJATH</t>
  </si>
  <si>
    <t>iStreet Network Ltd</t>
  </si>
  <si>
    <t>ISTRNETWK</t>
  </si>
  <si>
    <t>Karnimata Cold Storage Ltd</t>
  </si>
  <si>
    <t>KCSL</t>
  </si>
  <si>
    <t>Tashi India Ltd</t>
  </si>
  <si>
    <t>TASHIND</t>
  </si>
  <si>
    <t>HDFC Nifty NEXT 50 ETF</t>
  </si>
  <si>
    <t>HDFCNEXT50</t>
  </si>
  <si>
    <t>Quantum Build-Tech Ltd</t>
  </si>
  <si>
    <t>QUANTBUILD</t>
  </si>
  <si>
    <t>G K Consultants Ltd</t>
  </si>
  <si>
    <t>GKCONS</t>
  </si>
  <si>
    <t>Integra Capital Ltd</t>
  </si>
  <si>
    <t>INTCAPL</t>
  </si>
  <si>
    <t>Hindustan Bio Sciences Ltd</t>
  </si>
  <si>
    <t>HINDBIO</t>
  </si>
  <si>
    <t>Tranway Technologies Ltd</t>
  </si>
  <si>
    <t>TRANWAY</t>
  </si>
  <si>
    <t>AMS Polymers Ltd</t>
  </si>
  <si>
    <t>AMS</t>
  </si>
  <si>
    <t>Sanchay Finvest Ltd</t>
  </si>
  <si>
    <t>SANCF</t>
  </si>
  <si>
    <t>Goyal Associates Ltd</t>
  </si>
  <si>
    <t>GOYALASS</t>
  </si>
  <si>
    <t>Symbiox Investment &amp; Trading Co Ltd</t>
  </si>
  <si>
    <t>SYMBIOX</t>
  </si>
  <si>
    <t>Glittek Granites Ltd</t>
  </si>
  <si>
    <t>GLITTEKG</t>
  </si>
  <si>
    <t>Janus Corporation Ltd</t>
  </si>
  <si>
    <t>JANUSCORP</t>
  </si>
  <si>
    <t>Foundry Fuel Products Ltd</t>
  </si>
  <si>
    <t>FFPL</t>
  </si>
  <si>
    <t>Jet infraventure Ltd</t>
  </si>
  <si>
    <t>JETINFRA</t>
  </si>
  <si>
    <t>Enterprise International Ltd</t>
  </si>
  <si>
    <t>ENTRINT</t>
  </si>
  <si>
    <t>Mehta Securities Ltd</t>
  </si>
  <si>
    <t>MEHSECU</t>
  </si>
  <si>
    <t>UTI S&amp;P BSE Sensex Next 50 Exchange Traded Fund</t>
  </si>
  <si>
    <t>UTISXN50</t>
  </si>
  <si>
    <t>Vaxfab Enterprises Ltd</t>
  </si>
  <si>
    <t>VEL</t>
  </si>
  <si>
    <t>Continental Controls Ltd</t>
  </si>
  <si>
    <t>CONTICON</t>
  </si>
  <si>
    <t>Hittco Tools Ltd</t>
  </si>
  <si>
    <t>HITTCO</t>
  </si>
  <si>
    <t>Perfect-Octave Media Projects Ltd</t>
  </si>
  <si>
    <t>OCTAVE</t>
  </si>
  <si>
    <t>Shree Salasar Investments Ltd</t>
  </si>
  <si>
    <t>SALSAIN</t>
  </si>
  <si>
    <t>Super Bakers Ltd</t>
  </si>
  <si>
    <t>SUPERBAK</t>
  </si>
  <si>
    <t>Vision Corporation Ltd</t>
  </si>
  <si>
    <t>VISIONCO</t>
  </si>
  <si>
    <t>Agarwal Fortune India Ltd</t>
  </si>
  <si>
    <t>AGARWAL</t>
  </si>
  <si>
    <t>Gujarat Cotex Ltd</t>
  </si>
  <si>
    <t>GUJCOTEX</t>
  </si>
  <si>
    <t>Kumbhat Financial Services Ltd</t>
  </si>
  <si>
    <t>KUMPFIN</t>
  </si>
  <si>
    <t>Bloom Dekor Ltd</t>
  </si>
  <si>
    <t>BLOOM</t>
  </si>
  <si>
    <t>Chambal Breweries and Distilleries Ltd</t>
  </si>
  <si>
    <t>CHMBBRW</t>
  </si>
  <si>
    <t>Haria Apparels Ltd</t>
  </si>
  <si>
    <t>HARIAAPL</t>
  </si>
  <si>
    <t>First Fintec Ltd</t>
  </si>
  <si>
    <t>FIRSTFIN</t>
  </si>
  <si>
    <t>CMI Ltd</t>
  </si>
  <si>
    <t>CMICABLES</t>
  </si>
  <si>
    <t>Golkonda Aluminium Extrusions Ltd</t>
  </si>
  <si>
    <t>GOLKONDA</t>
  </si>
  <si>
    <t>Jetmall Spices and Masala Ltd</t>
  </si>
  <si>
    <t>JETMALL</t>
  </si>
  <si>
    <t>Ramsons Projects Ltd</t>
  </si>
  <si>
    <t>RAMSONS</t>
  </si>
  <si>
    <t>Axis Silver ETF</t>
  </si>
  <si>
    <t>AXISILVER</t>
  </si>
  <si>
    <t>Devine Impex Ltd</t>
  </si>
  <si>
    <t>DEVINE</t>
  </si>
  <si>
    <t>Retro Green Revolution Ltd</t>
  </si>
  <si>
    <t>RGRL</t>
  </si>
  <si>
    <t>Brawn Biotech Ltd</t>
  </si>
  <si>
    <t>BRAWN</t>
  </si>
  <si>
    <t>Mystic Electronics Ltd</t>
  </si>
  <si>
    <t>MYSTICELE</t>
  </si>
  <si>
    <t>Nexus Surgical and Medicare Ltd</t>
  </si>
  <si>
    <t>NEXUSSURGL</t>
  </si>
  <si>
    <t>Sri Amarnath Finance Ltd</t>
  </si>
  <si>
    <t>AMARNATH</t>
  </si>
  <si>
    <t>Santosh Fine Fab Ltd</t>
  </si>
  <si>
    <t>SANTOSHF</t>
  </si>
  <si>
    <t>Adline Chem Lab Ltd</t>
  </si>
  <si>
    <t>ADLINE</t>
  </si>
  <si>
    <t>Vinayak Polycon International Ltd</t>
  </si>
  <si>
    <t>VINAYAKPOL</t>
  </si>
  <si>
    <t>Mahan Industries Ltd</t>
  </si>
  <si>
    <t>MAHANIN</t>
  </si>
  <si>
    <t>Fone4 Communications(India) Ltd</t>
  </si>
  <si>
    <t>FONE4</t>
  </si>
  <si>
    <t>Clio Infotech Ltd</t>
  </si>
  <si>
    <t>CLIOINFO</t>
  </si>
  <si>
    <t>Kabra Commercial Ltd</t>
  </si>
  <si>
    <t>KCL</t>
  </si>
  <si>
    <t>Premier Synthetics Ltd</t>
  </si>
  <si>
    <t>PREMSYN</t>
  </si>
  <si>
    <t>Beeyu Overseas Ltd</t>
  </si>
  <si>
    <t>BEEYU</t>
  </si>
  <si>
    <t>Sabrimala Industries India Ltd</t>
  </si>
  <si>
    <t>Shashank Traders Ltd</t>
  </si>
  <si>
    <t>SHASHANK</t>
  </si>
  <si>
    <t>Silver Pearl Hospitality &amp; Luxury Spaces Ltd</t>
  </si>
  <si>
    <t>SILVERPRL</t>
  </si>
  <si>
    <t>NCC Blue Water Products Ltd</t>
  </si>
  <si>
    <t>NCCBLUE</t>
  </si>
  <si>
    <t>Wherrelz IT Solutions Ltd</t>
  </si>
  <si>
    <t>WITS</t>
  </si>
  <si>
    <t>AVI Products India Ltd</t>
  </si>
  <si>
    <t>APIL</t>
  </si>
  <si>
    <t>Oswal Yarns Ltd</t>
  </si>
  <si>
    <t>OSWAYRN</t>
  </si>
  <si>
    <t>Trio Mercantile And Trading Ltd</t>
  </si>
  <si>
    <t>TRIOMERC</t>
  </si>
  <si>
    <t>Sheshadri Industries Ltd</t>
  </si>
  <si>
    <t>SHESHAINDS</t>
  </si>
  <si>
    <t>Melstar Information Technologies Ltd</t>
  </si>
  <si>
    <t>MELSTAR</t>
  </si>
  <si>
    <t>Ramgopal Polytex Ltd</t>
  </si>
  <si>
    <t>RAMGOPOLY</t>
  </si>
  <si>
    <t>Ambassador Intra Holdings Ltd</t>
  </si>
  <si>
    <t>AIHL</t>
  </si>
  <si>
    <t>Interactive Financial Services Ltd</t>
  </si>
  <si>
    <t>IFINSER</t>
  </si>
  <si>
    <t>Minolta Finance Ltd</t>
  </si>
  <si>
    <t>MINOLTAF</t>
  </si>
  <si>
    <t>Omni AX's Software Ltd</t>
  </si>
  <si>
    <t>OMNIAX</t>
  </si>
  <si>
    <t>Incon Engineers Ltd</t>
  </si>
  <si>
    <t>INCON</t>
  </si>
  <si>
    <t>CHD Chemicals Ltd</t>
  </si>
  <si>
    <t>CHDCHEM</t>
  </si>
  <si>
    <t>Decillion Finance Ltd</t>
  </si>
  <si>
    <t>DFL</t>
  </si>
  <si>
    <t>Raghunath International Ltd</t>
  </si>
  <si>
    <t>RAGHUNAT</t>
  </si>
  <si>
    <t>Aadi Industries Ltd</t>
  </si>
  <si>
    <t>AADIIND</t>
  </si>
  <si>
    <t>Krishna Capital and Securities Ltd</t>
  </si>
  <si>
    <t>KRISHNACAP</t>
  </si>
  <si>
    <t>Agio Paper &amp; Industries Ltd</t>
  </si>
  <si>
    <t>AGIOPAPER</t>
  </si>
  <si>
    <t>Quasar India Ltd</t>
  </si>
  <si>
    <t>QUASAR</t>
  </si>
  <si>
    <t>Bijoy Hans Ltd</t>
  </si>
  <si>
    <t>BIJHANS</t>
  </si>
  <si>
    <t>Shoora Designs Ltd</t>
  </si>
  <si>
    <t>SHOORA</t>
  </si>
  <si>
    <t>Jain Marmo Industries Ltd</t>
  </si>
  <si>
    <t>JAINMARMO</t>
  </si>
  <si>
    <t>Amit International Ltd</t>
  </si>
  <si>
    <t>AMITINT</t>
  </si>
  <si>
    <t>Datasoft Application Software (India) Ltd</t>
  </si>
  <si>
    <t>DATASOFT</t>
  </si>
  <si>
    <t>Triliance Polymers Ltd</t>
  </si>
  <si>
    <t>TRILIANCE</t>
  </si>
  <si>
    <t>Umiya Tubes Ltd</t>
  </si>
  <si>
    <t>UMIYA</t>
  </si>
  <si>
    <t>Kanungo Financiers Ltd</t>
  </si>
  <si>
    <t>KANUNGO</t>
  </si>
  <si>
    <t>United Leasing &amp; Industries Ltd</t>
  </si>
  <si>
    <t>UNTTEMI</t>
  </si>
  <si>
    <t>HDFC Nifty200 Momentum 30 ETF</t>
  </si>
  <si>
    <t>HDFCMOMENT</t>
  </si>
  <si>
    <t>Garware Marine Industries Ltd</t>
  </si>
  <si>
    <t>GARWAMAR</t>
  </si>
  <si>
    <t>Quintegra Solutions Ltd</t>
  </si>
  <si>
    <t>QUINTEGRA</t>
  </si>
  <si>
    <t>Welcure Drugs and Pharmaceuticals Ltd</t>
  </si>
  <si>
    <t>WELCURE</t>
  </si>
  <si>
    <t>Satiate Agri Ltd</t>
  </si>
  <si>
    <t>SATAGRI</t>
  </si>
  <si>
    <t>Sharanam Infraproject and Trading Ltd</t>
  </si>
  <si>
    <t>SIPTL</t>
  </si>
  <si>
    <t>Shukra Jewellery Ltd</t>
  </si>
  <si>
    <t>SHUKJEW</t>
  </si>
  <si>
    <t>Stanpacks (India) Ltd</t>
  </si>
  <si>
    <t>STANPACK</t>
  </si>
  <si>
    <t>Neelkanth Rock-Minerals Ltd</t>
  </si>
  <si>
    <t>NEELKAN</t>
  </si>
  <si>
    <t>Shyama Infosys Ltd</t>
  </si>
  <si>
    <t>SHYAMAINFO</t>
  </si>
  <si>
    <t>Ganesh Holdings Ltd</t>
  </si>
  <si>
    <t>GANHOLD</t>
  </si>
  <si>
    <t>Oswal Overseas Ltd</t>
  </si>
  <si>
    <t>OSWALOR</t>
  </si>
  <si>
    <t>Mafia Trends Ltd</t>
  </si>
  <si>
    <t>MAFIA</t>
  </si>
  <si>
    <t>Integrated Hitech Ltd</t>
  </si>
  <si>
    <t>INTEGHIT</t>
  </si>
  <si>
    <t>Raconteur Global Resources Ltd</t>
  </si>
  <si>
    <t>RACONTEUR</t>
  </si>
  <si>
    <t>Thirani Projects Ltd</t>
  </si>
  <si>
    <t>TPROJECT</t>
  </si>
  <si>
    <t>TeleCanor Global Ltd</t>
  </si>
  <si>
    <t>TELECANOR</t>
  </si>
  <si>
    <t>GSL Securities Ltd</t>
  </si>
  <si>
    <t>GSLSEC</t>
  </si>
  <si>
    <t>Looks Health Services Ltd</t>
  </si>
  <si>
    <t>LOOKS</t>
  </si>
  <si>
    <t>Ganon Products Ltd</t>
  </si>
  <si>
    <t>GANONPRO</t>
  </si>
  <si>
    <t>Sybly Industries Ltd</t>
  </si>
  <si>
    <t>SYBLY</t>
  </si>
  <si>
    <t>Taparia Tools Ltd</t>
  </si>
  <si>
    <t>TAPARIA</t>
  </si>
  <si>
    <t>Haria Exports Ltd</t>
  </si>
  <si>
    <t>HARIAEXPO</t>
  </si>
  <si>
    <t>Modella Woollens Ltd</t>
  </si>
  <si>
    <t>MODWOOL</t>
  </si>
  <si>
    <t>Narmada Macplast Drip Irrigation Systems Ltd</t>
  </si>
  <si>
    <t>NARMP</t>
  </si>
  <si>
    <t>Sophia Traexpo Ltd</t>
  </si>
  <si>
    <t>STRAEXPO</t>
  </si>
  <si>
    <t>Vardhman Concrete Ltd</t>
  </si>
  <si>
    <t>VARDHMAN</t>
  </si>
  <si>
    <t>Jainco Projects (India) Ltd</t>
  </si>
  <si>
    <t>JAINCO</t>
  </si>
  <si>
    <t>Nutech Global Ltd</t>
  </si>
  <si>
    <t>NUTECGLOB</t>
  </si>
  <si>
    <t>Konndor Industries Ltd</t>
  </si>
  <si>
    <t>KONNDOR</t>
  </si>
  <si>
    <t>Gratex Industries Ltd</t>
  </si>
  <si>
    <t>GRATEXI</t>
  </si>
  <si>
    <t>Aryan Share &amp; Stock Brokers Ltd</t>
  </si>
  <si>
    <t>ARYAN</t>
  </si>
  <si>
    <t>ICICI Prudential Nifty Infrastructure ETF</t>
  </si>
  <si>
    <t>INFRAIETF</t>
  </si>
  <si>
    <t>Sungold Capital Ltd</t>
  </si>
  <si>
    <t>SUNGOLD</t>
  </si>
  <si>
    <t>Shri Ram Switchgears Ltd</t>
  </si>
  <si>
    <t>SRIRAM</t>
  </si>
  <si>
    <t>Jayatma Industries Ltd</t>
  </si>
  <si>
    <t>JAYIND</t>
  </si>
  <si>
    <t>S G N Telecoms Ltd</t>
  </si>
  <si>
    <t>SGNTE</t>
  </si>
  <si>
    <t>Vallabh Steels Ltd</t>
  </si>
  <si>
    <t>VALLABHSQ</t>
  </si>
  <si>
    <t>Shamrock Industrial Company Ltd</t>
  </si>
  <si>
    <t>SHAMROIN</t>
  </si>
  <si>
    <t>Ramasigns Industries Ltd</t>
  </si>
  <si>
    <t>RAMASIGNS</t>
  </si>
  <si>
    <t>Shree Precoated Steels Ltd</t>
  </si>
  <si>
    <t>SPSL</t>
  </si>
  <si>
    <t>Williamson Financial Services Ltd</t>
  </si>
  <si>
    <t>WILLIMFI</t>
  </si>
  <si>
    <t>Motilal Oswal S&amp;P BSE Enhanced Value ETF</t>
  </si>
  <si>
    <t>MOVALUE</t>
  </si>
  <si>
    <t>ADITYA BSL Nifty 200 Momentum 30 ETF</t>
  </si>
  <si>
    <t>MOMENTUM</t>
  </si>
  <si>
    <t>VXL Instruments Ltd</t>
  </si>
  <si>
    <t>VXLINSTR</t>
  </si>
  <si>
    <t>Mathew Easow Research Securities Ltd</t>
  </si>
  <si>
    <t>MATHEWE</t>
  </si>
  <si>
    <t>Tamil Nadu Steel Tubes Ltd</t>
  </si>
  <si>
    <t>TNSTLTU</t>
  </si>
  <si>
    <t>Khandelwal Extractions Ltd</t>
  </si>
  <si>
    <t>ZKHANDEN</t>
  </si>
  <si>
    <t>Lakshmi Precision Screws Ltd</t>
  </si>
  <si>
    <t>LAKPRE</t>
  </si>
  <si>
    <t>Lead Financial Services Ltd</t>
  </si>
  <si>
    <t>LEADFIN</t>
  </si>
  <si>
    <t>Nihar Info Global Ltd</t>
  </si>
  <si>
    <t>NIHARINF</t>
  </si>
  <si>
    <t>Prashant India Ltd</t>
  </si>
  <si>
    <t>PRSNTIN</t>
  </si>
  <si>
    <t>Garodia Chemicals Ltd</t>
  </si>
  <si>
    <t>GARODCH</t>
  </si>
  <si>
    <t>Suryo Foods and Industries Ltd</t>
  </si>
  <si>
    <t>SURFI</t>
  </si>
  <si>
    <t>Rahul Merchandising Ltd</t>
  </si>
  <si>
    <t>RAHME</t>
  </si>
  <si>
    <t>Navoday Enterprises Ltd</t>
  </si>
  <si>
    <t>NAVODAYENT</t>
  </si>
  <si>
    <t>Explicit Finance Ltd</t>
  </si>
  <si>
    <t>EXPLICITFIN</t>
  </si>
  <si>
    <t>Voltaire Leasing and Finance Ltd</t>
  </si>
  <si>
    <t>VOLLF</t>
  </si>
  <si>
    <t>Unishire Urban Infra Ltd</t>
  </si>
  <si>
    <t>UNISHIRE</t>
  </si>
  <si>
    <t>J J Finance Corporation Ltd</t>
  </si>
  <si>
    <t>JJFINCOR</t>
  </si>
  <si>
    <t>Skyline Ventures India Ltd</t>
  </si>
  <si>
    <t>SKILVEN</t>
  </si>
  <si>
    <t>Coral Newsprints Ltd</t>
  </si>
  <si>
    <t>CORNE</t>
  </si>
  <si>
    <t>Saffron Industries Ltd</t>
  </si>
  <si>
    <t>SAFFRON</t>
  </si>
  <si>
    <t>Omnipotent Industries Ltd</t>
  </si>
  <si>
    <t>OMNIPOTENT</t>
  </si>
  <si>
    <t>Motilal Oswal S&amp;P BSE Quality ETF</t>
  </si>
  <si>
    <t>MOQUALITY</t>
  </si>
  <si>
    <t>Jayabharat Credit Ltd</t>
  </si>
  <si>
    <t>JAYBHCR</t>
  </si>
  <si>
    <t>Motilal Oswal S&amp;P BSE Healthcare ETF</t>
  </si>
  <si>
    <t>MOHEALTH</t>
  </si>
  <si>
    <t>Mahasagar Travels Ltd</t>
  </si>
  <si>
    <t>MHSGRMS</t>
  </si>
  <si>
    <t>Typhoon Financial Services Ltd</t>
  </si>
  <si>
    <t>TFSL</t>
  </si>
  <si>
    <t>52 Weeks Entertainment Ltd</t>
  </si>
  <si>
    <t>SHAQUAK</t>
  </si>
  <si>
    <t>HDFC Nifty100 Low Volatility 30 ETF</t>
  </si>
  <si>
    <t>HDFCLOWVOL</t>
  </si>
  <si>
    <t>Space Incubatrics Technologies Ltd</t>
  </si>
  <si>
    <t>SPACEINCUBA</t>
  </si>
  <si>
    <t>Woodsvilla Ltd</t>
  </si>
  <si>
    <t>WOODSVILA</t>
  </si>
  <si>
    <t>Simplex Papers Ltd</t>
  </si>
  <si>
    <t>SIMPLXPAP</t>
  </si>
  <si>
    <t>Mahalaxmi Seamless Ltd</t>
  </si>
  <si>
    <t>MAHALXSE</t>
  </si>
  <si>
    <t>International Data Management Ltd</t>
  </si>
  <si>
    <t>IDM</t>
  </si>
  <si>
    <t>Pradip Overseas Ltd</t>
  </si>
  <si>
    <t>PRADIP</t>
  </si>
  <si>
    <t>Aditya Ispat Ltd</t>
  </si>
  <si>
    <t>ADITYA</t>
  </si>
  <si>
    <t>P M Telelinnks Ltd</t>
  </si>
  <si>
    <t>PMTELELIN</t>
  </si>
  <si>
    <t>Penta Gold Ltd</t>
  </si>
  <si>
    <t>PENTAGOLD</t>
  </si>
  <si>
    <t>Mideast Portfolio Management Ltd</t>
  </si>
  <si>
    <t>MIDEASTP</t>
  </si>
  <si>
    <t>Scintilla Commercial &amp; Credit Ltd</t>
  </si>
  <si>
    <t>SCC</t>
  </si>
  <si>
    <t>Epsom Properties Ltd</t>
  </si>
  <si>
    <t>EPSOMPRO</t>
  </si>
  <si>
    <t>Ortel Communications Ltd</t>
  </si>
  <si>
    <t>ORTEL</t>
  </si>
  <si>
    <t>Mega Nirman &amp; Industries Ltd</t>
  </si>
  <si>
    <t>MNIL</t>
  </si>
  <si>
    <t>Corporate Merchant Bankers Ltd</t>
  </si>
  <si>
    <t>CMBL</t>
  </si>
  <si>
    <t>Fabino Enterprises Ltd</t>
  </si>
  <si>
    <t>FABINO</t>
  </si>
  <si>
    <t>Afloat Enterprises Ltd</t>
  </si>
  <si>
    <t>ADISHAKTI</t>
  </si>
  <si>
    <t>Quantum Digital Vision (India) Ltd</t>
  </si>
  <si>
    <t>QUANTDIA</t>
  </si>
  <si>
    <t>SDC Techmedia Ltd</t>
  </si>
  <si>
    <t>SDC</t>
  </si>
  <si>
    <t>Jalan Transolutions (India) Ltd</t>
  </si>
  <si>
    <t>JALAN</t>
  </si>
  <si>
    <t>Pankaj Polymers Ltd</t>
  </si>
  <si>
    <t>PANKAJPO</t>
  </si>
  <si>
    <t>Ramchandra Leasing and Finance Ltd</t>
  </si>
  <si>
    <t>RLFL</t>
  </si>
  <si>
    <t>Citi Port Financial Services Ltd</t>
  </si>
  <si>
    <t>CITIPOR</t>
  </si>
  <si>
    <t>Kotak Nifty MNC ETF</t>
  </si>
  <si>
    <t>MNC</t>
  </si>
  <si>
    <t>Relic Technologies Ltd</t>
  </si>
  <si>
    <t>RELICTEC</t>
  </si>
  <si>
    <t>Sunraj Diamond Exports Ltd</t>
  </si>
  <si>
    <t>SUNRAJDI</t>
  </si>
  <si>
    <t>Kotak Nifty India Consumption ETF</t>
  </si>
  <si>
    <t>CONS</t>
  </si>
  <si>
    <t>Jagsonpal Finance and Leasing Ltd</t>
  </si>
  <si>
    <t>JAGSONFI</t>
  </si>
  <si>
    <t>Vintage Securities Ltd</t>
  </si>
  <si>
    <t>VINTAGES</t>
  </si>
  <si>
    <t>Unitech International Ltd</t>
  </si>
  <si>
    <t>UNITINT</t>
  </si>
  <si>
    <t>SW Investments Ltd</t>
  </si>
  <si>
    <t>SW1</t>
  </si>
  <si>
    <t>ADITYA BSL Nifty 200 Quality 30 ETF</t>
  </si>
  <si>
    <t>NIFTYQLITY</t>
  </si>
  <si>
    <t>Ishaan Infrastructures and Shelters Ltd</t>
  </si>
  <si>
    <t>IISL</t>
  </si>
  <si>
    <t>Cindrella Financial Services Ltd</t>
  </si>
  <si>
    <t>CINDRELL</t>
  </si>
  <si>
    <t>Shantai Industries Ltd</t>
  </si>
  <si>
    <t>SHANTAI</t>
  </si>
  <si>
    <t>Svam Software Ltd</t>
  </si>
  <si>
    <t>SVAMSOF</t>
  </si>
  <si>
    <t>Patidar Buildcon Ltd</t>
  </si>
  <si>
    <t>PATIDAR</t>
  </si>
  <si>
    <t>Ontic Finserve Ltd</t>
  </si>
  <si>
    <t>ONTIC</t>
  </si>
  <si>
    <t>AVI Polymers Ltd</t>
  </si>
  <si>
    <t>AVI</t>
  </si>
  <si>
    <t>Olympic Cards Ltd</t>
  </si>
  <si>
    <t>OLPCL</t>
  </si>
  <si>
    <t>Starlit Power Systems Ltd</t>
  </si>
  <si>
    <t>STARLIT</t>
  </si>
  <si>
    <t>Asia Capital Ltd</t>
  </si>
  <si>
    <t>ASIACAP</t>
  </si>
  <si>
    <t>Aananda Lakshmi Spinning Mills Ltd</t>
  </si>
  <si>
    <t>AANANDALAK</t>
  </si>
  <si>
    <t>Mayur Floorings Ltd</t>
  </si>
  <si>
    <t>MAYURFL</t>
  </si>
  <si>
    <t>Integrated Proteins Ltd</t>
  </si>
  <si>
    <t>INTEGFD</t>
  </si>
  <si>
    <t>Jayatma Enterprises Ltd</t>
  </si>
  <si>
    <t>JAYATMA</t>
  </si>
  <si>
    <t>Sujana Universal Industries Ltd</t>
  </si>
  <si>
    <t>SUJANAUNI</t>
  </si>
  <si>
    <t>Pushpanjali Realms and Infratech Ltd</t>
  </si>
  <si>
    <t>PUSHPREALM</t>
  </si>
  <si>
    <t>Superior Finlease Ltd</t>
  </si>
  <si>
    <t>SUPERIOR</t>
  </si>
  <si>
    <t>Brijlaxmi Leasing &amp; Finance Ltd</t>
  </si>
  <si>
    <t>BRIJLEAS</t>
  </si>
  <si>
    <t>Bharatiya Global Infomedia Ltd</t>
  </si>
  <si>
    <t>BGLOBAL</t>
  </si>
  <si>
    <t>Padmalaya Telefilms Ltd</t>
  </si>
  <si>
    <t>PADMALAYAT</t>
  </si>
  <si>
    <t>Galada Finance Ltd</t>
  </si>
  <si>
    <t>GALADAFIN</t>
  </si>
  <si>
    <t>Checkpoint Trends Ltd</t>
  </si>
  <si>
    <t>CHECKPOINT</t>
  </si>
  <si>
    <t>Athena Constructions Ltd</t>
  </si>
  <si>
    <t>ATHCON</t>
  </si>
  <si>
    <t>IMP Powers Ltd</t>
  </si>
  <si>
    <t>INDLMETER</t>
  </si>
  <si>
    <t>Vas Infrastructure Ltd (cn)</t>
  </si>
  <si>
    <t>VASINFRA</t>
  </si>
  <si>
    <t>Ambitious Plastomac Company Ltd</t>
  </si>
  <si>
    <t>AMBIT</t>
  </si>
  <si>
    <t>Priya Ltd</t>
  </si>
  <si>
    <t>PRIYALT</t>
  </si>
  <si>
    <t>Atharv Enterprises Ltd</t>
  </si>
  <si>
    <t>ATHARVENT</t>
  </si>
  <si>
    <t>Datiware Maritime Infra Ltd</t>
  </si>
  <si>
    <t>DATIWARE</t>
  </si>
  <si>
    <t>Kuber Udyog Ltd</t>
  </si>
  <si>
    <t>KUBERJI</t>
  </si>
  <si>
    <t>Padmanabh Industries Ltd</t>
  </si>
  <si>
    <t>PADMAIND</t>
  </si>
  <si>
    <t>Ken Financial Services Ltd</t>
  </si>
  <si>
    <t>KENFIN</t>
  </si>
  <si>
    <t>Encode Packaging India Ltd</t>
  </si>
  <si>
    <t>ENCODE</t>
  </si>
  <si>
    <t>Siddheswari Garments Ltd</t>
  </si>
  <si>
    <t>SIDDHEGA</t>
  </si>
  <si>
    <t>GCM Commodity &amp; Derivatives Ltd</t>
  </si>
  <si>
    <t>GCMCOMM</t>
  </si>
  <si>
    <t>JMG Corporation Ltd</t>
  </si>
  <si>
    <t>JMGCORP</t>
  </si>
  <si>
    <t>Manipal Finance Corp Ltd</t>
  </si>
  <si>
    <t>MNPLFIN</t>
  </si>
  <si>
    <t>Innocorp Ltd</t>
  </si>
  <si>
    <t>INNOCORP</t>
  </si>
  <si>
    <t>Sree Jayalakshmi Autospin Ltd</t>
  </si>
  <si>
    <t>SREEJAYA</t>
  </si>
  <si>
    <t>Mahaveer Infoway Ltd</t>
  </si>
  <si>
    <t>MINFY</t>
  </si>
  <si>
    <t>Gyan Developers and Builders Ltd</t>
  </si>
  <si>
    <t>GYANDEV</t>
  </si>
  <si>
    <t>Multipurpose Trading and Agencies Ltd</t>
  </si>
  <si>
    <t>ZMULTIPU</t>
  </si>
  <si>
    <t>S K S Textiles Ltd</t>
  </si>
  <si>
    <t>SKSTEXTILE</t>
  </si>
  <si>
    <t>Elango Industries Ltd</t>
  </si>
  <si>
    <t>ELANGO</t>
  </si>
  <si>
    <t>Mercury Trade Links Ltd</t>
  </si>
  <si>
    <t>MERCTRD</t>
  </si>
  <si>
    <t>Purple Entertainment Ltd</t>
  </si>
  <si>
    <t>PURPLE</t>
  </si>
  <si>
    <t>Gangotri Textiles Ltd</t>
  </si>
  <si>
    <t>GANGOTRI</t>
  </si>
  <si>
    <t>New Light Apparels Ltd</t>
  </si>
  <si>
    <t>NEWLIGHT</t>
  </si>
  <si>
    <t>Diksha Greens Ltd</t>
  </si>
  <si>
    <t>DGL</t>
  </si>
  <si>
    <t>Sikozy Realtors Ltd</t>
  </si>
  <si>
    <t>SIKOZY</t>
  </si>
  <si>
    <t>Aarcon Facilities Ltd</t>
  </si>
  <si>
    <t>RBGUPTA</t>
  </si>
  <si>
    <t>MFS Intercorp Ltd</t>
  </si>
  <si>
    <t>MFSINTRCRP</t>
  </si>
  <si>
    <t>Ashoka Refineries Ltd</t>
  </si>
  <si>
    <t>ASHOKRE</t>
  </si>
  <si>
    <t>Amerise Biosciences Ltd</t>
  </si>
  <si>
    <t>AMERISE</t>
  </si>
  <si>
    <t>Shelter Infra Projects Ltd</t>
  </si>
  <si>
    <t>SIPL</t>
  </si>
  <si>
    <t>Futuristic Securities Ltd</t>
  </si>
  <si>
    <t>FUTURSEC</t>
  </si>
  <si>
    <t>T Spiritual World Ltd</t>
  </si>
  <si>
    <t>TSPIRITUAL</t>
  </si>
  <si>
    <t>Classic Leasing &amp; Finance Ltd</t>
  </si>
  <si>
    <t>CLFL</t>
  </si>
  <si>
    <t>EMA India Ltd</t>
  </si>
  <si>
    <t>EMAINDIA</t>
  </si>
  <si>
    <t>Gravity (India) Ltd</t>
  </si>
  <si>
    <t>GRAVITY</t>
  </si>
  <si>
    <t>Kaarya Facilities &amp; Services Ltd</t>
  </si>
  <si>
    <t>KAARYAFSL</t>
  </si>
  <si>
    <t>Fraser and Co Ltd</t>
  </si>
  <si>
    <t>FRASER</t>
  </si>
  <si>
    <t>Desh Rakshak Aushdhalaya Ltd</t>
  </si>
  <si>
    <t>DESHRAK</t>
  </si>
  <si>
    <t>Chandrima Mercantiles Ltd</t>
  </si>
  <si>
    <t>CHANDRIMA</t>
  </si>
  <si>
    <t>Jauss Polymers Ltd</t>
  </si>
  <si>
    <t>JAUSPOL</t>
  </si>
  <si>
    <t>Rajkot Investment Trust Ltd</t>
  </si>
  <si>
    <t>RAJKOTINV</t>
  </si>
  <si>
    <t>Pioneer Agro Extracts Ltd</t>
  </si>
  <si>
    <t>PIONAGR</t>
  </si>
  <si>
    <t>Pro Clb Global Ltd</t>
  </si>
  <si>
    <t>PROCLB</t>
  </si>
  <si>
    <t>Hemo Organic Ltd</t>
  </si>
  <si>
    <t>HEMORGANIC</t>
  </si>
  <si>
    <t>Eureka Industries Ltd</t>
  </si>
  <si>
    <t>EUREKAI</t>
  </si>
  <si>
    <t>Crimson Metal Engineering Company Ltd</t>
  </si>
  <si>
    <t>CRIMSON</t>
  </si>
  <si>
    <t>Gopal Iron and Steels Company (Gujarat) Ltd</t>
  </si>
  <si>
    <t>GOPAIST</t>
  </si>
  <si>
    <t>CKP Leisure Ltd</t>
  </si>
  <si>
    <t>CKPLEISURE</t>
  </si>
  <si>
    <t>Nippon India ETF Nifty 50 Shariah BeES</t>
  </si>
  <si>
    <t>SHARIABEES</t>
  </si>
  <si>
    <t>Regency Trust Ltd</t>
  </si>
  <si>
    <t>REGTRUS</t>
  </si>
  <si>
    <t>Pagaria Energy Ltd</t>
  </si>
  <si>
    <t>WOMENNET</t>
  </si>
  <si>
    <t>Adjia Technologies Ltd</t>
  </si>
  <si>
    <t>ADJIA</t>
  </si>
  <si>
    <t>Shiva Suitings Ltd</t>
  </si>
  <si>
    <t>SHVSUIT</t>
  </si>
  <si>
    <t>Hanman Fit Ltd</t>
  </si>
  <si>
    <t>HANMAN</t>
  </si>
  <si>
    <t>SS Infrastructure Development Consultants Ltd</t>
  </si>
  <si>
    <t>SSINFRA</t>
  </si>
  <si>
    <t>Jyothi Infraventures Ltd</t>
  </si>
  <si>
    <t>JYOTHI</t>
  </si>
  <si>
    <t>Autoriders International Ltd</t>
  </si>
  <si>
    <t>AUTOINT</t>
  </si>
  <si>
    <t>Kiran Syntex Ltd</t>
  </si>
  <si>
    <t>KIRANSY-B</t>
  </si>
  <si>
    <t>Jumbo Bag Ltd</t>
  </si>
  <si>
    <t>JUMBO</t>
  </si>
  <si>
    <t>Heera Ispat Ltd</t>
  </si>
  <si>
    <t>HEERAISP</t>
  </si>
  <si>
    <t>Inertia Steel Ltd</t>
  </si>
  <si>
    <t>INERTIAST</t>
  </si>
  <si>
    <t>R R Securities Ltd</t>
  </si>
  <si>
    <t>RRSECUR</t>
  </si>
  <si>
    <t>Radhagobind Commercial Ltd</t>
  </si>
  <si>
    <t>RCL</t>
  </si>
  <si>
    <t>Dharani Finance Ltd</t>
  </si>
  <si>
    <t>DHARFIN</t>
  </si>
  <si>
    <t>Abhishek Infraventures Ltd</t>
  </si>
  <si>
    <t>ABHIINFRA</t>
  </si>
  <si>
    <t>Systematix Securities Ltd</t>
  </si>
  <si>
    <t>SYTIXSE</t>
  </si>
  <si>
    <t>Edelweiss Nifty 50 ETF</t>
  </si>
  <si>
    <t>NIFTYEES</t>
  </si>
  <si>
    <t>Hi-Klass Trading and Investment Ltd</t>
  </si>
  <si>
    <t>HIKLASS</t>
  </si>
  <si>
    <t>Ekam Leasing and Finance Co Ltd</t>
  </si>
  <si>
    <t>EKAMLEA</t>
  </si>
  <si>
    <t>Adarsh Mercantile Ltd</t>
  </si>
  <si>
    <t>ADARSH</t>
  </si>
  <si>
    <t>JLA Infraville Shoppers Ltd</t>
  </si>
  <si>
    <t>JSHL</t>
  </si>
  <si>
    <t>Invesco India Nifty 50 ETF</t>
  </si>
  <si>
    <t>IVZINNIFTY</t>
  </si>
  <si>
    <t>Spectra Industries Ltd</t>
  </si>
  <si>
    <t>SPECTRA</t>
  </si>
  <si>
    <t>Richa Industries Ltd</t>
  </si>
  <si>
    <t>RICHAIND</t>
  </si>
  <si>
    <t>Kuberan Global Edu Solutions Ltd</t>
  </si>
  <si>
    <t>KGES</t>
  </si>
  <si>
    <t>SSPN Finance Ltd</t>
  </si>
  <si>
    <t>SSPNFIN</t>
  </si>
  <si>
    <t>Saptak Chem and Business Ltd</t>
  </si>
  <si>
    <t>SCBL</t>
  </si>
  <si>
    <t>Manor Estates and Industries Ltd</t>
  </si>
  <si>
    <t>KARANWO</t>
  </si>
  <si>
    <t>Nippon India ETF Nifty Dividend Opportunities 50</t>
  </si>
  <si>
    <t>DIVOPPBEES</t>
  </si>
  <si>
    <t>Arcee Industries Ltd</t>
  </si>
  <si>
    <t>ARCEEIN</t>
  </si>
  <si>
    <t>CMM Infraprojects Ltd</t>
  </si>
  <si>
    <t>CMMIPL</t>
  </si>
  <si>
    <t>Shri Kalyan Holdings Ltd</t>
  </si>
  <si>
    <t>SHKALYN</t>
  </si>
  <si>
    <t>Natura Hue Chem Ltd</t>
  </si>
  <si>
    <t>NATHUEC</t>
  </si>
  <si>
    <t>Decorous Investment and Trading Co Ltd</t>
  </si>
  <si>
    <t>DITCO</t>
  </si>
  <si>
    <t>Capfin India Ltd</t>
  </si>
  <si>
    <t>CAPFIN</t>
  </si>
  <si>
    <t>Kovalam Investment and Trading Co Ltd</t>
  </si>
  <si>
    <t>ZKOVALIN</t>
  </si>
  <si>
    <t>Rajeswari Infrastructure Ltd</t>
  </si>
  <si>
    <t>RAJINFRA</t>
  </si>
  <si>
    <t>Krishna Filament Industries Ltd</t>
  </si>
  <si>
    <t>KRIFILIND</t>
  </si>
  <si>
    <t>SBL Infratech Ltd</t>
  </si>
  <si>
    <t>SBLI</t>
  </si>
  <si>
    <t>Kanel Industries Ltd</t>
  </si>
  <si>
    <t>KANELIND</t>
  </si>
  <si>
    <t>Nikki Global Finance Ltd</t>
  </si>
  <si>
    <t>NIKKIGL</t>
  </si>
  <si>
    <t>Source Industries (India) Ltd</t>
  </si>
  <si>
    <t>SOURCEIND</t>
  </si>
  <si>
    <t>Shivansh Finserve Ltd</t>
  </si>
  <si>
    <t>SHIVA</t>
  </si>
  <si>
    <t>Thakkers Group Limited</t>
  </si>
  <si>
    <t>THAKKERS</t>
  </si>
  <si>
    <t>Tiaan Consumer Ltd</t>
  </si>
  <si>
    <t>TIAANC</t>
  </si>
  <si>
    <t>Ahimsa Industries Ltd</t>
  </si>
  <si>
    <t>AHIMSA</t>
  </si>
  <si>
    <t>Oscar Global Ltd</t>
  </si>
  <si>
    <t>OSCARGLO</t>
  </si>
  <si>
    <t>S R Industries Ltd</t>
  </si>
  <si>
    <t>SRIND</t>
  </si>
  <si>
    <t>AAR Shyam India Investment Company Ltd</t>
  </si>
  <si>
    <t>AARSHYAM</t>
  </si>
  <si>
    <t>Universal Arts Ltd</t>
  </si>
  <si>
    <t>UNIVARTS</t>
  </si>
  <si>
    <t>IDFC Nifty 50 ETF</t>
  </si>
  <si>
    <t>IDFNIFTYET</t>
  </si>
  <si>
    <t>Rajvir Industries Ltd</t>
  </si>
  <si>
    <t>RAJVIR</t>
  </si>
  <si>
    <t>Khyati Multimedia Entertainment Ltd</t>
  </si>
  <si>
    <t>KHYATI</t>
  </si>
  <si>
    <t>Gleam Fabmat Ltd</t>
  </si>
  <si>
    <t>GLEAM</t>
  </si>
  <si>
    <t>Vasa Retail and Overseas Ltd</t>
  </si>
  <si>
    <t>VASA</t>
  </si>
  <si>
    <t>SPV Global Trading Ltd</t>
  </si>
  <si>
    <t>SPVGLOBAL</t>
  </si>
  <si>
    <t>SVA India Ltd</t>
  </si>
  <si>
    <t>SVAINDIA</t>
  </si>
  <si>
    <t>Tricom Fruit Products Ltd</t>
  </si>
  <si>
    <t>TRICOMFRU</t>
  </si>
  <si>
    <t>Euro Asia Exports Ltd</t>
  </si>
  <si>
    <t>EUROASIA</t>
  </si>
  <si>
    <t>G D L Leasing and Finance Ltd</t>
  </si>
  <si>
    <t>GDLLEAS</t>
  </si>
  <si>
    <t>Gaekwar Mills Ltd</t>
  </si>
  <si>
    <t>ZGAEKWAR</t>
  </si>
  <si>
    <t>People's Investment Ltd</t>
  </si>
  <si>
    <t>PEOPLIN</t>
  </si>
  <si>
    <t>Jaihind Projects Ltd</t>
  </si>
  <si>
    <t>JAIHINDPRO</t>
  </si>
  <si>
    <t>Transglobe Foods Ltd</t>
  </si>
  <si>
    <t>TRANSFD</t>
  </si>
  <si>
    <t>Anand Projects Ltd</t>
  </si>
  <si>
    <t>ANANDPROJ</t>
  </si>
  <si>
    <t>Hindusthan Udyog Ltd</t>
  </si>
  <si>
    <t>ZHINUDYP</t>
  </si>
  <si>
    <t>Goldcoin Health Foods Ltd</t>
  </si>
  <si>
    <t>GOLDCOINHF</t>
  </si>
  <si>
    <t>M Lakhamsi Industries Ltd</t>
  </si>
  <si>
    <t>MLINDLTD</t>
  </si>
  <si>
    <t>Motilal Oswal Nifty 200 Momentum 30 ETF</t>
  </si>
  <si>
    <t>MOMOMENTUM</t>
  </si>
  <si>
    <t>Brilliant Portfolios Ltd</t>
  </si>
  <si>
    <t>BRIPORT</t>
  </si>
  <si>
    <t>Mudra Financial Services Ltd</t>
  </si>
  <si>
    <t>MUDRA</t>
  </si>
  <si>
    <t>Darjeeling Ropeway Co Ltd</t>
  </si>
  <si>
    <t>DARJEELING</t>
  </si>
  <si>
    <t>ID Info Business Services Ltd</t>
  </si>
  <si>
    <t>IDINFO</t>
  </si>
  <si>
    <t>Sagar Systech Ltd</t>
  </si>
  <si>
    <t>SAGARSYST</t>
  </si>
  <si>
    <t>Powerful Technologies Ltd</t>
  </si>
  <si>
    <t>POWERFUL</t>
  </si>
  <si>
    <t>Tridev Infraestates Ltd</t>
  </si>
  <si>
    <t>ASHUTPM</t>
  </si>
  <si>
    <t>TMT (India) Ltd</t>
  </si>
  <si>
    <t>TMTIND-B1</t>
  </si>
  <si>
    <t>Edelweiss ETF-Nifty Bank</t>
  </si>
  <si>
    <t>EBANK</t>
  </si>
  <si>
    <t>CES Ltd</t>
  </si>
  <si>
    <t>CESL</t>
  </si>
  <si>
    <t>Surbhi Industries Ltd</t>
  </si>
  <si>
    <t>SURBHIN</t>
  </si>
  <si>
    <t>Pasupati Fincap Ltd</t>
  </si>
  <si>
    <t>PASUFIN</t>
  </si>
  <si>
    <t>Sheraton Properties and Finance Ltd</t>
  </si>
  <si>
    <t>ZSHERAPR</t>
  </si>
  <si>
    <t>Valley Magnesite Company Ltd</t>
  </si>
  <si>
    <t>VALLEY</t>
  </si>
  <si>
    <t>Sindu Valley Technologies Ltd</t>
  </si>
  <si>
    <t>SINDUVA</t>
  </si>
  <si>
    <t>Stellant Securities (India) Ltd</t>
  </si>
  <si>
    <t>STELLANT</t>
  </si>
  <si>
    <t>IDream Film Infrastructure Company Ltd</t>
  </si>
  <si>
    <t>SOFTBPO</t>
  </si>
  <si>
    <t>Elitecon International Ltd</t>
  </si>
  <si>
    <t>ELITECON</t>
  </si>
  <si>
    <t>Indoworth Holdings Ltd</t>
  </si>
  <si>
    <t>UNIWSEC</t>
  </si>
  <si>
    <t>Hind Commerce Ltd</t>
  </si>
  <si>
    <t>HCLTD</t>
  </si>
  <si>
    <t>Rajvi Logitrade Ltd</t>
  </si>
  <si>
    <t>RAJVI</t>
  </si>
  <si>
    <t>Bansal Multiflex Ltd</t>
  </si>
  <si>
    <t>BANSAL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</si>
  <si>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</si>
  <si>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</si>
  <si>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</si>
  <si>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</si>
  <si>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</si>
  <si>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</si>
  <si>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Kedia Construction Co Ltd</t>
  </si>
  <si>
    <t>KEDIACN</t>
  </si>
  <si>
    <t>India Radiators Ltd</t>
  </si>
  <si>
    <t>INRADIA</t>
  </si>
  <si>
    <t>KSHITIJ Investments Ltd</t>
  </si>
  <si>
    <t>KSHITIJ</t>
  </si>
  <si>
    <t>ICICI Prudential Nifty 200 Momentum 30 ETF</t>
  </si>
  <si>
    <t>MOM30IETF</t>
  </si>
  <si>
    <t>Ridhi Synthetics Ltd</t>
  </si>
  <si>
    <t>RIDHISYN</t>
  </si>
  <si>
    <t>Yash Trading and Finance Ltd</t>
  </si>
  <si>
    <t>YASTF</t>
  </si>
  <si>
    <t>Apollo Ingredients Ltd</t>
  </si>
  <si>
    <t>INDSOYA</t>
  </si>
  <si>
    <t>Magnanimous Trade &amp; Finance Ltd</t>
  </si>
  <si>
    <t>MAGANTR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</si>
  <si>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</si>
  <si>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</si>
  <si>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</si>
  <si>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</si>
  <si>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</si>
  <si>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</si>
  <si>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Dugar Housing Developments Ltd</t>
  </si>
  <si>
    <t>DUGARHOU</t>
  </si>
  <si>
    <t>Swastik Safe Deposit and Investments Ltd</t>
  </si>
  <si>
    <t>ZSWASTSA</t>
  </si>
  <si>
    <t>Purity Flexpack Ltd</t>
  </si>
  <si>
    <t>PURITY</t>
  </si>
  <si>
    <t>Varun Mercantile Ltd</t>
  </si>
  <si>
    <t>VARUNME</t>
  </si>
  <si>
    <t>Coromandel Agro Products and Oils Ltd</t>
  </si>
  <si>
    <t>CORAGRO</t>
  </si>
  <si>
    <t>RRP Semiconductor Ltd</t>
  </si>
  <si>
    <t>GDTRAGN</t>
  </si>
  <si>
    <t>Anshuni Commercials Ltd</t>
  </si>
  <si>
    <t>ANSHNCO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</si>
  <si>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</si>
  <si>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</si>
  <si>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</si>
  <si>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</si>
  <si>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</si>
  <si>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</si>
  <si>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PH Trading Ltd</t>
  </si>
  <si>
    <t>PHTRADING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</si>
  <si>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</si>
  <si>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</si>
  <si>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</si>
  <si>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</si>
  <si>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</si>
  <si>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</si>
  <si>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</si>
  <si>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</si>
  <si>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</si>
  <si>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</si>
  <si>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</si>
  <si>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</si>
  <si>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Southern Gas Ltd</t>
  </si>
  <si>
    <t>ZSOUTGAS</t>
  </si>
  <si>
    <t>Sagar Soya Products Ltd</t>
  </si>
  <si>
    <t>SAGRSOY-B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</si>
  <si>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</si>
  <si>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</si>
  <si>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</si>
  <si>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</si>
  <si>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</si>
  <si>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</si>
  <si>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</si>
  <si>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</si>
  <si>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</si>
  <si>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</si>
  <si>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</si>
  <si>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</si>
  <si>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</si>
  <si>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</si>
  <si>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</si>
  <si>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</si>
  <si>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</si>
  <si>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</si>
  <si>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</si>
  <si>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</si>
  <si>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</si>
  <si>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</si>
  <si>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</si>
  <si>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</si>
  <si>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</si>
  <si>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</si>
  <si>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</si>
  <si>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</si>
  <si>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</si>
  <si>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</si>
  <si>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</si>
  <si>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</si>
  <si>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</si>
  <si>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</si>
  <si>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</si>
  <si>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</si>
  <si>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</si>
  <si>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</si>
  <si>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</si>
  <si>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</si>
  <si>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</si>
  <si>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</si>
  <si>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</si>
  <si>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</si>
  <si>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</si>
  <si>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</si>
  <si>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</si>
  <si>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</si>
  <si>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</si>
  <si>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</si>
  <si>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</si>
  <si>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</si>
  <si>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</si>
  <si>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</si>
  <si>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</si>
  <si>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</si>
  <si>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</si>
  <si>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</si>
  <si>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</si>
  <si>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</si>
  <si>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</si>
  <si>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</si>
  <si>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</si>
  <si>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</si>
  <si>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</si>
  <si>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</si>
  <si>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</si>
  <si>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</si>
  <si>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</si>
  <si>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</si>
  <si>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</si>
  <si>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</si>
  <si>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</si>
  <si>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</si>
  <si>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</si>
  <si>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</si>
  <si>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</si>
  <si>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</si>
  <si>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</si>
  <si>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</si>
  <si>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</si>
  <si>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</si>
  <si>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</si>
  <si>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</si>
  <si>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</si>
  <si>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</si>
  <si>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</si>
  <si>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</si>
  <si>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</si>
  <si>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</si>
  <si>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</si>
  <si>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</si>
  <si>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</si>
  <si>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</si>
  <si>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</si>
  <si>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</si>
  <si>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</si>
  <si>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</si>
  <si>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</si>
  <si>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</si>
  <si>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</si>
  <si>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</si>
  <si>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</si>
  <si>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</si>
  <si>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</si>
  <si>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</si>
  <si>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</si>
  <si>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</si>
  <si>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</si>
  <si>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</si>
  <si>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</si>
  <si>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</si>
  <si>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</si>
  <si>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</si>
  <si>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</si>
  <si>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</si>
  <si>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</si>
  <si>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</si>
  <si>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</si>
  <si>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</si>
  <si>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</si>
  <si>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</si>
  <si>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</si>
  <si>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</si>
  <si>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</si>
  <si>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</si>
  <si>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B J Duplex Boards Ltd</t>
  </si>
  <si>
    <t>BJDUP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</si>
  <si>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</si>
  <si>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</si>
  <si>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</si>
  <si>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</si>
  <si>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</si>
  <si>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</si>
  <si>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</si>
  <si>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</si>
  <si>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</si>
  <si>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</si>
  <si>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IEC Education Ltd</t>
  </si>
  <si>
    <t>IECEDU</t>
  </si>
  <si>
    <t>Sharma East India Hospitals and Medical Research Ltd</t>
  </si>
  <si>
    <t>SHARMEH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</si>
  <si>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</si>
  <si>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</si>
  <si>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</si>
  <si>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</si>
  <si>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</si>
  <si>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</si>
  <si>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</si>
  <si>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</si>
  <si>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</si>
  <si>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</si>
  <si>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</si>
  <si>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</si>
  <si>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</si>
  <si>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</si>
  <si>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Sanmitra Commercial Ltd</t>
  </si>
  <si>
    <t>ZSANMCOM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</si>
  <si>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</si>
  <si>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</si>
  <si>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</si>
  <si>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</si>
  <si>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</si>
  <si>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</si>
  <si>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</si>
  <si>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</si>
  <si>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</si>
  <si>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</si>
  <si>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</si>
  <si>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</si>
  <si>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</si>
  <si>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</si>
  <si>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</si>
  <si>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</si>
  <si>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</si>
  <si>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</si>
  <si>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</si>
  <si>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</si>
  <si>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</si>
  <si>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</si>
  <si>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</si>
  <si>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</si>
  <si>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</si>
  <si>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</si>
  <si>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</si>
  <si>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</si>
  <si>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</si>
  <si>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</si>
  <si>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</si>
  <si>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</si>
  <si>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</si>
  <si>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</si>
  <si>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</si>
  <si>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</si>
  <si>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</si>
  <si>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</si>
  <si>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</si>
  <si>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</si>
  <si>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</si>
  <si>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</si>
  <si>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</si>
  <si>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</si>
  <si>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</si>
  <si>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</si>
  <si>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</si>
  <si>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</si>
  <si>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</si>
  <si>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</si>
  <si>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</si>
  <si>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</si>
  <si>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</si>
  <si>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</si>
  <si>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</si>
  <si>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</si>
  <si>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</si>
  <si>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</si>
  <si>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</si>
  <si>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</si>
  <si>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</si>
  <si>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</si>
  <si>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</si>
  <si>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</si>
  <si>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</si>
  <si>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</si>
  <si>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</si>
  <si>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</si>
  <si>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</si>
  <si>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</si>
  <si>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</si>
  <si>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</si>
  <si>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</si>
  <si>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</si>
  <si>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</si>
  <si>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</si>
  <si>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</si>
  <si>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</si>
  <si>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</si>
  <si>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</si>
  <si>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</si>
  <si>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</si>
  <si>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</si>
  <si>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</si>
  <si>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</si>
  <si>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</si>
  <si>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</si>
  <si>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</si>
  <si>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</si>
  <si>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</si>
  <si>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</si>
  <si>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</si>
  <si>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</si>
  <si>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Krishca Strapping Solutions Ltd</t>
  </si>
  <si>
    <t>KRISHCA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</si>
  <si>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</si>
  <si>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</si>
  <si>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</si>
  <si>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</si>
  <si>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</si>
  <si>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</si>
  <si>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</si>
  <si>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</si>
  <si>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</si>
  <si>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</si>
  <si>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</si>
  <si>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</si>
  <si>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</si>
  <si>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</si>
  <si>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</si>
  <si>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</si>
  <si>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</si>
  <si>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</si>
  <si>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</si>
  <si>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</si>
  <si>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</si>
  <si>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</si>
  <si>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</si>
  <si>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</si>
  <si>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</si>
  <si>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</si>
  <si>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</si>
  <si>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</si>
  <si>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</si>
  <si>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</si>
  <si>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</si>
  <si>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</si>
  <si>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</si>
  <si>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</si>
  <si>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</si>
  <si>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</si>
  <si>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</si>
  <si>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</si>
  <si>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</si>
  <si>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</si>
  <si>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</si>
  <si>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</si>
  <si>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</si>
  <si>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</si>
  <si>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</si>
  <si>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</si>
  <si>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</si>
  <si>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</si>
  <si>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</si>
  <si>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</si>
  <si>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</si>
  <si>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</si>
  <si>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</si>
  <si>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</si>
  <si>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</si>
  <si>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</si>
  <si>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</si>
  <si>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</si>
  <si>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</si>
  <si>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</si>
  <si>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</si>
  <si>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</si>
  <si>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</si>
  <si>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</si>
  <si>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</si>
  <si>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</si>
  <si>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</si>
  <si>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</si>
  <si>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NDR InvIT Trust</t>
  </si>
  <si>
    <t>NDRINVIT</t>
  </si>
  <si>
    <t>LIC MF Nifty Midcap 100 ETF</t>
  </si>
  <si>
    <t>LICNMID100</t>
  </si>
  <si>
    <t>Indiabulls Housing Finance Ltd Partly Paidup</t>
  </si>
  <si>
    <t>IBULPP</t>
  </si>
  <si>
    <t>Skipper Ltd Partly Paidup</t>
  </si>
  <si>
    <t>SKIPPERPP</t>
  </si>
  <si>
    <t>Mirae Asset Nifty Smallcap 250 Momen.Quali. 100ETF</t>
  </si>
  <si>
    <t>SMALLCAP</t>
  </si>
  <si>
    <t>Zerodha Gold ETF</t>
  </si>
  <si>
    <t>GOLDCASE</t>
  </si>
  <si>
    <t>Shree Ajit Pulp and Paper Ltd Partly Paidup</t>
  </si>
  <si>
    <t>SAPPLPP</t>
  </si>
  <si>
    <t>Adroit Infotech Ltd Partly Paidup</t>
  </si>
  <si>
    <t>ADROITPP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</si>
  <si>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</si>
  <si>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</si>
  <si>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</si>
  <si>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</si>
  <si>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</si>
  <si>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</si>
  <si>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</si>
  <si>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</si>
  <si>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</si>
  <si>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</si>
  <si>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</si>
  <si>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</si>
  <si>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</si>
  <si>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</si>
  <si>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AN Midsmallcap400 Momentum Quality 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</si>
  <si>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</si>
  <si>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</si>
  <si>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</si>
  <si>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</si>
  <si>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</si>
  <si>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</si>
  <si>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</si>
  <si>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</si>
  <si>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</si>
  <si>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</si>
  <si>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</si>
  <si>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</si>
  <si>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</si>
  <si>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</si>
  <si>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</si>
  <si>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</si>
  <si>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</si>
  <si>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Medicamen Organics Ltd</t>
  </si>
  <si>
    <t>MEDIORG</t>
  </si>
  <si>
    <t>Stanley Lifestyles Ltd</t>
  </si>
  <si>
    <t>STANLEY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</si>
  <si>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</si>
  <si>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</si>
  <si>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</si>
  <si>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</si>
  <si>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</si>
  <si>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</si>
  <si>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</si>
  <si>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Automobile and Auto Components</t>
  </si>
  <si>
    <t>Power</t>
  </si>
  <si>
    <t>Healthcare</t>
  </si>
  <si>
    <t>Metals &amp; Mining</t>
  </si>
  <si>
    <t>Capital Goods</t>
  </si>
  <si>
    <t>Construction Materials</t>
  </si>
  <si>
    <t>Services</t>
  </si>
  <si>
    <t>Consumer Services</t>
  </si>
  <si>
    <t>Consumer Durables</t>
  </si>
  <si>
    <t>Realty</t>
  </si>
  <si>
    <t>Chemicals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</si>
  <si>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</si>
  <si>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</si>
  <si>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</si>
  <si>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</si>
  <si>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</si>
  <si>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</si>
  <si>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</si>
  <si>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</si>
  <si>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</si>
  <si>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</si>
  <si>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</si>
  <si>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</si>
  <si>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</si>
  <si>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</si>
  <si>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</si>
  <si>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</si>
  <si>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</si>
  <si>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</si>
  <si>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</si>
  <si>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</si>
  <si>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</si>
  <si>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</si>
  <si>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</si>
  <si>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</si>
  <si>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</si>
  <si>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</si>
  <si>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</si>
  <si>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</si>
  <si>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</si>
  <si>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Count</t>
  </si>
  <si>
    <t>1W Out-Performance</t>
  </si>
  <si>
    <t>1M Out-Performance</t>
  </si>
  <si>
    <t>RSI</t>
  </si>
  <si>
    <t>% Price above 20D EMA</t>
  </si>
  <si>
    <t>Positive</t>
  </si>
  <si>
    <t>Negative</t>
  </si>
  <si>
    <t>Neutral</t>
  </si>
  <si>
    <t>Sharpe Ratio Z-Score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</si>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</sst>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esktop\Market%20Data\ind_niftytotalmarket_list.xlsx" TargetMode="External"/><Relationship Id="rId1" Type="http://schemas.openxmlformats.org/officeDocument/2006/relationships/externalLinkPath" Target="ind_niftytotalmarket_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_niftytotalmarket_list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2C13C83-F3B6-42E9-A9E8-69F52F3BEDFF}" name="Table4" displayName="Table4" ref="A1:V122" totalsRowShown="0">
  <autoFilter ref="A1:V122" xr:uid="{52C13C83-F3B6-42E9-A9E8-69F52F3BEDFF}"/>
  <sortState xmlns:xlrd2="http://schemas.microsoft.com/office/spreadsheetml/2017/richdata2" ref="A2:V122">
    <sortCondition descending="1" ref="B1:B122"/>
  </sortState>
  <tableColumns count="22">
    <tableColumn id="1" xr3:uid="{FD9F73F1-997F-4EB2-8E17-F49D008DA633}" name="Sub-Sector"/>
    <tableColumn id="2" xr3:uid="{E0714CB8-1977-47F9-A029-DA8008FE6E63}" name="Count" dataDxfId="48">
      <calculatedColumnFormula>COUNTIFS(Table2[Sub-Sector],Table4[[#This Row],[Sub-Sector]])</calculatedColumnFormula>
    </tableColumn>
    <tableColumn id="3" xr3:uid="{C265A129-AA26-4BED-BED5-33C0A690ABD2}" name="Uptrend" dataDxfId="47">
      <calculatedColumnFormula>COUNTIFS(Table2[Sub-Sector],Table4[[#This Row],[Sub-Sector]],Table2[Uptrend],"Uptrend")/Table4[[#This Row],[Count]]</calculatedColumnFormula>
    </tableColumn>
    <tableColumn id="4" xr3:uid="{F443D1E8-1E00-41C2-826E-5856C1B14457}" name="1W Out-Performance" dataDxfId="46">
      <calculatedColumnFormula>COUNTIFS(Table2[Sub-Sector],Table4[[#This Row],[Sub-Sector]],Table2[1W Return vs Nifty],"&gt;=5")/Table4[[#This Row],[Count]]</calculatedColumnFormula>
    </tableColumn>
    <tableColumn id="5" xr3:uid="{44B4D097-BC19-4E7B-95F7-727A05284975}" name="1M Out-Performance" dataDxfId="45">
      <calculatedColumnFormula>COUNTIFS(Table2[Sub-Sector],Table4[[#This Row],[Sub-Sector]],Table2[1M Return vs Nifty],"&gt;=5")/Table4[[#This Row],[Count]]</calculatedColumnFormula>
    </tableColumn>
    <tableColumn id="6" xr3:uid="{31B3E4AA-C10D-47D3-98C1-FE04E2940668}" name="6M Return vs Nifty" dataDxfId="44">
      <calculatedColumnFormula>COUNTIFS(Table2[Sub-Sector],Table4[[#This Row],[Sub-Sector]],Table2[6M Return vs Nifty],"&gt;=10")/Table4[[#This Row],[Count]]</calculatedColumnFormula>
    </tableColumn>
    <tableColumn id="7" xr3:uid="{B12ADDA7-72FC-4E6B-BB7F-57F522B5CCF5}" name="1Y Return vs Nifty" dataDxfId="43">
      <calculatedColumnFormula>COUNTIFS(Table2[Sub-Sector],Table4[[#This Row],[Sub-Sector]],Table2[1Y Return vs Nifty],"&gt;=10")/Table4[[#This Row],[Count]]</calculatedColumnFormula>
    </tableColumn>
    <tableColumn id="8" xr3:uid="{F4AAE1BA-DEE0-4C20-8427-BCC9B7A840D1}" name="RSI" dataDxfId="42">
      <calculatedColumnFormula>COUNTIFS(Table2[Sub-Sector],Table4[[#This Row],[Sub-Sector]],Table2[RSI Exponential â€“ 14D],"&gt;=50")/Table4[[#This Row],[Count]]</calculatedColumnFormula>
    </tableColumn>
    <tableColumn id="9" xr3:uid="{8E388CA7-73EE-48B9-BEA5-99C95391CB29}" name="Relative Volume" dataDxfId="41">
      <calculatedColumnFormula>COUNTIFS(Table2[Sub-Sector],Table4[[#This Row],[Sub-Sector]],Table2[Relative Volume],"&gt;=2")/Table4[[#This Row],[Count]]</calculatedColumnFormula>
    </tableColumn>
    <tableColumn id="10" xr3:uid="{BB15C3DF-6D1C-4615-A725-89E576EFF6FE}" name="% Away From Day Low" dataDxfId="40">
      <calculatedColumnFormula>COUNTIFS(Table2[Sub-Sector],Table4[[#This Row],[Sub-Sector]],Table2[% Away From Day Low],"&gt;=0.05")/Table4[[#This Row],[Count]]</calculatedColumnFormula>
    </tableColumn>
    <tableColumn id="11" xr3:uid="{2666128D-E57D-4311-8009-E24A9A6B8C82}" name="% Away From Day High" dataDxfId="39">
      <calculatedColumnFormula>COUNTIFS(Table2[Sub-Sector],Table4[[#This Row],[Sub-Sector]],Table2[% Away From Day High],"&lt;=0.05")/Table4[[#This Row],[Count]]</calculatedColumnFormula>
    </tableColumn>
    <tableColumn id="12" xr3:uid="{C6EC3BD6-4237-4D9D-B610-96C8C090898D}" name="% Away From Current Week Low" dataDxfId="38">
      <calculatedColumnFormula>COUNTIFS(Table2[Sub-Sector],Table4[[#This Row],[Sub-Sector]],Table2[% Away From Current Week Low],"&gt;=0.05")/Table4[[#This Row],[Count]]</calculatedColumnFormula>
    </tableColumn>
    <tableColumn id="13" xr3:uid="{9D44DB97-3AF0-479A-B2A3-5ED5A9DFFB0C}" name="% Away From Current Week High" dataDxfId="37">
      <calculatedColumnFormula>COUNTIFS(Table2[Sub-Sector],Table4[[#This Row],[Sub-Sector]],Table2[% Away From Current Week High],"&lt;=0.05")/Table4[[#This Row],[Count]]</calculatedColumnFormula>
    </tableColumn>
    <tableColumn id="14" xr3:uid="{816428D2-7119-4698-95E1-2F1DA54258BA}" name="% Away From Current Month Low" dataDxfId="36">
      <calculatedColumnFormula>COUNTIFS(Table2[Sub-Sector],Table4[[#This Row],[Sub-Sector]],Table2[% Away From Current Month Low],"&gt;=0.05")/Table4[[#This Row],[Count]]</calculatedColumnFormula>
    </tableColumn>
    <tableColumn id="15" xr3:uid="{AAF6727C-74C2-49C5-95D5-3DB063B69CC9}" name="% Away From Current Month High" dataDxfId="35">
      <calculatedColumnFormula>COUNTIFS(Table2[Sub-Sector],Table4[[#This Row],[Sub-Sector]],Table2[% Away From Current Month High],"&lt;=0.05")/Table4[[#This Row],[Count]]</calculatedColumnFormula>
    </tableColumn>
    <tableColumn id="16" xr3:uid="{034B9045-207E-4D5E-A92B-C6DA3DF56FA7}" name="% Away From 52W High" dataDxfId="34">
      <calculatedColumnFormula>COUNTIFS(Table2[Sub-Sector],Table4[[#This Row],[Sub-Sector]],Table2[% Away From 52W High],"&lt;=10")/Table4[[#This Row],[Count]]</calculatedColumnFormula>
    </tableColumn>
    <tableColumn id="17" xr3:uid="{D0AA4F3A-E479-42CC-98DA-02E54E3B867A}" name="% Away From 52W Low" dataDxfId="33">
      <calculatedColumnFormula>COUNTIFS(Table2[Sub-Sector],Table4[[#This Row],[Sub-Sector]],Table2[% Away From 52W Low],"&gt;=10")/Table4[[#This Row],[Count]]</calculatedColumnFormula>
    </tableColumn>
    <tableColumn id="18" xr3:uid="{8A6EAABF-4877-4538-BA29-FEA8FE422B30}" name="% Price above 20D EMA" dataDxfId="32">
      <calculatedColumnFormula>COUNTIFS(Table2[Sub-Sector],Table4[[#This Row],[Sub-Sector]],Table2[% Price above 20 EMA],"&gt;=0")/Table4[[#This Row],[Count]]</calculatedColumnFormula>
    </tableColumn>
    <tableColumn id="19" xr3:uid="{0D7CBD2A-5952-4C40-A205-6EA91AFE4A4B}" name="% Price above 50 EMA" dataDxfId="31">
      <calculatedColumnFormula>COUNTIFS(Table2[Sub-Sector],Table4[[#This Row],[Sub-Sector]],Table2[% Price above 50 EMA],"&gt;=0")/Table4[[#This Row],[Count]]</calculatedColumnFormula>
    </tableColumn>
    <tableColumn id="20" xr3:uid="{774CBB32-2E52-4FCB-A7FE-0038267B264E}" name="% Price above 200 EMA" dataDxfId="30">
      <calculatedColumnFormula>COUNTIFS(Table2[Sub-Sector],Table4[[#This Row],[Sub-Sector]],Table2[% Price above 200 EMA],"&gt;=0")/Table4[[#This Row],[Count]]</calculatedColumnFormula>
    </tableColumn>
    <tableColumn id="21" xr3:uid="{271F5F61-A64D-4302-AFC1-D9E74638257C}" name="Rate of Change - Zone" dataDxfId="29">
      <calculatedColumnFormula>COUNTIFS(Table2[Sub-Sector],Table4[[#This Row],[Sub-Sector]],Table2[Rate of Change - Zone],"Positive")/Table4[[#This Row],[Count]]</calculatedColumnFormula>
    </tableColumn>
    <tableColumn id="22" xr3:uid="{52F69642-8C8F-4D92-96D7-FEEABD95BEB8}" name="Sharpe Ratio" dataDxfId="28">
      <calculatedColumnFormula>COUNTIFS(Table2[Sub-Sector],Table4[[#This Row],[Sub-Sector]],Table2[Sharpe Ratio],"&gt;=0.10")/Table4[[#This Row],[Count]]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8A687A7-CE76-4632-9624-0CFBE7E7AE80}" name="Table2" displayName="Table2" ref="A1:AR726" totalsRowShown="0">
  <sortState xmlns:xlrd2="http://schemas.microsoft.com/office/spreadsheetml/2017/richdata2" ref="A2:AR726">
    <sortCondition descending="1" ref="AQ1:AQ726"/>
  </sortState>
  <tableColumns count="44">
    <tableColumn id="1" xr3:uid="{A9636F1C-DF95-4722-AFC6-B9F346090E90}" name="Name"/>
    <tableColumn id="2" xr3:uid="{5FB13A07-2208-4FA6-BFFC-E58F217FFE41}" name="Ticker"/>
    <tableColumn id="3" xr3:uid="{DAB07B50-0D81-487B-9F54-E273856696C4}" name="Industry"/>
    <tableColumn id="4" xr3:uid="{BC1EC9C4-3B6B-4D03-8454-FFF69571B72A}" name="Sub-Sector"/>
    <tableColumn id="5" xr3:uid="{E9494335-50FC-4F88-8A07-2061604DE57A}" name="Market Cap"/>
    <tableColumn id="6" xr3:uid="{BCEA8E89-AB71-4E35-821E-7C756A7187AB}" name="Close Price"/>
    <tableColumn id="7" xr3:uid="{B253F3A9-BEF6-4D07-86CA-E0EB7A794024}" name="1Y Return vs Nifty"/>
    <tableColumn id="18" xr3:uid="{18F32D2D-4863-4663-A194-27B4AF067C8B}" name="1Y Return vs Nifty Z-Score" dataDxfId="27">
      <calculatedColumnFormula>(Table2[[#This Row],[1Y Return vs Nifty]]-AVERAGE(Table2[1Y Return vs Nifty]))/_xlfn.STDEV.P(Table2[1Y Return vs Nifty])</calculatedColumnFormula>
    </tableColumn>
    <tableColumn id="8" xr3:uid="{9EECEB56-ADB6-42EB-BF2D-BC0AA2516FBF}" name="1M Return vs Nifty"/>
    <tableColumn id="19" xr3:uid="{33EBE967-0CA9-4516-93D3-1FE502D4A912}" name="1M Return vs Nifty Z-Score" dataDxfId="26">
      <calculatedColumnFormula>(Table2[[#This Row],[1M Return vs Nifty]]-AVERAGE(Table2[1M Return vs Nifty]))/_xlfn.STDEV.P(Table2[1M Return vs Nifty])</calculatedColumnFormula>
    </tableColumn>
    <tableColumn id="9" xr3:uid="{DDD2D3AC-921D-4A3B-9606-337637FB1BCC}" name="6M Return vs Nifty"/>
    <tableColumn id="20" xr3:uid="{845DEA52-8756-4916-913D-D4E8FC2E20C5}" name="6M Return vs Nifty Z-Score" dataDxfId="25">
      <calculatedColumnFormula>(Table2[[#This Row],[6M Return vs Nifty]]-AVERAGE(Table2[6M Return vs Nifty]))/_xlfn.STDEV.P(Table2[6M Return vs Nifty])</calculatedColumnFormula>
    </tableColumn>
    <tableColumn id="10" xr3:uid="{8F83D81B-8C9E-433A-AF34-1FA6317CCD87}" name="1W Return vs Nifty"/>
    <tableColumn id="21" xr3:uid="{486D4F07-9B34-48E7-9BCA-B15277EE2293}" name="1W Return vs Nifty Z-Score" dataDxfId="24">
      <calculatedColumnFormula>(Table2[[#This Row],[1W Return vs Nifty]]-AVERAGE(Table2[1W Return vs Nifty]))/_xlfn.STDEV.P(Table2[1W Return vs Nifty])</calculatedColumnFormula>
    </tableColumn>
    <tableColumn id="22" xr3:uid="{88321667-D6B4-47DC-8AFF-019D0750AC98}" name="20D EMA" dataDxfId="23"/>
    <tableColumn id="11" xr3:uid="{B80CF9AD-E986-40A4-8463-A0DFD1807CE9}" name="50D EMA"/>
    <tableColumn id="12" xr3:uid="{66476119-1641-461F-975A-7303FAC64C46}" name="200D EMA"/>
    <tableColumn id="13" xr3:uid="{5DB7693D-A1AB-4D99-88B7-B780AB74628D}" name="RSI Exponential â€“ 14D"/>
    <tableColumn id="25" xr3:uid="{132C622B-AC9B-4D88-BCE1-8876B0F24755}" name="% Price above 20 EMA" dataDxfId="22">
      <calculatedColumnFormula>(Table2[[#This Row],[Close Price]]-Table2[[#This Row],[20D EMA]])/Table2[[#This Row],[20D EMA]]</calculatedColumnFormula>
    </tableColumn>
    <tableColumn id="24" xr3:uid="{65185994-200D-4487-886E-ACC7B0B2CD0B}" name="% Price above 50 EMA" dataDxfId="21">
      <calculatedColumnFormula>(Table2[[#This Row],[Close Price]]-Table2[[#This Row],[50D EMA]])/Table2[[#This Row],[50D EMA]]</calculatedColumnFormula>
    </tableColumn>
    <tableColumn id="23" xr3:uid="{2260C22C-FE34-4265-9CBB-1F85066FF61E}" name="% Price above 200 EMA" dataDxfId="20">
      <calculatedColumnFormula>(Table2[[#This Row],[Close Price]]-Table2[[#This Row],[200D EMA]])/Table2[[#This Row],[200D EMA]]</calculatedColumnFormula>
    </tableColumn>
    <tableColumn id="14" xr3:uid="{349794BB-DC2A-4EA4-A6B7-DCEA9738D30F}" name="Relative Volume"/>
    <tableColumn id="37" xr3:uid="{263B8068-CC3B-4E81-9FE8-C2A1FEA2A0A2}" name="Day Low" dataDxfId="19"/>
    <tableColumn id="36" xr3:uid="{E2ADB7BC-4CBE-404F-A23D-46BAC1FACA39}" name="Day High" dataDxfId="18"/>
    <tableColumn id="35" xr3:uid="{0A489C75-514B-4FA7-AE99-8F7E3B8233A8}" name="Current Week Low" dataDxfId="17"/>
    <tableColumn id="34" xr3:uid="{4E7BC032-EB5C-46DD-9528-6437B01E26A8}" name="Current Week High" dataDxfId="16"/>
    <tableColumn id="33" xr3:uid="{A020A6C9-C3CA-4305-A07C-E0D626251BB6}" name="Current Month Low" dataDxfId="15"/>
    <tableColumn id="32" xr3:uid="{1695B8BB-D3F5-4078-B1EF-CF720602D79A}" name="Current Month High" dataDxfId="14"/>
    <tableColumn id="31" xr3:uid="{751490CC-6516-45F0-BC8A-8315BA2E5616}" name="% Away From Day Low" dataDxfId="13">
      <calculatedColumnFormula>(Table2[[#This Row],[Close Price]]/Table2[[#This Row],[Day Low]])-1</calculatedColumnFormula>
    </tableColumn>
    <tableColumn id="30" xr3:uid="{7C30EEAF-855D-44B0-A10E-E23CA3BEEA1E}" name="% Away From Day High" dataDxfId="12">
      <calculatedColumnFormula>(Table2[[#This Row],[Day High]]/Table2[[#This Row],[Close Price]])-1</calculatedColumnFormula>
    </tableColumn>
    <tableColumn id="29" xr3:uid="{2F11B9EB-0898-45E5-8F76-41CC6FD32A69}" name="% Away From Current Week Low" dataDxfId="11">
      <calculatedColumnFormula>(Table2[[#This Row],[Close Price]]/Table2[[#This Row],[Current Week Low]])-1</calculatedColumnFormula>
    </tableColumn>
    <tableColumn id="28" xr3:uid="{4E49C279-D65F-405A-B7A9-4F1713203BF5}" name="% Away From Current Week High" dataDxfId="10">
      <calculatedColumnFormula>(Table2[[#This Row],[Current Week High]]/Table2[[#This Row],[Close Price]])-1</calculatedColumnFormula>
    </tableColumn>
    <tableColumn id="27" xr3:uid="{8C8796C6-2F21-4821-AA9A-6892A4D755FB}" name="% Away From Current Month Low" dataDxfId="9">
      <calculatedColumnFormula>(Table2[[#This Row],[Close Price]]/Table2[[#This Row],[Current Month Low]])-1</calculatedColumnFormula>
    </tableColumn>
    <tableColumn id="26" xr3:uid="{3BFC20CD-69A7-463E-9029-CA55487DEB5B}" name="% Away From Current Month High" dataDxfId="8">
      <calculatedColumnFormula>(Table2[[#This Row],[Current Month High]]/Table2[[#This Row],[Close Price]])-1</calculatedColumnFormula>
    </tableColumn>
    <tableColumn id="15" xr3:uid="{1A39A131-8E75-4752-ADB9-6C2AD4986F7F}" name="% Away From 52W High"/>
    <tableColumn id="16" xr3:uid="{FFE3A0FE-2EA8-4717-81D7-62DCE75414BB}" name="% Away From 52W Low"/>
    <tableColumn id="38" xr3:uid="{5F1CFE50-A0E5-4872-98A6-328ED33A2EEE}" name="Uptrend" dataDxfId="7">
      <calculatedColumnFormula>IF(AND(Table2[[#This Row],[20D EMA]]&gt;Table2[[#This Row],[50D EMA]],Table2[[#This Row],[50D EMA]]&gt;Table2[[#This Row],[200D EMA]]),"Uptrend","Downtrend/NoTrend")</calculatedColumnFormula>
    </tableColumn>
    <tableColumn id="42" xr3:uid="{AB814CEB-E7B0-4543-A7D0-8FDE8EB1D1F9}" name="Relative Strength Sector Index" dataDxfId="6"/>
    <tableColumn id="41" xr3:uid="{1B2CA856-6329-4388-8EDD-18780A4C27CB}" name="Relative Strength Sector Index - Zone" dataDxfId="5"/>
    <tableColumn id="40" xr3:uid="{AFE4B207-D097-474B-BA82-088428E27B93}" name="Rate of Change" dataDxfId="4"/>
    <tableColumn id="39" xr3:uid="{712D2BF6-698A-4540-9786-27F501DBD841}" name="Rate of Change - Zone" dataDxfId="3"/>
    <tableColumn id="17" xr3:uid="{AB99AE7A-A718-4FC9-A6BF-2D4146D4C587}" name="Sharpe Ratio"/>
    <tableColumn id="44" xr3:uid="{E01737DD-D437-476F-9F47-F2B7BA7C3297}" name="Sharpe Ratio Z-Score" dataDxfId="2">
      <calculatedColumnFormula>(Table2[[#This Row],[Sharpe Ratio]]-AVERAGE(Table2[Sharpe Ratio]))/_xlfn.STDEV.P(Table2[Sharpe Ratio])</calculatedColumnFormula>
    </tableColumn>
    <tableColumn id="45" xr3:uid="{998E0AB2-90B7-48FD-8C80-555320A6F0A4}" name="Score" dataDxfId="1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CAE71B-0955-482F-8733-E8A463807A6E}" name="Table1" displayName="Table1" ref="A1:Q4958" totalsRowShown="0">
  <autoFilter ref="A1:Q4958" xr:uid="{F7CAE71B-0955-482F-8733-E8A463807A6E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8A3F7295-A072-4FD4-9CF8-A0473E87E47E}" name="Name"/>
    <tableColumn id="2" xr3:uid="{11BAD4C3-329B-4011-B259-2D092BF45C49}" name="Ticker"/>
    <tableColumn id="17" xr3:uid="{63C1C9D4-9C89-40ED-8F73-3E7BC0A1FB2D}" name="Industry" dataDxfId="0">
      <calculatedColumnFormula>IFERROR(VLOOKUP(Table1[[#This Row],[Ticker]],[1]!Table1[[Symbol]:[Industry]],2,FALSE),"-")</calculatedColumnFormula>
    </tableColumn>
    <tableColumn id="3" xr3:uid="{9A94F960-D8E1-4AD0-9134-E316F358A1E7}" name="Sub-Sector"/>
    <tableColumn id="4" xr3:uid="{3FDAC320-8545-49EE-A222-2D70C3FC841F}" name="Market Cap"/>
    <tableColumn id="5" xr3:uid="{FBD5F423-AC85-4D42-8536-3606E8FBA89C}" name="Close Price"/>
    <tableColumn id="6" xr3:uid="{39149484-97D2-4212-BF13-683DD696AE88}" name="1Y Return vs Nifty"/>
    <tableColumn id="7" xr3:uid="{23D5DF84-F821-409A-AE01-00108CA45FB8}" name="1M Return vs Nifty"/>
    <tableColumn id="8" xr3:uid="{495DB834-78EC-40D4-B346-CD8BF8C8C948}" name="6M Return vs Nifty"/>
    <tableColumn id="9" xr3:uid="{391AEE75-4499-475E-9197-A720FDACE618}" name="1W Return vs Nifty"/>
    <tableColumn id="10" xr3:uid="{399D3DEA-3301-48DD-9887-58EA6571FC34}" name="50D EMA"/>
    <tableColumn id="11" xr3:uid="{3ED9B0C1-B57D-453C-8268-C164AEF43924}" name="200D EMA"/>
    <tableColumn id="12" xr3:uid="{BA0E685C-382F-48CA-A0BA-98B5A48A76C4}" name="RSI Exponential â€“ 14D"/>
    <tableColumn id="13" xr3:uid="{FAE0B6DF-CC15-46AA-8F85-398BCE662F5A}" name="Relative Volume"/>
    <tableColumn id="14" xr3:uid="{E5FE49F5-C21E-4718-A51D-CCB3125CD3B6}" name="% Away From 52W High"/>
    <tableColumn id="15" xr3:uid="{5E27A910-B6E3-4595-8863-356193D2A565}" name="% Away From 52W Low"/>
    <tableColumn id="16" xr3:uid="{4FECB2A4-7452-4CE7-997C-1E4BE89D9B52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565B5-F9C2-4969-8713-50A485722655}">
  <dimension ref="A1:V122"/>
  <sheetViews>
    <sheetView topLeftCell="F1" workbookViewId="0">
      <selection activeCell="G2" sqref="G2"/>
    </sheetView>
  </sheetViews>
  <sheetFormatPr defaultRowHeight="14.4" x14ac:dyDescent="0.3"/>
  <cols>
    <col min="1" max="1" width="34.44140625" bestFit="1" customWidth="1"/>
    <col min="2" max="2" width="8.33203125" bestFit="1" customWidth="1"/>
    <col min="3" max="3" width="10.21875" bestFit="1" customWidth="1"/>
    <col min="4" max="5" width="21.33203125" bestFit="1" customWidth="1"/>
    <col min="6" max="6" width="19" bestFit="1" customWidth="1"/>
    <col min="7" max="7" width="18.21875" bestFit="1" customWidth="1"/>
    <col min="8" max="8" width="8" bestFit="1" customWidth="1"/>
    <col min="9" max="9" width="17" bestFit="1" customWidth="1"/>
    <col min="10" max="10" width="22.33203125" bestFit="1" customWidth="1"/>
    <col min="11" max="11" width="22.6640625" bestFit="1" customWidth="1"/>
    <col min="12" max="12" width="30.88671875" bestFit="1" customWidth="1"/>
    <col min="13" max="13" width="31.21875" bestFit="1" customWidth="1"/>
    <col min="14" max="14" width="32" bestFit="1" customWidth="1"/>
    <col min="15" max="15" width="32.33203125" bestFit="1" customWidth="1"/>
    <col min="16" max="16" width="23.21875" bestFit="1" customWidth="1"/>
    <col min="17" max="17" width="22.88671875" bestFit="1" customWidth="1"/>
    <col min="18" max="18" width="23.21875" bestFit="1" customWidth="1"/>
    <col min="19" max="19" width="22" bestFit="1" customWidth="1"/>
    <col min="20" max="20" width="23" bestFit="1" customWidth="1"/>
    <col min="21" max="21" width="22" bestFit="1" customWidth="1"/>
    <col min="22" max="22" width="13.88671875" bestFit="1" customWidth="1"/>
  </cols>
  <sheetData>
    <row r="1" spans="1:22" x14ac:dyDescent="0.3">
      <c r="A1" t="s">
        <v>2</v>
      </c>
      <c r="B1" t="s">
        <v>10120</v>
      </c>
      <c r="C1" s="2" t="s">
        <v>10115</v>
      </c>
      <c r="D1" s="2" t="s">
        <v>10121</v>
      </c>
      <c r="E1" s="2" t="s">
        <v>10122</v>
      </c>
      <c r="F1" s="2" t="s">
        <v>7</v>
      </c>
      <c r="G1" s="2" t="s">
        <v>5</v>
      </c>
      <c r="H1" s="2" t="s">
        <v>10123</v>
      </c>
      <c r="I1" s="2" t="s">
        <v>12</v>
      </c>
      <c r="J1" s="2" t="s">
        <v>10109</v>
      </c>
      <c r="K1" s="2" t="s">
        <v>10110</v>
      </c>
      <c r="L1" s="2" t="s">
        <v>10111</v>
      </c>
      <c r="M1" s="2" t="s">
        <v>10112</v>
      </c>
      <c r="N1" s="2" t="s">
        <v>10113</v>
      </c>
      <c r="O1" s="2" t="s">
        <v>10114</v>
      </c>
      <c r="P1" s="2" t="s">
        <v>13</v>
      </c>
      <c r="Q1" s="2" t="s">
        <v>14</v>
      </c>
      <c r="R1" s="2" t="s">
        <v>10124</v>
      </c>
      <c r="S1" s="2" t="s">
        <v>10101</v>
      </c>
      <c r="T1" s="2" t="s">
        <v>10102</v>
      </c>
      <c r="U1" s="2" t="s">
        <v>10119</v>
      </c>
      <c r="V1" s="2" t="s">
        <v>15</v>
      </c>
    </row>
    <row r="2" spans="1:22" x14ac:dyDescent="0.3">
      <c r="A2" t="s">
        <v>62</v>
      </c>
      <c r="B2">
        <f>COUNTIFS(Table2[Sub-Sector],Table4[[#This Row],[Sub-Sector]])</f>
        <v>43</v>
      </c>
      <c r="C2" s="2">
        <f>COUNTIFS(Table2[Sub-Sector],Table4[[#This Row],[Sub-Sector]],Table2[Uptrend],"Uptrend")/Table4[[#This Row],[Count]]</f>
        <v>0.81395348837209303</v>
      </c>
      <c r="D2" s="2">
        <f>COUNTIFS(Table2[Sub-Sector],Table4[[#This Row],[Sub-Sector]],Table2[1W Return vs Nifty],"&gt;=5")/Table4[[#This Row],[Count]]</f>
        <v>6.9767441860465115E-2</v>
      </c>
      <c r="E2" s="2">
        <f>COUNTIFS(Table2[Sub-Sector],Table4[[#This Row],[Sub-Sector]],Table2[1M Return vs Nifty],"&gt;=5")/Table4[[#This Row],[Count]]</f>
        <v>0.30232558139534882</v>
      </c>
      <c r="F2" s="2">
        <f>COUNTIFS(Table2[Sub-Sector],Table4[[#This Row],[Sub-Sector]],Table2[6M Return vs Nifty],"&gt;=10")/Table4[[#This Row],[Count]]</f>
        <v>0.39534883720930231</v>
      </c>
      <c r="G2" s="2">
        <f>COUNTIFS(Table2[Sub-Sector],Table4[[#This Row],[Sub-Sector]],Table2[1Y Return vs Nifty],"&gt;=10")/Table4[[#This Row],[Count]]</f>
        <v>0.76744186046511631</v>
      </c>
      <c r="H2" s="2">
        <f>COUNTIFS(Table2[Sub-Sector],Table4[[#This Row],[Sub-Sector]],Table2[RSI Exponential â€“ 14D],"&gt;=50")/Table4[[#This Row],[Count]]</f>
        <v>0.58139534883720934</v>
      </c>
      <c r="I2" s="2">
        <f>COUNTIFS(Table2[Sub-Sector],Table4[[#This Row],[Sub-Sector]],Table2[Relative Volume],"&gt;=2")/Table4[[#This Row],[Count]]</f>
        <v>9.3023255813953487E-2</v>
      </c>
      <c r="J2" s="2">
        <f>COUNTIFS(Table2[Sub-Sector],Table4[[#This Row],[Sub-Sector]],Table2[% Away From Day Low],"&gt;=0.05")/Table4[[#This Row],[Count]]</f>
        <v>2.3255813953488372E-2</v>
      </c>
      <c r="K2" s="2">
        <f>COUNTIFS(Table2[Sub-Sector],Table4[[#This Row],[Sub-Sector]],Table2[% Away From Day High],"&lt;=0.05")/Table4[[#This Row],[Count]]</f>
        <v>0.97674418604651159</v>
      </c>
      <c r="L2" s="2">
        <f>COUNTIFS(Table2[Sub-Sector],Table4[[#This Row],[Sub-Sector]],Table2[% Away From Current Week Low],"&gt;=0.05")/Table4[[#This Row],[Count]]</f>
        <v>0.2558139534883721</v>
      </c>
      <c r="M2" s="2">
        <f>COUNTIFS(Table2[Sub-Sector],Table4[[#This Row],[Sub-Sector]],Table2[% Away From Current Week High],"&lt;=0.05")/Table4[[#This Row],[Count]]</f>
        <v>0.79069767441860461</v>
      </c>
      <c r="N2" s="2">
        <f>COUNTIFS(Table2[Sub-Sector],Table4[[#This Row],[Sub-Sector]],Table2[% Away From Current Month Low],"&gt;=0.05")/Table4[[#This Row],[Count]]</f>
        <v>0.97674418604651159</v>
      </c>
      <c r="O2" s="2">
        <f>COUNTIFS(Table2[Sub-Sector],Table4[[#This Row],[Sub-Sector]],Table2[% Away From Current Month High],"&lt;=0.05")/Table4[[#This Row],[Count]]</f>
        <v>0.53488372093023251</v>
      </c>
      <c r="P2" s="2">
        <f>COUNTIFS(Table2[Sub-Sector],Table4[[#This Row],[Sub-Sector]],Table2[% Away From 52W High],"&lt;=10")/Table4[[#This Row],[Count]]</f>
        <v>0.58139534883720934</v>
      </c>
      <c r="Q2" s="2">
        <f>COUNTIFS(Table2[Sub-Sector],Table4[[#This Row],[Sub-Sector]],Table2[% Away From 52W Low],"&gt;=10")/Table4[[#This Row],[Count]]</f>
        <v>1</v>
      </c>
      <c r="R2" s="2">
        <f>COUNTIFS(Table2[Sub-Sector],Table4[[#This Row],[Sub-Sector]],Table2[% Price above 20 EMA],"&gt;=0")/Table4[[#This Row],[Count]]</f>
        <v>0.58139534883720934</v>
      </c>
      <c r="S2" s="2">
        <f>COUNTIFS(Table2[Sub-Sector],Table4[[#This Row],[Sub-Sector]],Table2[% Price above 50 EMA],"&gt;=0")/Table4[[#This Row],[Count]]</f>
        <v>0.7441860465116279</v>
      </c>
      <c r="T2" s="2">
        <f>COUNTIFS(Table2[Sub-Sector],Table4[[#This Row],[Sub-Sector]],Table2[% Price above 200 EMA],"&gt;=0")/Table4[[#This Row],[Count]]</f>
        <v>0.90697674418604646</v>
      </c>
      <c r="U2" s="2">
        <f>COUNTIFS(Table2[Sub-Sector],Table4[[#This Row],[Sub-Sector]],Table2[Rate of Change - Zone],"Positive")/Table4[[#This Row],[Count]]</f>
        <v>0.51162790697674421</v>
      </c>
      <c r="V2" s="2">
        <f>COUNTIFS(Table2[Sub-Sector],Table4[[#This Row],[Sub-Sector]],Table2[Sharpe Ratio],"&gt;=0.10")/Table4[[#This Row],[Count]]</f>
        <v>2.3255813953488372E-2</v>
      </c>
    </row>
    <row r="3" spans="1:22" x14ac:dyDescent="0.3">
      <c r="A3" t="s">
        <v>46</v>
      </c>
      <c r="B3">
        <f>COUNTIFS(Table2[Sub-Sector],Table4[[#This Row],[Sub-Sector]])</f>
        <v>27</v>
      </c>
      <c r="C3" s="2">
        <f>COUNTIFS(Table2[Sub-Sector],Table4[[#This Row],[Sub-Sector]],Table2[Uptrend],"Uptrend")/Table4[[#This Row],[Count]]</f>
        <v>0.88888888888888884</v>
      </c>
      <c r="D3" s="2">
        <f>COUNTIFS(Table2[Sub-Sector],Table4[[#This Row],[Sub-Sector]],Table2[1W Return vs Nifty],"&gt;=5")/Table4[[#This Row],[Count]]</f>
        <v>7.407407407407407E-2</v>
      </c>
      <c r="E3" s="2">
        <f>COUNTIFS(Table2[Sub-Sector],Table4[[#This Row],[Sub-Sector]],Table2[1M Return vs Nifty],"&gt;=5")/Table4[[#This Row],[Count]]</f>
        <v>0.55555555555555558</v>
      </c>
      <c r="F3" s="2">
        <f>COUNTIFS(Table2[Sub-Sector],Table4[[#This Row],[Sub-Sector]],Table2[6M Return vs Nifty],"&gt;=10")/Table4[[#This Row],[Count]]</f>
        <v>0.7407407407407407</v>
      </c>
      <c r="G3" s="2">
        <f>COUNTIFS(Table2[Sub-Sector],Table4[[#This Row],[Sub-Sector]],Table2[1Y Return vs Nifty],"&gt;=10")/Table4[[#This Row],[Count]]</f>
        <v>0.92592592592592593</v>
      </c>
      <c r="H3" s="2">
        <f>COUNTIFS(Table2[Sub-Sector],Table4[[#This Row],[Sub-Sector]],Table2[RSI Exponential â€“ 14D],"&gt;=50")/Table4[[#This Row],[Count]]</f>
        <v>0.59259259259259256</v>
      </c>
      <c r="I3" s="2">
        <f>COUNTIFS(Table2[Sub-Sector],Table4[[#This Row],[Sub-Sector]],Table2[Relative Volume],"&gt;=2")/Table4[[#This Row],[Count]]</f>
        <v>3.7037037037037035E-2</v>
      </c>
      <c r="J3" s="2">
        <f>COUNTIFS(Table2[Sub-Sector],Table4[[#This Row],[Sub-Sector]],Table2[% Away From Day Low],"&gt;=0.05")/Table4[[#This Row],[Count]]</f>
        <v>3.7037037037037035E-2</v>
      </c>
      <c r="K3" s="2">
        <f>COUNTIFS(Table2[Sub-Sector],Table4[[#This Row],[Sub-Sector]],Table2[% Away From Day High],"&lt;=0.05")/Table4[[#This Row],[Count]]</f>
        <v>1</v>
      </c>
      <c r="L3" s="2">
        <f>COUNTIFS(Table2[Sub-Sector],Table4[[#This Row],[Sub-Sector]],Table2[% Away From Current Week Low],"&gt;=0.05")/Table4[[#This Row],[Count]]</f>
        <v>0.22222222222222221</v>
      </c>
      <c r="M3" s="2">
        <f>COUNTIFS(Table2[Sub-Sector],Table4[[#This Row],[Sub-Sector]],Table2[% Away From Current Week High],"&lt;=0.05")/Table4[[#This Row],[Count]]</f>
        <v>0.44444444444444442</v>
      </c>
      <c r="N3" s="2">
        <f>COUNTIFS(Table2[Sub-Sector],Table4[[#This Row],[Sub-Sector]],Table2[% Away From Current Month Low],"&gt;=0.05")/Table4[[#This Row],[Count]]</f>
        <v>1</v>
      </c>
      <c r="O3" s="2">
        <f>COUNTIFS(Table2[Sub-Sector],Table4[[#This Row],[Sub-Sector]],Table2[% Away From Current Month High],"&lt;=0.05")/Table4[[#This Row],[Count]]</f>
        <v>0.18518518518518517</v>
      </c>
      <c r="P3" s="2">
        <f>COUNTIFS(Table2[Sub-Sector],Table4[[#This Row],[Sub-Sector]],Table2[% Away From 52W High],"&lt;=10")/Table4[[#This Row],[Count]]</f>
        <v>0.37037037037037035</v>
      </c>
      <c r="Q3" s="2">
        <f>COUNTIFS(Table2[Sub-Sector],Table4[[#This Row],[Sub-Sector]],Table2[% Away From 52W Low],"&gt;=10")/Table4[[#This Row],[Count]]</f>
        <v>1</v>
      </c>
      <c r="R3" s="2">
        <f>COUNTIFS(Table2[Sub-Sector],Table4[[#This Row],[Sub-Sector]],Table2[% Price above 20 EMA],"&gt;=0")/Table4[[#This Row],[Count]]</f>
        <v>0.77777777777777779</v>
      </c>
      <c r="S3" s="2">
        <f>COUNTIFS(Table2[Sub-Sector],Table4[[#This Row],[Sub-Sector]],Table2[% Price above 50 EMA],"&gt;=0")/Table4[[#This Row],[Count]]</f>
        <v>0.85185185185185186</v>
      </c>
      <c r="T3" s="2">
        <f>COUNTIFS(Table2[Sub-Sector],Table4[[#This Row],[Sub-Sector]],Table2[% Price above 200 EMA],"&gt;=0")/Table4[[#This Row],[Count]]</f>
        <v>0.96296296296296291</v>
      </c>
      <c r="U3" s="2">
        <f>COUNTIFS(Table2[Sub-Sector],Table4[[#This Row],[Sub-Sector]],Table2[Rate of Change - Zone],"Positive")/Table4[[#This Row],[Count]]</f>
        <v>0.66666666666666663</v>
      </c>
      <c r="V3" s="2">
        <f>COUNTIFS(Table2[Sub-Sector],Table4[[#This Row],[Sub-Sector]],Table2[Sharpe Ratio],"&gt;=0.10")/Table4[[#This Row],[Count]]</f>
        <v>0.59259259259259256</v>
      </c>
    </row>
    <row r="4" spans="1:22" x14ac:dyDescent="0.3">
      <c r="A4" t="s">
        <v>197</v>
      </c>
      <c r="B4">
        <f>COUNTIFS(Table2[Sub-Sector],Table4[[#This Row],[Sub-Sector]])</f>
        <v>25</v>
      </c>
      <c r="C4" s="2">
        <f>COUNTIFS(Table2[Sub-Sector],Table4[[#This Row],[Sub-Sector]],Table2[Uptrend],"Uptrend")/Table4[[#This Row],[Count]]</f>
        <v>0.92</v>
      </c>
      <c r="D4" s="2">
        <f>COUNTIFS(Table2[Sub-Sector],Table4[[#This Row],[Sub-Sector]],Table2[1W Return vs Nifty],"&gt;=5")/Table4[[#This Row],[Count]]</f>
        <v>0.24</v>
      </c>
      <c r="E4" s="2">
        <f>COUNTIFS(Table2[Sub-Sector],Table4[[#This Row],[Sub-Sector]],Table2[1M Return vs Nifty],"&gt;=5")/Table4[[#This Row],[Count]]</f>
        <v>0.64</v>
      </c>
      <c r="F4" s="2">
        <f>COUNTIFS(Table2[Sub-Sector],Table4[[#This Row],[Sub-Sector]],Table2[6M Return vs Nifty],"&gt;=10")/Table4[[#This Row],[Count]]</f>
        <v>0.68</v>
      </c>
      <c r="G4" s="2">
        <f>COUNTIFS(Table2[Sub-Sector],Table4[[#This Row],[Sub-Sector]],Table2[1Y Return vs Nifty],"&gt;=10")/Table4[[#This Row],[Count]]</f>
        <v>0.72</v>
      </c>
      <c r="H4" s="2">
        <f>COUNTIFS(Table2[Sub-Sector],Table4[[#This Row],[Sub-Sector]],Table2[RSI Exponential â€“ 14D],"&gt;=50")/Table4[[#This Row],[Count]]</f>
        <v>0.76</v>
      </c>
      <c r="I4" s="2">
        <f>COUNTIFS(Table2[Sub-Sector],Table4[[#This Row],[Sub-Sector]],Table2[Relative Volume],"&gt;=2")/Table4[[#This Row],[Count]]</f>
        <v>0.2</v>
      </c>
      <c r="J4" s="2">
        <f>COUNTIFS(Table2[Sub-Sector],Table4[[#This Row],[Sub-Sector]],Table2[% Away From Day Low],"&gt;=0.05")/Table4[[#This Row],[Count]]</f>
        <v>0</v>
      </c>
      <c r="K4" s="2">
        <f>COUNTIFS(Table2[Sub-Sector],Table4[[#This Row],[Sub-Sector]],Table2[% Away From Day High],"&lt;=0.05")/Table4[[#This Row],[Count]]</f>
        <v>1</v>
      </c>
      <c r="L4" s="2">
        <f>COUNTIFS(Table2[Sub-Sector],Table4[[#This Row],[Sub-Sector]],Table2[% Away From Current Week Low],"&gt;=0.05")/Table4[[#This Row],[Count]]</f>
        <v>0.28000000000000003</v>
      </c>
      <c r="M4" s="2">
        <f>COUNTIFS(Table2[Sub-Sector],Table4[[#This Row],[Sub-Sector]],Table2[% Away From Current Week High],"&lt;=0.05")/Table4[[#This Row],[Count]]</f>
        <v>0.64</v>
      </c>
      <c r="N4" s="2">
        <f>COUNTIFS(Table2[Sub-Sector],Table4[[#This Row],[Sub-Sector]],Table2[% Away From Current Month Low],"&gt;=0.05")/Table4[[#This Row],[Count]]</f>
        <v>0.96</v>
      </c>
      <c r="O4" s="2">
        <f>COUNTIFS(Table2[Sub-Sector],Table4[[#This Row],[Sub-Sector]],Table2[% Away From Current Month High],"&lt;=0.05")/Table4[[#This Row],[Count]]</f>
        <v>0.44</v>
      </c>
      <c r="P4" s="2">
        <f>COUNTIFS(Table2[Sub-Sector],Table4[[#This Row],[Sub-Sector]],Table2[% Away From 52W High],"&lt;=10")/Table4[[#This Row],[Count]]</f>
        <v>0.76</v>
      </c>
      <c r="Q4" s="2">
        <f>COUNTIFS(Table2[Sub-Sector],Table4[[#This Row],[Sub-Sector]],Table2[% Away From 52W Low],"&gt;=10")/Table4[[#This Row],[Count]]</f>
        <v>1</v>
      </c>
      <c r="R4" s="2">
        <f>COUNTIFS(Table2[Sub-Sector],Table4[[#This Row],[Sub-Sector]],Table2[% Price above 20 EMA],"&gt;=0")/Table4[[#This Row],[Count]]</f>
        <v>0.84</v>
      </c>
      <c r="S4" s="2">
        <f>COUNTIFS(Table2[Sub-Sector],Table4[[#This Row],[Sub-Sector]],Table2[% Price above 50 EMA],"&gt;=0")/Table4[[#This Row],[Count]]</f>
        <v>0.92</v>
      </c>
      <c r="T4" s="2">
        <f>COUNTIFS(Table2[Sub-Sector],Table4[[#This Row],[Sub-Sector]],Table2[% Price above 200 EMA],"&gt;=0")/Table4[[#This Row],[Count]]</f>
        <v>0.96</v>
      </c>
      <c r="U4" s="2">
        <f>COUNTIFS(Table2[Sub-Sector],Table4[[#This Row],[Sub-Sector]],Table2[Rate of Change - Zone],"Positive")/Table4[[#This Row],[Count]]</f>
        <v>0.76</v>
      </c>
      <c r="V4" s="2">
        <f>COUNTIFS(Table2[Sub-Sector],Table4[[#This Row],[Sub-Sector]],Table2[Sharpe Ratio],"&gt;=0.10")/Table4[[#This Row],[Count]]</f>
        <v>0.44</v>
      </c>
    </row>
    <row r="5" spans="1:22" x14ac:dyDescent="0.3">
      <c r="A5" t="s">
        <v>230</v>
      </c>
      <c r="B5">
        <f>COUNTIFS(Table2[Sub-Sector],Table4[[#This Row],[Sub-Sector]])</f>
        <v>23</v>
      </c>
      <c r="C5" s="2">
        <f>COUNTIFS(Table2[Sub-Sector],Table4[[#This Row],[Sub-Sector]],Table2[Uptrend],"Uptrend")/Table4[[#This Row],[Count]]</f>
        <v>0.78260869565217395</v>
      </c>
      <c r="D5" s="2">
        <f>COUNTIFS(Table2[Sub-Sector],Table4[[#This Row],[Sub-Sector]],Table2[1W Return vs Nifty],"&gt;=5")/Table4[[#This Row],[Count]]</f>
        <v>8.6956521739130432E-2</v>
      </c>
      <c r="E5" s="2">
        <f>COUNTIFS(Table2[Sub-Sector],Table4[[#This Row],[Sub-Sector]],Table2[1M Return vs Nifty],"&gt;=5")/Table4[[#This Row],[Count]]</f>
        <v>0.39130434782608697</v>
      </c>
      <c r="F5" s="2">
        <f>COUNTIFS(Table2[Sub-Sector],Table4[[#This Row],[Sub-Sector]],Table2[6M Return vs Nifty],"&gt;=10")/Table4[[#This Row],[Count]]</f>
        <v>0.60869565217391308</v>
      </c>
      <c r="G5" s="2">
        <f>COUNTIFS(Table2[Sub-Sector],Table4[[#This Row],[Sub-Sector]],Table2[1Y Return vs Nifty],"&gt;=10")/Table4[[#This Row],[Count]]</f>
        <v>0.52173913043478259</v>
      </c>
      <c r="H5" s="2">
        <f>COUNTIFS(Table2[Sub-Sector],Table4[[#This Row],[Sub-Sector]],Table2[RSI Exponential â€“ 14D],"&gt;=50")/Table4[[#This Row],[Count]]</f>
        <v>0.65217391304347827</v>
      </c>
      <c r="I5" s="2">
        <f>COUNTIFS(Table2[Sub-Sector],Table4[[#This Row],[Sub-Sector]],Table2[Relative Volume],"&gt;=2")/Table4[[#This Row],[Count]]</f>
        <v>0.13043478260869565</v>
      </c>
      <c r="J5" s="2">
        <f>COUNTIFS(Table2[Sub-Sector],Table4[[#This Row],[Sub-Sector]],Table2[% Away From Day Low],"&gt;=0.05")/Table4[[#This Row],[Count]]</f>
        <v>0</v>
      </c>
      <c r="K5" s="2">
        <f>COUNTIFS(Table2[Sub-Sector],Table4[[#This Row],[Sub-Sector]],Table2[% Away From Day High],"&lt;=0.05")/Table4[[#This Row],[Count]]</f>
        <v>1</v>
      </c>
      <c r="L5" s="2">
        <f>COUNTIFS(Table2[Sub-Sector],Table4[[#This Row],[Sub-Sector]],Table2[% Away From Current Week Low],"&gt;=0.05")/Table4[[#This Row],[Count]]</f>
        <v>0.13043478260869565</v>
      </c>
      <c r="M5" s="2">
        <f>COUNTIFS(Table2[Sub-Sector],Table4[[#This Row],[Sub-Sector]],Table2[% Away From Current Week High],"&lt;=0.05")/Table4[[#This Row],[Count]]</f>
        <v>0.56521739130434778</v>
      </c>
      <c r="N5" s="2">
        <f>COUNTIFS(Table2[Sub-Sector],Table4[[#This Row],[Sub-Sector]],Table2[% Away From Current Month Low],"&gt;=0.05")/Table4[[#This Row],[Count]]</f>
        <v>1</v>
      </c>
      <c r="O5" s="2">
        <f>COUNTIFS(Table2[Sub-Sector],Table4[[#This Row],[Sub-Sector]],Table2[% Away From Current Month High],"&lt;=0.05")/Table4[[#This Row],[Count]]</f>
        <v>0.39130434782608697</v>
      </c>
      <c r="P5" s="2">
        <f>COUNTIFS(Table2[Sub-Sector],Table4[[#This Row],[Sub-Sector]],Table2[% Away From 52W High],"&lt;=10")/Table4[[#This Row],[Count]]</f>
        <v>0.43478260869565216</v>
      </c>
      <c r="Q5" s="2">
        <f>COUNTIFS(Table2[Sub-Sector],Table4[[#This Row],[Sub-Sector]],Table2[% Away From 52W Low],"&gt;=10")/Table4[[#This Row],[Count]]</f>
        <v>1</v>
      </c>
      <c r="R5" s="2">
        <f>COUNTIFS(Table2[Sub-Sector],Table4[[#This Row],[Sub-Sector]],Table2[% Price above 20 EMA],"&gt;=0")/Table4[[#This Row],[Count]]</f>
        <v>0.78260869565217395</v>
      </c>
      <c r="S5" s="2">
        <f>COUNTIFS(Table2[Sub-Sector],Table4[[#This Row],[Sub-Sector]],Table2[% Price above 50 EMA],"&gt;=0")/Table4[[#This Row],[Count]]</f>
        <v>0.82608695652173914</v>
      </c>
      <c r="T5" s="2">
        <f>COUNTIFS(Table2[Sub-Sector],Table4[[#This Row],[Sub-Sector]],Table2[% Price above 200 EMA],"&gt;=0")/Table4[[#This Row],[Count]]</f>
        <v>0.78260869565217395</v>
      </c>
      <c r="U5" s="2">
        <f>COUNTIFS(Table2[Sub-Sector],Table4[[#This Row],[Sub-Sector]],Table2[Rate of Change - Zone],"Positive")/Table4[[#This Row],[Count]]</f>
        <v>0.95652173913043481</v>
      </c>
      <c r="V5" s="2">
        <f>COUNTIFS(Table2[Sub-Sector],Table4[[#This Row],[Sub-Sector]],Table2[Sharpe Ratio],"&gt;=0.10")/Table4[[#This Row],[Count]]</f>
        <v>0.52173913043478259</v>
      </c>
    </row>
    <row r="6" spans="1:22" x14ac:dyDescent="0.3">
      <c r="A6" t="s">
        <v>278</v>
      </c>
      <c r="B6">
        <f>COUNTIFS(Table2[Sub-Sector],Table4[[#This Row],[Sub-Sector]])</f>
        <v>21</v>
      </c>
      <c r="C6" s="2">
        <f>COUNTIFS(Table2[Sub-Sector],Table4[[#This Row],[Sub-Sector]],Table2[Uptrend],"Uptrend")/Table4[[#This Row],[Count]]</f>
        <v>0.76190476190476186</v>
      </c>
      <c r="D6" s="2">
        <f>COUNTIFS(Table2[Sub-Sector],Table4[[#This Row],[Sub-Sector]],Table2[1W Return vs Nifty],"&gt;=5")/Table4[[#This Row],[Count]]</f>
        <v>0.14285714285714285</v>
      </c>
      <c r="E6" s="2">
        <f>COUNTIFS(Table2[Sub-Sector],Table4[[#This Row],[Sub-Sector]],Table2[1M Return vs Nifty],"&gt;=5")/Table4[[#This Row],[Count]]</f>
        <v>0.38095238095238093</v>
      </c>
      <c r="F6" s="2">
        <f>COUNTIFS(Table2[Sub-Sector],Table4[[#This Row],[Sub-Sector]],Table2[6M Return vs Nifty],"&gt;=10")/Table4[[#This Row],[Count]]</f>
        <v>0.42857142857142855</v>
      </c>
      <c r="G6" s="2">
        <f>COUNTIFS(Table2[Sub-Sector],Table4[[#This Row],[Sub-Sector]],Table2[1Y Return vs Nifty],"&gt;=10")/Table4[[#This Row],[Count]]</f>
        <v>0.52380952380952384</v>
      </c>
      <c r="H6" s="2">
        <f>COUNTIFS(Table2[Sub-Sector],Table4[[#This Row],[Sub-Sector]],Table2[RSI Exponential â€“ 14D],"&gt;=50")/Table4[[#This Row],[Count]]</f>
        <v>0.61904761904761907</v>
      </c>
      <c r="I6" s="2">
        <f>COUNTIFS(Table2[Sub-Sector],Table4[[#This Row],[Sub-Sector]],Table2[Relative Volume],"&gt;=2")/Table4[[#This Row],[Count]]</f>
        <v>0.2857142857142857</v>
      </c>
      <c r="J6" s="2">
        <f>COUNTIFS(Table2[Sub-Sector],Table4[[#This Row],[Sub-Sector]],Table2[% Away From Day Low],"&gt;=0.05")/Table4[[#This Row],[Count]]</f>
        <v>0.19047619047619047</v>
      </c>
      <c r="K6" s="2">
        <f>COUNTIFS(Table2[Sub-Sector],Table4[[#This Row],[Sub-Sector]],Table2[% Away From Day High],"&lt;=0.05")/Table4[[#This Row],[Count]]</f>
        <v>1</v>
      </c>
      <c r="L6" s="2">
        <f>COUNTIFS(Table2[Sub-Sector],Table4[[#This Row],[Sub-Sector]],Table2[% Away From Current Week Low],"&gt;=0.05")/Table4[[#This Row],[Count]]</f>
        <v>0.19047619047619047</v>
      </c>
      <c r="M6" s="2">
        <f>COUNTIFS(Table2[Sub-Sector],Table4[[#This Row],[Sub-Sector]],Table2[% Away From Current Week High],"&lt;=0.05")/Table4[[#This Row],[Count]]</f>
        <v>0.76190476190476186</v>
      </c>
      <c r="N6" s="2">
        <f>COUNTIFS(Table2[Sub-Sector],Table4[[#This Row],[Sub-Sector]],Table2[% Away From Current Month Low],"&gt;=0.05")/Table4[[#This Row],[Count]]</f>
        <v>1</v>
      </c>
      <c r="O6" s="2">
        <f>COUNTIFS(Table2[Sub-Sector],Table4[[#This Row],[Sub-Sector]],Table2[% Away From Current Month High],"&lt;=0.05")/Table4[[#This Row],[Count]]</f>
        <v>0.33333333333333331</v>
      </c>
      <c r="P6" s="2">
        <f>COUNTIFS(Table2[Sub-Sector],Table4[[#This Row],[Sub-Sector]],Table2[% Away From 52W High],"&lt;=10")/Table4[[#This Row],[Count]]</f>
        <v>0.42857142857142855</v>
      </c>
      <c r="Q6" s="2">
        <f>COUNTIFS(Table2[Sub-Sector],Table4[[#This Row],[Sub-Sector]],Table2[% Away From 52W Low],"&gt;=10")/Table4[[#This Row],[Count]]</f>
        <v>1</v>
      </c>
      <c r="R6" s="2">
        <f>COUNTIFS(Table2[Sub-Sector],Table4[[#This Row],[Sub-Sector]],Table2[% Price above 20 EMA],"&gt;=0")/Table4[[#This Row],[Count]]</f>
        <v>0.80952380952380953</v>
      </c>
      <c r="S6" s="2">
        <f>COUNTIFS(Table2[Sub-Sector],Table4[[#This Row],[Sub-Sector]],Table2[% Price above 50 EMA],"&gt;=0")/Table4[[#This Row],[Count]]</f>
        <v>0.8571428571428571</v>
      </c>
      <c r="T6" s="2">
        <f>COUNTIFS(Table2[Sub-Sector],Table4[[#This Row],[Sub-Sector]],Table2[% Price above 200 EMA],"&gt;=0")/Table4[[#This Row],[Count]]</f>
        <v>0.90476190476190477</v>
      </c>
      <c r="U6" s="2">
        <f>COUNTIFS(Table2[Sub-Sector],Table4[[#This Row],[Sub-Sector]],Table2[Rate of Change - Zone],"Positive")/Table4[[#This Row],[Count]]</f>
        <v>0.8571428571428571</v>
      </c>
      <c r="V6" s="2">
        <f>COUNTIFS(Table2[Sub-Sector],Table4[[#This Row],[Sub-Sector]],Table2[Sharpe Ratio],"&gt;=0.10")/Table4[[#This Row],[Count]]</f>
        <v>0.23809523809523808</v>
      </c>
    </row>
    <row r="7" spans="1:22" x14ac:dyDescent="0.3">
      <c r="A7" t="s">
        <v>129</v>
      </c>
      <c r="B7">
        <f>COUNTIFS(Table2[Sub-Sector],Table4[[#This Row],[Sub-Sector]])</f>
        <v>21</v>
      </c>
      <c r="C7" s="2">
        <f>COUNTIFS(Table2[Sub-Sector],Table4[[#This Row],[Sub-Sector]],Table2[Uptrend],"Uptrend")/Table4[[#This Row],[Count]]</f>
        <v>0.7142857142857143</v>
      </c>
      <c r="D7" s="2">
        <f>COUNTIFS(Table2[Sub-Sector],Table4[[#This Row],[Sub-Sector]],Table2[1W Return vs Nifty],"&gt;=5")/Table4[[#This Row],[Count]]</f>
        <v>4.7619047619047616E-2</v>
      </c>
      <c r="E7" s="2">
        <f>COUNTIFS(Table2[Sub-Sector],Table4[[#This Row],[Sub-Sector]],Table2[1M Return vs Nifty],"&gt;=5")/Table4[[#This Row],[Count]]</f>
        <v>0.19047619047619047</v>
      </c>
      <c r="F7" s="2">
        <f>COUNTIFS(Table2[Sub-Sector],Table4[[#This Row],[Sub-Sector]],Table2[6M Return vs Nifty],"&gt;=10")/Table4[[#This Row],[Count]]</f>
        <v>0.47619047619047616</v>
      </c>
      <c r="G7" s="2">
        <f>COUNTIFS(Table2[Sub-Sector],Table4[[#This Row],[Sub-Sector]],Table2[1Y Return vs Nifty],"&gt;=10")/Table4[[#This Row],[Count]]</f>
        <v>0.7142857142857143</v>
      </c>
      <c r="H7" s="2">
        <f>COUNTIFS(Table2[Sub-Sector],Table4[[#This Row],[Sub-Sector]],Table2[RSI Exponential â€“ 14D],"&gt;=50")/Table4[[#This Row],[Count]]</f>
        <v>0.52380952380952384</v>
      </c>
      <c r="I7" s="2">
        <f>COUNTIFS(Table2[Sub-Sector],Table4[[#This Row],[Sub-Sector]],Table2[Relative Volume],"&gt;=2")/Table4[[#This Row],[Count]]</f>
        <v>4.7619047619047616E-2</v>
      </c>
      <c r="J7" s="2">
        <f>COUNTIFS(Table2[Sub-Sector],Table4[[#This Row],[Sub-Sector]],Table2[% Away From Day Low],"&gt;=0.05")/Table4[[#This Row],[Count]]</f>
        <v>0</v>
      </c>
      <c r="K7" s="2">
        <f>COUNTIFS(Table2[Sub-Sector],Table4[[#This Row],[Sub-Sector]],Table2[% Away From Day High],"&lt;=0.05")/Table4[[#This Row],[Count]]</f>
        <v>1</v>
      </c>
      <c r="L7" s="2">
        <f>COUNTIFS(Table2[Sub-Sector],Table4[[#This Row],[Sub-Sector]],Table2[% Away From Current Week Low],"&gt;=0.05")/Table4[[#This Row],[Count]]</f>
        <v>0.23809523809523808</v>
      </c>
      <c r="M7" s="2">
        <f>COUNTIFS(Table2[Sub-Sector],Table4[[#This Row],[Sub-Sector]],Table2[% Away From Current Week High],"&lt;=0.05")/Table4[[#This Row],[Count]]</f>
        <v>0.7142857142857143</v>
      </c>
      <c r="N7" s="2">
        <f>COUNTIFS(Table2[Sub-Sector],Table4[[#This Row],[Sub-Sector]],Table2[% Away From Current Month Low],"&gt;=0.05")/Table4[[#This Row],[Count]]</f>
        <v>1</v>
      </c>
      <c r="O7" s="2">
        <f>COUNTIFS(Table2[Sub-Sector],Table4[[#This Row],[Sub-Sector]],Table2[% Away From Current Month High],"&lt;=0.05")/Table4[[#This Row],[Count]]</f>
        <v>0.33333333333333331</v>
      </c>
      <c r="P7" s="2">
        <f>COUNTIFS(Table2[Sub-Sector],Table4[[#This Row],[Sub-Sector]],Table2[% Away From 52W High],"&lt;=10")/Table4[[#This Row],[Count]]</f>
        <v>0.38095238095238093</v>
      </c>
      <c r="Q7" s="2">
        <f>COUNTIFS(Table2[Sub-Sector],Table4[[#This Row],[Sub-Sector]],Table2[% Away From 52W Low],"&gt;=10")/Table4[[#This Row],[Count]]</f>
        <v>1</v>
      </c>
      <c r="R7" s="2">
        <f>COUNTIFS(Table2[Sub-Sector],Table4[[#This Row],[Sub-Sector]],Table2[% Price above 20 EMA],"&gt;=0")/Table4[[#This Row],[Count]]</f>
        <v>0.66666666666666663</v>
      </c>
      <c r="S7" s="2">
        <f>COUNTIFS(Table2[Sub-Sector],Table4[[#This Row],[Sub-Sector]],Table2[% Price above 50 EMA],"&gt;=0")/Table4[[#This Row],[Count]]</f>
        <v>0.7142857142857143</v>
      </c>
      <c r="T7" s="2">
        <f>COUNTIFS(Table2[Sub-Sector],Table4[[#This Row],[Sub-Sector]],Table2[% Price above 200 EMA],"&gt;=0")/Table4[[#This Row],[Count]]</f>
        <v>1</v>
      </c>
      <c r="U7" s="2">
        <f>COUNTIFS(Table2[Sub-Sector],Table4[[#This Row],[Sub-Sector]],Table2[Rate of Change - Zone],"Positive")/Table4[[#This Row],[Count]]</f>
        <v>0.7142857142857143</v>
      </c>
      <c r="V7" s="2">
        <f>COUNTIFS(Table2[Sub-Sector],Table4[[#This Row],[Sub-Sector]],Table2[Sharpe Ratio],"&gt;=0.10")/Table4[[#This Row],[Count]]</f>
        <v>0.47619047619047616</v>
      </c>
    </row>
    <row r="8" spans="1:22" x14ac:dyDescent="0.3">
      <c r="A8" t="s">
        <v>21</v>
      </c>
      <c r="B8">
        <f>COUNTIFS(Table2[Sub-Sector],Table4[[#This Row],[Sub-Sector]])</f>
        <v>20</v>
      </c>
      <c r="C8" s="2">
        <f>COUNTIFS(Table2[Sub-Sector],Table4[[#This Row],[Sub-Sector]],Table2[Uptrend],"Uptrend")/Table4[[#This Row],[Count]]</f>
        <v>0.65</v>
      </c>
      <c r="D8" s="2">
        <f>COUNTIFS(Table2[Sub-Sector],Table4[[#This Row],[Sub-Sector]],Table2[1W Return vs Nifty],"&gt;=5")/Table4[[#This Row],[Count]]</f>
        <v>0.05</v>
      </c>
      <c r="E8" s="2">
        <f>COUNTIFS(Table2[Sub-Sector],Table4[[#This Row],[Sub-Sector]],Table2[1M Return vs Nifty],"&gt;=5")/Table4[[#This Row],[Count]]</f>
        <v>0.3</v>
      </c>
      <c r="F8" s="2">
        <f>COUNTIFS(Table2[Sub-Sector],Table4[[#This Row],[Sub-Sector]],Table2[6M Return vs Nifty],"&gt;=10")/Table4[[#This Row],[Count]]</f>
        <v>0.2</v>
      </c>
      <c r="G8" s="2">
        <f>COUNTIFS(Table2[Sub-Sector],Table4[[#This Row],[Sub-Sector]],Table2[1Y Return vs Nifty],"&gt;=10")/Table4[[#This Row],[Count]]</f>
        <v>0.4</v>
      </c>
      <c r="H8" s="2">
        <f>COUNTIFS(Table2[Sub-Sector],Table4[[#This Row],[Sub-Sector]],Table2[RSI Exponential â€“ 14D],"&gt;=50")/Table4[[#This Row],[Count]]</f>
        <v>0.85</v>
      </c>
      <c r="I8" s="2">
        <f>COUNTIFS(Table2[Sub-Sector],Table4[[#This Row],[Sub-Sector]],Table2[Relative Volume],"&gt;=2")/Table4[[#This Row],[Count]]</f>
        <v>0.1</v>
      </c>
      <c r="J8" s="2">
        <f>COUNTIFS(Table2[Sub-Sector],Table4[[#This Row],[Sub-Sector]],Table2[% Away From Day Low],"&gt;=0.05")/Table4[[#This Row],[Count]]</f>
        <v>0</v>
      </c>
      <c r="K8" s="2">
        <f>COUNTIFS(Table2[Sub-Sector],Table4[[#This Row],[Sub-Sector]],Table2[% Away From Day High],"&lt;=0.05")/Table4[[#This Row],[Count]]</f>
        <v>1</v>
      </c>
      <c r="L8" s="2">
        <f>COUNTIFS(Table2[Sub-Sector],Table4[[#This Row],[Sub-Sector]],Table2[% Away From Current Week Low],"&gt;=0.05")/Table4[[#This Row],[Count]]</f>
        <v>0.2</v>
      </c>
      <c r="M8" s="2">
        <f>COUNTIFS(Table2[Sub-Sector],Table4[[#This Row],[Sub-Sector]],Table2[% Away From Current Week High],"&lt;=0.05")/Table4[[#This Row],[Count]]</f>
        <v>0.85</v>
      </c>
      <c r="N8" s="2">
        <f>COUNTIFS(Table2[Sub-Sector],Table4[[#This Row],[Sub-Sector]],Table2[% Away From Current Month Low],"&gt;=0.05")/Table4[[#This Row],[Count]]</f>
        <v>1</v>
      </c>
      <c r="O8" s="2">
        <f>COUNTIFS(Table2[Sub-Sector],Table4[[#This Row],[Sub-Sector]],Table2[% Away From Current Month High],"&lt;=0.05")/Table4[[#This Row],[Count]]</f>
        <v>0.65</v>
      </c>
      <c r="P8" s="2">
        <f>COUNTIFS(Table2[Sub-Sector],Table4[[#This Row],[Sub-Sector]],Table2[% Away From 52W High],"&lt;=10")/Table4[[#This Row],[Count]]</f>
        <v>0.4</v>
      </c>
      <c r="Q8" s="2">
        <f>COUNTIFS(Table2[Sub-Sector],Table4[[#This Row],[Sub-Sector]],Table2[% Away From 52W Low],"&gt;=10")/Table4[[#This Row],[Count]]</f>
        <v>1</v>
      </c>
      <c r="R8" s="2">
        <f>COUNTIFS(Table2[Sub-Sector],Table4[[#This Row],[Sub-Sector]],Table2[% Price above 20 EMA],"&gt;=0")/Table4[[#This Row],[Count]]</f>
        <v>0.9</v>
      </c>
      <c r="S8" s="2">
        <f>COUNTIFS(Table2[Sub-Sector],Table4[[#This Row],[Sub-Sector]],Table2[% Price above 50 EMA],"&gt;=0")/Table4[[#This Row],[Count]]</f>
        <v>0.85</v>
      </c>
      <c r="T8" s="2">
        <f>COUNTIFS(Table2[Sub-Sector],Table4[[#This Row],[Sub-Sector]],Table2[% Price above 200 EMA],"&gt;=0")/Table4[[#This Row],[Count]]</f>
        <v>0.9</v>
      </c>
      <c r="U8" s="2">
        <f>COUNTIFS(Table2[Sub-Sector],Table4[[#This Row],[Sub-Sector]],Table2[Rate of Change - Zone],"Positive")/Table4[[#This Row],[Count]]</f>
        <v>0.8</v>
      </c>
      <c r="V8" s="2">
        <f>COUNTIFS(Table2[Sub-Sector],Table4[[#This Row],[Sub-Sector]],Table2[Sharpe Ratio],"&gt;=0.10")/Table4[[#This Row],[Count]]</f>
        <v>0.15</v>
      </c>
    </row>
    <row r="9" spans="1:22" x14ac:dyDescent="0.3">
      <c r="A9" t="s">
        <v>24</v>
      </c>
      <c r="B9">
        <f>COUNTIFS(Table2[Sub-Sector],Table4[[#This Row],[Sub-Sector]])</f>
        <v>20</v>
      </c>
      <c r="C9" s="2">
        <f>COUNTIFS(Table2[Sub-Sector],Table4[[#This Row],[Sub-Sector]],Table2[Uptrend],"Uptrend")/Table4[[#This Row],[Count]]</f>
        <v>0.5</v>
      </c>
      <c r="D9" s="2">
        <f>COUNTIFS(Table2[Sub-Sector],Table4[[#This Row],[Sub-Sector]],Table2[1W Return vs Nifty],"&gt;=5")/Table4[[#This Row],[Count]]</f>
        <v>0</v>
      </c>
      <c r="E9" s="2">
        <f>COUNTIFS(Table2[Sub-Sector],Table4[[#This Row],[Sub-Sector]],Table2[1M Return vs Nifty],"&gt;=5")/Table4[[#This Row],[Count]]</f>
        <v>0.1</v>
      </c>
      <c r="F9" s="2">
        <f>COUNTIFS(Table2[Sub-Sector],Table4[[#This Row],[Sub-Sector]],Table2[6M Return vs Nifty],"&gt;=10")/Table4[[#This Row],[Count]]</f>
        <v>0.05</v>
      </c>
      <c r="G9" s="2">
        <f>COUNTIFS(Table2[Sub-Sector],Table4[[#This Row],[Sub-Sector]],Table2[1Y Return vs Nifty],"&gt;=10")/Table4[[#This Row],[Count]]</f>
        <v>0.3</v>
      </c>
      <c r="H9" s="2">
        <f>COUNTIFS(Table2[Sub-Sector],Table4[[#This Row],[Sub-Sector]],Table2[RSI Exponential â€“ 14D],"&gt;=50")/Table4[[#This Row],[Count]]</f>
        <v>0.7</v>
      </c>
      <c r="I9" s="2">
        <f>COUNTIFS(Table2[Sub-Sector],Table4[[#This Row],[Sub-Sector]],Table2[Relative Volume],"&gt;=2")/Table4[[#This Row],[Count]]</f>
        <v>0.05</v>
      </c>
      <c r="J9" s="2">
        <f>COUNTIFS(Table2[Sub-Sector],Table4[[#This Row],[Sub-Sector]],Table2[% Away From Day Low],"&gt;=0.05")/Table4[[#This Row],[Count]]</f>
        <v>0</v>
      </c>
      <c r="K9" s="2">
        <f>COUNTIFS(Table2[Sub-Sector],Table4[[#This Row],[Sub-Sector]],Table2[% Away From Day High],"&lt;=0.05")/Table4[[#This Row],[Count]]</f>
        <v>1</v>
      </c>
      <c r="L9" s="2">
        <f>COUNTIFS(Table2[Sub-Sector],Table4[[#This Row],[Sub-Sector]],Table2[% Away From Current Week Low],"&gt;=0.05")/Table4[[#This Row],[Count]]</f>
        <v>0.1</v>
      </c>
      <c r="M9" s="2">
        <f>COUNTIFS(Table2[Sub-Sector],Table4[[#This Row],[Sub-Sector]],Table2[% Away From Current Week High],"&lt;=0.05")/Table4[[#This Row],[Count]]</f>
        <v>0.9</v>
      </c>
      <c r="N9" s="2">
        <f>COUNTIFS(Table2[Sub-Sector],Table4[[#This Row],[Sub-Sector]],Table2[% Away From Current Month Low],"&gt;=0.05")/Table4[[#This Row],[Count]]</f>
        <v>1</v>
      </c>
      <c r="O9" s="2">
        <f>COUNTIFS(Table2[Sub-Sector],Table4[[#This Row],[Sub-Sector]],Table2[% Away From Current Month High],"&lt;=0.05")/Table4[[#This Row],[Count]]</f>
        <v>0.55000000000000004</v>
      </c>
      <c r="P9" s="2">
        <f>COUNTIFS(Table2[Sub-Sector],Table4[[#This Row],[Sub-Sector]],Table2[% Away From 52W High],"&lt;=10")/Table4[[#This Row],[Count]]</f>
        <v>0.3</v>
      </c>
      <c r="Q9" s="2">
        <f>COUNTIFS(Table2[Sub-Sector],Table4[[#This Row],[Sub-Sector]],Table2[% Away From 52W Low],"&gt;=10")/Table4[[#This Row],[Count]]</f>
        <v>1</v>
      </c>
      <c r="R9" s="2">
        <f>COUNTIFS(Table2[Sub-Sector],Table4[[#This Row],[Sub-Sector]],Table2[% Price above 20 EMA],"&gt;=0")/Table4[[#This Row],[Count]]</f>
        <v>0.7</v>
      </c>
      <c r="S9" s="2">
        <f>COUNTIFS(Table2[Sub-Sector],Table4[[#This Row],[Sub-Sector]],Table2[% Price above 50 EMA],"&gt;=0")/Table4[[#This Row],[Count]]</f>
        <v>0.7</v>
      </c>
      <c r="T9" s="2">
        <f>COUNTIFS(Table2[Sub-Sector],Table4[[#This Row],[Sub-Sector]],Table2[% Price above 200 EMA],"&gt;=0")/Table4[[#This Row],[Count]]</f>
        <v>0.8</v>
      </c>
      <c r="U9" s="2">
        <f>COUNTIFS(Table2[Sub-Sector],Table4[[#This Row],[Sub-Sector]],Table2[Rate of Change - Zone],"Positive")/Table4[[#This Row],[Count]]</f>
        <v>0.65</v>
      </c>
      <c r="V9" s="2">
        <f>COUNTIFS(Table2[Sub-Sector],Table4[[#This Row],[Sub-Sector]],Table2[Sharpe Ratio],"&gt;=0.10")/Table4[[#This Row],[Count]]</f>
        <v>0.15</v>
      </c>
    </row>
    <row r="10" spans="1:22" x14ac:dyDescent="0.3">
      <c r="A10" t="s">
        <v>140</v>
      </c>
      <c r="B10">
        <f>COUNTIFS(Table2[Sub-Sector],Table4[[#This Row],[Sub-Sector]])</f>
        <v>19</v>
      </c>
      <c r="C10" s="2">
        <f>COUNTIFS(Table2[Sub-Sector],Table4[[#This Row],[Sub-Sector]],Table2[Uptrend],"Uptrend")/Table4[[#This Row],[Count]]</f>
        <v>0.78947368421052633</v>
      </c>
      <c r="D10" s="2">
        <f>COUNTIFS(Table2[Sub-Sector],Table4[[#This Row],[Sub-Sector]],Table2[1W Return vs Nifty],"&gt;=5")/Table4[[#This Row],[Count]]</f>
        <v>5.2631578947368418E-2</v>
      </c>
      <c r="E10" s="2">
        <f>COUNTIFS(Table2[Sub-Sector],Table4[[#This Row],[Sub-Sector]],Table2[1M Return vs Nifty],"&gt;=5")/Table4[[#This Row],[Count]]</f>
        <v>0.42105263157894735</v>
      </c>
      <c r="F10" s="2">
        <f>COUNTIFS(Table2[Sub-Sector],Table4[[#This Row],[Sub-Sector]],Table2[6M Return vs Nifty],"&gt;=10")/Table4[[#This Row],[Count]]</f>
        <v>0.73684210526315785</v>
      </c>
      <c r="G10" s="2">
        <f>COUNTIFS(Table2[Sub-Sector],Table4[[#This Row],[Sub-Sector]],Table2[1Y Return vs Nifty],"&gt;=10")/Table4[[#This Row],[Count]]</f>
        <v>0.89473684210526316</v>
      </c>
      <c r="H10" s="2">
        <f>COUNTIFS(Table2[Sub-Sector],Table4[[#This Row],[Sub-Sector]],Table2[RSI Exponential â€“ 14D],"&gt;=50")/Table4[[#This Row],[Count]]</f>
        <v>0.42105263157894735</v>
      </c>
      <c r="I10" s="2">
        <f>COUNTIFS(Table2[Sub-Sector],Table4[[#This Row],[Sub-Sector]],Table2[Relative Volume],"&gt;=2")/Table4[[#This Row],[Count]]</f>
        <v>0</v>
      </c>
      <c r="J10" s="2">
        <f>COUNTIFS(Table2[Sub-Sector],Table4[[#This Row],[Sub-Sector]],Table2[% Away From Day Low],"&gt;=0.05")/Table4[[#This Row],[Count]]</f>
        <v>5.2631578947368418E-2</v>
      </c>
      <c r="K10" s="2">
        <f>COUNTIFS(Table2[Sub-Sector],Table4[[#This Row],[Sub-Sector]],Table2[% Away From Day High],"&lt;=0.05")/Table4[[#This Row],[Count]]</f>
        <v>1</v>
      </c>
      <c r="L10" s="2">
        <f>COUNTIFS(Table2[Sub-Sector],Table4[[#This Row],[Sub-Sector]],Table2[% Away From Current Week Low],"&gt;=0.05")/Table4[[#This Row],[Count]]</f>
        <v>0.15789473684210525</v>
      </c>
      <c r="M10" s="2">
        <f>COUNTIFS(Table2[Sub-Sector],Table4[[#This Row],[Sub-Sector]],Table2[% Away From Current Week High],"&lt;=0.05")/Table4[[#This Row],[Count]]</f>
        <v>0.31578947368421051</v>
      </c>
      <c r="N10" s="2">
        <f>COUNTIFS(Table2[Sub-Sector],Table4[[#This Row],[Sub-Sector]],Table2[% Away From Current Month Low],"&gt;=0.05")/Table4[[#This Row],[Count]]</f>
        <v>1</v>
      </c>
      <c r="O10" s="2">
        <f>COUNTIFS(Table2[Sub-Sector],Table4[[#This Row],[Sub-Sector]],Table2[% Away From Current Month High],"&lt;=0.05")/Table4[[#This Row],[Count]]</f>
        <v>0.10526315789473684</v>
      </c>
      <c r="P10" s="2">
        <f>COUNTIFS(Table2[Sub-Sector],Table4[[#This Row],[Sub-Sector]],Table2[% Away From 52W High],"&lt;=10")/Table4[[#This Row],[Count]]</f>
        <v>0.47368421052631576</v>
      </c>
      <c r="Q10" s="2">
        <f>COUNTIFS(Table2[Sub-Sector],Table4[[#This Row],[Sub-Sector]],Table2[% Away From 52W Low],"&gt;=10")/Table4[[#This Row],[Count]]</f>
        <v>1</v>
      </c>
      <c r="R10" s="2">
        <f>COUNTIFS(Table2[Sub-Sector],Table4[[#This Row],[Sub-Sector]],Table2[% Price above 20 EMA],"&gt;=0")/Table4[[#This Row],[Count]]</f>
        <v>0.63157894736842102</v>
      </c>
      <c r="S10" s="2">
        <f>COUNTIFS(Table2[Sub-Sector],Table4[[#This Row],[Sub-Sector]],Table2[% Price above 50 EMA],"&gt;=0")/Table4[[#This Row],[Count]]</f>
        <v>0.73684210526315785</v>
      </c>
      <c r="T10" s="2">
        <f>COUNTIFS(Table2[Sub-Sector],Table4[[#This Row],[Sub-Sector]],Table2[% Price above 200 EMA],"&gt;=0")/Table4[[#This Row],[Count]]</f>
        <v>0.89473684210526316</v>
      </c>
      <c r="U10" s="2">
        <f>COUNTIFS(Table2[Sub-Sector],Table4[[#This Row],[Sub-Sector]],Table2[Rate of Change - Zone],"Positive")/Table4[[#This Row],[Count]]</f>
        <v>0.52631578947368418</v>
      </c>
      <c r="V10" s="2">
        <f>COUNTIFS(Table2[Sub-Sector],Table4[[#This Row],[Sub-Sector]],Table2[Sharpe Ratio],"&gt;=0.10")/Table4[[#This Row],[Count]]</f>
        <v>0.68421052631578949</v>
      </c>
    </row>
    <row r="11" spans="1:22" x14ac:dyDescent="0.3">
      <c r="A11" t="s">
        <v>80</v>
      </c>
      <c r="B11">
        <f>COUNTIFS(Table2[Sub-Sector],Table4[[#This Row],[Sub-Sector]])</f>
        <v>19</v>
      </c>
      <c r="C11" s="2">
        <f>COUNTIFS(Table2[Sub-Sector],Table4[[#This Row],[Sub-Sector]],Table2[Uptrend],"Uptrend")/Table4[[#This Row],[Count]]</f>
        <v>0.57894736842105265</v>
      </c>
      <c r="D11" s="2">
        <f>COUNTIFS(Table2[Sub-Sector],Table4[[#This Row],[Sub-Sector]],Table2[1W Return vs Nifty],"&gt;=5")/Table4[[#This Row],[Count]]</f>
        <v>0.10526315789473684</v>
      </c>
      <c r="E11" s="2">
        <f>COUNTIFS(Table2[Sub-Sector],Table4[[#This Row],[Sub-Sector]],Table2[1M Return vs Nifty],"&gt;=5")/Table4[[#This Row],[Count]]</f>
        <v>0.57894736842105265</v>
      </c>
      <c r="F11" s="2">
        <f>COUNTIFS(Table2[Sub-Sector],Table4[[#This Row],[Sub-Sector]],Table2[6M Return vs Nifty],"&gt;=10")/Table4[[#This Row],[Count]]</f>
        <v>0.21052631578947367</v>
      </c>
      <c r="G11" s="2">
        <f>COUNTIFS(Table2[Sub-Sector],Table4[[#This Row],[Sub-Sector]],Table2[1Y Return vs Nifty],"&gt;=10")/Table4[[#This Row],[Count]]</f>
        <v>0.42105263157894735</v>
      </c>
      <c r="H11" s="2">
        <f>COUNTIFS(Table2[Sub-Sector],Table4[[#This Row],[Sub-Sector]],Table2[RSI Exponential â€“ 14D],"&gt;=50")/Table4[[#This Row],[Count]]</f>
        <v>0.73684210526315785</v>
      </c>
      <c r="I11" s="2">
        <f>COUNTIFS(Table2[Sub-Sector],Table4[[#This Row],[Sub-Sector]],Table2[Relative Volume],"&gt;=2")/Table4[[#This Row],[Count]]</f>
        <v>0.31578947368421051</v>
      </c>
      <c r="J11" s="2">
        <f>COUNTIFS(Table2[Sub-Sector],Table4[[#This Row],[Sub-Sector]],Table2[% Away From Day Low],"&gt;=0.05")/Table4[[#This Row],[Count]]</f>
        <v>5.2631578947368418E-2</v>
      </c>
      <c r="K11" s="2">
        <f>COUNTIFS(Table2[Sub-Sector],Table4[[#This Row],[Sub-Sector]],Table2[% Away From Day High],"&lt;=0.05")/Table4[[#This Row],[Count]]</f>
        <v>1</v>
      </c>
      <c r="L11" s="2">
        <f>COUNTIFS(Table2[Sub-Sector],Table4[[#This Row],[Sub-Sector]],Table2[% Away From Current Week Low],"&gt;=0.05")/Table4[[#This Row],[Count]]</f>
        <v>0.47368421052631576</v>
      </c>
      <c r="M11" s="2">
        <f>COUNTIFS(Table2[Sub-Sector],Table4[[#This Row],[Sub-Sector]],Table2[% Away From Current Week High],"&lt;=0.05")/Table4[[#This Row],[Count]]</f>
        <v>0.68421052631578949</v>
      </c>
      <c r="N11" s="2">
        <f>COUNTIFS(Table2[Sub-Sector],Table4[[#This Row],[Sub-Sector]],Table2[% Away From Current Month Low],"&gt;=0.05")/Table4[[#This Row],[Count]]</f>
        <v>0.94736842105263153</v>
      </c>
      <c r="O11" s="2">
        <f>COUNTIFS(Table2[Sub-Sector],Table4[[#This Row],[Sub-Sector]],Table2[% Away From Current Month High],"&lt;=0.05")/Table4[[#This Row],[Count]]</f>
        <v>0.52631578947368418</v>
      </c>
      <c r="P11" s="2">
        <f>COUNTIFS(Table2[Sub-Sector],Table4[[#This Row],[Sub-Sector]],Table2[% Away From 52W High],"&lt;=10")/Table4[[#This Row],[Count]]</f>
        <v>0.42105263157894735</v>
      </c>
      <c r="Q11" s="2">
        <f>COUNTIFS(Table2[Sub-Sector],Table4[[#This Row],[Sub-Sector]],Table2[% Away From 52W Low],"&gt;=10")/Table4[[#This Row],[Count]]</f>
        <v>0.94736842105263153</v>
      </c>
      <c r="R11" s="2">
        <f>COUNTIFS(Table2[Sub-Sector],Table4[[#This Row],[Sub-Sector]],Table2[% Price above 20 EMA],"&gt;=0")/Table4[[#This Row],[Count]]</f>
        <v>0.84210526315789469</v>
      </c>
      <c r="S11" s="2">
        <f>COUNTIFS(Table2[Sub-Sector],Table4[[#This Row],[Sub-Sector]],Table2[% Price above 50 EMA],"&gt;=0")/Table4[[#This Row],[Count]]</f>
        <v>0.84210526315789469</v>
      </c>
      <c r="T11" s="2">
        <f>COUNTIFS(Table2[Sub-Sector],Table4[[#This Row],[Sub-Sector]],Table2[% Price above 200 EMA],"&gt;=0")/Table4[[#This Row],[Count]]</f>
        <v>0.78947368421052633</v>
      </c>
      <c r="U11" s="2">
        <f>COUNTIFS(Table2[Sub-Sector],Table4[[#This Row],[Sub-Sector]],Table2[Rate of Change - Zone],"Positive")/Table4[[#This Row],[Count]]</f>
        <v>0.78947368421052633</v>
      </c>
      <c r="V11" s="2">
        <f>COUNTIFS(Table2[Sub-Sector],Table4[[#This Row],[Sub-Sector]],Table2[Sharpe Ratio],"&gt;=0.10")/Table4[[#This Row],[Count]]</f>
        <v>0</v>
      </c>
    </row>
    <row r="12" spans="1:22" x14ac:dyDescent="0.3">
      <c r="A12" t="s">
        <v>49</v>
      </c>
      <c r="B12">
        <f>COUNTIFS(Table2[Sub-Sector],Table4[[#This Row],[Sub-Sector]])</f>
        <v>17</v>
      </c>
      <c r="C12" s="2">
        <f>COUNTIFS(Table2[Sub-Sector],Table4[[#This Row],[Sub-Sector]],Table2[Uptrend],"Uptrend")/Table4[[#This Row],[Count]]</f>
        <v>0.58823529411764708</v>
      </c>
      <c r="D12" s="2">
        <f>COUNTIFS(Table2[Sub-Sector],Table4[[#This Row],[Sub-Sector]],Table2[1W Return vs Nifty],"&gt;=5")/Table4[[#This Row],[Count]]</f>
        <v>5.8823529411764705E-2</v>
      </c>
      <c r="E12" s="2">
        <f>COUNTIFS(Table2[Sub-Sector],Table4[[#This Row],[Sub-Sector]],Table2[1M Return vs Nifty],"&gt;=5")/Table4[[#This Row],[Count]]</f>
        <v>0.41176470588235292</v>
      </c>
      <c r="F12" s="2">
        <f>COUNTIFS(Table2[Sub-Sector],Table4[[#This Row],[Sub-Sector]],Table2[6M Return vs Nifty],"&gt;=10")/Table4[[#This Row],[Count]]</f>
        <v>0.35294117647058826</v>
      </c>
      <c r="G12" s="2">
        <f>COUNTIFS(Table2[Sub-Sector],Table4[[#This Row],[Sub-Sector]],Table2[1Y Return vs Nifty],"&gt;=10")/Table4[[#This Row],[Count]]</f>
        <v>0.41176470588235292</v>
      </c>
      <c r="H12" s="2">
        <f>COUNTIFS(Table2[Sub-Sector],Table4[[#This Row],[Sub-Sector]],Table2[RSI Exponential â€“ 14D],"&gt;=50")/Table4[[#This Row],[Count]]</f>
        <v>0.58823529411764708</v>
      </c>
      <c r="I12" s="2">
        <f>COUNTIFS(Table2[Sub-Sector],Table4[[#This Row],[Sub-Sector]],Table2[Relative Volume],"&gt;=2")/Table4[[#This Row],[Count]]</f>
        <v>0.17647058823529413</v>
      </c>
      <c r="J12" s="2">
        <f>COUNTIFS(Table2[Sub-Sector],Table4[[#This Row],[Sub-Sector]],Table2[% Away From Day Low],"&gt;=0.05")/Table4[[#This Row],[Count]]</f>
        <v>0</v>
      </c>
      <c r="K12" s="2">
        <f>COUNTIFS(Table2[Sub-Sector],Table4[[#This Row],[Sub-Sector]],Table2[% Away From Day High],"&lt;=0.05")/Table4[[#This Row],[Count]]</f>
        <v>1</v>
      </c>
      <c r="L12" s="2">
        <f>COUNTIFS(Table2[Sub-Sector],Table4[[#This Row],[Sub-Sector]],Table2[% Away From Current Week Low],"&gt;=0.05")/Table4[[#This Row],[Count]]</f>
        <v>0.17647058823529413</v>
      </c>
      <c r="M12" s="2">
        <f>COUNTIFS(Table2[Sub-Sector],Table4[[#This Row],[Sub-Sector]],Table2[% Away From Current Week High],"&lt;=0.05")/Table4[[#This Row],[Count]]</f>
        <v>0.52941176470588236</v>
      </c>
      <c r="N12" s="2">
        <f>COUNTIFS(Table2[Sub-Sector],Table4[[#This Row],[Sub-Sector]],Table2[% Away From Current Month Low],"&gt;=0.05")/Table4[[#This Row],[Count]]</f>
        <v>0.88235294117647056</v>
      </c>
      <c r="O12" s="2">
        <f>COUNTIFS(Table2[Sub-Sector],Table4[[#This Row],[Sub-Sector]],Table2[% Away From Current Month High],"&lt;=0.05")/Table4[[#This Row],[Count]]</f>
        <v>0.41176470588235292</v>
      </c>
      <c r="P12" s="2">
        <f>COUNTIFS(Table2[Sub-Sector],Table4[[#This Row],[Sub-Sector]],Table2[% Away From 52W High],"&lt;=10")/Table4[[#This Row],[Count]]</f>
        <v>0.35294117647058826</v>
      </c>
      <c r="Q12" s="2">
        <f>COUNTIFS(Table2[Sub-Sector],Table4[[#This Row],[Sub-Sector]],Table2[% Away From 52W Low],"&gt;=10")/Table4[[#This Row],[Count]]</f>
        <v>0.88235294117647056</v>
      </c>
      <c r="R12" s="2">
        <f>COUNTIFS(Table2[Sub-Sector],Table4[[#This Row],[Sub-Sector]],Table2[% Price above 20 EMA],"&gt;=0")/Table4[[#This Row],[Count]]</f>
        <v>0.70588235294117652</v>
      </c>
      <c r="S12" s="2">
        <f>COUNTIFS(Table2[Sub-Sector],Table4[[#This Row],[Sub-Sector]],Table2[% Price above 50 EMA],"&gt;=0")/Table4[[#This Row],[Count]]</f>
        <v>0.70588235294117652</v>
      </c>
      <c r="T12" s="2">
        <f>COUNTIFS(Table2[Sub-Sector],Table4[[#This Row],[Sub-Sector]],Table2[% Price above 200 EMA],"&gt;=0")/Table4[[#This Row],[Count]]</f>
        <v>0.76470588235294112</v>
      </c>
      <c r="U12" s="2">
        <f>COUNTIFS(Table2[Sub-Sector],Table4[[#This Row],[Sub-Sector]],Table2[Rate of Change - Zone],"Positive")/Table4[[#This Row],[Count]]</f>
        <v>0.6470588235294118</v>
      </c>
      <c r="V12" s="2">
        <f>COUNTIFS(Table2[Sub-Sector],Table4[[#This Row],[Sub-Sector]],Table2[Sharpe Ratio],"&gt;=0.10")/Table4[[#This Row],[Count]]</f>
        <v>5.8823529411764705E-2</v>
      </c>
    </row>
    <row r="13" spans="1:22" x14ac:dyDescent="0.3">
      <c r="A13" t="s">
        <v>542</v>
      </c>
      <c r="B13">
        <f>COUNTIFS(Table2[Sub-Sector],Table4[[#This Row],[Sub-Sector]])</f>
        <v>17</v>
      </c>
      <c r="C13" s="2">
        <f>COUNTIFS(Table2[Sub-Sector],Table4[[#This Row],[Sub-Sector]],Table2[Uptrend],"Uptrend")/Table4[[#This Row],[Count]]</f>
        <v>0.35294117647058826</v>
      </c>
      <c r="D13" s="2">
        <f>COUNTIFS(Table2[Sub-Sector],Table4[[#This Row],[Sub-Sector]],Table2[1W Return vs Nifty],"&gt;=5")/Table4[[#This Row],[Count]]</f>
        <v>0</v>
      </c>
      <c r="E13" s="2">
        <f>COUNTIFS(Table2[Sub-Sector],Table4[[#This Row],[Sub-Sector]],Table2[1M Return vs Nifty],"&gt;=5")/Table4[[#This Row],[Count]]</f>
        <v>0.29411764705882354</v>
      </c>
      <c r="F13" s="2">
        <f>COUNTIFS(Table2[Sub-Sector],Table4[[#This Row],[Sub-Sector]],Table2[6M Return vs Nifty],"&gt;=10")/Table4[[#This Row],[Count]]</f>
        <v>5.8823529411764705E-2</v>
      </c>
      <c r="G13" s="2">
        <f>COUNTIFS(Table2[Sub-Sector],Table4[[#This Row],[Sub-Sector]],Table2[1Y Return vs Nifty],"&gt;=10")/Table4[[#This Row],[Count]]</f>
        <v>0.11764705882352941</v>
      </c>
      <c r="H13" s="2">
        <f>COUNTIFS(Table2[Sub-Sector],Table4[[#This Row],[Sub-Sector]],Table2[RSI Exponential â€“ 14D],"&gt;=50")/Table4[[#This Row],[Count]]</f>
        <v>0.70588235294117652</v>
      </c>
      <c r="I13" s="2">
        <f>COUNTIFS(Table2[Sub-Sector],Table4[[#This Row],[Sub-Sector]],Table2[Relative Volume],"&gt;=2")/Table4[[#This Row],[Count]]</f>
        <v>0.17647058823529413</v>
      </c>
      <c r="J13" s="2">
        <f>COUNTIFS(Table2[Sub-Sector],Table4[[#This Row],[Sub-Sector]],Table2[% Away From Day Low],"&gt;=0.05")/Table4[[#This Row],[Count]]</f>
        <v>0</v>
      </c>
      <c r="K13" s="2">
        <f>COUNTIFS(Table2[Sub-Sector],Table4[[#This Row],[Sub-Sector]],Table2[% Away From Day High],"&lt;=0.05")/Table4[[#This Row],[Count]]</f>
        <v>0.94117647058823528</v>
      </c>
      <c r="L13" s="2">
        <f>COUNTIFS(Table2[Sub-Sector],Table4[[#This Row],[Sub-Sector]],Table2[% Away From Current Week Low],"&gt;=0.05")/Table4[[#This Row],[Count]]</f>
        <v>0.17647058823529413</v>
      </c>
      <c r="M13" s="2">
        <f>COUNTIFS(Table2[Sub-Sector],Table4[[#This Row],[Sub-Sector]],Table2[% Away From Current Week High],"&lt;=0.05")/Table4[[#This Row],[Count]]</f>
        <v>0.58823529411764708</v>
      </c>
      <c r="N13" s="2">
        <f>COUNTIFS(Table2[Sub-Sector],Table4[[#This Row],[Sub-Sector]],Table2[% Away From Current Month Low],"&gt;=0.05")/Table4[[#This Row],[Count]]</f>
        <v>1</v>
      </c>
      <c r="O13" s="2">
        <f>COUNTIFS(Table2[Sub-Sector],Table4[[#This Row],[Sub-Sector]],Table2[% Away From Current Month High],"&lt;=0.05")/Table4[[#This Row],[Count]]</f>
        <v>0.41176470588235292</v>
      </c>
      <c r="P13" s="2">
        <f>COUNTIFS(Table2[Sub-Sector],Table4[[#This Row],[Sub-Sector]],Table2[% Away From 52W High],"&lt;=10")/Table4[[#This Row],[Count]]</f>
        <v>0.23529411764705882</v>
      </c>
      <c r="Q13" s="2">
        <f>COUNTIFS(Table2[Sub-Sector],Table4[[#This Row],[Sub-Sector]],Table2[% Away From 52W Low],"&gt;=10")/Table4[[#This Row],[Count]]</f>
        <v>0.94117647058823528</v>
      </c>
      <c r="R13" s="2">
        <f>COUNTIFS(Table2[Sub-Sector],Table4[[#This Row],[Sub-Sector]],Table2[% Price above 20 EMA],"&gt;=0")/Table4[[#This Row],[Count]]</f>
        <v>0.70588235294117652</v>
      </c>
      <c r="S13" s="2">
        <f>COUNTIFS(Table2[Sub-Sector],Table4[[#This Row],[Sub-Sector]],Table2[% Price above 50 EMA],"&gt;=0")/Table4[[#This Row],[Count]]</f>
        <v>0.82352941176470584</v>
      </c>
      <c r="T13" s="2">
        <f>COUNTIFS(Table2[Sub-Sector],Table4[[#This Row],[Sub-Sector]],Table2[% Price above 200 EMA],"&gt;=0")/Table4[[#This Row],[Count]]</f>
        <v>0.70588235294117652</v>
      </c>
      <c r="U13" s="2">
        <f>COUNTIFS(Table2[Sub-Sector],Table4[[#This Row],[Sub-Sector]],Table2[Rate of Change - Zone],"Positive")/Table4[[#This Row],[Count]]</f>
        <v>0.82352941176470584</v>
      </c>
      <c r="V13" s="2">
        <f>COUNTIFS(Table2[Sub-Sector],Table4[[#This Row],[Sub-Sector]],Table2[Sharpe Ratio],"&gt;=0.10")/Table4[[#This Row],[Count]]</f>
        <v>5.8823529411764705E-2</v>
      </c>
    </row>
    <row r="14" spans="1:22" x14ac:dyDescent="0.3">
      <c r="A14" t="s">
        <v>378</v>
      </c>
      <c r="B14">
        <f>COUNTIFS(Table2[Sub-Sector],Table4[[#This Row],[Sub-Sector]])</f>
        <v>14</v>
      </c>
      <c r="C14" s="2">
        <f>COUNTIFS(Table2[Sub-Sector],Table4[[#This Row],[Sub-Sector]],Table2[Uptrend],"Uptrend")/Table4[[#This Row],[Count]]</f>
        <v>0.8571428571428571</v>
      </c>
      <c r="D14" s="2">
        <f>COUNTIFS(Table2[Sub-Sector],Table4[[#This Row],[Sub-Sector]],Table2[1W Return vs Nifty],"&gt;=5")/Table4[[#This Row],[Count]]</f>
        <v>0</v>
      </c>
      <c r="E14" s="2">
        <f>COUNTIFS(Table2[Sub-Sector],Table4[[#This Row],[Sub-Sector]],Table2[1M Return vs Nifty],"&gt;=5")/Table4[[#This Row],[Count]]</f>
        <v>0.7142857142857143</v>
      </c>
      <c r="F14" s="2">
        <f>COUNTIFS(Table2[Sub-Sector],Table4[[#This Row],[Sub-Sector]],Table2[6M Return vs Nifty],"&gt;=10")/Table4[[#This Row],[Count]]</f>
        <v>0.6428571428571429</v>
      </c>
      <c r="G14" s="2">
        <f>COUNTIFS(Table2[Sub-Sector],Table4[[#This Row],[Sub-Sector]],Table2[1Y Return vs Nifty],"&gt;=10")/Table4[[#This Row],[Count]]</f>
        <v>0.6428571428571429</v>
      </c>
      <c r="H14" s="2">
        <f>COUNTIFS(Table2[Sub-Sector],Table4[[#This Row],[Sub-Sector]],Table2[RSI Exponential â€“ 14D],"&gt;=50")/Table4[[#This Row],[Count]]</f>
        <v>0.9285714285714286</v>
      </c>
      <c r="I14" s="2">
        <f>COUNTIFS(Table2[Sub-Sector],Table4[[#This Row],[Sub-Sector]],Table2[Relative Volume],"&gt;=2")/Table4[[#This Row],[Count]]</f>
        <v>0.6428571428571429</v>
      </c>
      <c r="J14" s="2">
        <f>COUNTIFS(Table2[Sub-Sector],Table4[[#This Row],[Sub-Sector]],Table2[% Away From Day Low],"&gt;=0.05")/Table4[[#This Row],[Count]]</f>
        <v>7.1428571428571425E-2</v>
      </c>
      <c r="K14" s="2">
        <f>COUNTIFS(Table2[Sub-Sector],Table4[[#This Row],[Sub-Sector]],Table2[% Away From Day High],"&lt;=0.05")/Table4[[#This Row],[Count]]</f>
        <v>1</v>
      </c>
      <c r="L14" s="2">
        <f>COUNTIFS(Table2[Sub-Sector],Table4[[#This Row],[Sub-Sector]],Table2[% Away From Current Week Low],"&gt;=0.05")/Table4[[#This Row],[Count]]</f>
        <v>0.2857142857142857</v>
      </c>
      <c r="M14" s="2">
        <f>COUNTIFS(Table2[Sub-Sector],Table4[[#This Row],[Sub-Sector]],Table2[% Away From Current Week High],"&lt;=0.05")/Table4[[#This Row],[Count]]</f>
        <v>0.5714285714285714</v>
      </c>
      <c r="N14" s="2">
        <f>COUNTIFS(Table2[Sub-Sector],Table4[[#This Row],[Sub-Sector]],Table2[% Away From Current Month Low],"&gt;=0.05")/Table4[[#This Row],[Count]]</f>
        <v>1</v>
      </c>
      <c r="O14" s="2">
        <f>COUNTIFS(Table2[Sub-Sector],Table4[[#This Row],[Sub-Sector]],Table2[% Away From Current Month High],"&lt;=0.05")/Table4[[#This Row],[Count]]</f>
        <v>0.21428571428571427</v>
      </c>
      <c r="P14" s="2">
        <f>COUNTIFS(Table2[Sub-Sector],Table4[[#This Row],[Sub-Sector]],Table2[% Away From 52W High],"&lt;=10")/Table4[[#This Row],[Count]]</f>
        <v>0.21428571428571427</v>
      </c>
      <c r="Q14" s="2">
        <f>COUNTIFS(Table2[Sub-Sector],Table4[[#This Row],[Sub-Sector]],Table2[% Away From 52W Low],"&gt;=10")/Table4[[#This Row],[Count]]</f>
        <v>1</v>
      </c>
      <c r="R14" s="2">
        <f>COUNTIFS(Table2[Sub-Sector],Table4[[#This Row],[Sub-Sector]],Table2[% Price above 20 EMA],"&gt;=0")/Table4[[#This Row],[Count]]</f>
        <v>1</v>
      </c>
      <c r="S14" s="2">
        <f>COUNTIFS(Table2[Sub-Sector],Table4[[#This Row],[Sub-Sector]],Table2[% Price above 50 EMA],"&gt;=0")/Table4[[#This Row],[Count]]</f>
        <v>0.9285714285714286</v>
      </c>
      <c r="T14" s="2">
        <f>COUNTIFS(Table2[Sub-Sector],Table4[[#This Row],[Sub-Sector]],Table2[% Price above 200 EMA],"&gt;=0")/Table4[[#This Row],[Count]]</f>
        <v>0.9285714285714286</v>
      </c>
      <c r="U14" s="2">
        <f>COUNTIFS(Table2[Sub-Sector],Table4[[#This Row],[Sub-Sector]],Table2[Rate of Change - Zone],"Positive")/Table4[[#This Row],[Count]]</f>
        <v>0.8571428571428571</v>
      </c>
      <c r="V14" s="2">
        <f>COUNTIFS(Table2[Sub-Sector],Table4[[#This Row],[Sub-Sector]],Table2[Sharpe Ratio],"&gt;=0.10")/Table4[[#This Row],[Count]]</f>
        <v>7.1428571428571425E-2</v>
      </c>
    </row>
    <row r="15" spans="1:22" x14ac:dyDescent="0.3">
      <c r="A15" t="s">
        <v>302</v>
      </c>
      <c r="B15">
        <f>COUNTIFS(Table2[Sub-Sector],Table4[[#This Row],[Sub-Sector]])</f>
        <v>14</v>
      </c>
      <c r="C15" s="2">
        <f>COUNTIFS(Table2[Sub-Sector],Table4[[#This Row],[Sub-Sector]],Table2[Uptrend],"Uptrend")/Table4[[#This Row],[Count]]</f>
        <v>0.7142857142857143</v>
      </c>
      <c r="D15" s="2">
        <f>COUNTIFS(Table2[Sub-Sector],Table4[[#This Row],[Sub-Sector]],Table2[1W Return vs Nifty],"&gt;=5")/Table4[[#This Row],[Count]]</f>
        <v>0</v>
      </c>
      <c r="E15" s="2">
        <f>COUNTIFS(Table2[Sub-Sector],Table4[[#This Row],[Sub-Sector]],Table2[1M Return vs Nifty],"&gt;=5")/Table4[[#This Row],[Count]]</f>
        <v>0.35714285714285715</v>
      </c>
      <c r="F15" s="2">
        <f>COUNTIFS(Table2[Sub-Sector],Table4[[#This Row],[Sub-Sector]],Table2[6M Return vs Nifty],"&gt;=10")/Table4[[#This Row],[Count]]</f>
        <v>0.42857142857142855</v>
      </c>
      <c r="G15" s="2">
        <f>COUNTIFS(Table2[Sub-Sector],Table4[[#This Row],[Sub-Sector]],Table2[1Y Return vs Nifty],"&gt;=10")/Table4[[#This Row],[Count]]</f>
        <v>0.5</v>
      </c>
      <c r="H15" s="2">
        <f>COUNTIFS(Table2[Sub-Sector],Table4[[#This Row],[Sub-Sector]],Table2[RSI Exponential â€“ 14D],"&gt;=50")/Table4[[#This Row],[Count]]</f>
        <v>0.8571428571428571</v>
      </c>
      <c r="I15" s="2">
        <f>COUNTIFS(Table2[Sub-Sector],Table4[[#This Row],[Sub-Sector]],Table2[Relative Volume],"&gt;=2")/Table4[[#This Row],[Count]]</f>
        <v>7.1428571428571425E-2</v>
      </c>
      <c r="J15" s="2">
        <f>COUNTIFS(Table2[Sub-Sector],Table4[[#This Row],[Sub-Sector]],Table2[% Away From Day Low],"&gt;=0.05")/Table4[[#This Row],[Count]]</f>
        <v>7.1428571428571425E-2</v>
      </c>
      <c r="K15" s="2">
        <f>COUNTIFS(Table2[Sub-Sector],Table4[[#This Row],[Sub-Sector]],Table2[% Away From Day High],"&lt;=0.05")/Table4[[#This Row],[Count]]</f>
        <v>1</v>
      </c>
      <c r="L15" s="2">
        <f>COUNTIFS(Table2[Sub-Sector],Table4[[#This Row],[Sub-Sector]],Table2[% Away From Current Week Low],"&gt;=0.05")/Table4[[#This Row],[Count]]</f>
        <v>0.2857142857142857</v>
      </c>
      <c r="M15" s="2">
        <f>COUNTIFS(Table2[Sub-Sector],Table4[[#This Row],[Sub-Sector]],Table2[% Away From Current Week High],"&lt;=0.05")/Table4[[#This Row],[Count]]</f>
        <v>0.7857142857142857</v>
      </c>
      <c r="N15" s="2">
        <f>COUNTIFS(Table2[Sub-Sector],Table4[[#This Row],[Sub-Sector]],Table2[% Away From Current Month Low],"&gt;=0.05")/Table4[[#This Row],[Count]]</f>
        <v>1</v>
      </c>
      <c r="O15" s="2">
        <f>COUNTIFS(Table2[Sub-Sector],Table4[[#This Row],[Sub-Sector]],Table2[% Away From Current Month High],"&lt;=0.05")/Table4[[#This Row],[Count]]</f>
        <v>0.42857142857142855</v>
      </c>
      <c r="P15" s="2">
        <f>COUNTIFS(Table2[Sub-Sector],Table4[[#This Row],[Sub-Sector]],Table2[% Away From 52W High],"&lt;=10")/Table4[[#This Row],[Count]]</f>
        <v>0.35714285714285715</v>
      </c>
      <c r="Q15" s="2">
        <f>COUNTIFS(Table2[Sub-Sector],Table4[[#This Row],[Sub-Sector]],Table2[% Away From 52W Low],"&gt;=10")/Table4[[#This Row],[Count]]</f>
        <v>0.9285714285714286</v>
      </c>
      <c r="R15" s="2">
        <f>COUNTIFS(Table2[Sub-Sector],Table4[[#This Row],[Sub-Sector]],Table2[% Price above 20 EMA],"&gt;=0")/Table4[[#This Row],[Count]]</f>
        <v>0.8571428571428571</v>
      </c>
      <c r="S15" s="2">
        <f>COUNTIFS(Table2[Sub-Sector],Table4[[#This Row],[Sub-Sector]],Table2[% Price above 50 EMA],"&gt;=0")/Table4[[#This Row],[Count]]</f>
        <v>0.8571428571428571</v>
      </c>
      <c r="T15" s="2">
        <f>COUNTIFS(Table2[Sub-Sector],Table4[[#This Row],[Sub-Sector]],Table2[% Price above 200 EMA],"&gt;=0")/Table4[[#This Row],[Count]]</f>
        <v>0.8571428571428571</v>
      </c>
      <c r="U15" s="2">
        <f>COUNTIFS(Table2[Sub-Sector],Table4[[#This Row],[Sub-Sector]],Table2[Rate of Change - Zone],"Positive")/Table4[[#This Row],[Count]]</f>
        <v>0.8571428571428571</v>
      </c>
      <c r="V15" s="2">
        <f>COUNTIFS(Table2[Sub-Sector],Table4[[#This Row],[Sub-Sector]],Table2[Sharpe Ratio],"&gt;=0.10")/Table4[[#This Row],[Count]]</f>
        <v>0.21428571428571427</v>
      </c>
    </row>
    <row r="16" spans="1:22" x14ac:dyDescent="0.3">
      <c r="A16" t="s">
        <v>613</v>
      </c>
      <c r="B16">
        <f>COUNTIFS(Table2[Sub-Sector],Table4[[#This Row],[Sub-Sector]])</f>
        <v>13</v>
      </c>
      <c r="C16" s="2">
        <f>COUNTIFS(Table2[Sub-Sector],Table4[[#This Row],[Sub-Sector]],Table2[Uptrend],"Uptrend")/Table4[[#This Row],[Count]]</f>
        <v>0.84615384615384615</v>
      </c>
      <c r="D16" s="2">
        <f>COUNTIFS(Table2[Sub-Sector],Table4[[#This Row],[Sub-Sector]],Table2[1W Return vs Nifty],"&gt;=5")/Table4[[#This Row],[Count]]</f>
        <v>7.6923076923076927E-2</v>
      </c>
      <c r="E16" s="2">
        <f>COUNTIFS(Table2[Sub-Sector],Table4[[#This Row],[Sub-Sector]],Table2[1M Return vs Nifty],"&gt;=5")/Table4[[#This Row],[Count]]</f>
        <v>0.38461538461538464</v>
      </c>
      <c r="F16" s="2">
        <f>COUNTIFS(Table2[Sub-Sector],Table4[[#This Row],[Sub-Sector]],Table2[6M Return vs Nifty],"&gt;=10")/Table4[[#This Row],[Count]]</f>
        <v>0.38461538461538464</v>
      </c>
      <c r="G16" s="2">
        <f>COUNTIFS(Table2[Sub-Sector],Table4[[#This Row],[Sub-Sector]],Table2[1Y Return vs Nifty],"&gt;=10")/Table4[[#This Row],[Count]]</f>
        <v>0.61538461538461542</v>
      </c>
      <c r="H16" s="2">
        <f>COUNTIFS(Table2[Sub-Sector],Table4[[#This Row],[Sub-Sector]],Table2[RSI Exponential â€“ 14D],"&gt;=50")/Table4[[#This Row],[Count]]</f>
        <v>0.69230769230769229</v>
      </c>
      <c r="I16" s="2">
        <f>COUNTIFS(Table2[Sub-Sector],Table4[[#This Row],[Sub-Sector]],Table2[Relative Volume],"&gt;=2")/Table4[[#This Row],[Count]]</f>
        <v>0.23076923076923078</v>
      </c>
      <c r="J16" s="2">
        <f>COUNTIFS(Table2[Sub-Sector],Table4[[#This Row],[Sub-Sector]],Table2[% Away From Day Low],"&gt;=0.05")/Table4[[#This Row],[Count]]</f>
        <v>0</v>
      </c>
      <c r="K16" s="2">
        <f>COUNTIFS(Table2[Sub-Sector],Table4[[#This Row],[Sub-Sector]],Table2[% Away From Day High],"&lt;=0.05")/Table4[[#This Row],[Count]]</f>
        <v>0.92307692307692313</v>
      </c>
      <c r="L16" s="2">
        <f>COUNTIFS(Table2[Sub-Sector],Table4[[#This Row],[Sub-Sector]],Table2[% Away From Current Week Low],"&gt;=0.05")/Table4[[#This Row],[Count]]</f>
        <v>0.23076923076923078</v>
      </c>
      <c r="M16" s="2">
        <f>COUNTIFS(Table2[Sub-Sector],Table4[[#This Row],[Sub-Sector]],Table2[% Away From Current Week High],"&lt;=0.05")/Table4[[#This Row],[Count]]</f>
        <v>0.61538461538461542</v>
      </c>
      <c r="N16" s="2">
        <f>COUNTIFS(Table2[Sub-Sector],Table4[[#This Row],[Sub-Sector]],Table2[% Away From Current Month Low],"&gt;=0.05")/Table4[[#This Row],[Count]]</f>
        <v>1</v>
      </c>
      <c r="O16" s="2">
        <f>COUNTIFS(Table2[Sub-Sector],Table4[[#This Row],[Sub-Sector]],Table2[% Away From Current Month High],"&lt;=0.05")/Table4[[#This Row],[Count]]</f>
        <v>0.38461538461538464</v>
      </c>
      <c r="P16" s="2">
        <f>COUNTIFS(Table2[Sub-Sector],Table4[[#This Row],[Sub-Sector]],Table2[% Away From 52W High],"&lt;=10")/Table4[[#This Row],[Count]]</f>
        <v>0.38461538461538464</v>
      </c>
      <c r="Q16" s="2">
        <f>COUNTIFS(Table2[Sub-Sector],Table4[[#This Row],[Sub-Sector]],Table2[% Away From 52W Low],"&gt;=10")/Table4[[#This Row],[Count]]</f>
        <v>1</v>
      </c>
      <c r="R16" s="2">
        <f>COUNTIFS(Table2[Sub-Sector],Table4[[#This Row],[Sub-Sector]],Table2[% Price above 20 EMA],"&gt;=0")/Table4[[#This Row],[Count]]</f>
        <v>0.69230769230769229</v>
      </c>
      <c r="S16" s="2">
        <f>COUNTIFS(Table2[Sub-Sector],Table4[[#This Row],[Sub-Sector]],Table2[% Price above 50 EMA],"&gt;=0")/Table4[[#This Row],[Count]]</f>
        <v>0.69230769230769229</v>
      </c>
      <c r="T16" s="2">
        <f>COUNTIFS(Table2[Sub-Sector],Table4[[#This Row],[Sub-Sector]],Table2[% Price above 200 EMA],"&gt;=0")/Table4[[#This Row],[Count]]</f>
        <v>0.84615384615384615</v>
      </c>
      <c r="U16" s="2">
        <f>COUNTIFS(Table2[Sub-Sector],Table4[[#This Row],[Sub-Sector]],Table2[Rate of Change - Zone],"Positive")/Table4[[#This Row],[Count]]</f>
        <v>0.69230769230769229</v>
      </c>
      <c r="V16" s="2">
        <f>COUNTIFS(Table2[Sub-Sector],Table4[[#This Row],[Sub-Sector]],Table2[Sharpe Ratio],"&gt;=0.10")/Table4[[#This Row],[Count]]</f>
        <v>0.30769230769230771</v>
      </c>
    </row>
    <row r="17" spans="1:22" x14ac:dyDescent="0.3">
      <c r="A17" t="s">
        <v>275</v>
      </c>
      <c r="B17">
        <f>COUNTIFS(Table2[Sub-Sector],Table4[[#This Row],[Sub-Sector]])</f>
        <v>13</v>
      </c>
      <c r="C17" s="2">
        <f>COUNTIFS(Table2[Sub-Sector],Table4[[#This Row],[Sub-Sector]],Table2[Uptrend],"Uptrend")/Table4[[#This Row],[Count]]</f>
        <v>0.53846153846153844</v>
      </c>
      <c r="D17" s="2">
        <f>COUNTIFS(Table2[Sub-Sector],Table4[[#This Row],[Sub-Sector]],Table2[1W Return vs Nifty],"&gt;=5")/Table4[[#This Row],[Count]]</f>
        <v>0</v>
      </c>
      <c r="E17" s="2">
        <f>COUNTIFS(Table2[Sub-Sector],Table4[[#This Row],[Sub-Sector]],Table2[1M Return vs Nifty],"&gt;=5")/Table4[[#This Row],[Count]]</f>
        <v>0.15384615384615385</v>
      </c>
      <c r="F17" s="2">
        <f>COUNTIFS(Table2[Sub-Sector],Table4[[#This Row],[Sub-Sector]],Table2[6M Return vs Nifty],"&gt;=10")/Table4[[#This Row],[Count]]</f>
        <v>0.15384615384615385</v>
      </c>
      <c r="G17" s="2">
        <f>COUNTIFS(Table2[Sub-Sector],Table4[[#This Row],[Sub-Sector]],Table2[1Y Return vs Nifty],"&gt;=10")/Table4[[#This Row],[Count]]</f>
        <v>0.30769230769230771</v>
      </c>
      <c r="H17" s="2">
        <f>COUNTIFS(Table2[Sub-Sector],Table4[[#This Row],[Sub-Sector]],Table2[RSI Exponential â€“ 14D],"&gt;=50")/Table4[[#This Row],[Count]]</f>
        <v>0.46153846153846156</v>
      </c>
      <c r="I17" s="2">
        <f>COUNTIFS(Table2[Sub-Sector],Table4[[#This Row],[Sub-Sector]],Table2[Relative Volume],"&gt;=2")/Table4[[#This Row],[Count]]</f>
        <v>0</v>
      </c>
      <c r="J17" s="2">
        <f>COUNTIFS(Table2[Sub-Sector],Table4[[#This Row],[Sub-Sector]],Table2[% Away From Day Low],"&gt;=0.05")/Table4[[#This Row],[Count]]</f>
        <v>7.6923076923076927E-2</v>
      </c>
      <c r="K17" s="2">
        <f>COUNTIFS(Table2[Sub-Sector],Table4[[#This Row],[Sub-Sector]],Table2[% Away From Day High],"&lt;=0.05")/Table4[[#This Row],[Count]]</f>
        <v>1</v>
      </c>
      <c r="L17" s="2">
        <f>COUNTIFS(Table2[Sub-Sector],Table4[[#This Row],[Sub-Sector]],Table2[% Away From Current Week Low],"&gt;=0.05")/Table4[[#This Row],[Count]]</f>
        <v>0.15384615384615385</v>
      </c>
      <c r="M17" s="2">
        <f>COUNTIFS(Table2[Sub-Sector],Table4[[#This Row],[Sub-Sector]],Table2[% Away From Current Week High],"&lt;=0.05")/Table4[[#This Row],[Count]]</f>
        <v>0.69230769230769229</v>
      </c>
      <c r="N17" s="2">
        <f>COUNTIFS(Table2[Sub-Sector],Table4[[#This Row],[Sub-Sector]],Table2[% Away From Current Month Low],"&gt;=0.05")/Table4[[#This Row],[Count]]</f>
        <v>0.84615384615384615</v>
      </c>
      <c r="O17" s="2">
        <f>COUNTIFS(Table2[Sub-Sector],Table4[[#This Row],[Sub-Sector]],Table2[% Away From Current Month High],"&lt;=0.05")/Table4[[#This Row],[Count]]</f>
        <v>0.30769230769230771</v>
      </c>
      <c r="P17" s="2">
        <f>COUNTIFS(Table2[Sub-Sector],Table4[[#This Row],[Sub-Sector]],Table2[% Away From 52W High],"&lt;=10")/Table4[[#This Row],[Count]]</f>
        <v>0.30769230769230771</v>
      </c>
      <c r="Q17" s="2">
        <f>COUNTIFS(Table2[Sub-Sector],Table4[[#This Row],[Sub-Sector]],Table2[% Away From 52W Low],"&gt;=10")/Table4[[#This Row],[Count]]</f>
        <v>1</v>
      </c>
      <c r="R17" s="2">
        <f>COUNTIFS(Table2[Sub-Sector],Table4[[#This Row],[Sub-Sector]],Table2[% Price above 20 EMA],"&gt;=0")/Table4[[#This Row],[Count]]</f>
        <v>0.46153846153846156</v>
      </c>
      <c r="S17" s="2">
        <f>COUNTIFS(Table2[Sub-Sector],Table4[[#This Row],[Sub-Sector]],Table2[% Price above 50 EMA],"&gt;=0")/Table4[[#This Row],[Count]]</f>
        <v>0.53846153846153844</v>
      </c>
      <c r="T17" s="2">
        <f>COUNTIFS(Table2[Sub-Sector],Table4[[#This Row],[Sub-Sector]],Table2[% Price above 200 EMA],"&gt;=0")/Table4[[#This Row],[Count]]</f>
        <v>0.84615384615384615</v>
      </c>
      <c r="U17" s="2">
        <f>COUNTIFS(Table2[Sub-Sector],Table4[[#This Row],[Sub-Sector]],Table2[Rate of Change - Zone],"Positive")/Table4[[#This Row],[Count]]</f>
        <v>0.53846153846153844</v>
      </c>
      <c r="V17" s="2">
        <f>COUNTIFS(Table2[Sub-Sector],Table4[[#This Row],[Sub-Sector]],Table2[Sharpe Ratio],"&gt;=0.10")/Table4[[#This Row],[Count]]</f>
        <v>0.30769230769230771</v>
      </c>
    </row>
    <row r="18" spans="1:22" x14ac:dyDescent="0.3">
      <c r="A18" t="s">
        <v>480</v>
      </c>
      <c r="B18">
        <f>COUNTIFS(Table2[Sub-Sector],Table4[[#This Row],[Sub-Sector]])</f>
        <v>11</v>
      </c>
      <c r="C18" s="2">
        <f>COUNTIFS(Table2[Sub-Sector],Table4[[#This Row],[Sub-Sector]],Table2[Uptrend],"Uptrend")/Table4[[#This Row],[Count]]</f>
        <v>0.63636363636363635</v>
      </c>
      <c r="D18" s="2">
        <f>COUNTIFS(Table2[Sub-Sector],Table4[[#This Row],[Sub-Sector]],Table2[1W Return vs Nifty],"&gt;=5")/Table4[[#This Row],[Count]]</f>
        <v>9.0909090909090912E-2</v>
      </c>
      <c r="E18" s="2">
        <f>COUNTIFS(Table2[Sub-Sector],Table4[[#This Row],[Sub-Sector]],Table2[1M Return vs Nifty],"&gt;=5")/Table4[[#This Row],[Count]]</f>
        <v>0.18181818181818182</v>
      </c>
      <c r="F18" s="2">
        <f>COUNTIFS(Table2[Sub-Sector],Table4[[#This Row],[Sub-Sector]],Table2[6M Return vs Nifty],"&gt;=10")/Table4[[#This Row],[Count]]</f>
        <v>0.27272727272727271</v>
      </c>
      <c r="G18" s="2">
        <f>COUNTIFS(Table2[Sub-Sector],Table4[[#This Row],[Sub-Sector]],Table2[1Y Return vs Nifty],"&gt;=10")/Table4[[#This Row],[Count]]</f>
        <v>0.36363636363636365</v>
      </c>
      <c r="H18" s="2">
        <f>COUNTIFS(Table2[Sub-Sector],Table4[[#This Row],[Sub-Sector]],Table2[RSI Exponential â€“ 14D],"&gt;=50")/Table4[[#This Row],[Count]]</f>
        <v>0.45454545454545453</v>
      </c>
      <c r="I18" s="2">
        <f>COUNTIFS(Table2[Sub-Sector],Table4[[#This Row],[Sub-Sector]],Table2[Relative Volume],"&gt;=2")/Table4[[#This Row],[Count]]</f>
        <v>9.0909090909090912E-2</v>
      </c>
      <c r="J18" s="2">
        <f>COUNTIFS(Table2[Sub-Sector],Table4[[#This Row],[Sub-Sector]],Table2[% Away From Day Low],"&gt;=0.05")/Table4[[#This Row],[Count]]</f>
        <v>0</v>
      </c>
      <c r="K18" s="2">
        <f>COUNTIFS(Table2[Sub-Sector],Table4[[#This Row],[Sub-Sector]],Table2[% Away From Day High],"&lt;=0.05")/Table4[[#This Row],[Count]]</f>
        <v>0.90909090909090906</v>
      </c>
      <c r="L18" s="2">
        <f>COUNTIFS(Table2[Sub-Sector],Table4[[#This Row],[Sub-Sector]],Table2[% Away From Current Week Low],"&gt;=0.05")/Table4[[#This Row],[Count]]</f>
        <v>0.27272727272727271</v>
      </c>
      <c r="M18" s="2">
        <f>COUNTIFS(Table2[Sub-Sector],Table4[[#This Row],[Sub-Sector]],Table2[% Away From Current Week High],"&lt;=0.05")/Table4[[#This Row],[Count]]</f>
        <v>0.45454545454545453</v>
      </c>
      <c r="N18" s="2">
        <f>COUNTIFS(Table2[Sub-Sector],Table4[[#This Row],[Sub-Sector]],Table2[% Away From Current Month Low],"&gt;=0.05")/Table4[[#This Row],[Count]]</f>
        <v>1</v>
      </c>
      <c r="O18" s="2">
        <f>COUNTIFS(Table2[Sub-Sector],Table4[[#This Row],[Sub-Sector]],Table2[% Away From Current Month High],"&lt;=0.05")/Table4[[#This Row],[Count]]</f>
        <v>0.36363636363636365</v>
      </c>
      <c r="P18" s="2">
        <f>COUNTIFS(Table2[Sub-Sector],Table4[[#This Row],[Sub-Sector]],Table2[% Away From 52W High],"&lt;=10")/Table4[[#This Row],[Count]]</f>
        <v>0.45454545454545453</v>
      </c>
      <c r="Q18" s="2">
        <f>COUNTIFS(Table2[Sub-Sector],Table4[[#This Row],[Sub-Sector]],Table2[% Away From 52W Low],"&gt;=10")/Table4[[#This Row],[Count]]</f>
        <v>0.90909090909090906</v>
      </c>
      <c r="R18" s="2">
        <f>COUNTIFS(Table2[Sub-Sector],Table4[[#This Row],[Sub-Sector]],Table2[% Price above 20 EMA],"&gt;=0")/Table4[[#This Row],[Count]]</f>
        <v>0.54545454545454541</v>
      </c>
      <c r="S18" s="2">
        <f>COUNTIFS(Table2[Sub-Sector],Table4[[#This Row],[Sub-Sector]],Table2[% Price above 50 EMA],"&gt;=0")/Table4[[#This Row],[Count]]</f>
        <v>0.63636363636363635</v>
      </c>
      <c r="T18" s="2">
        <f>COUNTIFS(Table2[Sub-Sector],Table4[[#This Row],[Sub-Sector]],Table2[% Price above 200 EMA],"&gt;=0")/Table4[[#This Row],[Count]]</f>
        <v>0.72727272727272729</v>
      </c>
      <c r="U18" s="2">
        <f>COUNTIFS(Table2[Sub-Sector],Table4[[#This Row],[Sub-Sector]],Table2[Rate of Change - Zone],"Positive")/Table4[[#This Row],[Count]]</f>
        <v>0.54545454545454541</v>
      </c>
      <c r="V18" s="2">
        <f>COUNTIFS(Table2[Sub-Sector],Table4[[#This Row],[Sub-Sector]],Table2[Sharpe Ratio],"&gt;=0.10")/Table4[[#This Row],[Count]]</f>
        <v>0.36363636363636365</v>
      </c>
    </row>
    <row r="19" spans="1:22" x14ac:dyDescent="0.3">
      <c r="A19" t="s">
        <v>32</v>
      </c>
      <c r="B19">
        <f>COUNTIFS(Table2[Sub-Sector],Table4[[#This Row],[Sub-Sector]])</f>
        <v>11</v>
      </c>
      <c r="C19" s="2">
        <f>COUNTIFS(Table2[Sub-Sector],Table4[[#This Row],[Sub-Sector]],Table2[Uptrend],"Uptrend")/Table4[[#This Row],[Count]]</f>
        <v>0.72727272727272729</v>
      </c>
      <c r="D19" s="2">
        <f>COUNTIFS(Table2[Sub-Sector],Table4[[#This Row],[Sub-Sector]],Table2[1W Return vs Nifty],"&gt;=5")/Table4[[#This Row],[Count]]</f>
        <v>0</v>
      </c>
      <c r="E19" s="2">
        <f>COUNTIFS(Table2[Sub-Sector],Table4[[#This Row],[Sub-Sector]],Table2[1M Return vs Nifty],"&gt;=5")/Table4[[#This Row],[Count]]</f>
        <v>0</v>
      </c>
      <c r="F19" s="2">
        <f>COUNTIFS(Table2[Sub-Sector],Table4[[#This Row],[Sub-Sector]],Table2[6M Return vs Nifty],"&gt;=10")/Table4[[#This Row],[Count]]</f>
        <v>0.72727272727272729</v>
      </c>
      <c r="G19" s="2">
        <f>COUNTIFS(Table2[Sub-Sector],Table4[[#This Row],[Sub-Sector]],Table2[1Y Return vs Nifty],"&gt;=10")/Table4[[#This Row],[Count]]</f>
        <v>1</v>
      </c>
      <c r="H19" s="2">
        <f>COUNTIFS(Table2[Sub-Sector],Table4[[#This Row],[Sub-Sector]],Table2[RSI Exponential â€“ 14D],"&gt;=50")/Table4[[#This Row],[Count]]</f>
        <v>0.27272727272727271</v>
      </c>
      <c r="I19" s="2">
        <f>COUNTIFS(Table2[Sub-Sector],Table4[[#This Row],[Sub-Sector]],Table2[Relative Volume],"&gt;=2")/Table4[[#This Row],[Count]]</f>
        <v>0</v>
      </c>
      <c r="J19" s="2">
        <f>COUNTIFS(Table2[Sub-Sector],Table4[[#This Row],[Sub-Sector]],Table2[% Away From Day Low],"&gt;=0.05")/Table4[[#This Row],[Count]]</f>
        <v>0</v>
      </c>
      <c r="K19" s="2">
        <f>COUNTIFS(Table2[Sub-Sector],Table4[[#This Row],[Sub-Sector]],Table2[% Away From Day High],"&lt;=0.05")/Table4[[#This Row],[Count]]</f>
        <v>1</v>
      </c>
      <c r="L19" s="2">
        <f>COUNTIFS(Table2[Sub-Sector],Table4[[#This Row],[Sub-Sector]],Table2[% Away From Current Week Low],"&gt;=0.05")/Table4[[#This Row],[Count]]</f>
        <v>0</v>
      </c>
      <c r="M19" s="2">
        <f>COUNTIFS(Table2[Sub-Sector],Table4[[#This Row],[Sub-Sector]],Table2[% Away From Current Week High],"&lt;=0.05")/Table4[[#This Row],[Count]]</f>
        <v>0.90909090909090906</v>
      </c>
      <c r="N19" s="2">
        <f>COUNTIFS(Table2[Sub-Sector],Table4[[#This Row],[Sub-Sector]],Table2[% Away From Current Month Low],"&gt;=0.05")/Table4[[#This Row],[Count]]</f>
        <v>1</v>
      </c>
      <c r="O19" s="2">
        <f>COUNTIFS(Table2[Sub-Sector],Table4[[#This Row],[Sub-Sector]],Table2[% Away From Current Month High],"&lt;=0.05")/Table4[[#This Row],[Count]]</f>
        <v>0</v>
      </c>
      <c r="P19" s="2">
        <f>COUNTIFS(Table2[Sub-Sector],Table4[[#This Row],[Sub-Sector]],Table2[% Away From 52W High],"&lt;=10")/Table4[[#This Row],[Count]]</f>
        <v>0.27272727272727271</v>
      </c>
      <c r="Q19" s="2">
        <f>COUNTIFS(Table2[Sub-Sector],Table4[[#This Row],[Sub-Sector]],Table2[% Away From 52W Low],"&gt;=10")/Table4[[#This Row],[Count]]</f>
        <v>1</v>
      </c>
      <c r="R19" s="2">
        <f>COUNTIFS(Table2[Sub-Sector],Table4[[#This Row],[Sub-Sector]],Table2[% Price above 20 EMA],"&gt;=0")/Table4[[#This Row],[Count]]</f>
        <v>0.27272727272727271</v>
      </c>
      <c r="S19" s="2">
        <f>COUNTIFS(Table2[Sub-Sector],Table4[[#This Row],[Sub-Sector]],Table2[% Price above 50 EMA],"&gt;=0")/Table4[[#This Row],[Count]]</f>
        <v>0.36363636363636365</v>
      </c>
      <c r="T19" s="2">
        <f>COUNTIFS(Table2[Sub-Sector],Table4[[#This Row],[Sub-Sector]],Table2[% Price above 200 EMA],"&gt;=0")/Table4[[#This Row],[Count]]</f>
        <v>0.90909090909090906</v>
      </c>
      <c r="U19" s="2">
        <f>COUNTIFS(Table2[Sub-Sector],Table4[[#This Row],[Sub-Sector]],Table2[Rate of Change - Zone],"Positive")/Table4[[#This Row],[Count]]</f>
        <v>0.27272727272727271</v>
      </c>
      <c r="V19" s="2">
        <f>COUNTIFS(Table2[Sub-Sector],Table4[[#This Row],[Sub-Sector]],Table2[Sharpe Ratio],"&gt;=0.10")/Table4[[#This Row],[Count]]</f>
        <v>0.54545454545454541</v>
      </c>
    </row>
    <row r="20" spans="1:22" x14ac:dyDescent="0.3">
      <c r="A20" t="s">
        <v>148</v>
      </c>
      <c r="B20">
        <f>COUNTIFS(Table2[Sub-Sector],Table4[[#This Row],[Sub-Sector]])</f>
        <v>10</v>
      </c>
      <c r="C20" s="2">
        <f>COUNTIFS(Table2[Sub-Sector],Table4[[#This Row],[Sub-Sector]],Table2[Uptrend],"Uptrend")/Table4[[#This Row],[Count]]</f>
        <v>1</v>
      </c>
      <c r="D20" s="2">
        <f>COUNTIFS(Table2[Sub-Sector],Table4[[#This Row],[Sub-Sector]],Table2[1W Return vs Nifty],"&gt;=5")/Table4[[#This Row],[Count]]</f>
        <v>0.1</v>
      </c>
      <c r="E20" s="2">
        <f>COUNTIFS(Table2[Sub-Sector],Table4[[#This Row],[Sub-Sector]],Table2[1M Return vs Nifty],"&gt;=5")/Table4[[#This Row],[Count]]</f>
        <v>0.3</v>
      </c>
      <c r="F20" s="2">
        <f>COUNTIFS(Table2[Sub-Sector],Table4[[#This Row],[Sub-Sector]],Table2[6M Return vs Nifty],"&gt;=10")/Table4[[#This Row],[Count]]</f>
        <v>0.9</v>
      </c>
      <c r="G20" s="2">
        <f>COUNTIFS(Table2[Sub-Sector],Table4[[#This Row],[Sub-Sector]],Table2[1Y Return vs Nifty],"&gt;=10")/Table4[[#This Row],[Count]]</f>
        <v>1</v>
      </c>
      <c r="H20" s="2">
        <f>COUNTIFS(Table2[Sub-Sector],Table4[[#This Row],[Sub-Sector]],Table2[RSI Exponential â€“ 14D],"&gt;=50")/Table4[[#This Row],[Count]]</f>
        <v>0.7</v>
      </c>
      <c r="I20" s="2">
        <f>COUNTIFS(Table2[Sub-Sector],Table4[[#This Row],[Sub-Sector]],Table2[Relative Volume],"&gt;=2")/Table4[[#This Row],[Count]]</f>
        <v>0</v>
      </c>
      <c r="J20" s="2">
        <f>COUNTIFS(Table2[Sub-Sector],Table4[[#This Row],[Sub-Sector]],Table2[% Away From Day Low],"&gt;=0.05")/Table4[[#This Row],[Count]]</f>
        <v>0.1</v>
      </c>
      <c r="K20" s="2">
        <f>COUNTIFS(Table2[Sub-Sector],Table4[[#This Row],[Sub-Sector]],Table2[% Away From Day High],"&lt;=0.05")/Table4[[#This Row],[Count]]</f>
        <v>0.9</v>
      </c>
      <c r="L20" s="2">
        <f>COUNTIFS(Table2[Sub-Sector],Table4[[#This Row],[Sub-Sector]],Table2[% Away From Current Week Low],"&gt;=0.05")/Table4[[#This Row],[Count]]</f>
        <v>0.2</v>
      </c>
      <c r="M20" s="2">
        <f>COUNTIFS(Table2[Sub-Sector],Table4[[#This Row],[Sub-Sector]],Table2[% Away From Current Week High],"&lt;=0.05")/Table4[[#This Row],[Count]]</f>
        <v>0.8</v>
      </c>
      <c r="N20" s="2">
        <f>COUNTIFS(Table2[Sub-Sector],Table4[[#This Row],[Sub-Sector]],Table2[% Away From Current Month Low],"&gt;=0.05")/Table4[[#This Row],[Count]]</f>
        <v>1</v>
      </c>
      <c r="O20" s="2">
        <f>COUNTIFS(Table2[Sub-Sector],Table4[[#This Row],[Sub-Sector]],Table2[% Away From Current Month High],"&lt;=0.05")/Table4[[#This Row],[Count]]</f>
        <v>0.3</v>
      </c>
      <c r="P20" s="2">
        <f>COUNTIFS(Table2[Sub-Sector],Table4[[#This Row],[Sub-Sector]],Table2[% Away From 52W High],"&lt;=10")/Table4[[#This Row],[Count]]</f>
        <v>0.6</v>
      </c>
      <c r="Q20" s="2">
        <f>COUNTIFS(Table2[Sub-Sector],Table4[[#This Row],[Sub-Sector]],Table2[% Away From 52W Low],"&gt;=10")/Table4[[#This Row],[Count]]</f>
        <v>1</v>
      </c>
      <c r="R20" s="2">
        <f>COUNTIFS(Table2[Sub-Sector],Table4[[#This Row],[Sub-Sector]],Table2[% Price above 20 EMA],"&gt;=0")/Table4[[#This Row],[Count]]</f>
        <v>0.8</v>
      </c>
      <c r="S20" s="2">
        <f>COUNTIFS(Table2[Sub-Sector],Table4[[#This Row],[Sub-Sector]],Table2[% Price above 50 EMA],"&gt;=0")/Table4[[#This Row],[Count]]</f>
        <v>0.9</v>
      </c>
      <c r="T20" s="2">
        <f>COUNTIFS(Table2[Sub-Sector],Table4[[#This Row],[Sub-Sector]],Table2[% Price above 200 EMA],"&gt;=0")/Table4[[#This Row],[Count]]</f>
        <v>1</v>
      </c>
      <c r="U20" s="2">
        <f>COUNTIFS(Table2[Sub-Sector],Table4[[#This Row],[Sub-Sector]],Table2[Rate of Change - Zone],"Positive")/Table4[[#This Row],[Count]]</f>
        <v>0.9</v>
      </c>
      <c r="V20" s="2">
        <f>COUNTIFS(Table2[Sub-Sector],Table4[[#This Row],[Sub-Sector]],Table2[Sharpe Ratio],"&gt;=0.10")/Table4[[#This Row],[Count]]</f>
        <v>1</v>
      </c>
    </row>
    <row r="21" spans="1:22" x14ac:dyDescent="0.3">
      <c r="A21" t="s">
        <v>347</v>
      </c>
      <c r="B21">
        <f>COUNTIFS(Table2[Sub-Sector],Table4[[#This Row],[Sub-Sector]])</f>
        <v>10</v>
      </c>
      <c r="C21" s="2">
        <f>COUNTIFS(Table2[Sub-Sector],Table4[[#This Row],[Sub-Sector]],Table2[Uptrend],"Uptrend")/Table4[[#This Row],[Count]]</f>
        <v>0.9</v>
      </c>
      <c r="D21" s="2">
        <f>COUNTIFS(Table2[Sub-Sector],Table4[[#This Row],[Sub-Sector]],Table2[1W Return vs Nifty],"&gt;=5")/Table4[[#This Row],[Count]]</f>
        <v>0.3</v>
      </c>
      <c r="E21" s="2">
        <f>COUNTIFS(Table2[Sub-Sector],Table4[[#This Row],[Sub-Sector]],Table2[1M Return vs Nifty],"&gt;=5")/Table4[[#This Row],[Count]]</f>
        <v>0.6</v>
      </c>
      <c r="F21" s="2">
        <f>COUNTIFS(Table2[Sub-Sector],Table4[[#This Row],[Sub-Sector]],Table2[6M Return vs Nifty],"&gt;=10")/Table4[[#This Row],[Count]]</f>
        <v>0.7</v>
      </c>
      <c r="G21" s="2">
        <f>COUNTIFS(Table2[Sub-Sector],Table4[[#This Row],[Sub-Sector]],Table2[1Y Return vs Nifty],"&gt;=10")/Table4[[#This Row],[Count]]</f>
        <v>0.7</v>
      </c>
      <c r="H21" s="2">
        <f>COUNTIFS(Table2[Sub-Sector],Table4[[#This Row],[Sub-Sector]],Table2[RSI Exponential â€“ 14D],"&gt;=50")/Table4[[#This Row],[Count]]</f>
        <v>0.6</v>
      </c>
      <c r="I21" s="2">
        <f>COUNTIFS(Table2[Sub-Sector],Table4[[#This Row],[Sub-Sector]],Table2[Relative Volume],"&gt;=2")/Table4[[#This Row],[Count]]</f>
        <v>0.1</v>
      </c>
      <c r="J21" s="2">
        <f>COUNTIFS(Table2[Sub-Sector],Table4[[#This Row],[Sub-Sector]],Table2[% Away From Day Low],"&gt;=0.05")/Table4[[#This Row],[Count]]</f>
        <v>0.1</v>
      </c>
      <c r="K21" s="2">
        <f>COUNTIFS(Table2[Sub-Sector],Table4[[#This Row],[Sub-Sector]],Table2[% Away From Day High],"&lt;=0.05")/Table4[[#This Row],[Count]]</f>
        <v>1</v>
      </c>
      <c r="L21" s="2">
        <f>COUNTIFS(Table2[Sub-Sector],Table4[[#This Row],[Sub-Sector]],Table2[% Away From Current Week Low],"&gt;=0.05")/Table4[[#This Row],[Count]]</f>
        <v>0.5</v>
      </c>
      <c r="M21" s="2">
        <f>COUNTIFS(Table2[Sub-Sector],Table4[[#This Row],[Sub-Sector]],Table2[% Away From Current Week High],"&lt;=0.05")/Table4[[#This Row],[Count]]</f>
        <v>0.6</v>
      </c>
      <c r="N21" s="2">
        <f>COUNTIFS(Table2[Sub-Sector],Table4[[#This Row],[Sub-Sector]],Table2[% Away From Current Month Low],"&gt;=0.05")/Table4[[#This Row],[Count]]</f>
        <v>1</v>
      </c>
      <c r="O21" s="2">
        <f>COUNTIFS(Table2[Sub-Sector],Table4[[#This Row],[Sub-Sector]],Table2[% Away From Current Month High],"&lt;=0.05")/Table4[[#This Row],[Count]]</f>
        <v>0.5</v>
      </c>
      <c r="P21" s="2">
        <f>COUNTIFS(Table2[Sub-Sector],Table4[[#This Row],[Sub-Sector]],Table2[% Away From 52W High],"&lt;=10")/Table4[[#This Row],[Count]]</f>
        <v>0.9</v>
      </c>
      <c r="Q21" s="2">
        <f>COUNTIFS(Table2[Sub-Sector],Table4[[#This Row],[Sub-Sector]],Table2[% Away From 52W Low],"&gt;=10")/Table4[[#This Row],[Count]]</f>
        <v>1</v>
      </c>
      <c r="R21" s="2">
        <f>COUNTIFS(Table2[Sub-Sector],Table4[[#This Row],[Sub-Sector]],Table2[% Price above 20 EMA],"&gt;=0")/Table4[[#This Row],[Count]]</f>
        <v>0.8</v>
      </c>
      <c r="S21" s="2">
        <f>COUNTIFS(Table2[Sub-Sector],Table4[[#This Row],[Sub-Sector]],Table2[% Price above 50 EMA],"&gt;=0")/Table4[[#This Row],[Count]]</f>
        <v>1</v>
      </c>
      <c r="T21" s="2">
        <f>COUNTIFS(Table2[Sub-Sector],Table4[[#This Row],[Sub-Sector]],Table2[% Price above 200 EMA],"&gt;=0")/Table4[[#This Row],[Count]]</f>
        <v>1</v>
      </c>
      <c r="U21" s="2">
        <f>COUNTIFS(Table2[Sub-Sector],Table4[[#This Row],[Sub-Sector]],Table2[Rate of Change - Zone],"Positive")/Table4[[#This Row],[Count]]</f>
        <v>0.7</v>
      </c>
      <c r="V21" s="2">
        <f>COUNTIFS(Table2[Sub-Sector],Table4[[#This Row],[Sub-Sector]],Table2[Sharpe Ratio],"&gt;=0.10")/Table4[[#This Row],[Count]]</f>
        <v>0.2</v>
      </c>
    </row>
    <row r="22" spans="1:22" x14ac:dyDescent="0.3">
      <c r="A22" t="s">
        <v>391</v>
      </c>
      <c r="B22">
        <f>COUNTIFS(Table2[Sub-Sector],Table4[[#This Row],[Sub-Sector]])</f>
        <v>10</v>
      </c>
      <c r="C22" s="2">
        <f>COUNTIFS(Table2[Sub-Sector],Table4[[#This Row],[Sub-Sector]],Table2[Uptrend],"Uptrend")/Table4[[#This Row],[Count]]</f>
        <v>0.7</v>
      </c>
      <c r="D22" s="2">
        <f>COUNTIFS(Table2[Sub-Sector],Table4[[#This Row],[Sub-Sector]],Table2[1W Return vs Nifty],"&gt;=5")/Table4[[#This Row],[Count]]</f>
        <v>0</v>
      </c>
      <c r="E22" s="2">
        <f>COUNTIFS(Table2[Sub-Sector],Table4[[#This Row],[Sub-Sector]],Table2[1M Return vs Nifty],"&gt;=5")/Table4[[#This Row],[Count]]</f>
        <v>0.3</v>
      </c>
      <c r="F22" s="2">
        <f>COUNTIFS(Table2[Sub-Sector],Table4[[#This Row],[Sub-Sector]],Table2[6M Return vs Nifty],"&gt;=10")/Table4[[#This Row],[Count]]</f>
        <v>0.5</v>
      </c>
      <c r="G22" s="2">
        <f>COUNTIFS(Table2[Sub-Sector],Table4[[#This Row],[Sub-Sector]],Table2[1Y Return vs Nifty],"&gt;=10")/Table4[[#This Row],[Count]]</f>
        <v>0.4</v>
      </c>
      <c r="H22" s="2">
        <f>COUNTIFS(Table2[Sub-Sector],Table4[[#This Row],[Sub-Sector]],Table2[RSI Exponential â€“ 14D],"&gt;=50")/Table4[[#This Row],[Count]]</f>
        <v>0.5</v>
      </c>
      <c r="I22" s="2">
        <f>COUNTIFS(Table2[Sub-Sector],Table4[[#This Row],[Sub-Sector]],Table2[Relative Volume],"&gt;=2")/Table4[[#This Row],[Count]]</f>
        <v>0.1</v>
      </c>
      <c r="J22" s="2">
        <f>COUNTIFS(Table2[Sub-Sector],Table4[[#This Row],[Sub-Sector]],Table2[% Away From Day Low],"&gt;=0.05")/Table4[[#This Row],[Count]]</f>
        <v>0.2</v>
      </c>
      <c r="K22" s="2">
        <f>COUNTIFS(Table2[Sub-Sector],Table4[[#This Row],[Sub-Sector]],Table2[% Away From Day High],"&lt;=0.05")/Table4[[#This Row],[Count]]</f>
        <v>0.9</v>
      </c>
      <c r="L22" s="2">
        <f>COUNTIFS(Table2[Sub-Sector],Table4[[#This Row],[Sub-Sector]],Table2[% Away From Current Week Low],"&gt;=0.05")/Table4[[#This Row],[Count]]</f>
        <v>0.3</v>
      </c>
      <c r="M22" s="2">
        <f>COUNTIFS(Table2[Sub-Sector],Table4[[#This Row],[Sub-Sector]],Table2[% Away From Current Week High],"&lt;=0.05")/Table4[[#This Row],[Count]]</f>
        <v>0.4</v>
      </c>
      <c r="N22" s="2">
        <f>COUNTIFS(Table2[Sub-Sector],Table4[[#This Row],[Sub-Sector]],Table2[% Away From Current Month Low],"&gt;=0.05")/Table4[[#This Row],[Count]]</f>
        <v>0.9</v>
      </c>
      <c r="O22" s="2">
        <f>COUNTIFS(Table2[Sub-Sector],Table4[[#This Row],[Sub-Sector]],Table2[% Away From Current Month High],"&lt;=0.05")/Table4[[#This Row],[Count]]</f>
        <v>0.3</v>
      </c>
      <c r="P22" s="2">
        <f>COUNTIFS(Table2[Sub-Sector],Table4[[#This Row],[Sub-Sector]],Table2[% Away From 52W High],"&lt;=10")/Table4[[#This Row],[Count]]</f>
        <v>0.3</v>
      </c>
      <c r="Q22" s="2">
        <f>COUNTIFS(Table2[Sub-Sector],Table4[[#This Row],[Sub-Sector]],Table2[% Away From 52W Low],"&gt;=10")/Table4[[#This Row],[Count]]</f>
        <v>1</v>
      </c>
      <c r="R22" s="2">
        <f>COUNTIFS(Table2[Sub-Sector],Table4[[#This Row],[Sub-Sector]],Table2[% Price above 20 EMA],"&gt;=0")/Table4[[#This Row],[Count]]</f>
        <v>0.6</v>
      </c>
      <c r="S22" s="2">
        <f>COUNTIFS(Table2[Sub-Sector],Table4[[#This Row],[Sub-Sector]],Table2[% Price above 50 EMA],"&gt;=0")/Table4[[#This Row],[Count]]</f>
        <v>0.7</v>
      </c>
      <c r="T22" s="2">
        <f>COUNTIFS(Table2[Sub-Sector],Table4[[#This Row],[Sub-Sector]],Table2[% Price above 200 EMA],"&gt;=0")/Table4[[#This Row],[Count]]</f>
        <v>0.7</v>
      </c>
      <c r="U22" s="2">
        <f>COUNTIFS(Table2[Sub-Sector],Table4[[#This Row],[Sub-Sector]],Table2[Rate of Change - Zone],"Positive")/Table4[[#This Row],[Count]]</f>
        <v>0.5</v>
      </c>
      <c r="V22" s="2">
        <f>COUNTIFS(Table2[Sub-Sector],Table4[[#This Row],[Sub-Sector]],Table2[Sharpe Ratio],"&gt;=0.10")/Table4[[#This Row],[Count]]</f>
        <v>0.2</v>
      </c>
    </row>
    <row r="23" spans="1:22" x14ac:dyDescent="0.3">
      <c r="A23" t="s">
        <v>37</v>
      </c>
      <c r="B23">
        <f>COUNTIFS(Table2[Sub-Sector],Table4[[#This Row],[Sub-Sector]])</f>
        <v>10</v>
      </c>
      <c r="C23" s="2">
        <f>COUNTIFS(Table2[Sub-Sector],Table4[[#This Row],[Sub-Sector]],Table2[Uptrend],"Uptrend")/Table4[[#This Row],[Count]]</f>
        <v>0.6</v>
      </c>
      <c r="D23" s="2">
        <f>COUNTIFS(Table2[Sub-Sector],Table4[[#This Row],[Sub-Sector]],Table2[1W Return vs Nifty],"&gt;=5")/Table4[[#This Row],[Count]]</f>
        <v>0</v>
      </c>
      <c r="E23" s="2">
        <f>COUNTIFS(Table2[Sub-Sector],Table4[[#This Row],[Sub-Sector]],Table2[1M Return vs Nifty],"&gt;=5")/Table4[[#This Row],[Count]]</f>
        <v>0.1</v>
      </c>
      <c r="F23" s="2">
        <f>COUNTIFS(Table2[Sub-Sector],Table4[[#This Row],[Sub-Sector]],Table2[6M Return vs Nifty],"&gt;=10")/Table4[[#This Row],[Count]]</f>
        <v>0.2</v>
      </c>
      <c r="G23" s="2">
        <f>COUNTIFS(Table2[Sub-Sector],Table4[[#This Row],[Sub-Sector]],Table2[1Y Return vs Nifty],"&gt;=10")/Table4[[#This Row],[Count]]</f>
        <v>0.3</v>
      </c>
      <c r="H23" s="2">
        <f>COUNTIFS(Table2[Sub-Sector],Table4[[#This Row],[Sub-Sector]],Table2[RSI Exponential â€“ 14D],"&gt;=50")/Table4[[#This Row],[Count]]</f>
        <v>0.6</v>
      </c>
      <c r="I23" s="2">
        <f>COUNTIFS(Table2[Sub-Sector],Table4[[#This Row],[Sub-Sector]],Table2[Relative Volume],"&gt;=2")/Table4[[#This Row],[Count]]</f>
        <v>0.1</v>
      </c>
      <c r="J23" s="2">
        <f>COUNTIFS(Table2[Sub-Sector],Table4[[#This Row],[Sub-Sector]],Table2[% Away From Day Low],"&gt;=0.05")/Table4[[#This Row],[Count]]</f>
        <v>0</v>
      </c>
      <c r="K23" s="2">
        <f>COUNTIFS(Table2[Sub-Sector],Table4[[#This Row],[Sub-Sector]],Table2[% Away From Day High],"&lt;=0.05")/Table4[[#This Row],[Count]]</f>
        <v>1</v>
      </c>
      <c r="L23" s="2">
        <f>COUNTIFS(Table2[Sub-Sector],Table4[[#This Row],[Sub-Sector]],Table2[% Away From Current Week Low],"&gt;=0.05")/Table4[[#This Row],[Count]]</f>
        <v>0.1</v>
      </c>
      <c r="M23" s="2">
        <f>COUNTIFS(Table2[Sub-Sector],Table4[[#This Row],[Sub-Sector]],Table2[% Away From Current Week High],"&lt;=0.05")/Table4[[#This Row],[Count]]</f>
        <v>0.8</v>
      </c>
      <c r="N23" s="2">
        <f>COUNTIFS(Table2[Sub-Sector],Table4[[#This Row],[Sub-Sector]],Table2[% Away From Current Month Low],"&gt;=0.05")/Table4[[#This Row],[Count]]</f>
        <v>1</v>
      </c>
      <c r="O23" s="2">
        <f>COUNTIFS(Table2[Sub-Sector],Table4[[#This Row],[Sub-Sector]],Table2[% Away From Current Month High],"&lt;=0.05")/Table4[[#This Row],[Count]]</f>
        <v>0.7</v>
      </c>
      <c r="P23" s="2">
        <f>COUNTIFS(Table2[Sub-Sector],Table4[[#This Row],[Sub-Sector]],Table2[% Away From 52W High],"&lt;=10")/Table4[[#This Row],[Count]]</f>
        <v>0.4</v>
      </c>
      <c r="Q23" s="2">
        <f>COUNTIFS(Table2[Sub-Sector],Table4[[#This Row],[Sub-Sector]],Table2[% Away From 52W Low],"&gt;=10")/Table4[[#This Row],[Count]]</f>
        <v>1</v>
      </c>
      <c r="R23" s="2">
        <f>COUNTIFS(Table2[Sub-Sector],Table4[[#This Row],[Sub-Sector]],Table2[% Price above 20 EMA],"&gt;=0")/Table4[[#This Row],[Count]]</f>
        <v>0.6</v>
      </c>
      <c r="S23" s="2">
        <f>COUNTIFS(Table2[Sub-Sector],Table4[[#This Row],[Sub-Sector]],Table2[% Price above 50 EMA],"&gt;=0")/Table4[[#This Row],[Count]]</f>
        <v>0.7</v>
      </c>
      <c r="T23" s="2">
        <f>COUNTIFS(Table2[Sub-Sector],Table4[[#This Row],[Sub-Sector]],Table2[% Price above 200 EMA],"&gt;=0")/Table4[[#This Row],[Count]]</f>
        <v>0.8</v>
      </c>
      <c r="U23" s="2">
        <f>COUNTIFS(Table2[Sub-Sector],Table4[[#This Row],[Sub-Sector]],Table2[Rate of Change - Zone],"Positive")/Table4[[#This Row],[Count]]</f>
        <v>0.7</v>
      </c>
      <c r="V23" s="2">
        <f>COUNTIFS(Table2[Sub-Sector],Table4[[#This Row],[Sub-Sector]],Table2[Sharpe Ratio],"&gt;=0.10")/Table4[[#This Row],[Count]]</f>
        <v>0</v>
      </c>
    </row>
    <row r="24" spans="1:22" x14ac:dyDescent="0.3">
      <c r="A24" t="s">
        <v>381</v>
      </c>
      <c r="B24">
        <f>COUNTIFS(Table2[Sub-Sector],Table4[[#This Row],[Sub-Sector]])</f>
        <v>10</v>
      </c>
      <c r="C24" s="2">
        <f>COUNTIFS(Table2[Sub-Sector],Table4[[#This Row],[Sub-Sector]],Table2[Uptrend],"Uptrend")/Table4[[#This Row],[Count]]</f>
        <v>0.4</v>
      </c>
      <c r="D24" s="2">
        <f>COUNTIFS(Table2[Sub-Sector],Table4[[#This Row],[Sub-Sector]],Table2[1W Return vs Nifty],"&gt;=5")/Table4[[#This Row],[Count]]</f>
        <v>0</v>
      </c>
      <c r="E24" s="2">
        <f>COUNTIFS(Table2[Sub-Sector],Table4[[#This Row],[Sub-Sector]],Table2[1M Return vs Nifty],"&gt;=5")/Table4[[#This Row],[Count]]</f>
        <v>0.1</v>
      </c>
      <c r="F24" s="2">
        <f>COUNTIFS(Table2[Sub-Sector],Table4[[#This Row],[Sub-Sector]],Table2[6M Return vs Nifty],"&gt;=10")/Table4[[#This Row],[Count]]</f>
        <v>0.3</v>
      </c>
      <c r="G24" s="2">
        <f>COUNTIFS(Table2[Sub-Sector],Table4[[#This Row],[Sub-Sector]],Table2[1Y Return vs Nifty],"&gt;=10")/Table4[[#This Row],[Count]]</f>
        <v>0.4</v>
      </c>
      <c r="H24" s="2">
        <f>COUNTIFS(Table2[Sub-Sector],Table4[[#This Row],[Sub-Sector]],Table2[RSI Exponential â€“ 14D],"&gt;=50")/Table4[[#This Row],[Count]]</f>
        <v>0.5</v>
      </c>
      <c r="I24" s="2">
        <f>COUNTIFS(Table2[Sub-Sector],Table4[[#This Row],[Sub-Sector]],Table2[Relative Volume],"&gt;=2")/Table4[[#This Row],[Count]]</f>
        <v>0.1</v>
      </c>
      <c r="J24" s="2">
        <f>COUNTIFS(Table2[Sub-Sector],Table4[[#This Row],[Sub-Sector]],Table2[% Away From Day Low],"&gt;=0.05")/Table4[[#This Row],[Count]]</f>
        <v>0.1</v>
      </c>
      <c r="K24" s="2">
        <f>COUNTIFS(Table2[Sub-Sector],Table4[[#This Row],[Sub-Sector]],Table2[% Away From Day High],"&lt;=0.05")/Table4[[#This Row],[Count]]</f>
        <v>1</v>
      </c>
      <c r="L24" s="2">
        <f>COUNTIFS(Table2[Sub-Sector],Table4[[#This Row],[Sub-Sector]],Table2[% Away From Current Week Low],"&gt;=0.05")/Table4[[#This Row],[Count]]</f>
        <v>0.1</v>
      </c>
      <c r="M24" s="2">
        <f>COUNTIFS(Table2[Sub-Sector],Table4[[#This Row],[Sub-Sector]],Table2[% Away From Current Week High],"&lt;=0.05")/Table4[[#This Row],[Count]]</f>
        <v>0.9</v>
      </c>
      <c r="N24" s="2">
        <f>COUNTIFS(Table2[Sub-Sector],Table4[[#This Row],[Sub-Sector]],Table2[% Away From Current Month Low],"&gt;=0.05")/Table4[[#This Row],[Count]]</f>
        <v>0.9</v>
      </c>
      <c r="O24" s="2">
        <f>COUNTIFS(Table2[Sub-Sector],Table4[[#This Row],[Sub-Sector]],Table2[% Away From Current Month High],"&lt;=0.05")/Table4[[#This Row],[Count]]</f>
        <v>0.6</v>
      </c>
      <c r="P24" s="2">
        <f>COUNTIFS(Table2[Sub-Sector],Table4[[#This Row],[Sub-Sector]],Table2[% Away From 52W High],"&lt;=10")/Table4[[#This Row],[Count]]</f>
        <v>0.2</v>
      </c>
      <c r="Q24" s="2">
        <f>COUNTIFS(Table2[Sub-Sector],Table4[[#This Row],[Sub-Sector]],Table2[% Away From 52W Low],"&gt;=10")/Table4[[#This Row],[Count]]</f>
        <v>0.8</v>
      </c>
      <c r="R24" s="2">
        <f>COUNTIFS(Table2[Sub-Sector],Table4[[#This Row],[Sub-Sector]],Table2[% Price above 20 EMA],"&gt;=0")/Table4[[#This Row],[Count]]</f>
        <v>0.5</v>
      </c>
      <c r="S24" s="2">
        <f>COUNTIFS(Table2[Sub-Sector],Table4[[#This Row],[Sub-Sector]],Table2[% Price above 50 EMA],"&gt;=0")/Table4[[#This Row],[Count]]</f>
        <v>0.4</v>
      </c>
      <c r="T24" s="2">
        <f>COUNTIFS(Table2[Sub-Sector],Table4[[#This Row],[Sub-Sector]],Table2[% Price above 200 EMA],"&gt;=0")/Table4[[#This Row],[Count]]</f>
        <v>0.5</v>
      </c>
      <c r="U24" s="2">
        <f>COUNTIFS(Table2[Sub-Sector],Table4[[#This Row],[Sub-Sector]],Table2[Rate of Change - Zone],"Positive")/Table4[[#This Row],[Count]]</f>
        <v>0.7</v>
      </c>
      <c r="V24" s="2">
        <f>COUNTIFS(Table2[Sub-Sector],Table4[[#This Row],[Sub-Sector]],Table2[Sharpe Ratio],"&gt;=0.10")/Table4[[#This Row],[Count]]</f>
        <v>0.1</v>
      </c>
    </row>
    <row r="25" spans="1:22" x14ac:dyDescent="0.3">
      <c r="A25" t="s">
        <v>162</v>
      </c>
      <c r="B25">
        <f>COUNTIFS(Table2[Sub-Sector],Table4[[#This Row],[Sub-Sector]])</f>
        <v>9</v>
      </c>
      <c r="C25" s="2">
        <f>COUNTIFS(Table2[Sub-Sector],Table4[[#This Row],[Sub-Sector]],Table2[Uptrend],"Uptrend")/Table4[[#This Row],[Count]]</f>
        <v>0.88888888888888884</v>
      </c>
      <c r="D25" s="2">
        <f>COUNTIFS(Table2[Sub-Sector],Table4[[#This Row],[Sub-Sector]],Table2[1W Return vs Nifty],"&gt;=5")/Table4[[#This Row],[Count]]</f>
        <v>0</v>
      </c>
      <c r="E25" s="2">
        <f>COUNTIFS(Table2[Sub-Sector],Table4[[#This Row],[Sub-Sector]],Table2[1M Return vs Nifty],"&gt;=5")/Table4[[#This Row],[Count]]</f>
        <v>0.22222222222222221</v>
      </c>
      <c r="F25" s="2">
        <f>COUNTIFS(Table2[Sub-Sector],Table4[[#This Row],[Sub-Sector]],Table2[6M Return vs Nifty],"&gt;=10")/Table4[[#This Row],[Count]]</f>
        <v>0.33333333333333331</v>
      </c>
      <c r="G25" s="2">
        <f>COUNTIFS(Table2[Sub-Sector],Table4[[#This Row],[Sub-Sector]],Table2[1Y Return vs Nifty],"&gt;=10")/Table4[[#This Row],[Count]]</f>
        <v>0.33333333333333331</v>
      </c>
      <c r="H25" s="2">
        <f>COUNTIFS(Table2[Sub-Sector],Table4[[#This Row],[Sub-Sector]],Table2[RSI Exponential â€“ 14D],"&gt;=50")/Table4[[#This Row],[Count]]</f>
        <v>1</v>
      </c>
      <c r="I25" s="2">
        <f>COUNTIFS(Table2[Sub-Sector],Table4[[#This Row],[Sub-Sector]],Table2[Relative Volume],"&gt;=2")/Table4[[#This Row],[Count]]</f>
        <v>0</v>
      </c>
      <c r="J25" s="2">
        <f>COUNTIFS(Table2[Sub-Sector],Table4[[#This Row],[Sub-Sector]],Table2[% Away From Day Low],"&gt;=0.05")/Table4[[#This Row],[Count]]</f>
        <v>0</v>
      </c>
      <c r="K25" s="2">
        <f>COUNTIFS(Table2[Sub-Sector],Table4[[#This Row],[Sub-Sector]],Table2[% Away From Day High],"&lt;=0.05")/Table4[[#This Row],[Count]]</f>
        <v>1</v>
      </c>
      <c r="L25" s="2">
        <f>COUNTIFS(Table2[Sub-Sector],Table4[[#This Row],[Sub-Sector]],Table2[% Away From Current Week Low],"&gt;=0.05")/Table4[[#This Row],[Count]]</f>
        <v>0.1111111111111111</v>
      </c>
      <c r="M25" s="2">
        <f>COUNTIFS(Table2[Sub-Sector],Table4[[#This Row],[Sub-Sector]],Table2[% Away From Current Week High],"&lt;=0.05")/Table4[[#This Row],[Count]]</f>
        <v>0.77777777777777779</v>
      </c>
      <c r="N25" s="2">
        <f>COUNTIFS(Table2[Sub-Sector],Table4[[#This Row],[Sub-Sector]],Table2[% Away From Current Month Low],"&gt;=0.05")/Table4[[#This Row],[Count]]</f>
        <v>1</v>
      </c>
      <c r="O25" s="2">
        <f>COUNTIFS(Table2[Sub-Sector],Table4[[#This Row],[Sub-Sector]],Table2[% Away From Current Month High],"&lt;=0.05")/Table4[[#This Row],[Count]]</f>
        <v>0.55555555555555558</v>
      </c>
      <c r="P25" s="2">
        <f>COUNTIFS(Table2[Sub-Sector],Table4[[#This Row],[Sub-Sector]],Table2[% Away From 52W High],"&lt;=10")/Table4[[#This Row],[Count]]</f>
        <v>0.44444444444444442</v>
      </c>
      <c r="Q25" s="2">
        <f>COUNTIFS(Table2[Sub-Sector],Table4[[#This Row],[Sub-Sector]],Table2[% Away From 52W Low],"&gt;=10")/Table4[[#This Row],[Count]]</f>
        <v>1</v>
      </c>
      <c r="R25" s="2">
        <f>COUNTIFS(Table2[Sub-Sector],Table4[[#This Row],[Sub-Sector]],Table2[% Price above 20 EMA],"&gt;=0")/Table4[[#This Row],[Count]]</f>
        <v>1</v>
      </c>
      <c r="S25" s="2">
        <f>COUNTIFS(Table2[Sub-Sector],Table4[[#This Row],[Sub-Sector]],Table2[% Price above 50 EMA],"&gt;=0")/Table4[[#This Row],[Count]]</f>
        <v>1</v>
      </c>
      <c r="T25" s="2">
        <f>COUNTIFS(Table2[Sub-Sector],Table4[[#This Row],[Sub-Sector]],Table2[% Price above 200 EMA],"&gt;=0")/Table4[[#This Row],[Count]]</f>
        <v>1</v>
      </c>
      <c r="U25" s="2">
        <f>COUNTIFS(Table2[Sub-Sector],Table4[[#This Row],[Sub-Sector]],Table2[Rate of Change - Zone],"Positive")/Table4[[#This Row],[Count]]</f>
        <v>0.77777777777777779</v>
      </c>
      <c r="V25" s="2">
        <f>COUNTIFS(Table2[Sub-Sector],Table4[[#This Row],[Sub-Sector]],Table2[Sharpe Ratio],"&gt;=0.10")/Table4[[#This Row],[Count]]</f>
        <v>0</v>
      </c>
    </row>
    <row r="26" spans="1:22" x14ac:dyDescent="0.3">
      <c r="A26" t="s">
        <v>535</v>
      </c>
      <c r="B26">
        <f>COUNTIFS(Table2[Sub-Sector],Table4[[#This Row],[Sub-Sector]])</f>
        <v>9</v>
      </c>
      <c r="C26" s="2">
        <f>COUNTIFS(Table2[Sub-Sector],Table4[[#This Row],[Sub-Sector]],Table2[Uptrend],"Uptrend")/Table4[[#This Row],[Count]]</f>
        <v>0.55555555555555558</v>
      </c>
      <c r="D26" s="2">
        <f>COUNTIFS(Table2[Sub-Sector],Table4[[#This Row],[Sub-Sector]],Table2[1W Return vs Nifty],"&gt;=5")/Table4[[#This Row],[Count]]</f>
        <v>0.1111111111111111</v>
      </c>
      <c r="E26" s="2">
        <f>COUNTIFS(Table2[Sub-Sector],Table4[[#This Row],[Sub-Sector]],Table2[1M Return vs Nifty],"&gt;=5")/Table4[[#This Row],[Count]]</f>
        <v>0.44444444444444442</v>
      </c>
      <c r="F26" s="2">
        <f>COUNTIFS(Table2[Sub-Sector],Table4[[#This Row],[Sub-Sector]],Table2[6M Return vs Nifty],"&gt;=10")/Table4[[#This Row],[Count]]</f>
        <v>0.33333333333333331</v>
      </c>
      <c r="G26" s="2">
        <f>COUNTIFS(Table2[Sub-Sector],Table4[[#This Row],[Sub-Sector]],Table2[1Y Return vs Nifty],"&gt;=10")/Table4[[#This Row],[Count]]</f>
        <v>0.44444444444444442</v>
      </c>
      <c r="H26" s="2">
        <f>COUNTIFS(Table2[Sub-Sector],Table4[[#This Row],[Sub-Sector]],Table2[RSI Exponential â€“ 14D],"&gt;=50")/Table4[[#This Row],[Count]]</f>
        <v>0.88888888888888884</v>
      </c>
      <c r="I26" s="2">
        <f>COUNTIFS(Table2[Sub-Sector],Table4[[#This Row],[Sub-Sector]],Table2[Relative Volume],"&gt;=2")/Table4[[#This Row],[Count]]</f>
        <v>0.1111111111111111</v>
      </c>
      <c r="J26" s="2">
        <f>COUNTIFS(Table2[Sub-Sector],Table4[[#This Row],[Sub-Sector]],Table2[% Away From Day Low],"&gt;=0.05")/Table4[[#This Row],[Count]]</f>
        <v>0.1111111111111111</v>
      </c>
      <c r="K26" s="2">
        <f>COUNTIFS(Table2[Sub-Sector],Table4[[#This Row],[Sub-Sector]],Table2[% Away From Day High],"&lt;=0.05")/Table4[[#This Row],[Count]]</f>
        <v>0.88888888888888884</v>
      </c>
      <c r="L26" s="2">
        <f>COUNTIFS(Table2[Sub-Sector],Table4[[#This Row],[Sub-Sector]],Table2[% Away From Current Week Low],"&gt;=0.05")/Table4[[#This Row],[Count]]</f>
        <v>0.33333333333333331</v>
      </c>
      <c r="M26" s="2">
        <f>COUNTIFS(Table2[Sub-Sector],Table4[[#This Row],[Sub-Sector]],Table2[% Away From Current Week High],"&lt;=0.05")/Table4[[#This Row],[Count]]</f>
        <v>0.66666666666666663</v>
      </c>
      <c r="N26" s="2">
        <f>COUNTIFS(Table2[Sub-Sector],Table4[[#This Row],[Sub-Sector]],Table2[% Away From Current Month Low],"&gt;=0.05")/Table4[[#This Row],[Count]]</f>
        <v>1</v>
      </c>
      <c r="O26" s="2">
        <f>COUNTIFS(Table2[Sub-Sector],Table4[[#This Row],[Sub-Sector]],Table2[% Away From Current Month High],"&lt;=0.05")/Table4[[#This Row],[Count]]</f>
        <v>0.66666666666666663</v>
      </c>
      <c r="P26" s="2">
        <f>COUNTIFS(Table2[Sub-Sector],Table4[[#This Row],[Sub-Sector]],Table2[% Away From 52W High],"&lt;=10")/Table4[[#This Row],[Count]]</f>
        <v>0.1111111111111111</v>
      </c>
      <c r="Q26" s="2">
        <f>COUNTIFS(Table2[Sub-Sector],Table4[[#This Row],[Sub-Sector]],Table2[% Away From 52W Low],"&gt;=10")/Table4[[#This Row],[Count]]</f>
        <v>1</v>
      </c>
      <c r="R26" s="2">
        <f>COUNTIFS(Table2[Sub-Sector],Table4[[#This Row],[Sub-Sector]],Table2[% Price above 20 EMA],"&gt;=0")/Table4[[#This Row],[Count]]</f>
        <v>0.88888888888888884</v>
      </c>
      <c r="S26" s="2">
        <f>COUNTIFS(Table2[Sub-Sector],Table4[[#This Row],[Sub-Sector]],Table2[% Price above 50 EMA],"&gt;=0")/Table4[[#This Row],[Count]]</f>
        <v>0.77777777777777779</v>
      </c>
      <c r="T26" s="2">
        <f>COUNTIFS(Table2[Sub-Sector],Table4[[#This Row],[Sub-Sector]],Table2[% Price above 200 EMA],"&gt;=0")/Table4[[#This Row],[Count]]</f>
        <v>0.77777777777777779</v>
      </c>
      <c r="U26" s="2">
        <f>COUNTIFS(Table2[Sub-Sector],Table4[[#This Row],[Sub-Sector]],Table2[Rate of Change - Zone],"Positive")/Table4[[#This Row],[Count]]</f>
        <v>0.77777777777777779</v>
      </c>
      <c r="V26" s="2">
        <f>COUNTIFS(Table2[Sub-Sector],Table4[[#This Row],[Sub-Sector]],Table2[Sharpe Ratio],"&gt;=0.10")/Table4[[#This Row],[Count]]</f>
        <v>0.33333333333333331</v>
      </c>
    </row>
    <row r="27" spans="1:22" x14ac:dyDescent="0.3">
      <c r="A27" t="s">
        <v>375</v>
      </c>
      <c r="B27">
        <f>COUNTIFS(Table2[Sub-Sector],Table4[[#This Row],[Sub-Sector]])</f>
        <v>9</v>
      </c>
      <c r="C27" s="2">
        <f>COUNTIFS(Table2[Sub-Sector],Table4[[#This Row],[Sub-Sector]],Table2[Uptrend],"Uptrend")/Table4[[#This Row],[Count]]</f>
        <v>0.88888888888888884</v>
      </c>
      <c r="D27" s="2">
        <f>COUNTIFS(Table2[Sub-Sector],Table4[[#This Row],[Sub-Sector]],Table2[1W Return vs Nifty],"&gt;=5")/Table4[[#This Row],[Count]]</f>
        <v>0.1111111111111111</v>
      </c>
      <c r="E27" s="2">
        <f>COUNTIFS(Table2[Sub-Sector],Table4[[#This Row],[Sub-Sector]],Table2[1M Return vs Nifty],"&gt;=5")/Table4[[#This Row],[Count]]</f>
        <v>0.33333333333333331</v>
      </c>
      <c r="F27" s="2">
        <f>COUNTIFS(Table2[Sub-Sector],Table4[[#This Row],[Sub-Sector]],Table2[6M Return vs Nifty],"&gt;=10")/Table4[[#This Row],[Count]]</f>
        <v>0.44444444444444442</v>
      </c>
      <c r="G27" s="2">
        <f>COUNTIFS(Table2[Sub-Sector],Table4[[#This Row],[Sub-Sector]],Table2[1Y Return vs Nifty],"&gt;=10")/Table4[[#This Row],[Count]]</f>
        <v>0.44444444444444442</v>
      </c>
      <c r="H27" s="2">
        <f>COUNTIFS(Table2[Sub-Sector],Table4[[#This Row],[Sub-Sector]],Table2[RSI Exponential â€“ 14D],"&gt;=50")/Table4[[#This Row],[Count]]</f>
        <v>0.33333333333333331</v>
      </c>
      <c r="I27" s="2">
        <f>COUNTIFS(Table2[Sub-Sector],Table4[[#This Row],[Sub-Sector]],Table2[Relative Volume],"&gt;=2")/Table4[[#This Row],[Count]]</f>
        <v>0.1111111111111111</v>
      </c>
      <c r="J27" s="2">
        <f>COUNTIFS(Table2[Sub-Sector],Table4[[#This Row],[Sub-Sector]],Table2[% Away From Day Low],"&gt;=0.05")/Table4[[#This Row],[Count]]</f>
        <v>0</v>
      </c>
      <c r="K27" s="2">
        <f>COUNTIFS(Table2[Sub-Sector],Table4[[#This Row],[Sub-Sector]],Table2[% Away From Day High],"&lt;=0.05")/Table4[[#This Row],[Count]]</f>
        <v>1</v>
      </c>
      <c r="L27" s="2">
        <f>COUNTIFS(Table2[Sub-Sector],Table4[[#This Row],[Sub-Sector]],Table2[% Away From Current Week Low],"&gt;=0.05")/Table4[[#This Row],[Count]]</f>
        <v>0.1111111111111111</v>
      </c>
      <c r="M27" s="2">
        <f>COUNTIFS(Table2[Sub-Sector],Table4[[#This Row],[Sub-Sector]],Table2[% Away From Current Week High],"&lt;=0.05")/Table4[[#This Row],[Count]]</f>
        <v>0.33333333333333331</v>
      </c>
      <c r="N27" s="2">
        <f>COUNTIFS(Table2[Sub-Sector],Table4[[#This Row],[Sub-Sector]],Table2[% Away From Current Month Low],"&gt;=0.05")/Table4[[#This Row],[Count]]</f>
        <v>1</v>
      </c>
      <c r="O27" s="2">
        <f>COUNTIFS(Table2[Sub-Sector],Table4[[#This Row],[Sub-Sector]],Table2[% Away From Current Month High],"&lt;=0.05")/Table4[[#This Row],[Count]]</f>
        <v>0.22222222222222221</v>
      </c>
      <c r="P27" s="2">
        <f>COUNTIFS(Table2[Sub-Sector],Table4[[#This Row],[Sub-Sector]],Table2[% Away From 52W High],"&lt;=10")/Table4[[#This Row],[Count]]</f>
        <v>0.44444444444444442</v>
      </c>
      <c r="Q27" s="2">
        <f>COUNTIFS(Table2[Sub-Sector],Table4[[#This Row],[Sub-Sector]],Table2[% Away From 52W Low],"&gt;=10")/Table4[[#This Row],[Count]]</f>
        <v>1</v>
      </c>
      <c r="R27" s="2">
        <f>COUNTIFS(Table2[Sub-Sector],Table4[[#This Row],[Sub-Sector]],Table2[% Price above 20 EMA],"&gt;=0")/Table4[[#This Row],[Count]]</f>
        <v>0.44444444444444442</v>
      </c>
      <c r="S27" s="2">
        <f>COUNTIFS(Table2[Sub-Sector],Table4[[#This Row],[Sub-Sector]],Table2[% Price above 50 EMA],"&gt;=0")/Table4[[#This Row],[Count]]</f>
        <v>0.77777777777777779</v>
      </c>
      <c r="T27" s="2">
        <f>COUNTIFS(Table2[Sub-Sector],Table4[[#This Row],[Sub-Sector]],Table2[% Price above 200 EMA],"&gt;=0")/Table4[[#This Row],[Count]]</f>
        <v>0.88888888888888884</v>
      </c>
      <c r="U27" s="2">
        <f>COUNTIFS(Table2[Sub-Sector],Table4[[#This Row],[Sub-Sector]],Table2[Rate of Change - Zone],"Positive")/Table4[[#This Row],[Count]]</f>
        <v>0.44444444444444442</v>
      </c>
      <c r="V27" s="2">
        <f>COUNTIFS(Table2[Sub-Sector],Table4[[#This Row],[Sub-Sector]],Table2[Sharpe Ratio],"&gt;=0.10")/Table4[[#This Row],[Count]]</f>
        <v>0.44444444444444442</v>
      </c>
    </row>
    <row r="28" spans="1:22" x14ac:dyDescent="0.3">
      <c r="A28" t="s">
        <v>218</v>
      </c>
      <c r="B28">
        <f>COUNTIFS(Table2[Sub-Sector],Table4[[#This Row],[Sub-Sector]])</f>
        <v>9</v>
      </c>
      <c r="C28" s="2">
        <f>COUNTIFS(Table2[Sub-Sector],Table4[[#This Row],[Sub-Sector]],Table2[Uptrend],"Uptrend")/Table4[[#This Row],[Count]]</f>
        <v>0.77777777777777779</v>
      </c>
      <c r="D28" s="2">
        <f>COUNTIFS(Table2[Sub-Sector],Table4[[#This Row],[Sub-Sector]],Table2[1W Return vs Nifty],"&gt;=5")/Table4[[#This Row],[Count]]</f>
        <v>0</v>
      </c>
      <c r="E28" s="2">
        <f>COUNTIFS(Table2[Sub-Sector],Table4[[#This Row],[Sub-Sector]],Table2[1M Return vs Nifty],"&gt;=5")/Table4[[#This Row],[Count]]</f>
        <v>0.22222222222222221</v>
      </c>
      <c r="F28" s="2">
        <f>COUNTIFS(Table2[Sub-Sector],Table4[[#This Row],[Sub-Sector]],Table2[6M Return vs Nifty],"&gt;=10")/Table4[[#This Row],[Count]]</f>
        <v>0.66666666666666663</v>
      </c>
      <c r="G28" s="2">
        <f>COUNTIFS(Table2[Sub-Sector],Table4[[#This Row],[Sub-Sector]],Table2[1Y Return vs Nifty],"&gt;=10")/Table4[[#This Row],[Count]]</f>
        <v>0.77777777777777779</v>
      </c>
      <c r="H28" s="2">
        <f>COUNTIFS(Table2[Sub-Sector],Table4[[#This Row],[Sub-Sector]],Table2[RSI Exponential â€“ 14D],"&gt;=50")/Table4[[#This Row],[Count]]</f>
        <v>0.44444444444444442</v>
      </c>
      <c r="I28" s="2">
        <f>COUNTIFS(Table2[Sub-Sector],Table4[[#This Row],[Sub-Sector]],Table2[Relative Volume],"&gt;=2")/Table4[[#This Row],[Count]]</f>
        <v>0.1111111111111111</v>
      </c>
      <c r="J28" s="2">
        <f>COUNTIFS(Table2[Sub-Sector],Table4[[#This Row],[Sub-Sector]],Table2[% Away From Day Low],"&gt;=0.05")/Table4[[#This Row],[Count]]</f>
        <v>0</v>
      </c>
      <c r="K28" s="2">
        <f>COUNTIFS(Table2[Sub-Sector],Table4[[#This Row],[Sub-Sector]],Table2[% Away From Day High],"&lt;=0.05")/Table4[[#This Row],[Count]]</f>
        <v>1</v>
      </c>
      <c r="L28" s="2">
        <f>COUNTIFS(Table2[Sub-Sector],Table4[[#This Row],[Sub-Sector]],Table2[% Away From Current Week Low],"&gt;=0.05")/Table4[[#This Row],[Count]]</f>
        <v>0</v>
      </c>
      <c r="M28" s="2">
        <f>COUNTIFS(Table2[Sub-Sector],Table4[[#This Row],[Sub-Sector]],Table2[% Away From Current Week High],"&lt;=0.05")/Table4[[#This Row],[Count]]</f>
        <v>0.22222222222222221</v>
      </c>
      <c r="N28" s="2">
        <f>COUNTIFS(Table2[Sub-Sector],Table4[[#This Row],[Sub-Sector]],Table2[% Away From Current Month Low],"&gt;=0.05")/Table4[[#This Row],[Count]]</f>
        <v>1</v>
      </c>
      <c r="O28" s="2">
        <f>COUNTIFS(Table2[Sub-Sector],Table4[[#This Row],[Sub-Sector]],Table2[% Away From Current Month High],"&lt;=0.05")/Table4[[#This Row],[Count]]</f>
        <v>0.22222222222222221</v>
      </c>
      <c r="P28" s="2">
        <f>COUNTIFS(Table2[Sub-Sector],Table4[[#This Row],[Sub-Sector]],Table2[% Away From 52W High],"&lt;=10")/Table4[[#This Row],[Count]]</f>
        <v>0.55555555555555558</v>
      </c>
      <c r="Q28" s="2">
        <f>COUNTIFS(Table2[Sub-Sector],Table4[[#This Row],[Sub-Sector]],Table2[% Away From 52W Low],"&gt;=10")/Table4[[#This Row],[Count]]</f>
        <v>1</v>
      </c>
      <c r="R28" s="2">
        <f>COUNTIFS(Table2[Sub-Sector],Table4[[#This Row],[Sub-Sector]],Table2[% Price above 20 EMA],"&gt;=0")/Table4[[#This Row],[Count]]</f>
        <v>0.55555555555555558</v>
      </c>
      <c r="S28" s="2">
        <f>COUNTIFS(Table2[Sub-Sector],Table4[[#This Row],[Sub-Sector]],Table2[% Price above 50 EMA],"&gt;=0")/Table4[[#This Row],[Count]]</f>
        <v>0.77777777777777779</v>
      </c>
      <c r="T28" s="2">
        <f>COUNTIFS(Table2[Sub-Sector],Table4[[#This Row],[Sub-Sector]],Table2[% Price above 200 EMA],"&gt;=0")/Table4[[#This Row],[Count]]</f>
        <v>0.88888888888888884</v>
      </c>
      <c r="U28" s="2">
        <f>COUNTIFS(Table2[Sub-Sector],Table4[[#This Row],[Sub-Sector]],Table2[Rate of Change - Zone],"Positive")/Table4[[#This Row],[Count]]</f>
        <v>0.44444444444444442</v>
      </c>
      <c r="V28" s="2">
        <f>COUNTIFS(Table2[Sub-Sector],Table4[[#This Row],[Sub-Sector]],Table2[Sharpe Ratio],"&gt;=0.10")/Table4[[#This Row],[Count]]</f>
        <v>0.33333333333333331</v>
      </c>
    </row>
    <row r="29" spans="1:22" x14ac:dyDescent="0.3">
      <c r="A29" t="s">
        <v>119</v>
      </c>
      <c r="B29">
        <f>COUNTIFS(Table2[Sub-Sector],Table4[[#This Row],[Sub-Sector]])</f>
        <v>8</v>
      </c>
      <c r="C29" s="2">
        <f>COUNTIFS(Table2[Sub-Sector],Table4[[#This Row],[Sub-Sector]],Table2[Uptrend],"Uptrend")/Table4[[#This Row],[Count]]</f>
        <v>0.875</v>
      </c>
      <c r="D29" s="2">
        <f>COUNTIFS(Table2[Sub-Sector],Table4[[#This Row],[Sub-Sector]],Table2[1W Return vs Nifty],"&gt;=5")/Table4[[#This Row],[Count]]</f>
        <v>0</v>
      </c>
      <c r="E29" s="2">
        <f>COUNTIFS(Table2[Sub-Sector],Table4[[#This Row],[Sub-Sector]],Table2[1M Return vs Nifty],"&gt;=5")/Table4[[#This Row],[Count]]</f>
        <v>0.5</v>
      </c>
      <c r="F29" s="2">
        <f>COUNTIFS(Table2[Sub-Sector],Table4[[#This Row],[Sub-Sector]],Table2[6M Return vs Nifty],"&gt;=10")/Table4[[#This Row],[Count]]</f>
        <v>0.5</v>
      </c>
      <c r="G29" s="2">
        <f>COUNTIFS(Table2[Sub-Sector],Table4[[#This Row],[Sub-Sector]],Table2[1Y Return vs Nifty],"&gt;=10")/Table4[[#This Row],[Count]]</f>
        <v>0.5</v>
      </c>
      <c r="H29" s="2">
        <f>COUNTIFS(Table2[Sub-Sector],Table4[[#This Row],[Sub-Sector]],Table2[RSI Exponential â€“ 14D],"&gt;=50")/Table4[[#This Row],[Count]]</f>
        <v>0.5</v>
      </c>
      <c r="I29" s="2">
        <f>COUNTIFS(Table2[Sub-Sector],Table4[[#This Row],[Sub-Sector]],Table2[Relative Volume],"&gt;=2")/Table4[[#This Row],[Count]]</f>
        <v>0</v>
      </c>
      <c r="J29" s="2">
        <f>COUNTIFS(Table2[Sub-Sector],Table4[[#This Row],[Sub-Sector]],Table2[% Away From Day Low],"&gt;=0.05")/Table4[[#This Row],[Count]]</f>
        <v>0</v>
      </c>
      <c r="K29" s="2">
        <f>COUNTIFS(Table2[Sub-Sector],Table4[[#This Row],[Sub-Sector]],Table2[% Away From Day High],"&lt;=0.05")/Table4[[#This Row],[Count]]</f>
        <v>1</v>
      </c>
      <c r="L29" s="2">
        <f>COUNTIFS(Table2[Sub-Sector],Table4[[#This Row],[Sub-Sector]],Table2[% Away From Current Week Low],"&gt;=0.05")/Table4[[#This Row],[Count]]</f>
        <v>0</v>
      </c>
      <c r="M29" s="2">
        <f>COUNTIFS(Table2[Sub-Sector],Table4[[#This Row],[Sub-Sector]],Table2[% Away From Current Week High],"&lt;=0.05")/Table4[[#This Row],[Count]]</f>
        <v>0.5</v>
      </c>
      <c r="N29" s="2">
        <f>COUNTIFS(Table2[Sub-Sector],Table4[[#This Row],[Sub-Sector]],Table2[% Away From Current Month Low],"&gt;=0.05")/Table4[[#This Row],[Count]]</f>
        <v>1</v>
      </c>
      <c r="O29" s="2">
        <f>COUNTIFS(Table2[Sub-Sector],Table4[[#This Row],[Sub-Sector]],Table2[% Away From Current Month High],"&lt;=0.05")/Table4[[#This Row],[Count]]</f>
        <v>0.375</v>
      </c>
      <c r="P29" s="2">
        <f>COUNTIFS(Table2[Sub-Sector],Table4[[#This Row],[Sub-Sector]],Table2[% Away From 52W High],"&lt;=10")/Table4[[#This Row],[Count]]</f>
        <v>0.5</v>
      </c>
      <c r="Q29" s="2">
        <f>COUNTIFS(Table2[Sub-Sector],Table4[[#This Row],[Sub-Sector]],Table2[% Away From 52W Low],"&gt;=10")/Table4[[#This Row],[Count]]</f>
        <v>1</v>
      </c>
      <c r="R29" s="2">
        <f>COUNTIFS(Table2[Sub-Sector],Table4[[#This Row],[Sub-Sector]],Table2[% Price above 20 EMA],"&gt;=0")/Table4[[#This Row],[Count]]</f>
        <v>0.625</v>
      </c>
      <c r="S29" s="2">
        <f>COUNTIFS(Table2[Sub-Sector],Table4[[#This Row],[Sub-Sector]],Table2[% Price above 50 EMA],"&gt;=0")/Table4[[#This Row],[Count]]</f>
        <v>0.875</v>
      </c>
      <c r="T29" s="2">
        <f>COUNTIFS(Table2[Sub-Sector],Table4[[#This Row],[Sub-Sector]],Table2[% Price above 200 EMA],"&gt;=0")/Table4[[#This Row],[Count]]</f>
        <v>0.875</v>
      </c>
      <c r="U29" s="2">
        <f>COUNTIFS(Table2[Sub-Sector],Table4[[#This Row],[Sub-Sector]],Table2[Rate of Change - Zone],"Positive")/Table4[[#This Row],[Count]]</f>
        <v>0.25</v>
      </c>
      <c r="V29" s="2">
        <f>COUNTIFS(Table2[Sub-Sector],Table4[[#This Row],[Sub-Sector]],Table2[Sharpe Ratio],"&gt;=0.10")/Table4[[#This Row],[Count]]</f>
        <v>0.125</v>
      </c>
    </row>
    <row r="30" spans="1:22" x14ac:dyDescent="0.3">
      <c r="A30" t="s">
        <v>184</v>
      </c>
      <c r="B30">
        <f>COUNTIFS(Table2[Sub-Sector],Table4[[#This Row],[Sub-Sector]])</f>
        <v>8</v>
      </c>
      <c r="C30" s="2">
        <f>COUNTIFS(Table2[Sub-Sector],Table4[[#This Row],[Sub-Sector]],Table2[Uptrend],"Uptrend")/Table4[[#This Row],[Count]]</f>
        <v>1</v>
      </c>
      <c r="D30" s="2">
        <f>COUNTIFS(Table2[Sub-Sector],Table4[[#This Row],[Sub-Sector]],Table2[1W Return vs Nifty],"&gt;=5")/Table4[[#This Row],[Count]]</f>
        <v>0</v>
      </c>
      <c r="E30" s="2">
        <f>COUNTIFS(Table2[Sub-Sector],Table4[[#This Row],[Sub-Sector]],Table2[1M Return vs Nifty],"&gt;=5")/Table4[[#This Row],[Count]]</f>
        <v>0.125</v>
      </c>
      <c r="F30" s="2">
        <f>COUNTIFS(Table2[Sub-Sector],Table4[[#This Row],[Sub-Sector]],Table2[6M Return vs Nifty],"&gt;=10")/Table4[[#This Row],[Count]]</f>
        <v>0.375</v>
      </c>
      <c r="G30" s="2">
        <f>COUNTIFS(Table2[Sub-Sector],Table4[[#This Row],[Sub-Sector]],Table2[1Y Return vs Nifty],"&gt;=10")/Table4[[#This Row],[Count]]</f>
        <v>0.375</v>
      </c>
      <c r="H30" s="2">
        <f>COUNTIFS(Table2[Sub-Sector],Table4[[#This Row],[Sub-Sector]],Table2[RSI Exponential â€“ 14D],"&gt;=50")/Table4[[#This Row],[Count]]</f>
        <v>0.375</v>
      </c>
      <c r="I30" s="2">
        <f>COUNTIFS(Table2[Sub-Sector],Table4[[#This Row],[Sub-Sector]],Table2[Relative Volume],"&gt;=2")/Table4[[#This Row],[Count]]</f>
        <v>0</v>
      </c>
      <c r="J30" s="2">
        <f>COUNTIFS(Table2[Sub-Sector],Table4[[#This Row],[Sub-Sector]],Table2[% Away From Day Low],"&gt;=0.05")/Table4[[#This Row],[Count]]</f>
        <v>0</v>
      </c>
      <c r="K30" s="2">
        <f>COUNTIFS(Table2[Sub-Sector],Table4[[#This Row],[Sub-Sector]],Table2[% Away From Day High],"&lt;=0.05")/Table4[[#This Row],[Count]]</f>
        <v>1</v>
      </c>
      <c r="L30" s="2">
        <f>COUNTIFS(Table2[Sub-Sector],Table4[[#This Row],[Sub-Sector]],Table2[% Away From Current Week Low],"&gt;=0.05")/Table4[[#This Row],[Count]]</f>
        <v>0</v>
      </c>
      <c r="M30" s="2">
        <f>COUNTIFS(Table2[Sub-Sector],Table4[[#This Row],[Sub-Sector]],Table2[% Away From Current Week High],"&lt;=0.05")/Table4[[#This Row],[Count]]</f>
        <v>0.75</v>
      </c>
      <c r="N30" s="2">
        <f>COUNTIFS(Table2[Sub-Sector],Table4[[#This Row],[Sub-Sector]],Table2[% Away From Current Month Low],"&gt;=0.05")/Table4[[#This Row],[Count]]</f>
        <v>0.875</v>
      </c>
      <c r="O30" s="2">
        <f>COUNTIFS(Table2[Sub-Sector],Table4[[#This Row],[Sub-Sector]],Table2[% Away From Current Month High],"&lt;=0.05")/Table4[[#This Row],[Count]]</f>
        <v>0.25</v>
      </c>
      <c r="P30" s="2">
        <f>COUNTIFS(Table2[Sub-Sector],Table4[[#This Row],[Sub-Sector]],Table2[% Away From 52W High],"&lt;=10")/Table4[[#This Row],[Count]]</f>
        <v>0.625</v>
      </c>
      <c r="Q30" s="2">
        <f>COUNTIFS(Table2[Sub-Sector],Table4[[#This Row],[Sub-Sector]],Table2[% Away From 52W Low],"&gt;=10")/Table4[[#This Row],[Count]]</f>
        <v>1</v>
      </c>
      <c r="R30" s="2">
        <f>COUNTIFS(Table2[Sub-Sector],Table4[[#This Row],[Sub-Sector]],Table2[% Price above 20 EMA],"&gt;=0")/Table4[[#This Row],[Count]]</f>
        <v>0.625</v>
      </c>
      <c r="S30" s="2">
        <f>COUNTIFS(Table2[Sub-Sector],Table4[[#This Row],[Sub-Sector]],Table2[% Price above 50 EMA],"&gt;=0")/Table4[[#This Row],[Count]]</f>
        <v>1</v>
      </c>
      <c r="T30" s="2">
        <f>COUNTIFS(Table2[Sub-Sector],Table4[[#This Row],[Sub-Sector]],Table2[% Price above 200 EMA],"&gt;=0")/Table4[[#This Row],[Count]]</f>
        <v>1</v>
      </c>
      <c r="U30" s="2">
        <f>COUNTIFS(Table2[Sub-Sector],Table4[[#This Row],[Sub-Sector]],Table2[Rate of Change - Zone],"Positive")/Table4[[#This Row],[Count]]</f>
        <v>0.125</v>
      </c>
      <c r="V30" s="2">
        <f>COUNTIFS(Table2[Sub-Sector],Table4[[#This Row],[Sub-Sector]],Table2[Sharpe Ratio],"&gt;=0.10")/Table4[[#This Row],[Count]]</f>
        <v>0</v>
      </c>
    </row>
    <row r="31" spans="1:22" x14ac:dyDescent="0.3">
      <c r="A31" t="s">
        <v>151</v>
      </c>
      <c r="B31">
        <f>COUNTIFS(Table2[Sub-Sector],Table4[[#This Row],[Sub-Sector]])</f>
        <v>8</v>
      </c>
      <c r="C31" s="2">
        <f>COUNTIFS(Table2[Sub-Sector],Table4[[#This Row],[Sub-Sector]],Table2[Uptrend],"Uptrend")/Table4[[#This Row],[Count]]</f>
        <v>0.625</v>
      </c>
      <c r="D31" s="2">
        <f>COUNTIFS(Table2[Sub-Sector],Table4[[#This Row],[Sub-Sector]],Table2[1W Return vs Nifty],"&gt;=5")/Table4[[#This Row],[Count]]</f>
        <v>0</v>
      </c>
      <c r="E31" s="2">
        <f>COUNTIFS(Table2[Sub-Sector],Table4[[#This Row],[Sub-Sector]],Table2[1M Return vs Nifty],"&gt;=5")/Table4[[#This Row],[Count]]</f>
        <v>0.125</v>
      </c>
      <c r="F31" s="2">
        <f>COUNTIFS(Table2[Sub-Sector],Table4[[#This Row],[Sub-Sector]],Table2[6M Return vs Nifty],"&gt;=10")/Table4[[#This Row],[Count]]</f>
        <v>0.5</v>
      </c>
      <c r="G31" s="2">
        <f>COUNTIFS(Table2[Sub-Sector],Table4[[#This Row],[Sub-Sector]],Table2[1Y Return vs Nifty],"&gt;=10")/Table4[[#This Row],[Count]]</f>
        <v>0.75</v>
      </c>
      <c r="H31" s="2">
        <f>COUNTIFS(Table2[Sub-Sector],Table4[[#This Row],[Sub-Sector]],Table2[RSI Exponential â€“ 14D],"&gt;=50")/Table4[[#This Row],[Count]]</f>
        <v>0.625</v>
      </c>
      <c r="I31" s="2">
        <f>COUNTIFS(Table2[Sub-Sector],Table4[[#This Row],[Sub-Sector]],Table2[Relative Volume],"&gt;=2")/Table4[[#This Row],[Count]]</f>
        <v>0</v>
      </c>
      <c r="J31" s="2">
        <f>COUNTIFS(Table2[Sub-Sector],Table4[[#This Row],[Sub-Sector]],Table2[% Away From Day Low],"&gt;=0.05")/Table4[[#This Row],[Count]]</f>
        <v>0</v>
      </c>
      <c r="K31" s="2">
        <f>COUNTIFS(Table2[Sub-Sector],Table4[[#This Row],[Sub-Sector]],Table2[% Away From Day High],"&lt;=0.05")/Table4[[#This Row],[Count]]</f>
        <v>1</v>
      </c>
      <c r="L31" s="2">
        <f>COUNTIFS(Table2[Sub-Sector],Table4[[#This Row],[Sub-Sector]],Table2[% Away From Current Week Low],"&gt;=0.05")/Table4[[#This Row],[Count]]</f>
        <v>0.25</v>
      </c>
      <c r="M31" s="2">
        <f>COUNTIFS(Table2[Sub-Sector],Table4[[#This Row],[Sub-Sector]],Table2[% Away From Current Week High],"&lt;=0.05")/Table4[[#This Row],[Count]]</f>
        <v>0.75</v>
      </c>
      <c r="N31" s="2">
        <f>COUNTIFS(Table2[Sub-Sector],Table4[[#This Row],[Sub-Sector]],Table2[% Away From Current Month Low],"&gt;=0.05")/Table4[[#This Row],[Count]]</f>
        <v>0.75</v>
      </c>
      <c r="O31" s="2">
        <f>COUNTIFS(Table2[Sub-Sector],Table4[[#This Row],[Sub-Sector]],Table2[% Away From Current Month High],"&lt;=0.05")/Table4[[#This Row],[Count]]</f>
        <v>0.5</v>
      </c>
      <c r="P31" s="2">
        <f>COUNTIFS(Table2[Sub-Sector],Table4[[#This Row],[Sub-Sector]],Table2[% Away From 52W High],"&lt;=10")/Table4[[#This Row],[Count]]</f>
        <v>0.375</v>
      </c>
      <c r="Q31" s="2">
        <f>COUNTIFS(Table2[Sub-Sector],Table4[[#This Row],[Sub-Sector]],Table2[% Away From 52W Low],"&gt;=10")/Table4[[#This Row],[Count]]</f>
        <v>1</v>
      </c>
      <c r="R31" s="2">
        <f>COUNTIFS(Table2[Sub-Sector],Table4[[#This Row],[Sub-Sector]],Table2[% Price above 20 EMA],"&gt;=0")/Table4[[#This Row],[Count]]</f>
        <v>0.625</v>
      </c>
      <c r="S31" s="2">
        <f>COUNTIFS(Table2[Sub-Sector],Table4[[#This Row],[Sub-Sector]],Table2[% Price above 50 EMA],"&gt;=0")/Table4[[#This Row],[Count]]</f>
        <v>0.625</v>
      </c>
      <c r="T31" s="2">
        <f>COUNTIFS(Table2[Sub-Sector],Table4[[#This Row],[Sub-Sector]],Table2[% Price above 200 EMA],"&gt;=0")/Table4[[#This Row],[Count]]</f>
        <v>0.875</v>
      </c>
      <c r="U31" s="2">
        <f>COUNTIFS(Table2[Sub-Sector],Table4[[#This Row],[Sub-Sector]],Table2[Rate of Change - Zone],"Positive")/Table4[[#This Row],[Count]]</f>
        <v>0.625</v>
      </c>
      <c r="V31" s="2">
        <f>COUNTIFS(Table2[Sub-Sector],Table4[[#This Row],[Sub-Sector]],Table2[Sharpe Ratio],"&gt;=0.10")/Table4[[#This Row],[Count]]</f>
        <v>0</v>
      </c>
    </row>
    <row r="32" spans="1:22" x14ac:dyDescent="0.3">
      <c r="A32" t="s">
        <v>267</v>
      </c>
      <c r="B32">
        <f>COUNTIFS(Table2[Sub-Sector],Table4[[#This Row],[Sub-Sector]])</f>
        <v>7</v>
      </c>
      <c r="C32" s="2">
        <f>COUNTIFS(Table2[Sub-Sector],Table4[[#This Row],[Sub-Sector]],Table2[Uptrend],"Uptrend")/Table4[[#This Row],[Count]]</f>
        <v>1</v>
      </c>
      <c r="D32" s="2">
        <f>COUNTIFS(Table2[Sub-Sector],Table4[[#This Row],[Sub-Sector]],Table2[1W Return vs Nifty],"&gt;=5")/Table4[[#This Row],[Count]]</f>
        <v>0</v>
      </c>
      <c r="E32" s="2">
        <f>COUNTIFS(Table2[Sub-Sector],Table4[[#This Row],[Sub-Sector]],Table2[1M Return vs Nifty],"&gt;=5")/Table4[[#This Row],[Count]]</f>
        <v>0</v>
      </c>
      <c r="F32" s="2">
        <f>COUNTIFS(Table2[Sub-Sector],Table4[[#This Row],[Sub-Sector]],Table2[6M Return vs Nifty],"&gt;=10")/Table4[[#This Row],[Count]]</f>
        <v>0.7142857142857143</v>
      </c>
      <c r="G32" s="2">
        <f>COUNTIFS(Table2[Sub-Sector],Table4[[#This Row],[Sub-Sector]],Table2[1Y Return vs Nifty],"&gt;=10")/Table4[[#This Row],[Count]]</f>
        <v>0.8571428571428571</v>
      </c>
      <c r="H32" s="2">
        <f>COUNTIFS(Table2[Sub-Sector],Table4[[#This Row],[Sub-Sector]],Table2[RSI Exponential â€“ 14D],"&gt;=50")/Table4[[#This Row],[Count]]</f>
        <v>0.5714285714285714</v>
      </c>
      <c r="I32" s="2">
        <f>COUNTIFS(Table2[Sub-Sector],Table4[[#This Row],[Sub-Sector]],Table2[Relative Volume],"&gt;=2")/Table4[[#This Row],[Count]]</f>
        <v>0.2857142857142857</v>
      </c>
      <c r="J32" s="2">
        <f>COUNTIFS(Table2[Sub-Sector],Table4[[#This Row],[Sub-Sector]],Table2[% Away From Day Low],"&gt;=0.05")/Table4[[#This Row],[Count]]</f>
        <v>0</v>
      </c>
      <c r="K32" s="2">
        <f>COUNTIFS(Table2[Sub-Sector],Table4[[#This Row],[Sub-Sector]],Table2[% Away From Day High],"&lt;=0.05")/Table4[[#This Row],[Count]]</f>
        <v>0.8571428571428571</v>
      </c>
      <c r="L32" s="2">
        <f>COUNTIFS(Table2[Sub-Sector],Table4[[#This Row],[Sub-Sector]],Table2[% Away From Current Week Low],"&gt;=0.05")/Table4[[#This Row],[Count]]</f>
        <v>0.14285714285714285</v>
      </c>
      <c r="M32" s="2">
        <f>COUNTIFS(Table2[Sub-Sector],Table4[[#This Row],[Sub-Sector]],Table2[% Away From Current Week High],"&lt;=0.05")/Table4[[#This Row],[Count]]</f>
        <v>0.42857142857142855</v>
      </c>
      <c r="N32" s="2">
        <f>COUNTIFS(Table2[Sub-Sector],Table4[[#This Row],[Sub-Sector]],Table2[% Away From Current Month Low],"&gt;=0.05")/Table4[[#This Row],[Count]]</f>
        <v>1</v>
      </c>
      <c r="O32" s="2">
        <f>COUNTIFS(Table2[Sub-Sector],Table4[[#This Row],[Sub-Sector]],Table2[% Away From Current Month High],"&lt;=0.05")/Table4[[#This Row],[Count]]</f>
        <v>0.14285714285714285</v>
      </c>
      <c r="P32" s="2">
        <f>COUNTIFS(Table2[Sub-Sector],Table4[[#This Row],[Sub-Sector]],Table2[% Away From 52W High],"&lt;=10")/Table4[[#This Row],[Count]]</f>
        <v>0.7142857142857143</v>
      </c>
      <c r="Q32" s="2">
        <f>COUNTIFS(Table2[Sub-Sector],Table4[[#This Row],[Sub-Sector]],Table2[% Away From 52W Low],"&gt;=10")/Table4[[#This Row],[Count]]</f>
        <v>1</v>
      </c>
      <c r="R32" s="2">
        <f>COUNTIFS(Table2[Sub-Sector],Table4[[#This Row],[Sub-Sector]],Table2[% Price above 20 EMA],"&gt;=0")/Table4[[#This Row],[Count]]</f>
        <v>0.7142857142857143</v>
      </c>
      <c r="S32" s="2">
        <f>COUNTIFS(Table2[Sub-Sector],Table4[[#This Row],[Sub-Sector]],Table2[% Price above 50 EMA],"&gt;=0")/Table4[[#This Row],[Count]]</f>
        <v>0.7142857142857143</v>
      </c>
      <c r="T32" s="2">
        <f>COUNTIFS(Table2[Sub-Sector],Table4[[#This Row],[Sub-Sector]],Table2[% Price above 200 EMA],"&gt;=0")/Table4[[#This Row],[Count]]</f>
        <v>1</v>
      </c>
      <c r="U32" s="2">
        <f>COUNTIFS(Table2[Sub-Sector],Table4[[#This Row],[Sub-Sector]],Table2[Rate of Change - Zone],"Positive")/Table4[[#This Row],[Count]]</f>
        <v>1</v>
      </c>
      <c r="V32" s="2">
        <f>COUNTIFS(Table2[Sub-Sector],Table4[[#This Row],[Sub-Sector]],Table2[Sharpe Ratio],"&gt;=0.10")/Table4[[#This Row],[Count]]</f>
        <v>0.2857142857142857</v>
      </c>
    </row>
    <row r="33" spans="1:22" x14ac:dyDescent="0.3">
      <c r="A33" t="s">
        <v>477</v>
      </c>
      <c r="B33">
        <f>COUNTIFS(Table2[Sub-Sector],Table4[[#This Row],[Sub-Sector]])</f>
        <v>7</v>
      </c>
      <c r="C33" s="2">
        <f>COUNTIFS(Table2[Sub-Sector],Table4[[#This Row],[Sub-Sector]],Table2[Uptrend],"Uptrend")/Table4[[#This Row],[Count]]</f>
        <v>1</v>
      </c>
      <c r="D33" s="2">
        <f>COUNTIFS(Table2[Sub-Sector],Table4[[#This Row],[Sub-Sector]],Table2[1W Return vs Nifty],"&gt;=5")/Table4[[#This Row],[Count]]</f>
        <v>0</v>
      </c>
      <c r="E33" s="2">
        <f>COUNTIFS(Table2[Sub-Sector],Table4[[#This Row],[Sub-Sector]],Table2[1M Return vs Nifty],"&gt;=5")/Table4[[#This Row],[Count]]</f>
        <v>0.5714285714285714</v>
      </c>
      <c r="F33" s="2">
        <f>COUNTIFS(Table2[Sub-Sector],Table4[[#This Row],[Sub-Sector]],Table2[6M Return vs Nifty],"&gt;=10")/Table4[[#This Row],[Count]]</f>
        <v>0.2857142857142857</v>
      </c>
      <c r="G33" s="2">
        <f>COUNTIFS(Table2[Sub-Sector],Table4[[#This Row],[Sub-Sector]],Table2[1Y Return vs Nifty],"&gt;=10")/Table4[[#This Row],[Count]]</f>
        <v>0.2857142857142857</v>
      </c>
      <c r="H33" s="2">
        <f>COUNTIFS(Table2[Sub-Sector],Table4[[#This Row],[Sub-Sector]],Table2[RSI Exponential â€“ 14D],"&gt;=50")/Table4[[#This Row],[Count]]</f>
        <v>0.5714285714285714</v>
      </c>
      <c r="I33" s="2">
        <f>COUNTIFS(Table2[Sub-Sector],Table4[[#This Row],[Sub-Sector]],Table2[Relative Volume],"&gt;=2")/Table4[[#This Row],[Count]]</f>
        <v>0.14285714285714285</v>
      </c>
      <c r="J33" s="2">
        <f>COUNTIFS(Table2[Sub-Sector],Table4[[#This Row],[Sub-Sector]],Table2[% Away From Day Low],"&gt;=0.05")/Table4[[#This Row],[Count]]</f>
        <v>0</v>
      </c>
      <c r="K33" s="2">
        <f>COUNTIFS(Table2[Sub-Sector],Table4[[#This Row],[Sub-Sector]],Table2[% Away From Day High],"&lt;=0.05")/Table4[[#This Row],[Count]]</f>
        <v>1</v>
      </c>
      <c r="L33" s="2">
        <f>COUNTIFS(Table2[Sub-Sector],Table4[[#This Row],[Sub-Sector]],Table2[% Away From Current Week Low],"&gt;=0.05")/Table4[[#This Row],[Count]]</f>
        <v>0.2857142857142857</v>
      </c>
      <c r="M33" s="2">
        <f>COUNTIFS(Table2[Sub-Sector],Table4[[#This Row],[Sub-Sector]],Table2[% Away From Current Week High],"&lt;=0.05")/Table4[[#This Row],[Count]]</f>
        <v>0.8571428571428571</v>
      </c>
      <c r="N33" s="2">
        <f>COUNTIFS(Table2[Sub-Sector],Table4[[#This Row],[Sub-Sector]],Table2[% Away From Current Month Low],"&gt;=0.05")/Table4[[#This Row],[Count]]</f>
        <v>1</v>
      </c>
      <c r="O33" s="2">
        <f>COUNTIFS(Table2[Sub-Sector],Table4[[#This Row],[Sub-Sector]],Table2[% Away From Current Month High],"&lt;=0.05")/Table4[[#This Row],[Count]]</f>
        <v>0.2857142857142857</v>
      </c>
      <c r="P33" s="2">
        <f>COUNTIFS(Table2[Sub-Sector],Table4[[#This Row],[Sub-Sector]],Table2[% Away From 52W High],"&lt;=10")/Table4[[#This Row],[Count]]</f>
        <v>0.5714285714285714</v>
      </c>
      <c r="Q33" s="2">
        <f>COUNTIFS(Table2[Sub-Sector],Table4[[#This Row],[Sub-Sector]],Table2[% Away From 52W Low],"&gt;=10")/Table4[[#This Row],[Count]]</f>
        <v>1</v>
      </c>
      <c r="R33" s="2">
        <f>COUNTIFS(Table2[Sub-Sector],Table4[[#This Row],[Sub-Sector]],Table2[% Price above 20 EMA],"&gt;=0")/Table4[[#This Row],[Count]]</f>
        <v>0.7142857142857143</v>
      </c>
      <c r="S33" s="2">
        <f>COUNTIFS(Table2[Sub-Sector],Table4[[#This Row],[Sub-Sector]],Table2[% Price above 50 EMA],"&gt;=0")/Table4[[#This Row],[Count]]</f>
        <v>0.8571428571428571</v>
      </c>
      <c r="T33" s="2">
        <f>COUNTIFS(Table2[Sub-Sector],Table4[[#This Row],[Sub-Sector]],Table2[% Price above 200 EMA],"&gt;=0")/Table4[[#This Row],[Count]]</f>
        <v>1</v>
      </c>
      <c r="U33" s="2">
        <f>COUNTIFS(Table2[Sub-Sector],Table4[[#This Row],[Sub-Sector]],Table2[Rate of Change - Zone],"Positive")/Table4[[#This Row],[Count]]</f>
        <v>0.8571428571428571</v>
      </c>
      <c r="V33" s="2">
        <f>COUNTIFS(Table2[Sub-Sector],Table4[[#This Row],[Sub-Sector]],Table2[Sharpe Ratio],"&gt;=0.10")/Table4[[#This Row],[Count]]</f>
        <v>0</v>
      </c>
    </row>
    <row r="34" spans="1:22" x14ac:dyDescent="0.3">
      <c r="A34" t="s">
        <v>126</v>
      </c>
      <c r="B34">
        <f>COUNTIFS(Table2[Sub-Sector],Table4[[#This Row],[Sub-Sector]])</f>
        <v>7</v>
      </c>
      <c r="C34" s="2">
        <f>COUNTIFS(Table2[Sub-Sector],Table4[[#This Row],[Sub-Sector]],Table2[Uptrend],"Uptrend")/Table4[[#This Row],[Count]]</f>
        <v>0.8571428571428571</v>
      </c>
      <c r="D34" s="2">
        <f>COUNTIFS(Table2[Sub-Sector],Table4[[#This Row],[Sub-Sector]],Table2[1W Return vs Nifty],"&gt;=5")/Table4[[#This Row],[Count]]</f>
        <v>0.14285714285714285</v>
      </c>
      <c r="E34" s="2">
        <f>COUNTIFS(Table2[Sub-Sector],Table4[[#This Row],[Sub-Sector]],Table2[1M Return vs Nifty],"&gt;=5")/Table4[[#This Row],[Count]]</f>
        <v>0</v>
      </c>
      <c r="F34" s="2">
        <f>COUNTIFS(Table2[Sub-Sector],Table4[[#This Row],[Sub-Sector]],Table2[6M Return vs Nifty],"&gt;=10")/Table4[[#This Row],[Count]]</f>
        <v>0.8571428571428571</v>
      </c>
      <c r="G34" s="2">
        <f>COUNTIFS(Table2[Sub-Sector],Table4[[#This Row],[Sub-Sector]],Table2[1Y Return vs Nifty],"&gt;=10")/Table4[[#This Row],[Count]]</f>
        <v>0.8571428571428571</v>
      </c>
      <c r="H34" s="2">
        <f>COUNTIFS(Table2[Sub-Sector],Table4[[#This Row],[Sub-Sector]],Table2[RSI Exponential â€“ 14D],"&gt;=50")/Table4[[#This Row],[Count]]</f>
        <v>0.5714285714285714</v>
      </c>
      <c r="I34" s="2">
        <f>COUNTIFS(Table2[Sub-Sector],Table4[[#This Row],[Sub-Sector]],Table2[Relative Volume],"&gt;=2")/Table4[[#This Row],[Count]]</f>
        <v>0</v>
      </c>
      <c r="J34" s="2">
        <f>COUNTIFS(Table2[Sub-Sector],Table4[[#This Row],[Sub-Sector]],Table2[% Away From Day Low],"&gt;=0.05")/Table4[[#This Row],[Count]]</f>
        <v>0</v>
      </c>
      <c r="K34" s="2">
        <f>COUNTIFS(Table2[Sub-Sector],Table4[[#This Row],[Sub-Sector]],Table2[% Away From Day High],"&lt;=0.05")/Table4[[#This Row],[Count]]</f>
        <v>1</v>
      </c>
      <c r="L34" s="2">
        <f>COUNTIFS(Table2[Sub-Sector],Table4[[#This Row],[Sub-Sector]],Table2[% Away From Current Week Low],"&gt;=0.05")/Table4[[#This Row],[Count]]</f>
        <v>0.14285714285714285</v>
      </c>
      <c r="M34" s="2">
        <f>COUNTIFS(Table2[Sub-Sector],Table4[[#This Row],[Sub-Sector]],Table2[% Away From Current Week High],"&lt;=0.05")/Table4[[#This Row],[Count]]</f>
        <v>0.7142857142857143</v>
      </c>
      <c r="N34" s="2">
        <f>COUNTIFS(Table2[Sub-Sector],Table4[[#This Row],[Sub-Sector]],Table2[% Away From Current Month Low],"&gt;=0.05")/Table4[[#This Row],[Count]]</f>
        <v>1</v>
      </c>
      <c r="O34" s="2">
        <f>COUNTIFS(Table2[Sub-Sector],Table4[[#This Row],[Sub-Sector]],Table2[% Away From Current Month High],"&lt;=0.05")/Table4[[#This Row],[Count]]</f>
        <v>0.14285714285714285</v>
      </c>
      <c r="P34" s="2">
        <f>COUNTIFS(Table2[Sub-Sector],Table4[[#This Row],[Sub-Sector]],Table2[% Away From 52W High],"&lt;=10")/Table4[[#This Row],[Count]]</f>
        <v>0.2857142857142857</v>
      </c>
      <c r="Q34" s="2">
        <f>COUNTIFS(Table2[Sub-Sector],Table4[[#This Row],[Sub-Sector]],Table2[% Away From 52W Low],"&gt;=10")/Table4[[#This Row],[Count]]</f>
        <v>1</v>
      </c>
      <c r="R34" s="2">
        <f>COUNTIFS(Table2[Sub-Sector],Table4[[#This Row],[Sub-Sector]],Table2[% Price above 20 EMA],"&gt;=0")/Table4[[#This Row],[Count]]</f>
        <v>0.7142857142857143</v>
      </c>
      <c r="S34" s="2">
        <f>COUNTIFS(Table2[Sub-Sector],Table4[[#This Row],[Sub-Sector]],Table2[% Price above 50 EMA],"&gt;=0")/Table4[[#This Row],[Count]]</f>
        <v>0.8571428571428571</v>
      </c>
      <c r="T34" s="2">
        <f>COUNTIFS(Table2[Sub-Sector],Table4[[#This Row],[Sub-Sector]],Table2[% Price above 200 EMA],"&gt;=0")/Table4[[#This Row],[Count]]</f>
        <v>0.8571428571428571</v>
      </c>
      <c r="U34" s="2">
        <f>COUNTIFS(Table2[Sub-Sector],Table4[[#This Row],[Sub-Sector]],Table2[Rate of Change - Zone],"Positive")/Table4[[#This Row],[Count]]</f>
        <v>0.42857142857142855</v>
      </c>
      <c r="V34" s="2">
        <f>COUNTIFS(Table2[Sub-Sector],Table4[[#This Row],[Sub-Sector]],Table2[Sharpe Ratio],"&gt;=0.10")/Table4[[#This Row],[Count]]</f>
        <v>0.8571428571428571</v>
      </c>
    </row>
    <row r="35" spans="1:22" x14ac:dyDescent="0.3">
      <c r="A35" t="s">
        <v>983</v>
      </c>
      <c r="B35">
        <f>COUNTIFS(Table2[Sub-Sector],Table4[[#This Row],[Sub-Sector]])</f>
        <v>6</v>
      </c>
      <c r="C35" s="2">
        <f>COUNTIFS(Table2[Sub-Sector],Table4[[#This Row],[Sub-Sector]],Table2[Uptrend],"Uptrend")/Table4[[#This Row],[Count]]</f>
        <v>0.83333333333333337</v>
      </c>
      <c r="D35" s="2">
        <f>COUNTIFS(Table2[Sub-Sector],Table4[[#This Row],[Sub-Sector]],Table2[1W Return vs Nifty],"&gt;=5")/Table4[[#This Row],[Count]]</f>
        <v>0</v>
      </c>
      <c r="E35" s="2">
        <f>COUNTIFS(Table2[Sub-Sector],Table4[[#This Row],[Sub-Sector]],Table2[1M Return vs Nifty],"&gt;=5")/Table4[[#This Row],[Count]]</f>
        <v>0.83333333333333337</v>
      </c>
      <c r="F35" s="2">
        <f>COUNTIFS(Table2[Sub-Sector],Table4[[#This Row],[Sub-Sector]],Table2[6M Return vs Nifty],"&gt;=10")/Table4[[#This Row],[Count]]</f>
        <v>0.33333333333333331</v>
      </c>
      <c r="G35" s="2">
        <f>COUNTIFS(Table2[Sub-Sector],Table4[[#This Row],[Sub-Sector]],Table2[1Y Return vs Nifty],"&gt;=10")/Table4[[#This Row],[Count]]</f>
        <v>0.5</v>
      </c>
      <c r="H35" s="2">
        <f>COUNTIFS(Table2[Sub-Sector],Table4[[#This Row],[Sub-Sector]],Table2[RSI Exponential â€“ 14D],"&gt;=50")/Table4[[#This Row],[Count]]</f>
        <v>0.83333333333333337</v>
      </c>
      <c r="I35" s="2">
        <f>COUNTIFS(Table2[Sub-Sector],Table4[[#This Row],[Sub-Sector]],Table2[Relative Volume],"&gt;=2")/Table4[[#This Row],[Count]]</f>
        <v>0.5</v>
      </c>
      <c r="J35" s="2">
        <f>COUNTIFS(Table2[Sub-Sector],Table4[[#This Row],[Sub-Sector]],Table2[% Away From Day Low],"&gt;=0.05")/Table4[[#This Row],[Count]]</f>
        <v>0</v>
      </c>
      <c r="K35" s="2">
        <f>COUNTIFS(Table2[Sub-Sector],Table4[[#This Row],[Sub-Sector]],Table2[% Away From Day High],"&lt;=0.05")/Table4[[#This Row],[Count]]</f>
        <v>1</v>
      </c>
      <c r="L35" s="2">
        <f>COUNTIFS(Table2[Sub-Sector],Table4[[#This Row],[Sub-Sector]],Table2[% Away From Current Week Low],"&gt;=0.05")/Table4[[#This Row],[Count]]</f>
        <v>0</v>
      </c>
      <c r="M35" s="2">
        <f>COUNTIFS(Table2[Sub-Sector],Table4[[#This Row],[Sub-Sector]],Table2[% Away From Current Week High],"&lt;=0.05")/Table4[[#This Row],[Count]]</f>
        <v>0.33333333333333331</v>
      </c>
      <c r="N35" s="2">
        <f>COUNTIFS(Table2[Sub-Sector],Table4[[#This Row],[Sub-Sector]],Table2[% Away From Current Month Low],"&gt;=0.05")/Table4[[#This Row],[Count]]</f>
        <v>1</v>
      </c>
      <c r="O35" s="2">
        <f>COUNTIFS(Table2[Sub-Sector],Table4[[#This Row],[Sub-Sector]],Table2[% Away From Current Month High],"&lt;=0.05")/Table4[[#This Row],[Count]]</f>
        <v>0</v>
      </c>
      <c r="P35" s="2">
        <f>COUNTIFS(Table2[Sub-Sector],Table4[[#This Row],[Sub-Sector]],Table2[% Away From 52W High],"&lt;=10")/Table4[[#This Row],[Count]]</f>
        <v>0.33333333333333331</v>
      </c>
      <c r="Q35" s="2">
        <f>COUNTIFS(Table2[Sub-Sector],Table4[[#This Row],[Sub-Sector]],Table2[% Away From 52W Low],"&gt;=10")/Table4[[#This Row],[Count]]</f>
        <v>1</v>
      </c>
      <c r="R35" s="2">
        <f>COUNTIFS(Table2[Sub-Sector],Table4[[#This Row],[Sub-Sector]],Table2[% Price above 20 EMA],"&gt;=0")/Table4[[#This Row],[Count]]</f>
        <v>1</v>
      </c>
      <c r="S35" s="2">
        <f>COUNTIFS(Table2[Sub-Sector],Table4[[#This Row],[Sub-Sector]],Table2[% Price above 50 EMA],"&gt;=0")/Table4[[#This Row],[Count]]</f>
        <v>1</v>
      </c>
      <c r="T35" s="2">
        <f>COUNTIFS(Table2[Sub-Sector],Table4[[#This Row],[Sub-Sector]],Table2[% Price above 200 EMA],"&gt;=0")/Table4[[#This Row],[Count]]</f>
        <v>1</v>
      </c>
      <c r="U35" s="2">
        <f>COUNTIFS(Table2[Sub-Sector],Table4[[#This Row],[Sub-Sector]],Table2[Rate of Change - Zone],"Positive")/Table4[[#This Row],[Count]]</f>
        <v>1</v>
      </c>
      <c r="V35" s="2">
        <f>COUNTIFS(Table2[Sub-Sector],Table4[[#This Row],[Sub-Sector]],Table2[Sharpe Ratio],"&gt;=0.10")/Table4[[#This Row],[Count]]</f>
        <v>0</v>
      </c>
    </row>
    <row r="36" spans="1:22" x14ac:dyDescent="0.3">
      <c r="A36" t="s">
        <v>59</v>
      </c>
      <c r="B36">
        <f>COUNTIFS(Table2[Sub-Sector],Table4[[#This Row],[Sub-Sector]])</f>
        <v>6</v>
      </c>
      <c r="C36" s="2">
        <f>COUNTIFS(Table2[Sub-Sector],Table4[[#This Row],[Sub-Sector]],Table2[Uptrend],"Uptrend")/Table4[[#This Row],[Count]]</f>
        <v>1</v>
      </c>
      <c r="D36" s="2">
        <f>COUNTIFS(Table2[Sub-Sector],Table4[[#This Row],[Sub-Sector]],Table2[1W Return vs Nifty],"&gt;=5")/Table4[[#This Row],[Count]]</f>
        <v>0.16666666666666666</v>
      </c>
      <c r="E36" s="2">
        <f>COUNTIFS(Table2[Sub-Sector],Table4[[#This Row],[Sub-Sector]],Table2[1M Return vs Nifty],"&gt;=5")/Table4[[#This Row],[Count]]</f>
        <v>0.5</v>
      </c>
      <c r="F36" s="2">
        <f>COUNTIFS(Table2[Sub-Sector],Table4[[#This Row],[Sub-Sector]],Table2[6M Return vs Nifty],"&gt;=10")/Table4[[#This Row],[Count]]</f>
        <v>1</v>
      </c>
      <c r="G36" s="2">
        <f>COUNTIFS(Table2[Sub-Sector],Table4[[#This Row],[Sub-Sector]],Table2[1Y Return vs Nifty],"&gt;=10")/Table4[[#This Row],[Count]]</f>
        <v>1</v>
      </c>
      <c r="H36" s="2">
        <f>COUNTIFS(Table2[Sub-Sector],Table4[[#This Row],[Sub-Sector]],Table2[RSI Exponential â€“ 14D],"&gt;=50")/Table4[[#This Row],[Count]]</f>
        <v>0.66666666666666663</v>
      </c>
      <c r="I36" s="2">
        <f>COUNTIFS(Table2[Sub-Sector],Table4[[#This Row],[Sub-Sector]],Table2[Relative Volume],"&gt;=2")/Table4[[#This Row],[Count]]</f>
        <v>0</v>
      </c>
      <c r="J36" s="2">
        <f>COUNTIFS(Table2[Sub-Sector],Table4[[#This Row],[Sub-Sector]],Table2[% Away From Day Low],"&gt;=0.05")/Table4[[#This Row],[Count]]</f>
        <v>0.16666666666666666</v>
      </c>
      <c r="K36" s="2">
        <f>COUNTIFS(Table2[Sub-Sector],Table4[[#This Row],[Sub-Sector]],Table2[% Away From Day High],"&lt;=0.05")/Table4[[#This Row],[Count]]</f>
        <v>1</v>
      </c>
      <c r="L36" s="2">
        <f>COUNTIFS(Table2[Sub-Sector],Table4[[#This Row],[Sub-Sector]],Table2[% Away From Current Week Low],"&gt;=0.05")/Table4[[#This Row],[Count]]</f>
        <v>0.5</v>
      </c>
      <c r="M36" s="2">
        <f>COUNTIFS(Table2[Sub-Sector],Table4[[#This Row],[Sub-Sector]],Table2[% Away From Current Week High],"&lt;=0.05")/Table4[[#This Row],[Count]]</f>
        <v>0.66666666666666663</v>
      </c>
      <c r="N36" s="2">
        <f>COUNTIFS(Table2[Sub-Sector],Table4[[#This Row],[Sub-Sector]],Table2[% Away From Current Month Low],"&gt;=0.05")/Table4[[#This Row],[Count]]</f>
        <v>1</v>
      </c>
      <c r="O36" s="2">
        <f>COUNTIFS(Table2[Sub-Sector],Table4[[#This Row],[Sub-Sector]],Table2[% Away From Current Month High],"&lt;=0.05")/Table4[[#This Row],[Count]]</f>
        <v>0.33333333333333331</v>
      </c>
      <c r="P36" s="2">
        <f>COUNTIFS(Table2[Sub-Sector],Table4[[#This Row],[Sub-Sector]],Table2[% Away From 52W High],"&lt;=10")/Table4[[#This Row],[Count]]</f>
        <v>0.5</v>
      </c>
      <c r="Q36" s="2">
        <f>COUNTIFS(Table2[Sub-Sector],Table4[[#This Row],[Sub-Sector]],Table2[% Away From 52W Low],"&gt;=10")/Table4[[#This Row],[Count]]</f>
        <v>1</v>
      </c>
      <c r="R36" s="2">
        <f>COUNTIFS(Table2[Sub-Sector],Table4[[#This Row],[Sub-Sector]],Table2[% Price above 20 EMA],"&gt;=0")/Table4[[#This Row],[Count]]</f>
        <v>0.83333333333333337</v>
      </c>
      <c r="S36" s="2">
        <f>COUNTIFS(Table2[Sub-Sector],Table4[[#This Row],[Sub-Sector]],Table2[% Price above 50 EMA],"&gt;=0")/Table4[[#This Row],[Count]]</f>
        <v>1</v>
      </c>
      <c r="T36" s="2">
        <f>COUNTIFS(Table2[Sub-Sector],Table4[[#This Row],[Sub-Sector]],Table2[% Price above 200 EMA],"&gt;=0")/Table4[[#This Row],[Count]]</f>
        <v>1</v>
      </c>
      <c r="U36" s="2">
        <f>COUNTIFS(Table2[Sub-Sector],Table4[[#This Row],[Sub-Sector]],Table2[Rate of Change - Zone],"Positive")/Table4[[#This Row],[Count]]</f>
        <v>0.83333333333333337</v>
      </c>
      <c r="V36" s="2">
        <f>COUNTIFS(Table2[Sub-Sector],Table4[[#This Row],[Sub-Sector]],Table2[Sharpe Ratio],"&gt;=0.10")/Table4[[#This Row],[Count]]</f>
        <v>0.5</v>
      </c>
    </row>
    <row r="37" spans="1:22" x14ac:dyDescent="0.3">
      <c r="A37" t="s">
        <v>132</v>
      </c>
      <c r="B37">
        <f>COUNTIFS(Table2[Sub-Sector],Table4[[#This Row],[Sub-Sector]])</f>
        <v>6</v>
      </c>
      <c r="C37" s="2">
        <f>COUNTIFS(Table2[Sub-Sector],Table4[[#This Row],[Sub-Sector]],Table2[Uptrend],"Uptrend")/Table4[[#This Row],[Count]]</f>
        <v>0.83333333333333337</v>
      </c>
      <c r="D37" s="2">
        <f>COUNTIFS(Table2[Sub-Sector],Table4[[#This Row],[Sub-Sector]],Table2[1W Return vs Nifty],"&gt;=5")/Table4[[#This Row],[Count]]</f>
        <v>0</v>
      </c>
      <c r="E37" s="2">
        <f>COUNTIFS(Table2[Sub-Sector],Table4[[#This Row],[Sub-Sector]],Table2[1M Return vs Nifty],"&gt;=5")/Table4[[#This Row],[Count]]</f>
        <v>0.66666666666666663</v>
      </c>
      <c r="F37" s="2">
        <f>COUNTIFS(Table2[Sub-Sector],Table4[[#This Row],[Sub-Sector]],Table2[6M Return vs Nifty],"&gt;=10")/Table4[[#This Row],[Count]]</f>
        <v>0.66666666666666663</v>
      </c>
      <c r="G37" s="2">
        <f>COUNTIFS(Table2[Sub-Sector],Table4[[#This Row],[Sub-Sector]],Table2[1Y Return vs Nifty],"&gt;=10")/Table4[[#This Row],[Count]]</f>
        <v>0.5</v>
      </c>
      <c r="H37" s="2">
        <f>COUNTIFS(Table2[Sub-Sector],Table4[[#This Row],[Sub-Sector]],Table2[RSI Exponential â€“ 14D],"&gt;=50")/Table4[[#This Row],[Count]]</f>
        <v>1</v>
      </c>
      <c r="I37" s="2">
        <f>COUNTIFS(Table2[Sub-Sector],Table4[[#This Row],[Sub-Sector]],Table2[Relative Volume],"&gt;=2")/Table4[[#This Row],[Count]]</f>
        <v>0</v>
      </c>
      <c r="J37" s="2">
        <f>COUNTIFS(Table2[Sub-Sector],Table4[[#This Row],[Sub-Sector]],Table2[% Away From Day Low],"&gt;=0.05")/Table4[[#This Row],[Count]]</f>
        <v>0</v>
      </c>
      <c r="K37" s="2">
        <f>COUNTIFS(Table2[Sub-Sector],Table4[[#This Row],[Sub-Sector]],Table2[% Away From Day High],"&lt;=0.05")/Table4[[#This Row],[Count]]</f>
        <v>1</v>
      </c>
      <c r="L37" s="2">
        <f>COUNTIFS(Table2[Sub-Sector],Table4[[#This Row],[Sub-Sector]],Table2[% Away From Current Week Low],"&gt;=0.05")/Table4[[#This Row],[Count]]</f>
        <v>0.16666666666666666</v>
      </c>
      <c r="M37" s="2">
        <f>COUNTIFS(Table2[Sub-Sector],Table4[[#This Row],[Sub-Sector]],Table2[% Away From Current Week High],"&lt;=0.05")/Table4[[#This Row],[Count]]</f>
        <v>0.66666666666666663</v>
      </c>
      <c r="N37" s="2">
        <f>COUNTIFS(Table2[Sub-Sector],Table4[[#This Row],[Sub-Sector]],Table2[% Away From Current Month Low],"&gt;=0.05")/Table4[[#This Row],[Count]]</f>
        <v>1</v>
      </c>
      <c r="O37" s="2">
        <f>COUNTIFS(Table2[Sub-Sector],Table4[[#This Row],[Sub-Sector]],Table2[% Away From Current Month High],"&lt;=0.05")/Table4[[#This Row],[Count]]</f>
        <v>0.33333333333333331</v>
      </c>
      <c r="P37" s="2">
        <f>COUNTIFS(Table2[Sub-Sector],Table4[[#This Row],[Sub-Sector]],Table2[% Away From 52W High],"&lt;=10")/Table4[[#This Row],[Count]]</f>
        <v>0.66666666666666663</v>
      </c>
      <c r="Q37" s="2">
        <f>COUNTIFS(Table2[Sub-Sector],Table4[[#This Row],[Sub-Sector]],Table2[% Away From 52W Low],"&gt;=10")/Table4[[#This Row],[Count]]</f>
        <v>1</v>
      </c>
      <c r="R37" s="2">
        <f>COUNTIFS(Table2[Sub-Sector],Table4[[#This Row],[Sub-Sector]],Table2[% Price above 20 EMA],"&gt;=0")/Table4[[#This Row],[Count]]</f>
        <v>1</v>
      </c>
      <c r="S37" s="2">
        <f>COUNTIFS(Table2[Sub-Sector],Table4[[#This Row],[Sub-Sector]],Table2[% Price above 50 EMA],"&gt;=0")/Table4[[#This Row],[Count]]</f>
        <v>1</v>
      </c>
      <c r="T37" s="2">
        <f>COUNTIFS(Table2[Sub-Sector],Table4[[#This Row],[Sub-Sector]],Table2[% Price above 200 EMA],"&gt;=0")/Table4[[#This Row],[Count]]</f>
        <v>1</v>
      </c>
      <c r="U37" s="2">
        <f>COUNTIFS(Table2[Sub-Sector],Table4[[#This Row],[Sub-Sector]],Table2[Rate of Change - Zone],"Positive")/Table4[[#This Row],[Count]]</f>
        <v>1</v>
      </c>
      <c r="V37" s="2">
        <f>COUNTIFS(Table2[Sub-Sector],Table4[[#This Row],[Sub-Sector]],Table2[Sharpe Ratio],"&gt;=0.10")/Table4[[#This Row],[Count]]</f>
        <v>0.5</v>
      </c>
    </row>
    <row r="38" spans="1:22" x14ac:dyDescent="0.3">
      <c r="A38" t="s">
        <v>388</v>
      </c>
      <c r="B38">
        <f>COUNTIFS(Table2[Sub-Sector],Table4[[#This Row],[Sub-Sector]])</f>
        <v>6</v>
      </c>
      <c r="C38" s="2">
        <f>COUNTIFS(Table2[Sub-Sector],Table4[[#This Row],[Sub-Sector]],Table2[Uptrend],"Uptrend")/Table4[[#This Row],[Count]]</f>
        <v>0.66666666666666663</v>
      </c>
      <c r="D38" s="2">
        <f>COUNTIFS(Table2[Sub-Sector],Table4[[#This Row],[Sub-Sector]],Table2[1W Return vs Nifty],"&gt;=5")/Table4[[#This Row],[Count]]</f>
        <v>0.16666666666666666</v>
      </c>
      <c r="E38" s="2">
        <f>COUNTIFS(Table2[Sub-Sector],Table4[[#This Row],[Sub-Sector]],Table2[1M Return vs Nifty],"&gt;=5")/Table4[[#This Row],[Count]]</f>
        <v>0.16666666666666666</v>
      </c>
      <c r="F38" s="2">
        <f>COUNTIFS(Table2[Sub-Sector],Table4[[#This Row],[Sub-Sector]],Table2[6M Return vs Nifty],"&gt;=10")/Table4[[#This Row],[Count]]</f>
        <v>0.33333333333333331</v>
      </c>
      <c r="G38" s="2">
        <f>COUNTIFS(Table2[Sub-Sector],Table4[[#This Row],[Sub-Sector]],Table2[1Y Return vs Nifty],"&gt;=10")/Table4[[#This Row],[Count]]</f>
        <v>0.5</v>
      </c>
      <c r="H38" s="2">
        <f>COUNTIFS(Table2[Sub-Sector],Table4[[#This Row],[Sub-Sector]],Table2[RSI Exponential â€“ 14D],"&gt;=50")/Table4[[#This Row],[Count]]</f>
        <v>1</v>
      </c>
      <c r="I38" s="2">
        <f>COUNTIFS(Table2[Sub-Sector],Table4[[#This Row],[Sub-Sector]],Table2[Relative Volume],"&gt;=2")/Table4[[#This Row],[Count]]</f>
        <v>0.16666666666666666</v>
      </c>
      <c r="J38" s="2">
        <f>COUNTIFS(Table2[Sub-Sector],Table4[[#This Row],[Sub-Sector]],Table2[% Away From Day Low],"&gt;=0.05")/Table4[[#This Row],[Count]]</f>
        <v>0.33333333333333331</v>
      </c>
      <c r="K38" s="2">
        <f>COUNTIFS(Table2[Sub-Sector],Table4[[#This Row],[Sub-Sector]],Table2[% Away From Day High],"&lt;=0.05")/Table4[[#This Row],[Count]]</f>
        <v>1</v>
      </c>
      <c r="L38" s="2">
        <f>COUNTIFS(Table2[Sub-Sector],Table4[[#This Row],[Sub-Sector]],Table2[% Away From Current Week Low],"&gt;=0.05")/Table4[[#This Row],[Count]]</f>
        <v>0.66666666666666663</v>
      </c>
      <c r="M38" s="2">
        <f>COUNTIFS(Table2[Sub-Sector],Table4[[#This Row],[Sub-Sector]],Table2[% Away From Current Week High],"&lt;=0.05")/Table4[[#This Row],[Count]]</f>
        <v>1</v>
      </c>
      <c r="N38" s="2">
        <f>COUNTIFS(Table2[Sub-Sector],Table4[[#This Row],[Sub-Sector]],Table2[% Away From Current Month Low],"&gt;=0.05")/Table4[[#This Row],[Count]]</f>
        <v>1</v>
      </c>
      <c r="O38" s="2">
        <f>COUNTIFS(Table2[Sub-Sector],Table4[[#This Row],[Sub-Sector]],Table2[% Away From Current Month High],"&lt;=0.05")/Table4[[#This Row],[Count]]</f>
        <v>1</v>
      </c>
      <c r="P38" s="2">
        <f>COUNTIFS(Table2[Sub-Sector],Table4[[#This Row],[Sub-Sector]],Table2[% Away From 52W High],"&lt;=10")/Table4[[#This Row],[Count]]</f>
        <v>0.66666666666666663</v>
      </c>
      <c r="Q38" s="2">
        <f>COUNTIFS(Table2[Sub-Sector],Table4[[#This Row],[Sub-Sector]],Table2[% Away From 52W Low],"&gt;=10")/Table4[[#This Row],[Count]]</f>
        <v>1</v>
      </c>
      <c r="R38" s="2">
        <f>COUNTIFS(Table2[Sub-Sector],Table4[[#This Row],[Sub-Sector]],Table2[% Price above 20 EMA],"&gt;=0")/Table4[[#This Row],[Count]]</f>
        <v>1</v>
      </c>
      <c r="S38" s="2">
        <f>COUNTIFS(Table2[Sub-Sector],Table4[[#This Row],[Sub-Sector]],Table2[% Price above 50 EMA],"&gt;=0")/Table4[[#This Row],[Count]]</f>
        <v>1</v>
      </c>
      <c r="T38" s="2">
        <f>COUNTIFS(Table2[Sub-Sector],Table4[[#This Row],[Sub-Sector]],Table2[% Price above 200 EMA],"&gt;=0")/Table4[[#This Row],[Count]]</f>
        <v>1</v>
      </c>
      <c r="U38" s="2">
        <f>COUNTIFS(Table2[Sub-Sector],Table4[[#This Row],[Sub-Sector]],Table2[Rate of Change - Zone],"Positive")/Table4[[#This Row],[Count]]</f>
        <v>1</v>
      </c>
      <c r="V38" s="2">
        <f>COUNTIFS(Table2[Sub-Sector],Table4[[#This Row],[Sub-Sector]],Table2[Sharpe Ratio],"&gt;=0.10")/Table4[[#This Row],[Count]]</f>
        <v>0.33333333333333331</v>
      </c>
    </row>
    <row r="39" spans="1:22" x14ac:dyDescent="0.3">
      <c r="A39" t="s">
        <v>177</v>
      </c>
      <c r="B39">
        <f>COUNTIFS(Table2[Sub-Sector],Table4[[#This Row],[Sub-Sector]])</f>
        <v>6</v>
      </c>
      <c r="C39" s="2">
        <f>COUNTIFS(Table2[Sub-Sector],Table4[[#This Row],[Sub-Sector]],Table2[Uptrend],"Uptrend")/Table4[[#This Row],[Count]]</f>
        <v>0.66666666666666663</v>
      </c>
      <c r="D39" s="2">
        <f>COUNTIFS(Table2[Sub-Sector],Table4[[#This Row],[Sub-Sector]],Table2[1W Return vs Nifty],"&gt;=5")/Table4[[#This Row],[Count]]</f>
        <v>0</v>
      </c>
      <c r="E39" s="2">
        <f>COUNTIFS(Table2[Sub-Sector],Table4[[#This Row],[Sub-Sector]],Table2[1M Return vs Nifty],"&gt;=5")/Table4[[#This Row],[Count]]</f>
        <v>0.33333333333333331</v>
      </c>
      <c r="F39" s="2">
        <f>COUNTIFS(Table2[Sub-Sector],Table4[[#This Row],[Sub-Sector]],Table2[6M Return vs Nifty],"&gt;=10")/Table4[[#This Row],[Count]]</f>
        <v>0.66666666666666663</v>
      </c>
      <c r="G39" s="2">
        <f>COUNTIFS(Table2[Sub-Sector],Table4[[#This Row],[Sub-Sector]],Table2[1Y Return vs Nifty],"&gt;=10")/Table4[[#This Row],[Count]]</f>
        <v>0.5</v>
      </c>
      <c r="H39" s="2">
        <f>COUNTIFS(Table2[Sub-Sector],Table4[[#This Row],[Sub-Sector]],Table2[RSI Exponential â€“ 14D],"&gt;=50")/Table4[[#This Row],[Count]]</f>
        <v>0.66666666666666663</v>
      </c>
      <c r="I39" s="2">
        <f>COUNTIFS(Table2[Sub-Sector],Table4[[#This Row],[Sub-Sector]],Table2[Relative Volume],"&gt;=2")/Table4[[#This Row],[Count]]</f>
        <v>0</v>
      </c>
      <c r="J39" s="2">
        <f>COUNTIFS(Table2[Sub-Sector],Table4[[#This Row],[Sub-Sector]],Table2[% Away From Day Low],"&gt;=0.05")/Table4[[#This Row],[Count]]</f>
        <v>0.16666666666666666</v>
      </c>
      <c r="K39" s="2">
        <f>COUNTIFS(Table2[Sub-Sector],Table4[[#This Row],[Sub-Sector]],Table2[% Away From Day High],"&lt;=0.05")/Table4[[#This Row],[Count]]</f>
        <v>1</v>
      </c>
      <c r="L39" s="2">
        <f>COUNTIFS(Table2[Sub-Sector],Table4[[#This Row],[Sub-Sector]],Table2[% Away From Current Week Low],"&gt;=0.05")/Table4[[#This Row],[Count]]</f>
        <v>0.66666666666666663</v>
      </c>
      <c r="M39" s="2">
        <f>COUNTIFS(Table2[Sub-Sector],Table4[[#This Row],[Sub-Sector]],Table2[% Away From Current Week High],"&lt;=0.05")/Table4[[#This Row],[Count]]</f>
        <v>1</v>
      </c>
      <c r="N39" s="2">
        <f>COUNTIFS(Table2[Sub-Sector],Table4[[#This Row],[Sub-Sector]],Table2[% Away From Current Month Low],"&gt;=0.05")/Table4[[#This Row],[Count]]</f>
        <v>1</v>
      </c>
      <c r="O39" s="2">
        <f>COUNTIFS(Table2[Sub-Sector],Table4[[#This Row],[Sub-Sector]],Table2[% Away From Current Month High],"&lt;=0.05")/Table4[[#This Row],[Count]]</f>
        <v>0.66666666666666663</v>
      </c>
      <c r="P39" s="2">
        <f>COUNTIFS(Table2[Sub-Sector],Table4[[#This Row],[Sub-Sector]],Table2[% Away From 52W High],"&lt;=10")/Table4[[#This Row],[Count]]</f>
        <v>0.66666666666666663</v>
      </c>
      <c r="Q39" s="2">
        <f>COUNTIFS(Table2[Sub-Sector],Table4[[#This Row],[Sub-Sector]],Table2[% Away From 52W Low],"&gt;=10")/Table4[[#This Row],[Count]]</f>
        <v>1</v>
      </c>
      <c r="R39" s="2">
        <f>COUNTIFS(Table2[Sub-Sector],Table4[[#This Row],[Sub-Sector]],Table2[% Price above 20 EMA],"&gt;=0")/Table4[[#This Row],[Count]]</f>
        <v>0.66666666666666663</v>
      </c>
      <c r="S39" s="2">
        <f>COUNTIFS(Table2[Sub-Sector],Table4[[#This Row],[Sub-Sector]],Table2[% Price above 50 EMA],"&gt;=0")/Table4[[#This Row],[Count]]</f>
        <v>0.66666666666666663</v>
      </c>
      <c r="T39" s="2">
        <f>COUNTIFS(Table2[Sub-Sector],Table4[[#This Row],[Sub-Sector]],Table2[% Price above 200 EMA],"&gt;=0")/Table4[[#This Row],[Count]]</f>
        <v>0.66666666666666663</v>
      </c>
      <c r="U39" s="2">
        <f>COUNTIFS(Table2[Sub-Sector],Table4[[#This Row],[Sub-Sector]],Table2[Rate of Change - Zone],"Positive")/Table4[[#This Row],[Count]]</f>
        <v>0.83333333333333337</v>
      </c>
      <c r="V39" s="2">
        <f>COUNTIFS(Table2[Sub-Sector],Table4[[#This Row],[Sub-Sector]],Table2[Sharpe Ratio],"&gt;=0.10")/Table4[[#This Row],[Count]]</f>
        <v>0</v>
      </c>
    </row>
    <row r="40" spans="1:22" x14ac:dyDescent="0.3">
      <c r="A40" t="s">
        <v>414</v>
      </c>
      <c r="B40">
        <f>COUNTIFS(Table2[Sub-Sector],Table4[[#This Row],[Sub-Sector]])</f>
        <v>6</v>
      </c>
      <c r="C40" s="2">
        <f>COUNTIFS(Table2[Sub-Sector],Table4[[#This Row],[Sub-Sector]],Table2[Uptrend],"Uptrend")/Table4[[#This Row],[Count]]</f>
        <v>0.5</v>
      </c>
      <c r="D40" s="2">
        <f>COUNTIFS(Table2[Sub-Sector],Table4[[#This Row],[Sub-Sector]],Table2[1W Return vs Nifty],"&gt;=5")/Table4[[#This Row],[Count]]</f>
        <v>0</v>
      </c>
      <c r="E40" s="2">
        <f>COUNTIFS(Table2[Sub-Sector],Table4[[#This Row],[Sub-Sector]],Table2[1M Return vs Nifty],"&gt;=5")/Table4[[#This Row],[Count]]</f>
        <v>0.33333333333333331</v>
      </c>
      <c r="F40" s="2">
        <f>COUNTIFS(Table2[Sub-Sector],Table4[[#This Row],[Sub-Sector]],Table2[6M Return vs Nifty],"&gt;=10")/Table4[[#This Row],[Count]]</f>
        <v>0.33333333333333331</v>
      </c>
      <c r="G40" s="2">
        <f>COUNTIFS(Table2[Sub-Sector],Table4[[#This Row],[Sub-Sector]],Table2[1Y Return vs Nifty],"&gt;=10")/Table4[[#This Row],[Count]]</f>
        <v>0.33333333333333331</v>
      </c>
      <c r="H40" s="2">
        <f>COUNTIFS(Table2[Sub-Sector],Table4[[#This Row],[Sub-Sector]],Table2[RSI Exponential â€“ 14D],"&gt;=50")/Table4[[#This Row],[Count]]</f>
        <v>0.33333333333333331</v>
      </c>
      <c r="I40" s="2">
        <f>COUNTIFS(Table2[Sub-Sector],Table4[[#This Row],[Sub-Sector]],Table2[Relative Volume],"&gt;=2")/Table4[[#This Row],[Count]]</f>
        <v>0.16666666666666666</v>
      </c>
      <c r="J40" s="2">
        <f>COUNTIFS(Table2[Sub-Sector],Table4[[#This Row],[Sub-Sector]],Table2[% Away From Day Low],"&gt;=0.05")/Table4[[#This Row],[Count]]</f>
        <v>0</v>
      </c>
      <c r="K40" s="2">
        <f>COUNTIFS(Table2[Sub-Sector],Table4[[#This Row],[Sub-Sector]],Table2[% Away From Day High],"&lt;=0.05")/Table4[[#This Row],[Count]]</f>
        <v>1</v>
      </c>
      <c r="L40" s="2">
        <f>COUNTIFS(Table2[Sub-Sector],Table4[[#This Row],[Sub-Sector]],Table2[% Away From Current Week Low],"&gt;=0.05")/Table4[[#This Row],[Count]]</f>
        <v>0.16666666666666666</v>
      </c>
      <c r="M40" s="2">
        <f>COUNTIFS(Table2[Sub-Sector],Table4[[#This Row],[Sub-Sector]],Table2[% Away From Current Week High],"&lt;=0.05")/Table4[[#This Row],[Count]]</f>
        <v>0.33333333333333331</v>
      </c>
      <c r="N40" s="2">
        <f>COUNTIFS(Table2[Sub-Sector],Table4[[#This Row],[Sub-Sector]],Table2[% Away From Current Month Low],"&gt;=0.05")/Table4[[#This Row],[Count]]</f>
        <v>1</v>
      </c>
      <c r="O40" s="2">
        <f>COUNTIFS(Table2[Sub-Sector],Table4[[#This Row],[Sub-Sector]],Table2[% Away From Current Month High],"&lt;=0.05")/Table4[[#This Row],[Count]]</f>
        <v>0.16666666666666666</v>
      </c>
      <c r="P40" s="2">
        <f>COUNTIFS(Table2[Sub-Sector],Table4[[#This Row],[Sub-Sector]],Table2[% Away From 52W High],"&lt;=10")/Table4[[#This Row],[Count]]</f>
        <v>0.33333333333333331</v>
      </c>
      <c r="Q40" s="2">
        <f>COUNTIFS(Table2[Sub-Sector],Table4[[#This Row],[Sub-Sector]],Table2[% Away From 52W Low],"&gt;=10")/Table4[[#This Row],[Count]]</f>
        <v>0.83333333333333337</v>
      </c>
      <c r="R40" s="2">
        <f>COUNTIFS(Table2[Sub-Sector],Table4[[#This Row],[Sub-Sector]],Table2[% Price above 20 EMA],"&gt;=0")/Table4[[#This Row],[Count]]</f>
        <v>0.66666666666666663</v>
      </c>
      <c r="S40" s="2">
        <f>COUNTIFS(Table2[Sub-Sector],Table4[[#This Row],[Sub-Sector]],Table2[% Price above 50 EMA],"&gt;=0")/Table4[[#This Row],[Count]]</f>
        <v>0.66666666666666663</v>
      </c>
      <c r="T40" s="2">
        <f>COUNTIFS(Table2[Sub-Sector],Table4[[#This Row],[Sub-Sector]],Table2[% Price above 200 EMA],"&gt;=0")/Table4[[#This Row],[Count]]</f>
        <v>0.66666666666666663</v>
      </c>
      <c r="U40" s="2">
        <f>COUNTIFS(Table2[Sub-Sector],Table4[[#This Row],[Sub-Sector]],Table2[Rate of Change - Zone],"Positive")/Table4[[#This Row],[Count]]</f>
        <v>0.66666666666666663</v>
      </c>
      <c r="V40" s="2">
        <f>COUNTIFS(Table2[Sub-Sector],Table4[[#This Row],[Sub-Sector]],Table2[Sharpe Ratio],"&gt;=0.10")/Table4[[#This Row],[Count]]</f>
        <v>0.16666666666666666</v>
      </c>
    </row>
    <row r="41" spans="1:22" x14ac:dyDescent="0.3">
      <c r="A41" t="s">
        <v>526</v>
      </c>
      <c r="B41">
        <f>COUNTIFS(Table2[Sub-Sector],Table4[[#This Row],[Sub-Sector]])</f>
        <v>6</v>
      </c>
      <c r="C41" s="2">
        <f>COUNTIFS(Table2[Sub-Sector],Table4[[#This Row],[Sub-Sector]],Table2[Uptrend],"Uptrend")/Table4[[#This Row],[Count]]</f>
        <v>0.5</v>
      </c>
      <c r="D41" s="2">
        <f>COUNTIFS(Table2[Sub-Sector],Table4[[#This Row],[Sub-Sector]],Table2[1W Return vs Nifty],"&gt;=5")/Table4[[#This Row],[Count]]</f>
        <v>0</v>
      </c>
      <c r="E41" s="2">
        <f>COUNTIFS(Table2[Sub-Sector],Table4[[#This Row],[Sub-Sector]],Table2[1M Return vs Nifty],"&gt;=5")/Table4[[#This Row],[Count]]</f>
        <v>0.33333333333333331</v>
      </c>
      <c r="F41" s="2">
        <f>COUNTIFS(Table2[Sub-Sector],Table4[[#This Row],[Sub-Sector]],Table2[6M Return vs Nifty],"&gt;=10")/Table4[[#This Row],[Count]]</f>
        <v>0</v>
      </c>
      <c r="G41" s="2">
        <f>COUNTIFS(Table2[Sub-Sector],Table4[[#This Row],[Sub-Sector]],Table2[1Y Return vs Nifty],"&gt;=10")/Table4[[#This Row],[Count]]</f>
        <v>0</v>
      </c>
      <c r="H41" s="2">
        <f>COUNTIFS(Table2[Sub-Sector],Table4[[#This Row],[Sub-Sector]],Table2[RSI Exponential â€“ 14D],"&gt;=50")/Table4[[#This Row],[Count]]</f>
        <v>0.66666666666666663</v>
      </c>
      <c r="I41" s="2">
        <f>COUNTIFS(Table2[Sub-Sector],Table4[[#This Row],[Sub-Sector]],Table2[Relative Volume],"&gt;=2")/Table4[[#This Row],[Count]]</f>
        <v>0</v>
      </c>
      <c r="J41" s="2">
        <f>COUNTIFS(Table2[Sub-Sector],Table4[[#This Row],[Sub-Sector]],Table2[% Away From Day Low],"&gt;=0.05")/Table4[[#This Row],[Count]]</f>
        <v>0</v>
      </c>
      <c r="K41" s="2">
        <f>COUNTIFS(Table2[Sub-Sector],Table4[[#This Row],[Sub-Sector]],Table2[% Away From Day High],"&lt;=0.05")/Table4[[#This Row],[Count]]</f>
        <v>1</v>
      </c>
      <c r="L41" s="2">
        <f>COUNTIFS(Table2[Sub-Sector],Table4[[#This Row],[Sub-Sector]],Table2[% Away From Current Week Low],"&gt;=0.05")/Table4[[#This Row],[Count]]</f>
        <v>0</v>
      </c>
      <c r="M41" s="2">
        <f>COUNTIFS(Table2[Sub-Sector],Table4[[#This Row],[Sub-Sector]],Table2[% Away From Current Week High],"&lt;=0.05")/Table4[[#This Row],[Count]]</f>
        <v>0.66666666666666663</v>
      </c>
      <c r="N41" s="2">
        <f>COUNTIFS(Table2[Sub-Sector],Table4[[#This Row],[Sub-Sector]],Table2[% Away From Current Month Low],"&gt;=0.05")/Table4[[#This Row],[Count]]</f>
        <v>1</v>
      </c>
      <c r="O41" s="2">
        <f>COUNTIFS(Table2[Sub-Sector],Table4[[#This Row],[Sub-Sector]],Table2[% Away From Current Month High],"&lt;=0.05")/Table4[[#This Row],[Count]]</f>
        <v>0.33333333333333331</v>
      </c>
      <c r="P41" s="2">
        <f>COUNTIFS(Table2[Sub-Sector],Table4[[#This Row],[Sub-Sector]],Table2[% Away From 52W High],"&lt;=10")/Table4[[#This Row],[Count]]</f>
        <v>0.33333333333333331</v>
      </c>
      <c r="Q41" s="2">
        <f>COUNTIFS(Table2[Sub-Sector],Table4[[#This Row],[Sub-Sector]],Table2[% Away From 52W Low],"&gt;=10")/Table4[[#This Row],[Count]]</f>
        <v>0.83333333333333337</v>
      </c>
      <c r="R41" s="2">
        <f>COUNTIFS(Table2[Sub-Sector],Table4[[#This Row],[Sub-Sector]],Table2[% Price above 20 EMA],"&gt;=0")/Table4[[#This Row],[Count]]</f>
        <v>0.66666666666666663</v>
      </c>
      <c r="S41" s="2">
        <f>COUNTIFS(Table2[Sub-Sector],Table4[[#This Row],[Sub-Sector]],Table2[% Price above 50 EMA],"&gt;=0")/Table4[[#This Row],[Count]]</f>
        <v>0.83333333333333337</v>
      </c>
      <c r="T41" s="2">
        <f>COUNTIFS(Table2[Sub-Sector],Table4[[#This Row],[Sub-Sector]],Table2[% Price above 200 EMA],"&gt;=0")/Table4[[#This Row],[Count]]</f>
        <v>0.5</v>
      </c>
      <c r="U41" s="2">
        <f>COUNTIFS(Table2[Sub-Sector],Table4[[#This Row],[Sub-Sector]],Table2[Rate of Change - Zone],"Positive")/Table4[[#This Row],[Count]]</f>
        <v>0.5</v>
      </c>
      <c r="V41" s="2">
        <f>COUNTIFS(Table2[Sub-Sector],Table4[[#This Row],[Sub-Sector]],Table2[Sharpe Ratio],"&gt;=0.10")/Table4[[#This Row],[Count]]</f>
        <v>0</v>
      </c>
    </row>
    <row r="42" spans="1:22" x14ac:dyDescent="0.3">
      <c r="A42" t="s">
        <v>18</v>
      </c>
      <c r="B42">
        <f>COUNTIFS(Table2[Sub-Sector],Table4[[#This Row],[Sub-Sector]])</f>
        <v>6</v>
      </c>
      <c r="C42" s="2">
        <f>COUNTIFS(Table2[Sub-Sector],Table4[[#This Row],[Sub-Sector]],Table2[Uptrend],"Uptrend")/Table4[[#This Row],[Count]]</f>
        <v>0.83333333333333337</v>
      </c>
      <c r="D42" s="2">
        <f>COUNTIFS(Table2[Sub-Sector],Table4[[#This Row],[Sub-Sector]],Table2[1W Return vs Nifty],"&gt;=5")/Table4[[#This Row],[Count]]</f>
        <v>0</v>
      </c>
      <c r="E42" s="2">
        <f>COUNTIFS(Table2[Sub-Sector],Table4[[#This Row],[Sub-Sector]],Table2[1M Return vs Nifty],"&gt;=5")/Table4[[#This Row],[Count]]</f>
        <v>0</v>
      </c>
      <c r="F42" s="2">
        <f>COUNTIFS(Table2[Sub-Sector],Table4[[#This Row],[Sub-Sector]],Table2[6M Return vs Nifty],"&gt;=10")/Table4[[#This Row],[Count]]</f>
        <v>0.66666666666666663</v>
      </c>
      <c r="G42" s="2">
        <f>COUNTIFS(Table2[Sub-Sector],Table4[[#This Row],[Sub-Sector]],Table2[1Y Return vs Nifty],"&gt;=10")/Table4[[#This Row],[Count]]</f>
        <v>0.83333333333333337</v>
      </c>
      <c r="H42" s="2">
        <f>COUNTIFS(Table2[Sub-Sector],Table4[[#This Row],[Sub-Sector]],Table2[RSI Exponential â€“ 14D],"&gt;=50")/Table4[[#This Row],[Count]]</f>
        <v>0.33333333333333331</v>
      </c>
      <c r="I42" s="2">
        <f>COUNTIFS(Table2[Sub-Sector],Table4[[#This Row],[Sub-Sector]],Table2[Relative Volume],"&gt;=2")/Table4[[#This Row],[Count]]</f>
        <v>0</v>
      </c>
      <c r="J42" s="2">
        <f>COUNTIFS(Table2[Sub-Sector],Table4[[#This Row],[Sub-Sector]],Table2[% Away From Day Low],"&gt;=0.05")/Table4[[#This Row],[Count]]</f>
        <v>0</v>
      </c>
      <c r="K42" s="2">
        <f>COUNTIFS(Table2[Sub-Sector],Table4[[#This Row],[Sub-Sector]],Table2[% Away From Day High],"&lt;=0.05")/Table4[[#This Row],[Count]]</f>
        <v>1</v>
      </c>
      <c r="L42" s="2">
        <f>COUNTIFS(Table2[Sub-Sector],Table4[[#This Row],[Sub-Sector]],Table2[% Away From Current Week Low],"&gt;=0.05")/Table4[[#This Row],[Count]]</f>
        <v>0.16666666666666666</v>
      </c>
      <c r="M42" s="2">
        <f>COUNTIFS(Table2[Sub-Sector],Table4[[#This Row],[Sub-Sector]],Table2[% Away From Current Week High],"&lt;=0.05")/Table4[[#This Row],[Count]]</f>
        <v>0.83333333333333337</v>
      </c>
      <c r="N42" s="2">
        <f>COUNTIFS(Table2[Sub-Sector],Table4[[#This Row],[Sub-Sector]],Table2[% Away From Current Month Low],"&gt;=0.05")/Table4[[#This Row],[Count]]</f>
        <v>1</v>
      </c>
      <c r="O42" s="2">
        <f>COUNTIFS(Table2[Sub-Sector],Table4[[#This Row],[Sub-Sector]],Table2[% Away From Current Month High],"&lt;=0.05")/Table4[[#This Row],[Count]]</f>
        <v>0.33333333333333331</v>
      </c>
      <c r="P42" s="2">
        <f>COUNTIFS(Table2[Sub-Sector],Table4[[#This Row],[Sub-Sector]],Table2[% Away From 52W High],"&lt;=10")/Table4[[#This Row],[Count]]</f>
        <v>0.16666666666666666</v>
      </c>
      <c r="Q42" s="2">
        <f>COUNTIFS(Table2[Sub-Sector],Table4[[#This Row],[Sub-Sector]],Table2[% Away From 52W Low],"&gt;=10")/Table4[[#This Row],[Count]]</f>
        <v>1</v>
      </c>
      <c r="R42" s="2">
        <f>COUNTIFS(Table2[Sub-Sector],Table4[[#This Row],[Sub-Sector]],Table2[% Price above 20 EMA],"&gt;=0")/Table4[[#This Row],[Count]]</f>
        <v>0.5</v>
      </c>
      <c r="S42" s="2">
        <f>COUNTIFS(Table2[Sub-Sector],Table4[[#This Row],[Sub-Sector]],Table2[% Price above 50 EMA],"&gt;=0")/Table4[[#This Row],[Count]]</f>
        <v>0.33333333333333331</v>
      </c>
      <c r="T42" s="2">
        <f>COUNTIFS(Table2[Sub-Sector],Table4[[#This Row],[Sub-Sector]],Table2[% Price above 200 EMA],"&gt;=0")/Table4[[#This Row],[Count]]</f>
        <v>1</v>
      </c>
      <c r="U42" s="2">
        <f>COUNTIFS(Table2[Sub-Sector],Table4[[#This Row],[Sub-Sector]],Table2[Rate of Change - Zone],"Positive")/Table4[[#This Row],[Count]]</f>
        <v>0.66666666666666663</v>
      </c>
      <c r="V42" s="2">
        <f>COUNTIFS(Table2[Sub-Sector],Table4[[#This Row],[Sub-Sector]],Table2[Sharpe Ratio],"&gt;=0.10")/Table4[[#This Row],[Count]]</f>
        <v>0.33333333333333331</v>
      </c>
    </row>
    <row r="43" spans="1:22" x14ac:dyDescent="0.3">
      <c r="A43" t="s">
        <v>642</v>
      </c>
      <c r="B43">
        <f>COUNTIFS(Table2[Sub-Sector],Table4[[#This Row],[Sub-Sector]])</f>
        <v>5</v>
      </c>
      <c r="C43" s="2">
        <f>COUNTIFS(Table2[Sub-Sector],Table4[[#This Row],[Sub-Sector]],Table2[Uptrend],"Uptrend")/Table4[[#This Row],[Count]]</f>
        <v>1</v>
      </c>
      <c r="D43" s="2">
        <f>COUNTIFS(Table2[Sub-Sector],Table4[[#This Row],[Sub-Sector]],Table2[1W Return vs Nifty],"&gt;=5")/Table4[[#This Row],[Count]]</f>
        <v>0.4</v>
      </c>
      <c r="E43" s="2">
        <f>COUNTIFS(Table2[Sub-Sector],Table4[[#This Row],[Sub-Sector]],Table2[1M Return vs Nifty],"&gt;=5")/Table4[[#This Row],[Count]]</f>
        <v>0.8</v>
      </c>
      <c r="F43" s="2">
        <f>COUNTIFS(Table2[Sub-Sector],Table4[[#This Row],[Sub-Sector]],Table2[6M Return vs Nifty],"&gt;=10")/Table4[[#This Row],[Count]]</f>
        <v>1</v>
      </c>
      <c r="G43" s="2">
        <f>COUNTIFS(Table2[Sub-Sector],Table4[[#This Row],[Sub-Sector]],Table2[1Y Return vs Nifty],"&gt;=10")/Table4[[#This Row],[Count]]</f>
        <v>1</v>
      </c>
      <c r="H43" s="2">
        <f>COUNTIFS(Table2[Sub-Sector],Table4[[#This Row],[Sub-Sector]],Table2[RSI Exponential â€“ 14D],"&gt;=50")/Table4[[#This Row],[Count]]</f>
        <v>1</v>
      </c>
      <c r="I43" s="2">
        <f>COUNTIFS(Table2[Sub-Sector],Table4[[#This Row],[Sub-Sector]],Table2[Relative Volume],"&gt;=2")/Table4[[#This Row],[Count]]</f>
        <v>0.4</v>
      </c>
      <c r="J43" s="2">
        <f>COUNTIFS(Table2[Sub-Sector],Table4[[#This Row],[Sub-Sector]],Table2[% Away From Day Low],"&gt;=0.05")/Table4[[#This Row],[Count]]</f>
        <v>0</v>
      </c>
      <c r="K43" s="2">
        <f>COUNTIFS(Table2[Sub-Sector],Table4[[#This Row],[Sub-Sector]],Table2[% Away From Day High],"&lt;=0.05")/Table4[[#This Row],[Count]]</f>
        <v>1</v>
      </c>
      <c r="L43" s="2">
        <f>COUNTIFS(Table2[Sub-Sector],Table4[[#This Row],[Sub-Sector]],Table2[% Away From Current Week Low],"&gt;=0.05")/Table4[[#This Row],[Count]]</f>
        <v>0.6</v>
      </c>
      <c r="M43" s="2">
        <f>COUNTIFS(Table2[Sub-Sector],Table4[[#This Row],[Sub-Sector]],Table2[% Away From Current Week High],"&lt;=0.05")/Table4[[#This Row],[Count]]</f>
        <v>0.6</v>
      </c>
      <c r="N43" s="2">
        <f>COUNTIFS(Table2[Sub-Sector],Table4[[#This Row],[Sub-Sector]],Table2[% Away From Current Month Low],"&gt;=0.05")/Table4[[#This Row],[Count]]</f>
        <v>1</v>
      </c>
      <c r="O43" s="2">
        <f>COUNTIFS(Table2[Sub-Sector],Table4[[#This Row],[Sub-Sector]],Table2[% Away From Current Month High],"&lt;=0.05")/Table4[[#This Row],[Count]]</f>
        <v>0.4</v>
      </c>
      <c r="P43" s="2">
        <f>COUNTIFS(Table2[Sub-Sector],Table4[[#This Row],[Sub-Sector]],Table2[% Away From 52W High],"&lt;=10")/Table4[[#This Row],[Count]]</f>
        <v>1</v>
      </c>
      <c r="Q43" s="2">
        <f>COUNTIFS(Table2[Sub-Sector],Table4[[#This Row],[Sub-Sector]],Table2[% Away From 52W Low],"&gt;=10")/Table4[[#This Row],[Count]]</f>
        <v>1</v>
      </c>
      <c r="R43" s="2">
        <f>COUNTIFS(Table2[Sub-Sector],Table4[[#This Row],[Sub-Sector]],Table2[% Price above 20 EMA],"&gt;=0")/Table4[[#This Row],[Count]]</f>
        <v>1</v>
      </c>
      <c r="S43" s="2">
        <f>COUNTIFS(Table2[Sub-Sector],Table4[[#This Row],[Sub-Sector]],Table2[% Price above 50 EMA],"&gt;=0")/Table4[[#This Row],[Count]]</f>
        <v>1</v>
      </c>
      <c r="T43" s="2">
        <f>COUNTIFS(Table2[Sub-Sector],Table4[[#This Row],[Sub-Sector]],Table2[% Price above 200 EMA],"&gt;=0")/Table4[[#This Row],[Count]]</f>
        <v>1</v>
      </c>
      <c r="U43" s="2">
        <f>COUNTIFS(Table2[Sub-Sector],Table4[[#This Row],[Sub-Sector]],Table2[Rate of Change - Zone],"Positive")/Table4[[#This Row],[Count]]</f>
        <v>1</v>
      </c>
      <c r="V43" s="2">
        <f>COUNTIFS(Table2[Sub-Sector],Table4[[#This Row],[Sub-Sector]],Table2[Sharpe Ratio],"&gt;=0.10")/Table4[[#This Row],[Count]]</f>
        <v>1</v>
      </c>
    </row>
    <row r="44" spans="1:22" x14ac:dyDescent="0.3">
      <c r="A44" t="s">
        <v>72</v>
      </c>
      <c r="B44">
        <f>COUNTIFS(Table2[Sub-Sector],Table4[[#This Row],[Sub-Sector]])</f>
        <v>5</v>
      </c>
      <c r="C44" s="2">
        <f>COUNTIFS(Table2[Sub-Sector],Table4[[#This Row],[Sub-Sector]],Table2[Uptrend],"Uptrend")/Table4[[#This Row],[Count]]</f>
        <v>0.8</v>
      </c>
      <c r="D44" s="2">
        <f>COUNTIFS(Table2[Sub-Sector],Table4[[#This Row],[Sub-Sector]],Table2[1W Return vs Nifty],"&gt;=5")/Table4[[#This Row],[Count]]</f>
        <v>0</v>
      </c>
      <c r="E44" s="2">
        <f>COUNTIFS(Table2[Sub-Sector],Table4[[#This Row],[Sub-Sector]],Table2[1M Return vs Nifty],"&gt;=5")/Table4[[#This Row],[Count]]</f>
        <v>0.4</v>
      </c>
      <c r="F44" s="2">
        <f>COUNTIFS(Table2[Sub-Sector],Table4[[#This Row],[Sub-Sector]],Table2[6M Return vs Nifty],"&gt;=10")/Table4[[#This Row],[Count]]</f>
        <v>0.8</v>
      </c>
      <c r="G44" s="2">
        <f>COUNTIFS(Table2[Sub-Sector],Table4[[#This Row],[Sub-Sector]],Table2[1Y Return vs Nifty],"&gt;=10")/Table4[[#This Row],[Count]]</f>
        <v>0.8</v>
      </c>
      <c r="H44" s="2">
        <f>COUNTIFS(Table2[Sub-Sector],Table4[[#This Row],[Sub-Sector]],Table2[RSI Exponential â€“ 14D],"&gt;=50")/Table4[[#This Row],[Count]]</f>
        <v>1</v>
      </c>
      <c r="I44" s="2">
        <f>COUNTIFS(Table2[Sub-Sector],Table4[[#This Row],[Sub-Sector]],Table2[Relative Volume],"&gt;=2")/Table4[[#This Row],[Count]]</f>
        <v>0.4</v>
      </c>
      <c r="J44" s="2">
        <f>COUNTIFS(Table2[Sub-Sector],Table4[[#This Row],[Sub-Sector]],Table2[% Away From Day Low],"&gt;=0.05")/Table4[[#This Row],[Count]]</f>
        <v>0</v>
      </c>
      <c r="K44" s="2">
        <f>COUNTIFS(Table2[Sub-Sector],Table4[[#This Row],[Sub-Sector]],Table2[% Away From Day High],"&lt;=0.05")/Table4[[#This Row],[Count]]</f>
        <v>1</v>
      </c>
      <c r="L44" s="2">
        <f>COUNTIFS(Table2[Sub-Sector],Table4[[#This Row],[Sub-Sector]],Table2[% Away From Current Week Low],"&gt;=0.05")/Table4[[#This Row],[Count]]</f>
        <v>0.2</v>
      </c>
      <c r="M44" s="2">
        <f>COUNTIFS(Table2[Sub-Sector],Table4[[#This Row],[Sub-Sector]],Table2[% Away From Current Week High],"&lt;=0.05")/Table4[[#This Row],[Count]]</f>
        <v>0.8</v>
      </c>
      <c r="N44" s="2">
        <f>COUNTIFS(Table2[Sub-Sector],Table4[[#This Row],[Sub-Sector]],Table2[% Away From Current Month Low],"&gt;=0.05")/Table4[[#This Row],[Count]]</f>
        <v>1</v>
      </c>
      <c r="O44" s="2">
        <f>COUNTIFS(Table2[Sub-Sector],Table4[[#This Row],[Sub-Sector]],Table2[% Away From Current Month High],"&lt;=0.05")/Table4[[#This Row],[Count]]</f>
        <v>0.2</v>
      </c>
      <c r="P44" s="2">
        <f>COUNTIFS(Table2[Sub-Sector],Table4[[#This Row],[Sub-Sector]],Table2[% Away From 52W High],"&lt;=10")/Table4[[#This Row],[Count]]</f>
        <v>0.6</v>
      </c>
      <c r="Q44" s="2">
        <f>COUNTIFS(Table2[Sub-Sector],Table4[[#This Row],[Sub-Sector]],Table2[% Away From 52W Low],"&gt;=10")/Table4[[#This Row],[Count]]</f>
        <v>1</v>
      </c>
      <c r="R44" s="2">
        <f>COUNTIFS(Table2[Sub-Sector],Table4[[#This Row],[Sub-Sector]],Table2[% Price above 20 EMA],"&gt;=0")/Table4[[#This Row],[Count]]</f>
        <v>1</v>
      </c>
      <c r="S44" s="2">
        <f>COUNTIFS(Table2[Sub-Sector],Table4[[#This Row],[Sub-Sector]],Table2[% Price above 50 EMA],"&gt;=0")/Table4[[#This Row],[Count]]</f>
        <v>1</v>
      </c>
      <c r="T44" s="2">
        <f>COUNTIFS(Table2[Sub-Sector],Table4[[#This Row],[Sub-Sector]],Table2[% Price above 200 EMA],"&gt;=0")/Table4[[#This Row],[Count]]</f>
        <v>0.8</v>
      </c>
      <c r="U44" s="2">
        <f>COUNTIFS(Table2[Sub-Sector],Table4[[#This Row],[Sub-Sector]],Table2[Rate of Change - Zone],"Positive")/Table4[[#This Row],[Count]]</f>
        <v>1</v>
      </c>
      <c r="V44" s="2">
        <f>COUNTIFS(Table2[Sub-Sector],Table4[[#This Row],[Sub-Sector]],Table2[Sharpe Ratio],"&gt;=0.10")/Table4[[#This Row],[Count]]</f>
        <v>0.6</v>
      </c>
    </row>
    <row r="45" spans="1:22" x14ac:dyDescent="0.3">
      <c r="A45" t="s">
        <v>92</v>
      </c>
      <c r="B45">
        <f>COUNTIFS(Table2[Sub-Sector],Table4[[#This Row],[Sub-Sector]])</f>
        <v>5</v>
      </c>
      <c r="C45" s="2">
        <f>COUNTIFS(Table2[Sub-Sector],Table4[[#This Row],[Sub-Sector]],Table2[Uptrend],"Uptrend")/Table4[[#This Row],[Count]]</f>
        <v>0.6</v>
      </c>
      <c r="D45" s="2">
        <f>COUNTIFS(Table2[Sub-Sector],Table4[[#This Row],[Sub-Sector]],Table2[1W Return vs Nifty],"&gt;=5")/Table4[[#This Row],[Count]]</f>
        <v>0.2</v>
      </c>
      <c r="E45" s="2">
        <f>COUNTIFS(Table2[Sub-Sector],Table4[[#This Row],[Sub-Sector]],Table2[1M Return vs Nifty],"&gt;=5")/Table4[[#This Row],[Count]]</f>
        <v>0.6</v>
      </c>
      <c r="F45" s="2">
        <f>COUNTIFS(Table2[Sub-Sector],Table4[[#This Row],[Sub-Sector]],Table2[6M Return vs Nifty],"&gt;=10")/Table4[[#This Row],[Count]]</f>
        <v>0.6</v>
      </c>
      <c r="G45" s="2">
        <f>COUNTIFS(Table2[Sub-Sector],Table4[[#This Row],[Sub-Sector]],Table2[1Y Return vs Nifty],"&gt;=10")/Table4[[#This Row],[Count]]</f>
        <v>0.6</v>
      </c>
      <c r="H45" s="2">
        <f>COUNTIFS(Table2[Sub-Sector],Table4[[#This Row],[Sub-Sector]],Table2[RSI Exponential â€“ 14D],"&gt;=50")/Table4[[#This Row],[Count]]</f>
        <v>0.6</v>
      </c>
      <c r="I45" s="2">
        <f>COUNTIFS(Table2[Sub-Sector],Table4[[#This Row],[Sub-Sector]],Table2[Relative Volume],"&gt;=2")/Table4[[#This Row],[Count]]</f>
        <v>0.2</v>
      </c>
      <c r="J45" s="2">
        <f>COUNTIFS(Table2[Sub-Sector],Table4[[#This Row],[Sub-Sector]],Table2[% Away From Day Low],"&gt;=0.05")/Table4[[#This Row],[Count]]</f>
        <v>0</v>
      </c>
      <c r="K45" s="2">
        <f>COUNTIFS(Table2[Sub-Sector],Table4[[#This Row],[Sub-Sector]],Table2[% Away From Day High],"&lt;=0.05")/Table4[[#This Row],[Count]]</f>
        <v>0.8</v>
      </c>
      <c r="L45" s="2">
        <f>COUNTIFS(Table2[Sub-Sector],Table4[[#This Row],[Sub-Sector]],Table2[% Away From Current Week Low],"&gt;=0.05")/Table4[[#This Row],[Count]]</f>
        <v>0.4</v>
      </c>
      <c r="M45" s="2">
        <f>COUNTIFS(Table2[Sub-Sector],Table4[[#This Row],[Sub-Sector]],Table2[% Away From Current Week High],"&lt;=0.05")/Table4[[#This Row],[Count]]</f>
        <v>0.8</v>
      </c>
      <c r="N45" s="2">
        <f>COUNTIFS(Table2[Sub-Sector],Table4[[#This Row],[Sub-Sector]],Table2[% Away From Current Month Low],"&gt;=0.05")/Table4[[#This Row],[Count]]</f>
        <v>1</v>
      </c>
      <c r="O45" s="2">
        <f>COUNTIFS(Table2[Sub-Sector],Table4[[#This Row],[Sub-Sector]],Table2[% Away From Current Month High],"&lt;=0.05")/Table4[[#This Row],[Count]]</f>
        <v>0.4</v>
      </c>
      <c r="P45" s="2">
        <f>COUNTIFS(Table2[Sub-Sector],Table4[[#This Row],[Sub-Sector]],Table2[% Away From 52W High],"&lt;=10")/Table4[[#This Row],[Count]]</f>
        <v>0.6</v>
      </c>
      <c r="Q45" s="2">
        <f>COUNTIFS(Table2[Sub-Sector],Table4[[#This Row],[Sub-Sector]],Table2[% Away From 52W Low],"&gt;=10")/Table4[[#This Row],[Count]]</f>
        <v>0.8</v>
      </c>
      <c r="R45" s="2">
        <f>COUNTIFS(Table2[Sub-Sector],Table4[[#This Row],[Sub-Sector]],Table2[% Price above 20 EMA],"&gt;=0")/Table4[[#This Row],[Count]]</f>
        <v>0.6</v>
      </c>
      <c r="S45" s="2">
        <f>COUNTIFS(Table2[Sub-Sector],Table4[[#This Row],[Sub-Sector]],Table2[% Price above 50 EMA],"&gt;=0")/Table4[[#This Row],[Count]]</f>
        <v>0.6</v>
      </c>
      <c r="T45" s="2">
        <f>COUNTIFS(Table2[Sub-Sector],Table4[[#This Row],[Sub-Sector]],Table2[% Price above 200 EMA],"&gt;=0")/Table4[[#This Row],[Count]]</f>
        <v>0.6</v>
      </c>
      <c r="U45" s="2">
        <f>COUNTIFS(Table2[Sub-Sector],Table4[[#This Row],[Sub-Sector]],Table2[Rate of Change - Zone],"Positive")/Table4[[#This Row],[Count]]</f>
        <v>0.6</v>
      </c>
      <c r="V45" s="2">
        <f>COUNTIFS(Table2[Sub-Sector],Table4[[#This Row],[Sub-Sector]],Table2[Sharpe Ratio],"&gt;=0.10")/Table4[[#This Row],[Count]]</f>
        <v>0.4</v>
      </c>
    </row>
    <row r="46" spans="1:22" x14ac:dyDescent="0.3">
      <c r="A46" t="s">
        <v>286</v>
      </c>
      <c r="B46">
        <f>COUNTIFS(Table2[Sub-Sector],Table4[[#This Row],[Sub-Sector]])</f>
        <v>5</v>
      </c>
      <c r="C46" s="2">
        <f>COUNTIFS(Table2[Sub-Sector],Table4[[#This Row],[Sub-Sector]],Table2[Uptrend],"Uptrend")/Table4[[#This Row],[Count]]</f>
        <v>0.8</v>
      </c>
      <c r="D46" s="2">
        <f>COUNTIFS(Table2[Sub-Sector],Table4[[#This Row],[Sub-Sector]],Table2[1W Return vs Nifty],"&gt;=5")/Table4[[#This Row],[Count]]</f>
        <v>0</v>
      </c>
      <c r="E46" s="2">
        <f>COUNTIFS(Table2[Sub-Sector],Table4[[#This Row],[Sub-Sector]],Table2[1M Return vs Nifty],"&gt;=5")/Table4[[#This Row],[Count]]</f>
        <v>0.2</v>
      </c>
      <c r="F46" s="2">
        <f>COUNTIFS(Table2[Sub-Sector],Table4[[#This Row],[Sub-Sector]],Table2[6M Return vs Nifty],"&gt;=10")/Table4[[#This Row],[Count]]</f>
        <v>0.8</v>
      </c>
      <c r="G46" s="2">
        <f>COUNTIFS(Table2[Sub-Sector],Table4[[#This Row],[Sub-Sector]],Table2[1Y Return vs Nifty],"&gt;=10")/Table4[[#This Row],[Count]]</f>
        <v>1</v>
      </c>
      <c r="H46" s="2">
        <f>COUNTIFS(Table2[Sub-Sector],Table4[[#This Row],[Sub-Sector]],Table2[RSI Exponential â€“ 14D],"&gt;=50")/Table4[[#This Row],[Count]]</f>
        <v>0.4</v>
      </c>
      <c r="I46" s="2">
        <f>COUNTIFS(Table2[Sub-Sector],Table4[[#This Row],[Sub-Sector]],Table2[Relative Volume],"&gt;=2")/Table4[[#This Row],[Count]]</f>
        <v>0.2</v>
      </c>
      <c r="J46" s="2">
        <f>COUNTIFS(Table2[Sub-Sector],Table4[[#This Row],[Sub-Sector]],Table2[% Away From Day Low],"&gt;=0.05")/Table4[[#This Row],[Count]]</f>
        <v>0</v>
      </c>
      <c r="K46" s="2">
        <f>COUNTIFS(Table2[Sub-Sector],Table4[[#This Row],[Sub-Sector]],Table2[% Away From Day High],"&lt;=0.05")/Table4[[#This Row],[Count]]</f>
        <v>1</v>
      </c>
      <c r="L46" s="2">
        <f>COUNTIFS(Table2[Sub-Sector],Table4[[#This Row],[Sub-Sector]],Table2[% Away From Current Week Low],"&gt;=0.05")/Table4[[#This Row],[Count]]</f>
        <v>0</v>
      </c>
      <c r="M46" s="2">
        <f>COUNTIFS(Table2[Sub-Sector],Table4[[#This Row],[Sub-Sector]],Table2[% Away From Current Week High],"&lt;=0.05")/Table4[[#This Row],[Count]]</f>
        <v>0</v>
      </c>
      <c r="N46" s="2">
        <f>COUNTIFS(Table2[Sub-Sector],Table4[[#This Row],[Sub-Sector]],Table2[% Away From Current Month Low],"&gt;=0.05")/Table4[[#This Row],[Count]]</f>
        <v>1</v>
      </c>
      <c r="O46" s="2">
        <f>COUNTIFS(Table2[Sub-Sector],Table4[[#This Row],[Sub-Sector]],Table2[% Away From Current Month High],"&lt;=0.05")/Table4[[#This Row],[Count]]</f>
        <v>0</v>
      </c>
      <c r="P46" s="2">
        <f>COUNTIFS(Table2[Sub-Sector],Table4[[#This Row],[Sub-Sector]],Table2[% Away From 52W High],"&lt;=10")/Table4[[#This Row],[Count]]</f>
        <v>0.4</v>
      </c>
      <c r="Q46" s="2">
        <f>COUNTIFS(Table2[Sub-Sector],Table4[[#This Row],[Sub-Sector]],Table2[% Away From 52W Low],"&gt;=10")/Table4[[#This Row],[Count]]</f>
        <v>1</v>
      </c>
      <c r="R46" s="2">
        <f>COUNTIFS(Table2[Sub-Sector],Table4[[#This Row],[Sub-Sector]],Table2[% Price above 20 EMA],"&gt;=0")/Table4[[#This Row],[Count]]</f>
        <v>0.4</v>
      </c>
      <c r="S46" s="2">
        <f>COUNTIFS(Table2[Sub-Sector],Table4[[#This Row],[Sub-Sector]],Table2[% Price above 50 EMA],"&gt;=0")/Table4[[#This Row],[Count]]</f>
        <v>0.6</v>
      </c>
      <c r="T46" s="2">
        <f>COUNTIFS(Table2[Sub-Sector],Table4[[#This Row],[Sub-Sector]],Table2[% Price above 200 EMA],"&gt;=0")/Table4[[#This Row],[Count]]</f>
        <v>1</v>
      </c>
      <c r="U46" s="2">
        <f>COUNTIFS(Table2[Sub-Sector],Table4[[#This Row],[Sub-Sector]],Table2[Rate of Change - Zone],"Positive")/Table4[[#This Row],[Count]]</f>
        <v>0.8</v>
      </c>
      <c r="V46" s="2">
        <f>COUNTIFS(Table2[Sub-Sector],Table4[[#This Row],[Sub-Sector]],Table2[Sharpe Ratio],"&gt;=0.10")/Table4[[#This Row],[Count]]</f>
        <v>1</v>
      </c>
    </row>
    <row r="47" spans="1:22" x14ac:dyDescent="0.3">
      <c r="A47" t="s">
        <v>98</v>
      </c>
      <c r="B47">
        <f>COUNTIFS(Table2[Sub-Sector],Table4[[#This Row],[Sub-Sector]])</f>
        <v>5</v>
      </c>
      <c r="C47" s="2">
        <f>COUNTIFS(Table2[Sub-Sector],Table4[[#This Row],[Sub-Sector]],Table2[Uptrend],"Uptrend")/Table4[[#This Row],[Count]]</f>
        <v>0.8</v>
      </c>
      <c r="D47" s="2">
        <f>COUNTIFS(Table2[Sub-Sector],Table4[[#This Row],[Sub-Sector]],Table2[1W Return vs Nifty],"&gt;=5")/Table4[[#This Row],[Count]]</f>
        <v>0</v>
      </c>
      <c r="E47" s="2">
        <f>COUNTIFS(Table2[Sub-Sector],Table4[[#This Row],[Sub-Sector]],Table2[1M Return vs Nifty],"&gt;=5")/Table4[[#This Row],[Count]]</f>
        <v>0</v>
      </c>
      <c r="F47" s="2">
        <f>COUNTIFS(Table2[Sub-Sector],Table4[[#This Row],[Sub-Sector]],Table2[6M Return vs Nifty],"&gt;=10")/Table4[[#This Row],[Count]]</f>
        <v>0.8</v>
      </c>
      <c r="G47" s="2">
        <f>COUNTIFS(Table2[Sub-Sector],Table4[[#This Row],[Sub-Sector]],Table2[1Y Return vs Nifty],"&gt;=10")/Table4[[#This Row],[Count]]</f>
        <v>1</v>
      </c>
      <c r="H47" s="2">
        <f>COUNTIFS(Table2[Sub-Sector],Table4[[#This Row],[Sub-Sector]],Table2[RSI Exponential â€“ 14D],"&gt;=50")/Table4[[#This Row],[Count]]</f>
        <v>0.6</v>
      </c>
      <c r="I47" s="2">
        <f>COUNTIFS(Table2[Sub-Sector],Table4[[#This Row],[Sub-Sector]],Table2[Relative Volume],"&gt;=2")/Table4[[#This Row],[Count]]</f>
        <v>0</v>
      </c>
      <c r="J47" s="2">
        <f>COUNTIFS(Table2[Sub-Sector],Table4[[#This Row],[Sub-Sector]],Table2[% Away From Day Low],"&gt;=0.05")/Table4[[#This Row],[Count]]</f>
        <v>0</v>
      </c>
      <c r="K47" s="2">
        <f>COUNTIFS(Table2[Sub-Sector],Table4[[#This Row],[Sub-Sector]],Table2[% Away From Day High],"&lt;=0.05")/Table4[[#This Row],[Count]]</f>
        <v>1</v>
      </c>
      <c r="L47" s="2">
        <f>COUNTIFS(Table2[Sub-Sector],Table4[[#This Row],[Sub-Sector]],Table2[% Away From Current Week Low],"&gt;=0.05")/Table4[[#This Row],[Count]]</f>
        <v>0.2</v>
      </c>
      <c r="M47" s="2">
        <f>COUNTIFS(Table2[Sub-Sector],Table4[[#This Row],[Sub-Sector]],Table2[% Away From Current Week High],"&lt;=0.05")/Table4[[#This Row],[Count]]</f>
        <v>1</v>
      </c>
      <c r="N47" s="2">
        <f>COUNTIFS(Table2[Sub-Sector],Table4[[#This Row],[Sub-Sector]],Table2[% Away From Current Month Low],"&gt;=0.05")/Table4[[#This Row],[Count]]</f>
        <v>1</v>
      </c>
      <c r="O47" s="2">
        <f>COUNTIFS(Table2[Sub-Sector],Table4[[#This Row],[Sub-Sector]],Table2[% Away From Current Month High],"&lt;=0.05")/Table4[[#This Row],[Count]]</f>
        <v>0.2</v>
      </c>
      <c r="P47" s="2">
        <f>COUNTIFS(Table2[Sub-Sector],Table4[[#This Row],[Sub-Sector]],Table2[% Away From 52W High],"&lt;=10")/Table4[[#This Row],[Count]]</f>
        <v>0</v>
      </c>
      <c r="Q47" s="2">
        <f>COUNTIFS(Table2[Sub-Sector],Table4[[#This Row],[Sub-Sector]],Table2[% Away From 52W Low],"&gt;=10")/Table4[[#This Row],[Count]]</f>
        <v>1</v>
      </c>
      <c r="R47" s="2">
        <f>COUNTIFS(Table2[Sub-Sector],Table4[[#This Row],[Sub-Sector]],Table2[% Price above 20 EMA],"&gt;=0")/Table4[[#This Row],[Count]]</f>
        <v>0.6</v>
      </c>
      <c r="S47" s="2">
        <f>COUNTIFS(Table2[Sub-Sector],Table4[[#This Row],[Sub-Sector]],Table2[% Price above 50 EMA],"&gt;=0")/Table4[[#This Row],[Count]]</f>
        <v>0.6</v>
      </c>
      <c r="T47" s="2">
        <f>COUNTIFS(Table2[Sub-Sector],Table4[[#This Row],[Sub-Sector]],Table2[% Price above 200 EMA],"&gt;=0")/Table4[[#This Row],[Count]]</f>
        <v>1</v>
      </c>
      <c r="U47" s="2">
        <f>COUNTIFS(Table2[Sub-Sector],Table4[[#This Row],[Sub-Sector]],Table2[Rate of Change - Zone],"Positive")/Table4[[#This Row],[Count]]</f>
        <v>0.2</v>
      </c>
      <c r="V47" s="2">
        <f>COUNTIFS(Table2[Sub-Sector],Table4[[#This Row],[Sub-Sector]],Table2[Sharpe Ratio],"&gt;=0.10")/Table4[[#This Row],[Count]]</f>
        <v>0.8</v>
      </c>
    </row>
    <row r="48" spans="1:22" x14ac:dyDescent="0.3">
      <c r="A48" t="s">
        <v>545</v>
      </c>
      <c r="B48">
        <f>COUNTIFS(Table2[Sub-Sector],Table4[[#This Row],[Sub-Sector]])</f>
        <v>5</v>
      </c>
      <c r="C48" s="2">
        <f>COUNTIFS(Table2[Sub-Sector],Table4[[#This Row],[Sub-Sector]],Table2[Uptrend],"Uptrend")/Table4[[#This Row],[Count]]</f>
        <v>0.4</v>
      </c>
      <c r="D48" s="2">
        <f>COUNTIFS(Table2[Sub-Sector],Table4[[#This Row],[Sub-Sector]],Table2[1W Return vs Nifty],"&gt;=5")/Table4[[#This Row],[Count]]</f>
        <v>0</v>
      </c>
      <c r="E48" s="2">
        <f>COUNTIFS(Table2[Sub-Sector],Table4[[#This Row],[Sub-Sector]],Table2[1M Return vs Nifty],"&gt;=5")/Table4[[#This Row],[Count]]</f>
        <v>0</v>
      </c>
      <c r="F48" s="2">
        <f>COUNTIFS(Table2[Sub-Sector],Table4[[#This Row],[Sub-Sector]],Table2[6M Return vs Nifty],"&gt;=10")/Table4[[#This Row],[Count]]</f>
        <v>0.4</v>
      </c>
      <c r="G48" s="2">
        <f>COUNTIFS(Table2[Sub-Sector],Table4[[#This Row],[Sub-Sector]],Table2[1Y Return vs Nifty],"&gt;=10")/Table4[[#This Row],[Count]]</f>
        <v>0.8</v>
      </c>
      <c r="H48" s="2">
        <f>COUNTIFS(Table2[Sub-Sector],Table4[[#This Row],[Sub-Sector]],Table2[RSI Exponential â€“ 14D],"&gt;=50")/Table4[[#This Row],[Count]]</f>
        <v>0.8</v>
      </c>
      <c r="I48" s="2">
        <f>COUNTIFS(Table2[Sub-Sector],Table4[[#This Row],[Sub-Sector]],Table2[Relative Volume],"&gt;=2")/Table4[[#This Row],[Count]]</f>
        <v>0</v>
      </c>
      <c r="J48" s="2">
        <f>COUNTIFS(Table2[Sub-Sector],Table4[[#This Row],[Sub-Sector]],Table2[% Away From Day Low],"&gt;=0.05")/Table4[[#This Row],[Count]]</f>
        <v>0.2</v>
      </c>
      <c r="K48" s="2">
        <f>COUNTIFS(Table2[Sub-Sector],Table4[[#This Row],[Sub-Sector]],Table2[% Away From Day High],"&lt;=0.05")/Table4[[#This Row],[Count]]</f>
        <v>1</v>
      </c>
      <c r="L48" s="2">
        <f>COUNTIFS(Table2[Sub-Sector],Table4[[#This Row],[Sub-Sector]],Table2[% Away From Current Week Low],"&gt;=0.05")/Table4[[#This Row],[Count]]</f>
        <v>0.4</v>
      </c>
      <c r="M48" s="2">
        <f>COUNTIFS(Table2[Sub-Sector],Table4[[#This Row],[Sub-Sector]],Table2[% Away From Current Week High],"&lt;=0.05")/Table4[[#This Row],[Count]]</f>
        <v>1</v>
      </c>
      <c r="N48" s="2">
        <f>COUNTIFS(Table2[Sub-Sector],Table4[[#This Row],[Sub-Sector]],Table2[% Away From Current Month Low],"&gt;=0.05")/Table4[[#This Row],[Count]]</f>
        <v>1</v>
      </c>
      <c r="O48" s="2">
        <f>COUNTIFS(Table2[Sub-Sector],Table4[[#This Row],[Sub-Sector]],Table2[% Away From Current Month High],"&lt;=0.05")/Table4[[#This Row],[Count]]</f>
        <v>0.8</v>
      </c>
      <c r="P48" s="2">
        <f>COUNTIFS(Table2[Sub-Sector],Table4[[#This Row],[Sub-Sector]],Table2[% Away From 52W High],"&lt;=10")/Table4[[#This Row],[Count]]</f>
        <v>0.4</v>
      </c>
      <c r="Q48" s="2">
        <f>COUNTIFS(Table2[Sub-Sector],Table4[[#This Row],[Sub-Sector]],Table2[% Away From 52W Low],"&gt;=10")/Table4[[#This Row],[Count]]</f>
        <v>1</v>
      </c>
      <c r="R48" s="2">
        <f>COUNTIFS(Table2[Sub-Sector],Table4[[#This Row],[Sub-Sector]],Table2[% Price above 20 EMA],"&gt;=0")/Table4[[#This Row],[Count]]</f>
        <v>0.6</v>
      </c>
      <c r="S48" s="2">
        <f>COUNTIFS(Table2[Sub-Sector],Table4[[#This Row],[Sub-Sector]],Table2[% Price above 50 EMA],"&gt;=0")/Table4[[#This Row],[Count]]</f>
        <v>0.4</v>
      </c>
      <c r="T48" s="2">
        <f>COUNTIFS(Table2[Sub-Sector],Table4[[#This Row],[Sub-Sector]],Table2[% Price above 200 EMA],"&gt;=0")/Table4[[#This Row],[Count]]</f>
        <v>0.8</v>
      </c>
      <c r="U48" s="2">
        <f>COUNTIFS(Table2[Sub-Sector],Table4[[#This Row],[Sub-Sector]],Table2[Rate of Change - Zone],"Positive")/Table4[[#This Row],[Count]]</f>
        <v>0.6</v>
      </c>
      <c r="V48" s="2">
        <f>COUNTIFS(Table2[Sub-Sector],Table4[[#This Row],[Sub-Sector]],Table2[Sharpe Ratio],"&gt;=0.10")/Table4[[#This Row],[Count]]</f>
        <v>0.2</v>
      </c>
    </row>
    <row r="49" spans="1:22" x14ac:dyDescent="0.3">
      <c r="A49" t="s">
        <v>272</v>
      </c>
      <c r="B49">
        <f>COUNTIFS(Table2[Sub-Sector],Table4[[#This Row],[Sub-Sector]])</f>
        <v>5</v>
      </c>
      <c r="C49" s="2">
        <f>COUNTIFS(Table2[Sub-Sector],Table4[[#This Row],[Sub-Sector]],Table2[Uptrend],"Uptrend")/Table4[[#This Row],[Count]]</f>
        <v>0.6</v>
      </c>
      <c r="D49" s="2">
        <f>COUNTIFS(Table2[Sub-Sector],Table4[[#This Row],[Sub-Sector]],Table2[1W Return vs Nifty],"&gt;=5")/Table4[[#This Row],[Count]]</f>
        <v>0</v>
      </c>
      <c r="E49" s="2">
        <f>COUNTIFS(Table2[Sub-Sector],Table4[[#This Row],[Sub-Sector]],Table2[1M Return vs Nifty],"&gt;=5")/Table4[[#This Row],[Count]]</f>
        <v>0.2</v>
      </c>
      <c r="F49" s="2">
        <f>COUNTIFS(Table2[Sub-Sector],Table4[[#This Row],[Sub-Sector]],Table2[6M Return vs Nifty],"&gt;=10")/Table4[[#This Row],[Count]]</f>
        <v>0</v>
      </c>
      <c r="G49" s="2">
        <f>COUNTIFS(Table2[Sub-Sector],Table4[[#This Row],[Sub-Sector]],Table2[1Y Return vs Nifty],"&gt;=10")/Table4[[#This Row],[Count]]</f>
        <v>0.4</v>
      </c>
      <c r="H49" s="2">
        <f>COUNTIFS(Table2[Sub-Sector],Table4[[#This Row],[Sub-Sector]],Table2[RSI Exponential â€“ 14D],"&gt;=50")/Table4[[#This Row],[Count]]</f>
        <v>0.2</v>
      </c>
      <c r="I49" s="2">
        <f>COUNTIFS(Table2[Sub-Sector],Table4[[#This Row],[Sub-Sector]],Table2[Relative Volume],"&gt;=2")/Table4[[#This Row],[Count]]</f>
        <v>0</v>
      </c>
      <c r="J49" s="2">
        <f>COUNTIFS(Table2[Sub-Sector],Table4[[#This Row],[Sub-Sector]],Table2[% Away From Day Low],"&gt;=0.05")/Table4[[#This Row],[Count]]</f>
        <v>0</v>
      </c>
      <c r="K49" s="2">
        <f>COUNTIFS(Table2[Sub-Sector],Table4[[#This Row],[Sub-Sector]],Table2[% Away From Day High],"&lt;=0.05")/Table4[[#This Row],[Count]]</f>
        <v>1</v>
      </c>
      <c r="L49" s="2">
        <f>COUNTIFS(Table2[Sub-Sector],Table4[[#This Row],[Sub-Sector]],Table2[% Away From Current Week Low],"&gt;=0.05")/Table4[[#This Row],[Count]]</f>
        <v>0</v>
      </c>
      <c r="M49" s="2">
        <f>COUNTIFS(Table2[Sub-Sector],Table4[[#This Row],[Sub-Sector]],Table2[% Away From Current Week High],"&lt;=0.05")/Table4[[#This Row],[Count]]</f>
        <v>0.8</v>
      </c>
      <c r="N49" s="2">
        <f>COUNTIFS(Table2[Sub-Sector],Table4[[#This Row],[Sub-Sector]],Table2[% Away From Current Month Low],"&gt;=0.05")/Table4[[#This Row],[Count]]</f>
        <v>1</v>
      </c>
      <c r="O49" s="2">
        <f>COUNTIFS(Table2[Sub-Sector],Table4[[#This Row],[Sub-Sector]],Table2[% Away From Current Month High],"&lt;=0.05")/Table4[[#This Row],[Count]]</f>
        <v>0.2</v>
      </c>
      <c r="P49" s="2">
        <f>COUNTIFS(Table2[Sub-Sector],Table4[[#This Row],[Sub-Sector]],Table2[% Away From 52W High],"&lt;=10")/Table4[[#This Row],[Count]]</f>
        <v>0.4</v>
      </c>
      <c r="Q49" s="2">
        <f>COUNTIFS(Table2[Sub-Sector],Table4[[#This Row],[Sub-Sector]],Table2[% Away From 52W Low],"&gt;=10")/Table4[[#This Row],[Count]]</f>
        <v>1</v>
      </c>
      <c r="R49" s="2">
        <f>COUNTIFS(Table2[Sub-Sector],Table4[[#This Row],[Sub-Sector]],Table2[% Price above 20 EMA],"&gt;=0")/Table4[[#This Row],[Count]]</f>
        <v>0.2</v>
      </c>
      <c r="S49" s="2">
        <f>COUNTIFS(Table2[Sub-Sector],Table4[[#This Row],[Sub-Sector]],Table2[% Price above 50 EMA],"&gt;=0")/Table4[[#This Row],[Count]]</f>
        <v>0.6</v>
      </c>
      <c r="T49" s="2">
        <f>COUNTIFS(Table2[Sub-Sector],Table4[[#This Row],[Sub-Sector]],Table2[% Price above 200 EMA],"&gt;=0")/Table4[[#This Row],[Count]]</f>
        <v>0.6</v>
      </c>
      <c r="U49" s="2">
        <f>COUNTIFS(Table2[Sub-Sector],Table4[[#This Row],[Sub-Sector]],Table2[Rate of Change - Zone],"Positive")/Table4[[#This Row],[Count]]</f>
        <v>0.2</v>
      </c>
      <c r="V49" s="2">
        <f>COUNTIFS(Table2[Sub-Sector],Table4[[#This Row],[Sub-Sector]],Table2[Sharpe Ratio],"&gt;=0.10")/Table4[[#This Row],[Count]]</f>
        <v>0.2</v>
      </c>
    </row>
    <row r="50" spans="1:22" x14ac:dyDescent="0.3">
      <c r="A50" t="s">
        <v>507</v>
      </c>
      <c r="B50">
        <f>COUNTIFS(Table2[Sub-Sector],Table4[[#This Row],[Sub-Sector]])</f>
        <v>4</v>
      </c>
      <c r="C50" s="2">
        <f>COUNTIFS(Table2[Sub-Sector],Table4[[#This Row],[Sub-Sector]],Table2[Uptrend],"Uptrend")/Table4[[#This Row],[Count]]</f>
        <v>1</v>
      </c>
      <c r="D50" s="2">
        <f>COUNTIFS(Table2[Sub-Sector],Table4[[#This Row],[Sub-Sector]],Table2[1W Return vs Nifty],"&gt;=5")/Table4[[#This Row],[Count]]</f>
        <v>0</v>
      </c>
      <c r="E50" s="2">
        <f>COUNTIFS(Table2[Sub-Sector],Table4[[#This Row],[Sub-Sector]],Table2[1M Return vs Nifty],"&gt;=5")/Table4[[#This Row],[Count]]</f>
        <v>0.25</v>
      </c>
      <c r="F50" s="2">
        <f>COUNTIFS(Table2[Sub-Sector],Table4[[#This Row],[Sub-Sector]],Table2[6M Return vs Nifty],"&gt;=10")/Table4[[#This Row],[Count]]</f>
        <v>0.75</v>
      </c>
      <c r="G50" s="2">
        <f>COUNTIFS(Table2[Sub-Sector],Table4[[#This Row],[Sub-Sector]],Table2[1Y Return vs Nifty],"&gt;=10")/Table4[[#This Row],[Count]]</f>
        <v>0.75</v>
      </c>
      <c r="H50" s="2">
        <f>COUNTIFS(Table2[Sub-Sector],Table4[[#This Row],[Sub-Sector]],Table2[RSI Exponential â€“ 14D],"&gt;=50")/Table4[[#This Row],[Count]]</f>
        <v>0.75</v>
      </c>
      <c r="I50" s="2">
        <f>COUNTIFS(Table2[Sub-Sector],Table4[[#This Row],[Sub-Sector]],Table2[Relative Volume],"&gt;=2")/Table4[[#This Row],[Count]]</f>
        <v>0.5</v>
      </c>
      <c r="J50" s="2">
        <f>COUNTIFS(Table2[Sub-Sector],Table4[[#This Row],[Sub-Sector]],Table2[% Away From Day Low],"&gt;=0.05")/Table4[[#This Row],[Count]]</f>
        <v>0</v>
      </c>
      <c r="K50" s="2">
        <f>COUNTIFS(Table2[Sub-Sector],Table4[[#This Row],[Sub-Sector]],Table2[% Away From Day High],"&lt;=0.05")/Table4[[#This Row],[Count]]</f>
        <v>1</v>
      </c>
      <c r="L50" s="2">
        <f>COUNTIFS(Table2[Sub-Sector],Table4[[#This Row],[Sub-Sector]],Table2[% Away From Current Week Low],"&gt;=0.05")/Table4[[#This Row],[Count]]</f>
        <v>0</v>
      </c>
      <c r="M50" s="2">
        <f>COUNTIFS(Table2[Sub-Sector],Table4[[#This Row],[Sub-Sector]],Table2[% Away From Current Week High],"&lt;=0.05")/Table4[[#This Row],[Count]]</f>
        <v>0.5</v>
      </c>
      <c r="N50" s="2">
        <f>COUNTIFS(Table2[Sub-Sector],Table4[[#This Row],[Sub-Sector]],Table2[% Away From Current Month Low],"&gt;=0.05")/Table4[[#This Row],[Count]]</f>
        <v>1</v>
      </c>
      <c r="O50" s="2">
        <f>COUNTIFS(Table2[Sub-Sector],Table4[[#This Row],[Sub-Sector]],Table2[% Away From Current Month High],"&lt;=0.05")/Table4[[#This Row],[Count]]</f>
        <v>0</v>
      </c>
      <c r="P50" s="2">
        <f>COUNTIFS(Table2[Sub-Sector],Table4[[#This Row],[Sub-Sector]],Table2[% Away From 52W High],"&lt;=10")/Table4[[#This Row],[Count]]</f>
        <v>0.75</v>
      </c>
      <c r="Q50" s="2">
        <f>COUNTIFS(Table2[Sub-Sector],Table4[[#This Row],[Sub-Sector]],Table2[% Away From 52W Low],"&gt;=10")/Table4[[#This Row],[Count]]</f>
        <v>1</v>
      </c>
      <c r="R50" s="2">
        <f>COUNTIFS(Table2[Sub-Sector],Table4[[#This Row],[Sub-Sector]],Table2[% Price above 20 EMA],"&gt;=0")/Table4[[#This Row],[Count]]</f>
        <v>0.75</v>
      </c>
      <c r="S50" s="2">
        <f>COUNTIFS(Table2[Sub-Sector],Table4[[#This Row],[Sub-Sector]],Table2[% Price above 50 EMA],"&gt;=0")/Table4[[#This Row],[Count]]</f>
        <v>1</v>
      </c>
      <c r="T50" s="2">
        <f>COUNTIFS(Table2[Sub-Sector],Table4[[#This Row],[Sub-Sector]],Table2[% Price above 200 EMA],"&gt;=0")/Table4[[#This Row],[Count]]</f>
        <v>1</v>
      </c>
      <c r="U50" s="2">
        <f>COUNTIFS(Table2[Sub-Sector],Table4[[#This Row],[Sub-Sector]],Table2[Rate of Change - Zone],"Positive")/Table4[[#This Row],[Count]]</f>
        <v>0.75</v>
      </c>
      <c r="V50" s="2">
        <f>COUNTIFS(Table2[Sub-Sector],Table4[[#This Row],[Sub-Sector]],Table2[Sharpe Ratio],"&gt;=0.10")/Table4[[#This Row],[Count]]</f>
        <v>0.5</v>
      </c>
    </row>
    <row r="51" spans="1:22" x14ac:dyDescent="0.3">
      <c r="A51" t="s">
        <v>620</v>
      </c>
      <c r="B51">
        <f>COUNTIFS(Table2[Sub-Sector],Table4[[#This Row],[Sub-Sector]])</f>
        <v>4</v>
      </c>
      <c r="C51" s="2">
        <f>COUNTIFS(Table2[Sub-Sector],Table4[[#This Row],[Sub-Sector]],Table2[Uptrend],"Uptrend")/Table4[[#This Row],[Count]]</f>
        <v>0.75</v>
      </c>
      <c r="D51" s="2">
        <f>COUNTIFS(Table2[Sub-Sector],Table4[[#This Row],[Sub-Sector]],Table2[1W Return vs Nifty],"&gt;=5")/Table4[[#This Row],[Count]]</f>
        <v>0</v>
      </c>
      <c r="E51" s="2">
        <f>COUNTIFS(Table2[Sub-Sector],Table4[[#This Row],[Sub-Sector]],Table2[1M Return vs Nifty],"&gt;=5")/Table4[[#This Row],[Count]]</f>
        <v>0.25</v>
      </c>
      <c r="F51" s="2">
        <f>COUNTIFS(Table2[Sub-Sector],Table4[[#This Row],[Sub-Sector]],Table2[6M Return vs Nifty],"&gt;=10")/Table4[[#This Row],[Count]]</f>
        <v>0.5</v>
      </c>
      <c r="G51" s="2">
        <f>COUNTIFS(Table2[Sub-Sector],Table4[[#This Row],[Sub-Sector]],Table2[1Y Return vs Nifty],"&gt;=10")/Table4[[#This Row],[Count]]</f>
        <v>0.75</v>
      </c>
      <c r="H51" s="2">
        <f>COUNTIFS(Table2[Sub-Sector],Table4[[#This Row],[Sub-Sector]],Table2[RSI Exponential â€“ 14D],"&gt;=50")/Table4[[#This Row],[Count]]</f>
        <v>0.75</v>
      </c>
      <c r="I51" s="2">
        <f>COUNTIFS(Table2[Sub-Sector],Table4[[#This Row],[Sub-Sector]],Table2[Relative Volume],"&gt;=2")/Table4[[#This Row],[Count]]</f>
        <v>0.25</v>
      </c>
      <c r="J51" s="2">
        <f>COUNTIFS(Table2[Sub-Sector],Table4[[#This Row],[Sub-Sector]],Table2[% Away From Day Low],"&gt;=0.05")/Table4[[#This Row],[Count]]</f>
        <v>0.25</v>
      </c>
      <c r="K51" s="2">
        <f>COUNTIFS(Table2[Sub-Sector],Table4[[#This Row],[Sub-Sector]],Table2[% Away From Day High],"&lt;=0.05")/Table4[[#This Row],[Count]]</f>
        <v>1</v>
      </c>
      <c r="L51" s="2">
        <f>COUNTIFS(Table2[Sub-Sector],Table4[[#This Row],[Sub-Sector]],Table2[% Away From Current Week Low],"&gt;=0.05")/Table4[[#This Row],[Count]]</f>
        <v>0.25</v>
      </c>
      <c r="M51" s="2">
        <f>COUNTIFS(Table2[Sub-Sector],Table4[[#This Row],[Sub-Sector]],Table2[% Away From Current Week High],"&lt;=0.05")/Table4[[#This Row],[Count]]</f>
        <v>0</v>
      </c>
      <c r="N51" s="2">
        <f>COUNTIFS(Table2[Sub-Sector],Table4[[#This Row],[Sub-Sector]],Table2[% Away From Current Month Low],"&gt;=0.05")/Table4[[#This Row],[Count]]</f>
        <v>1</v>
      </c>
      <c r="O51" s="2">
        <f>COUNTIFS(Table2[Sub-Sector],Table4[[#This Row],[Sub-Sector]],Table2[% Away From Current Month High],"&lt;=0.05")/Table4[[#This Row],[Count]]</f>
        <v>0</v>
      </c>
      <c r="P51" s="2">
        <f>COUNTIFS(Table2[Sub-Sector],Table4[[#This Row],[Sub-Sector]],Table2[% Away From 52W High],"&lt;=10")/Table4[[#This Row],[Count]]</f>
        <v>0.25</v>
      </c>
      <c r="Q51" s="2">
        <f>COUNTIFS(Table2[Sub-Sector],Table4[[#This Row],[Sub-Sector]],Table2[% Away From 52W Low],"&gt;=10")/Table4[[#This Row],[Count]]</f>
        <v>1</v>
      </c>
      <c r="R51" s="2">
        <f>COUNTIFS(Table2[Sub-Sector],Table4[[#This Row],[Sub-Sector]],Table2[% Price above 20 EMA],"&gt;=0")/Table4[[#This Row],[Count]]</f>
        <v>1</v>
      </c>
      <c r="S51" s="2">
        <f>COUNTIFS(Table2[Sub-Sector],Table4[[#This Row],[Sub-Sector]],Table2[% Price above 50 EMA],"&gt;=0")/Table4[[#This Row],[Count]]</f>
        <v>1</v>
      </c>
      <c r="T51" s="2">
        <f>COUNTIFS(Table2[Sub-Sector],Table4[[#This Row],[Sub-Sector]],Table2[% Price above 200 EMA],"&gt;=0")/Table4[[#This Row],[Count]]</f>
        <v>0.75</v>
      </c>
      <c r="U51" s="2">
        <f>COUNTIFS(Table2[Sub-Sector],Table4[[#This Row],[Sub-Sector]],Table2[Rate of Change - Zone],"Positive")/Table4[[#This Row],[Count]]</f>
        <v>1</v>
      </c>
      <c r="V51" s="2">
        <f>COUNTIFS(Table2[Sub-Sector],Table4[[#This Row],[Sub-Sector]],Table2[Sharpe Ratio],"&gt;=0.10")/Table4[[#This Row],[Count]]</f>
        <v>0.25</v>
      </c>
    </row>
    <row r="52" spans="1:22" x14ac:dyDescent="0.3">
      <c r="A52" t="s">
        <v>459</v>
      </c>
      <c r="B52">
        <f>COUNTIFS(Table2[Sub-Sector],Table4[[#This Row],[Sub-Sector]])</f>
        <v>4</v>
      </c>
      <c r="C52" s="2">
        <f>COUNTIFS(Table2[Sub-Sector],Table4[[#This Row],[Sub-Sector]],Table2[Uptrend],"Uptrend")/Table4[[#This Row],[Count]]</f>
        <v>0.75</v>
      </c>
      <c r="D52" s="2">
        <f>COUNTIFS(Table2[Sub-Sector],Table4[[#This Row],[Sub-Sector]],Table2[1W Return vs Nifty],"&gt;=5")/Table4[[#This Row],[Count]]</f>
        <v>0.25</v>
      </c>
      <c r="E52" s="2">
        <f>COUNTIFS(Table2[Sub-Sector],Table4[[#This Row],[Sub-Sector]],Table2[1M Return vs Nifty],"&gt;=5")/Table4[[#This Row],[Count]]</f>
        <v>0.5</v>
      </c>
      <c r="F52" s="2">
        <f>COUNTIFS(Table2[Sub-Sector],Table4[[#This Row],[Sub-Sector]],Table2[6M Return vs Nifty],"&gt;=10")/Table4[[#This Row],[Count]]</f>
        <v>0.5</v>
      </c>
      <c r="G52" s="2">
        <f>COUNTIFS(Table2[Sub-Sector],Table4[[#This Row],[Sub-Sector]],Table2[1Y Return vs Nifty],"&gt;=10")/Table4[[#This Row],[Count]]</f>
        <v>0.75</v>
      </c>
      <c r="H52" s="2">
        <f>COUNTIFS(Table2[Sub-Sector],Table4[[#This Row],[Sub-Sector]],Table2[RSI Exponential â€“ 14D],"&gt;=50")/Table4[[#This Row],[Count]]</f>
        <v>1</v>
      </c>
      <c r="I52" s="2">
        <f>COUNTIFS(Table2[Sub-Sector],Table4[[#This Row],[Sub-Sector]],Table2[Relative Volume],"&gt;=2")/Table4[[#This Row],[Count]]</f>
        <v>0</v>
      </c>
      <c r="J52" s="2">
        <f>COUNTIFS(Table2[Sub-Sector],Table4[[#This Row],[Sub-Sector]],Table2[% Away From Day Low],"&gt;=0.05")/Table4[[#This Row],[Count]]</f>
        <v>0.25</v>
      </c>
      <c r="K52" s="2">
        <f>COUNTIFS(Table2[Sub-Sector],Table4[[#This Row],[Sub-Sector]],Table2[% Away From Day High],"&lt;=0.05")/Table4[[#This Row],[Count]]</f>
        <v>1</v>
      </c>
      <c r="L52" s="2">
        <f>COUNTIFS(Table2[Sub-Sector],Table4[[#This Row],[Sub-Sector]],Table2[% Away From Current Week Low],"&gt;=0.05")/Table4[[#This Row],[Count]]</f>
        <v>0.25</v>
      </c>
      <c r="M52" s="2">
        <f>COUNTIFS(Table2[Sub-Sector],Table4[[#This Row],[Sub-Sector]],Table2[% Away From Current Week High],"&lt;=0.05")/Table4[[#This Row],[Count]]</f>
        <v>0.25</v>
      </c>
      <c r="N52" s="2">
        <f>COUNTIFS(Table2[Sub-Sector],Table4[[#This Row],[Sub-Sector]],Table2[% Away From Current Month Low],"&gt;=0.05")/Table4[[#This Row],[Count]]</f>
        <v>1</v>
      </c>
      <c r="O52" s="2">
        <f>COUNTIFS(Table2[Sub-Sector],Table4[[#This Row],[Sub-Sector]],Table2[% Away From Current Month High],"&lt;=0.05")/Table4[[#This Row],[Count]]</f>
        <v>0</v>
      </c>
      <c r="P52" s="2">
        <f>COUNTIFS(Table2[Sub-Sector],Table4[[#This Row],[Sub-Sector]],Table2[% Away From 52W High],"&lt;=10")/Table4[[#This Row],[Count]]</f>
        <v>0.5</v>
      </c>
      <c r="Q52" s="2">
        <f>COUNTIFS(Table2[Sub-Sector],Table4[[#This Row],[Sub-Sector]],Table2[% Away From 52W Low],"&gt;=10")/Table4[[#This Row],[Count]]</f>
        <v>1</v>
      </c>
      <c r="R52" s="2">
        <f>COUNTIFS(Table2[Sub-Sector],Table4[[#This Row],[Sub-Sector]],Table2[% Price above 20 EMA],"&gt;=0")/Table4[[#This Row],[Count]]</f>
        <v>1</v>
      </c>
      <c r="S52" s="2">
        <f>COUNTIFS(Table2[Sub-Sector],Table4[[#This Row],[Sub-Sector]],Table2[% Price above 50 EMA],"&gt;=0")/Table4[[#This Row],[Count]]</f>
        <v>1</v>
      </c>
      <c r="T52" s="2">
        <f>COUNTIFS(Table2[Sub-Sector],Table4[[#This Row],[Sub-Sector]],Table2[% Price above 200 EMA],"&gt;=0")/Table4[[#This Row],[Count]]</f>
        <v>1</v>
      </c>
      <c r="U52" s="2">
        <f>COUNTIFS(Table2[Sub-Sector],Table4[[#This Row],[Sub-Sector]],Table2[Rate of Change - Zone],"Positive")/Table4[[#This Row],[Count]]</f>
        <v>1</v>
      </c>
      <c r="V52" s="2">
        <f>COUNTIFS(Table2[Sub-Sector],Table4[[#This Row],[Sub-Sector]],Table2[Sharpe Ratio],"&gt;=0.10")/Table4[[#This Row],[Count]]</f>
        <v>0.5</v>
      </c>
    </row>
    <row r="53" spans="1:22" x14ac:dyDescent="0.3">
      <c r="A53" t="s">
        <v>27</v>
      </c>
      <c r="B53">
        <f>COUNTIFS(Table2[Sub-Sector],Table4[[#This Row],[Sub-Sector]])</f>
        <v>4</v>
      </c>
      <c r="C53" s="2">
        <f>COUNTIFS(Table2[Sub-Sector],Table4[[#This Row],[Sub-Sector]],Table2[Uptrend],"Uptrend")/Table4[[#This Row],[Count]]</f>
        <v>0.75</v>
      </c>
      <c r="D53" s="2">
        <f>COUNTIFS(Table2[Sub-Sector],Table4[[#This Row],[Sub-Sector]],Table2[1W Return vs Nifty],"&gt;=5")/Table4[[#This Row],[Count]]</f>
        <v>0.25</v>
      </c>
      <c r="E53" s="2">
        <f>COUNTIFS(Table2[Sub-Sector],Table4[[#This Row],[Sub-Sector]],Table2[1M Return vs Nifty],"&gt;=5")/Table4[[#This Row],[Count]]</f>
        <v>0.25</v>
      </c>
      <c r="F53" s="2">
        <f>COUNTIFS(Table2[Sub-Sector],Table4[[#This Row],[Sub-Sector]],Table2[6M Return vs Nifty],"&gt;=10")/Table4[[#This Row],[Count]]</f>
        <v>0.5</v>
      </c>
      <c r="G53" s="2">
        <f>COUNTIFS(Table2[Sub-Sector],Table4[[#This Row],[Sub-Sector]],Table2[1Y Return vs Nifty],"&gt;=10")/Table4[[#This Row],[Count]]</f>
        <v>0.5</v>
      </c>
      <c r="H53" s="2">
        <f>COUNTIFS(Table2[Sub-Sector],Table4[[#This Row],[Sub-Sector]],Table2[RSI Exponential â€“ 14D],"&gt;=50")/Table4[[#This Row],[Count]]</f>
        <v>0.75</v>
      </c>
      <c r="I53" s="2">
        <f>COUNTIFS(Table2[Sub-Sector],Table4[[#This Row],[Sub-Sector]],Table2[Relative Volume],"&gt;=2")/Table4[[#This Row],[Count]]</f>
        <v>0</v>
      </c>
      <c r="J53" s="2">
        <f>COUNTIFS(Table2[Sub-Sector],Table4[[#This Row],[Sub-Sector]],Table2[% Away From Day Low],"&gt;=0.05")/Table4[[#This Row],[Count]]</f>
        <v>0</v>
      </c>
      <c r="K53" s="2">
        <f>COUNTIFS(Table2[Sub-Sector],Table4[[#This Row],[Sub-Sector]],Table2[% Away From Day High],"&lt;=0.05")/Table4[[#This Row],[Count]]</f>
        <v>0.5</v>
      </c>
      <c r="L53" s="2">
        <f>COUNTIFS(Table2[Sub-Sector],Table4[[#This Row],[Sub-Sector]],Table2[% Away From Current Week Low],"&gt;=0.05")/Table4[[#This Row],[Count]]</f>
        <v>0.25</v>
      </c>
      <c r="M53" s="2">
        <f>COUNTIFS(Table2[Sub-Sector],Table4[[#This Row],[Sub-Sector]],Table2[% Away From Current Week High],"&lt;=0.05")/Table4[[#This Row],[Count]]</f>
        <v>0.25</v>
      </c>
      <c r="N53" s="2">
        <f>COUNTIFS(Table2[Sub-Sector],Table4[[#This Row],[Sub-Sector]],Table2[% Away From Current Month Low],"&gt;=0.05")/Table4[[#This Row],[Count]]</f>
        <v>1</v>
      </c>
      <c r="O53" s="2">
        <f>COUNTIFS(Table2[Sub-Sector],Table4[[#This Row],[Sub-Sector]],Table2[% Away From Current Month High],"&lt;=0.05")/Table4[[#This Row],[Count]]</f>
        <v>0.25</v>
      </c>
      <c r="P53" s="2">
        <f>COUNTIFS(Table2[Sub-Sector],Table4[[#This Row],[Sub-Sector]],Table2[% Away From 52W High],"&lt;=10")/Table4[[#This Row],[Count]]</f>
        <v>0.5</v>
      </c>
      <c r="Q53" s="2">
        <f>COUNTIFS(Table2[Sub-Sector],Table4[[#This Row],[Sub-Sector]],Table2[% Away From 52W Low],"&gt;=10")/Table4[[#This Row],[Count]]</f>
        <v>1</v>
      </c>
      <c r="R53" s="2">
        <f>COUNTIFS(Table2[Sub-Sector],Table4[[#This Row],[Sub-Sector]],Table2[% Price above 20 EMA],"&gt;=0")/Table4[[#This Row],[Count]]</f>
        <v>1</v>
      </c>
      <c r="S53" s="2">
        <f>COUNTIFS(Table2[Sub-Sector],Table4[[#This Row],[Sub-Sector]],Table2[% Price above 50 EMA],"&gt;=0")/Table4[[#This Row],[Count]]</f>
        <v>0.75</v>
      </c>
      <c r="T53" s="2">
        <f>COUNTIFS(Table2[Sub-Sector],Table4[[#This Row],[Sub-Sector]],Table2[% Price above 200 EMA],"&gt;=0")/Table4[[#This Row],[Count]]</f>
        <v>0.75</v>
      </c>
      <c r="U53" s="2">
        <f>COUNTIFS(Table2[Sub-Sector],Table4[[#This Row],[Sub-Sector]],Table2[Rate of Change - Zone],"Positive")/Table4[[#This Row],[Count]]</f>
        <v>0.75</v>
      </c>
      <c r="V53" s="2">
        <f>COUNTIFS(Table2[Sub-Sector],Table4[[#This Row],[Sub-Sector]],Table2[Sharpe Ratio],"&gt;=0.10")/Table4[[#This Row],[Count]]</f>
        <v>0.25</v>
      </c>
    </row>
    <row r="54" spans="1:22" x14ac:dyDescent="0.3">
      <c r="A54" t="s">
        <v>56</v>
      </c>
      <c r="B54">
        <f>COUNTIFS(Table2[Sub-Sector],Table4[[#This Row],[Sub-Sector]])</f>
        <v>4</v>
      </c>
      <c r="C54" s="2">
        <f>COUNTIFS(Table2[Sub-Sector],Table4[[#This Row],[Sub-Sector]],Table2[Uptrend],"Uptrend")/Table4[[#This Row],[Count]]</f>
        <v>0.75</v>
      </c>
      <c r="D54" s="2">
        <f>COUNTIFS(Table2[Sub-Sector],Table4[[#This Row],[Sub-Sector]],Table2[1W Return vs Nifty],"&gt;=5")/Table4[[#This Row],[Count]]</f>
        <v>0</v>
      </c>
      <c r="E54" s="2">
        <f>COUNTIFS(Table2[Sub-Sector],Table4[[#This Row],[Sub-Sector]],Table2[1M Return vs Nifty],"&gt;=5")/Table4[[#This Row],[Count]]</f>
        <v>0.25</v>
      </c>
      <c r="F54" s="2">
        <f>COUNTIFS(Table2[Sub-Sector],Table4[[#This Row],[Sub-Sector]],Table2[6M Return vs Nifty],"&gt;=10")/Table4[[#This Row],[Count]]</f>
        <v>0.75</v>
      </c>
      <c r="G54" s="2">
        <f>COUNTIFS(Table2[Sub-Sector],Table4[[#This Row],[Sub-Sector]],Table2[1Y Return vs Nifty],"&gt;=10")/Table4[[#This Row],[Count]]</f>
        <v>0.75</v>
      </c>
      <c r="H54" s="2">
        <f>COUNTIFS(Table2[Sub-Sector],Table4[[#This Row],[Sub-Sector]],Table2[RSI Exponential â€“ 14D],"&gt;=50")/Table4[[#This Row],[Count]]</f>
        <v>0.5</v>
      </c>
      <c r="I54" s="2">
        <f>COUNTIFS(Table2[Sub-Sector],Table4[[#This Row],[Sub-Sector]],Table2[Relative Volume],"&gt;=2")/Table4[[#This Row],[Count]]</f>
        <v>0</v>
      </c>
      <c r="J54" s="2">
        <f>COUNTIFS(Table2[Sub-Sector],Table4[[#This Row],[Sub-Sector]],Table2[% Away From Day Low],"&gt;=0.05")/Table4[[#This Row],[Count]]</f>
        <v>0</v>
      </c>
      <c r="K54" s="2">
        <f>COUNTIFS(Table2[Sub-Sector],Table4[[#This Row],[Sub-Sector]],Table2[% Away From Day High],"&lt;=0.05")/Table4[[#This Row],[Count]]</f>
        <v>1</v>
      </c>
      <c r="L54" s="2">
        <f>COUNTIFS(Table2[Sub-Sector],Table4[[#This Row],[Sub-Sector]],Table2[% Away From Current Week Low],"&gt;=0.05")/Table4[[#This Row],[Count]]</f>
        <v>0</v>
      </c>
      <c r="M54" s="2">
        <f>COUNTIFS(Table2[Sub-Sector],Table4[[#This Row],[Sub-Sector]],Table2[% Away From Current Week High],"&lt;=0.05")/Table4[[#This Row],[Count]]</f>
        <v>1</v>
      </c>
      <c r="N54" s="2">
        <f>COUNTIFS(Table2[Sub-Sector],Table4[[#This Row],[Sub-Sector]],Table2[% Away From Current Month Low],"&gt;=0.05")/Table4[[#This Row],[Count]]</f>
        <v>0.75</v>
      </c>
      <c r="O54" s="2">
        <f>COUNTIFS(Table2[Sub-Sector],Table4[[#This Row],[Sub-Sector]],Table2[% Away From Current Month High],"&lt;=0.05")/Table4[[#This Row],[Count]]</f>
        <v>0.5</v>
      </c>
      <c r="P54" s="2">
        <f>COUNTIFS(Table2[Sub-Sector],Table4[[#This Row],[Sub-Sector]],Table2[% Away From 52W High],"&lt;=10")/Table4[[#This Row],[Count]]</f>
        <v>1</v>
      </c>
      <c r="Q54" s="2">
        <f>COUNTIFS(Table2[Sub-Sector],Table4[[#This Row],[Sub-Sector]],Table2[% Away From 52W Low],"&gt;=10")/Table4[[#This Row],[Count]]</f>
        <v>1</v>
      </c>
      <c r="R54" s="2">
        <f>COUNTIFS(Table2[Sub-Sector],Table4[[#This Row],[Sub-Sector]],Table2[% Price above 20 EMA],"&gt;=0")/Table4[[#This Row],[Count]]</f>
        <v>0.75</v>
      </c>
      <c r="S54" s="2">
        <f>COUNTIFS(Table2[Sub-Sector],Table4[[#This Row],[Sub-Sector]],Table2[% Price above 50 EMA],"&gt;=0")/Table4[[#This Row],[Count]]</f>
        <v>0.75</v>
      </c>
      <c r="T54" s="2">
        <f>COUNTIFS(Table2[Sub-Sector],Table4[[#This Row],[Sub-Sector]],Table2[% Price above 200 EMA],"&gt;=0")/Table4[[#This Row],[Count]]</f>
        <v>1</v>
      </c>
      <c r="U54" s="2">
        <f>COUNTIFS(Table2[Sub-Sector],Table4[[#This Row],[Sub-Sector]],Table2[Rate of Change - Zone],"Positive")/Table4[[#This Row],[Count]]</f>
        <v>0.5</v>
      </c>
      <c r="V54" s="2">
        <f>COUNTIFS(Table2[Sub-Sector],Table4[[#This Row],[Sub-Sector]],Table2[Sharpe Ratio],"&gt;=0.10")/Table4[[#This Row],[Count]]</f>
        <v>0.75</v>
      </c>
    </row>
    <row r="55" spans="1:22" x14ac:dyDescent="0.3">
      <c r="A55" t="s">
        <v>109</v>
      </c>
      <c r="B55">
        <f>COUNTIFS(Table2[Sub-Sector],Table4[[#This Row],[Sub-Sector]])</f>
        <v>4</v>
      </c>
      <c r="C55" s="2">
        <f>COUNTIFS(Table2[Sub-Sector],Table4[[#This Row],[Sub-Sector]],Table2[Uptrend],"Uptrend")/Table4[[#This Row],[Count]]</f>
        <v>0.5</v>
      </c>
      <c r="D55" s="2">
        <f>COUNTIFS(Table2[Sub-Sector],Table4[[#This Row],[Sub-Sector]],Table2[1W Return vs Nifty],"&gt;=5")/Table4[[#This Row],[Count]]</f>
        <v>0</v>
      </c>
      <c r="E55" s="2">
        <f>COUNTIFS(Table2[Sub-Sector],Table4[[#This Row],[Sub-Sector]],Table2[1M Return vs Nifty],"&gt;=5")/Table4[[#This Row],[Count]]</f>
        <v>0</v>
      </c>
      <c r="F55" s="2">
        <f>COUNTIFS(Table2[Sub-Sector],Table4[[#This Row],[Sub-Sector]],Table2[6M Return vs Nifty],"&gt;=10")/Table4[[#This Row],[Count]]</f>
        <v>0.5</v>
      </c>
      <c r="G55" s="2">
        <f>COUNTIFS(Table2[Sub-Sector],Table4[[#This Row],[Sub-Sector]],Table2[1Y Return vs Nifty],"&gt;=10")/Table4[[#This Row],[Count]]</f>
        <v>0.5</v>
      </c>
      <c r="H55" s="2">
        <f>COUNTIFS(Table2[Sub-Sector],Table4[[#This Row],[Sub-Sector]],Table2[RSI Exponential â€“ 14D],"&gt;=50")/Table4[[#This Row],[Count]]</f>
        <v>0.5</v>
      </c>
      <c r="I55" s="2">
        <f>COUNTIFS(Table2[Sub-Sector],Table4[[#This Row],[Sub-Sector]],Table2[Relative Volume],"&gt;=2")/Table4[[#This Row],[Count]]</f>
        <v>0</v>
      </c>
      <c r="J55" s="2">
        <f>COUNTIFS(Table2[Sub-Sector],Table4[[#This Row],[Sub-Sector]],Table2[% Away From Day Low],"&gt;=0.05")/Table4[[#This Row],[Count]]</f>
        <v>0</v>
      </c>
      <c r="K55" s="2">
        <f>COUNTIFS(Table2[Sub-Sector],Table4[[#This Row],[Sub-Sector]],Table2[% Away From Day High],"&lt;=0.05")/Table4[[#This Row],[Count]]</f>
        <v>1</v>
      </c>
      <c r="L55" s="2">
        <f>COUNTIFS(Table2[Sub-Sector],Table4[[#This Row],[Sub-Sector]],Table2[% Away From Current Week Low],"&gt;=0.05")/Table4[[#This Row],[Count]]</f>
        <v>0.25</v>
      </c>
      <c r="M55" s="2">
        <f>COUNTIFS(Table2[Sub-Sector],Table4[[#This Row],[Sub-Sector]],Table2[% Away From Current Week High],"&lt;=0.05")/Table4[[#This Row],[Count]]</f>
        <v>0.5</v>
      </c>
      <c r="N55" s="2">
        <f>COUNTIFS(Table2[Sub-Sector],Table4[[#This Row],[Sub-Sector]],Table2[% Away From Current Month Low],"&gt;=0.05")/Table4[[#This Row],[Count]]</f>
        <v>0.75</v>
      </c>
      <c r="O55" s="2">
        <f>COUNTIFS(Table2[Sub-Sector],Table4[[#This Row],[Sub-Sector]],Table2[% Away From Current Month High],"&lt;=0.05")/Table4[[#This Row],[Count]]</f>
        <v>0.25</v>
      </c>
      <c r="P55" s="2">
        <f>COUNTIFS(Table2[Sub-Sector],Table4[[#This Row],[Sub-Sector]],Table2[% Away From 52W High],"&lt;=10")/Table4[[#This Row],[Count]]</f>
        <v>0.25</v>
      </c>
      <c r="Q55" s="2">
        <f>COUNTIFS(Table2[Sub-Sector],Table4[[#This Row],[Sub-Sector]],Table2[% Away From 52W Low],"&gt;=10")/Table4[[#This Row],[Count]]</f>
        <v>1</v>
      </c>
      <c r="R55" s="2">
        <f>COUNTIFS(Table2[Sub-Sector],Table4[[#This Row],[Sub-Sector]],Table2[% Price above 20 EMA],"&gt;=0")/Table4[[#This Row],[Count]]</f>
        <v>0.5</v>
      </c>
      <c r="S55" s="2">
        <f>COUNTIFS(Table2[Sub-Sector],Table4[[#This Row],[Sub-Sector]],Table2[% Price above 50 EMA],"&gt;=0")/Table4[[#This Row],[Count]]</f>
        <v>0.5</v>
      </c>
      <c r="T55" s="2">
        <f>COUNTIFS(Table2[Sub-Sector],Table4[[#This Row],[Sub-Sector]],Table2[% Price above 200 EMA],"&gt;=0")/Table4[[#This Row],[Count]]</f>
        <v>0.5</v>
      </c>
      <c r="U55" s="2">
        <f>COUNTIFS(Table2[Sub-Sector],Table4[[#This Row],[Sub-Sector]],Table2[Rate of Change - Zone],"Positive")/Table4[[#This Row],[Count]]</f>
        <v>0.75</v>
      </c>
      <c r="V55" s="2">
        <f>COUNTIFS(Table2[Sub-Sector],Table4[[#This Row],[Sub-Sector]],Table2[Sharpe Ratio],"&gt;=0.10")/Table4[[#This Row],[Count]]</f>
        <v>0.25</v>
      </c>
    </row>
    <row r="56" spans="1:22" x14ac:dyDescent="0.3">
      <c r="A56" t="s">
        <v>207</v>
      </c>
      <c r="B56">
        <f>COUNTIFS(Table2[Sub-Sector],Table4[[#This Row],[Sub-Sector]])</f>
        <v>4</v>
      </c>
      <c r="C56" s="2">
        <f>COUNTIFS(Table2[Sub-Sector],Table4[[#This Row],[Sub-Sector]],Table2[Uptrend],"Uptrend")/Table4[[#This Row],[Count]]</f>
        <v>0.5</v>
      </c>
      <c r="D56" s="2">
        <f>COUNTIFS(Table2[Sub-Sector],Table4[[#This Row],[Sub-Sector]],Table2[1W Return vs Nifty],"&gt;=5")/Table4[[#This Row],[Count]]</f>
        <v>0</v>
      </c>
      <c r="E56" s="2">
        <f>COUNTIFS(Table2[Sub-Sector],Table4[[#This Row],[Sub-Sector]],Table2[1M Return vs Nifty],"&gt;=5")/Table4[[#This Row],[Count]]</f>
        <v>0</v>
      </c>
      <c r="F56" s="2">
        <f>COUNTIFS(Table2[Sub-Sector],Table4[[#This Row],[Sub-Sector]],Table2[6M Return vs Nifty],"&gt;=10")/Table4[[#This Row],[Count]]</f>
        <v>0</v>
      </c>
      <c r="G56" s="2">
        <f>COUNTIFS(Table2[Sub-Sector],Table4[[#This Row],[Sub-Sector]],Table2[1Y Return vs Nifty],"&gt;=10")/Table4[[#This Row],[Count]]</f>
        <v>0.25</v>
      </c>
      <c r="H56" s="2">
        <f>COUNTIFS(Table2[Sub-Sector],Table4[[#This Row],[Sub-Sector]],Table2[RSI Exponential â€“ 14D],"&gt;=50")/Table4[[#This Row],[Count]]</f>
        <v>0.75</v>
      </c>
      <c r="I56" s="2">
        <f>COUNTIFS(Table2[Sub-Sector],Table4[[#This Row],[Sub-Sector]],Table2[Relative Volume],"&gt;=2")/Table4[[#This Row],[Count]]</f>
        <v>0</v>
      </c>
      <c r="J56" s="2">
        <f>COUNTIFS(Table2[Sub-Sector],Table4[[#This Row],[Sub-Sector]],Table2[% Away From Day Low],"&gt;=0.05")/Table4[[#This Row],[Count]]</f>
        <v>0</v>
      </c>
      <c r="K56" s="2">
        <f>COUNTIFS(Table2[Sub-Sector],Table4[[#This Row],[Sub-Sector]],Table2[% Away From Day High],"&lt;=0.05")/Table4[[#This Row],[Count]]</f>
        <v>1</v>
      </c>
      <c r="L56" s="2">
        <f>COUNTIFS(Table2[Sub-Sector],Table4[[#This Row],[Sub-Sector]],Table2[% Away From Current Week Low],"&gt;=0.05")/Table4[[#This Row],[Count]]</f>
        <v>0.25</v>
      </c>
      <c r="M56" s="2">
        <f>COUNTIFS(Table2[Sub-Sector],Table4[[#This Row],[Sub-Sector]],Table2[% Away From Current Week High],"&lt;=0.05")/Table4[[#This Row],[Count]]</f>
        <v>0.75</v>
      </c>
      <c r="N56" s="2">
        <f>COUNTIFS(Table2[Sub-Sector],Table4[[#This Row],[Sub-Sector]],Table2[% Away From Current Month Low],"&gt;=0.05")/Table4[[#This Row],[Count]]</f>
        <v>1</v>
      </c>
      <c r="O56" s="2">
        <f>COUNTIFS(Table2[Sub-Sector],Table4[[#This Row],[Sub-Sector]],Table2[% Away From Current Month High],"&lt;=0.05")/Table4[[#This Row],[Count]]</f>
        <v>0.75</v>
      </c>
      <c r="P56" s="2">
        <f>COUNTIFS(Table2[Sub-Sector],Table4[[#This Row],[Sub-Sector]],Table2[% Away From 52W High],"&lt;=10")/Table4[[#This Row],[Count]]</f>
        <v>0.5</v>
      </c>
      <c r="Q56" s="2">
        <f>COUNTIFS(Table2[Sub-Sector],Table4[[#This Row],[Sub-Sector]],Table2[% Away From 52W Low],"&gt;=10")/Table4[[#This Row],[Count]]</f>
        <v>1</v>
      </c>
      <c r="R56" s="2">
        <f>COUNTIFS(Table2[Sub-Sector],Table4[[#This Row],[Sub-Sector]],Table2[% Price above 20 EMA],"&gt;=0")/Table4[[#This Row],[Count]]</f>
        <v>1</v>
      </c>
      <c r="S56" s="2">
        <f>COUNTIFS(Table2[Sub-Sector],Table4[[#This Row],[Sub-Sector]],Table2[% Price above 50 EMA],"&gt;=0")/Table4[[#This Row],[Count]]</f>
        <v>0.75</v>
      </c>
      <c r="T56" s="2">
        <f>COUNTIFS(Table2[Sub-Sector],Table4[[#This Row],[Sub-Sector]],Table2[% Price above 200 EMA],"&gt;=0")/Table4[[#This Row],[Count]]</f>
        <v>0.75</v>
      </c>
      <c r="U56" s="2">
        <f>COUNTIFS(Table2[Sub-Sector],Table4[[#This Row],[Sub-Sector]],Table2[Rate of Change - Zone],"Positive")/Table4[[#This Row],[Count]]</f>
        <v>1</v>
      </c>
      <c r="V56" s="2">
        <f>COUNTIFS(Table2[Sub-Sector],Table4[[#This Row],[Sub-Sector]],Table2[Sharpe Ratio],"&gt;=0.10")/Table4[[#This Row],[Count]]</f>
        <v>0</v>
      </c>
    </row>
    <row r="57" spans="1:22" x14ac:dyDescent="0.3">
      <c r="A57" t="s">
        <v>662</v>
      </c>
      <c r="B57">
        <f>COUNTIFS(Table2[Sub-Sector],Table4[[#This Row],[Sub-Sector]])</f>
        <v>4</v>
      </c>
      <c r="C57" s="2">
        <f>COUNTIFS(Table2[Sub-Sector],Table4[[#This Row],[Sub-Sector]],Table2[Uptrend],"Uptrend")/Table4[[#This Row],[Count]]</f>
        <v>0.5</v>
      </c>
      <c r="D57" s="2">
        <f>COUNTIFS(Table2[Sub-Sector],Table4[[#This Row],[Sub-Sector]],Table2[1W Return vs Nifty],"&gt;=5")/Table4[[#This Row],[Count]]</f>
        <v>0</v>
      </c>
      <c r="E57" s="2">
        <f>COUNTIFS(Table2[Sub-Sector],Table4[[#This Row],[Sub-Sector]],Table2[1M Return vs Nifty],"&gt;=5")/Table4[[#This Row],[Count]]</f>
        <v>0.25</v>
      </c>
      <c r="F57" s="2">
        <f>COUNTIFS(Table2[Sub-Sector],Table4[[#This Row],[Sub-Sector]],Table2[6M Return vs Nifty],"&gt;=10")/Table4[[#This Row],[Count]]</f>
        <v>0.75</v>
      </c>
      <c r="G57" s="2">
        <f>COUNTIFS(Table2[Sub-Sector],Table4[[#This Row],[Sub-Sector]],Table2[1Y Return vs Nifty],"&gt;=10")/Table4[[#This Row],[Count]]</f>
        <v>0.75</v>
      </c>
      <c r="H57" s="2">
        <f>COUNTIFS(Table2[Sub-Sector],Table4[[#This Row],[Sub-Sector]],Table2[RSI Exponential â€“ 14D],"&gt;=50")/Table4[[#This Row],[Count]]</f>
        <v>0</v>
      </c>
      <c r="I57" s="2">
        <f>COUNTIFS(Table2[Sub-Sector],Table4[[#This Row],[Sub-Sector]],Table2[Relative Volume],"&gt;=2")/Table4[[#This Row],[Count]]</f>
        <v>0</v>
      </c>
      <c r="J57" s="2">
        <f>COUNTIFS(Table2[Sub-Sector],Table4[[#This Row],[Sub-Sector]],Table2[% Away From Day Low],"&gt;=0.05")/Table4[[#This Row],[Count]]</f>
        <v>0</v>
      </c>
      <c r="K57" s="2">
        <f>COUNTIFS(Table2[Sub-Sector],Table4[[#This Row],[Sub-Sector]],Table2[% Away From Day High],"&lt;=0.05")/Table4[[#This Row],[Count]]</f>
        <v>1</v>
      </c>
      <c r="L57" s="2">
        <f>COUNTIFS(Table2[Sub-Sector],Table4[[#This Row],[Sub-Sector]],Table2[% Away From Current Week Low],"&gt;=0.05")/Table4[[#This Row],[Count]]</f>
        <v>0</v>
      </c>
      <c r="M57" s="2">
        <f>COUNTIFS(Table2[Sub-Sector],Table4[[#This Row],[Sub-Sector]],Table2[% Away From Current Week High],"&lt;=0.05")/Table4[[#This Row],[Count]]</f>
        <v>0.5</v>
      </c>
      <c r="N57" s="2">
        <f>COUNTIFS(Table2[Sub-Sector],Table4[[#This Row],[Sub-Sector]],Table2[% Away From Current Month Low],"&gt;=0.05")/Table4[[#This Row],[Count]]</f>
        <v>1</v>
      </c>
      <c r="O57" s="2">
        <f>COUNTIFS(Table2[Sub-Sector],Table4[[#This Row],[Sub-Sector]],Table2[% Away From Current Month High],"&lt;=0.05")/Table4[[#This Row],[Count]]</f>
        <v>0</v>
      </c>
      <c r="P57" s="2">
        <f>COUNTIFS(Table2[Sub-Sector],Table4[[#This Row],[Sub-Sector]],Table2[% Away From 52W High],"&lt;=10")/Table4[[#This Row],[Count]]</f>
        <v>0</v>
      </c>
      <c r="Q57" s="2">
        <f>COUNTIFS(Table2[Sub-Sector],Table4[[#This Row],[Sub-Sector]],Table2[% Away From 52W Low],"&gt;=10")/Table4[[#This Row],[Count]]</f>
        <v>1</v>
      </c>
      <c r="R57" s="2">
        <f>COUNTIFS(Table2[Sub-Sector],Table4[[#This Row],[Sub-Sector]],Table2[% Price above 20 EMA],"&gt;=0")/Table4[[#This Row],[Count]]</f>
        <v>0.5</v>
      </c>
      <c r="S57" s="2">
        <f>COUNTIFS(Table2[Sub-Sector],Table4[[#This Row],[Sub-Sector]],Table2[% Price above 50 EMA],"&gt;=0")/Table4[[#This Row],[Count]]</f>
        <v>0.5</v>
      </c>
      <c r="T57" s="2">
        <f>COUNTIFS(Table2[Sub-Sector],Table4[[#This Row],[Sub-Sector]],Table2[% Price above 200 EMA],"&gt;=0")/Table4[[#This Row],[Count]]</f>
        <v>0.75</v>
      </c>
      <c r="U57" s="2">
        <f>COUNTIFS(Table2[Sub-Sector],Table4[[#This Row],[Sub-Sector]],Table2[Rate of Change - Zone],"Positive")/Table4[[#This Row],[Count]]</f>
        <v>0.5</v>
      </c>
      <c r="V57" s="2">
        <f>COUNTIFS(Table2[Sub-Sector],Table4[[#This Row],[Sub-Sector]],Table2[Sharpe Ratio],"&gt;=0.10")/Table4[[#This Row],[Count]]</f>
        <v>0.25</v>
      </c>
    </row>
    <row r="58" spans="1:22" x14ac:dyDescent="0.3">
      <c r="A58" t="s">
        <v>104</v>
      </c>
      <c r="B58">
        <f>COUNTIFS(Table2[Sub-Sector],Table4[[#This Row],[Sub-Sector]])</f>
        <v>4</v>
      </c>
      <c r="C58" s="2">
        <f>COUNTIFS(Table2[Sub-Sector],Table4[[#This Row],[Sub-Sector]],Table2[Uptrend],"Uptrend")/Table4[[#This Row],[Count]]</f>
        <v>0</v>
      </c>
      <c r="D58" s="2">
        <f>COUNTIFS(Table2[Sub-Sector],Table4[[#This Row],[Sub-Sector]],Table2[1W Return vs Nifty],"&gt;=5")/Table4[[#This Row],[Count]]</f>
        <v>0</v>
      </c>
      <c r="E58" s="2">
        <f>COUNTIFS(Table2[Sub-Sector],Table4[[#This Row],[Sub-Sector]],Table2[1M Return vs Nifty],"&gt;=5")/Table4[[#This Row],[Count]]</f>
        <v>0</v>
      </c>
      <c r="F58" s="2">
        <f>COUNTIFS(Table2[Sub-Sector],Table4[[#This Row],[Sub-Sector]],Table2[6M Return vs Nifty],"&gt;=10")/Table4[[#This Row],[Count]]</f>
        <v>0</v>
      </c>
      <c r="G58" s="2">
        <f>COUNTIFS(Table2[Sub-Sector],Table4[[#This Row],[Sub-Sector]],Table2[1Y Return vs Nifty],"&gt;=10")/Table4[[#This Row],[Count]]</f>
        <v>0</v>
      </c>
      <c r="H58" s="2">
        <f>COUNTIFS(Table2[Sub-Sector],Table4[[#This Row],[Sub-Sector]],Table2[RSI Exponential â€“ 14D],"&gt;=50")/Table4[[#This Row],[Count]]</f>
        <v>0.75</v>
      </c>
      <c r="I58" s="2">
        <f>COUNTIFS(Table2[Sub-Sector],Table4[[#This Row],[Sub-Sector]],Table2[Relative Volume],"&gt;=2")/Table4[[#This Row],[Count]]</f>
        <v>0</v>
      </c>
      <c r="J58" s="2">
        <f>COUNTIFS(Table2[Sub-Sector],Table4[[#This Row],[Sub-Sector]],Table2[% Away From Day Low],"&gt;=0.05")/Table4[[#This Row],[Count]]</f>
        <v>0</v>
      </c>
      <c r="K58" s="2">
        <f>COUNTIFS(Table2[Sub-Sector],Table4[[#This Row],[Sub-Sector]],Table2[% Away From Day High],"&lt;=0.05")/Table4[[#This Row],[Count]]</f>
        <v>1</v>
      </c>
      <c r="L58" s="2">
        <f>COUNTIFS(Table2[Sub-Sector],Table4[[#This Row],[Sub-Sector]],Table2[% Away From Current Week Low],"&gt;=0.05")/Table4[[#This Row],[Count]]</f>
        <v>0</v>
      </c>
      <c r="M58" s="2">
        <f>COUNTIFS(Table2[Sub-Sector],Table4[[#This Row],[Sub-Sector]],Table2[% Away From Current Week High],"&lt;=0.05")/Table4[[#This Row],[Count]]</f>
        <v>0.75</v>
      </c>
      <c r="N58" s="2">
        <f>COUNTIFS(Table2[Sub-Sector],Table4[[#This Row],[Sub-Sector]],Table2[% Away From Current Month Low],"&gt;=0.05")/Table4[[#This Row],[Count]]</f>
        <v>1</v>
      </c>
      <c r="O58" s="2">
        <f>COUNTIFS(Table2[Sub-Sector],Table4[[#This Row],[Sub-Sector]],Table2[% Away From Current Month High],"&lt;=0.05")/Table4[[#This Row],[Count]]</f>
        <v>0.75</v>
      </c>
      <c r="P58" s="2">
        <f>COUNTIFS(Table2[Sub-Sector],Table4[[#This Row],[Sub-Sector]],Table2[% Away From 52W High],"&lt;=10")/Table4[[#This Row],[Count]]</f>
        <v>0</v>
      </c>
      <c r="Q58" s="2">
        <f>COUNTIFS(Table2[Sub-Sector],Table4[[#This Row],[Sub-Sector]],Table2[% Away From 52W Low],"&gt;=10")/Table4[[#This Row],[Count]]</f>
        <v>0.25</v>
      </c>
      <c r="R58" s="2">
        <f>COUNTIFS(Table2[Sub-Sector],Table4[[#This Row],[Sub-Sector]],Table2[% Price above 20 EMA],"&gt;=0")/Table4[[#This Row],[Count]]</f>
        <v>0.75</v>
      </c>
      <c r="S58" s="2">
        <f>COUNTIFS(Table2[Sub-Sector],Table4[[#This Row],[Sub-Sector]],Table2[% Price above 50 EMA],"&gt;=0")/Table4[[#This Row],[Count]]</f>
        <v>0.75</v>
      </c>
      <c r="T58" s="2">
        <f>COUNTIFS(Table2[Sub-Sector],Table4[[#This Row],[Sub-Sector]],Table2[% Price above 200 EMA],"&gt;=0")/Table4[[#This Row],[Count]]</f>
        <v>0</v>
      </c>
      <c r="U58" s="2">
        <f>COUNTIFS(Table2[Sub-Sector],Table4[[#This Row],[Sub-Sector]],Table2[Rate of Change - Zone],"Positive")/Table4[[#This Row],[Count]]</f>
        <v>0.75</v>
      </c>
      <c r="V58" s="2">
        <f>COUNTIFS(Table2[Sub-Sector],Table4[[#This Row],[Sub-Sector]],Table2[Sharpe Ratio],"&gt;=0.10")/Table4[[#This Row],[Count]]</f>
        <v>0</v>
      </c>
    </row>
    <row r="59" spans="1:22" x14ac:dyDescent="0.3">
      <c r="A59" t="s">
        <v>299</v>
      </c>
      <c r="B59">
        <f>COUNTIFS(Table2[Sub-Sector],Table4[[#This Row],[Sub-Sector]])</f>
        <v>3</v>
      </c>
      <c r="C59" s="2">
        <f>COUNTIFS(Table2[Sub-Sector],Table4[[#This Row],[Sub-Sector]],Table2[Uptrend],"Uptrend")/Table4[[#This Row],[Count]]</f>
        <v>1</v>
      </c>
      <c r="D59" s="2">
        <f>COUNTIFS(Table2[Sub-Sector],Table4[[#This Row],[Sub-Sector]],Table2[1W Return vs Nifty],"&gt;=5")/Table4[[#This Row],[Count]]</f>
        <v>0.66666666666666663</v>
      </c>
      <c r="E59" s="2">
        <f>COUNTIFS(Table2[Sub-Sector],Table4[[#This Row],[Sub-Sector]],Table2[1M Return vs Nifty],"&gt;=5")/Table4[[#This Row],[Count]]</f>
        <v>1</v>
      </c>
      <c r="F59" s="2">
        <f>COUNTIFS(Table2[Sub-Sector],Table4[[#This Row],[Sub-Sector]],Table2[6M Return vs Nifty],"&gt;=10")/Table4[[#This Row],[Count]]</f>
        <v>1</v>
      </c>
      <c r="G59" s="2">
        <f>COUNTIFS(Table2[Sub-Sector],Table4[[#This Row],[Sub-Sector]],Table2[1Y Return vs Nifty],"&gt;=10")/Table4[[#This Row],[Count]]</f>
        <v>1</v>
      </c>
      <c r="H59" s="2">
        <f>COUNTIFS(Table2[Sub-Sector],Table4[[#This Row],[Sub-Sector]],Table2[RSI Exponential â€“ 14D],"&gt;=50")/Table4[[#This Row],[Count]]</f>
        <v>1</v>
      </c>
      <c r="I59" s="2">
        <f>COUNTIFS(Table2[Sub-Sector],Table4[[#This Row],[Sub-Sector]],Table2[Relative Volume],"&gt;=2")/Table4[[#This Row],[Count]]</f>
        <v>0.33333333333333331</v>
      </c>
      <c r="J59" s="2">
        <f>COUNTIFS(Table2[Sub-Sector],Table4[[#This Row],[Sub-Sector]],Table2[% Away From Day Low],"&gt;=0.05")/Table4[[#This Row],[Count]]</f>
        <v>0</v>
      </c>
      <c r="K59" s="2">
        <f>COUNTIFS(Table2[Sub-Sector],Table4[[#This Row],[Sub-Sector]],Table2[% Away From Day High],"&lt;=0.05")/Table4[[#This Row],[Count]]</f>
        <v>0.66666666666666663</v>
      </c>
      <c r="L59" s="2">
        <f>COUNTIFS(Table2[Sub-Sector],Table4[[#This Row],[Sub-Sector]],Table2[% Away From Current Week Low],"&gt;=0.05")/Table4[[#This Row],[Count]]</f>
        <v>0.66666666666666663</v>
      </c>
      <c r="M59" s="2">
        <f>COUNTIFS(Table2[Sub-Sector],Table4[[#This Row],[Sub-Sector]],Table2[% Away From Current Week High],"&lt;=0.05")/Table4[[#This Row],[Count]]</f>
        <v>0.66666666666666663</v>
      </c>
      <c r="N59" s="2">
        <f>COUNTIFS(Table2[Sub-Sector],Table4[[#This Row],[Sub-Sector]],Table2[% Away From Current Month Low],"&gt;=0.05")/Table4[[#This Row],[Count]]</f>
        <v>1</v>
      </c>
      <c r="O59" s="2">
        <f>COUNTIFS(Table2[Sub-Sector],Table4[[#This Row],[Sub-Sector]],Table2[% Away From Current Month High],"&lt;=0.05")/Table4[[#This Row],[Count]]</f>
        <v>0.33333333333333331</v>
      </c>
      <c r="P59" s="2">
        <f>COUNTIFS(Table2[Sub-Sector],Table4[[#This Row],[Sub-Sector]],Table2[% Away From 52W High],"&lt;=10")/Table4[[#This Row],[Count]]</f>
        <v>1</v>
      </c>
      <c r="Q59" s="2">
        <f>COUNTIFS(Table2[Sub-Sector],Table4[[#This Row],[Sub-Sector]],Table2[% Away From 52W Low],"&gt;=10")/Table4[[#This Row],[Count]]</f>
        <v>1</v>
      </c>
      <c r="R59" s="2">
        <f>COUNTIFS(Table2[Sub-Sector],Table4[[#This Row],[Sub-Sector]],Table2[% Price above 20 EMA],"&gt;=0")/Table4[[#This Row],[Count]]</f>
        <v>1</v>
      </c>
      <c r="S59" s="2">
        <f>COUNTIFS(Table2[Sub-Sector],Table4[[#This Row],[Sub-Sector]],Table2[% Price above 50 EMA],"&gt;=0")/Table4[[#This Row],[Count]]</f>
        <v>1</v>
      </c>
      <c r="T59" s="2">
        <f>COUNTIFS(Table2[Sub-Sector],Table4[[#This Row],[Sub-Sector]],Table2[% Price above 200 EMA],"&gt;=0")/Table4[[#This Row],[Count]]</f>
        <v>1</v>
      </c>
      <c r="U59" s="2">
        <f>COUNTIFS(Table2[Sub-Sector],Table4[[#This Row],[Sub-Sector]],Table2[Rate of Change - Zone],"Positive")/Table4[[#This Row],[Count]]</f>
        <v>1</v>
      </c>
      <c r="V59" s="2">
        <f>COUNTIFS(Table2[Sub-Sector],Table4[[#This Row],[Sub-Sector]],Table2[Sharpe Ratio],"&gt;=0.10")/Table4[[#This Row],[Count]]</f>
        <v>1</v>
      </c>
    </row>
    <row r="60" spans="1:22" x14ac:dyDescent="0.3">
      <c r="A60" t="s">
        <v>659</v>
      </c>
      <c r="B60">
        <f>COUNTIFS(Table2[Sub-Sector],Table4[[#This Row],[Sub-Sector]])</f>
        <v>3</v>
      </c>
      <c r="C60" s="2">
        <f>COUNTIFS(Table2[Sub-Sector],Table4[[#This Row],[Sub-Sector]],Table2[Uptrend],"Uptrend")/Table4[[#This Row],[Count]]</f>
        <v>1</v>
      </c>
      <c r="D60" s="2">
        <f>COUNTIFS(Table2[Sub-Sector],Table4[[#This Row],[Sub-Sector]],Table2[1W Return vs Nifty],"&gt;=5")/Table4[[#This Row],[Count]]</f>
        <v>0</v>
      </c>
      <c r="E60" s="2">
        <f>COUNTIFS(Table2[Sub-Sector],Table4[[#This Row],[Sub-Sector]],Table2[1M Return vs Nifty],"&gt;=5")/Table4[[#This Row],[Count]]</f>
        <v>0.66666666666666663</v>
      </c>
      <c r="F60" s="2">
        <f>COUNTIFS(Table2[Sub-Sector],Table4[[#This Row],[Sub-Sector]],Table2[6M Return vs Nifty],"&gt;=10")/Table4[[#This Row],[Count]]</f>
        <v>0.66666666666666663</v>
      </c>
      <c r="G60" s="2">
        <f>COUNTIFS(Table2[Sub-Sector],Table4[[#This Row],[Sub-Sector]],Table2[1Y Return vs Nifty],"&gt;=10")/Table4[[#This Row],[Count]]</f>
        <v>0.66666666666666663</v>
      </c>
      <c r="H60" s="2">
        <f>COUNTIFS(Table2[Sub-Sector],Table4[[#This Row],[Sub-Sector]],Table2[RSI Exponential â€“ 14D],"&gt;=50")/Table4[[#This Row],[Count]]</f>
        <v>1</v>
      </c>
      <c r="I60" s="2">
        <f>COUNTIFS(Table2[Sub-Sector],Table4[[#This Row],[Sub-Sector]],Table2[Relative Volume],"&gt;=2")/Table4[[#This Row],[Count]]</f>
        <v>0.33333333333333331</v>
      </c>
      <c r="J60" s="2">
        <f>COUNTIFS(Table2[Sub-Sector],Table4[[#This Row],[Sub-Sector]],Table2[% Away From Day Low],"&gt;=0.05")/Table4[[#This Row],[Count]]</f>
        <v>0</v>
      </c>
      <c r="K60" s="2">
        <f>COUNTIFS(Table2[Sub-Sector],Table4[[#This Row],[Sub-Sector]],Table2[% Away From Day High],"&lt;=0.05")/Table4[[#This Row],[Count]]</f>
        <v>1</v>
      </c>
      <c r="L60" s="2">
        <f>COUNTIFS(Table2[Sub-Sector],Table4[[#This Row],[Sub-Sector]],Table2[% Away From Current Week Low],"&gt;=0.05")/Table4[[#This Row],[Count]]</f>
        <v>0.33333333333333331</v>
      </c>
      <c r="M60" s="2">
        <f>COUNTIFS(Table2[Sub-Sector],Table4[[#This Row],[Sub-Sector]],Table2[% Away From Current Week High],"&lt;=0.05")/Table4[[#This Row],[Count]]</f>
        <v>0.66666666666666663</v>
      </c>
      <c r="N60" s="2">
        <f>COUNTIFS(Table2[Sub-Sector],Table4[[#This Row],[Sub-Sector]],Table2[% Away From Current Month Low],"&gt;=0.05")/Table4[[#This Row],[Count]]</f>
        <v>1</v>
      </c>
      <c r="O60" s="2">
        <f>COUNTIFS(Table2[Sub-Sector],Table4[[#This Row],[Sub-Sector]],Table2[% Away From Current Month High],"&lt;=0.05")/Table4[[#This Row],[Count]]</f>
        <v>0.66666666666666663</v>
      </c>
      <c r="P60" s="2">
        <f>COUNTIFS(Table2[Sub-Sector],Table4[[#This Row],[Sub-Sector]],Table2[% Away From 52W High],"&lt;=10")/Table4[[#This Row],[Count]]</f>
        <v>0.66666666666666663</v>
      </c>
      <c r="Q60" s="2">
        <f>COUNTIFS(Table2[Sub-Sector],Table4[[#This Row],[Sub-Sector]],Table2[% Away From 52W Low],"&gt;=10")/Table4[[#This Row],[Count]]</f>
        <v>1</v>
      </c>
      <c r="R60" s="2">
        <f>COUNTIFS(Table2[Sub-Sector],Table4[[#This Row],[Sub-Sector]],Table2[% Price above 20 EMA],"&gt;=0")/Table4[[#This Row],[Count]]</f>
        <v>1</v>
      </c>
      <c r="S60" s="2">
        <f>COUNTIFS(Table2[Sub-Sector],Table4[[#This Row],[Sub-Sector]],Table2[% Price above 50 EMA],"&gt;=0")/Table4[[#This Row],[Count]]</f>
        <v>1</v>
      </c>
      <c r="T60" s="2">
        <f>COUNTIFS(Table2[Sub-Sector],Table4[[#This Row],[Sub-Sector]],Table2[% Price above 200 EMA],"&gt;=0")/Table4[[#This Row],[Count]]</f>
        <v>1</v>
      </c>
      <c r="U60" s="2">
        <f>COUNTIFS(Table2[Sub-Sector],Table4[[#This Row],[Sub-Sector]],Table2[Rate of Change - Zone],"Positive")/Table4[[#This Row],[Count]]</f>
        <v>1</v>
      </c>
      <c r="V60" s="2">
        <f>COUNTIFS(Table2[Sub-Sector],Table4[[#This Row],[Sub-Sector]],Table2[Sharpe Ratio],"&gt;=0.10")/Table4[[#This Row],[Count]]</f>
        <v>0.33333333333333331</v>
      </c>
    </row>
    <row r="61" spans="1:22" x14ac:dyDescent="0.3">
      <c r="A61" t="s">
        <v>154</v>
      </c>
      <c r="B61">
        <f>COUNTIFS(Table2[Sub-Sector],Table4[[#This Row],[Sub-Sector]])</f>
        <v>3</v>
      </c>
      <c r="C61" s="2">
        <f>COUNTIFS(Table2[Sub-Sector],Table4[[#This Row],[Sub-Sector]],Table2[Uptrend],"Uptrend")/Table4[[#This Row],[Count]]</f>
        <v>1</v>
      </c>
      <c r="D61" s="2">
        <f>COUNTIFS(Table2[Sub-Sector],Table4[[#This Row],[Sub-Sector]],Table2[1W Return vs Nifty],"&gt;=5")/Table4[[#This Row],[Count]]</f>
        <v>0</v>
      </c>
      <c r="E61" s="2">
        <f>COUNTIFS(Table2[Sub-Sector],Table4[[#This Row],[Sub-Sector]],Table2[1M Return vs Nifty],"&gt;=5")/Table4[[#This Row],[Count]]</f>
        <v>0</v>
      </c>
      <c r="F61" s="2">
        <f>COUNTIFS(Table2[Sub-Sector],Table4[[#This Row],[Sub-Sector]],Table2[6M Return vs Nifty],"&gt;=10")/Table4[[#This Row],[Count]]</f>
        <v>0.33333333333333331</v>
      </c>
      <c r="G61" s="2">
        <f>COUNTIFS(Table2[Sub-Sector],Table4[[#This Row],[Sub-Sector]],Table2[1Y Return vs Nifty],"&gt;=10")/Table4[[#This Row],[Count]]</f>
        <v>1</v>
      </c>
      <c r="H61" s="2">
        <f>COUNTIFS(Table2[Sub-Sector],Table4[[#This Row],[Sub-Sector]],Table2[RSI Exponential â€“ 14D],"&gt;=50")/Table4[[#This Row],[Count]]</f>
        <v>1</v>
      </c>
      <c r="I61" s="2">
        <f>COUNTIFS(Table2[Sub-Sector],Table4[[#This Row],[Sub-Sector]],Table2[Relative Volume],"&gt;=2")/Table4[[#This Row],[Count]]</f>
        <v>0</v>
      </c>
      <c r="J61" s="2">
        <f>COUNTIFS(Table2[Sub-Sector],Table4[[#This Row],[Sub-Sector]],Table2[% Away From Day Low],"&gt;=0.05")/Table4[[#This Row],[Count]]</f>
        <v>0</v>
      </c>
      <c r="K61" s="2">
        <f>COUNTIFS(Table2[Sub-Sector],Table4[[#This Row],[Sub-Sector]],Table2[% Away From Day High],"&lt;=0.05")/Table4[[#This Row],[Count]]</f>
        <v>1</v>
      </c>
      <c r="L61" s="2">
        <f>COUNTIFS(Table2[Sub-Sector],Table4[[#This Row],[Sub-Sector]],Table2[% Away From Current Week Low],"&gt;=0.05")/Table4[[#This Row],[Count]]</f>
        <v>0.33333333333333331</v>
      </c>
      <c r="M61" s="2">
        <f>COUNTIFS(Table2[Sub-Sector],Table4[[#This Row],[Sub-Sector]],Table2[% Away From Current Week High],"&lt;=0.05")/Table4[[#This Row],[Count]]</f>
        <v>0.66666666666666663</v>
      </c>
      <c r="N61" s="2">
        <f>COUNTIFS(Table2[Sub-Sector],Table4[[#This Row],[Sub-Sector]],Table2[% Away From Current Month Low],"&gt;=0.05")/Table4[[#This Row],[Count]]</f>
        <v>1</v>
      </c>
      <c r="O61" s="2">
        <f>COUNTIFS(Table2[Sub-Sector],Table4[[#This Row],[Sub-Sector]],Table2[% Away From Current Month High],"&lt;=0.05")/Table4[[#This Row],[Count]]</f>
        <v>0.33333333333333331</v>
      </c>
      <c r="P61" s="2">
        <f>COUNTIFS(Table2[Sub-Sector],Table4[[#This Row],[Sub-Sector]],Table2[% Away From 52W High],"&lt;=10")/Table4[[#This Row],[Count]]</f>
        <v>0</v>
      </c>
      <c r="Q61" s="2">
        <f>COUNTIFS(Table2[Sub-Sector],Table4[[#This Row],[Sub-Sector]],Table2[% Away From 52W Low],"&gt;=10")/Table4[[#This Row],[Count]]</f>
        <v>1</v>
      </c>
      <c r="R61" s="2">
        <f>COUNTIFS(Table2[Sub-Sector],Table4[[#This Row],[Sub-Sector]],Table2[% Price above 20 EMA],"&gt;=0")/Table4[[#This Row],[Count]]</f>
        <v>1</v>
      </c>
      <c r="S61" s="2">
        <f>COUNTIFS(Table2[Sub-Sector],Table4[[#This Row],[Sub-Sector]],Table2[% Price above 50 EMA],"&gt;=0")/Table4[[#This Row],[Count]]</f>
        <v>1</v>
      </c>
      <c r="T61" s="2">
        <f>COUNTIFS(Table2[Sub-Sector],Table4[[#This Row],[Sub-Sector]],Table2[% Price above 200 EMA],"&gt;=0")/Table4[[#This Row],[Count]]</f>
        <v>1</v>
      </c>
      <c r="U61" s="2">
        <f>COUNTIFS(Table2[Sub-Sector],Table4[[#This Row],[Sub-Sector]],Table2[Rate of Change - Zone],"Positive")/Table4[[#This Row],[Count]]</f>
        <v>1</v>
      </c>
      <c r="V61" s="2">
        <f>COUNTIFS(Table2[Sub-Sector],Table4[[#This Row],[Sub-Sector]],Table2[Sharpe Ratio],"&gt;=0.10")/Table4[[#This Row],[Count]]</f>
        <v>0.33333333333333331</v>
      </c>
    </row>
    <row r="62" spans="1:22" x14ac:dyDescent="0.3">
      <c r="A62" t="s">
        <v>953</v>
      </c>
      <c r="B62">
        <f>COUNTIFS(Table2[Sub-Sector],Table4[[#This Row],[Sub-Sector]])</f>
        <v>3</v>
      </c>
      <c r="C62" s="2">
        <f>COUNTIFS(Table2[Sub-Sector],Table4[[#This Row],[Sub-Sector]],Table2[Uptrend],"Uptrend")/Table4[[#This Row],[Count]]</f>
        <v>1</v>
      </c>
      <c r="D62" s="2">
        <f>COUNTIFS(Table2[Sub-Sector],Table4[[#This Row],[Sub-Sector]],Table2[1W Return vs Nifty],"&gt;=5")/Table4[[#This Row],[Count]]</f>
        <v>0</v>
      </c>
      <c r="E62" s="2">
        <f>COUNTIFS(Table2[Sub-Sector],Table4[[#This Row],[Sub-Sector]],Table2[1M Return vs Nifty],"&gt;=5")/Table4[[#This Row],[Count]]</f>
        <v>0.33333333333333331</v>
      </c>
      <c r="F62" s="2">
        <f>COUNTIFS(Table2[Sub-Sector],Table4[[#This Row],[Sub-Sector]],Table2[6M Return vs Nifty],"&gt;=10")/Table4[[#This Row],[Count]]</f>
        <v>0</v>
      </c>
      <c r="G62" s="2">
        <f>COUNTIFS(Table2[Sub-Sector],Table4[[#This Row],[Sub-Sector]],Table2[1Y Return vs Nifty],"&gt;=10")/Table4[[#This Row],[Count]]</f>
        <v>1</v>
      </c>
      <c r="H62" s="2">
        <f>COUNTIFS(Table2[Sub-Sector],Table4[[#This Row],[Sub-Sector]],Table2[RSI Exponential â€“ 14D],"&gt;=50")/Table4[[#This Row],[Count]]</f>
        <v>1</v>
      </c>
      <c r="I62" s="2">
        <f>COUNTIFS(Table2[Sub-Sector],Table4[[#This Row],[Sub-Sector]],Table2[Relative Volume],"&gt;=2")/Table4[[#This Row],[Count]]</f>
        <v>0</v>
      </c>
      <c r="J62" s="2">
        <f>COUNTIFS(Table2[Sub-Sector],Table4[[#This Row],[Sub-Sector]],Table2[% Away From Day Low],"&gt;=0.05")/Table4[[#This Row],[Count]]</f>
        <v>0</v>
      </c>
      <c r="K62" s="2">
        <f>COUNTIFS(Table2[Sub-Sector],Table4[[#This Row],[Sub-Sector]],Table2[% Away From Day High],"&lt;=0.05")/Table4[[#This Row],[Count]]</f>
        <v>1</v>
      </c>
      <c r="L62" s="2">
        <f>COUNTIFS(Table2[Sub-Sector],Table4[[#This Row],[Sub-Sector]],Table2[% Away From Current Week Low],"&gt;=0.05")/Table4[[#This Row],[Count]]</f>
        <v>0</v>
      </c>
      <c r="M62" s="2">
        <f>COUNTIFS(Table2[Sub-Sector],Table4[[#This Row],[Sub-Sector]],Table2[% Away From Current Week High],"&lt;=0.05")/Table4[[#This Row],[Count]]</f>
        <v>0.66666666666666663</v>
      </c>
      <c r="N62" s="2">
        <f>COUNTIFS(Table2[Sub-Sector],Table4[[#This Row],[Sub-Sector]],Table2[% Away From Current Month Low],"&gt;=0.05")/Table4[[#This Row],[Count]]</f>
        <v>1</v>
      </c>
      <c r="O62" s="2">
        <f>COUNTIFS(Table2[Sub-Sector],Table4[[#This Row],[Sub-Sector]],Table2[% Away From Current Month High],"&lt;=0.05")/Table4[[#This Row],[Count]]</f>
        <v>0.66666666666666663</v>
      </c>
      <c r="P62" s="2">
        <f>COUNTIFS(Table2[Sub-Sector],Table4[[#This Row],[Sub-Sector]],Table2[% Away From 52W High],"&lt;=10")/Table4[[#This Row],[Count]]</f>
        <v>0.33333333333333331</v>
      </c>
      <c r="Q62" s="2">
        <f>COUNTIFS(Table2[Sub-Sector],Table4[[#This Row],[Sub-Sector]],Table2[% Away From 52W Low],"&gt;=10")/Table4[[#This Row],[Count]]</f>
        <v>1</v>
      </c>
      <c r="R62" s="2">
        <f>COUNTIFS(Table2[Sub-Sector],Table4[[#This Row],[Sub-Sector]],Table2[% Price above 20 EMA],"&gt;=0")/Table4[[#This Row],[Count]]</f>
        <v>1</v>
      </c>
      <c r="S62" s="2">
        <f>COUNTIFS(Table2[Sub-Sector],Table4[[#This Row],[Sub-Sector]],Table2[% Price above 50 EMA],"&gt;=0")/Table4[[#This Row],[Count]]</f>
        <v>1</v>
      </c>
      <c r="T62" s="2">
        <f>COUNTIFS(Table2[Sub-Sector],Table4[[#This Row],[Sub-Sector]],Table2[% Price above 200 EMA],"&gt;=0")/Table4[[#This Row],[Count]]</f>
        <v>1</v>
      </c>
      <c r="U62" s="2">
        <f>COUNTIFS(Table2[Sub-Sector],Table4[[#This Row],[Sub-Sector]],Table2[Rate of Change - Zone],"Positive")/Table4[[#This Row],[Count]]</f>
        <v>1</v>
      </c>
      <c r="V62" s="2">
        <f>COUNTIFS(Table2[Sub-Sector],Table4[[#This Row],[Sub-Sector]],Table2[Sharpe Ratio],"&gt;=0.10")/Table4[[#This Row],[Count]]</f>
        <v>0.33333333333333331</v>
      </c>
    </row>
    <row r="63" spans="1:22" x14ac:dyDescent="0.3">
      <c r="A63" t="s">
        <v>143</v>
      </c>
      <c r="B63">
        <f>COUNTIFS(Table2[Sub-Sector],Table4[[#This Row],[Sub-Sector]])</f>
        <v>3</v>
      </c>
      <c r="C63" s="2">
        <f>COUNTIFS(Table2[Sub-Sector],Table4[[#This Row],[Sub-Sector]],Table2[Uptrend],"Uptrend")/Table4[[#This Row],[Count]]</f>
        <v>1</v>
      </c>
      <c r="D63" s="2">
        <f>COUNTIFS(Table2[Sub-Sector],Table4[[#This Row],[Sub-Sector]],Table2[1W Return vs Nifty],"&gt;=5")/Table4[[#This Row],[Count]]</f>
        <v>0</v>
      </c>
      <c r="E63" s="2">
        <f>COUNTIFS(Table2[Sub-Sector],Table4[[#This Row],[Sub-Sector]],Table2[1M Return vs Nifty],"&gt;=5")/Table4[[#This Row],[Count]]</f>
        <v>0.66666666666666663</v>
      </c>
      <c r="F63" s="2">
        <f>COUNTIFS(Table2[Sub-Sector],Table4[[#This Row],[Sub-Sector]],Table2[6M Return vs Nifty],"&gt;=10")/Table4[[#This Row],[Count]]</f>
        <v>1</v>
      </c>
      <c r="G63" s="2">
        <f>COUNTIFS(Table2[Sub-Sector],Table4[[#This Row],[Sub-Sector]],Table2[1Y Return vs Nifty],"&gt;=10")/Table4[[#This Row],[Count]]</f>
        <v>1</v>
      </c>
      <c r="H63" s="2">
        <f>COUNTIFS(Table2[Sub-Sector],Table4[[#This Row],[Sub-Sector]],Table2[RSI Exponential â€“ 14D],"&gt;=50")/Table4[[#This Row],[Count]]</f>
        <v>0.33333333333333331</v>
      </c>
      <c r="I63" s="2">
        <f>COUNTIFS(Table2[Sub-Sector],Table4[[#This Row],[Sub-Sector]],Table2[Relative Volume],"&gt;=2")/Table4[[#This Row],[Count]]</f>
        <v>0</v>
      </c>
      <c r="J63" s="2">
        <f>COUNTIFS(Table2[Sub-Sector],Table4[[#This Row],[Sub-Sector]],Table2[% Away From Day Low],"&gt;=0.05")/Table4[[#This Row],[Count]]</f>
        <v>0</v>
      </c>
      <c r="K63" s="2">
        <f>COUNTIFS(Table2[Sub-Sector],Table4[[#This Row],[Sub-Sector]],Table2[% Away From Day High],"&lt;=0.05")/Table4[[#This Row],[Count]]</f>
        <v>1</v>
      </c>
      <c r="L63" s="2">
        <f>COUNTIFS(Table2[Sub-Sector],Table4[[#This Row],[Sub-Sector]],Table2[% Away From Current Week Low],"&gt;=0.05")/Table4[[#This Row],[Count]]</f>
        <v>0.33333333333333331</v>
      </c>
      <c r="M63" s="2">
        <f>COUNTIFS(Table2[Sub-Sector],Table4[[#This Row],[Sub-Sector]],Table2[% Away From Current Week High],"&lt;=0.05")/Table4[[#This Row],[Count]]</f>
        <v>1</v>
      </c>
      <c r="N63" s="2">
        <f>COUNTIFS(Table2[Sub-Sector],Table4[[#This Row],[Sub-Sector]],Table2[% Away From Current Month Low],"&gt;=0.05")/Table4[[#This Row],[Count]]</f>
        <v>1</v>
      </c>
      <c r="O63" s="2">
        <f>COUNTIFS(Table2[Sub-Sector],Table4[[#This Row],[Sub-Sector]],Table2[% Away From Current Month High],"&lt;=0.05")/Table4[[#This Row],[Count]]</f>
        <v>0.33333333333333331</v>
      </c>
      <c r="P63" s="2">
        <f>COUNTIFS(Table2[Sub-Sector],Table4[[#This Row],[Sub-Sector]],Table2[% Away From 52W High],"&lt;=10")/Table4[[#This Row],[Count]]</f>
        <v>1</v>
      </c>
      <c r="Q63" s="2">
        <f>COUNTIFS(Table2[Sub-Sector],Table4[[#This Row],[Sub-Sector]],Table2[% Away From 52W Low],"&gt;=10")/Table4[[#This Row],[Count]]</f>
        <v>1</v>
      </c>
      <c r="R63" s="2">
        <f>COUNTIFS(Table2[Sub-Sector],Table4[[#This Row],[Sub-Sector]],Table2[% Price above 20 EMA],"&gt;=0")/Table4[[#This Row],[Count]]</f>
        <v>1</v>
      </c>
      <c r="S63" s="2">
        <f>COUNTIFS(Table2[Sub-Sector],Table4[[#This Row],[Sub-Sector]],Table2[% Price above 50 EMA],"&gt;=0")/Table4[[#This Row],[Count]]</f>
        <v>1</v>
      </c>
      <c r="T63" s="2">
        <f>COUNTIFS(Table2[Sub-Sector],Table4[[#This Row],[Sub-Sector]],Table2[% Price above 200 EMA],"&gt;=0")/Table4[[#This Row],[Count]]</f>
        <v>1</v>
      </c>
      <c r="U63" s="2">
        <f>COUNTIFS(Table2[Sub-Sector],Table4[[#This Row],[Sub-Sector]],Table2[Rate of Change - Zone],"Positive")/Table4[[#This Row],[Count]]</f>
        <v>0.33333333333333331</v>
      </c>
      <c r="V63" s="2">
        <f>COUNTIFS(Table2[Sub-Sector],Table4[[#This Row],[Sub-Sector]],Table2[Sharpe Ratio],"&gt;=0.10")/Table4[[#This Row],[Count]]</f>
        <v>0.33333333333333331</v>
      </c>
    </row>
    <row r="64" spans="1:22" x14ac:dyDescent="0.3">
      <c r="A64" t="s">
        <v>101</v>
      </c>
      <c r="B64">
        <f>COUNTIFS(Table2[Sub-Sector],Table4[[#This Row],[Sub-Sector]])</f>
        <v>3</v>
      </c>
      <c r="C64" s="2">
        <f>COUNTIFS(Table2[Sub-Sector],Table4[[#This Row],[Sub-Sector]],Table2[Uptrend],"Uptrend")/Table4[[#This Row],[Count]]</f>
        <v>0.66666666666666663</v>
      </c>
      <c r="D64" s="2">
        <f>COUNTIFS(Table2[Sub-Sector],Table4[[#This Row],[Sub-Sector]],Table2[1W Return vs Nifty],"&gt;=5")/Table4[[#This Row],[Count]]</f>
        <v>0</v>
      </c>
      <c r="E64" s="2">
        <f>COUNTIFS(Table2[Sub-Sector],Table4[[#This Row],[Sub-Sector]],Table2[1M Return vs Nifty],"&gt;=5")/Table4[[#This Row],[Count]]</f>
        <v>0.33333333333333331</v>
      </c>
      <c r="F64" s="2">
        <f>COUNTIFS(Table2[Sub-Sector],Table4[[#This Row],[Sub-Sector]],Table2[6M Return vs Nifty],"&gt;=10")/Table4[[#This Row],[Count]]</f>
        <v>0.33333333333333331</v>
      </c>
      <c r="G64" s="2">
        <f>COUNTIFS(Table2[Sub-Sector],Table4[[#This Row],[Sub-Sector]],Table2[1Y Return vs Nifty],"&gt;=10")/Table4[[#This Row],[Count]]</f>
        <v>1</v>
      </c>
      <c r="H64" s="2">
        <f>COUNTIFS(Table2[Sub-Sector],Table4[[#This Row],[Sub-Sector]],Table2[RSI Exponential â€“ 14D],"&gt;=50")/Table4[[#This Row],[Count]]</f>
        <v>0.66666666666666663</v>
      </c>
      <c r="I64" s="2">
        <f>COUNTIFS(Table2[Sub-Sector],Table4[[#This Row],[Sub-Sector]],Table2[Relative Volume],"&gt;=2")/Table4[[#This Row],[Count]]</f>
        <v>0.33333333333333331</v>
      </c>
      <c r="J64" s="2">
        <f>COUNTIFS(Table2[Sub-Sector],Table4[[#This Row],[Sub-Sector]],Table2[% Away From Day Low],"&gt;=0.05")/Table4[[#This Row],[Count]]</f>
        <v>0</v>
      </c>
      <c r="K64" s="2">
        <f>COUNTIFS(Table2[Sub-Sector],Table4[[#This Row],[Sub-Sector]],Table2[% Away From Day High],"&lt;=0.05")/Table4[[#This Row],[Count]]</f>
        <v>1</v>
      </c>
      <c r="L64" s="2">
        <f>COUNTIFS(Table2[Sub-Sector],Table4[[#This Row],[Sub-Sector]],Table2[% Away From Current Week Low],"&gt;=0.05")/Table4[[#This Row],[Count]]</f>
        <v>0</v>
      </c>
      <c r="M64" s="2">
        <f>COUNTIFS(Table2[Sub-Sector],Table4[[#This Row],[Sub-Sector]],Table2[% Away From Current Week High],"&lt;=0.05")/Table4[[#This Row],[Count]]</f>
        <v>0.33333333333333331</v>
      </c>
      <c r="N64" s="2">
        <f>COUNTIFS(Table2[Sub-Sector],Table4[[#This Row],[Sub-Sector]],Table2[% Away From Current Month Low],"&gt;=0.05")/Table4[[#This Row],[Count]]</f>
        <v>1</v>
      </c>
      <c r="O64" s="2">
        <f>COUNTIFS(Table2[Sub-Sector],Table4[[#This Row],[Sub-Sector]],Table2[% Away From Current Month High],"&lt;=0.05")/Table4[[#This Row],[Count]]</f>
        <v>0</v>
      </c>
      <c r="P64" s="2">
        <f>COUNTIFS(Table2[Sub-Sector],Table4[[#This Row],[Sub-Sector]],Table2[% Away From 52W High],"&lt;=10")/Table4[[#This Row],[Count]]</f>
        <v>0</v>
      </c>
      <c r="Q64" s="2">
        <f>COUNTIFS(Table2[Sub-Sector],Table4[[#This Row],[Sub-Sector]],Table2[% Away From 52W Low],"&gt;=10")/Table4[[#This Row],[Count]]</f>
        <v>1</v>
      </c>
      <c r="R64" s="2">
        <f>COUNTIFS(Table2[Sub-Sector],Table4[[#This Row],[Sub-Sector]],Table2[% Price above 20 EMA],"&gt;=0")/Table4[[#This Row],[Count]]</f>
        <v>0.66666666666666663</v>
      </c>
      <c r="S64" s="2">
        <f>COUNTIFS(Table2[Sub-Sector],Table4[[#This Row],[Sub-Sector]],Table2[% Price above 50 EMA],"&gt;=0")/Table4[[#This Row],[Count]]</f>
        <v>0.66666666666666663</v>
      </c>
      <c r="T64" s="2">
        <f>COUNTIFS(Table2[Sub-Sector],Table4[[#This Row],[Sub-Sector]],Table2[% Price above 200 EMA],"&gt;=0")/Table4[[#This Row],[Count]]</f>
        <v>1</v>
      </c>
      <c r="U64" s="2">
        <f>COUNTIFS(Table2[Sub-Sector],Table4[[#This Row],[Sub-Sector]],Table2[Rate of Change - Zone],"Positive")/Table4[[#This Row],[Count]]</f>
        <v>0.66666666666666663</v>
      </c>
      <c r="V64" s="2">
        <f>COUNTIFS(Table2[Sub-Sector],Table4[[#This Row],[Sub-Sector]],Table2[Sharpe Ratio],"&gt;=0.10")/Table4[[#This Row],[Count]]</f>
        <v>0.33333333333333331</v>
      </c>
    </row>
    <row r="65" spans="1:22" x14ac:dyDescent="0.3">
      <c r="A65" t="s">
        <v>903</v>
      </c>
      <c r="B65">
        <f>COUNTIFS(Table2[Sub-Sector],Table4[[#This Row],[Sub-Sector]])</f>
        <v>3</v>
      </c>
      <c r="C65" s="2">
        <f>COUNTIFS(Table2[Sub-Sector],Table4[[#This Row],[Sub-Sector]],Table2[Uptrend],"Uptrend")/Table4[[#This Row],[Count]]</f>
        <v>0.66666666666666663</v>
      </c>
      <c r="D65" s="2">
        <f>COUNTIFS(Table2[Sub-Sector],Table4[[#This Row],[Sub-Sector]],Table2[1W Return vs Nifty],"&gt;=5")/Table4[[#This Row],[Count]]</f>
        <v>0</v>
      </c>
      <c r="E65" s="2">
        <f>COUNTIFS(Table2[Sub-Sector],Table4[[#This Row],[Sub-Sector]],Table2[1M Return vs Nifty],"&gt;=5")/Table4[[#This Row],[Count]]</f>
        <v>0.33333333333333331</v>
      </c>
      <c r="F65" s="2">
        <f>COUNTIFS(Table2[Sub-Sector],Table4[[#This Row],[Sub-Sector]],Table2[6M Return vs Nifty],"&gt;=10")/Table4[[#This Row],[Count]]</f>
        <v>0</v>
      </c>
      <c r="G65" s="2">
        <f>COUNTIFS(Table2[Sub-Sector],Table4[[#This Row],[Sub-Sector]],Table2[1Y Return vs Nifty],"&gt;=10")/Table4[[#This Row],[Count]]</f>
        <v>1</v>
      </c>
      <c r="H65" s="2">
        <f>COUNTIFS(Table2[Sub-Sector],Table4[[#This Row],[Sub-Sector]],Table2[RSI Exponential â€“ 14D],"&gt;=50")/Table4[[#This Row],[Count]]</f>
        <v>0.66666666666666663</v>
      </c>
      <c r="I65" s="2">
        <f>COUNTIFS(Table2[Sub-Sector],Table4[[#This Row],[Sub-Sector]],Table2[Relative Volume],"&gt;=2")/Table4[[#This Row],[Count]]</f>
        <v>0.33333333333333331</v>
      </c>
      <c r="J65" s="2">
        <f>COUNTIFS(Table2[Sub-Sector],Table4[[#This Row],[Sub-Sector]],Table2[% Away From Day Low],"&gt;=0.05")/Table4[[#This Row],[Count]]</f>
        <v>0</v>
      </c>
      <c r="K65" s="2">
        <f>COUNTIFS(Table2[Sub-Sector],Table4[[#This Row],[Sub-Sector]],Table2[% Away From Day High],"&lt;=0.05")/Table4[[#This Row],[Count]]</f>
        <v>1</v>
      </c>
      <c r="L65" s="2">
        <f>COUNTIFS(Table2[Sub-Sector],Table4[[#This Row],[Sub-Sector]],Table2[% Away From Current Week Low],"&gt;=0.05")/Table4[[#This Row],[Count]]</f>
        <v>0.33333333333333331</v>
      </c>
      <c r="M65" s="2">
        <f>COUNTIFS(Table2[Sub-Sector],Table4[[#This Row],[Sub-Sector]],Table2[% Away From Current Week High],"&lt;=0.05")/Table4[[#This Row],[Count]]</f>
        <v>0.66666666666666663</v>
      </c>
      <c r="N65" s="2">
        <f>COUNTIFS(Table2[Sub-Sector],Table4[[#This Row],[Sub-Sector]],Table2[% Away From Current Month Low],"&gt;=0.05")/Table4[[#This Row],[Count]]</f>
        <v>1</v>
      </c>
      <c r="O65" s="2">
        <f>COUNTIFS(Table2[Sub-Sector],Table4[[#This Row],[Sub-Sector]],Table2[% Away From Current Month High],"&lt;=0.05")/Table4[[#This Row],[Count]]</f>
        <v>0.33333333333333331</v>
      </c>
      <c r="P65" s="2">
        <f>COUNTIFS(Table2[Sub-Sector],Table4[[#This Row],[Sub-Sector]],Table2[% Away From 52W High],"&lt;=10")/Table4[[#This Row],[Count]]</f>
        <v>0.33333333333333331</v>
      </c>
      <c r="Q65" s="2">
        <f>COUNTIFS(Table2[Sub-Sector],Table4[[#This Row],[Sub-Sector]],Table2[% Away From 52W Low],"&gt;=10")/Table4[[#This Row],[Count]]</f>
        <v>1</v>
      </c>
      <c r="R65" s="2">
        <f>COUNTIFS(Table2[Sub-Sector],Table4[[#This Row],[Sub-Sector]],Table2[% Price above 20 EMA],"&gt;=0")/Table4[[#This Row],[Count]]</f>
        <v>0.66666666666666663</v>
      </c>
      <c r="S65" s="2">
        <f>COUNTIFS(Table2[Sub-Sector],Table4[[#This Row],[Sub-Sector]],Table2[% Price above 50 EMA],"&gt;=0")/Table4[[#This Row],[Count]]</f>
        <v>0.66666666666666663</v>
      </c>
      <c r="T65" s="2">
        <f>COUNTIFS(Table2[Sub-Sector],Table4[[#This Row],[Sub-Sector]],Table2[% Price above 200 EMA],"&gt;=0")/Table4[[#This Row],[Count]]</f>
        <v>1</v>
      </c>
      <c r="U65" s="2">
        <f>COUNTIFS(Table2[Sub-Sector],Table4[[#This Row],[Sub-Sector]],Table2[Rate of Change - Zone],"Positive")/Table4[[#This Row],[Count]]</f>
        <v>1</v>
      </c>
      <c r="V65" s="2">
        <f>COUNTIFS(Table2[Sub-Sector],Table4[[#This Row],[Sub-Sector]],Table2[Sharpe Ratio],"&gt;=0.10")/Table4[[#This Row],[Count]]</f>
        <v>0</v>
      </c>
    </row>
    <row r="66" spans="1:22" x14ac:dyDescent="0.3">
      <c r="A66" t="s">
        <v>86</v>
      </c>
      <c r="B66">
        <f>COUNTIFS(Table2[Sub-Sector],Table4[[#This Row],[Sub-Sector]])</f>
        <v>3</v>
      </c>
      <c r="C66" s="2">
        <f>COUNTIFS(Table2[Sub-Sector],Table4[[#This Row],[Sub-Sector]],Table2[Uptrend],"Uptrend")/Table4[[#This Row],[Count]]</f>
        <v>1</v>
      </c>
      <c r="D66" s="2">
        <f>COUNTIFS(Table2[Sub-Sector],Table4[[#This Row],[Sub-Sector]],Table2[1W Return vs Nifty],"&gt;=5")/Table4[[#This Row],[Count]]</f>
        <v>0</v>
      </c>
      <c r="E66" s="2">
        <f>COUNTIFS(Table2[Sub-Sector],Table4[[#This Row],[Sub-Sector]],Table2[1M Return vs Nifty],"&gt;=5")/Table4[[#This Row],[Count]]</f>
        <v>0</v>
      </c>
      <c r="F66" s="2">
        <f>COUNTIFS(Table2[Sub-Sector],Table4[[#This Row],[Sub-Sector]],Table2[6M Return vs Nifty],"&gt;=10")/Table4[[#This Row],[Count]]</f>
        <v>1</v>
      </c>
      <c r="G66" s="2">
        <f>COUNTIFS(Table2[Sub-Sector],Table4[[#This Row],[Sub-Sector]],Table2[1Y Return vs Nifty],"&gt;=10")/Table4[[#This Row],[Count]]</f>
        <v>1</v>
      </c>
      <c r="H66" s="2">
        <f>COUNTIFS(Table2[Sub-Sector],Table4[[#This Row],[Sub-Sector]],Table2[RSI Exponential â€“ 14D],"&gt;=50")/Table4[[#This Row],[Count]]</f>
        <v>0.66666666666666663</v>
      </c>
      <c r="I66" s="2">
        <f>COUNTIFS(Table2[Sub-Sector],Table4[[#This Row],[Sub-Sector]],Table2[Relative Volume],"&gt;=2")/Table4[[#This Row],[Count]]</f>
        <v>0</v>
      </c>
      <c r="J66" s="2">
        <f>COUNTIFS(Table2[Sub-Sector],Table4[[#This Row],[Sub-Sector]],Table2[% Away From Day Low],"&gt;=0.05")/Table4[[#This Row],[Count]]</f>
        <v>0</v>
      </c>
      <c r="K66" s="2">
        <f>COUNTIFS(Table2[Sub-Sector],Table4[[#This Row],[Sub-Sector]],Table2[% Away From Day High],"&lt;=0.05")/Table4[[#This Row],[Count]]</f>
        <v>1</v>
      </c>
      <c r="L66" s="2">
        <f>COUNTIFS(Table2[Sub-Sector],Table4[[#This Row],[Sub-Sector]],Table2[% Away From Current Week Low],"&gt;=0.05")/Table4[[#This Row],[Count]]</f>
        <v>0</v>
      </c>
      <c r="M66" s="2">
        <f>COUNTIFS(Table2[Sub-Sector],Table4[[#This Row],[Sub-Sector]],Table2[% Away From Current Week High],"&lt;=0.05")/Table4[[#This Row],[Count]]</f>
        <v>1</v>
      </c>
      <c r="N66" s="2">
        <f>COUNTIFS(Table2[Sub-Sector],Table4[[#This Row],[Sub-Sector]],Table2[% Away From Current Month Low],"&gt;=0.05")/Table4[[#This Row],[Count]]</f>
        <v>1</v>
      </c>
      <c r="O66" s="2">
        <f>COUNTIFS(Table2[Sub-Sector],Table4[[#This Row],[Sub-Sector]],Table2[% Away From Current Month High],"&lt;=0.05")/Table4[[#This Row],[Count]]</f>
        <v>0.33333333333333331</v>
      </c>
      <c r="P66" s="2">
        <f>COUNTIFS(Table2[Sub-Sector],Table4[[#This Row],[Sub-Sector]],Table2[% Away From 52W High],"&lt;=10")/Table4[[#This Row],[Count]]</f>
        <v>1</v>
      </c>
      <c r="Q66" s="2">
        <f>COUNTIFS(Table2[Sub-Sector],Table4[[#This Row],[Sub-Sector]],Table2[% Away From 52W Low],"&gt;=10")/Table4[[#This Row],[Count]]</f>
        <v>1</v>
      </c>
      <c r="R66" s="2">
        <f>COUNTIFS(Table2[Sub-Sector],Table4[[#This Row],[Sub-Sector]],Table2[% Price above 20 EMA],"&gt;=0")/Table4[[#This Row],[Count]]</f>
        <v>0.66666666666666663</v>
      </c>
      <c r="S66" s="2">
        <f>COUNTIFS(Table2[Sub-Sector],Table4[[#This Row],[Sub-Sector]],Table2[% Price above 50 EMA],"&gt;=0")/Table4[[#This Row],[Count]]</f>
        <v>1</v>
      </c>
      <c r="T66" s="2">
        <f>COUNTIFS(Table2[Sub-Sector],Table4[[#This Row],[Sub-Sector]],Table2[% Price above 200 EMA],"&gt;=0")/Table4[[#This Row],[Count]]</f>
        <v>1</v>
      </c>
      <c r="U66" s="2">
        <f>COUNTIFS(Table2[Sub-Sector],Table4[[#This Row],[Sub-Sector]],Table2[Rate of Change - Zone],"Positive")/Table4[[#This Row],[Count]]</f>
        <v>0.33333333333333331</v>
      </c>
      <c r="V66" s="2">
        <f>COUNTIFS(Table2[Sub-Sector],Table4[[#This Row],[Sub-Sector]],Table2[Sharpe Ratio],"&gt;=0.10")/Table4[[#This Row],[Count]]</f>
        <v>1</v>
      </c>
    </row>
    <row r="67" spans="1:22" x14ac:dyDescent="0.3">
      <c r="A67" t="s">
        <v>75</v>
      </c>
      <c r="B67">
        <f>COUNTIFS(Table2[Sub-Sector],Table4[[#This Row],[Sub-Sector]])</f>
        <v>3</v>
      </c>
      <c r="C67" s="2">
        <f>COUNTIFS(Table2[Sub-Sector],Table4[[#This Row],[Sub-Sector]],Table2[Uptrend],"Uptrend")/Table4[[#This Row],[Count]]</f>
        <v>0.66666666666666663</v>
      </c>
      <c r="D67" s="2">
        <f>COUNTIFS(Table2[Sub-Sector],Table4[[#This Row],[Sub-Sector]],Table2[1W Return vs Nifty],"&gt;=5")/Table4[[#This Row],[Count]]</f>
        <v>0</v>
      </c>
      <c r="E67" s="2">
        <f>COUNTIFS(Table2[Sub-Sector],Table4[[#This Row],[Sub-Sector]],Table2[1M Return vs Nifty],"&gt;=5")/Table4[[#This Row],[Count]]</f>
        <v>0</v>
      </c>
      <c r="F67" s="2">
        <f>COUNTIFS(Table2[Sub-Sector],Table4[[#This Row],[Sub-Sector]],Table2[6M Return vs Nifty],"&gt;=10")/Table4[[#This Row],[Count]]</f>
        <v>0.66666666666666663</v>
      </c>
      <c r="G67" s="2">
        <f>COUNTIFS(Table2[Sub-Sector],Table4[[#This Row],[Sub-Sector]],Table2[1Y Return vs Nifty],"&gt;=10")/Table4[[#This Row],[Count]]</f>
        <v>0.66666666666666663</v>
      </c>
      <c r="H67" s="2">
        <f>COUNTIFS(Table2[Sub-Sector],Table4[[#This Row],[Sub-Sector]],Table2[RSI Exponential â€“ 14D],"&gt;=50")/Table4[[#This Row],[Count]]</f>
        <v>1</v>
      </c>
      <c r="I67" s="2">
        <f>COUNTIFS(Table2[Sub-Sector],Table4[[#This Row],[Sub-Sector]],Table2[Relative Volume],"&gt;=2")/Table4[[#This Row],[Count]]</f>
        <v>0</v>
      </c>
      <c r="J67" s="2">
        <f>COUNTIFS(Table2[Sub-Sector],Table4[[#This Row],[Sub-Sector]],Table2[% Away From Day Low],"&gt;=0.05")/Table4[[#This Row],[Count]]</f>
        <v>0</v>
      </c>
      <c r="K67" s="2">
        <f>COUNTIFS(Table2[Sub-Sector],Table4[[#This Row],[Sub-Sector]],Table2[% Away From Day High],"&lt;=0.05")/Table4[[#This Row],[Count]]</f>
        <v>1</v>
      </c>
      <c r="L67" s="2">
        <f>COUNTIFS(Table2[Sub-Sector],Table4[[#This Row],[Sub-Sector]],Table2[% Away From Current Week Low],"&gt;=0.05")/Table4[[#This Row],[Count]]</f>
        <v>0</v>
      </c>
      <c r="M67" s="2">
        <f>COUNTIFS(Table2[Sub-Sector],Table4[[#This Row],[Sub-Sector]],Table2[% Away From Current Week High],"&lt;=0.05")/Table4[[#This Row],[Count]]</f>
        <v>0.66666666666666663</v>
      </c>
      <c r="N67" s="2">
        <f>COUNTIFS(Table2[Sub-Sector],Table4[[#This Row],[Sub-Sector]],Table2[% Away From Current Month Low],"&gt;=0.05")/Table4[[#This Row],[Count]]</f>
        <v>1</v>
      </c>
      <c r="O67" s="2">
        <f>COUNTIFS(Table2[Sub-Sector],Table4[[#This Row],[Sub-Sector]],Table2[% Away From Current Month High],"&lt;=0.05")/Table4[[#This Row],[Count]]</f>
        <v>0.66666666666666663</v>
      </c>
      <c r="P67" s="2">
        <f>COUNTIFS(Table2[Sub-Sector],Table4[[#This Row],[Sub-Sector]],Table2[% Away From 52W High],"&lt;=10")/Table4[[#This Row],[Count]]</f>
        <v>0.66666666666666663</v>
      </c>
      <c r="Q67" s="2">
        <f>COUNTIFS(Table2[Sub-Sector],Table4[[#This Row],[Sub-Sector]],Table2[% Away From 52W Low],"&gt;=10")/Table4[[#This Row],[Count]]</f>
        <v>1</v>
      </c>
      <c r="R67" s="2">
        <f>COUNTIFS(Table2[Sub-Sector],Table4[[#This Row],[Sub-Sector]],Table2[% Price above 20 EMA],"&gt;=0")/Table4[[#This Row],[Count]]</f>
        <v>1</v>
      </c>
      <c r="S67" s="2">
        <f>COUNTIFS(Table2[Sub-Sector],Table4[[#This Row],[Sub-Sector]],Table2[% Price above 50 EMA],"&gt;=0")/Table4[[#This Row],[Count]]</f>
        <v>1</v>
      </c>
      <c r="T67" s="2">
        <f>COUNTIFS(Table2[Sub-Sector],Table4[[#This Row],[Sub-Sector]],Table2[% Price above 200 EMA],"&gt;=0")/Table4[[#This Row],[Count]]</f>
        <v>1</v>
      </c>
      <c r="U67" s="2">
        <f>COUNTIFS(Table2[Sub-Sector],Table4[[#This Row],[Sub-Sector]],Table2[Rate of Change - Zone],"Positive")/Table4[[#This Row],[Count]]</f>
        <v>1</v>
      </c>
      <c r="V67" s="2">
        <f>COUNTIFS(Table2[Sub-Sector],Table4[[#This Row],[Sub-Sector]],Table2[Sharpe Ratio],"&gt;=0.10")/Table4[[#This Row],[Count]]</f>
        <v>0.33333333333333331</v>
      </c>
    </row>
    <row r="68" spans="1:22" x14ac:dyDescent="0.3">
      <c r="A68" t="s">
        <v>89</v>
      </c>
      <c r="B68">
        <f>COUNTIFS(Table2[Sub-Sector],Table4[[#This Row],[Sub-Sector]])</f>
        <v>3</v>
      </c>
      <c r="C68" s="2">
        <f>COUNTIFS(Table2[Sub-Sector],Table4[[#This Row],[Sub-Sector]],Table2[Uptrend],"Uptrend")/Table4[[#This Row],[Count]]</f>
        <v>1</v>
      </c>
      <c r="D68" s="2">
        <f>COUNTIFS(Table2[Sub-Sector],Table4[[#This Row],[Sub-Sector]],Table2[1W Return vs Nifty],"&gt;=5")/Table4[[#This Row],[Count]]</f>
        <v>0</v>
      </c>
      <c r="E68" s="2">
        <f>COUNTIFS(Table2[Sub-Sector],Table4[[#This Row],[Sub-Sector]],Table2[1M Return vs Nifty],"&gt;=5")/Table4[[#This Row],[Count]]</f>
        <v>0.33333333333333331</v>
      </c>
      <c r="F68" s="2">
        <f>COUNTIFS(Table2[Sub-Sector],Table4[[#This Row],[Sub-Sector]],Table2[6M Return vs Nifty],"&gt;=10")/Table4[[#This Row],[Count]]</f>
        <v>0.33333333333333331</v>
      </c>
      <c r="G68" s="2">
        <f>COUNTIFS(Table2[Sub-Sector],Table4[[#This Row],[Sub-Sector]],Table2[1Y Return vs Nifty],"&gt;=10")/Table4[[#This Row],[Count]]</f>
        <v>0</v>
      </c>
      <c r="H68" s="2">
        <f>COUNTIFS(Table2[Sub-Sector],Table4[[#This Row],[Sub-Sector]],Table2[RSI Exponential â€“ 14D],"&gt;=50")/Table4[[#This Row],[Count]]</f>
        <v>0.66666666666666663</v>
      </c>
      <c r="I68" s="2">
        <f>COUNTIFS(Table2[Sub-Sector],Table4[[#This Row],[Sub-Sector]],Table2[Relative Volume],"&gt;=2")/Table4[[#This Row],[Count]]</f>
        <v>0</v>
      </c>
      <c r="J68" s="2">
        <f>COUNTIFS(Table2[Sub-Sector],Table4[[#This Row],[Sub-Sector]],Table2[% Away From Day Low],"&gt;=0.05")/Table4[[#This Row],[Count]]</f>
        <v>0</v>
      </c>
      <c r="K68" s="2">
        <f>COUNTIFS(Table2[Sub-Sector],Table4[[#This Row],[Sub-Sector]],Table2[% Away From Day High],"&lt;=0.05")/Table4[[#This Row],[Count]]</f>
        <v>1</v>
      </c>
      <c r="L68" s="2">
        <f>COUNTIFS(Table2[Sub-Sector],Table4[[#This Row],[Sub-Sector]],Table2[% Away From Current Week Low],"&gt;=0.05")/Table4[[#This Row],[Count]]</f>
        <v>0</v>
      </c>
      <c r="M68" s="2">
        <f>COUNTIFS(Table2[Sub-Sector],Table4[[#This Row],[Sub-Sector]],Table2[% Away From Current Week High],"&lt;=0.05")/Table4[[#This Row],[Count]]</f>
        <v>0.66666666666666663</v>
      </c>
      <c r="N68" s="2">
        <f>COUNTIFS(Table2[Sub-Sector],Table4[[#This Row],[Sub-Sector]],Table2[% Away From Current Month Low],"&gt;=0.05")/Table4[[#This Row],[Count]]</f>
        <v>1</v>
      </c>
      <c r="O68" s="2">
        <f>COUNTIFS(Table2[Sub-Sector],Table4[[#This Row],[Sub-Sector]],Table2[% Away From Current Month High],"&lt;=0.05")/Table4[[#This Row],[Count]]</f>
        <v>0.66666666666666663</v>
      </c>
      <c r="P68" s="2">
        <f>COUNTIFS(Table2[Sub-Sector],Table4[[#This Row],[Sub-Sector]],Table2[% Away From 52W High],"&lt;=10")/Table4[[#This Row],[Count]]</f>
        <v>0.33333333333333331</v>
      </c>
      <c r="Q68" s="2">
        <f>COUNTIFS(Table2[Sub-Sector],Table4[[#This Row],[Sub-Sector]],Table2[% Away From 52W Low],"&gt;=10")/Table4[[#This Row],[Count]]</f>
        <v>1</v>
      </c>
      <c r="R68" s="2">
        <f>COUNTIFS(Table2[Sub-Sector],Table4[[#This Row],[Sub-Sector]],Table2[% Price above 20 EMA],"&gt;=0")/Table4[[#This Row],[Count]]</f>
        <v>0.66666666666666663</v>
      </c>
      <c r="S68" s="2">
        <f>COUNTIFS(Table2[Sub-Sector],Table4[[#This Row],[Sub-Sector]],Table2[% Price above 50 EMA],"&gt;=0")/Table4[[#This Row],[Count]]</f>
        <v>1</v>
      </c>
      <c r="T68" s="2">
        <f>COUNTIFS(Table2[Sub-Sector],Table4[[#This Row],[Sub-Sector]],Table2[% Price above 200 EMA],"&gt;=0")/Table4[[#This Row],[Count]]</f>
        <v>1</v>
      </c>
      <c r="U68" s="2">
        <f>COUNTIFS(Table2[Sub-Sector],Table4[[#This Row],[Sub-Sector]],Table2[Rate of Change - Zone],"Positive")/Table4[[#This Row],[Count]]</f>
        <v>1</v>
      </c>
      <c r="V68" s="2">
        <f>COUNTIFS(Table2[Sub-Sector],Table4[[#This Row],[Sub-Sector]],Table2[Sharpe Ratio],"&gt;=0.10")/Table4[[#This Row],[Count]]</f>
        <v>0.33333333333333331</v>
      </c>
    </row>
    <row r="69" spans="1:22" x14ac:dyDescent="0.3">
      <c r="A69" t="s">
        <v>452</v>
      </c>
      <c r="B69">
        <f>COUNTIFS(Table2[Sub-Sector],Table4[[#This Row],[Sub-Sector]])</f>
        <v>3</v>
      </c>
      <c r="C69" s="2">
        <f>COUNTIFS(Table2[Sub-Sector],Table4[[#This Row],[Sub-Sector]],Table2[Uptrend],"Uptrend")/Table4[[#This Row],[Count]]</f>
        <v>0.66666666666666663</v>
      </c>
      <c r="D69" s="2">
        <f>COUNTIFS(Table2[Sub-Sector],Table4[[#This Row],[Sub-Sector]],Table2[1W Return vs Nifty],"&gt;=5")/Table4[[#This Row],[Count]]</f>
        <v>0</v>
      </c>
      <c r="E69" s="2">
        <f>COUNTIFS(Table2[Sub-Sector],Table4[[#This Row],[Sub-Sector]],Table2[1M Return vs Nifty],"&gt;=5")/Table4[[#This Row],[Count]]</f>
        <v>0.33333333333333331</v>
      </c>
      <c r="F69" s="2">
        <f>COUNTIFS(Table2[Sub-Sector],Table4[[#This Row],[Sub-Sector]],Table2[6M Return vs Nifty],"&gt;=10")/Table4[[#This Row],[Count]]</f>
        <v>0.66666666666666663</v>
      </c>
      <c r="G69" s="2">
        <f>COUNTIFS(Table2[Sub-Sector],Table4[[#This Row],[Sub-Sector]],Table2[1Y Return vs Nifty],"&gt;=10")/Table4[[#This Row],[Count]]</f>
        <v>0.66666666666666663</v>
      </c>
      <c r="H69" s="2">
        <f>COUNTIFS(Table2[Sub-Sector],Table4[[#This Row],[Sub-Sector]],Table2[RSI Exponential â€“ 14D],"&gt;=50")/Table4[[#This Row],[Count]]</f>
        <v>0.66666666666666663</v>
      </c>
      <c r="I69" s="2">
        <f>COUNTIFS(Table2[Sub-Sector],Table4[[#This Row],[Sub-Sector]],Table2[Relative Volume],"&gt;=2")/Table4[[#This Row],[Count]]</f>
        <v>0</v>
      </c>
      <c r="J69" s="2">
        <f>COUNTIFS(Table2[Sub-Sector],Table4[[#This Row],[Sub-Sector]],Table2[% Away From Day Low],"&gt;=0.05")/Table4[[#This Row],[Count]]</f>
        <v>0</v>
      </c>
      <c r="K69" s="2">
        <f>COUNTIFS(Table2[Sub-Sector],Table4[[#This Row],[Sub-Sector]],Table2[% Away From Day High],"&lt;=0.05")/Table4[[#This Row],[Count]]</f>
        <v>1</v>
      </c>
      <c r="L69" s="2">
        <f>COUNTIFS(Table2[Sub-Sector],Table4[[#This Row],[Sub-Sector]],Table2[% Away From Current Week Low],"&gt;=0.05")/Table4[[#This Row],[Count]]</f>
        <v>0.66666666666666663</v>
      </c>
      <c r="M69" s="2">
        <f>COUNTIFS(Table2[Sub-Sector],Table4[[#This Row],[Sub-Sector]],Table2[% Away From Current Week High],"&lt;=0.05")/Table4[[#This Row],[Count]]</f>
        <v>0.66666666666666663</v>
      </c>
      <c r="N69" s="2">
        <f>COUNTIFS(Table2[Sub-Sector],Table4[[#This Row],[Sub-Sector]],Table2[% Away From Current Month Low],"&gt;=0.05")/Table4[[#This Row],[Count]]</f>
        <v>1</v>
      </c>
      <c r="O69" s="2">
        <f>COUNTIFS(Table2[Sub-Sector],Table4[[#This Row],[Sub-Sector]],Table2[% Away From Current Month High],"&lt;=0.05")/Table4[[#This Row],[Count]]</f>
        <v>0.66666666666666663</v>
      </c>
      <c r="P69" s="2">
        <f>COUNTIFS(Table2[Sub-Sector],Table4[[#This Row],[Sub-Sector]],Table2[% Away From 52W High],"&lt;=10")/Table4[[#This Row],[Count]]</f>
        <v>0.66666666666666663</v>
      </c>
      <c r="Q69" s="2">
        <f>COUNTIFS(Table2[Sub-Sector],Table4[[#This Row],[Sub-Sector]],Table2[% Away From 52W Low],"&gt;=10")/Table4[[#This Row],[Count]]</f>
        <v>1</v>
      </c>
      <c r="R69" s="2">
        <f>COUNTIFS(Table2[Sub-Sector],Table4[[#This Row],[Sub-Sector]],Table2[% Price above 20 EMA],"&gt;=0")/Table4[[#This Row],[Count]]</f>
        <v>0.66666666666666663</v>
      </c>
      <c r="S69" s="2">
        <f>COUNTIFS(Table2[Sub-Sector],Table4[[#This Row],[Sub-Sector]],Table2[% Price above 50 EMA],"&gt;=0")/Table4[[#This Row],[Count]]</f>
        <v>0.66666666666666663</v>
      </c>
      <c r="T69" s="2">
        <f>COUNTIFS(Table2[Sub-Sector],Table4[[#This Row],[Sub-Sector]],Table2[% Price above 200 EMA],"&gt;=0")/Table4[[#This Row],[Count]]</f>
        <v>0.66666666666666663</v>
      </c>
      <c r="U69" s="2">
        <f>COUNTIFS(Table2[Sub-Sector],Table4[[#This Row],[Sub-Sector]],Table2[Rate of Change - Zone],"Positive")/Table4[[#This Row],[Count]]</f>
        <v>1</v>
      </c>
      <c r="V69" s="2">
        <f>COUNTIFS(Table2[Sub-Sector],Table4[[#This Row],[Sub-Sector]],Table2[Sharpe Ratio],"&gt;=0.10")/Table4[[#This Row],[Count]]</f>
        <v>0.33333333333333331</v>
      </c>
    </row>
    <row r="70" spans="1:22" x14ac:dyDescent="0.3">
      <c r="A70" t="s">
        <v>855</v>
      </c>
      <c r="B70">
        <f>COUNTIFS(Table2[Sub-Sector],Table4[[#This Row],[Sub-Sector]])</f>
        <v>3</v>
      </c>
      <c r="C70" s="2">
        <f>COUNTIFS(Table2[Sub-Sector],Table4[[#This Row],[Sub-Sector]],Table2[Uptrend],"Uptrend")/Table4[[#This Row],[Count]]</f>
        <v>0.66666666666666663</v>
      </c>
      <c r="D70" s="2">
        <f>COUNTIFS(Table2[Sub-Sector],Table4[[#This Row],[Sub-Sector]],Table2[1W Return vs Nifty],"&gt;=5")/Table4[[#This Row],[Count]]</f>
        <v>0</v>
      </c>
      <c r="E70" s="2">
        <f>COUNTIFS(Table2[Sub-Sector],Table4[[#This Row],[Sub-Sector]],Table2[1M Return vs Nifty],"&gt;=5")/Table4[[#This Row],[Count]]</f>
        <v>0.66666666666666663</v>
      </c>
      <c r="F70" s="2">
        <f>COUNTIFS(Table2[Sub-Sector],Table4[[#This Row],[Sub-Sector]],Table2[6M Return vs Nifty],"&gt;=10")/Table4[[#This Row],[Count]]</f>
        <v>0.33333333333333331</v>
      </c>
      <c r="G70" s="2">
        <f>COUNTIFS(Table2[Sub-Sector],Table4[[#This Row],[Sub-Sector]],Table2[1Y Return vs Nifty],"&gt;=10")/Table4[[#This Row],[Count]]</f>
        <v>0.33333333333333331</v>
      </c>
      <c r="H70" s="2">
        <f>COUNTIFS(Table2[Sub-Sector],Table4[[#This Row],[Sub-Sector]],Table2[RSI Exponential â€“ 14D],"&gt;=50")/Table4[[#This Row],[Count]]</f>
        <v>1</v>
      </c>
      <c r="I70" s="2">
        <f>COUNTIFS(Table2[Sub-Sector],Table4[[#This Row],[Sub-Sector]],Table2[Relative Volume],"&gt;=2")/Table4[[#This Row],[Count]]</f>
        <v>0</v>
      </c>
      <c r="J70" s="2">
        <f>COUNTIFS(Table2[Sub-Sector],Table4[[#This Row],[Sub-Sector]],Table2[% Away From Day Low],"&gt;=0.05")/Table4[[#This Row],[Count]]</f>
        <v>0</v>
      </c>
      <c r="K70" s="2">
        <f>COUNTIFS(Table2[Sub-Sector],Table4[[#This Row],[Sub-Sector]],Table2[% Away From Day High],"&lt;=0.05")/Table4[[#This Row],[Count]]</f>
        <v>1</v>
      </c>
      <c r="L70" s="2">
        <f>COUNTIFS(Table2[Sub-Sector],Table4[[#This Row],[Sub-Sector]],Table2[% Away From Current Week Low],"&gt;=0.05")/Table4[[#This Row],[Count]]</f>
        <v>1</v>
      </c>
      <c r="M70" s="2">
        <f>COUNTIFS(Table2[Sub-Sector],Table4[[#This Row],[Sub-Sector]],Table2[% Away From Current Week High],"&lt;=0.05")/Table4[[#This Row],[Count]]</f>
        <v>0.66666666666666663</v>
      </c>
      <c r="N70" s="2">
        <f>COUNTIFS(Table2[Sub-Sector],Table4[[#This Row],[Sub-Sector]],Table2[% Away From Current Month Low],"&gt;=0.05")/Table4[[#This Row],[Count]]</f>
        <v>1</v>
      </c>
      <c r="O70" s="2">
        <f>COUNTIFS(Table2[Sub-Sector],Table4[[#This Row],[Sub-Sector]],Table2[% Away From Current Month High],"&lt;=0.05")/Table4[[#This Row],[Count]]</f>
        <v>0.66666666666666663</v>
      </c>
      <c r="P70" s="2">
        <f>COUNTIFS(Table2[Sub-Sector],Table4[[#This Row],[Sub-Sector]],Table2[% Away From 52W High],"&lt;=10")/Table4[[#This Row],[Count]]</f>
        <v>0.33333333333333331</v>
      </c>
      <c r="Q70" s="2">
        <f>COUNTIFS(Table2[Sub-Sector],Table4[[#This Row],[Sub-Sector]],Table2[% Away From 52W Low],"&gt;=10")/Table4[[#This Row],[Count]]</f>
        <v>1</v>
      </c>
      <c r="R70" s="2">
        <f>COUNTIFS(Table2[Sub-Sector],Table4[[#This Row],[Sub-Sector]],Table2[% Price above 20 EMA],"&gt;=0")/Table4[[#This Row],[Count]]</f>
        <v>1</v>
      </c>
      <c r="S70" s="2">
        <f>COUNTIFS(Table2[Sub-Sector],Table4[[#This Row],[Sub-Sector]],Table2[% Price above 50 EMA],"&gt;=0")/Table4[[#This Row],[Count]]</f>
        <v>1</v>
      </c>
      <c r="T70" s="2">
        <f>COUNTIFS(Table2[Sub-Sector],Table4[[#This Row],[Sub-Sector]],Table2[% Price above 200 EMA],"&gt;=0")/Table4[[#This Row],[Count]]</f>
        <v>0.66666666666666663</v>
      </c>
      <c r="U70" s="2">
        <f>COUNTIFS(Table2[Sub-Sector],Table4[[#This Row],[Sub-Sector]],Table2[Rate of Change - Zone],"Positive")/Table4[[#This Row],[Count]]</f>
        <v>1</v>
      </c>
      <c r="V70" s="2">
        <f>COUNTIFS(Table2[Sub-Sector],Table4[[#This Row],[Sub-Sector]],Table2[Sharpe Ratio],"&gt;=0.10")/Table4[[#This Row],[Count]]</f>
        <v>0</v>
      </c>
    </row>
    <row r="71" spans="1:22" x14ac:dyDescent="0.3">
      <c r="A71" t="s">
        <v>249</v>
      </c>
      <c r="B71">
        <f>COUNTIFS(Table2[Sub-Sector],Table4[[#This Row],[Sub-Sector]])</f>
        <v>3</v>
      </c>
      <c r="C71" s="2">
        <f>COUNTIFS(Table2[Sub-Sector],Table4[[#This Row],[Sub-Sector]],Table2[Uptrend],"Uptrend")/Table4[[#This Row],[Count]]</f>
        <v>0.33333333333333331</v>
      </c>
      <c r="D71" s="2">
        <f>COUNTIFS(Table2[Sub-Sector],Table4[[#This Row],[Sub-Sector]],Table2[1W Return vs Nifty],"&gt;=5")/Table4[[#This Row],[Count]]</f>
        <v>0.33333333333333331</v>
      </c>
      <c r="E71" s="2">
        <f>COUNTIFS(Table2[Sub-Sector],Table4[[#This Row],[Sub-Sector]],Table2[1M Return vs Nifty],"&gt;=5")/Table4[[#This Row],[Count]]</f>
        <v>0.33333333333333331</v>
      </c>
      <c r="F71" s="2">
        <f>COUNTIFS(Table2[Sub-Sector],Table4[[#This Row],[Sub-Sector]],Table2[6M Return vs Nifty],"&gt;=10")/Table4[[#This Row],[Count]]</f>
        <v>0.33333333333333331</v>
      </c>
      <c r="G71" s="2">
        <f>COUNTIFS(Table2[Sub-Sector],Table4[[#This Row],[Sub-Sector]],Table2[1Y Return vs Nifty],"&gt;=10")/Table4[[#This Row],[Count]]</f>
        <v>0.33333333333333331</v>
      </c>
      <c r="H71" s="2">
        <f>COUNTIFS(Table2[Sub-Sector],Table4[[#This Row],[Sub-Sector]],Table2[RSI Exponential â€“ 14D],"&gt;=50")/Table4[[#This Row],[Count]]</f>
        <v>0.33333333333333331</v>
      </c>
      <c r="I71" s="2">
        <f>COUNTIFS(Table2[Sub-Sector],Table4[[#This Row],[Sub-Sector]],Table2[Relative Volume],"&gt;=2")/Table4[[#This Row],[Count]]</f>
        <v>0.33333333333333331</v>
      </c>
      <c r="J71" s="2">
        <f>COUNTIFS(Table2[Sub-Sector],Table4[[#This Row],[Sub-Sector]],Table2[% Away From Day Low],"&gt;=0.05")/Table4[[#This Row],[Count]]</f>
        <v>0.33333333333333331</v>
      </c>
      <c r="K71" s="2">
        <f>COUNTIFS(Table2[Sub-Sector],Table4[[#This Row],[Sub-Sector]],Table2[% Away From Day High],"&lt;=0.05")/Table4[[#This Row],[Count]]</f>
        <v>0.66666666666666663</v>
      </c>
      <c r="L71" s="2">
        <f>COUNTIFS(Table2[Sub-Sector],Table4[[#This Row],[Sub-Sector]],Table2[% Away From Current Week Low],"&gt;=0.05")/Table4[[#This Row],[Count]]</f>
        <v>0.33333333333333331</v>
      </c>
      <c r="M71" s="2">
        <f>COUNTIFS(Table2[Sub-Sector],Table4[[#This Row],[Sub-Sector]],Table2[% Away From Current Week High],"&lt;=0.05")/Table4[[#This Row],[Count]]</f>
        <v>0.66666666666666663</v>
      </c>
      <c r="N71" s="2">
        <f>COUNTIFS(Table2[Sub-Sector],Table4[[#This Row],[Sub-Sector]],Table2[% Away From Current Month Low],"&gt;=0.05")/Table4[[#This Row],[Count]]</f>
        <v>1</v>
      </c>
      <c r="O71" s="2">
        <f>COUNTIFS(Table2[Sub-Sector],Table4[[#This Row],[Sub-Sector]],Table2[% Away From Current Month High],"&lt;=0.05")/Table4[[#This Row],[Count]]</f>
        <v>0</v>
      </c>
      <c r="P71" s="2">
        <f>COUNTIFS(Table2[Sub-Sector],Table4[[#This Row],[Sub-Sector]],Table2[% Away From 52W High],"&lt;=10")/Table4[[#This Row],[Count]]</f>
        <v>0.33333333333333331</v>
      </c>
      <c r="Q71" s="2">
        <f>COUNTIFS(Table2[Sub-Sector],Table4[[#This Row],[Sub-Sector]],Table2[% Away From 52W Low],"&gt;=10")/Table4[[#This Row],[Count]]</f>
        <v>0.66666666666666663</v>
      </c>
      <c r="R71" s="2">
        <f>COUNTIFS(Table2[Sub-Sector],Table4[[#This Row],[Sub-Sector]],Table2[% Price above 20 EMA],"&gt;=0")/Table4[[#This Row],[Count]]</f>
        <v>0.33333333333333331</v>
      </c>
      <c r="S71" s="2">
        <f>COUNTIFS(Table2[Sub-Sector],Table4[[#This Row],[Sub-Sector]],Table2[% Price above 50 EMA],"&gt;=0")/Table4[[#This Row],[Count]]</f>
        <v>0.66666666666666663</v>
      </c>
      <c r="T71" s="2">
        <f>COUNTIFS(Table2[Sub-Sector],Table4[[#This Row],[Sub-Sector]],Table2[% Price above 200 EMA],"&gt;=0")/Table4[[#This Row],[Count]]</f>
        <v>0.66666666666666663</v>
      </c>
      <c r="U71" s="2">
        <f>COUNTIFS(Table2[Sub-Sector],Table4[[#This Row],[Sub-Sector]],Table2[Rate of Change - Zone],"Positive")/Table4[[#This Row],[Count]]</f>
        <v>0.33333333333333331</v>
      </c>
      <c r="V71" s="2">
        <f>COUNTIFS(Table2[Sub-Sector],Table4[[#This Row],[Sub-Sector]],Table2[Sharpe Ratio],"&gt;=0.10")/Table4[[#This Row],[Count]]</f>
        <v>0</v>
      </c>
    </row>
    <row r="72" spans="1:22" x14ac:dyDescent="0.3">
      <c r="A72" t="s">
        <v>1453</v>
      </c>
      <c r="B72">
        <f>COUNTIFS(Table2[Sub-Sector],Table4[[#This Row],[Sub-Sector]])</f>
        <v>3</v>
      </c>
      <c r="C72" s="2">
        <f>COUNTIFS(Table2[Sub-Sector],Table4[[#This Row],[Sub-Sector]],Table2[Uptrend],"Uptrend")/Table4[[#This Row],[Count]]</f>
        <v>0.33333333333333331</v>
      </c>
      <c r="D72" s="2">
        <f>COUNTIFS(Table2[Sub-Sector],Table4[[#This Row],[Sub-Sector]],Table2[1W Return vs Nifty],"&gt;=5")/Table4[[#This Row],[Count]]</f>
        <v>0</v>
      </c>
      <c r="E72" s="2">
        <f>COUNTIFS(Table2[Sub-Sector],Table4[[#This Row],[Sub-Sector]],Table2[1M Return vs Nifty],"&gt;=5")/Table4[[#This Row],[Count]]</f>
        <v>0.33333333333333331</v>
      </c>
      <c r="F72" s="2">
        <f>COUNTIFS(Table2[Sub-Sector],Table4[[#This Row],[Sub-Sector]],Table2[6M Return vs Nifty],"&gt;=10")/Table4[[#This Row],[Count]]</f>
        <v>0</v>
      </c>
      <c r="G72" s="2">
        <f>COUNTIFS(Table2[Sub-Sector],Table4[[#This Row],[Sub-Sector]],Table2[1Y Return vs Nifty],"&gt;=10")/Table4[[#This Row],[Count]]</f>
        <v>0.33333333333333331</v>
      </c>
      <c r="H72" s="2">
        <f>COUNTIFS(Table2[Sub-Sector],Table4[[#This Row],[Sub-Sector]],Table2[RSI Exponential â€“ 14D],"&gt;=50")/Table4[[#This Row],[Count]]</f>
        <v>0.66666666666666663</v>
      </c>
      <c r="I72" s="2">
        <f>COUNTIFS(Table2[Sub-Sector],Table4[[#This Row],[Sub-Sector]],Table2[Relative Volume],"&gt;=2")/Table4[[#This Row],[Count]]</f>
        <v>0.33333333333333331</v>
      </c>
      <c r="J72" s="2">
        <f>COUNTIFS(Table2[Sub-Sector],Table4[[#This Row],[Sub-Sector]],Table2[% Away From Day Low],"&gt;=0.05")/Table4[[#This Row],[Count]]</f>
        <v>0.33333333333333331</v>
      </c>
      <c r="K72" s="2">
        <f>COUNTIFS(Table2[Sub-Sector],Table4[[#This Row],[Sub-Sector]],Table2[% Away From Day High],"&lt;=0.05")/Table4[[#This Row],[Count]]</f>
        <v>1</v>
      </c>
      <c r="L72" s="2">
        <f>COUNTIFS(Table2[Sub-Sector],Table4[[#This Row],[Sub-Sector]],Table2[% Away From Current Week Low],"&gt;=0.05")/Table4[[#This Row],[Count]]</f>
        <v>0.33333333333333331</v>
      </c>
      <c r="M72" s="2">
        <f>COUNTIFS(Table2[Sub-Sector],Table4[[#This Row],[Sub-Sector]],Table2[% Away From Current Week High],"&lt;=0.05")/Table4[[#This Row],[Count]]</f>
        <v>0.66666666666666663</v>
      </c>
      <c r="N72" s="2">
        <f>COUNTIFS(Table2[Sub-Sector],Table4[[#This Row],[Sub-Sector]],Table2[% Away From Current Month Low],"&gt;=0.05")/Table4[[#This Row],[Count]]</f>
        <v>1</v>
      </c>
      <c r="O72" s="2">
        <f>COUNTIFS(Table2[Sub-Sector],Table4[[#This Row],[Sub-Sector]],Table2[% Away From Current Month High],"&lt;=0.05")/Table4[[#This Row],[Count]]</f>
        <v>0.66666666666666663</v>
      </c>
      <c r="P72" s="2">
        <f>COUNTIFS(Table2[Sub-Sector],Table4[[#This Row],[Sub-Sector]],Table2[% Away From 52W High],"&lt;=10")/Table4[[#This Row],[Count]]</f>
        <v>0</v>
      </c>
      <c r="Q72" s="2">
        <f>COUNTIFS(Table2[Sub-Sector],Table4[[#This Row],[Sub-Sector]],Table2[% Away From 52W Low],"&gt;=10")/Table4[[#This Row],[Count]]</f>
        <v>1</v>
      </c>
      <c r="R72" s="2">
        <f>COUNTIFS(Table2[Sub-Sector],Table4[[#This Row],[Sub-Sector]],Table2[% Price above 20 EMA],"&gt;=0")/Table4[[#This Row],[Count]]</f>
        <v>1</v>
      </c>
      <c r="S72" s="2">
        <f>COUNTIFS(Table2[Sub-Sector],Table4[[#This Row],[Sub-Sector]],Table2[% Price above 50 EMA],"&gt;=0")/Table4[[#This Row],[Count]]</f>
        <v>1</v>
      </c>
      <c r="T72" s="2">
        <f>COUNTIFS(Table2[Sub-Sector],Table4[[#This Row],[Sub-Sector]],Table2[% Price above 200 EMA],"&gt;=0")/Table4[[#This Row],[Count]]</f>
        <v>0.66666666666666663</v>
      </c>
      <c r="U72" s="2">
        <f>COUNTIFS(Table2[Sub-Sector],Table4[[#This Row],[Sub-Sector]],Table2[Rate of Change - Zone],"Positive")/Table4[[#This Row],[Count]]</f>
        <v>1</v>
      </c>
      <c r="V72" s="2">
        <f>COUNTIFS(Table2[Sub-Sector],Table4[[#This Row],[Sub-Sector]],Table2[Sharpe Ratio],"&gt;=0.10")/Table4[[#This Row],[Count]]</f>
        <v>0.33333333333333331</v>
      </c>
    </row>
    <row r="73" spans="1:22" x14ac:dyDescent="0.3">
      <c r="A73" t="s">
        <v>67</v>
      </c>
      <c r="B73">
        <f>COUNTIFS(Table2[Sub-Sector],Table4[[#This Row],[Sub-Sector]])</f>
        <v>3</v>
      </c>
      <c r="C73" s="2">
        <f>COUNTIFS(Table2[Sub-Sector],Table4[[#This Row],[Sub-Sector]],Table2[Uptrend],"Uptrend")/Table4[[#This Row],[Count]]</f>
        <v>0.66666666666666663</v>
      </c>
      <c r="D73" s="2">
        <f>COUNTIFS(Table2[Sub-Sector],Table4[[#This Row],[Sub-Sector]],Table2[1W Return vs Nifty],"&gt;=5")/Table4[[#This Row],[Count]]</f>
        <v>0</v>
      </c>
      <c r="E73" s="2">
        <f>COUNTIFS(Table2[Sub-Sector],Table4[[#This Row],[Sub-Sector]],Table2[1M Return vs Nifty],"&gt;=5")/Table4[[#This Row],[Count]]</f>
        <v>0</v>
      </c>
      <c r="F73" s="2">
        <f>COUNTIFS(Table2[Sub-Sector],Table4[[#This Row],[Sub-Sector]],Table2[6M Return vs Nifty],"&gt;=10")/Table4[[#This Row],[Count]]</f>
        <v>0.66666666666666663</v>
      </c>
      <c r="G73" s="2">
        <f>COUNTIFS(Table2[Sub-Sector],Table4[[#This Row],[Sub-Sector]],Table2[1Y Return vs Nifty],"&gt;=10")/Table4[[#This Row],[Count]]</f>
        <v>0.66666666666666663</v>
      </c>
      <c r="H73" s="2">
        <f>COUNTIFS(Table2[Sub-Sector],Table4[[#This Row],[Sub-Sector]],Table2[RSI Exponential â€“ 14D],"&gt;=50")/Table4[[#This Row],[Count]]</f>
        <v>0</v>
      </c>
      <c r="I73" s="2">
        <f>COUNTIFS(Table2[Sub-Sector],Table4[[#This Row],[Sub-Sector]],Table2[Relative Volume],"&gt;=2")/Table4[[#This Row],[Count]]</f>
        <v>0.33333333333333331</v>
      </c>
      <c r="J73" s="2">
        <f>COUNTIFS(Table2[Sub-Sector],Table4[[#This Row],[Sub-Sector]],Table2[% Away From Day Low],"&gt;=0.05")/Table4[[#This Row],[Count]]</f>
        <v>0</v>
      </c>
      <c r="K73" s="2">
        <f>COUNTIFS(Table2[Sub-Sector],Table4[[#This Row],[Sub-Sector]],Table2[% Away From Day High],"&lt;=0.05")/Table4[[#This Row],[Count]]</f>
        <v>1</v>
      </c>
      <c r="L73" s="2">
        <f>COUNTIFS(Table2[Sub-Sector],Table4[[#This Row],[Sub-Sector]],Table2[% Away From Current Week Low],"&gt;=0.05")/Table4[[#This Row],[Count]]</f>
        <v>0</v>
      </c>
      <c r="M73" s="2">
        <f>COUNTIFS(Table2[Sub-Sector],Table4[[#This Row],[Sub-Sector]],Table2[% Away From Current Week High],"&lt;=0.05")/Table4[[#This Row],[Count]]</f>
        <v>0.33333333333333331</v>
      </c>
      <c r="N73" s="2">
        <f>COUNTIFS(Table2[Sub-Sector],Table4[[#This Row],[Sub-Sector]],Table2[% Away From Current Month Low],"&gt;=0.05")/Table4[[#This Row],[Count]]</f>
        <v>1</v>
      </c>
      <c r="O73" s="2">
        <f>COUNTIFS(Table2[Sub-Sector],Table4[[#This Row],[Sub-Sector]],Table2[% Away From Current Month High],"&lt;=0.05")/Table4[[#This Row],[Count]]</f>
        <v>0</v>
      </c>
      <c r="P73" s="2">
        <f>COUNTIFS(Table2[Sub-Sector],Table4[[#This Row],[Sub-Sector]],Table2[% Away From 52W High],"&lt;=10")/Table4[[#This Row],[Count]]</f>
        <v>0</v>
      </c>
      <c r="Q73" s="2">
        <f>COUNTIFS(Table2[Sub-Sector],Table4[[#This Row],[Sub-Sector]],Table2[% Away From 52W Low],"&gt;=10")/Table4[[#This Row],[Count]]</f>
        <v>1</v>
      </c>
      <c r="R73" s="2">
        <f>COUNTIFS(Table2[Sub-Sector],Table4[[#This Row],[Sub-Sector]],Table2[% Price above 20 EMA],"&gt;=0")/Table4[[#This Row],[Count]]</f>
        <v>0.33333333333333331</v>
      </c>
      <c r="S73" s="2">
        <f>COUNTIFS(Table2[Sub-Sector],Table4[[#This Row],[Sub-Sector]],Table2[% Price above 50 EMA],"&gt;=0")/Table4[[#This Row],[Count]]</f>
        <v>0.66666666666666663</v>
      </c>
      <c r="T73" s="2">
        <f>COUNTIFS(Table2[Sub-Sector],Table4[[#This Row],[Sub-Sector]],Table2[% Price above 200 EMA],"&gt;=0")/Table4[[#This Row],[Count]]</f>
        <v>1</v>
      </c>
      <c r="U73" s="2">
        <f>COUNTIFS(Table2[Sub-Sector],Table4[[#This Row],[Sub-Sector]],Table2[Rate of Change - Zone],"Positive")/Table4[[#This Row],[Count]]</f>
        <v>0.33333333333333331</v>
      </c>
      <c r="V73" s="2">
        <f>COUNTIFS(Table2[Sub-Sector],Table4[[#This Row],[Sub-Sector]],Table2[Sharpe Ratio],"&gt;=0.10")/Table4[[#This Row],[Count]]</f>
        <v>0.33333333333333331</v>
      </c>
    </row>
    <row r="74" spans="1:22" x14ac:dyDescent="0.3">
      <c r="A74" t="s">
        <v>1489</v>
      </c>
      <c r="B74">
        <f>COUNTIFS(Table2[Sub-Sector],Table4[[#This Row],[Sub-Sector]])</f>
        <v>3</v>
      </c>
      <c r="C74" s="2">
        <f>COUNTIFS(Table2[Sub-Sector],Table4[[#This Row],[Sub-Sector]],Table2[Uptrend],"Uptrend")/Table4[[#This Row],[Count]]</f>
        <v>0.33333333333333331</v>
      </c>
      <c r="D74" s="2">
        <f>COUNTIFS(Table2[Sub-Sector],Table4[[#This Row],[Sub-Sector]],Table2[1W Return vs Nifty],"&gt;=5")/Table4[[#This Row],[Count]]</f>
        <v>0</v>
      </c>
      <c r="E74" s="2">
        <f>COUNTIFS(Table2[Sub-Sector],Table4[[#This Row],[Sub-Sector]],Table2[1M Return vs Nifty],"&gt;=5")/Table4[[#This Row],[Count]]</f>
        <v>0.33333333333333331</v>
      </c>
      <c r="F74" s="2">
        <f>COUNTIFS(Table2[Sub-Sector],Table4[[#This Row],[Sub-Sector]],Table2[6M Return vs Nifty],"&gt;=10")/Table4[[#This Row],[Count]]</f>
        <v>0</v>
      </c>
      <c r="G74" s="2">
        <f>COUNTIFS(Table2[Sub-Sector],Table4[[#This Row],[Sub-Sector]],Table2[1Y Return vs Nifty],"&gt;=10")/Table4[[#This Row],[Count]]</f>
        <v>0</v>
      </c>
      <c r="H74" s="2">
        <f>COUNTIFS(Table2[Sub-Sector],Table4[[#This Row],[Sub-Sector]],Table2[RSI Exponential â€“ 14D],"&gt;=50")/Table4[[#This Row],[Count]]</f>
        <v>1</v>
      </c>
      <c r="I74" s="2">
        <f>COUNTIFS(Table2[Sub-Sector],Table4[[#This Row],[Sub-Sector]],Table2[Relative Volume],"&gt;=2")/Table4[[#This Row],[Count]]</f>
        <v>0.33333333333333331</v>
      </c>
      <c r="J74" s="2">
        <f>COUNTIFS(Table2[Sub-Sector],Table4[[#This Row],[Sub-Sector]],Table2[% Away From Day Low],"&gt;=0.05")/Table4[[#This Row],[Count]]</f>
        <v>0</v>
      </c>
      <c r="K74" s="2">
        <f>COUNTIFS(Table2[Sub-Sector],Table4[[#This Row],[Sub-Sector]],Table2[% Away From Day High],"&lt;=0.05")/Table4[[#This Row],[Count]]</f>
        <v>1</v>
      </c>
      <c r="L74" s="2">
        <f>COUNTIFS(Table2[Sub-Sector],Table4[[#This Row],[Sub-Sector]],Table2[% Away From Current Week Low],"&gt;=0.05")/Table4[[#This Row],[Count]]</f>
        <v>0</v>
      </c>
      <c r="M74" s="2">
        <f>COUNTIFS(Table2[Sub-Sector],Table4[[#This Row],[Sub-Sector]],Table2[% Away From Current Week High],"&lt;=0.05")/Table4[[#This Row],[Count]]</f>
        <v>0.66666666666666663</v>
      </c>
      <c r="N74" s="2">
        <f>COUNTIFS(Table2[Sub-Sector],Table4[[#This Row],[Sub-Sector]],Table2[% Away From Current Month Low],"&gt;=0.05")/Table4[[#This Row],[Count]]</f>
        <v>1</v>
      </c>
      <c r="O74" s="2">
        <f>COUNTIFS(Table2[Sub-Sector],Table4[[#This Row],[Sub-Sector]],Table2[% Away From Current Month High],"&lt;=0.05")/Table4[[#This Row],[Count]]</f>
        <v>0.66666666666666663</v>
      </c>
      <c r="P74" s="2">
        <f>COUNTIFS(Table2[Sub-Sector],Table4[[#This Row],[Sub-Sector]],Table2[% Away From 52W High],"&lt;=10")/Table4[[#This Row],[Count]]</f>
        <v>0.33333333333333331</v>
      </c>
      <c r="Q74" s="2">
        <f>COUNTIFS(Table2[Sub-Sector],Table4[[#This Row],[Sub-Sector]],Table2[% Away From 52W Low],"&gt;=10")/Table4[[#This Row],[Count]]</f>
        <v>1</v>
      </c>
      <c r="R74" s="2">
        <f>COUNTIFS(Table2[Sub-Sector],Table4[[#This Row],[Sub-Sector]],Table2[% Price above 20 EMA],"&gt;=0")/Table4[[#This Row],[Count]]</f>
        <v>1</v>
      </c>
      <c r="S74" s="2">
        <f>COUNTIFS(Table2[Sub-Sector],Table4[[#This Row],[Sub-Sector]],Table2[% Price above 50 EMA],"&gt;=0")/Table4[[#This Row],[Count]]</f>
        <v>0.66666666666666663</v>
      </c>
      <c r="T74" s="2">
        <f>COUNTIFS(Table2[Sub-Sector],Table4[[#This Row],[Sub-Sector]],Table2[% Price above 200 EMA],"&gt;=0")/Table4[[#This Row],[Count]]</f>
        <v>0.66666666666666663</v>
      </c>
      <c r="U74" s="2">
        <f>COUNTIFS(Table2[Sub-Sector],Table4[[#This Row],[Sub-Sector]],Table2[Rate of Change - Zone],"Positive")/Table4[[#This Row],[Count]]</f>
        <v>0.66666666666666663</v>
      </c>
      <c r="V74" s="2">
        <f>COUNTIFS(Table2[Sub-Sector],Table4[[#This Row],[Sub-Sector]],Table2[Sharpe Ratio],"&gt;=0.10")/Table4[[#This Row],[Count]]</f>
        <v>0</v>
      </c>
    </row>
    <row r="75" spans="1:22" x14ac:dyDescent="0.3">
      <c r="A75" t="s">
        <v>114</v>
      </c>
      <c r="B75">
        <f>COUNTIFS(Table2[Sub-Sector],Table4[[#This Row],[Sub-Sector]])</f>
        <v>3</v>
      </c>
      <c r="C75" s="2">
        <f>COUNTIFS(Table2[Sub-Sector],Table4[[#This Row],[Sub-Sector]],Table2[Uptrend],"Uptrend")/Table4[[#This Row],[Count]]</f>
        <v>1</v>
      </c>
      <c r="D75" s="2">
        <f>COUNTIFS(Table2[Sub-Sector],Table4[[#This Row],[Sub-Sector]],Table2[1W Return vs Nifty],"&gt;=5")/Table4[[#This Row],[Count]]</f>
        <v>0</v>
      </c>
      <c r="E75" s="2">
        <f>COUNTIFS(Table2[Sub-Sector],Table4[[#This Row],[Sub-Sector]],Table2[1M Return vs Nifty],"&gt;=5")/Table4[[#This Row],[Count]]</f>
        <v>0</v>
      </c>
      <c r="F75" s="2">
        <f>COUNTIFS(Table2[Sub-Sector],Table4[[#This Row],[Sub-Sector]],Table2[6M Return vs Nifty],"&gt;=10")/Table4[[#This Row],[Count]]</f>
        <v>0.66666666666666663</v>
      </c>
      <c r="G75" s="2">
        <f>COUNTIFS(Table2[Sub-Sector],Table4[[#This Row],[Sub-Sector]],Table2[1Y Return vs Nifty],"&gt;=10")/Table4[[#This Row],[Count]]</f>
        <v>1</v>
      </c>
      <c r="H75" s="2">
        <f>COUNTIFS(Table2[Sub-Sector],Table4[[#This Row],[Sub-Sector]],Table2[RSI Exponential â€“ 14D],"&gt;=50")/Table4[[#This Row],[Count]]</f>
        <v>0.33333333333333331</v>
      </c>
      <c r="I75" s="2">
        <f>COUNTIFS(Table2[Sub-Sector],Table4[[#This Row],[Sub-Sector]],Table2[Relative Volume],"&gt;=2")/Table4[[#This Row],[Count]]</f>
        <v>0</v>
      </c>
      <c r="J75" s="2">
        <f>COUNTIFS(Table2[Sub-Sector],Table4[[#This Row],[Sub-Sector]],Table2[% Away From Day Low],"&gt;=0.05")/Table4[[#This Row],[Count]]</f>
        <v>0</v>
      </c>
      <c r="K75" s="2">
        <f>COUNTIFS(Table2[Sub-Sector],Table4[[#This Row],[Sub-Sector]],Table2[% Away From Day High],"&lt;=0.05")/Table4[[#This Row],[Count]]</f>
        <v>1</v>
      </c>
      <c r="L75" s="2">
        <f>COUNTIFS(Table2[Sub-Sector],Table4[[#This Row],[Sub-Sector]],Table2[% Away From Current Week Low],"&gt;=0.05")/Table4[[#This Row],[Count]]</f>
        <v>0</v>
      </c>
      <c r="M75" s="2">
        <f>COUNTIFS(Table2[Sub-Sector],Table4[[#This Row],[Sub-Sector]],Table2[% Away From Current Week High],"&lt;=0.05")/Table4[[#This Row],[Count]]</f>
        <v>0.66666666666666663</v>
      </c>
      <c r="N75" s="2">
        <f>COUNTIFS(Table2[Sub-Sector],Table4[[#This Row],[Sub-Sector]],Table2[% Away From Current Month Low],"&gt;=0.05")/Table4[[#This Row],[Count]]</f>
        <v>1</v>
      </c>
      <c r="O75" s="2">
        <f>COUNTIFS(Table2[Sub-Sector],Table4[[#This Row],[Sub-Sector]],Table2[% Away From Current Month High],"&lt;=0.05")/Table4[[#This Row],[Count]]</f>
        <v>0</v>
      </c>
      <c r="P75" s="2">
        <f>COUNTIFS(Table2[Sub-Sector],Table4[[#This Row],[Sub-Sector]],Table2[% Away From 52W High],"&lt;=10")/Table4[[#This Row],[Count]]</f>
        <v>1</v>
      </c>
      <c r="Q75" s="2">
        <f>COUNTIFS(Table2[Sub-Sector],Table4[[#This Row],[Sub-Sector]],Table2[% Away From 52W Low],"&gt;=10")/Table4[[#This Row],[Count]]</f>
        <v>1</v>
      </c>
      <c r="R75" s="2">
        <f>COUNTIFS(Table2[Sub-Sector],Table4[[#This Row],[Sub-Sector]],Table2[% Price above 20 EMA],"&gt;=0")/Table4[[#This Row],[Count]]</f>
        <v>0.33333333333333331</v>
      </c>
      <c r="S75" s="2">
        <f>COUNTIFS(Table2[Sub-Sector],Table4[[#This Row],[Sub-Sector]],Table2[% Price above 50 EMA],"&gt;=0")/Table4[[#This Row],[Count]]</f>
        <v>1</v>
      </c>
      <c r="T75" s="2">
        <f>COUNTIFS(Table2[Sub-Sector],Table4[[#This Row],[Sub-Sector]],Table2[% Price above 200 EMA],"&gt;=0")/Table4[[#This Row],[Count]]</f>
        <v>1</v>
      </c>
      <c r="U75" s="2">
        <f>COUNTIFS(Table2[Sub-Sector],Table4[[#This Row],[Sub-Sector]],Table2[Rate of Change - Zone],"Positive")/Table4[[#This Row],[Count]]</f>
        <v>0</v>
      </c>
      <c r="V75" s="2">
        <f>COUNTIFS(Table2[Sub-Sector],Table4[[#This Row],[Sub-Sector]],Table2[Sharpe Ratio],"&gt;=0.10")/Table4[[#This Row],[Count]]</f>
        <v>0.33333333333333331</v>
      </c>
    </row>
    <row r="76" spans="1:22" x14ac:dyDescent="0.3">
      <c r="A76" t="s">
        <v>1113</v>
      </c>
      <c r="B76">
        <f>COUNTIFS(Table2[Sub-Sector],Table4[[#This Row],[Sub-Sector]])</f>
        <v>3</v>
      </c>
      <c r="C76" s="2">
        <f>COUNTIFS(Table2[Sub-Sector],Table4[[#This Row],[Sub-Sector]],Table2[Uptrend],"Uptrend")/Table4[[#This Row],[Count]]</f>
        <v>0.33333333333333331</v>
      </c>
      <c r="D76" s="2">
        <f>COUNTIFS(Table2[Sub-Sector],Table4[[#This Row],[Sub-Sector]],Table2[1W Return vs Nifty],"&gt;=5")/Table4[[#This Row],[Count]]</f>
        <v>0</v>
      </c>
      <c r="E76" s="2">
        <f>COUNTIFS(Table2[Sub-Sector],Table4[[#This Row],[Sub-Sector]],Table2[1M Return vs Nifty],"&gt;=5")/Table4[[#This Row],[Count]]</f>
        <v>0.33333333333333331</v>
      </c>
      <c r="F76" s="2">
        <f>COUNTIFS(Table2[Sub-Sector],Table4[[#This Row],[Sub-Sector]],Table2[6M Return vs Nifty],"&gt;=10")/Table4[[#This Row],[Count]]</f>
        <v>0.33333333333333331</v>
      </c>
      <c r="G76" s="2">
        <f>COUNTIFS(Table2[Sub-Sector],Table4[[#This Row],[Sub-Sector]],Table2[1Y Return vs Nifty],"&gt;=10")/Table4[[#This Row],[Count]]</f>
        <v>0.66666666666666663</v>
      </c>
      <c r="H76" s="2">
        <f>COUNTIFS(Table2[Sub-Sector],Table4[[#This Row],[Sub-Sector]],Table2[RSI Exponential â€“ 14D],"&gt;=50")/Table4[[#This Row],[Count]]</f>
        <v>0.33333333333333331</v>
      </c>
      <c r="I76" s="2">
        <f>COUNTIFS(Table2[Sub-Sector],Table4[[#This Row],[Sub-Sector]],Table2[Relative Volume],"&gt;=2")/Table4[[#This Row],[Count]]</f>
        <v>0</v>
      </c>
      <c r="J76" s="2">
        <f>COUNTIFS(Table2[Sub-Sector],Table4[[#This Row],[Sub-Sector]],Table2[% Away From Day Low],"&gt;=0.05")/Table4[[#This Row],[Count]]</f>
        <v>0</v>
      </c>
      <c r="K76" s="2">
        <f>COUNTIFS(Table2[Sub-Sector],Table4[[#This Row],[Sub-Sector]],Table2[% Away From Day High],"&lt;=0.05")/Table4[[#This Row],[Count]]</f>
        <v>0.66666666666666663</v>
      </c>
      <c r="L76" s="2">
        <f>COUNTIFS(Table2[Sub-Sector],Table4[[#This Row],[Sub-Sector]],Table2[% Away From Current Week Low],"&gt;=0.05")/Table4[[#This Row],[Count]]</f>
        <v>0</v>
      </c>
      <c r="M76" s="2">
        <f>COUNTIFS(Table2[Sub-Sector],Table4[[#This Row],[Sub-Sector]],Table2[% Away From Current Week High],"&lt;=0.05")/Table4[[#This Row],[Count]]</f>
        <v>0.33333333333333331</v>
      </c>
      <c r="N76" s="2">
        <f>COUNTIFS(Table2[Sub-Sector],Table4[[#This Row],[Sub-Sector]],Table2[% Away From Current Month Low],"&gt;=0.05")/Table4[[#This Row],[Count]]</f>
        <v>1</v>
      </c>
      <c r="O76" s="2">
        <f>COUNTIFS(Table2[Sub-Sector],Table4[[#This Row],[Sub-Sector]],Table2[% Away From Current Month High],"&lt;=0.05")/Table4[[#This Row],[Count]]</f>
        <v>0.33333333333333331</v>
      </c>
      <c r="P76" s="2">
        <f>COUNTIFS(Table2[Sub-Sector],Table4[[#This Row],[Sub-Sector]],Table2[% Away From 52W High],"&lt;=10")/Table4[[#This Row],[Count]]</f>
        <v>0.33333333333333331</v>
      </c>
      <c r="Q76" s="2">
        <f>COUNTIFS(Table2[Sub-Sector],Table4[[#This Row],[Sub-Sector]],Table2[% Away From 52W Low],"&gt;=10")/Table4[[#This Row],[Count]]</f>
        <v>1</v>
      </c>
      <c r="R76" s="2">
        <f>COUNTIFS(Table2[Sub-Sector],Table4[[#This Row],[Sub-Sector]],Table2[% Price above 20 EMA],"&gt;=0")/Table4[[#This Row],[Count]]</f>
        <v>0.33333333333333331</v>
      </c>
      <c r="S76" s="2">
        <f>COUNTIFS(Table2[Sub-Sector],Table4[[#This Row],[Sub-Sector]],Table2[% Price above 50 EMA],"&gt;=0")/Table4[[#This Row],[Count]]</f>
        <v>0.33333333333333331</v>
      </c>
      <c r="T76" s="2">
        <f>COUNTIFS(Table2[Sub-Sector],Table4[[#This Row],[Sub-Sector]],Table2[% Price above 200 EMA],"&gt;=0")/Table4[[#This Row],[Count]]</f>
        <v>0.66666666666666663</v>
      </c>
      <c r="U76" s="2">
        <f>COUNTIFS(Table2[Sub-Sector],Table4[[#This Row],[Sub-Sector]],Table2[Rate of Change - Zone],"Positive")/Table4[[#This Row],[Count]]</f>
        <v>0</v>
      </c>
      <c r="V76" s="2">
        <f>COUNTIFS(Table2[Sub-Sector],Table4[[#This Row],[Sub-Sector]],Table2[Sharpe Ratio],"&gt;=0.10")/Table4[[#This Row],[Count]]</f>
        <v>0.33333333333333331</v>
      </c>
    </row>
    <row r="77" spans="1:22" x14ac:dyDescent="0.3">
      <c r="A77" t="s">
        <v>1793</v>
      </c>
      <c r="B77">
        <f>COUNTIFS(Table2[Sub-Sector],Table4[[#This Row],[Sub-Sector]])</f>
        <v>3</v>
      </c>
      <c r="C77" s="2">
        <f>COUNTIFS(Table2[Sub-Sector],Table4[[#This Row],[Sub-Sector]],Table2[Uptrend],"Uptrend")/Table4[[#This Row],[Count]]</f>
        <v>0.66666666666666663</v>
      </c>
      <c r="D77" s="2">
        <f>COUNTIFS(Table2[Sub-Sector],Table4[[#This Row],[Sub-Sector]],Table2[1W Return vs Nifty],"&gt;=5")/Table4[[#This Row],[Count]]</f>
        <v>0</v>
      </c>
      <c r="E77" s="2">
        <f>COUNTIFS(Table2[Sub-Sector],Table4[[#This Row],[Sub-Sector]],Table2[1M Return vs Nifty],"&gt;=5")/Table4[[#This Row],[Count]]</f>
        <v>0</v>
      </c>
      <c r="F77" s="2">
        <f>COUNTIFS(Table2[Sub-Sector],Table4[[#This Row],[Sub-Sector]],Table2[6M Return vs Nifty],"&gt;=10")/Table4[[#This Row],[Count]]</f>
        <v>0</v>
      </c>
      <c r="G77" s="2">
        <f>COUNTIFS(Table2[Sub-Sector],Table4[[#This Row],[Sub-Sector]],Table2[1Y Return vs Nifty],"&gt;=10")/Table4[[#This Row],[Count]]</f>
        <v>0.66666666666666663</v>
      </c>
      <c r="H77" s="2">
        <f>COUNTIFS(Table2[Sub-Sector],Table4[[#This Row],[Sub-Sector]],Table2[RSI Exponential â€“ 14D],"&gt;=50")/Table4[[#This Row],[Count]]</f>
        <v>0</v>
      </c>
      <c r="I77" s="2">
        <f>COUNTIFS(Table2[Sub-Sector],Table4[[#This Row],[Sub-Sector]],Table2[Relative Volume],"&gt;=2")/Table4[[#This Row],[Count]]</f>
        <v>0</v>
      </c>
      <c r="J77" s="2">
        <f>COUNTIFS(Table2[Sub-Sector],Table4[[#This Row],[Sub-Sector]],Table2[% Away From Day Low],"&gt;=0.05")/Table4[[#This Row],[Count]]</f>
        <v>0</v>
      </c>
      <c r="K77" s="2">
        <f>COUNTIFS(Table2[Sub-Sector],Table4[[#This Row],[Sub-Sector]],Table2[% Away From Day High],"&lt;=0.05")/Table4[[#This Row],[Count]]</f>
        <v>1</v>
      </c>
      <c r="L77" s="2">
        <f>COUNTIFS(Table2[Sub-Sector],Table4[[#This Row],[Sub-Sector]],Table2[% Away From Current Week Low],"&gt;=0.05")/Table4[[#This Row],[Count]]</f>
        <v>0</v>
      </c>
      <c r="M77" s="2">
        <f>COUNTIFS(Table2[Sub-Sector],Table4[[#This Row],[Sub-Sector]],Table2[% Away From Current Week High],"&lt;=0.05")/Table4[[#This Row],[Count]]</f>
        <v>0</v>
      </c>
      <c r="N77" s="2">
        <f>COUNTIFS(Table2[Sub-Sector],Table4[[#This Row],[Sub-Sector]],Table2[% Away From Current Month Low],"&gt;=0.05")/Table4[[#This Row],[Count]]</f>
        <v>1</v>
      </c>
      <c r="O77" s="2">
        <f>COUNTIFS(Table2[Sub-Sector],Table4[[#This Row],[Sub-Sector]],Table2[% Away From Current Month High],"&lt;=0.05")/Table4[[#This Row],[Count]]</f>
        <v>0</v>
      </c>
      <c r="P77" s="2">
        <f>COUNTIFS(Table2[Sub-Sector],Table4[[#This Row],[Sub-Sector]],Table2[% Away From 52W High],"&lt;=10")/Table4[[#This Row],[Count]]</f>
        <v>0</v>
      </c>
      <c r="Q77" s="2">
        <f>COUNTIFS(Table2[Sub-Sector],Table4[[#This Row],[Sub-Sector]],Table2[% Away From 52W Low],"&gt;=10")/Table4[[#This Row],[Count]]</f>
        <v>1</v>
      </c>
      <c r="R77" s="2">
        <f>COUNTIFS(Table2[Sub-Sector],Table4[[#This Row],[Sub-Sector]],Table2[% Price above 20 EMA],"&gt;=0")/Table4[[#This Row],[Count]]</f>
        <v>0.33333333333333331</v>
      </c>
      <c r="S77" s="2">
        <f>COUNTIFS(Table2[Sub-Sector],Table4[[#This Row],[Sub-Sector]],Table2[% Price above 50 EMA],"&gt;=0")/Table4[[#This Row],[Count]]</f>
        <v>0.66666666666666663</v>
      </c>
      <c r="T77" s="2">
        <f>COUNTIFS(Table2[Sub-Sector],Table4[[#This Row],[Sub-Sector]],Table2[% Price above 200 EMA],"&gt;=0")/Table4[[#This Row],[Count]]</f>
        <v>0.66666666666666663</v>
      </c>
      <c r="U77" s="2">
        <f>COUNTIFS(Table2[Sub-Sector],Table4[[#This Row],[Sub-Sector]],Table2[Rate of Change - Zone],"Positive")/Table4[[#This Row],[Count]]</f>
        <v>1</v>
      </c>
      <c r="V77" s="2">
        <f>COUNTIFS(Table2[Sub-Sector],Table4[[#This Row],[Sub-Sector]],Table2[Sharpe Ratio],"&gt;=0.10")/Table4[[#This Row],[Count]]</f>
        <v>0</v>
      </c>
    </row>
    <row r="78" spans="1:22" x14ac:dyDescent="0.3">
      <c r="A78" t="s">
        <v>623</v>
      </c>
      <c r="B78">
        <f>COUNTIFS(Table2[Sub-Sector],Table4[[#This Row],[Sub-Sector]])</f>
        <v>3</v>
      </c>
      <c r="C78" s="2">
        <f>COUNTIFS(Table2[Sub-Sector],Table4[[#This Row],[Sub-Sector]],Table2[Uptrend],"Uptrend")/Table4[[#This Row],[Count]]</f>
        <v>0.33333333333333331</v>
      </c>
      <c r="D78" s="2">
        <f>COUNTIFS(Table2[Sub-Sector],Table4[[#This Row],[Sub-Sector]],Table2[1W Return vs Nifty],"&gt;=5")/Table4[[#This Row],[Count]]</f>
        <v>0</v>
      </c>
      <c r="E78" s="2">
        <f>COUNTIFS(Table2[Sub-Sector],Table4[[#This Row],[Sub-Sector]],Table2[1M Return vs Nifty],"&gt;=5")/Table4[[#This Row],[Count]]</f>
        <v>0.33333333333333331</v>
      </c>
      <c r="F78" s="2">
        <f>COUNTIFS(Table2[Sub-Sector],Table4[[#This Row],[Sub-Sector]],Table2[6M Return vs Nifty],"&gt;=10")/Table4[[#This Row],[Count]]</f>
        <v>0</v>
      </c>
      <c r="G78" s="2">
        <f>COUNTIFS(Table2[Sub-Sector],Table4[[#This Row],[Sub-Sector]],Table2[1Y Return vs Nifty],"&gt;=10")/Table4[[#This Row],[Count]]</f>
        <v>0.33333333333333331</v>
      </c>
      <c r="H78" s="2">
        <f>COUNTIFS(Table2[Sub-Sector],Table4[[#This Row],[Sub-Sector]],Table2[RSI Exponential â€“ 14D],"&gt;=50")/Table4[[#This Row],[Count]]</f>
        <v>0.33333333333333331</v>
      </c>
      <c r="I78" s="2">
        <f>COUNTIFS(Table2[Sub-Sector],Table4[[#This Row],[Sub-Sector]],Table2[Relative Volume],"&gt;=2")/Table4[[#This Row],[Count]]</f>
        <v>0</v>
      </c>
      <c r="J78" s="2">
        <f>COUNTIFS(Table2[Sub-Sector],Table4[[#This Row],[Sub-Sector]],Table2[% Away From Day Low],"&gt;=0.05")/Table4[[#This Row],[Count]]</f>
        <v>0</v>
      </c>
      <c r="K78" s="2">
        <f>COUNTIFS(Table2[Sub-Sector],Table4[[#This Row],[Sub-Sector]],Table2[% Away From Day High],"&lt;=0.05")/Table4[[#This Row],[Count]]</f>
        <v>1</v>
      </c>
      <c r="L78" s="2">
        <f>COUNTIFS(Table2[Sub-Sector],Table4[[#This Row],[Sub-Sector]],Table2[% Away From Current Week Low],"&gt;=0.05")/Table4[[#This Row],[Count]]</f>
        <v>0</v>
      </c>
      <c r="M78" s="2">
        <f>COUNTIFS(Table2[Sub-Sector],Table4[[#This Row],[Sub-Sector]],Table2[% Away From Current Week High],"&lt;=0.05")/Table4[[#This Row],[Count]]</f>
        <v>0.33333333333333331</v>
      </c>
      <c r="N78" s="2">
        <f>COUNTIFS(Table2[Sub-Sector],Table4[[#This Row],[Sub-Sector]],Table2[% Away From Current Month Low],"&gt;=0.05")/Table4[[#This Row],[Count]]</f>
        <v>1</v>
      </c>
      <c r="O78" s="2">
        <f>COUNTIFS(Table2[Sub-Sector],Table4[[#This Row],[Sub-Sector]],Table2[% Away From Current Month High],"&lt;=0.05")/Table4[[#This Row],[Count]]</f>
        <v>0</v>
      </c>
      <c r="P78" s="2">
        <f>COUNTIFS(Table2[Sub-Sector],Table4[[#This Row],[Sub-Sector]],Table2[% Away From 52W High],"&lt;=10")/Table4[[#This Row],[Count]]</f>
        <v>0.33333333333333331</v>
      </c>
      <c r="Q78" s="2">
        <f>COUNTIFS(Table2[Sub-Sector],Table4[[#This Row],[Sub-Sector]],Table2[% Away From 52W Low],"&gt;=10")/Table4[[#This Row],[Count]]</f>
        <v>1</v>
      </c>
      <c r="R78" s="2">
        <f>COUNTIFS(Table2[Sub-Sector],Table4[[#This Row],[Sub-Sector]],Table2[% Price above 20 EMA],"&gt;=0")/Table4[[#This Row],[Count]]</f>
        <v>0.33333333333333331</v>
      </c>
      <c r="S78" s="2">
        <f>COUNTIFS(Table2[Sub-Sector],Table4[[#This Row],[Sub-Sector]],Table2[% Price above 50 EMA],"&gt;=0")/Table4[[#This Row],[Count]]</f>
        <v>0.33333333333333331</v>
      </c>
      <c r="T78" s="2">
        <f>COUNTIFS(Table2[Sub-Sector],Table4[[#This Row],[Sub-Sector]],Table2[% Price above 200 EMA],"&gt;=0")/Table4[[#This Row],[Count]]</f>
        <v>0.33333333333333331</v>
      </c>
      <c r="U78" s="2">
        <f>COUNTIFS(Table2[Sub-Sector],Table4[[#This Row],[Sub-Sector]],Table2[Rate of Change - Zone],"Positive")/Table4[[#This Row],[Count]]</f>
        <v>0</v>
      </c>
      <c r="V78" s="2">
        <f>COUNTIFS(Table2[Sub-Sector],Table4[[#This Row],[Sub-Sector]],Table2[Sharpe Ratio],"&gt;=0.10")/Table4[[#This Row],[Count]]</f>
        <v>0</v>
      </c>
    </row>
    <row r="79" spans="1:22" x14ac:dyDescent="0.3">
      <c r="A79" t="s">
        <v>227</v>
      </c>
      <c r="B79">
        <f>COUNTIFS(Table2[Sub-Sector],Table4[[#This Row],[Sub-Sector]])</f>
        <v>3</v>
      </c>
      <c r="C79" s="2">
        <f>COUNTIFS(Table2[Sub-Sector],Table4[[#This Row],[Sub-Sector]],Table2[Uptrend],"Uptrend")/Table4[[#This Row],[Count]]</f>
        <v>0.33333333333333331</v>
      </c>
      <c r="D79" s="2">
        <f>COUNTIFS(Table2[Sub-Sector],Table4[[#This Row],[Sub-Sector]],Table2[1W Return vs Nifty],"&gt;=5")/Table4[[#This Row],[Count]]</f>
        <v>0</v>
      </c>
      <c r="E79" s="2">
        <f>COUNTIFS(Table2[Sub-Sector],Table4[[#This Row],[Sub-Sector]],Table2[1M Return vs Nifty],"&gt;=5")/Table4[[#This Row],[Count]]</f>
        <v>0.33333333333333331</v>
      </c>
      <c r="F79" s="2">
        <f>COUNTIFS(Table2[Sub-Sector],Table4[[#This Row],[Sub-Sector]],Table2[6M Return vs Nifty],"&gt;=10")/Table4[[#This Row],[Count]]</f>
        <v>0.33333333333333331</v>
      </c>
      <c r="G79" s="2">
        <f>COUNTIFS(Table2[Sub-Sector],Table4[[#This Row],[Sub-Sector]],Table2[1Y Return vs Nifty],"&gt;=10")/Table4[[#This Row],[Count]]</f>
        <v>0.66666666666666663</v>
      </c>
      <c r="H79" s="2">
        <f>COUNTIFS(Table2[Sub-Sector],Table4[[#This Row],[Sub-Sector]],Table2[RSI Exponential â€“ 14D],"&gt;=50")/Table4[[#This Row],[Count]]</f>
        <v>0.33333333333333331</v>
      </c>
      <c r="I79" s="2">
        <f>COUNTIFS(Table2[Sub-Sector],Table4[[#This Row],[Sub-Sector]],Table2[Relative Volume],"&gt;=2")/Table4[[#This Row],[Count]]</f>
        <v>0.33333333333333331</v>
      </c>
      <c r="J79" s="2">
        <f>COUNTIFS(Table2[Sub-Sector],Table4[[#This Row],[Sub-Sector]],Table2[% Away From Day Low],"&gt;=0.05")/Table4[[#This Row],[Count]]</f>
        <v>0</v>
      </c>
      <c r="K79" s="2">
        <f>COUNTIFS(Table2[Sub-Sector],Table4[[#This Row],[Sub-Sector]],Table2[% Away From Day High],"&lt;=0.05")/Table4[[#This Row],[Count]]</f>
        <v>1</v>
      </c>
      <c r="L79" s="2">
        <f>COUNTIFS(Table2[Sub-Sector],Table4[[#This Row],[Sub-Sector]],Table2[% Away From Current Week Low],"&gt;=0.05")/Table4[[#This Row],[Count]]</f>
        <v>0</v>
      </c>
      <c r="M79" s="2">
        <f>COUNTIFS(Table2[Sub-Sector],Table4[[#This Row],[Sub-Sector]],Table2[% Away From Current Week High],"&lt;=0.05")/Table4[[#This Row],[Count]]</f>
        <v>0.66666666666666663</v>
      </c>
      <c r="N79" s="2">
        <f>COUNTIFS(Table2[Sub-Sector],Table4[[#This Row],[Sub-Sector]],Table2[% Away From Current Month Low],"&gt;=0.05")/Table4[[#This Row],[Count]]</f>
        <v>1</v>
      </c>
      <c r="O79" s="2">
        <f>COUNTIFS(Table2[Sub-Sector],Table4[[#This Row],[Sub-Sector]],Table2[% Away From Current Month High],"&lt;=0.05")/Table4[[#This Row],[Count]]</f>
        <v>0</v>
      </c>
      <c r="P79" s="2">
        <f>COUNTIFS(Table2[Sub-Sector],Table4[[#This Row],[Sub-Sector]],Table2[% Away From 52W High],"&lt;=10")/Table4[[#This Row],[Count]]</f>
        <v>0</v>
      </c>
      <c r="Q79" s="2">
        <f>COUNTIFS(Table2[Sub-Sector],Table4[[#This Row],[Sub-Sector]],Table2[% Away From 52W Low],"&gt;=10")/Table4[[#This Row],[Count]]</f>
        <v>1</v>
      </c>
      <c r="R79" s="2">
        <f>COUNTIFS(Table2[Sub-Sector],Table4[[#This Row],[Sub-Sector]],Table2[% Price above 20 EMA],"&gt;=0")/Table4[[#This Row],[Count]]</f>
        <v>0.33333333333333331</v>
      </c>
      <c r="S79" s="2">
        <f>COUNTIFS(Table2[Sub-Sector],Table4[[#This Row],[Sub-Sector]],Table2[% Price above 50 EMA],"&gt;=0")/Table4[[#This Row],[Count]]</f>
        <v>0.66666666666666663</v>
      </c>
      <c r="T79" s="2">
        <f>COUNTIFS(Table2[Sub-Sector],Table4[[#This Row],[Sub-Sector]],Table2[% Price above 200 EMA],"&gt;=0")/Table4[[#This Row],[Count]]</f>
        <v>0.66666666666666663</v>
      </c>
      <c r="U79" s="2">
        <f>COUNTIFS(Table2[Sub-Sector],Table4[[#This Row],[Sub-Sector]],Table2[Rate of Change - Zone],"Positive")/Table4[[#This Row],[Count]]</f>
        <v>0.33333333333333331</v>
      </c>
      <c r="V79" s="2">
        <f>COUNTIFS(Table2[Sub-Sector],Table4[[#This Row],[Sub-Sector]],Table2[Sharpe Ratio],"&gt;=0.10")/Table4[[#This Row],[Count]]</f>
        <v>0.33333333333333331</v>
      </c>
    </row>
    <row r="80" spans="1:22" x14ac:dyDescent="0.3">
      <c r="A80" t="s">
        <v>930</v>
      </c>
      <c r="B80">
        <f>COUNTIFS(Table2[Sub-Sector],Table4[[#This Row],[Sub-Sector]])</f>
        <v>2</v>
      </c>
      <c r="C80" s="2">
        <f>COUNTIFS(Table2[Sub-Sector],Table4[[#This Row],[Sub-Sector]],Table2[Uptrend],"Uptrend")/Table4[[#This Row],[Count]]</f>
        <v>1</v>
      </c>
      <c r="D80" s="2">
        <f>COUNTIFS(Table2[Sub-Sector],Table4[[#This Row],[Sub-Sector]],Table2[1W Return vs Nifty],"&gt;=5")/Table4[[#This Row],[Count]]</f>
        <v>0</v>
      </c>
      <c r="E80" s="2">
        <f>COUNTIFS(Table2[Sub-Sector],Table4[[#This Row],[Sub-Sector]],Table2[1M Return vs Nifty],"&gt;=5")/Table4[[#This Row],[Count]]</f>
        <v>0</v>
      </c>
      <c r="F80" s="2">
        <f>COUNTIFS(Table2[Sub-Sector],Table4[[#This Row],[Sub-Sector]],Table2[6M Return vs Nifty],"&gt;=10")/Table4[[#This Row],[Count]]</f>
        <v>1</v>
      </c>
      <c r="G80" s="2">
        <f>COUNTIFS(Table2[Sub-Sector],Table4[[#This Row],[Sub-Sector]],Table2[1Y Return vs Nifty],"&gt;=10")/Table4[[#This Row],[Count]]</f>
        <v>1</v>
      </c>
      <c r="H80" s="2">
        <f>COUNTIFS(Table2[Sub-Sector],Table4[[#This Row],[Sub-Sector]],Table2[RSI Exponential â€“ 14D],"&gt;=50")/Table4[[#This Row],[Count]]</f>
        <v>1</v>
      </c>
      <c r="I80" s="2">
        <f>COUNTIFS(Table2[Sub-Sector],Table4[[#This Row],[Sub-Sector]],Table2[Relative Volume],"&gt;=2")/Table4[[#This Row],[Count]]</f>
        <v>0.5</v>
      </c>
      <c r="J80" s="2">
        <f>COUNTIFS(Table2[Sub-Sector],Table4[[#This Row],[Sub-Sector]],Table2[% Away From Day Low],"&gt;=0.05")/Table4[[#This Row],[Count]]</f>
        <v>0</v>
      </c>
      <c r="K80" s="2">
        <f>COUNTIFS(Table2[Sub-Sector],Table4[[#This Row],[Sub-Sector]],Table2[% Away From Day High],"&lt;=0.05")/Table4[[#This Row],[Count]]</f>
        <v>1</v>
      </c>
      <c r="L80" s="2">
        <f>COUNTIFS(Table2[Sub-Sector],Table4[[#This Row],[Sub-Sector]],Table2[% Away From Current Week Low],"&gt;=0.05")/Table4[[#This Row],[Count]]</f>
        <v>0</v>
      </c>
      <c r="M80" s="2">
        <f>COUNTIFS(Table2[Sub-Sector],Table4[[#This Row],[Sub-Sector]],Table2[% Away From Current Week High],"&lt;=0.05")/Table4[[#This Row],[Count]]</f>
        <v>0.5</v>
      </c>
      <c r="N80" s="2">
        <f>COUNTIFS(Table2[Sub-Sector],Table4[[#This Row],[Sub-Sector]],Table2[% Away From Current Month Low],"&gt;=0.05")/Table4[[#This Row],[Count]]</f>
        <v>1</v>
      </c>
      <c r="O80" s="2">
        <f>COUNTIFS(Table2[Sub-Sector],Table4[[#This Row],[Sub-Sector]],Table2[% Away From Current Month High],"&lt;=0.05")/Table4[[#This Row],[Count]]</f>
        <v>0</v>
      </c>
      <c r="P80" s="2">
        <f>COUNTIFS(Table2[Sub-Sector],Table4[[#This Row],[Sub-Sector]],Table2[% Away From 52W High],"&lt;=10")/Table4[[#This Row],[Count]]</f>
        <v>0</v>
      </c>
      <c r="Q80" s="2">
        <f>COUNTIFS(Table2[Sub-Sector],Table4[[#This Row],[Sub-Sector]],Table2[% Away From 52W Low],"&gt;=10")/Table4[[#This Row],[Count]]</f>
        <v>1</v>
      </c>
      <c r="R80" s="2">
        <f>COUNTIFS(Table2[Sub-Sector],Table4[[#This Row],[Sub-Sector]],Table2[% Price above 20 EMA],"&gt;=0")/Table4[[#This Row],[Count]]</f>
        <v>1</v>
      </c>
      <c r="S80" s="2">
        <f>COUNTIFS(Table2[Sub-Sector],Table4[[#This Row],[Sub-Sector]],Table2[% Price above 50 EMA],"&gt;=0")/Table4[[#This Row],[Count]]</f>
        <v>1</v>
      </c>
      <c r="T80" s="2">
        <f>COUNTIFS(Table2[Sub-Sector],Table4[[#This Row],[Sub-Sector]],Table2[% Price above 200 EMA],"&gt;=0")/Table4[[#This Row],[Count]]</f>
        <v>1</v>
      </c>
      <c r="U80" s="2">
        <f>COUNTIFS(Table2[Sub-Sector],Table4[[#This Row],[Sub-Sector]],Table2[Rate of Change - Zone],"Positive")/Table4[[#This Row],[Count]]</f>
        <v>1</v>
      </c>
      <c r="V80" s="2">
        <f>COUNTIFS(Table2[Sub-Sector],Table4[[#This Row],[Sub-Sector]],Table2[Sharpe Ratio],"&gt;=0.10")/Table4[[#This Row],[Count]]</f>
        <v>1</v>
      </c>
    </row>
    <row r="81" spans="1:22" x14ac:dyDescent="0.3">
      <c r="A81" t="s">
        <v>716</v>
      </c>
      <c r="B81">
        <f>COUNTIFS(Table2[Sub-Sector],Table4[[#This Row],[Sub-Sector]])</f>
        <v>2</v>
      </c>
      <c r="C81" s="2">
        <f>COUNTIFS(Table2[Sub-Sector],Table4[[#This Row],[Sub-Sector]],Table2[Uptrend],"Uptrend")/Table4[[#This Row],[Count]]</f>
        <v>1</v>
      </c>
      <c r="D81" s="2">
        <f>COUNTIFS(Table2[Sub-Sector],Table4[[#This Row],[Sub-Sector]],Table2[1W Return vs Nifty],"&gt;=5")/Table4[[#This Row],[Count]]</f>
        <v>0</v>
      </c>
      <c r="E81" s="2">
        <f>COUNTIFS(Table2[Sub-Sector],Table4[[#This Row],[Sub-Sector]],Table2[1M Return vs Nifty],"&gt;=5")/Table4[[#This Row],[Count]]</f>
        <v>0.5</v>
      </c>
      <c r="F81" s="2">
        <f>COUNTIFS(Table2[Sub-Sector],Table4[[#This Row],[Sub-Sector]],Table2[6M Return vs Nifty],"&gt;=10")/Table4[[#This Row],[Count]]</f>
        <v>0</v>
      </c>
      <c r="G81" s="2">
        <f>COUNTIFS(Table2[Sub-Sector],Table4[[#This Row],[Sub-Sector]],Table2[1Y Return vs Nifty],"&gt;=10")/Table4[[#This Row],[Count]]</f>
        <v>0</v>
      </c>
      <c r="H81" s="2">
        <f>COUNTIFS(Table2[Sub-Sector],Table4[[#This Row],[Sub-Sector]],Table2[RSI Exponential â€“ 14D],"&gt;=50")/Table4[[#This Row],[Count]]</f>
        <v>1</v>
      </c>
      <c r="I81" s="2">
        <f>COUNTIFS(Table2[Sub-Sector],Table4[[#This Row],[Sub-Sector]],Table2[Relative Volume],"&gt;=2")/Table4[[#This Row],[Count]]</f>
        <v>0.5</v>
      </c>
      <c r="J81" s="2">
        <f>COUNTIFS(Table2[Sub-Sector],Table4[[#This Row],[Sub-Sector]],Table2[% Away From Day Low],"&gt;=0.05")/Table4[[#This Row],[Count]]</f>
        <v>0</v>
      </c>
      <c r="K81" s="2">
        <f>COUNTIFS(Table2[Sub-Sector],Table4[[#This Row],[Sub-Sector]],Table2[% Away From Day High],"&lt;=0.05")/Table4[[#This Row],[Count]]</f>
        <v>1</v>
      </c>
      <c r="L81" s="2">
        <f>COUNTIFS(Table2[Sub-Sector],Table4[[#This Row],[Sub-Sector]],Table2[% Away From Current Week Low],"&gt;=0.05")/Table4[[#This Row],[Count]]</f>
        <v>0</v>
      </c>
      <c r="M81" s="2">
        <f>COUNTIFS(Table2[Sub-Sector],Table4[[#This Row],[Sub-Sector]],Table2[% Away From Current Week High],"&lt;=0.05")/Table4[[#This Row],[Count]]</f>
        <v>0.5</v>
      </c>
      <c r="N81" s="2">
        <f>COUNTIFS(Table2[Sub-Sector],Table4[[#This Row],[Sub-Sector]],Table2[% Away From Current Month Low],"&gt;=0.05")/Table4[[#This Row],[Count]]</f>
        <v>1</v>
      </c>
      <c r="O81" s="2">
        <f>COUNTIFS(Table2[Sub-Sector],Table4[[#This Row],[Sub-Sector]],Table2[% Away From Current Month High],"&lt;=0.05")/Table4[[#This Row],[Count]]</f>
        <v>0.5</v>
      </c>
      <c r="P81" s="2">
        <f>COUNTIFS(Table2[Sub-Sector],Table4[[#This Row],[Sub-Sector]],Table2[% Away From 52W High],"&lt;=10")/Table4[[#This Row],[Count]]</f>
        <v>0.5</v>
      </c>
      <c r="Q81" s="2">
        <f>COUNTIFS(Table2[Sub-Sector],Table4[[#This Row],[Sub-Sector]],Table2[% Away From 52W Low],"&gt;=10")/Table4[[#This Row],[Count]]</f>
        <v>1</v>
      </c>
      <c r="R81" s="2">
        <f>COUNTIFS(Table2[Sub-Sector],Table4[[#This Row],[Sub-Sector]],Table2[% Price above 20 EMA],"&gt;=0")/Table4[[#This Row],[Count]]</f>
        <v>1</v>
      </c>
      <c r="S81" s="2">
        <f>COUNTIFS(Table2[Sub-Sector],Table4[[#This Row],[Sub-Sector]],Table2[% Price above 50 EMA],"&gt;=0")/Table4[[#This Row],[Count]]</f>
        <v>1</v>
      </c>
      <c r="T81" s="2">
        <f>COUNTIFS(Table2[Sub-Sector],Table4[[#This Row],[Sub-Sector]],Table2[% Price above 200 EMA],"&gt;=0")/Table4[[#This Row],[Count]]</f>
        <v>1</v>
      </c>
      <c r="U81" s="2">
        <f>COUNTIFS(Table2[Sub-Sector],Table4[[#This Row],[Sub-Sector]],Table2[Rate of Change - Zone],"Positive")/Table4[[#This Row],[Count]]</f>
        <v>1</v>
      </c>
      <c r="V81" s="2">
        <f>COUNTIFS(Table2[Sub-Sector],Table4[[#This Row],[Sub-Sector]],Table2[Sharpe Ratio],"&gt;=0.10")/Table4[[#This Row],[Count]]</f>
        <v>0</v>
      </c>
    </row>
    <row r="82" spans="1:22" x14ac:dyDescent="0.3">
      <c r="A82" t="s">
        <v>324</v>
      </c>
      <c r="B82">
        <f>COUNTIFS(Table2[Sub-Sector],Table4[[#This Row],[Sub-Sector]])</f>
        <v>2</v>
      </c>
      <c r="C82" s="2">
        <f>COUNTIFS(Table2[Sub-Sector],Table4[[#This Row],[Sub-Sector]],Table2[Uptrend],"Uptrend")/Table4[[#This Row],[Count]]</f>
        <v>1</v>
      </c>
      <c r="D82" s="2">
        <f>COUNTIFS(Table2[Sub-Sector],Table4[[#This Row],[Sub-Sector]],Table2[1W Return vs Nifty],"&gt;=5")/Table4[[#This Row],[Count]]</f>
        <v>0</v>
      </c>
      <c r="E82" s="2">
        <f>COUNTIFS(Table2[Sub-Sector],Table4[[#This Row],[Sub-Sector]],Table2[1M Return vs Nifty],"&gt;=5")/Table4[[#This Row],[Count]]</f>
        <v>0.5</v>
      </c>
      <c r="F82" s="2">
        <f>COUNTIFS(Table2[Sub-Sector],Table4[[#This Row],[Sub-Sector]],Table2[6M Return vs Nifty],"&gt;=10")/Table4[[#This Row],[Count]]</f>
        <v>1</v>
      </c>
      <c r="G82" s="2">
        <f>COUNTIFS(Table2[Sub-Sector],Table4[[#This Row],[Sub-Sector]],Table2[1Y Return vs Nifty],"&gt;=10")/Table4[[#This Row],[Count]]</f>
        <v>1</v>
      </c>
      <c r="H82" s="2">
        <f>COUNTIFS(Table2[Sub-Sector],Table4[[#This Row],[Sub-Sector]],Table2[RSI Exponential â€“ 14D],"&gt;=50")/Table4[[#This Row],[Count]]</f>
        <v>1</v>
      </c>
      <c r="I82" s="2">
        <f>COUNTIFS(Table2[Sub-Sector],Table4[[#This Row],[Sub-Sector]],Table2[Relative Volume],"&gt;=2")/Table4[[#This Row],[Count]]</f>
        <v>0</v>
      </c>
      <c r="J82" s="2">
        <f>COUNTIFS(Table2[Sub-Sector],Table4[[#This Row],[Sub-Sector]],Table2[% Away From Day Low],"&gt;=0.05")/Table4[[#This Row],[Count]]</f>
        <v>0</v>
      </c>
      <c r="K82" s="2">
        <f>COUNTIFS(Table2[Sub-Sector],Table4[[#This Row],[Sub-Sector]],Table2[% Away From Day High],"&lt;=0.05")/Table4[[#This Row],[Count]]</f>
        <v>1</v>
      </c>
      <c r="L82" s="2">
        <f>COUNTIFS(Table2[Sub-Sector],Table4[[#This Row],[Sub-Sector]],Table2[% Away From Current Week Low],"&gt;=0.05")/Table4[[#This Row],[Count]]</f>
        <v>0</v>
      </c>
      <c r="M82" s="2">
        <f>COUNTIFS(Table2[Sub-Sector],Table4[[#This Row],[Sub-Sector]],Table2[% Away From Current Week High],"&lt;=0.05")/Table4[[#This Row],[Count]]</f>
        <v>0.5</v>
      </c>
      <c r="N82" s="2">
        <f>COUNTIFS(Table2[Sub-Sector],Table4[[#This Row],[Sub-Sector]],Table2[% Away From Current Month Low],"&gt;=0.05")/Table4[[#This Row],[Count]]</f>
        <v>1</v>
      </c>
      <c r="O82" s="2">
        <f>COUNTIFS(Table2[Sub-Sector],Table4[[#This Row],[Sub-Sector]],Table2[% Away From Current Month High],"&lt;=0.05")/Table4[[#This Row],[Count]]</f>
        <v>0</v>
      </c>
      <c r="P82" s="2">
        <f>COUNTIFS(Table2[Sub-Sector],Table4[[#This Row],[Sub-Sector]],Table2[% Away From 52W High],"&lt;=10")/Table4[[#This Row],[Count]]</f>
        <v>1</v>
      </c>
      <c r="Q82" s="2">
        <f>COUNTIFS(Table2[Sub-Sector],Table4[[#This Row],[Sub-Sector]],Table2[% Away From 52W Low],"&gt;=10")/Table4[[#This Row],[Count]]</f>
        <v>1</v>
      </c>
      <c r="R82" s="2">
        <f>COUNTIFS(Table2[Sub-Sector],Table4[[#This Row],[Sub-Sector]],Table2[% Price above 20 EMA],"&gt;=0")/Table4[[#This Row],[Count]]</f>
        <v>1</v>
      </c>
      <c r="S82" s="2">
        <f>COUNTIFS(Table2[Sub-Sector],Table4[[#This Row],[Sub-Sector]],Table2[% Price above 50 EMA],"&gt;=0")/Table4[[#This Row],[Count]]</f>
        <v>1</v>
      </c>
      <c r="T82" s="2">
        <f>COUNTIFS(Table2[Sub-Sector],Table4[[#This Row],[Sub-Sector]],Table2[% Price above 200 EMA],"&gt;=0")/Table4[[#This Row],[Count]]</f>
        <v>1</v>
      </c>
      <c r="U82" s="2">
        <f>COUNTIFS(Table2[Sub-Sector],Table4[[#This Row],[Sub-Sector]],Table2[Rate of Change - Zone],"Positive")/Table4[[#This Row],[Count]]</f>
        <v>0.5</v>
      </c>
      <c r="V82" s="2">
        <f>COUNTIFS(Table2[Sub-Sector],Table4[[#This Row],[Sub-Sector]],Table2[Sharpe Ratio],"&gt;=0.10")/Table4[[#This Row],[Count]]</f>
        <v>1</v>
      </c>
    </row>
    <row r="83" spans="1:22" x14ac:dyDescent="0.3">
      <c r="A83" t="s">
        <v>470</v>
      </c>
      <c r="B83">
        <f>COUNTIFS(Table2[Sub-Sector],Table4[[#This Row],[Sub-Sector]])</f>
        <v>2</v>
      </c>
      <c r="C83" s="2">
        <f>COUNTIFS(Table2[Sub-Sector],Table4[[#This Row],[Sub-Sector]],Table2[Uptrend],"Uptrend")/Table4[[#This Row],[Count]]</f>
        <v>1</v>
      </c>
      <c r="D83" s="2">
        <f>COUNTIFS(Table2[Sub-Sector],Table4[[#This Row],[Sub-Sector]],Table2[1W Return vs Nifty],"&gt;=5")/Table4[[#This Row],[Count]]</f>
        <v>0</v>
      </c>
      <c r="E83" s="2">
        <f>COUNTIFS(Table2[Sub-Sector],Table4[[#This Row],[Sub-Sector]],Table2[1M Return vs Nifty],"&gt;=5")/Table4[[#This Row],[Count]]</f>
        <v>0.5</v>
      </c>
      <c r="F83" s="2">
        <f>COUNTIFS(Table2[Sub-Sector],Table4[[#This Row],[Sub-Sector]],Table2[6M Return vs Nifty],"&gt;=10")/Table4[[#This Row],[Count]]</f>
        <v>0.5</v>
      </c>
      <c r="G83" s="2">
        <f>COUNTIFS(Table2[Sub-Sector],Table4[[#This Row],[Sub-Sector]],Table2[1Y Return vs Nifty],"&gt;=10")/Table4[[#This Row],[Count]]</f>
        <v>1</v>
      </c>
      <c r="H83" s="2">
        <f>COUNTIFS(Table2[Sub-Sector],Table4[[#This Row],[Sub-Sector]],Table2[RSI Exponential â€“ 14D],"&gt;=50")/Table4[[#This Row],[Count]]</f>
        <v>0.5</v>
      </c>
      <c r="I83" s="2">
        <f>COUNTIFS(Table2[Sub-Sector],Table4[[#This Row],[Sub-Sector]],Table2[Relative Volume],"&gt;=2")/Table4[[#This Row],[Count]]</f>
        <v>0</v>
      </c>
      <c r="J83" s="2">
        <f>COUNTIFS(Table2[Sub-Sector],Table4[[#This Row],[Sub-Sector]],Table2[% Away From Day Low],"&gt;=0.05")/Table4[[#This Row],[Count]]</f>
        <v>0</v>
      </c>
      <c r="K83" s="2">
        <f>COUNTIFS(Table2[Sub-Sector],Table4[[#This Row],[Sub-Sector]],Table2[% Away From Day High],"&lt;=0.05")/Table4[[#This Row],[Count]]</f>
        <v>1</v>
      </c>
      <c r="L83" s="2">
        <f>COUNTIFS(Table2[Sub-Sector],Table4[[#This Row],[Sub-Sector]],Table2[% Away From Current Week Low],"&gt;=0.05")/Table4[[#This Row],[Count]]</f>
        <v>0</v>
      </c>
      <c r="M83" s="2">
        <f>COUNTIFS(Table2[Sub-Sector],Table4[[#This Row],[Sub-Sector]],Table2[% Away From Current Week High],"&lt;=0.05")/Table4[[#This Row],[Count]]</f>
        <v>0</v>
      </c>
      <c r="N83" s="2">
        <f>COUNTIFS(Table2[Sub-Sector],Table4[[#This Row],[Sub-Sector]],Table2[% Away From Current Month Low],"&gt;=0.05")/Table4[[#This Row],[Count]]</f>
        <v>1</v>
      </c>
      <c r="O83" s="2">
        <f>COUNTIFS(Table2[Sub-Sector],Table4[[#This Row],[Sub-Sector]],Table2[% Away From Current Month High],"&lt;=0.05")/Table4[[#This Row],[Count]]</f>
        <v>0</v>
      </c>
      <c r="P83" s="2">
        <f>COUNTIFS(Table2[Sub-Sector],Table4[[#This Row],[Sub-Sector]],Table2[% Away From 52W High],"&lt;=10")/Table4[[#This Row],[Count]]</f>
        <v>1</v>
      </c>
      <c r="Q83" s="2">
        <f>COUNTIFS(Table2[Sub-Sector],Table4[[#This Row],[Sub-Sector]],Table2[% Away From 52W Low],"&gt;=10")/Table4[[#This Row],[Count]]</f>
        <v>1</v>
      </c>
      <c r="R83" s="2">
        <f>COUNTIFS(Table2[Sub-Sector],Table4[[#This Row],[Sub-Sector]],Table2[% Price above 20 EMA],"&gt;=0")/Table4[[#This Row],[Count]]</f>
        <v>1</v>
      </c>
      <c r="S83" s="2">
        <f>COUNTIFS(Table2[Sub-Sector],Table4[[#This Row],[Sub-Sector]],Table2[% Price above 50 EMA],"&gt;=0")/Table4[[#This Row],[Count]]</f>
        <v>1</v>
      </c>
      <c r="T83" s="2">
        <f>COUNTIFS(Table2[Sub-Sector],Table4[[#This Row],[Sub-Sector]],Table2[% Price above 200 EMA],"&gt;=0")/Table4[[#This Row],[Count]]</f>
        <v>1</v>
      </c>
      <c r="U83" s="2">
        <f>COUNTIFS(Table2[Sub-Sector],Table4[[#This Row],[Sub-Sector]],Table2[Rate of Change - Zone],"Positive")/Table4[[#This Row],[Count]]</f>
        <v>1</v>
      </c>
      <c r="V83" s="2">
        <f>COUNTIFS(Table2[Sub-Sector],Table4[[#This Row],[Sub-Sector]],Table2[Sharpe Ratio],"&gt;=0.10")/Table4[[#This Row],[Count]]</f>
        <v>0.5</v>
      </c>
    </row>
    <row r="84" spans="1:22" x14ac:dyDescent="0.3">
      <c r="A84" t="s">
        <v>836</v>
      </c>
      <c r="B84">
        <f>COUNTIFS(Table2[Sub-Sector],Table4[[#This Row],[Sub-Sector]])</f>
        <v>2</v>
      </c>
      <c r="C84" s="2">
        <f>COUNTIFS(Table2[Sub-Sector],Table4[[#This Row],[Sub-Sector]],Table2[Uptrend],"Uptrend")/Table4[[#This Row],[Count]]</f>
        <v>1</v>
      </c>
      <c r="D84" s="2">
        <f>COUNTIFS(Table2[Sub-Sector],Table4[[#This Row],[Sub-Sector]],Table2[1W Return vs Nifty],"&gt;=5")/Table4[[#This Row],[Count]]</f>
        <v>0</v>
      </c>
      <c r="E84" s="2">
        <f>COUNTIFS(Table2[Sub-Sector],Table4[[#This Row],[Sub-Sector]],Table2[1M Return vs Nifty],"&gt;=5")/Table4[[#This Row],[Count]]</f>
        <v>0</v>
      </c>
      <c r="F84" s="2">
        <f>COUNTIFS(Table2[Sub-Sector],Table4[[#This Row],[Sub-Sector]],Table2[6M Return vs Nifty],"&gt;=10")/Table4[[#This Row],[Count]]</f>
        <v>1</v>
      </c>
      <c r="G84" s="2">
        <f>COUNTIFS(Table2[Sub-Sector],Table4[[#This Row],[Sub-Sector]],Table2[1Y Return vs Nifty],"&gt;=10")/Table4[[#This Row],[Count]]</f>
        <v>1</v>
      </c>
      <c r="H84" s="2">
        <f>COUNTIFS(Table2[Sub-Sector],Table4[[#This Row],[Sub-Sector]],Table2[RSI Exponential â€“ 14D],"&gt;=50")/Table4[[#This Row],[Count]]</f>
        <v>1</v>
      </c>
      <c r="I84" s="2">
        <f>COUNTIFS(Table2[Sub-Sector],Table4[[#This Row],[Sub-Sector]],Table2[Relative Volume],"&gt;=2")/Table4[[#This Row],[Count]]</f>
        <v>0</v>
      </c>
      <c r="J84" s="2">
        <f>COUNTIFS(Table2[Sub-Sector],Table4[[#This Row],[Sub-Sector]],Table2[% Away From Day Low],"&gt;=0.05")/Table4[[#This Row],[Count]]</f>
        <v>0</v>
      </c>
      <c r="K84" s="2">
        <f>COUNTIFS(Table2[Sub-Sector],Table4[[#This Row],[Sub-Sector]],Table2[% Away From Day High],"&lt;=0.05")/Table4[[#This Row],[Count]]</f>
        <v>1</v>
      </c>
      <c r="L84" s="2">
        <f>COUNTIFS(Table2[Sub-Sector],Table4[[#This Row],[Sub-Sector]],Table2[% Away From Current Week Low],"&gt;=0.05")/Table4[[#This Row],[Count]]</f>
        <v>0</v>
      </c>
      <c r="M84" s="2">
        <f>COUNTIFS(Table2[Sub-Sector],Table4[[#This Row],[Sub-Sector]],Table2[% Away From Current Week High],"&lt;=0.05")/Table4[[#This Row],[Count]]</f>
        <v>1</v>
      </c>
      <c r="N84" s="2">
        <f>COUNTIFS(Table2[Sub-Sector],Table4[[#This Row],[Sub-Sector]],Table2[% Away From Current Month Low],"&gt;=0.05")/Table4[[#This Row],[Count]]</f>
        <v>1</v>
      </c>
      <c r="O84" s="2">
        <f>COUNTIFS(Table2[Sub-Sector],Table4[[#This Row],[Sub-Sector]],Table2[% Away From Current Month High],"&lt;=0.05")/Table4[[#This Row],[Count]]</f>
        <v>1</v>
      </c>
      <c r="P84" s="2">
        <f>COUNTIFS(Table2[Sub-Sector],Table4[[#This Row],[Sub-Sector]],Table2[% Away From 52W High],"&lt;=10")/Table4[[#This Row],[Count]]</f>
        <v>0.5</v>
      </c>
      <c r="Q84" s="2">
        <f>COUNTIFS(Table2[Sub-Sector],Table4[[#This Row],[Sub-Sector]],Table2[% Away From 52W Low],"&gt;=10")/Table4[[#This Row],[Count]]</f>
        <v>1</v>
      </c>
      <c r="R84" s="2">
        <f>COUNTIFS(Table2[Sub-Sector],Table4[[#This Row],[Sub-Sector]],Table2[% Price above 20 EMA],"&gt;=0")/Table4[[#This Row],[Count]]</f>
        <v>1</v>
      </c>
      <c r="S84" s="2">
        <f>COUNTIFS(Table2[Sub-Sector],Table4[[#This Row],[Sub-Sector]],Table2[% Price above 50 EMA],"&gt;=0")/Table4[[#This Row],[Count]]</f>
        <v>1</v>
      </c>
      <c r="T84" s="2">
        <f>COUNTIFS(Table2[Sub-Sector],Table4[[#This Row],[Sub-Sector]],Table2[% Price above 200 EMA],"&gt;=0")/Table4[[#This Row],[Count]]</f>
        <v>1</v>
      </c>
      <c r="U84" s="2">
        <f>COUNTIFS(Table2[Sub-Sector],Table4[[#This Row],[Sub-Sector]],Table2[Rate of Change - Zone],"Positive")/Table4[[#This Row],[Count]]</f>
        <v>1</v>
      </c>
      <c r="V84" s="2">
        <f>COUNTIFS(Table2[Sub-Sector],Table4[[#This Row],[Sub-Sector]],Table2[Sharpe Ratio],"&gt;=0.10")/Table4[[#This Row],[Count]]</f>
        <v>0.5</v>
      </c>
    </row>
    <row r="85" spans="1:22" x14ac:dyDescent="0.3">
      <c r="A85" t="s">
        <v>1558</v>
      </c>
      <c r="B85">
        <f>COUNTIFS(Table2[Sub-Sector],Table4[[#This Row],[Sub-Sector]])</f>
        <v>2</v>
      </c>
      <c r="C85" s="2">
        <f>COUNTIFS(Table2[Sub-Sector],Table4[[#This Row],[Sub-Sector]],Table2[Uptrend],"Uptrend")/Table4[[#This Row],[Count]]</f>
        <v>1</v>
      </c>
      <c r="D85" s="2">
        <f>COUNTIFS(Table2[Sub-Sector],Table4[[#This Row],[Sub-Sector]],Table2[1W Return vs Nifty],"&gt;=5")/Table4[[#This Row],[Count]]</f>
        <v>0</v>
      </c>
      <c r="E85" s="2">
        <f>COUNTIFS(Table2[Sub-Sector],Table4[[#This Row],[Sub-Sector]],Table2[1M Return vs Nifty],"&gt;=5")/Table4[[#This Row],[Count]]</f>
        <v>0.5</v>
      </c>
      <c r="F85" s="2">
        <f>COUNTIFS(Table2[Sub-Sector],Table4[[#This Row],[Sub-Sector]],Table2[6M Return vs Nifty],"&gt;=10")/Table4[[#This Row],[Count]]</f>
        <v>0.5</v>
      </c>
      <c r="G85" s="2">
        <f>COUNTIFS(Table2[Sub-Sector],Table4[[#This Row],[Sub-Sector]],Table2[1Y Return vs Nifty],"&gt;=10")/Table4[[#This Row],[Count]]</f>
        <v>0.5</v>
      </c>
      <c r="H85" s="2">
        <f>COUNTIFS(Table2[Sub-Sector],Table4[[#This Row],[Sub-Sector]],Table2[RSI Exponential â€“ 14D],"&gt;=50")/Table4[[#This Row],[Count]]</f>
        <v>1</v>
      </c>
      <c r="I85" s="2">
        <f>COUNTIFS(Table2[Sub-Sector],Table4[[#This Row],[Sub-Sector]],Table2[Relative Volume],"&gt;=2")/Table4[[#This Row],[Count]]</f>
        <v>0</v>
      </c>
      <c r="J85" s="2">
        <f>COUNTIFS(Table2[Sub-Sector],Table4[[#This Row],[Sub-Sector]],Table2[% Away From Day Low],"&gt;=0.05")/Table4[[#This Row],[Count]]</f>
        <v>0.5</v>
      </c>
      <c r="K85" s="2">
        <f>COUNTIFS(Table2[Sub-Sector],Table4[[#This Row],[Sub-Sector]],Table2[% Away From Day High],"&lt;=0.05")/Table4[[#This Row],[Count]]</f>
        <v>1</v>
      </c>
      <c r="L85" s="2">
        <f>COUNTIFS(Table2[Sub-Sector],Table4[[#This Row],[Sub-Sector]],Table2[% Away From Current Week Low],"&gt;=0.05")/Table4[[#This Row],[Count]]</f>
        <v>1</v>
      </c>
      <c r="M85" s="2">
        <f>COUNTIFS(Table2[Sub-Sector],Table4[[#This Row],[Sub-Sector]],Table2[% Away From Current Week High],"&lt;=0.05")/Table4[[#This Row],[Count]]</f>
        <v>1</v>
      </c>
      <c r="N85" s="2">
        <f>COUNTIFS(Table2[Sub-Sector],Table4[[#This Row],[Sub-Sector]],Table2[% Away From Current Month Low],"&gt;=0.05")/Table4[[#This Row],[Count]]</f>
        <v>1</v>
      </c>
      <c r="O85" s="2">
        <f>COUNTIFS(Table2[Sub-Sector],Table4[[#This Row],[Sub-Sector]],Table2[% Away From Current Month High],"&lt;=0.05")/Table4[[#This Row],[Count]]</f>
        <v>1</v>
      </c>
      <c r="P85" s="2">
        <f>COUNTIFS(Table2[Sub-Sector],Table4[[#This Row],[Sub-Sector]],Table2[% Away From 52W High],"&lt;=10")/Table4[[#This Row],[Count]]</f>
        <v>0</v>
      </c>
      <c r="Q85" s="2">
        <f>COUNTIFS(Table2[Sub-Sector],Table4[[#This Row],[Sub-Sector]],Table2[% Away From 52W Low],"&gt;=10")/Table4[[#This Row],[Count]]</f>
        <v>1</v>
      </c>
      <c r="R85" s="2">
        <f>COUNTIFS(Table2[Sub-Sector],Table4[[#This Row],[Sub-Sector]],Table2[% Price above 20 EMA],"&gt;=0")/Table4[[#This Row],[Count]]</f>
        <v>1</v>
      </c>
      <c r="S85" s="2">
        <f>COUNTIFS(Table2[Sub-Sector],Table4[[#This Row],[Sub-Sector]],Table2[% Price above 50 EMA],"&gt;=0")/Table4[[#This Row],[Count]]</f>
        <v>1</v>
      </c>
      <c r="T85" s="2">
        <f>COUNTIFS(Table2[Sub-Sector],Table4[[#This Row],[Sub-Sector]],Table2[% Price above 200 EMA],"&gt;=0")/Table4[[#This Row],[Count]]</f>
        <v>1</v>
      </c>
      <c r="U85" s="2">
        <f>COUNTIFS(Table2[Sub-Sector],Table4[[#This Row],[Sub-Sector]],Table2[Rate of Change - Zone],"Positive")/Table4[[#This Row],[Count]]</f>
        <v>1</v>
      </c>
      <c r="V85" s="2">
        <f>COUNTIFS(Table2[Sub-Sector],Table4[[#This Row],[Sub-Sector]],Table2[Sharpe Ratio],"&gt;=0.10")/Table4[[#This Row],[Count]]</f>
        <v>0.5</v>
      </c>
    </row>
    <row r="86" spans="1:22" x14ac:dyDescent="0.3">
      <c r="A86" t="s">
        <v>83</v>
      </c>
      <c r="B86">
        <f>COUNTIFS(Table2[Sub-Sector],Table4[[#This Row],[Sub-Sector]])</f>
        <v>2</v>
      </c>
      <c r="C86" s="2">
        <f>COUNTIFS(Table2[Sub-Sector],Table4[[#This Row],[Sub-Sector]],Table2[Uptrend],"Uptrend")/Table4[[#This Row],[Count]]</f>
        <v>1</v>
      </c>
      <c r="D86" s="2">
        <f>COUNTIFS(Table2[Sub-Sector],Table4[[#This Row],[Sub-Sector]],Table2[1W Return vs Nifty],"&gt;=5")/Table4[[#This Row],[Count]]</f>
        <v>0</v>
      </c>
      <c r="E86" s="2">
        <f>COUNTIFS(Table2[Sub-Sector],Table4[[#This Row],[Sub-Sector]],Table2[1M Return vs Nifty],"&gt;=5")/Table4[[#This Row],[Count]]</f>
        <v>0</v>
      </c>
      <c r="F86" s="2">
        <f>COUNTIFS(Table2[Sub-Sector],Table4[[#This Row],[Sub-Sector]],Table2[6M Return vs Nifty],"&gt;=10")/Table4[[#This Row],[Count]]</f>
        <v>1</v>
      </c>
      <c r="G86" s="2">
        <f>COUNTIFS(Table2[Sub-Sector],Table4[[#This Row],[Sub-Sector]],Table2[1Y Return vs Nifty],"&gt;=10")/Table4[[#This Row],[Count]]</f>
        <v>1</v>
      </c>
      <c r="H86" s="2">
        <f>COUNTIFS(Table2[Sub-Sector],Table4[[#This Row],[Sub-Sector]],Table2[RSI Exponential â€“ 14D],"&gt;=50")/Table4[[#This Row],[Count]]</f>
        <v>1</v>
      </c>
      <c r="I86" s="2">
        <f>COUNTIFS(Table2[Sub-Sector],Table4[[#This Row],[Sub-Sector]],Table2[Relative Volume],"&gt;=2")/Table4[[#This Row],[Count]]</f>
        <v>0</v>
      </c>
      <c r="J86" s="2">
        <f>COUNTIFS(Table2[Sub-Sector],Table4[[#This Row],[Sub-Sector]],Table2[% Away From Day Low],"&gt;=0.05")/Table4[[#This Row],[Count]]</f>
        <v>0</v>
      </c>
      <c r="K86" s="2">
        <f>COUNTIFS(Table2[Sub-Sector],Table4[[#This Row],[Sub-Sector]],Table2[% Away From Day High],"&lt;=0.05")/Table4[[#This Row],[Count]]</f>
        <v>1</v>
      </c>
      <c r="L86" s="2">
        <f>COUNTIFS(Table2[Sub-Sector],Table4[[#This Row],[Sub-Sector]],Table2[% Away From Current Week Low],"&gt;=0.05")/Table4[[#This Row],[Count]]</f>
        <v>0</v>
      </c>
      <c r="M86" s="2">
        <f>COUNTIFS(Table2[Sub-Sector],Table4[[#This Row],[Sub-Sector]],Table2[% Away From Current Week High],"&lt;=0.05")/Table4[[#This Row],[Count]]</f>
        <v>0.5</v>
      </c>
      <c r="N86" s="2">
        <f>COUNTIFS(Table2[Sub-Sector],Table4[[#This Row],[Sub-Sector]],Table2[% Away From Current Month Low],"&gt;=0.05")/Table4[[#This Row],[Count]]</f>
        <v>1</v>
      </c>
      <c r="O86" s="2">
        <f>COUNTIFS(Table2[Sub-Sector],Table4[[#This Row],[Sub-Sector]],Table2[% Away From Current Month High],"&lt;=0.05")/Table4[[#This Row],[Count]]</f>
        <v>0</v>
      </c>
      <c r="P86" s="2">
        <f>COUNTIFS(Table2[Sub-Sector],Table4[[#This Row],[Sub-Sector]],Table2[% Away From 52W High],"&lt;=10")/Table4[[#This Row],[Count]]</f>
        <v>1</v>
      </c>
      <c r="Q86" s="2">
        <f>COUNTIFS(Table2[Sub-Sector],Table4[[#This Row],[Sub-Sector]],Table2[% Away From 52W Low],"&gt;=10")/Table4[[#This Row],[Count]]</f>
        <v>1</v>
      </c>
      <c r="R86" s="2">
        <f>COUNTIFS(Table2[Sub-Sector],Table4[[#This Row],[Sub-Sector]],Table2[% Price above 20 EMA],"&gt;=0")/Table4[[#This Row],[Count]]</f>
        <v>1</v>
      </c>
      <c r="S86" s="2">
        <f>COUNTIFS(Table2[Sub-Sector],Table4[[#This Row],[Sub-Sector]],Table2[% Price above 50 EMA],"&gt;=0")/Table4[[#This Row],[Count]]</f>
        <v>1</v>
      </c>
      <c r="T86" s="2">
        <f>COUNTIFS(Table2[Sub-Sector],Table4[[#This Row],[Sub-Sector]],Table2[% Price above 200 EMA],"&gt;=0")/Table4[[#This Row],[Count]]</f>
        <v>1</v>
      </c>
      <c r="U86" s="2">
        <f>COUNTIFS(Table2[Sub-Sector],Table4[[#This Row],[Sub-Sector]],Table2[Rate of Change - Zone],"Positive")/Table4[[#This Row],[Count]]</f>
        <v>1</v>
      </c>
      <c r="V86" s="2">
        <f>COUNTIFS(Table2[Sub-Sector],Table4[[#This Row],[Sub-Sector]],Table2[Sharpe Ratio],"&gt;=0.10")/Table4[[#This Row],[Count]]</f>
        <v>0</v>
      </c>
    </row>
    <row r="87" spans="1:22" x14ac:dyDescent="0.3">
      <c r="A87" t="s">
        <v>815</v>
      </c>
      <c r="B87">
        <f>COUNTIFS(Table2[Sub-Sector],Table4[[#This Row],[Sub-Sector]])</f>
        <v>2</v>
      </c>
      <c r="C87" s="2">
        <f>COUNTIFS(Table2[Sub-Sector],Table4[[#This Row],[Sub-Sector]],Table2[Uptrend],"Uptrend")/Table4[[#This Row],[Count]]</f>
        <v>0.5</v>
      </c>
      <c r="D87" s="2">
        <f>COUNTIFS(Table2[Sub-Sector],Table4[[#This Row],[Sub-Sector]],Table2[1W Return vs Nifty],"&gt;=5")/Table4[[#This Row],[Count]]</f>
        <v>0</v>
      </c>
      <c r="E87" s="2">
        <f>COUNTIFS(Table2[Sub-Sector],Table4[[#This Row],[Sub-Sector]],Table2[1M Return vs Nifty],"&gt;=5")/Table4[[#This Row],[Count]]</f>
        <v>0.5</v>
      </c>
      <c r="F87" s="2">
        <f>COUNTIFS(Table2[Sub-Sector],Table4[[#This Row],[Sub-Sector]],Table2[6M Return vs Nifty],"&gt;=10")/Table4[[#This Row],[Count]]</f>
        <v>0.5</v>
      </c>
      <c r="G87" s="2">
        <f>COUNTIFS(Table2[Sub-Sector],Table4[[#This Row],[Sub-Sector]],Table2[1Y Return vs Nifty],"&gt;=10")/Table4[[#This Row],[Count]]</f>
        <v>0.5</v>
      </c>
      <c r="H87" s="2">
        <f>COUNTIFS(Table2[Sub-Sector],Table4[[#This Row],[Sub-Sector]],Table2[RSI Exponential â€“ 14D],"&gt;=50")/Table4[[#This Row],[Count]]</f>
        <v>0.5</v>
      </c>
      <c r="I87" s="2">
        <f>COUNTIFS(Table2[Sub-Sector],Table4[[#This Row],[Sub-Sector]],Table2[Relative Volume],"&gt;=2")/Table4[[#This Row],[Count]]</f>
        <v>1</v>
      </c>
      <c r="J87" s="2">
        <f>COUNTIFS(Table2[Sub-Sector],Table4[[#This Row],[Sub-Sector]],Table2[% Away From Day Low],"&gt;=0.05")/Table4[[#This Row],[Count]]</f>
        <v>0</v>
      </c>
      <c r="K87" s="2">
        <f>COUNTIFS(Table2[Sub-Sector],Table4[[#This Row],[Sub-Sector]],Table2[% Away From Day High],"&lt;=0.05")/Table4[[#This Row],[Count]]</f>
        <v>1</v>
      </c>
      <c r="L87" s="2">
        <f>COUNTIFS(Table2[Sub-Sector],Table4[[#This Row],[Sub-Sector]],Table2[% Away From Current Week Low],"&gt;=0.05")/Table4[[#This Row],[Count]]</f>
        <v>0</v>
      </c>
      <c r="M87" s="2">
        <f>COUNTIFS(Table2[Sub-Sector],Table4[[#This Row],[Sub-Sector]],Table2[% Away From Current Week High],"&lt;=0.05")/Table4[[#This Row],[Count]]</f>
        <v>0.5</v>
      </c>
      <c r="N87" s="2">
        <f>COUNTIFS(Table2[Sub-Sector],Table4[[#This Row],[Sub-Sector]],Table2[% Away From Current Month Low],"&gt;=0.05")/Table4[[#This Row],[Count]]</f>
        <v>1</v>
      </c>
      <c r="O87" s="2">
        <f>COUNTIFS(Table2[Sub-Sector],Table4[[#This Row],[Sub-Sector]],Table2[% Away From Current Month High],"&lt;=0.05")/Table4[[#This Row],[Count]]</f>
        <v>0</v>
      </c>
      <c r="P87" s="2">
        <f>COUNTIFS(Table2[Sub-Sector],Table4[[#This Row],[Sub-Sector]],Table2[% Away From 52W High],"&lt;=10")/Table4[[#This Row],[Count]]</f>
        <v>0.5</v>
      </c>
      <c r="Q87" s="2">
        <f>COUNTIFS(Table2[Sub-Sector],Table4[[#This Row],[Sub-Sector]],Table2[% Away From 52W Low],"&gt;=10")/Table4[[#This Row],[Count]]</f>
        <v>1</v>
      </c>
      <c r="R87" s="2">
        <f>COUNTIFS(Table2[Sub-Sector],Table4[[#This Row],[Sub-Sector]],Table2[% Price above 20 EMA],"&gt;=0")/Table4[[#This Row],[Count]]</f>
        <v>1</v>
      </c>
      <c r="S87" s="2">
        <f>COUNTIFS(Table2[Sub-Sector],Table4[[#This Row],[Sub-Sector]],Table2[% Price above 50 EMA],"&gt;=0")/Table4[[#This Row],[Count]]</f>
        <v>1</v>
      </c>
      <c r="T87" s="2">
        <f>COUNTIFS(Table2[Sub-Sector],Table4[[#This Row],[Sub-Sector]],Table2[% Price above 200 EMA],"&gt;=0")/Table4[[#This Row],[Count]]</f>
        <v>1</v>
      </c>
      <c r="U87" s="2">
        <f>COUNTIFS(Table2[Sub-Sector],Table4[[#This Row],[Sub-Sector]],Table2[Rate of Change - Zone],"Positive")/Table4[[#This Row],[Count]]</f>
        <v>1</v>
      </c>
      <c r="V87" s="2">
        <f>COUNTIFS(Table2[Sub-Sector],Table4[[#This Row],[Sub-Sector]],Table2[Sharpe Ratio],"&gt;=0.10")/Table4[[#This Row],[Count]]</f>
        <v>0</v>
      </c>
    </row>
    <row r="88" spans="1:22" x14ac:dyDescent="0.3">
      <c r="A88" t="s">
        <v>866</v>
      </c>
      <c r="B88">
        <f>COUNTIFS(Table2[Sub-Sector],Table4[[#This Row],[Sub-Sector]])</f>
        <v>2</v>
      </c>
      <c r="C88" s="2">
        <f>COUNTIFS(Table2[Sub-Sector],Table4[[#This Row],[Sub-Sector]],Table2[Uptrend],"Uptrend")/Table4[[#This Row],[Count]]</f>
        <v>0.5</v>
      </c>
      <c r="D88" s="2">
        <f>COUNTIFS(Table2[Sub-Sector],Table4[[#This Row],[Sub-Sector]],Table2[1W Return vs Nifty],"&gt;=5")/Table4[[#This Row],[Count]]</f>
        <v>0</v>
      </c>
      <c r="E88" s="2">
        <f>COUNTIFS(Table2[Sub-Sector],Table4[[#This Row],[Sub-Sector]],Table2[1M Return vs Nifty],"&gt;=5")/Table4[[#This Row],[Count]]</f>
        <v>0.5</v>
      </c>
      <c r="F88" s="2">
        <f>COUNTIFS(Table2[Sub-Sector],Table4[[#This Row],[Sub-Sector]],Table2[6M Return vs Nifty],"&gt;=10")/Table4[[#This Row],[Count]]</f>
        <v>0.5</v>
      </c>
      <c r="G88" s="2">
        <f>COUNTIFS(Table2[Sub-Sector],Table4[[#This Row],[Sub-Sector]],Table2[1Y Return vs Nifty],"&gt;=10")/Table4[[#This Row],[Count]]</f>
        <v>0.5</v>
      </c>
      <c r="H88" s="2">
        <f>COUNTIFS(Table2[Sub-Sector],Table4[[#This Row],[Sub-Sector]],Table2[RSI Exponential â€“ 14D],"&gt;=50")/Table4[[#This Row],[Count]]</f>
        <v>1</v>
      </c>
      <c r="I88" s="2">
        <f>COUNTIFS(Table2[Sub-Sector],Table4[[#This Row],[Sub-Sector]],Table2[Relative Volume],"&gt;=2")/Table4[[#This Row],[Count]]</f>
        <v>0.5</v>
      </c>
      <c r="J88" s="2">
        <f>COUNTIFS(Table2[Sub-Sector],Table4[[#This Row],[Sub-Sector]],Table2[% Away From Day Low],"&gt;=0.05")/Table4[[#This Row],[Count]]</f>
        <v>0</v>
      </c>
      <c r="K88" s="2">
        <f>COUNTIFS(Table2[Sub-Sector],Table4[[#This Row],[Sub-Sector]],Table2[% Away From Day High],"&lt;=0.05")/Table4[[#This Row],[Count]]</f>
        <v>1</v>
      </c>
      <c r="L88" s="2">
        <f>COUNTIFS(Table2[Sub-Sector],Table4[[#This Row],[Sub-Sector]],Table2[% Away From Current Week Low],"&gt;=0.05")/Table4[[#This Row],[Count]]</f>
        <v>0</v>
      </c>
      <c r="M88" s="2">
        <f>COUNTIFS(Table2[Sub-Sector],Table4[[#This Row],[Sub-Sector]],Table2[% Away From Current Week High],"&lt;=0.05")/Table4[[#This Row],[Count]]</f>
        <v>0.5</v>
      </c>
      <c r="N88" s="2">
        <f>COUNTIFS(Table2[Sub-Sector],Table4[[#This Row],[Sub-Sector]],Table2[% Away From Current Month Low],"&gt;=0.05")/Table4[[#This Row],[Count]]</f>
        <v>1</v>
      </c>
      <c r="O88" s="2">
        <f>COUNTIFS(Table2[Sub-Sector],Table4[[#This Row],[Sub-Sector]],Table2[% Away From Current Month High],"&lt;=0.05")/Table4[[#This Row],[Count]]</f>
        <v>0.5</v>
      </c>
      <c r="P88" s="2">
        <f>COUNTIFS(Table2[Sub-Sector],Table4[[#This Row],[Sub-Sector]],Table2[% Away From 52W High],"&lt;=10")/Table4[[#This Row],[Count]]</f>
        <v>0</v>
      </c>
      <c r="Q88" s="2">
        <f>COUNTIFS(Table2[Sub-Sector],Table4[[#This Row],[Sub-Sector]],Table2[% Away From 52W Low],"&gt;=10")/Table4[[#This Row],[Count]]</f>
        <v>1</v>
      </c>
      <c r="R88" s="2">
        <f>COUNTIFS(Table2[Sub-Sector],Table4[[#This Row],[Sub-Sector]],Table2[% Price above 20 EMA],"&gt;=0")/Table4[[#This Row],[Count]]</f>
        <v>1</v>
      </c>
      <c r="S88" s="2">
        <f>COUNTIFS(Table2[Sub-Sector],Table4[[#This Row],[Sub-Sector]],Table2[% Price above 50 EMA],"&gt;=0")/Table4[[#This Row],[Count]]</f>
        <v>1</v>
      </c>
      <c r="T88" s="2">
        <f>COUNTIFS(Table2[Sub-Sector],Table4[[#This Row],[Sub-Sector]],Table2[% Price above 200 EMA],"&gt;=0")/Table4[[#This Row],[Count]]</f>
        <v>1</v>
      </c>
      <c r="U88" s="2">
        <f>COUNTIFS(Table2[Sub-Sector],Table4[[#This Row],[Sub-Sector]],Table2[Rate of Change - Zone],"Positive")/Table4[[#This Row],[Count]]</f>
        <v>0.5</v>
      </c>
      <c r="V88" s="2">
        <f>COUNTIFS(Table2[Sub-Sector],Table4[[#This Row],[Sub-Sector]],Table2[Sharpe Ratio],"&gt;=0.10")/Table4[[#This Row],[Count]]</f>
        <v>0</v>
      </c>
    </row>
    <row r="89" spans="1:22" x14ac:dyDescent="0.3">
      <c r="A89" t="s">
        <v>998</v>
      </c>
      <c r="B89">
        <f>COUNTIFS(Table2[Sub-Sector],Table4[[#This Row],[Sub-Sector]])</f>
        <v>2</v>
      </c>
      <c r="C89" s="2">
        <f>COUNTIFS(Table2[Sub-Sector],Table4[[#This Row],[Sub-Sector]],Table2[Uptrend],"Uptrend")/Table4[[#This Row],[Count]]</f>
        <v>0.5</v>
      </c>
      <c r="D89" s="2">
        <f>COUNTIFS(Table2[Sub-Sector],Table4[[#This Row],[Sub-Sector]],Table2[1W Return vs Nifty],"&gt;=5")/Table4[[#This Row],[Count]]</f>
        <v>0</v>
      </c>
      <c r="E89" s="2">
        <f>COUNTIFS(Table2[Sub-Sector],Table4[[#This Row],[Sub-Sector]],Table2[1M Return vs Nifty],"&gt;=5")/Table4[[#This Row],[Count]]</f>
        <v>0.5</v>
      </c>
      <c r="F89" s="2">
        <f>COUNTIFS(Table2[Sub-Sector],Table4[[#This Row],[Sub-Sector]],Table2[6M Return vs Nifty],"&gt;=10")/Table4[[#This Row],[Count]]</f>
        <v>0.5</v>
      </c>
      <c r="G89" s="2">
        <f>COUNTIFS(Table2[Sub-Sector],Table4[[#This Row],[Sub-Sector]],Table2[1Y Return vs Nifty],"&gt;=10")/Table4[[#This Row],[Count]]</f>
        <v>0.5</v>
      </c>
      <c r="H89" s="2">
        <f>COUNTIFS(Table2[Sub-Sector],Table4[[#This Row],[Sub-Sector]],Table2[RSI Exponential â€“ 14D],"&gt;=50")/Table4[[#This Row],[Count]]</f>
        <v>0.5</v>
      </c>
      <c r="I89" s="2">
        <f>COUNTIFS(Table2[Sub-Sector],Table4[[#This Row],[Sub-Sector]],Table2[Relative Volume],"&gt;=2")/Table4[[#This Row],[Count]]</f>
        <v>0.5</v>
      </c>
      <c r="J89" s="2">
        <f>COUNTIFS(Table2[Sub-Sector],Table4[[#This Row],[Sub-Sector]],Table2[% Away From Day Low],"&gt;=0.05")/Table4[[#This Row],[Count]]</f>
        <v>0</v>
      </c>
      <c r="K89" s="2">
        <f>COUNTIFS(Table2[Sub-Sector],Table4[[#This Row],[Sub-Sector]],Table2[% Away From Day High],"&lt;=0.05")/Table4[[#This Row],[Count]]</f>
        <v>1</v>
      </c>
      <c r="L89" s="2">
        <f>COUNTIFS(Table2[Sub-Sector],Table4[[#This Row],[Sub-Sector]],Table2[% Away From Current Week Low],"&gt;=0.05")/Table4[[#This Row],[Count]]</f>
        <v>0.5</v>
      </c>
      <c r="M89" s="2">
        <f>COUNTIFS(Table2[Sub-Sector],Table4[[#This Row],[Sub-Sector]],Table2[% Away From Current Week High],"&lt;=0.05")/Table4[[#This Row],[Count]]</f>
        <v>1</v>
      </c>
      <c r="N89" s="2">
        <f>COUNTIFS(Table2[Sub-Sector],Table4[[#This Row],[Sub-Sector]],Table2[% Away From Current Month Low],"&gt;=0.05")/Table4[[#This Row],[Count]]</f>
        <v>1</v>
      </c>
      <c r="O89" s="2">
        <f>COUNTIFS(Table2[Sub-Sector],Table4[[#This Row],[Sub-Sector]],Table2[% Away From Current Month High],"&lt;=0.05")/Table4[[#This Row],[Count]]</f>
        <v>0.5</v>
      </c>
      <c r="P89" s="2">
        <f>COUNTIFS(Table2[Sub-Sector],Table4[[#This Row],[Sub-Sector]],Table2[% Away From 52W High],"&lt;=10")/Table4[[#This Row],[Count]]</f>
        <v>0.5</v>
      </c>
      <c r="Q89" s="2">
        <f>COUNTIFS(Table2[Sub-Sector],Table4[[#This Row],[Sub-Sector]],Table2[% Away From 52W Low],"&gt;=10")/Table4[[#This Row],[Count]]</f>
        <v>1</v>
      </c>
      <c r="R89" s="2">
        <f>COUNTIFS(Table2[Sub-Sector],Table4[[#This Row],[Sub-Sector]],Table2[% Price above 20 EMA],"&gt;=0")/Table4[[#This Row],[Count]]</f>
        <v>0.5</v>
      </c>
      <c r="S89" s="2">
        <f>COUNTIFS(Table2[Sub-Sector],Table4[[#This Row],[Sub-Sector]],Table2[% Price above 50 EMA],"&gt;=0")/Table4[[#This Row],[Count]]</f>
        <v>0.5</v>
      </c>
      <c r="T89" s="2">
        <f>COUNTIFS(Table2[Sub-Sector],Table4[[#This Row],[Sub-Sector]],Table2[% Price above 200 EMA],"&gt;=0")/Table4[[#This Row],[Count]]</f>
        <v>0.5</v>
      </c>
      <c r="U89" s="2">
        <f>COUNTIFS(Table2[Sub-Sector],Table4[[#This Row],[Sub-Sector]],Table2[Rate of Change - Zone],"Positive")/Table4[[#This Row],[Count]]</f>
        <v>0.5</v>
      </c>
      <c r="V89" s="2">
        <f>COUNTIFS(Table2[Sub-Sector],Table4[[#This Row],[Sub-Sector]],Table2[Sharpe Ratio],"&gt;=0.10")/Table4[[#This Row],[Count]]</f>
        <v>0</v>
      </c>
    </row>
    <row r="90" spans="1:22" x14ac:dyDescent="0.3">
      <c r="A90" t="s">
        <v>568</v>
      </c>
      <c r="B90">
        <f>COUNTIFS(Table2[Sub-Sector],Table4[[#This Row],[Sub-Sector]])</f>
        <v>2</v>
      </c>
      <c r="C90" s="2">
        <f>COUNTIFS(Table2[Sub-Sector],Table4[[#This Row],[Sub-Sector]],Table2[Uptrend],"Uptrend")/Table4[[#This Row],[Count]]</f>
        <v>0.5</v>
      </c>
      <c r="D90" s="2">
        <f>COUNTIFS(Table2[Sub-Sector],Table4[[#This Row],[Sub-Sector]],Table2[1W Return vs Nifty],"&gt;=5")/Table4[[#This Row],[Count]]</f>
        <v>0</v>
      </c>
      <c r="E90" s="2">
        <f>COUNTIFS(Table2[Sub-Sector],Table4[[#This Row],[Sub-Sector]],Table2[1M Return vs Nifty],"&gt;=5")/Table4[[#This Row],[Count]]</f>
        <v>0</v>
      </c>
      <c r="F90" s="2">
        <f>COUNTIFS(Table2[Sub-Sector],Table4[[#This Row],[Sub-Sector]],Table2[6M Return vs Nifty],"&gt;=10")/Table4[[#This Row],[Count]]</f>
        <v>0</v>
      </c>
      <c r="G90" s="2">
        <f>COUNTIFS(Table2[Sub-Sector],Table4[[#This Row],[Sub-Sector]],Table2[1Y Return vs Nifty],"&gt;=10")/Table4[[#This Row],[Count]]</f>
        <v>0</v>
      </c>
      <c r="H90" s="2">
        <f>COUNTIFS(Table2[Sub-Sector],Table4[[#This Row],[Sub-Sector]],Table2[RSI Exponential â€“ 14D],"&gt;=50")/Table4[[#This Row],[Count]]</f>
        <v>1</v>
      </c>
      <c r="I90" s="2">
        <f>COUNTIFS(Table2[Sub-Sector],Table4[[#This Row],[Sub-Sector]],Table2[Relative Volume],"&gt;=2")/Table4[[#This Row],[Count]]</f>
        <v>0</v>
      </c>
      <c r="J90" s="2">
        <f>COUNTIFS(Table2[Sub-Sector],Table4[[#This Row],[Sub-Sector]],Table2[% Away From Day Low],"&gt;=0.05")/Table4[[#This Row],[Count]]</f>
        <v>0.5</v>
      </c>
      <c r="K90" s="2">
        <f>COUNTIFS(Table2[Sub-Sector],Table4[[#This Row],[Sub-Sector]],Table2[% Away From Day High],"&lt;=0.05")/Table4[[#This Row],[Count]]</f>
        <v>1</v>
      </c>
      <c r="L90" s="2">
        <f>COUNTIFS(Table2[Sub-Sector],Table4[[#This Row],[Sub-Sector]],Table2[% Away From Current Week Low],"&gt;=0.05")/Table4[[#This Row],[Count]]</f>
        <v>0.5</v>
      </c>
      <c r="M90" s="2">
        <f>COUNTIFS(Table2[Sub-Sector],Table4[[#This Row],[Sub-Sector]],Table2[% Away From Current Week High],"&lt;=0.05")/Table4[[#This Row],[Count]]</f>
        <v>1</v>
      </c>
      <c r="N90" s="2">
        <f>COUNTIFS(Table2[Sub-Sector],Table4[[#This Row],[Sub-Sector]],Table2[% Away From Current Month Low],"&gt;=0.05")/Table4[[#This Row],[Count]]</f>
        <v>1</v>
      </c>
      <c r="O90" s="2">
        <f>COUNTIFS(Table2[Sub-Sector],Table4[[#This Row],[Sub-Sector]],Table2[% Away From Current Month High],"&lt;=0.05")/Table4[[#This Row],[Count]]</f>
        <v>0.5</v>
      </c>
      <c r="P90" s="2">
        <f>COUNTIFS(Table2[Sub-Sector],Table4[[#This Row],[Sub-Sector]],Table2[% Away From 52W High],"&lt;=10")/Table4[[#This Row],[Count]]</f>
        <v>0</v>
      </c>
      <c r="Q90" s="2">
        <f>COUNTIFS(Table2[Sub-Sector],Table4[[#This Row],[Sub-Sector]],Table2[% Away From 52W Low],"&gt;=10")/Table4[[#This Row],[Count]]</f>
        <v>1</v>
      </c>
      <c r="R90" s="2">
        <f>COUNTIFS(Table2[Sub-Sector],Table4[[#This Row],[Sub-Sector]],Table2[% Price above 20 EMA],"&gt;=0")/Table4[[#This Row],[Count]]</f>
        <v>1</v>
      </c>
      <c r="S90" s="2">
        <f>COUNTIFS(Table2[Sub-Sector],Table4[[#This Row],[Sub-Sector]],Table2[% Price above 50 EMA],"&gt;=0")/Table4[[#This Row],[Count]]</f>
        <v>1</v>
      </c>
      <c r="T90" s="2">
        <f>COUNTIFS(Table2[Sub-Sector],Table4[[#This Row],[Sub-Sector]],Table2[% Price above 200 EMA],"&gt;=0")/Table4[[#This Row],[Count]]</f>
        <v>1</v>
      </c>
      <c r="U90" s="2">
        <f>COUNTIFS(Table2[Sub-Sector],Table4[[#This Row],[Sub-Sector]],Table2[Rate of Change - Zone],"Positive")/Table4[[#This Row],[Count]]</f>
        <v>1</v>
      </c>
      <c r="V90" s="2">
        <f>COUNTIFS(Table2[Sub-Sector],Table4[[#This Row],[Sub-Sector]],Table2[Sharpe Ratio],"&gt;=0.10")/Table4[[#This Row],[Count]]</f>
        <v>0.5</v>
      </c>
    </row>
    <row r="91" spans="1:22" x14ac:dyDescent="0.3">
      <c r="A91" t="s">
        <v>43</v>
      </c>
      <c r="B91">
        <f>COUNTIFS(Table2[Sub-Sector],Table4[[#This Row],[Sub-Sector]])</f>
        <v>2</v>
      </c>
      <c r="C91" s="2">
        <f>COUNTIFS(Table2[Sub-Sector],Table4[[#This Row],[Sub-Sector]],Table2[Uptrend],"Uptrend")/Table4[[#This Row],[Count]]</f>
        <v>0.5</v>
      </c>
      <c r="D91" s="2">
        <f>COUNTIFS(Table2[Sub-Sector],Table4[[#This Row],[Sub-Sector]],Table2[1W Return vs Nifty],"&gt;=5")/Table4[[#This Row],[Count]]</f>
        <v>0</v>
      </c>
      <c r="E91" s="2">
        <f>COUNTIFS(Table2[Sub-Sector],Table4[[#This Row],[Sub-Sector]],Table2[1M Return vs Nifty],"&gt;=5")/Table4[[#This Row],[Count]]</f>
        <v>0</v>
      </c>
      <c r="F91" s="2">
        <f>COUNTIFS(Table2[Sub-Sector],Table4[[#This Row],[Sub-Sector]],Table2[6M Return vs Nifty],"&gt;=10")/Table4[[#This Row],[Count]]</f>
        <v>0.5</v>
      </c>
      <c r="G91" s="2">
        <f>COUNTIFS(Table2[Sub-Sector],Table4[[#This Row],[Sub-Sector]],Table2[1Y Return vs Nifty],"&gt;=10")/Table4[[#This Row],[Count]]</f>
        <v>0.5</v>
      </c>
      <c r="H91" s="2">
        <f>COUNTIFS(Table2[Sub-Sector],Table4[[#This Row],[Sub-Sector]],Table2[RSI Exponential â€“ 14D],"&gt;=50")/Table4[[#This Row],[Count]]</f>
        <v>0</v>
      </c>
      <c r="I91" s="2">
        <f>COUNTIFS(Table2[Sub-Sector],Table4[[#This Row],[Sub-Sector]],Table2[Relative Volume],"&gt;=2")/Table4[[#This Row],[Count]]</f>
        <v>0</v>
      </c>
      <c r="J91" s="2">
        <f>COUNTIFS(Table2[Sub-Sector],Table4[[#This Row],[Sub-Sector]],Table2[% Away From Day Low],"&gt;=0.05")/Table4[[#This Row],[Count]]</f>
        <v>0</v>
      </c>
      <c r="K91" s="2">
        <f>COUNTIFS(Table2[Sub-Sector],Table4[[#This Row],[Sub-Sector]],Table2[% Away From Day High],"&lt;=0.05")/Table4[[#This Row],[Count]]</f>
        <v>1</v>
      </c>
      <c r="L91" s="2">
        <f>COUNTIFS(Table2[Sub-Sector],Table4[[#This Row],[Sub-Sector]],Table2[% Away From Current Week Low],"&gt;=0.05")/Table4[[#This Row],[Count]]</f>
        <v>0</v>
      </c>
      <c r="M91" s="2">
        <f>COUNTIFS(Table2[Sub-Sector],Table4[[#This Row],[Sub-Sector]],Table2[% Away From Current Week High],"&lt;=0.05")/Table4[[#This Row],[Count]]</f>
        <v>0.5</v>
      </c>
      <c r="N91" s="2">
        <f>COUNTIFS(Table2[Sub-Sector],Table4[[#This Row],[Sub-Sector]],Table2[% Away From Current Month Low],"&gt;=0.05")/Table4[[#This Row],[Count]]</f>
        <v>1</v>
      </c>
      <c r="O91" s="2">
        <f>COUNTIFS(Table2[Sub-Sector],Table4[[#This Row],[Sub-Sector]],Table2[% Away From Current Month High],"&lt;=0.05")/Table4[[#This Row],[Count]]</f>
        <v>0.5</v>
      </c>
      <c r="P91" s="2">
        <f>COUNTIFS(Table2[Sub-Sector],Table4[[#This Row],[Sub-Sector]],Table2[% Away From 52W High],"&lt;=10")/Table4[[#This Row],[Count]]</f>
        <v>0.5</v>
      </c>
      <c r="Q91" s="2">
        <f>COUNTIFS(Table2[Sub-Sector],Table4[[#This Row],[Sub-Sector]],Table2[% Away From 52W Low],"&gt;=10")/Table4[[#This Row],[Count]]</f>
        <v>0.5</v>
      </c>
      <c r="R91" s="2">
        <f>COUNTIFS(Table2[Sub-Sector],Table4[[#This Row],[Sub-Sector]],Table2[% Price above 20 EMA],"&gt;=0")/Table4[[#This Row],[Count]]</f>
        <v>0.5</v>
      </c>
      <c r="S91" s="2">
        <f>COUNTIFS(Table2[Sub-Sector],Table4[[#This Row],[Sub-Sector]],Table2[% Price above 50 EMA],"&gt;=0")/Table4[[#This Row],[Count]]</f>
        <v>0.5</v>
      </c>
      <c r="T91" s="2">
        <f>COUNTIFS(Table2[Sub-Sector],Table4[[#This Row],[Sub-Sector]],Table2[% Price above 200 EMA],"&gt;=0")/Table4[[#This Row],[Count]]</f>
        <v>0.5</v>
      </c>
      <c r="U91" s="2">
        <f>COUNTIFS(Table2[Sub-Sector],Table4[[#This Row],[Sub-Sector]],Table2[Rate of Change - Zone],"Positive")/Table4[[#This Row],[Count]]</f>
        <v>0.5</v>
      </c>
      <c r="V91" s="2">
        <f>COUNTIFS(Table2[Sub-Sector],Table4[[#This Row],[Sub-Sector]],Table2[Sharpe Ratio],"&gt;=0.10")/Table4[[#This Row],[Count]]</f>
        <v>0.5</v>
      </c>
    </row>
    <row r="92" spans="1:22" x14ac:dyDescent="0.3">
      <c r="A92" t="s">
        <v>342</v>
      </c>
      <c r="B92">
        <f>COUNTIFS(Table2[Sub-Sector],Table4[[#This Row],[Sub-Sector]])</f>
        <v>2</v>
      </c>
      <c r="C92" s="2">
        <f>COUNTIFS(Table2[Sub-Sector],Table4[[#This Row],[Sub-Sector]],Table2[Uptrend],"Uptrend")/Table4[[#This Row],[Count]]</f>
        <v>1</v>
      </c>
      <c r="D92" s="2">
        <f>COUNTIFS(Table2[Sub-Sector],Table4[[#This Row],[Sub-Sector]],Table2[1W Return vs Nifty],"&gt;=5")/Table4[[#This Row],[Count]]</f>
        <v>0</v>
      </c>
      <c r="E92" s="2">
        <f>COUNTIFS(Table2[Sub-Sector],Table4[[#This Row],[Sub-Sector]],Table2[1M Return vs Nifty],"&gt;=5")/Table4[[#This Row],[Count]]</f>
        <v>0.5</v>
      </c>
      <c r="F92" s="2">
        <f>COUNTIFS(Table2[Sub-Sector],Table4[[#This Row],[Sub-Sector]],Table2[6M Return vs Nifty],"&gt;=10")/Table4[[#This Row],[Count]]</f>
        <v>1</v>
      </c>
      <c r="G92" s="2">
        <f>COUNTIFS(Table2[Sub-Sector],Table4[[#This Row],[Sub-Sector]],Table2[1Y Return vs Nifty],"&gt;=10")/Table4[[#This Row],[Count]]</f>
        <v>1</v>
      </c>
      <c r="H92" s="2">
        <f>COUNTIFS(Table2[Sub-Sector],Table4[[#This Row],[Sub-Sector]],Table2[RSI Exponential â€“ 14D],"&gt;=50")/Table4[[#This Row],[Count]]</f>
        <v>0.5</v>
      </c>
      <c r="I92" s="2">
        <f>COUNTIFS(Table2[Sub-Sector],Table4[[#This Row],[Sub-Sector]],Table2[Relative Volume],"&gt;=2")/Table4[[#This Row],[Count]]</f>
        <v>0</v>
      </c>
      <c r="J92" s="2">
        <f>COUNTIFS(Table2[Sub-Sector],Table4[[#This Row],[Sub-Sector]],Table2[% Away From Day Low],"&gt;=0.05")/Table4[[#This Row],[Count]]</f>
        <v>0</v>
      </c>
      <c r="K92" s="2">
        <f>COUNTIFS(Table2[Sub-Sector],Table4[[#This Row],[Sub-Sector]],Table2[% Away From Day High],"&lt;=0.05")/Table4[[#This Row],[Count]]</f>
        <v>1</v>
      </c>
      <c r="L92" s="2">
        <f>COUNTIFS(Table2[Sub-Sector],Table4[[#This Row],[Sub-Sector]],Table2[% Away From Current Week Low],"&gt;=0.05")/Table4[[#This Row],[Count]]</f>
        <v>0</v>
      </c>
      <c r="M92" s="2">
        <f>COUNTIFS(Table2[Sub-Sector],Table4[[#This Row],[Sub-Sector]],Table2[% Away From Current Week High],"&lt;=0.05")/Table4[[#This Row],[Count]]</f>
        <v>0</v>
      </c>
      <c r="N92" s="2">
        <f>COUNTIFS(Table2[Sub-Sector],Table4[[#This Row],[Sub-Sector]],Table2[% Away From Current Month Low],"&gt;=0.05")/Table4[[#This Row],[Count]]</f>
        <v>1</v>
      </c>
      <c r="O92" s="2">
        <f>COUNTIFS(Table2[Sub-Sector],Table4[[#This Row],[Sub-Sector]],Table2[% Away From Current Month High],"&lt;=0.05")/Table4[[#This Row],[Count]]</f>
        <v>0</v>
      </c>
      <c r="P92" s="2">
        <f>COUNTIFS(Table2[Sub-Sector],Table4[[#This Row],[Sub-Sector]],Table2[% Away From 52W High],"&lt;=10")/Table4[[#This Row],[Count]]</f>
        <v>0.5</v>
      </c>
      <c r="Q92" s="2">
        <f>COUNTIFS(Table2[Sub-Sector],Table4[[#This Row],[Sub-Sector]],Table2[% Away From 52W Low],"&gt;=10")/Table4[[#This Row],[Count]]</f>
        <v>1</v>
      </c>
      <c r="R92" s="2">
        <f>COUNTIFS(Table2[Sub-Sector],Table4[[#This Row],[Sub-Sector]],Table2[% Price above 20 EMA],"&gt;=0")/Table4[[#This Row],[Count]]</f>
        <v>0.5</v>
      </c>
      <c r="S92" s="2">
        <f>COUNTIFS(Table2[Sub-Sector],Table4[[#This Row],[Sub-Sector]],Table2[% Price above 50 EMA],"&gt;=0")/Table4[[#This Row],[Count]]</f>
        <v>1</v>
      </c>
      <c r="T92" s="2">
        <f>COUNTIFS(Table2[Sub-Sector],Table4[[#This Row],[Sub-Sector]],Table2[% Price above 200 EMA],"&gt;=0")/Table4[[#This Row],[Count]]</f>
        <v>1</v>
      </c>
      <c r="U92" s="2">
        <f>COUNTIFS(Table2[Sub-Sector],Table4[[#This Row],[Sub-Sector]],Table2[Rate of Change - Zone],"Positive")/Table4[[#This Row],[Count]]</f>
        <v>0.5</v>
      </c>
      <c r="V92" s="2">
        <f>COUNTIFS(Table2[Sub-Sector],Table4[[#This Row],[Sub-Sector]],Table2[Sharpe Ratio],"&gt;=0.10")/Table4[[#This Row],[Count]]</f>
        <v>0.5</v>
      </c>
    </row>
    <row r="93" spans="1:22" x14ac:dyDescent="0.3">
      <c r="A93" t="s">
        <v>745</v>
      </c>
      <c r="B93">
        <f>COUNTIFS(Table2[Sub-Sector],Table4[[#This Row],[Sub-Sector]])</f>
        <v>2</v>
      </c>
      <c r="C93" s="2">
        <f>COUNTIFS(Table2[Sub-Sector],Table4[[#This Row],[Sub-Sector]],Table2[Uptrend],"Uptrend")/Table4[[#This Row],[Count]]</f>
        <v>0.5</v>
      </c>
      <c r="D93" s="2">
        <f>COUNTIFS(Table2[Sub-Sector],Table4[[#This Row],[Sub-Sector]],Table2[1W Return vs Nifty],"&gt;=5")/Table4[[#This Row],[Count]]</f>
        <v>0</v>
      </c>
      <c r="E93" s="2">
        <f>COUNTIFS(Table2[Sub-Sector],Table4[[#This Row],[Sub-Sector]],Table2[1M Return vs Nifty],"&gt;=5")/Table4[[#This Row],[Count]]</f>
        <v>0.5</v>
      </c>
      <c r="F93" s="2">
        <f>COUNTIFS(Table2[Sub-Sector],Table4[[#This Row],[Sub-Sector]],Table2[6M Return vs Nifty],"&gt;=10")/Table4[[#This Row],[Count]]</f>
        <v>0.5</v>
      </c>
      <c r="G93" s="2">
        <f>COUNTIFS(Table2[Sub-Sector],Table4[[#This Row],[Sub-Sector]],Table2[1Y Return vs Nifty],"&gt;=10")/Table4[[#This Row],[Count]]</f>
        <v>0.5</v>
      </c>
      <c r="H93" s="2">
        <f>COUNTIFS(Table2[Sub-Sector],Table4[[#This Row],[Sub-Sector]],Table2[RSI Exponential â€“ 14D],"&gt;=50")/Table4[[#This Row],[Count]]</f>
        <v>0.5</v>
      </c>
      <c r="I93" s="2">
        <f>COUNTIFS(Table2[Sub-Sector],Table4[[#This Row],[Sub-Sector]],Table2[Relative Volume],"&gt;=2")/Table4[[#This Row],[Count]]</f>
        <v>0</v>
      </c>
      <c r="J93" s="2">
        <f>COUNTIFS(Table2[Sub-Sector],Table4[[#This Row],[Sub-Sector]],Table2[% Away From Day Low],"&gt;=0.05")/Table4[[#This Row],[Count]]</f>
        <v>0</v>
      </c>
      <c r="K93" s="2">
        <f>COUNTIFS(Table2[Sub-Sector],Table4[[#This Row],[Sub-Sector]],Table2[% Away From Day High],"&lt;=0.05")/Table4[[#This Row],[Count]]</f>
        <v>1</v>
      </c>
      <c r="L93" s="2">
        <f>COUNTIFS(Table2[Sub-Sector],Table4[[#This Row],[Sub-Sector]],Table2[% Away From Current Week Low],"&gt;=0.05")/Table4[[#This Row],[Count]]</f>
        <v>0</v>
      </c>
      <c r="M93" s="2">
        <f>COUNTIFS(Table2[Sub-Sector],Table4[[#This Row],[Sub-Sector]],Table2[% Away From Current Week High],"&lt;=0.05")/Table4[[#This Row],[Count]]</f>
        <v>1</v>
      </c>
      <c r="N93" s="2">
        <f>COUNTIFS(Table2[Sub-Sector],Table4[[#This Row],[Sub-Sector]],Table2[% Away From Current Month Low],"&gt;=0.05")/Table4[[#This Row],[Count]]</f>
        <v>1</v>
      </c>
      <c r="O93" s="2">
        <f>COUNTIFS(Table2[Sub-Sector],Table4[[#This Row],[Sub-Sector]],Table2[% Away From Current Month High],"&lt;=0.05")/Table4[[#This Row],[Count]]</f>
        <v>0.5</v>
      </c>
      <c r="P93" s="2">
        <f>COUNTIFS(Table2[Sub-Sector],Table4[[#This Row],[Sub-Sector]],Table2[% Away From 52W High],"&lt;=10")/Table4[[#This Row],[Count]]</f>
        <v>0.5</v>
      </c>
      <c r="Q93" s="2">
        <f>COUNTIFS(Table2[Sub-Sector],Table4[[#This Row],[Sub-Sector]],Table2[% Away From 52W Low],"&gt;=10")/Table4[[#This Row],[Count]]</f>
        <v>1</v>
      </c>
      <c r="R93" s="2">
        <f>COUNTIFS(Table2[Sub-Sector],Table4[[#This Row],[Sub-Sector]],Table2[% Price above 20 EMA],"&gt;=0")/Table4[[#This Row],[Count]]</f>
        <v>0.5</v>
      </c>
      <c r="S93" s="2">
        <f>COUNTIFS(Table2[Sub-Sector],Table4[[#This Row],[Sub-Sector]],Table2[% Price above 50 EMA],"&gt;=0")/Table4[[#This Row],[Count]]</f>
        <v>0.5</v>
      </c>
      <c r="T93" s="2">
        <f>COUNTIFS(Table2[Sub-Sector],Table4[[#This Row],[Sub-Sector]],Table2[% Price above 200 EMA],"&gt;=0")/Table4[[#This Row],[Count]]</f>
        <v>0.5</v>
      </c>
      <c r="U93" s="2">
        <f>COUNTIFS(Table2[Sub-Sector],Table4[[#This Row],[Sub-Sector]],Table2[Rate of Change - Zone],"Positive")/Table4[[#This Row],[Count]]</f>
        <v>0.5</v>
      </c>
      <c r="V93" s="2">
        <f>COUNTIFS(Table2[Sub-Sector],Table4[[#This Row],[Sub-Sector]],Table2[Sharpe Ratio],"&gt;=0.10")/Table4[[#This Row],[Count]]</f>
        <v>0.5</v>
      </c>
    </row>
    <row r="94" spans="1:22" x14ac:dyDescent="0.3">
      <c r="A94" t="s">
        <v>169</v>
      </c>
      <c r="B94">
        <f>COUNTIFS(Table2[Sub-Sector],Table4[[#This Row],[Sub-Sector]])</f>
        <v>2</v>
      </c>
      <c r="C94" s="2">
        <f>COUNTIFS(Table2[Sub-Sector],Table4[[#This Row],[Sub-Sector]],Table2[Uptrend],"Uptrend")/Table4[[#This Row],[Count]]</f>
        <v>1</v>
      </c>
      <c r="D94" s="2">
        <f>COUNTIFS(Table2[Sub-Sector],Table4[[#This Row],[Sub-Sector]],Table2[1W Return vs Nifty],"&gt;=5")/Table4[[#This Row],[Count]]</f>
        <v>0</v>
      </c>
      <c r="E94" s="2">
        <f>COUNTIFS(Table2[Sub-Sector],Table4[[#This Row],[Sub-Sector]],Table2[1M Return vs Nifty],"&gt;=5")/Table4[[#This Row],[Count]]</f>
        <v>0</v>
      </c>
      <c r="F94" s="2">
        <f>COUNTIFS(Table2[Sub-Sector],Table4[[#This Row],[Sub-Sector]],Table2[6M Return vs Nifty],"&gt;=10")/Table4[[#This Row],[Count]]</f>
        <v>0.5</v>
      </c>
      <c r="G94" s="2">
        <f>COUNTIFS(Table2[Sub-Sector],Table4[[#This Row],[Sub-Sector]],Table2[1Y Return vs Nifty],"&gt;=10")/Table4[[#This Row],[Count]]</f>
        <v>1</v>
      </c>
      <c r="H94" s="2">
        <f>COUNTIFS(Table2[Sub-Sector],Table4[[#This Row],[Sub-Sector]],Table2[RSI Exponential â€“ 14D],"&gt;=50")/Table4[[#This Row],[Count]]</f>
        <v>0.5</v>
      </c>
      <c r="I94" s="2">
        <f>COUNTIFS(Table2[Sub-Sector],Table4[[#This Row],[Sub-Sector]],Table2[Relative Volume],"&gt;=2")/Table4[[#This Row],[Count]]</f>
        <v>0</v>
      </c>
      <c r="J94" s="2">
        <f>COUNTIFS(Table2[Sub-Sector],Table4[[#This Row],[Sub-Sector]],Table2[% Away From Day Low],"&gt;=0.05")/Table4[[#This Row],[Count]]</f>
        <v>0</v>
      </c>
      <c r="K94" s="2">
        <f>COUNTIFS(Table2[Sub-Sector],Table4[[#This Row],[Sub-Sector]],Table2[% Away From Day High],"&lt;=0.05")/Table4[[#This Row],[Count]]</f>
        <v>1</v>
      </c>
      <c r="L94" s="2">
        <f>COUNTIFS(Table2[Sub-Sector],Table4[[#This Row],[Sub-Sector]],Table2[% Away From Current Week Low],"&gt;=0.05")/Table4[[#This Row],[Count]]</f>
        <v>0</v>
      </c>
      <c r="M94" s="2">
        <f>COUNTIFS(Table2[Sub-Sector],Table4[[#This Row],[Sub-Sector]],Table2[% Away From Current Week High],"&lt;=0.05")/Table4[[#This Row],[Count]]</f>
        <v>1</v>
      </c>
      <c r="N94" s="2">
        <f>COUNTIFS(Table2[Sub-Sector],Table4[[#This Row],[Sub-Sector]],Table2[% Away From Current Month Low],"&gt;=0.05")/Table4[[#This Row],[Count]]</f>
        <v>1</v>
      </c>
      <c r="O94" s="2">
        <f>COUNTIFS(Table2[Sub-Sector],Table4[[#This Row],[Sub-Sector]],Table2[% Away From Current Month High],"&lt;=0.05")/Table4[[#This Row],[Count]]</f>
        <v>0.5</v>
      </c>
      <c r="P94" s="2">
        <f>COUNTIFS(Table2[Sub-Sector],Table4[[#This Row],[Sub-Sector]],Table2[% Away From 52W High],"&lt;=10")/Table4[[#This Row],[Count]]</f>
        <v>0.5</v>
      </c>
      <c r="Q94" s="2">
        <f>COUNTIFS(Table2[Sub-Sector],Table4[[#This Row],[Sub-Sector]],Table2[% Away From 52W Low],"&gt;=10")/Table4[[#This Row],[Count]]</f>
        <v>1</v>
      </c>
      <c r="R94" s="2">
        <f>COUNTIFS(Table2[Sub-Sector],Table4[[#This Row],[Sub-Sector]],Table2[% Price above 20 EMA],"&gt;=0")/Table4[[#This Row],[Count]]</f>
        <v>0.5</v>
      </c>
      <c r="S94" s="2">
        <f>COUNTIFS(Table2[Sub-Sector],Table4[[#This Row],[Sub-Sector]],Table2[% Price above 50 EMA],"&gt;=0")/Table4[[#This Row],[Count]]</f>
        <v>1</v>
      </c>
      <c r="T94" s="2">
        <f>COUNTIFS(Table2[Sub-Sector],Table4[[#This Row],[Sub-Sector]],Table2[% Price above 200 EMA],"&gt;=0")/Table4[[#This Row],[Count]]</f>
        <v>1</v>
      </c>
      <c r="U94" s="2">
        <f>COUNTIFS(Table2[Sub-Sector],Table4[[#This Row],[Sub-Sector]],Table2[Rate of Change - Zone],"Positive")/Table4[[#This Row],[Count]]</f>
        <v>1</v>
      </c>
      <c r="V94" s="2">
        <f>COUNTIFS(Table2[Sub-Sector],Table4[[#This Row],[Sub-Sector]],Table2[Sharpe Ratio],"&gt;=0.10")/Table4[[#This Row],[Count]]</f>
        <v>0</v>
      </c>
    </row>
    <row r="95" spans="1:22" x14ac:dyDescent="0.3">
      <c r="A95" t="s">
        <v>202</v>
      </c>
      <c r="B95">
        <f>COUNTIFS(Table2[Sub-Sector],Table4[[#This Row],[Sub-Sector]])</f>
        <v>2</v>
      </c>
      <c r="C95" s="2">
        <f>COUNTIFS(Table2[Sub-Sector],Table4[[#This Row],[Sub-Sector]],Table2[Uptrend],"Uptrend")/Table4[[#This Row],[Count]]</f>
        <v>1</v>
      </c>
      <c r="D95" s="2">
        <f>COUNTIFS(Table2[Sub-Sector],Table4[[#This Row],[Sub-Sector]],Table2[1W Return vs Nifty],"&gt;=5")/Table4[[#This Row],[Count]]</f>
        <v>0</v>
      </c>
      <c r="E95" s="2">
        <f>COUNTIFS(Table2[Sub-Sector],Table4[[#This Row],[Sub-Sector]],Table2[1M Return vs Nifty],"&gt;=5")/Table4[[#This Row],[Count]]</f>
        <v>0</v>
      </c>
      <c r="F95" s="2">
        <f>COUNTIFS(Table2[Sub-Sector],Table4[[#This Row],[Sub-Sector]],Table2[6M Return vs Nifty],"&gt;=10")/Table4[[#This Row],[Count]]</f>
        <v>0.5</v>
      </c>
      <c r="G95" s="2">
        <f>COUNTIFS(Table2[Sub-Sector],Table4[[#This Row],[Sub-Sector]],Table2[1Y Return vs Nifty],"&gt;=10")/Table4[[#This Row],[Count]]</f>
        <v>0.5</v>
      </c>
      <c r="H95" s="2">
        <f>COUNTIFS(Table2[Sub-Sector],Table4[[#This Row],[Sub-Sector]],Table2[RSI Exponential â€“ 14D],"&gt;=50")/Table4[[#This Row],[Count]]</f>
        <v>0.5</v>
      </c>
      <c r="I95" s="2">
        <f>COUNTIFS(Table2[Sub-Sector],Table4[[#This Row],[Sub-Sector]],Table2[Relative Volume],"&gt;=2")/Table4[[#This Row],[Count]]</f>
        <v>0</v>
      </c>
      <c r="J95" s="2">
        <f>COUNTIFS(Table2[Sub-Sector],Table4[[#This Row],[Sub-Sector]],Table2[% Away From Day Low],"&gt;=0.05")/Table4[[#This Row],[Count]]</f>
        <v>0</v>
      </c>
      <c r="K95" s="2">
        <f>COUNTIFS(Table2[Sub-Sector],Table4[[#This Row],[Sub-Sector]],Table2[% Away From Day High],"&lt;=0.05")/Table4[[#This Row],[Count]]</f>
        <v>1</v>
      </c>
      <c r="L95" s="2">
        <f>COUNTIFS(Table2[Sub-Sector],Table4[[#This Row],[Sub-Sector]],Table2[% Away From Current Week Low],"&gt;=0.05")/Table4[[#This Row],[Count]]</f>
        <v>0</v>
      </c>
      <c r="M95" s="2">
        <f>COUNTIFS(Table2[Sub-Sector],Table4[[#This Row],[Sub-Sector]],Table2[% Away From Current Week High],"&lt;=0.05")/Table4[[#This Row],[Count]]</f>
        <v>1</v>
      </c>
      <c r="N95" s="2">
        <f>COUNTIFS(Table2[Sub-Sector],Table4[[#This Row],[Sub-Sector]],Table2[% Away From Current Month Low],"&gt;=0.05")/Table4[[#This Row],[Count]]</f>
        <v>1</v>
      </c>
      <c r="O95" s="2">
        <f>COUNTIFS(Table2[Sub-Sector],Table4[[#This Row],[Sub-Sector]],Table2[% Away From Current Month High],"&lt;=0.05")/Table4[[#This Row],[Count]]</f>
        <v>0.5</v>
      </c>
      <c r="P95" s="2">
        <f>COUNTIFS(Table2[Sub-Sector],Table4[[#This Row],[Sub-Sector]],Table2[% Away From 52W High],"&lt;=10")/Table4[[#This Row],[Count]]</f>
        <v>1</v>
      </c>
      <c r="Q95" s="2">
        <f>COUNTIFS(Table2[Sub-Sector],Table4[[#This Row],[Sub-Sector]],Table2[% Away From 52W Low],"&gt;=10")/Table4[[#This Row],[Count]]</f>
        <v>1</v>
      </c>
      <c r="R95" s="2">
        <f>COUNTIFS(Table2[Sub-Sector],Table4[[#This Row],[Sub-Sector]],Table2[% Price above 20 EMA],"&gt;=0")/Table4[[#This Row],[Count]]</f>
        <v>0.5</v>
      </c>
      <c r="S95" s="2">
        <f>COUNTIFS(Table2[Sub-Sector],Table4[[#This Row],[Sub-Sector]],Table2[% Price above 50 EMA],"&gt;=0")/Table4[[#This Row],[Count]]</f>
        <v>1</v>
      </c>
      <c r="T95" s="2">
        <f>COUNTIFS(Table2[Sub-Sector],Table4[[#This Row],[Sub-Sector]],Table2[% Price above 200 EMA],"&gt;=0")/Table4[[#This Row],[Count]]</f>
        <v>1</v>
      </c>
      <c r="U95" s="2">
        <f>COUNTIFS(Table2[Sub-Sector],Table4[[#This Row],[Sub-Sector]],Table2[Rate of Change - Zone],"Positive")/Table4[[#This Row],[Count]]</f>
        <v>0.5</v>
      </c>
      <c r="V95" s="2">
        <f>COUNTIFS(Table2[Sub-Sector],Table4[[#This Row],[Sub-Sector]],Table2[Sharpe Ratio],"&gt;=0.10")/Table4[[#This Row],[Count]]</f>
        <v>0</v>
      </c>
    </row>
    <row r="96" spans="1:22" x14ac:dyDescent="0.3">
      <c r="A96" t="s">
        <v>1142</v>
      </c>
      <c r="B96">
        <f>COUNTIFS(Table2[Sub-Sector],Table4[[#This Row],[Sub-Sector]])</f>
        <v>2</v>
      </c>
      <c r="C96" s="2">
        <f>COUNTIFS(Table2[Sub-Sector],Table4[[#This Row],[Sub-Sector]],Table2[Uptrend],"Uptrend")/Table4[[#This Row],[Count]]</f>
        <v>1</v>
      </c>
      <c r="D96" s="2">
        <f>COUNTIFS(Table2[Sub-Sector],Table4[[#This Row],[Sub-Sector]],Table2[1W Return vs Nifty],"&gt;=5")/Table4[[#This Row],[Count]]</f>
        <v>0</v>
      </c>
      <c r="E96" s="2">
        <f>COUNTIFS(Table2[Sub-Sector],Table4[[#This Row],[Sub-Sector]],Table2[1M Return vs Nifty],"&gt;=5")/Table4[[#This Row],[Count]]</f>
        <v>0</v>
      </c>
      <c r="F96" s="2">
        <f>COUNTIFS(Table2[Sub-Sector],Table4[[#This Row],[Sub-Sector]],Table2[6M Return vs Nifty],"&gt;=10")/Table4[[#This Row],[Count]]</f>
        <v>0.5</v>
      </c>
      <c r="G96" s="2">
        <f>COUNTIFS(Table2[Sub-Sector],Table4[[#This Row],[Sub-Sector]],Table2[1Y Return vs Nifty],"&gt;=10")/Table4[[#This Row],[Count]]</f>
        <v>1</v>
      </c>
      <c r="H96" s="2">
        <f>COUNTIFS(Table2[Sub-Sector],Table4[[#This Row],[Sub-Sector]],Table2[RSI Exponential â€“ 14D],"&gt;=50")/Table4[[#This Row],[Count]]</f>
        <v>0</v>
      </c>
      <c r="I96" s="2">
        <f>COUNTIFS(Table2[Sub-Sector],Table4[[#This Row],[Sub-Sector]],Table2[Relative Volume],"&gt;=2")/Table4[[#This Row],[Count]]</f>
        <v>0</v>
      </c>
      <c r="J96" s="2">
        <f>COUNTIFS(Table2[Sub-Sector],Table4[[#This Row],[Sub-Sector]],Table2[% Away From Day Low],"&gt;=0.05")/Table4[[#This Row],[Count]]</f>
        <v>0</v>
      </c>
      <c r="K96" s="2">
        <f>COUNTIFS(Table2[Sub-Sector],Table4[[#This Row],[Sub-Sector]],Table2[% Away From Day High],"&lt;=0.05")/Table4[[#This Row],[Count]]</f>
        <v>0.5</v>
      </c>
      <c r="L96" s="2">
        <f>COUNTIFS(Table2[Sub-Sector],Table4[[#This Row],[Sub-Sector]],Table2[% Away From Current Week Low],"&gt;=0.05")/Table4[[#This Row],[Count]]</f>
        <v>0</v>
      </c>
      <c r="M96" s="2">
        <f>COUNTIFS(Table2[Sub-Sector],Table4[[#This Row],[Sub-Sector]],Table2[% Away From Current Week High],"&lt;=0.05")/Table4[[#This Row],[Count]]</f>
        <v>0</v>
      </c>
      <c r="N96" s="2">
        <f>COUNTIFS(Table2[Sub-Sector],Table4[[#This Row],[Sub-Sector]],Table2[% Away From Current Month Low],"&gt;=0.05")/Table4[[#This Row],[Count]]</f>
        <v>1</v>
      </c>
      <c r="O96" s="2">
        <f>COUNTIFS(Table2[Sub-Sector],Table4[[#This Row],[Sub-Sector]],Table2[% Away From Current Month High],"&lt;=0.05")/Table4[[#This Row],[Count]]</f>
        <v>0</v>
      </c>
      <c r="P96" s="2">
        <f>COUNTIFS(Table2[Sub-Sector],Table4[[#This Row],[Sub-Sector]],Table2[% Away From 52W High],"&lt;=10")/Table4[[#This Row],[Count]]</f>
        <v>0</v>
      </c>
      <c r="Q96" s="2">
        <f>COUNTIFS(Table2[Sub-Sector],Table4[[#This Row],[Sub-Sector]],Table2[% Away From 52W Low],"&gt;=10")/Table4[[#This Row],[Count]]</f>
        <v>1</v>
      </c>
      <c r="R96" s="2">
        <f>COUNTIFS(Table2[Sub-Sector],Table4[[#This Row],[Sub-Sector]],Table2[% Price above 20 EMA],"&gt;=0")/Table4[[#This Row],[Count]]</f>
        <v>0</v>
      </c>
      <c r="S96" s="2">
        <f>COUNTIFS(Table2[Sub-Sector],Table4[[#This Row],[Sub-Sector]],Table2[% Price above 50 EMA],"&gt;=0")/Table4[[#This Row],[Count]]</f>
        <v>1</v>
      </c>
      <c r="T96" s="2">
        <f>COUNTIFS(Table2[Sub-Sector],Table4[[#This Row],[Sub-Sector]],Table2[% Price above 200 EMA],"&gt;=0")/Table4[[#This Row],[Count]]</f>
        <v>1</v>
      </c>
      <c r="U96" s="2">
        <f>COUNTIFS(Table2[Sub-Sector],Table4[[#This Row],[Sub-Sector]],Table2[Rate of Change - Zone],"Positive")/Table4[[#This Row],[Count]]</f>
        <v>0.5</v>
      </c>
      <c r="V96" s="2">
        <f>COUNTIFS(Table2[Sub-Sector],Table4[[#This Row],[Sub-Sector]],Table2[Sharpe Ratio],"&gt;=0.10")/Table4[[#This Row],[Count]]</f>
        <v>0</v>
      </c>
    </row>
    <row r="97" spans="1:22" x14ac:dyDescent="0.3">
      <c r="A97" t="s">
        <v>1152</v>
      </c>
      <c r="B97">
        <f>COUNTIFS(Table2[Sub-Sector],Table4[[#This Row],[Sub-Sector]])</f>
        <v>2</v>
      </c>
      <c r="C97" s="2">
        <f>COUNTIFS(Table2[Sub-Sector],Table4[[#This Row],[Sub-Sector]],Table2[Uptrend],"Uptrend")/Table4[[#This Row],[Count]]</f>
        <v>0</v>
      </c>
      <c r="D97" s="2">
        <f>COUNTIFS(Table2[Sub-Sector],Table4[[#This Row],[Sub-Sector]],Table2[1W Return vs Nifty],"&gt;=5")/Table4[[#This Row],[Count]]</f>
        <v>0</v>
      </c>
      <c r="E97" s="2">
        <f>COUNTIFS(Table2[Sub-Sector],Table4[[#This Row],[Sub-Sector]],Table2[1M Return vs Nifty],"&gt;=5")/Table4[[#This Row],[Count]]</f>
        <v>0</v>
      </c>
      <c r="F97" s="2">
        <f>COUNTIFS(Table2[Sub-Sector],Table4[[#This Row],[Sub-Sector]],Table2[6M Return vs Nifty],"&gt;=10")/Table4[[#This Row],[Count]]</f>
        <v>0</v>
      </c>
      <c r="G97" s="2">
        <f>COUNTIFS(Table2[Sub-Sector],Table4[[#This Row],[Sub-Sector]],Table2[1Y Return vs Nifty],"&gt;=10")/Table4[[#This Row],[Count]]</f>
        <v>0</v>
      </c>
      <c r="H97" s="2">
        <f>COUNTIFS(Table2[Sub-Sector],Table4[[#This Row],[Sub-Sector]],Table2[RSI Exponential â€“ 14D],"&gt;=50")/Table4[[#This Row],[Count]]</f>
        <v>0.5</v>
      </c>
      <c r="I97" s="2">
        <f>COUNTIFS(Table2[Sub-Sector],Table4[[#This Row],[Sub-Sector]],Table2[Relative Volume],"&gt;=2")/Table4[[#This Row],[Count]]</f>
        <v>0</v>
      </c>
      <c r="J97" s="2">
        <f>COUNTIFS(Table2[Sub-Sector],Table4[[#This Row],[Sub-Sector]],Table2[% Away From Day Low],"&gt;=0.05")/Table4[[#This Row],[Count]]</f>
        <v>0</v>
      </c>
      <c r="K97" s="2">
        <f>COUNTIFS(Table2[Sub-Sector],Table4[[#This Row],[Sub-Sector]],Table2[% Away From Day High],"&lt;=0.05")/Table4[[#This Row],[Count]]</f>
        <v>1</v>
      </c>
      <c r="L97" s="2">
        <f>COUNTIFS(Table2[Sub-Sector],Table4[[#This Row],[Sub-Sector]],Table2[% Away From Current Week Low],"&gt;=0.05")/Table4[[#This Row],[Count]]</f>
        <v>0.5</v>
      </c>
      <c r="M97" s="2">
        <f>COUNTIFS(Table2[Sub-Sector],Table4[[#This Row],[Sub-Sector]],Table2[% Away From Current Week High],"&lt;=0.05")/Table4[[#This Row],[Count]]</f>
        <v>1</v>
      </c>
      <c r="N97" s="2">
        <f>COUNTIFS(Table2[Sub-Sector],Table4[[#This Row],[Sub-Sector]],Table2[% Away From Current Month Low],"&gt;=0.05")/Table4[[#This Row],[Count]]</f>
        <v>1</v>
      </c>
      <c r="O97" s="2">
        <f>COUNTIFS(Table2[Sub-Sector],Table4[[#This Row],[Sub-Sector]],Table2[% Away From Current Month High],"&lt;=0.05")/Table4[[#This Row],[Count]]</f>
        <v>0.5</v>
      </c>
      <c r="P97" s="2">
        <f>COUNTIFS(Table2[Sub-Sector],Table4[[#This Row],[Sub-Sector]],Table2[% Away From 52W High],"&lt;=10")/Table4[[#This Row],[Count]]</f>
        <v>0</v>
      </c>
      <c r="Q97" s="2">
        <f>COUNTIFS(Table2[Sub-Sector],Table4[[#This Row],[Sub-Sector]],Table2[% Away From 52W Low],"&gt;=10")/Table4[[#This Row],[Count]]</f>
        <v>0.5</v>
      </c>
      <c r="R97" s="2">
        <f>COUNTIFS(Table2[Sub-Sector],Table4[[#This Row],[Sub-Sector]],Table2[% Price above 20 EMA],"&gt;=0")/Table4[[#This Row],[Count]]</f>
        <v>0.5</v>
      </c>
      <c r="S97" s="2">
        <f>COUNTIFS(Table2[Sub-Sector],Table4[[#This Row],[Sub-Sector]],Table2[% Price above 50 EMA],"&gt;=0")/Table4[[#This Row],[Count]]</f>
        <v>0.5</v>
      </c>
      <c r="T97" s="2">
        <f>COUNTIFS(Table2[Sub-Sector],Table4[[#This Row],[Sub-Sector]],Table2[% Price above 200 EMA],"&gt;=0")/Table4[[#This Row],[Count]]</f>
        <v>0.5</v>
      </c>
      <c r="U97" s="2">
        <f>COUNTIFS(Table2[Sub-Sector],Table4[[#This Row],[Sub-Sector]],Table2[Rate of Change - Zone],"Positive")/Table4[[#This Row],[Count]]</f>
        <v>0.5</v>
      </c>
      <c r="V97" s="2">
        <f>COUNTIFS(Table2[Sub-Sector],Table4[[#This Row],[Sub-Sector]],Table2[Sharpe Ratio],"&gt;=0.10")/Table4[[#This Row],[Count]]</f>
        <v>0</v>
      </c>
    </row>
    <row r="98" spans="1:22" x14ac:dyDescent="0.3">
      <c r="A98" t="s">
        <v>1219</v>
      </c>
      <c r="B98">
        <f>COUNTIFS(Table2[Sub-Sector],Table4[[#This Row],[Sub-Sector]])</f>
        <v>2</v>
      </c>
      <c r="C98" s="2">
        <f>COUNTIFS(Table2[Sub-Sector],Table4[[#This Row],[Sub-Sector]],Table2[Uptrend],"Uptrend")/Table4[[#This Row],[Count]]</f>
        <v>0.5</v>
      </c>
      <c r="D98" s="2">
        <f>COUNTIFS(Table2[Sub-Sector],Table4[[#This Row],[Sub-Sector]],Table2[1W Return vs Nifty],"&gt;=5")/Table4[[#This Row],[Count]]</f>
        <v>0</v>
      </c>
      <c r="E98" s="2">
        <f>COUNTIFS(Table2[Sub-Sector],Table4[[#This Row],[Sub-Sector]],Table2[1M Return vs Nifty],"&gt;=5")/Table4[[#This Row],[Count]]</f>
        <v>0</v>
      </c>
      <c r="F98" s="2">
        <f>COUNTIFS(Table2[Sub-Sector],Table4[[#This Row],[Sub-Sector]],Table2[6M Return vs Nifty],"&gt;=10")/Table4[[#This Row],[Count]]</f>
        <v>0</v>
      </c>
      <c r="G98" s="2">
        <f>COUNTIFS(Table2[Sub-Sector],Table4[[#This Row],[Sub-Sector]],Table2[1Y Return vs Nifty],"&gt;=10")/Table4[[#This Row],[Count]]</f>
        <v>0</v>
      </c>
      <c r="H98" s="2">
        <f>COUNTIFS(Table2[Sub-Sector],Table4[[#This Row],[Sub-Sector]],Table2[RSI Exponential â€“ 14D],"&gt;=50")/Table4[[#This Row],[Count]]</f>
        <v>0.5</v>
      </c>
      <c r="I98" s="2">
        <f>COUNTIFS(Table2[Sub-Sector],Table4[[#This Row],[Sub-Sector]],Table2[Relative Volume],"&gt;=2")/Table4[[#This Row],[Count]]</f>
        <v>0</v>
      </c>
      <c r="J98" s="2">
        <f>COUNTIFS(Table2[Sub-Sector],Table4[[#This Row],[Sub-Sector]],Table2[% Away From Day Low],"&gt;=0.05")/Table4[[#This Row],[Count]]</f>
        <v>0</v>
      </c>
      <c r="K98" s="2">
        <f>COUNTIFS(Table2[Sub-Sector],Table4[[#This Row],[Sub-Sector]],Table2[% Away From Day High],"&lt;=0.05")/Table4[[#This Row],[Count]]</f>
        <v>1</v>
      </c>
      <c r="L98" s="2">
        <f>COUNTIFS(Table2[Sub-Sector],Table4[[#This Row],[Sub-Sector]],Table2[% Away From Current Week Low],"&gt;=0.05")/Table4[[#This Row],[Count]]</f>
        <v>0</v>
      </c>
      <c r="M98" s="2">
        <f>COUNTIFS(Table2[Sub-Sector],Table4[[#This Row],[Sub-Sector]],Table2[% Away From Current Week High],"&lt;=0.05")/Table4[[#This Row],[Count]]</f>
        <v>1</v>
      </c>
      <c r="N98" s="2">
        <f>COUNTIFS(Table2[Sub-Sector],Table4[[#This Row],[Sub-Sector]],Table2[% Away From Current Month Low],"&gt;=0.05")/Table4[[#This Row],[Count]]</f>
        <v>1</v>
      </c>
      <c r="O98" s="2">
        <f>COUNTIFS(Table2[Sub-Sector],Table4[[#This Row],[Sub-Sector]],Table2[% Away From Current Month High],"&lt;=0.05")/Table4[[#This Row],[Count]]</f>
        <v>0.5</v>
      </c>
      <c r="P98" s="2">
        <f>COUNTIFS(Table2[Sub-Sector],Table4[[#This Row],[Sub-Sector]],Table2[% Away From 52W High],"&lt;=10")/Table4[[#This Row],[Count]]</f>
        <v>0</v>
      </c>
      <c r="Q98" s="2">
        <f>COUNTIFS(Table2[Sub-Sector],Table4[[#This Row],[Sub-Sector]],Table2[% Away From 52W Low],"&gt;=10")/Table4[[#This Row],[Count]]</f>
        <v>1</v>
      </c>
      <c r="R98" s="2">
        <f>COUNTIFS(Table2[Sub-Sector],Table4[[#This Row],[Sub-Sector]],Table2[% Price above 20 EMA],"&gt;=0")/Table4[[#This Row],[Count]]</f>
        <v>0.5</v>
      </c>
      <c r="S98" s="2">
        <f>COUNTIFS(Table2[Sub-Sector],Table4[[#This Row],[Sub-Sector]],Table2[% Price above 50 EMA],"&gt;=0")/Table4[[#This Row],[Count]]</f>
        <v>0.5</v>
      </c>
      <c r="T98" s="2">
        <f>COUNTIFS(Table2[Sub-Sector],Table4[[#This Row],[Sub-Sector]],Table2[% Price above 200 EMA],"&gt;=0")/Table4[[#This Row],[Count]]</f>
        <v>1</v>
      </c>
      <c r="U98" s="2">
        <f>COUNTIFS(Table2[Sub-Sector],Table4[[#This Row],[Sub-Sector]],Table2[Rate of Change - Zone],"Positive")/Table4[[#This Row],[Count]]</f>
        <v>0.5</v>
      </c>
      <c r="V98" s="2">
        <f>COUNTIFS(Table2[Sub-Sector],Table4[[#This Row],[Sub-Sector]],Table2[Sharpe Ratio],"&gt;=0.10")/Table4[[#This Row],[Count]]</f>
        <v>0</v>
      </c>
    </row>
    <row r="99" spans="1:22" x14ac:dyDescent="0.3">
      <c r="A99" t="s">
        <v>1462</v>
      </c>
      <c r="B99">
        <f>COUNTIFS(Table2[Sub-Sector],Table4[[#This Row],[Sub-Sector]])</f>
        <v>2</v>
      </c>
      <c r="C99" s="2">
        <f>COUNTIFS(Table2[Sub-Sector],Table4[[#This Row],[Sub-Sector]],Table2[Uptrend],"Uptrend")/Table4[[#This Row],[Count]]</f>
        <v>0</v>
      </c>
      <c r="D99" s="2">
        <f>COUNTIFS(Table2[Sub-Sector],Table4[[#This Row],[Sub-Sector]],Table2[1W Return vs Nifty],"&gt;=5")/Table4[[#This Row],[Count]]</f>
        <v>0</v>
      </c>
      <c r="E99" s="2">
        <f>COUNTIFS(Table2[Sub-Sector],Table4[[#This Row],[Sub-Sector]],Table2[1M Return vs Nifty],"&gt;=5")/Table4[[#This Row],[Count]]</f>
        <v>0</v>
      </c>
      <c r="F99" s="2">
        <f>COUNTIFS(Table2[Sub-Sector],Table4[[#This Row],[Sub-Sector]],Table2[6M Return vs Nifty],"&gt;=10")/Table4[[#This Row],[Count]]</f>
        <v>0</v>
      </c>
      <c r="G99" s="2">
        <f>COUNTIFS(Table2[Sub-Sector],Table4[[#This Row],[Sub-Sector]],Table2[1Y Return vs Nifty],"&gt;=10")/Table4[[#This Row],[Count]]</f>
        <v>0</v>
      </c>
      <c r="H99" s="2">
        <f>COUNTIFS(Table2[Sub-Sector],Table4[[#This Row],[Sub-Sector]],Table2[RSI Exponential â€“ 14D],"&gt;=50")/Table4[[#This Row],[Count]]</f>
        <v>0.5</v>
      </c>
      <c r="I99" s="2">
        <f>COUNTIFS(Table2[Sub-Sector],Table4[[#This Row],[Sub-Sector]],Table2[Relative Volume],"&gt;=2")/Table4[[#This Row],[Count]]</f>
        <v>0</v>
      </c>
      <c r="J99" s="2">
        <f>COUNTIFS(Table2[Sub-Sector],Table4[[#This Row],[Sub-Sector]],Table2[% Away From Day Low],"&gt;=0.05")/Table4[[#This Row],[Count]]</f>
        <v>0</v>
      </c>
      <c r="K99" s="2">
        <f>COUNTIFS(Table2[Sub-Sector],Table4[[#This Row],[Sub-Sector]],Table2[% Away From Day High],"&lt;=0.05")/Table4[[#This Row],[Count]]</f>
        <v>1</v>
      </c>
      <c r="L99" s="2">
        <f>COUNTIFS(Table2[Sub-Sector],Table4[[#This Row],[Sub-Sector]],Table2[% Away From Current Week Low],"&gt;=0.05")/Table4[[#This Row],[Count]]</f>
        <v>0</v>
      </c>
      <c r="M99" s="2">
        <f>COUNTIFS(Table2[Sub-Sector],Table4[[#This Row],[Sub-Sector]],Table2[% Away From Current Week High],"&lt;=0.05")/Table4[[#This Row],[Count]]</f>
        <v>0.5</v>
      </c>
      <c r="N99" s="2">
        <f>COUNTIFS(Table2[Sub-Sector],Table4[[#This Row],[Sub-Sector]],Table2[% Away From Current Month Low],"&gt;=0.05")/Table4[[#This Row],[Count]]</f>
        <v>1</v>
      </c>
      <c r="O99" s="2">
        <f>COUNTIFS(Table2[Sub-Sector],Table4[[#This Row],[Sub-Sector]],Table2[% Away From Current Month High],"&lt;=0.05")/Table4[[#This Row],[Count]]</f>
        <v>0</v>
      </c>
      <c r="P99" s="2">
        <f>COUNTIFS(Table2[Sub-Sector],Table4[[#This Row],[Sub-Sector]],Table2[% Away From 52W High],"&lt;=10")/Table4[[#This Row],[Count]]</f>
        <v>0</v>
      </c>
      <c r="Q99" s="2">
        <f>COUNTIFS(Table2[Sub-Sector],Table4[[#This Row],[Sub-Sector]],Table2[% Away From 52W Low],"&gt;=10")/Table4[[#This Row],[Count]]</f>
        <v>1</v>
      </c>
      <c r="R99" s="2">
        <f>COUNTIFS(Table2[Sub-Sector],Table4[[#This Row],[Sub-Sector]],Table2[% Price above 20 EMA],"&gt;=0")/Table4[[#This Row],[Count]]</f>
        <v>0.5</v>
      </c>
      <c r="S99" s="2">
        <f>COUNTIFS(Table2[Sub-Sector],Table4[[#This Row],[Sub-Sector]],Table2[% Price above 50 EMA],"&gt;=0")/Table4[[#This Row],[Count]]</f>
        <v>0.5</v>
      </c>
      <c r="T99" s="2">
        <f>COUNTIFS(Table2[Sub-Sector],Table4[[#This Row],[Sub-Sector]],Table2[% Price above 200 EMA],"&gt;=0")/Table4[[#This Row],[Count]]</f>
        <v>0.5</v>
      </c>
      <c r="U99" s="2">
        <f>COUNTIFS(Table2[Sub-Sector],Table4[[#This Row],[Sub-Sector]],Table2[Rate of Change - Zone],"Positive")/Table4[[#This Row],[Count]]</f>
        <v>0.5</v>
      </c>
      <c r="V99" s="2">
        <f>COUNTIFS(Table2[Sub-Sector],Table4[[#This Row],[Sub-Sector]],Table2[Sharpe Ratio],"&gt;=0.10")/Table4[[#This Row],[Count]]</f>
        <v>0</v>
      </c>
    </row>
    <row r="100" spans="1:22" x14ac:dyDescent="0.3">
      <c r="A100" t="s">
        <v>40</v>
      </c>
      <c r="B100">
        <f>COUNTIFS(Table2[Sub-Sector],Table4[[#This Row],[Sub-Sector]])</f>
        <v>2</v>
      </c>
      <c r="C100" s="2">
        <f>COUNTIFS(Table2[Sub-Sector],Table4[[#This Row],[Sub-Sector]],Table2[Uptrend],"Uptrend")/Table4[[#This Row],[Count]]</f>
        <v>0</v>
      </c>
      <c r="D100" s="2">
        <f>COUNTIFS(Table2[Sub-Sector],Table4[[#This Row],[Sub-Sector]],Table2[1W Return vs Nifty],"&gt;=5")/Table4[[#This Row],[Count]]</f>
        <v>0</v>
      </c>
      <c r="E100" s="2">
        <f>COUNTIFS(Table2[Sub-Sector],Table4[[#This Row],[Sub-Sector]],Table2[1M Return vs Nifty],"&gt;=5")/Table4[[#This Row],[Count]]</f>
        <v>0</v>
      </c>
      <c r="F100" s="2">
        <f>COUNTIFS(Table2[Sub-Sector],Table4[[#This Row],[Sub-Sector]],Table2[6M Return vs Nifty],"&gt;=10")/Table4[[#This Row],[Count]]</f>
        <v>0</v>
      </c>
      <c r="G100" s="2">
        <f>COUNTIFS(Table2[Sub-Sector],Table4[[#This Row],[Sub-Sector]],Table2[1Y Return vs Nifty],"&gt;=10")/Table4[[#This Row],[Count]]</f>
        <v>0.5</v>
      </c>
      <c r="H100" s="2">
        <f>COUNTIFS(Table2[Sub-Sector],Table4[[#This Row],[Sub-Sector]],Table2[RSI Exponential â€“ 14D],"&gt;=50")/Table4[[#This Row],[Count]]</f>
        <v>1</v>
      </c>
      <c r="I100" s="2">
        <f>COUNTIFS(Table2[Sub-Sector],Table4[[#This Row],[Sub-Sector]],Table2[Relative Volume],"&gt;=2")/Table4[[#This Row],[Count]]</f>
        <v>0</v>
      </c>
      <c r="J100" s="2">
        <f>COUNTIFS(Table2[Sub-Sector],Table4[[#This Row],[Sub-Sector]],Table2[% Away From Day Low],"&gt;=0.05")/Table4[[#This Row],[Count]]</f>
        <v>0</v>
      </c>
      <c r="K100" s="2">
        <f>COUNTIFS(Table2[Sub-Sector],Table4[[#This Row],[Sub-Sector]],Table2[% Away From Day High],"&lt;=0.05")/Table4[[#This Row],[Count]]</f>
        <v>1</v>
      </c>
      <c r="L100" s="2">
        <f>COUNTIFS(Table2[Sub-Sector],Table4[[#This Row],[Sub-Sector]],Table2[% Away From Current Week Low],"&gt;=0.05")/Table4[[#This Row],[Count]]</f>
        <v>0.5</v>
      </c>
      <c r="M100" s="2">
        <f>COUNTIFS(Table2[Sub-Sector],Table4[[#This Row],[Sub-Sector]],Table2[% Away From Current Week High],"&lt;=0.05")/Table4[[#This Row],[Count]]</f>
        <v>1</v>
      </c>
      <c r="N100" s="2">
        <f>COUNTIFS(Table2[Sub-Sector],Table4[[#This Row],[Sub-Sector]],Table2[% Away From Current Month Low],"&gt;=0.05")/Table4[[#This Row],[Count]]</f>
        <v>1</v>
      </c>
      <c r="O100" s="2">
        <f>COUNTIFS(Table2[Sub-Sector],Table4[[#This Row],[Sub-Sector]],Table2[% Away From Current Month High],"&lt;=0.05")/Table4[[#This Row],[Count]]</f>
        <v>0</v>
      </c>
      <c r="P100" s="2">
        <f>COUNTIFS(Table2[Sub-Sector],Table4[[#This Row],[Sub-Sector]],Table2[% Away From 52W High],"&lt;=10")/Table4[[#This Row],[Count]]</f>
        <v>0</v>
      </c>
      <c r="Q100" s="2">
        <f>COUNTIFS(Table2[Sub-Sector],Table4[[#This Row],[Sub-Sector]],Table2[% Away From 52W Low],"&gt;=10")/Table4[[#This Row],[Count]]</f>
        <v>1</v>
      </c>
      <c r="R100" s="2">
        <f>COUNTIFS(Table2[Sub-Sector],Table4[[#This Row],[Sub-Sector]],Table2[% Price above 20 EMA],"&gt;=0")/Table4[[#This Row],[Count]]</f>
        <v>0.5</v>
      </c>
      <c r="S100" s="2">
        <f>COUNTIFS(Table2[Sub-Sector],Table4[[#This Row],[Sub-Sector]],Table2[% Price above 50 EMA],"&gt;=0")/Table4[[#This Row],[Count]]</f>
        <v>0.5</v>
      </c>
      <c r="T100" s="2">
        <f>COUNTIFS(Table2[Sub-Sector],Table4[[#This Row],[Sub-Sector]],Table2[% Price above 200 EMA],"&gt;=0")/Table4[[#This Row],[Count]]</f>
        <v>1</v>
      </c>
      <c r="U100" s="2">
        <f>COUNTIFS(Table2[Sub-Sector],Table4[[#This Row],[Sub-Sector]],Table2[Rate of Change - Zone],"Positive")/Table4[[#This Row],[Count]]</f>
        <v>0</v>
      </c>
      <c r="V100" s="2">
        <f>COUNTIFS(Table2[Sub-Sector],Table4[[#This Row],[Sub-Sector]],Table2[Sharpe Ratio],"&gt;=0.10")/Table4[[#This Row],[Count]]</f>
        <v>0</v>
      </c>
    </row>
    <row r="101" spans="1:22" x14ac:dyDescent="0.3">
      <c r="A101" t="s">
        <v>1402</v>
      </c>
      <c r="B101">
        <f>COUNTIFS(Table2[Sub-Sector],Table4[[#This Row],[Sub-Sector]])</f>
        <v>1</v>
      </c>
      <c r="C101" s="2">
        <f>COUNTIFS(Table2[Sub-Sector],Table4[[#This Row],[Sub-Sector]],Table2[Uptrend],"Uptrend")/Table4[[#This Row],[Count]]</f>
        <v>1</v>
      </c>
      <c r="D101" s="2">
        <f>COUNTIFS(Table2[Sub-Sector],Table4[[#This Row],[Sub-Sector]],Table2[1W Return vs Nifty],"&gt;=5")/Table4[[#This Row],[Count]]</f>
        <v>1</v>
      </c>
      <c r="E101" s="2">
        <f>COUNTIFS(Table2[Sub-Sector],Table4[[#This Row],[Sub-Sector]],Table2[1M Return vs Nifty],"&gt;=5")/Table4[[#This Row],[Count]]</f>
        <v>0</v>
      </c>
      <c r="F101" s="2">
        <f>COUNTIFS(Table2[Sub-Sector],Table4[[#This Row],[Sub-Sector]],Table2[6M Return vs Nifty],"&gt;=10")/Table4[[#This Row],[Count]]</f>
        <v>0</v>
      </c>
      <c r="G101" s="2">
        <f>COUNTIFS(Table2[Sub-Sector],Table4[[#This Row],[Sub-Sector]],Table2[1Y Return vs Nifty],"&gt;=10")/Table4[[#This Row],[Count]]</f>
        <v>1</v>
      </c>
      <c r="H101" s="2">
        <f>COUNTIFS(Table2[Sub-Sector],Table4[[#This Row],[Sub-Sector]],Table2[RSI Exponential â€“ 14D],"&gt;=50")/Table4[[#This Row],[Count]]</f>
        <v>1</v>
      </c>
      <c r="I101" s="2">
        <f>COUNTIFS(Table2[Sub-Sector],Table4[[#This Row],[Sub-Sector]],Table2[Relative Volume],"&gt;=2")/Table4[[#This Row],[Count]]</f>
        <v>1</v>
      </c>
      <c r="J101" s="2">
        <f>COUNTIFS(Table2[Sub-Sector],Table4[[#This Row],[Sub-Sector]],Table2[% Away From Day Low],"&gt;=0.05")/Table4[[#This Row],[Count]]</f>
        <v>0</v>
      </c>
      <c r="K101" s="2">
        <f>COUNTIFS(Table2[Sub-Sector],Table4[[#This Row],[Sub-Sector]],Table2[% Away From Day High],"&lt;=0.05")/Table4[[#This Row],[Count]]</f>
        <v>1</v>
      </c>
      <c r="L101" s="2">
        <f>COUNTIFS(Table2[Sub-Sector],Table4[[#This Row],[Sub-Sector]],Table2[% Away From Current Week Low],"&gt;=0.05")/Table4[[#This Row],[Count]]</f>
        <v>1</v>
      </c>
      <c r="M101" s="2">
        <f>COUNTIFS(Table2[Sub-Sector],Table4[[#This Row],[Sub-Sector]],Table2[% Away From Current Week High],"&lt;=0.05")/Table4[[#This Row],[Count]]</f>
        <v>1</v>
      </c>
      <c r="N101" s="2">
        <f>COUNTIFS(Table2[Sub-Sector],Table4[[#This Row],[Sub-Sector]],Table2[% Away From Current Month Low],"&gt;=0.05")/Table4[[#This Row],[Count]]</f>
        <v>1</v>
      </c>
      <c r="O101" s="2">
        <f>COUNTIFS(Table2[Sub-Sector],Table4[[#This Row],[Sub-Sector]],Table2[% Away From Current Month High],"&lt;=0.05")/Table4[[#This Row],[Count]]</f>
        <v>1</v>
      </c>
      <c r="P101" s="2">
        <f>COUNTIFS(Table2[Sub-Sector],Table4[[#This Row],[Sub-Sector]],Table2[% Away From 52W High],"&lt;=10")/Table4[[#This Row],[Count]]</f>
        <v>0</v>
      </c>
      <c r="Q101" s="2">
        <f>COUNTIFS(Table2[Sub-Sector],Table4[[#This Row],[Sub-Sector]],Table2[% Away From 52W Low],"&gt;=10")/Table4[[#This Row],[Count]]</f>
        <v>1</v>
      </c>
      <c r="R101" s="2">
        <f>COUNTIFS(Table2[Sub-Sector],Table4[[#This Row],[Sub-Sector]],Table2[% Price above 20 EMA],"&gt;=0")/Table4[[#This Row],[Count]]</f>
        <v>1</v>
      </c>
      <c r="S101" s="2">
        <f>COUNTIFS(Table2[Sub-Sector],Table4[[#This Row],[Sub-Sector]],Table2[% Price above 50 EMA],"&gt;=0")/Table4[[#This Row],[Count]]</f>
        <v>1</v>
      </c>
      <c r="T101" s="2">
        <f>COUNTIFS(Table2[Sub-Sector],Table4[[#This Row],[Sub-Sector]],Table2[% Price above 200 EMA],"&gt;=0")/Table4[[#This Row],[Count]]</f>
        <v>1</v>
      </c>
      <c r="U101" s="2">
        <f>COUNTIFS(Table2[Sub-Sector],Table4[[#This Row],[Sub-Sector]],Table2[Rate of Change - Zone],"Positive")/Table4[[#This Row],[Count]]</f>
        <v>1</v>
      </c>
      <c r="V101" s="2">
        <f>COUNTIFS(Table2[Sub-Sector],Table4[[#This Row],[Sub-Sector]],Table2[Sharpe Ratio],"&gt;=0.10")/Table4[[#This Row],[Count]]</f>
        <v>1</v>
      </c>
    </row>
    <row r="102" spans="1:22" x14ac:dyDescent="0.3">
      <c r="A102" t="s">
        <v>258</v>
      </c>
      <c r="B102">
        <f>COUNTIFS(Table2[Sub-Sector],Table4[[#This Row],[Sub-Sector]])</f>
        <v>1</v>
      </c>
      <c r="C102" s="2">
        <f>COUNTIFS(Table2[Sub-Sector],Table4[[#This Row],[Sub-Sector]],Table2[Uptrend],"Uptrend")/Table4[[#This Row],[Count]]</f>
        <v>1</v>
      </c>
      <c r="D102" s="2">
        <f>COUNTIFS(Table2[Sub-Sector],Table4[[#This Row],[Sub-Sector]],Table2[1W Return vs Nifty],"&gt;=5")/Table4[[#This Row],[Count]]</f>
        <v>1</v>
      </c>
      <c r="E102" s="2">
        <f>COUNTIFS(Table2[Sub-Sector],Table4[[#This Row],[Sub-Sector]],Table2[1M Return vs Nifty],"&gt;=5")/Table4[[#This Row],[Count]]</f>
        <v>0</v>
      </c>
      <c r="F102" s="2">
        <f>COUNTIFS(Table2[Sub-Sector],Table4[[#This Row],[Sub-Sector]],Table2[6M Return vs Nifty],"&gt;=10")/Table4[[#This Row],[Count]]</f>
        <v>1</v>
      </c>
      <c r="G102" s="2">
        <f>COUNTIFS(Table2[Sub-Sector],Table4[[#This Row],[Sub-Sector]],Table2[1Y Return vs Nifty],"&gt;=10")/Table4[[#This Row],[Count]]</f>
        <v>1</v>
      </c>
      <c r="H102" s="2">
        <f>COUNTIFS(Table2[Sub-Sector],Table4[[#This Row],[Sub-Sector]],Table2[RSI Exponential â€“ 14D],"&gt;=50")/Table4[[#This Row],[Count]]</f>
        <v>1</v>
      </c>
      <c r="I102" s="2">
        <f>COUNTIFS(Table2[Sub-Sector],Table4[[#This Row],[Sub-Sector]],Table2[Relative Volume],"&gt;=2")/Table4[[#This Row],[Count]]</f>
        <v>1</v>
      </c>
      <c r="J102" s="2">
        <f>COUNTIFS(Table2[Sub-Sector],Table4[[#This Row],[Sub-Sector]],Table2[% Away From Day Low],"&gt;=0.05")/Table4[[#This Row],[Count]]</f>
        <v>0</v>
      </c>
      <c r="K102" s="2">
        <f>COUNTIFS(Table2[Sub-Sector],Table4[[#This Row],[Sub-Sector]],Table2[% Away From Day High],"&lt;=0.05")/Table4[[#This Row],[Count]]</f>
        <v>1</v>
      </c>
      <c r="L102" s="2">
        <f>COUNTIFS(Table2[Sub-Sector],Table4[[#This Row],[Sub-Sector]],Table2[% Away From Current Week Low],"&gt;=0.05")/Table4[[#This Row],[Count]]</f>
        <v>1</v>
      </c>
      <c r="M102" s="2">
        <f>COUNTIFS(Table2[Sub-Sector],Table4[[#This Row],[Sub-Sector]],Table2[% Away From Current Week High],"&lt;=0.05")/Table4[[#This Row],[Count]]</f>
        <v>1</v>
      </c>
      <c r="N102" s="2">
        <f>COUNTIFS(Table2[Sub-Sector],Table4[[#This Row],[Sub-Sector]],Table2[% Away From Current Month Low],"&gt;=0.05")/Table4[[#This Row],[Count]]</f>
        <v>1</v>
      </c>
      <c r="O102" s="2">
        <f>COUNTIFS(Table2[Sub-Sector],Table4[[#This Row],[Sub-Sector]],Table2[% Away From Current Month High],"&lt;=0.05")/Table4[[#This Row],[Count]]</f>
        <v>1</v>
      </c>
      <c r="P102" s="2">
        <f>COUNTIFS(Table2[Sub-Sector],Table4[[#This Row],[Sub-Sector]],Table2[% Away From 52W High],"&lt;=10")/Table4[[#This Row],[Count]]</f>
        <v>1</v>
      </c>
      <c r="Q102" s="2">
        <f>COUNTIFS(Table2[Sub-Sector],Table4[[#This Row],[Sub-Sector]],Table2[% Away From 52W Low],"&gt;=10")/Table4[[#This Row],[Count]]</f>
        <v>1</v>
      </c>
      <c r="R102" s="2">
        <f>COUNTIFS(Table2[Sub-Sector],Table4[[#This Row],[Sub-Sector]],Table2[% Price above 20 EMA],"&gt;=0")/Table4[[#This Row],[Count]]</f>
        <v>1</v>
      </c>
      <c r="S102" s="2">
        <f>COUNTIFS(Table2[Sub-Sector],Table4[[#This Row],[Sub-Sector]],Table2[% Price above 50 EMA],"&gt;=0")/Table4[[#This Row],[Count]]</f>
        <v>1</v>
      </c>
      <c r="T102" s="2">
        <f>COUNTIFS(Table2[Sub-Sector],Table4[[#This Row],[Sub-Sector]],Table2[% Price above 200 EMA],"&gt;=0")/Table4[[#This Row],[Count]]</f>
        <v>1</v>
      </c>
      <c r="U102" s="2">
        <f>COUNTIFS(Table2[Sub-Sector],Table4[[#This Row],[Sub-Sector]],Table2[Rate of Change - Zone],"Positive")/Table4[[#This Row],[Count]]</f>
        <v>1</v>
      </c>
      <c r="V102" s="2">
        <f>COUNTIFS(Table2[Sub-Sector],Table4[[#This Row],[Sub-Sector]],Table2[Sharpe Ratio],"&gt;=0.10")/Table4[[#This Row],[Count]]</f>
        <v>0</v>
      </c>
    </row>
    <row r="103" spans="1:22" x14ac:dyDescent="0.3">
      <c r="A103" t="s">
        <v>806</v>
      </c>
      <c r="B103">
        <f>COUNTIFS(Table2[Sub-Sector],Table4[[#This Row],[Sub-Sector]])</f>
        <v>1</v>
      </c>
      <c r="C103" s="2">
        <f>COUNTIFS(Table2[Sub-Sector],Table4[[#This Row],[Sub-Sector]],Table2[Uptrend],"Uptrend")/Table4[[#This Row],[Count]]</f>
        <v>1</v>
      </c>
      <c r="D103" s="2">
        <f>COUNTIFS(Table2[Sub-Sector],Table4[[#This Row],[Sub-Sector]],Table2[1W Return vs Nifty],"&gt;=5")/Table4[[#This Row],[Count]]</f>
        <v>1</v>
      </c>
      <c r="E103" s="2">
        <f>COUNTIFS(Table2[Sub-Sector],Table4[[#This Row],[Sub-Sector]],Table2[1M Return vs Nifty],"&gt;=5")/Table4[[#This Row],[Count]]</f>
        <v>0</v>
      </c>
      <c r="F103" s="2">
        <f>COUNTIFS(Table2[Sub-Sector],Table4[[#This Row],[Sub-Sector]],Table2[6M Return vs Nifty],"&gt;=10")/Table4[[#This Row],[Count]]</f>
        <v>0</v>
      </c>
      <c r="G103" s="2">
        <f>COUNTIFS(Table2[Sub-Sector],Table4[[#This Row],[Sub-Sector]],Table2[1Y Return vs Nifty],"&gt;=10")/Table4[[#This Row],[Count]]</f>
        <v>0</v>
      </c>
      <c r="H103" s="2">
        <f>COUNTIFS(Table2[Sub-Sector],Table4[[#This Row],[Sub-Sector]],Table2[RSI Exponential â€“ 14D],"&gt;=50")/Table4[[#This Row],[Count]]</f>
        <v>1</v>
      </c>
      <c r="I103" s="2">
        <f>COUNTIFS(Table2[Sub-Sector],Table4[[#This Row],[Sub-Sector]],Table2[Relative Volume],"&gt;=2")/Table4[[#This Row],[Count]]</f>
        <v>1</v>
      </c>
      <c r="J103" s="2">
        <f>COUNTIFS(Table2[Sub-Sector],Table4[[#This Row],[Sub-Sector]],Table2[% Away From Day Low],"&gt;=0.05")/Table4[[#This Row],[Count]]</f>
        <v>0</v>
      </c>
      <c r="K103" s="2">
        <f>COUNTIFS(Table2[Sub-Sector],Table4[[#This Row],[Sub-Sector]],Table2[% Away From Day High],"&lt;=0.05")/Table4[[#This Row],[Count]]</f>
        <v>1</v>
      </c>
      <c r="L103" s="2">
        <f>COUNTIFS(Table2[Sub-Sector],Table4[[#This Row],[Sub-Sector]],Table2[% Away From Current Week Low],"&gt;=0.05")/Table4[[#This Row],[Count]]</f>
        <v>1</v>
      </c>
      <c r="M103" s="2">
        <f>COUNTIFS(Table2[Sub-Sector],Table4[[#This Row],[Sub-Sector]],Table2[% Away From Current Week High],"&lt;=0.05")/Table4[[#This Row],[Count]]</f>
        <v>1</v>
      </c>
      <c r="N103" s="2">
        <f>COUNTIFS(Table2[Sub-Sector],Table4[[#This Row],[Sub-Sector]],Table2[% Away From Current Month Low],"&gt;=0.05")/Table4[[#This Row],[Count]]</f>
        <v>1</v>
      </c>
      <c r="O103" s="2">
        <f>COUNTIFS(Table2[Sub-Sector],Table4[[#This Row],[Sub-Sector]],Table2[% Away From Current Month High],"&lt;=0.05")/Table4[[#This Row],[Count]]</f>
        <v>1</v>
      </c>
      <c r="P103" s="2">
        <f>COUNTIFS(Table2[Sub-Sector],Table4[[#This Row],[Sub-Sector]],Table2[% Away From 52W High],"&lt;=10")/Table4[[#This Row],[Count]]</f>
        <v>1</v>
      </c>
      <c r="Q103" s="2">
        <f>COUNTIFS(Table2[Sub-Sector],Table4[[#This Row],[Sub-Sector]],Table2[% Away From 52W Low],"&gt;=10")/Table4[[#This Row],[Count]]</f>
        <v>1</v>
      </c>
      <c r="R103" s="2">
        <f>COUNTIFS(Table2[Sub-Sector],Table4[[#This Row],[Sub-Sector]],Table2[% Price above 20 EMA],"&gt;=0")/Table4[[#This Row],[Count]]</f>
        <v>1</v>
      </c>
      <c r="S103" s="2">
        <f>COUNTIFS(Table2[Sub-Sector],Table4[[#This Row],[Sub-Sector]],Table2[% Price above 50 EMA],"&gt;=0")/Table4[[#This Row],[Count]]</f>
        <v>1</v>
      </c>
      <c r="T103" s="2">
        <f>COUNTIFS(Table2[Sub-Sector],Table4[[#This Row],[Sub-Sector]],Table2[% Price above 200 EMA],"&gt;=0")/Table4[[#This Row],[Count]]</f>
        <v>1</v>
      </c>
      <c r="U103" s="2">
        <f>COUNTIFS(Table2[Sub-Sector],Table4[[#This Row],[Sub-Sector]],Table2[Rate of Change - Zone],"Positive")/Table4[[#This Row],[Count]]</f>
        <v>1</v>
      </c>
      <c r="V103" s="2">
        <f>COUNTIFS(Table2[Sub-Sector],Table4[[#This Row],[Sub-Sector]],Table2[Sharpe Ratio],"&gt;=0.10")/Table4[[#This Row],[Count]]</f>
        <v>0</v>
      </c>
    </row>
    <row r="104" spans="1:22" x14ac:dyDescent="0.3">
      <c r="A104" t="s">
        <v>1145</v>
      </c>
      <c r="B104">
        <f>COUNTIFS(Table2[Sub-Sector],Table4[[#This Row],[Sub-Sector]])</f>
        <v>1</v>
      </c>
      <c r="C104" s="2">
        <f>COUNTIFS(Table2[Sub-Sector],Table4[[#This Row],[Sub-Sector]],Table2[Uptrend],"Uptrend")/Table4[[#This Row],[Count]]</f>
        <v>1</v>
      </c>
      <c r="D104" s="2">
        <f>COUNTIFS(Table2[Sub-Sector],Table4[[#This Row],[Sub-Sector]],Table2[1W Return vs Nifty],"&gt;=5")/Table4[[#This Row],[Count]]</f>
        <v>0</v>
      </c>
      <c r="E104" s="2">
        <f>COUNTIFS(Table2[Sub-Sector],Table4[[#This Row],[Sub-Sector]],Table2[1M Return vs Nifty],"&gt;=5")/Table4[[#This Row],[Count]]</f>
        <v>1</v>
      </c>
      <c r="F104" s="2">
        <f>COUNTIFS(Table2[Sub-Sector],Table4[[#This Row],[Sub-Sector]],Table2[6M Return vs Nifty],"&gt;=10")/Table4[[#This Row],[Count]]</f>
        <v>1</v>
      </c>
      <c r="G104" s="2">
        <f>COUNTIFS(Table2[Sub-Sector],Table4[[#This Row],[Sub-Sector]],Table2[1Y Return vs Nifty],"&gt;=10")/Table4[[#This Row],[Count]]</f>
        <v>1</v>
      </c>
      <c r="H104" s="2">
        <f>COUNTIFS(Table2[Sub-Sector],Table4[[#This Row],[Sub-Sector]],Table2[RSI Exponential â€“ 14D],"&gt;=50")/Table4[[#This Row],[Count]]</f>
        <v>1</v>
      </c>
      <c r="I104" s="2">
        <f>COUNTIFS(Table2[Sub-Sector],Table4[[#This Row],[Sub-Sector]],Table2[Relative Volume],"&gt;=2")/Table4[[#This Row],[Count]]</f>
        <v>1</v>
      </c>
      <c r="J104" s="2">
        <f>COUNTIFS(Table2[Sub-Sector],Table4[[#This Row],[Sub-Sector]],Table2[% Away From Day Low],"&gt;=0.05")/Table4[[#This Row],[Count]]</f>
        <v>0</v>
      </c>
      <c r="K104" s="2">
        <f>COUNTIFS(Table2[Sub-Sector],Table4[[#This Row],[Sub-Sector]],Table2[% Away From Day High],"&lt;=0.05")/Table4[[#This Row],[Count]]</f>
        <v>1</v>
      </c>
      <c r="L104" s="2">
        <f>COUNTIFS(Table2[Sub-Sector],Table4[[#This Row],[Sub-Sector]],Table2[% Away From Current Week Low],"&gt;=0.05")/Table4[[#This Row],[Count]]</f>
        <v>0</v>
      </c>
      <c r="M104" s="2">
        <f>COUNTIFS(Table2[Sub-Sector],Table4[[#This Row],[Sub-Sector]],Table2[% Away From Current Week High],"&lt;=0.05")/Table4[[#This Row],[Count]]</f>
        <v>1</v>
      </c>
      <c r="N104" s="2">
        <f>COUNTIFS(Table2[Sub-Sector],Table4[[#This Row],[Sub-Sector]],Table2[% Away From Current Month Low],"&gt;=0.05")/Table4[[#This Row],[Count]]</f>
        <v>1</v>
      </c>
      <c r="O104" s="2">
        <f>COUNTIFS(Table2[Sub-Sector],Table4[[#This Row],[Sub-Sector]],Table2[% Away From Current Month High],"&lt;=0.05")/Table4[[#This Row],[Count]]</f>
        <v>0</v>
      </c>
      <c r="P104" s="2">
        <f>COUNTIFS(Table2[Sub-Sector],Table4[[#This Row],[Sub-Sector]],Table2[% Away From 52W High],"&lt;=10")/Table4[[#This Row],[Count]]</f>
        <v>0</v>
      </c>
      <c r="Q104" s="2">
        <f>COUNTIFS(Table2[Sub-Sector],Table4[[#This Row],[Sub-Sector]],Table2[% Away From 52W Low],"&gt;=10")/Table4[[#This Row],[Count]]</f>
        <v>1</v>
      </c>
      <c r="R104" s="2">
        <f>COUNTIFS(Table2[Sub-Sector],Table4[[#This Row],[Sub-Sector]],Table2[% Price above 20 EMA],"&gt;=0")/Table4[[#This Row],[Count]]</f>
        <v>1</v>
      </c>
      <c r="S104" s="2">
        <f>COUNTIFS(Table2[Sub-Sector],Table4[[#This Row],[Sub-Sector]],Table2[% Price above 50 EMA],"&gt;=0")/Table4[[#This Row],[Count]]</f>
        <v>1</v>
      </c>
      <c r="T104" s="2">
        <f>COUNTIFS(Table2[Sub-Sector],Table4[[#This Row],[Sub-Sector]],Table2[% Price above 200 EMA],"&gt;=0")/Table4[[#This Row],[Count]]</f>
        <v>1</v>
      </c>
      <c r="U104" s="2">
        <f>COUNTIFS(Table2[Sub-Sector],Table4[[#This Row],[Sub-Sector]],Table2[Rate of Change - Zone],"Positive")/Table4[[#This Row],[Count]]</f>
        <v>1</v>
      </c>
      <c r="V104" s="2">
        <f>COUNTIFS(Table2[Sub-Sector],Table4[[#This Row],[Sub-Sector]],Table2[Sharpe Ratio],"&gt;=0.10")/Table4[[#This Row],[Count]]</f>
        <v>1</v>
      </c>
    </row>
    <row r="105" spans="1:22" x14ac:dyDescent="0.3">
      <c r="A105" t="s">
        <v>1330</v>
      </c>
      <c r="B105">
        <f>COUNTIFS(Table2[Sub-Sector],Table4[[#This Row],[Sub-Sector]])</f>
        <v>1</v>
      </c>
      <c r="C105" s="2">
        <f>COUNTIFS(Table2[Sub-Sector],Table4[[#This Row],[Sub-Sector]],Table2[Uptrend],"Uptrend")/Table4[[#This Row],[Count]]</f>
        <v>1</v>
      </c>
      <c r="D105" s="2">
        <f>COUNTIFS(Table2[Sub-Sector],Table4[[#This Row],[Sub-Sector]],Table2[1W Return vs Nifty],"&gt;=5")/Table4[[#This Row],[Count]]</f>
        <v>1</v>
      </c>
      <c r="E105" s="2">
        <f>COUNTIFS(Table2[Sub-Sector],Table4[[#This Row],[Sub-Sector]],Table2[1M Return vs Nifty],"&gt;=5")/Table4[[#This Row],[Count]]</f>
        <v>1</v>
      </c>
      <c r="F105" s="2">
        <f>COUNTIFS(Table2[Sub-Sector],Table4[[#This Row],[Sub-Sector]],Table2[6M Return vs Nifty],"&gt;=10")/Table4[[#This Row],[Count]]</f>
        <v>1</v>
      </c>
      <c r="G105" s="2">
        <f>COUNTIFS(Table2[Sub-Sector],Table4[[#This Row],[Sub-Sector]],Table2[1Y Return vs Nifty],"&gt;=10")/Table4[[#This Row],[Count]]</f>
        <v>1</v>
      </c>
      <c r="H105" s="2">
        <f>COUNTIFS(Table2[Sub-Sector],Table4[[#This Row],[Sub-Sector]],Table2[RSI Exponential â€“ 14D],"&gt;=50")/Table4[[#This Row],[Count]]</f>
        <v>1</v>
      </c>
      <c r="I105" s="2">
        <f>COUNTIFS(Table2[Sub-Sector],Table4[[#This Row],[Sub-Sector]],Table2[Relative Volume],"&gt;=2")/Table4[[#This Row],[Count]]</f>
        <v>0</v>
      </c>
      <c r="J105" s="2">
        <f>COUNTIFS(Table2[Sub-Sector],Table4[[#This Row],[Sub-Sector]],Table2[% Away From Day Low],"&gt;=0.05")/Table4[[#This Row],[Count]]</f>
        <v>0</v>
      </c>
      <c r="K105" s="2">
        <f>COUNTIFS(Table2[Sub-Sector],Table4[[#This Row],[Sub-Sector]],Table2[% Away From Day High],"&lt;=0.05")/Table4[[#This Row],[Count]]</f>
        <v>1</v>
      </c>
      <c r="L105" s="2">
        <f>COUNTIFS(Table2[Sub-Sector],Table4[[#This Row],[Sub-Sector]],Table2[% Away From Current Week Low],"&gt;=0.05")/Table4[[#This Row],[Count]]</f>
        <v>1</v>
      </c>
      <c r="M105" s="2">
        <f>COUNTIFS(Table2[Sub-Sector],Table4[[#This Row],[Sub-Sector]],Table2[% Away From Current Week High],"&lt;=0.05")/Table4[[#This Row],[Count]]</f>
        <v>0</v>
      </c>
      <c r="N105" s="2">
        <f>COUNTIFS(Table2[Sub-Sector],Table4[[#This Row],[Sub-Sector]],Table2[% Away From Current Month Low],"&gt;=0.05")/Table4[[#This Row],[Count]]</f>
        <v>1</v>
      </c>
      <c r="O105" s="2">
        <f>COUNTIFS(Table2[Sub-Sector],Table4[[#This Row],[Sub-Sector]],Table2[% Away From Current Month High],"&lt;=0.05")/Table4[[#This Row],[Count]]</f>
        <v>0</v>
      </c>
      <c r="P105" s="2">
        <f>COUNTIFS(Table2[Sub-Sector],Table4[[#This Row],[Sub-Sector]],Table2[% Away From 52W High],"&lt;=10")/Table4[[#This Row],[Count]]</f>
        <v>1</v>
      </c>
      <c r="Q105" s="2">
        <f>COUNTIFS(Table2[Sub-Sector],Table4[[#This Row],[Sub-Sector]],Table2[% Away From 52W Low],"&gt;=10")/Table4[[#This Row],[Count]]</f>
        <v>1</v>
      </c>
      <c r="R105" s="2">
        <f>COUNTIFS(Table2[Sub-Sector],Table4[[#This Row],[Sub-Sector]],Table2[% Price above 20 EMA],"&gt;=0")/Table4[[#This Row],[Count]]</f>
        <v>1</v>
      </c>
      <c r="S105" s="2">
        <f>COUNTIFS(Table2[Sub-Sector],Table4[[#This Row],[Sub-Sector]],Table2[% Price above 50 EMA],"&gt;=0")/Table4[[#This Row],[Count]]</f>
        <v>1</v>
      </c>
      <c r="T105" s="2">
        <f>COUNTIFS(Table2[Sub-Sector],Table4[[#This Row],[Sub-Sector]],Table2[% Price above 200 EMA],"&gt;=0")/Table4[[#This Row],[Count]]</f>
        <v>1</v>
      </c>
      <c r="U105" s="2">
        <f>COUNTIFS(Table2[Sub-Sector],Table4[[#This Row],[Sub-Sector]],Table2[Rate of Change - Zone],"Positive")/Table4[[#This Row],[Count]]</f>
        <v>1</v>
      </c>
      <c r="V105" s="2">
        <f>COUNTIFS(Table2[Sub-Sector],Table4[[#This Row],[Sub-Sector]],Table2[Sharpe Ratio],"&gt;=0.10")/Table4[[#This Row],[Count]]</f>
        <v>1</v>
      </c>
    </row>
    <row r="106" spans="1:22" x14ac:dyDescent="0.3">
      <c r="A106" t="s">
        <v>137</v>
      </c>
      <c r="B106">
        <f>COUNTIFS(Table2[Sub-Sector],Table4[[#This Row],[Sub-Sector]])</f>
        <v>1</v>
      </c>
      <c r="C106" s="2">
        <f>COUNTIFS(Table2[Sub-Sector],Table4[[#This Row],[Sub-Sector]],Table2[Uptrend],"Uptrend")/Table4[[#This Row],[Count]]</f>
        <v>1</v>
      </c>
      <c r="D106" s="2">
        <f>COUNTIFS(Table2[Sub-Sector],Table4[[#This Row],[Sub-Sector]],Table2[1W Return vs Nifty],"&gt;=5")/Table4[[#This Row],[Count]]</f>
        <v>0</v>
      </c>
      <c r="E106" s="2">
        <f>COUNTIFS(Table2[Sub-Sector],Table4[[#This Row],[Sub-Sector]],Table2[1M Return vs Nifty],"&gt;=5")/Table4[[#This Row],[Count]]</f>
        <v>1</v>
      </c>
      <c r="F106" s="2">
        <f>COUNTIFS(Table2[Sub-Sector],Table4[[#This Row],[Sub-Sector]],Table2[6M Return vs Nifty],"&gt;=10")/Table4[[#This Row],[Count]]</f>
        <v>1</v>
      </c>
      <c r="G106" s="2">
        <f>COUNTIFS(Table2[Sub-Sector],Table4[[#This Row],[Sub-Sector]],Table2[1Y Return vs Nifty],"&gt;=10")/Table4[[#This Row],[Count]]</f>
        <v>1</v>
      </c>
      <c r="H106" s="2">
        <f>COUNTIFS(Table2[Sub-Sector],Table4[[#This Row],[Sub-Sector]],Table2[RSI Exponential â€“ 14D],"&gt;=50")/Table4[[#This Row],[Count]]</f>
        <v>1</v>
      </c>
      <c r="I106" s="2">
        <f>COUNTIFS(Table2[Sub-Sector],Table4[[#This Row],[Sub-Sector]],Table2[Relative Volume],"&gt;=2")/Table4[[#This Row],[Count]]</f>
        <v>0</v>
      </c>
      <c r="J106" s="2">
        <f>COUNTIFS(Table2[Sub-Sector],Table4[[#This Row],[Sub-Sector]],Table2[% Away From Day Low],"&gt;=0.05")/Table4[[#This Row],[Count]]</f>
        <v>0</v>
      </c>
      <c r="K106" s="2">
        <f>COUNTIFS(Table2[Sub-Sector],Table4[[#This Row],[Sub-Sector]],Table2[% Away From Day High],"&lt;=0.05")/Table4[[#This Row],[Count]]</f>
        <v>1</v>
      </c>
      <c r="L106" s="2">
        <f>COUNTIFS(Table2[Sub-Sector],Table4[[#This Row],[Sub-Sector]],Table2[% Away From Current Week Low],"&gt;=0.05")/Table4[[#This Row],[Count]]</f>
        <v>0</v>
      </c>
      <c r="M106" s="2">
        <f>COUNTIFS(Table2[Sub-Sector],Table4[[#This Row],[Sub-Sector]],Table2[% Away From Current Week High],"&lt;=0.05")/Table4[[#This Row],[Count]]</f>
        <v>1</v>
      </c>
      <c r="N106" s="2">
        <f>COUNTIFS(Table2[Sub-Sector],Table4[[#This Row],[Sub-Sector]],Table2[% Away From Current Month Low],"&gt;=0.05")/Table4[[#This Row],[Count]]</f>
        <v>1</v>
      </c>
      <c r="O106" s="2">
        <f>COUNTIFS(Table2[Sub-Sector],Table4[[#This Row],[Sub-Sector]],Table2[% Away From Current Month High],"&lt;=0.05")/Table4[[#This Row],[Count]]</f>
        <v>1</v>
      </c>
      <c r="P106" s="2">
        <f>COUNTIFS(Table2[Sub-Sector],Table4[[#This Row],[Sub-Sector]],Table2[% Away From 52W High],"&lt;=10")/Table4[[#This Row],[Count]]</f>
        <v>1</v>
      </c>
      <c r="Q106" s="2">
        <f>COUNTIFS(Table2[Sub-Sector],Table4[[#This Row],[Sub-Sector]],Table2[% Away From 52W Low],"&gt;=10")/Table4[[#This Row],[Count]]</f>
        <v>1</v>
      </c>
      <c r="R106" s="2">
        <f>COUNTIFS(Table2[Sub-Sector],Table4[[#This Row],[Sub-Sector]],Table2[% Price above 20 EMA],"&gt;=0")/Table4[[#This Row],[Count]]</f>
        <v>1</v>
      </c>
      <c r="S106" s="2">
        <f>COUNTIFS(Table2[Sub-Sector],Table4[[#This Row],[Sub-Sector]],Table2[% Price above 50 EMA],"&gt;=0")/Table4[[#This Row],[Count]]</f>
        <v>1</v>
      </c>
      <c r="T106" s="2">
        <f>COUNTIFS(Table2[Sub-Sector],Table4[[#This Row],[Sub-Sector]],Table2[% Price above 200 EMA],"&gt;=0")/Table4[[#This Row],[Count]]</f>
        <v>1</v>
      </c>
      <c r="U106" s="2">
        <f>COUNTIFS(Table2[Sub-Sector],Table4[[#This Row],[Sub-Sector]],Table2[Rate of Change - Zone],"Positive")/Table4[[#This Row],[Count]]</f>
        <v>1</v>
      </c>
      <c r="V106" s="2">
        <f>COUNTIFS(Table2[Sub-Sector],Table4[[#This Row],[Sub-Sector]],Table2[Sharpe Ratio],"&gt;=0.10")/Table4[[#This Row],[Count]]</f>
        <v>1</v>
      </c>
    </row>
    <row r="107" spans="1:22" x14ac:dyDescent="0.3">
      <c r="A107" t="s">
        <v>309</v>
      </c>
      <c r="B107">
        <f>COUNTIFS(Table2[Sub-Sector],Table4[[#This Row],[Sub-Sector]])</f>
        <v>1</v>
      </c>
      <c r="C107" s="2">
        <f>COUNTIFS(Table2[Sub-Sector],Table4[[#This Row],[Sub-Sector]],Table2[Uptrend],"Uptrend")/Table4[[#This Row],[Count]]</f>
        <v>1</v>
      </c>
      <c r="D107" s="2">
        <f>COUNTIFS(Table2[Sub-Sector],Table4[[#This Row],[Sub-Sector]],Table2[1W Return vs Nifty],"&gt;=5")/Table4[[#This Row],[Count]]</f>
        <v>0</v>
      </c>
      <c r="E107" s="2">
        <f>COUNTIFS(Table2[Sub-Sector],Table4[[#This Row],[Sub-Sector]],Table2[1M Return vs Nifty],"&gt;=5")/Table4[[#This Row],[Count]]</f>
        <v>1</v>
      </c>
      <c r="F107" s="2">
        <f>COUNTIFS(Table2[Sub-Sector],Table4[[#This Row],[Sub-Sector]],Table2[6M Return vs Nifty],"&gt;=10")/Table4[[#This Row],[Count]]</f>
        <v>1</v>
      </c>
      <c r="G107" s="2">
        <f>COUNTIFS(Table2[Sub-Sector],Table4[[#This Row],[Sub-Sector]],Table2[1Y Return vs Nifty],"&gt;=10")/Table4[[#This Row],[Count]]</f>
        <v>0</v>
      </c>
      <c r="H107" s="2">
        <f>COUNTIFS(Table2[Sub-Sector],Table4[[#This Row],[Sub-Sector]],Table2[RSI Exponential â€“ 14D],"&gt;=50")/Table4[[#This Row],[Count]]</f>
        <v>1</v>
      </c>
      <c r="I107" s="2">
        <f>COUNTIFS(Table2[Sub-Sector],Table4[[#This Row],[Sub-Sector]],Table2[Relative Volume],"&gt;=2")/Table4[[#This Row],[Count]]</f>
        <v>0</v>
      </c>
      <c r="J107" s="2">
        <f>COUNTIFS(Table2[Sub-Sector],Table4[[#This Row],[Sub-Sector]],Table2[% Away From Day Low],"&gt;=0.05")/Table4[[#This Row],[Count]]</f>
        <v>0</v>
      </c>
      <c r="K107" s="2">
        <f>COUNTIFS(Table2[Sub-Sector],Table4[[#This Row],[Sub-Sector]],Table2[% Away From Day High],"&lt;=0.05")/Table4[[#This Row],[Count]]</f>
        <v>1</v>
      </c>
      <c r="L107" s="2">
        <f>COUNTIFS(Table2[Sub-Sector],Table4[[#This Row],[Sub-Sector]],Table2[% Away From Current Week Low],"&gt;=0.05")/Table4[[#This Row],[Count]]</f>
        <v>1</v>
      </c>
      <c r="M107" s="2">
        <f>COUNTIFS(Table2[Sub-Sector],Table4[[#This Row],[Sub-Sector]],Table2[% Away From Current Week High],"&lt;=0.05")/Table4[[#This Row],[Count]]</f>
        <v>1</v>
      </c>
      <c r="N107" s="2">
        <f>COUNTIFS(Table2[Sub-Sector],Table4[[#This Row],[Sub-Sector]],Table2[% Away From Current Month Low],"&gt;=0.05")/Table4[[#This Row],[Count]]</f>
        <v>1</v>
      </c>
      <c r="O107" s="2">
        <f>COUNTIFS(Table2[Sub-Sector],Table4[[#This Row],[Sub-Sector]],Table2[% Away From Current Month High],"&lt;=0.05")/Table4[[#This Row],[Count]]</f>
        <v>1</v>
      </c>
      <c r="P107" s="2">
        <f>COUNTIFS(Table2[Sub-Sector],Table4[[#This Row],[Sub-Sector]],Table2[% Away From 52W High],"&lt;=10")/Table4[[#This Row],[Count]]</f>
        <v>1</v>
      </c>
      <c r="Q107" s="2">
        <f>COUNTIFS(Table2[Sub-Sector],Table4[[#This Row],[Sub-Sector]],Table2[% Away From 52W Low],"&gt;=10")/Table4[[#This Row],[Count]]</f>
        <v>1</v>
      </c>
      <c r="R107" s="2">
        <f>COUNTIFS(Table2[Sub-Sector],Table4[[#This Row],[Sub-Sector]],Table2[% Price above 20 EMA],"&gt;=0")/Table4[[#This Row],[Count]]</f>
        <v>1</v>
      </c>
      <c r="S107" s="2">
        <f>COUNTIFS(Table2[Sub-Sector],Table4[[#This Row],[Sub-Sector]],Table2[% Price above 50 EMA],"&gt;=0")/Table4[[#This Row],[Count]]</f>
        <v>1</v>
      </c>
      <c r="T107" s="2">
        <f>COUNTIFS(Table2[Sub-Sector],Table4[[#This Row],[Sub-Sector]],Table2[% Price above 200 EMA],"&gt;=0")/Table4[[#This Row],[Count]]</f>
        <v>1</v>
      </c>
      <c r="U107" s="2">
        <f>COUNTIFS(Table2[Sub-Sector],Table4[[#This Row],[Sub-Sector]],Table2[Rate of Change - Zone],"Positive")/Table4[[#This Row],[Count]]</f>
        <v>1</v>
      </c>
      <c r="V107" s="2">
        <f>COUNTIFS(Table2[Sub-Sector],Table4[[#This Row],[Sub-Sector]],Table2[Sharpe Ratio],"&gt;=0.10")/Table4[[#This Row],[Count]]</f>
        <v>1</v>
      </c>
    </row>
    <row r="108" spans="1:22" x14ac:dyDescent="0.3">
      <c r="A108" t="s">
        <v>445</v>
      </c>
      <c r="B108">
        <f>COUNTIFS(Table2[Sub-Sector],Table4[[#This Row],[Sub-Sector]])</f>
        <v>1</v>
      </c>
      <c r="C108" s="2">
        <f>COUNTIFS(Table2[Sub-Sector],Table4[[#This Row],[Sub-Sector]],Table2[Uptrend],"Uptrend")/Table4[[#This Row],[Count]]</f>
        <v>1</v>
      </c>
      <c r="D108" s="2">
        <f>COUNTIFS(Table2[Sub-Sector],Table4[[#This Row],[Sub-Sector]],Table2[1W Return vs Nifty],"&gt;=5")/Table4[[#This Row],[Count]]</f>
        <v>0</v>
      </c>
      <c r="E108" s="2">
        <f>COUNTIFS(Table2[Sub-Sector],Table4[[#This Row],[Sub-Sector]],Table2[1M Return vs Nifty],"&gt;=5")/Table4[[#This Row],[Count]]</f>
        <v>0</v>
      </c>
      <c r="F108" s="2">
        <f>COUNTIFS(Table2[Sub-Sector],Table4[[#This Row],[Sub-Sector]],Table2[6M Return vs Nifty],"&gt;=10")/Table4[[#This Row],[Count]]</f>
        <v>0</v>
      </c>
      <c r="G108" s="2">
        <f>COUNTIFS(Table2[Sub-Sector],Table4[[#This Row],[Sub-Sector]],Table2[1Y Return vs Nifty],"&gt;=10")/Table4[[#This Row],[Count]]</f>
        <v>0</v>
      </c>
      <c r="H108" s="2">
        <f>COUNTIFS(Table2[Sub-Sector],Table4[[#This Row],[Sub-Sector]],Table2[RSI Exponential â€“ 14D],"&gt;=50")/Table4[[#This Row],[Count]]</f>
        <v>1</v>
      </c>
      <c r="I108" s="2">
        <f>COUNTIFS(Table2[Sub-Sector],Table4[[#This Row],[Sub-Sector]],Table2[Relative Volume],"&gt;=2")/Table4[[#This Row],[Count]]</f>
        <v>0</v>
      </c>
      <c r="J108" s="2">
        <f>COUNTIFS(Table2[Sub-Sector],Table4[[#This Row],[Sub-Sector]],Table2[% Away From Day Low],"&gt;=0.05")/Table4[[#This Row],[Count]]</f>
        <v>0</v>
      </c>
      <c r="K108" s="2">
        <f>COUNTIFS(Table2[Sub-Sector],Table4[[#This Row],[Sub-Sector]],Table2[% Away From Day High],"&lt;=0.05")/Table4[[#This Row],[Count]]</f>
        <v>1</v>
      </c>
      <c r="L108" s="2">
        <f>COUNTIFS(Table2[Sub-Sector],Table4[[#This Row],[Sub-Sector]],Table2[% Away From Current Week Low],"&gt;=0.05")/Table4[[#This Row],[Count]]</f>
        <v>0</v>
      </c>
      <c r="M108" s="2">
        <f>COUNTIFS(Table2[Sub-Sector],Table4[[#This Row],[Sub-Sector]],Table2[% Away From Current Week High],"&lt;=0.05")/Table4[[#This Row],[Count]]</f>
        <v>1</v>
      </c>
      <c r="N108" s="2">
        <f>COUNTIFS(Table2[Sub-Sector],Table4[[#This Row],[Sub-Sector]],Table2[% Away From Current Month Low],"&gt;=0.05")/Table4[[#This Row],[Count]]</f>
        <v>1</v>
      </c>
      <c r="O108" s="2">
        <f>COUNTIFS(Table2[Sub-Sector],Table4[[#This Row],[Sub-Sector]],Table2[% Away From Current Month High],"&lt;=0.05")/Table4[[#This Row],[Count]]</f>
        <v>1</v>
      </c>
      <c r="P108" s="2">
        <f>COUNTIFS(Table2[Sub-Sector],Table4[[#This Row],[Sub-Sector]],Table2[% Away From 52W High],"&lt;=10")/Table4[[#This Row],[Count]]</f>
        <v>0</v>
      </c>
      <c r="Q108" s="2">
        <f>COUNTIFS(Table2[Sub-Sector],Table4[[#This Row],[Sub-Sector]],Table2[% Away From 52W Low],"&gt;=10")/Table4[[#This Row],[Count]]</f>
        <v>1</v>
      </c>
      <c r="R108" s="2">
        <f>COUNTIFS(Table2[Sub-Sector],Table4[[#This Row],[Sub-Sector]],Table2[% Price above 20 EMA],"&gt;=0")/Table4[[#This Row],[Count]]</f>
        <v>1</v>
      </c>
      <c r="S108" s="2">
        <f>COUNTIFS(Table2[Sub-Sector],Table4[[#This Row],[Sub-Sector]],Table2[% Price above 50 EMA],"&gt;=0")/Table4[[#This Row],[Count]]</f>
        <v>1</v>
      </c>
      <c r="T108" s="2">
        <f>COUNTIFS(Table2[Sub-Sector],Table4[[#This Row],[Sub-Sector]],Table2[% Price above 200 EMA],"&gt;=0")/Table4[[#This Row],[Count]]</f>
        <v>1</v>
      </c>
      <c r="U108" s="2">
        <f>COUNTIFS(Table2[Sub-Sector],Table4[[#This Row],[Sub-Sector]],Table2[Rate of Change - Zone],"Positive")/Table4[[#This Row],[Count]]</f>
        <v>1</v>
      </c>
      <c r="V108" s="2">
        <f>COUNTIFS(Table2[Sub-Sector],Table4[[#This Row],[Sub-Sector]],Table2[Sharpe Ratio],"&gt;=0.10")/Table4[[#This Row],[Count]]</f>
        <v>0</v>
      </c>
    </row>
    <row r="109" spans="1:22" x14ac:dyDescent="0.3">
      <c r="A109" t="s">
        <v>495</v>
      </c>
      <c r="B109">
        <f>COUNTIFS(Table2[Sub-Sector],Table4[[#This Row],[Sub-Sector]])</f>
        <v>1</v>
      </c>
      <c r="C109" s="2">
        <f>COUNTIFS(Table2[Sub-Sector],Table4[[#This Row],[Sub-Sector]],Table2[Uptrend],"Uptrend")/Table4[[#This Row],[Count]]</f>
        <v>1</v>
      </c>
      <c r="D109" s="2">
        <f>COUNTIFS(Table2[Sub-Sector],Table4[[#This Row],[Sub-Sector]],Table2[1W Return vs Nifty],"&gt;=5")/Table4[[#This Row],[Count]]</f>
        <v>0</v>
      </c>
      <c r="E109" s="2">
        <f>COUNTIFS(Table2[Sub-Sector],Table4[[#This Row],[Sub-Sector]],Table2[1M Return vs Nifty],"&gt;=5")/Table4[[#This Row],[Count]]</f>
        <v>1</v>
      </c>
      <c r="F109" s="2">
        <f>COUNTIFS(Table2[Sub-Sector],Table4[[#This Row],[Sub-Sector]],Table2[6M Return vs Nifty],"&gt;=10")/Table4[[#This Row],[Count]]</f>
        <v>1</v>
      </c>
      <c r="G109" s="2">
        <f>COUNTIFS(Table2[Sub-Sector],Table4[[#This Row],[Sub-Sector]],Table2[1Y Return vs Nifty],"&gt;=10")/Table4[[#This Row],[Count]]</f>
        <v>1</v>
      </c>
      <c r="H109" s="2">
        <f>COUNTIFS(Table2[Sub-Sector],Table4[[#This Row],[Sub-Sector]],Table2[RSI Exponential â€“ 14D],"&gt;=50")/Table4[[#This Row],[Count]]</f>
        <v>1</v>
      </c>
      <c r="I109" s="2">
        <f>COUNTIFS(Table2[Sub-Sector],Table4[[#This Row],[Sub-Sector]],Table2[Relative Volume],"&gt;=2")/Table4[[#This Row],[Count]]</f>
        <v>0</v>
      </c>
      <c r="J109" s="2">
        <f>COUNTIFS(Table2[Sub-Sector],Table4[[#This Row],[Sub-Sector]],Table2[% Away From Day Low],"&gt;=0.05")/Table4[[#This Row],[Count]]</f>
        <v>0</v>
      </c>
      <c r="K109" s="2">
        <f>COUNTIFS(Table2[Sub-Sector],Table4[[#This Row],[Sub-Sector]],Table2[% Away From Day High],"&lt;=0.05")/Table4[[#This Row],[Count]]</f>
        <v>1</v>
      </c>
      <c r="L109" s="2">
        <f>COUNTIFS(Table2[Sub-Sector],Table4[[#This Row],[Sub-Sector]],Table2[% Away From Current Week Low],"&gt;=0.05")/Table4[[#This Row],[Count]]</f>
        <v>0</v>
      </c>
      <c r="M109" s="2">
        <f>COUNTIFS(Table2[Sub-Sector],Table4[[#This Row],[Sub-Sector]],Table2[% Away From Current Week High],"&lt;=0.05")/Table4[[#This Row],[Count]]</f>
        <v>1</v>
      </c>
      <c r="N109" s="2">
        <f>COUNTIFS(Table2[Sub-Sector],Table4[[#This Row],[Sub-Sector]],Table2[% Away From Current Month Low],"&gt;=0.05")/Table4[[#This Row],[Count]]</f>
        <v>1</v>
      </c>
      <c r="O109" s="2">
        <f>COUNTIFS(Table2[Sub-Sector],Table4[[#This Row],[Sub-Sector]],Table2[% Away From Current Month High],"&lt;=0.05")/Table4[[#This Row],[Count]]</f>
        <v>1</v>
      </c>
      <c r="P109" s="2">
        <f>COUNTIFS(Table2[Sub-Sector],Table4[[#This Row],[Sub-Sector]],Table2[% Away From 52W High],"&lt;=10")/Table4[[#This Row],[Count]]</f>
        <v>1</v>
      </c>
      <c r="Q109" s="2">
        <f>COUNTIFS(Table2[Sub-Sector],Table4[[#This Row],[Sub-Sector]],Table2[% Away From 52W Low],"&gt;=10")/Table4[[#This Row],[Count]]</f>
        <v>1</v>
      </c>
      <c r="R109" s="2">
        <f>COUNTIFS(Table2[Sub-Sector],Table4[[#This Row],[Sub-Sector]],Table2[% Price above 20 EMA],"&gt;=0")/Table4[[#This Row],[Count]]</f>
        <v>1</v>
      </c>
      <c r="S109" s="2">
        <f>COUNTIFS(Table2[Sub-Sector],Table4[[#This Row],[Sub-Sector]],Table2[% Price above 50 EMA],"&gt;=0")/Table4[[#This Row],[Count]]</f>
        <v>1</v>
      </c>
      <c r="T109" s="2">
        <f>COUNTIFS(Table2[Sub-Sector],Table4[[#This Row],[Sub-Sector]],Table2[% Price above 200 EMA],"&gt;=0")/Table4[[#This Row],[Count]]</f>
        <v>1</v>
      </c>
      <c r="U109" s="2">
        <f>COUNTIFS(Table2[Sub-Sector],Table4[[#This Row],[Sub-Sector]],Table2[Rate of Change - Zone],"Positive")/Table4[[#This Row],[Count]]</f>
        <v>1</v>
      </c>
      <c r="V109" s="2">
        <f>COUNTIFS(Table2[Sub-Sector],Table4[[#This Row],[Sub-Sector]],Table2[Sharpe Ratio],"&gt;=0.10")/Table4[[#This Row],[Count]]</f>
        <v>0</v>
      </c>
    </row>
    <row r="110" spans="1:22" x14ac:dyDescent="0.3">
      <c r="A110" t="s">
        <v>498</v>
      </c>
      <c r="B110">
        <f>COUNTIFS(Table2[Sub-Sector],Table4[[#This Row],[Sub-Sector]])</f>
        <v>1</v>
      </c>
      <c r="C110" s="2">
        <f>COUNTIFS(Table2[Sub-Sector],Table4[[#This Row],[Sub-Sector]],Table2[Uptrend],"Uptrend")/Table4[[#This Row],[Count]]</f>
        <v>1</v>
      </c>
      <c r="D110" s="2">
        <f>COUNTIFS(Table2[Sub-Sector],Table4[[#This Row],[Sub-Sector]],Table2[1W Return vs Nifty],"&gt;=5")/Table4[[#This Row],[Count]]</f>
        <v>0</v>
      </c>
      <c r="E110" s="2">
        <f>COUNTIFS(Table2[Sub-Sector],Table4[[#This Row],[Sub-Sector]],Table2[1M Return vs Nifty],"&gt;=5")/Table4[[#This Row],[Count]]</f>
        <v>1</v>
      </c>
      <c r="F110" s="2">
        <f>COUNTIFS(Table2[Sub-Sector],Table4[[#This Row],[Sub-Sector]],Table2[6M Return vs Nifty],"&gt;=10")/Table4[[#This Row],[Count]]</f>
        <v>0</v>
      </c>
      <c r="G110" s="2">
        <f>COUNTIFS(Table2[Sub-Sector],Table4[[#This Row],[Sub-Sector]],Table2[1Y Return vs Nifty],"&gt;=10")/Table4[[#This Row],[Count]]</f>
        <v>0</v>
      </c>
      <c r="H110" s="2">
        <f>COUNTIFS(Table2[Sub-Sector],Table4[[#This Row],[Sub-Sector]],Table2[RSI Exponential â€“ 14D],"&gt;=50")/Table4[[#This Row],[Count]]</f>
        <v>1</v>
      </c>
      <c r="I110" s="2">
        <f>COUNTIFS(Table2[Sub-Sector],Table4[[#This Row],[Sub-Sector]],Table2[Relative Volume],"&gt;=2")/Table4[[#This Row],[Count]]</f>
        <v>0</v>
      </c>
      <c r="J110" s="2">
        <f>COUNTIFS(Table2[Sub-Sector],Table4[[#This Row],[Sub-Sector]],Table2[% Away From Day Low],"&gt;=0.05")/Table4[[#This Row],[Count]]</f>
        <v>0</v>
      </c>
      <c r="K110" s="2">
        <f>COUNTIFS(Table2[Sub-Sector],Table4[[#This Row],[Sub-Sector]],Table2[% Away From Day High],"&lt;=0.05")/Table4[[#This Row],[Count]]</f>
        <v>1</v>
      </c>
      <c r="L110" s="2">
        <f>COUNTIFS(Table2[Sub-Sector],Table4[[#This Row],[Sub-Sector]],Table2[% Away From Current Week Low],"&gt;=0.05")/Table4[[#This Row],[Count]]</f>
        <v>0</v>
      </c>
      <c r="M110" s="2">
        <f>COUNTIFS(Table2[Sub-Sector],Table4[[#This Row],[Sub-Sector]],Table2[% Away From Current Week High],"&lt;=0.05")/Table4[[#This Row],[Count]]</f>
        <v>1</v>
      </c>
      <c r="N110" s="2">
        <f>COUNTIFS(Table2[Sub-Sector],Table4[[#This Row],[Sub-Sector]],Table2[% Away From Current Month Low],"&gt;=0.05")/Table4[[#This Row],[Count]]</f>
        <v>1</v>
      </c>
      <c r="O110" s="2">
        <f>COUNTIFS(Table2[Sub-Sector],Table4[[#This Row],[Sub-Sector]],Table2[% Away From Current Month High],"&lt;=0.05")/Table4[[#This Row],[Count]]</f>
        <v>1</v>
      </c>
      <c r="P110" s="2">
        <f>COUNTIFS(Table2[Sub-Sector],Table4[[#This Row],[Sub-Sector]],Table2[% Away From 52W High],"&lt;=10")/Table4[[#This Row],[Count]]</f>
        <v>1</v>
      </c>
      <c r="Q110" s="2">
        <f>COUNTIFS(Table2[Sub-Sector],Table4[[#This Row],[Sub-Sector]],Table2[% Away From 52W Low],"&gt;=10")/Table4[[#This Row],[Count]]</f>
        <v>1</v>
      </c>
      <c r="R110" s="2">
        <f>COUNTIFS(Table2[Sub-Sector],Table4[[#This Row],[Sub-Sector]],Table2[% Price above 20 EMA],"&gt;=0")/Table4[[#This Row],[Count]]</f>
        <v>1</v>
      </c>
      <c r="S110" s="2">
        <f>COUNTIFS(Table2[Sub-Sector],Table4[[#This Row],[Sub-Sector]],Table2[% Price above 50 EMA],"&gt;=0")/Table4[[#This Row],[Count]]</f>
        <v>1</v>
      </c>
      <c r="T110" s="2">
        <f>COUNTIFS(Table2[Sub-Sector],Table4[[#This Row],[Sub-Sector]],Table2[% Price above 200 EMA],"&gt;=0")/Table4[[#This Row],[Count]]</f>
        <v>1</v>
      </c>
      <c r="U110" s="2">
        <f>COUNTIFS(Table2[Sub-Sector],Table4[[#This Row],[Sub-Sector]],Table2[Rate of Change - Zone],"Positive")/Table4[[#This Row],[Count]]</f>
        <v>1</v>
      </c>
      <c r="V110" s="2">
        <f>COUNTIFS(Table2[Sub-Sector],Table4[[#This Row],[Sub-Sector]],Table2[Sharpe Ratio],"&gt;=0.10")/Table4[[#This Row],[Count]]</f>
        <v>0</v>
      </c>
    </row>
    <row r="111" spans="1:22" x14ac:dyDescent="0.3">
      <c r="A111" t="s">
        <v>1657</v>
      </c>
      <c r="B111">
        <f>COUNTIFS(Table2[Sub-Sector],Table4[[#This Row],[Sub-Sector]])</f>
        <v>1</v>
      </c>
      <c r="C111" s="2">
        <f>COUNTIFS(Table2[Sub-Sector],Table4[[#This Row],[Sub-Sector]],Table2[Uptrend],"Uptrend")/Table4[[#This Row],[Count]]</f>
        <v>1</v>
      </c>
      <c r="D111" s="2">
        <f>COUNTIFS(Table2[Sub-Sector],Table4[[#This Row],[Sub-Sector]],Table2[1W Return vs Nifty],"&gt;=5")/Table4[[#This Row],[Count]]</f>
        <v>0</v>
      </c>
      <c r="E111" s="2">
        <f>COUNTIFS(Table2[Sub-Sector],Table4[[#This Row],[Sub-Sector]],Table2[1M Return vs Nifty],"&gt;=5")/Table4[[#This Row],[Count]]</f>
        <v>1</v>
      </c>
      <c r="F111" s="2">
        <f>COUNTIFS(Table2[Sub-Sector],Table4[[#This Row],[Sub-Sector]],Table2[6M Return vs Nifty],"&gt;=10")/Table4[[#This Row],[Count]]</f>
        <v>1</v>
      </c>
      <c r="G111" s="2">
        <f>COUNTIFS(Table2[Sub-Sector],Table4[[#This Row],[Sub-Sector]],Table2[1Y Return vs Nifty],"&gt;=10")/Table4[[#This Row],[Count]]</f>
        <v>1</v>
      </c>
      <c r="H111" s="2">
        <f>COUNTIFS(Table2[Sub-Sector],Table4[[#This Row],[Sub-Sector]],Table2[RSI Exponential â€“ 14D],"&gt;=50")/Table4[[#This Row],[Count]]</f>
        <v>0</v>
      </c>
      <c r="I111" s="2">
        <f>COUNTIFS(Table2[Sub-Sector],Table4[[#This Row],[Sub-Sector]],Table2[Relative Volume],"&gt;=2")/Table4[[#This Row],[Count]]</f>
        <v>0</v>
      </c>
      <c r="J111" s="2">
        <f>COUNTIFS(Table2[Sub-Sector],Table4[[#This Row],[Sub-Sector]],Table2[% Away From Day Low],"&gt;=0.05")/Table4[[#This Row],[Count]]</f>
        <v>0</v>
      </c>
      <c r="K111" s="2">
        <f>COUNTIFS(Table2[Sub-Sector],Table4[[#This Row],[Sub-Sector]],Table2[% Away From Day High],"&lt;=0.05")/Table4[[#This Row],[Count]]</f>
        <v>1</v>
      </c>
      <c r="L111" s="2">
        <f>COUNTIFS(Table2[Sub-Sector],Table4[[#This Row],[Sub-Sector]],Table2[% Away From Current Week Low],"&gt;=0.05")/Table4[[#This Row],[Count]]</f>
        <v>0</v>
      </c>
      <c r="M111" s="2">
        <f>COUNTIFS(Table2[Sub-Sector],Table4[[#This Row],[Sub-Sector]],Table2[% Away From Current Week High],"&lt;=0.05")/Table4[[#This Row],[Count]]</f>
        <v>0</v>
      </c>
      <c r="N111" s="2">
        <f>COUNTIFS(Table2[Sub-Sector],Table4[[#This Row],[Sub-Sector]],Table2[% Away From Current Month Low],"&gt;=0.05")/Table4[[#This Row],[Count]]</f>
        <v>1</v>
      </c>
      <c r="O111" s="2">
        <f>COUNTIFS(Table2[Sub-Sector],Table4[[#This Row],[Sub-Sector]],Table2[% Away From Current Month High],"&lt;=0.05")/Table4[[#This Row],[Count]]</f>
        <v>0</v>
      </c>
      <c r="P111" s="2">
        <f>COUNTIFS(Table2[Sub-Sector],Table4[[#This Row],[Sub-Sector]],Table2[% Away From 52W High],"&lt;=10")/Table4[[#This Row],[Count]]</f>
        <v>0</v>
      </c>
      <c r="Q111" s="2">
        <f>COUNTIFS(Table2[Sub-Sector],Table4[[#This Row],[Sub-Sector]],Table2[% Away From 52W Low],"&gt;=10")/Table4[[#This Row],[Count]]</f>
        <v>1</v>
      </c>
      <c r="R111" s="2">
        <f>COUNTIFS(Table2[Sub-Sector],Table4[[#This Row],[Sub-Sector]],Table2[% Price above 20 EMA],"&gt;=0")/Table4[[#This Row],[Count]]</f>
        <v>1</v>
      </c>
      <c r="S111" s="2">
        <f>COUNTIFS(Table2[Sub-Sector],Table4[[#This Row],[Sub-Sector]],Table2[% Price above 50 EMA],"&gt;=0")/Table4[[#This Row],[Count]]</f>
        <v>1</v>
      </c>
      <c r="T111" s="2">
        <f>COUNTIFS(Table2[Sub-Sector],Table4[[#This Row],[Sub-Sector]],Table2[% Price above 200 EMA],"&gt;=0")/Table4[[#This Row],[Count]]</f>
        <v>1</v>
      </c>
      <c r="U111" s="2">
        <f>COUNTIFS(Table2[Sub-Sector],Table4[[#This Row],[Sub-Sector]],Table2[Rate of Change - Zone],"Positive")/Table4[[#This Row],[Count]]</f>
        <v>1</v>
      </c>
      <c r="V111" s="2">
        <f>COUNTIFS(Table2[Sub-Sector],Table4[[#This Row],[Sub-Sector]],Table2[Sharpe Ratio],"&gt;=0.10")/Table4[[#This Row],[Count]]</f>
        <v>0</v>
      </c>
    </row>
    <row r="112" spans="1:22" x14ac:dyDescent="0.3">
      <c r="A112" t="s">
        <v>1258</v>
      </c>
      <c r="B112">
        <f>COUNTIFS(Table2[Sub-Sector],Table4[[#This Row],[Sub-Sector]])</f>
        <v>1</v>
      </c>
      <c r="C112" s="2">
        <f>COUNTIFS(Table2[Sub-Sector],Table4[[#This Row],[Sub-Sector]],Table2[Uptrend],"Uptrend")/Table4[[#This Row],[Count]]</f>
        <v>1</v>
      </c>
      <c r="D112" s="2">
        <f>COUNTIFS(Table2[Sub-Sector],Table4[[#This Row],[Sub-Sector]],Table2[1W Return vs Nifty],"&gt;=5")/Table4[[#This Row],[Count]]</f>
        <v>0</v>
      </c>
      <c r="E112" s="2">
        <f>COUNTIFS(Table2[Sub-Sector],Table4[[#This Row],[Sub-Sector]],Table2[1M Return vs Nifty],"&gt;=5")/Table4[[#This Row],[Count]]</f>
        <v>0</v>
      </c>
      <c r="F112" s="2">
        <f>COUNTIFS(Table2[Sub-Sector],Table4[[#This Row],[Sub-Sector]],Table2[6M Return vs Nifty],"&gt;=10")/Table4[[#This Row],[Count]]</f>
        <v>0</v>
      </c>
      <c r="G112" s="2">
        <f>COUNTIFS(Table2[Sub-Sector],Table4[[#This Row],[Sub-Sector]],Table2[1Y Return vs Nifty],"&gt;=10")/Table4[[#This Row],[Count]]</f>
        <v>1</v>
      </c>
      <c r="H112" s="2">
        <f>COUNTIFS(Table2[Sub-Sector],Table4[[#This Row],[Sub-Sector]],Table2[RSI Exponential â€“ 14D],"&gt;=50")/Table4[[#This Row],[Count]]</f>
        <v>1</v>
      </c>
      <c r="I112" s="2">
        <f>COUNTIFS(Table2[Sub-Sector],Table4[[#This Row],[Sub-Sector]],Table2[Relative Volume],"&gt;=2")/Table4[[#This Row],[Count]]</f>
        <v>0</v>
      </c>
      <c r="J112" s="2">
        <f>COUNTIFS(Table2[Sub-Sector],Table4[[#This Row],[Sub-Sector]],Table2[% Away From Day Low],"&gt;=0.05")/Table4[[#This Row],[Count]]</f>
        <v>1</v>
      </c>
      <c r="K112" s="2">
        <f>COUNTIFS(Table2[Sub-Sector],Table4[[#This Row],[Sub-Sector]],Table2[% Away From Day High],"&lt;=0.05")/Table4[[#This Row],[Count]]</f>
        <v>1</v>
      </c>
      <c r="L112" s="2">
        <f>COUNTIFS(Table2[Sub-Sector],Table4[[#This Row],[Sub-Sector]],Table2[% Away From Current Week Low],"&gt;=0.05")/Table4[[#This Row],[Count]]</f>
        <v>1</v>
      </c>
      <c r="M112" s="2">
        <f>COUNTIFS(Table2[Sub-Sector],Table4[[#This Row],[Sub-Sector]],Table2[% Away From Current Week High],"&lt;=0.05")/Table4[[#This Row],[Count]]</f>
        <v>1</v>
      </c>
      <c r="N112" s="2">
        <f>COUNTIFS(Table2[Sub-Sector],Table4[[#This Row],[Sub-Sector]],Table2[% Away From Current Month Low],"&gt;=0.05")/Table4[[#This Row],[Count]]</f>
        <v>1</v>
      </c>
      <c r="O112" s="2">
        <f>COUNTIFS(Table2[Sub-Sector],Table4[[#This Row],[Sub-Sector]],Table2[% Away From Current Month High],"&lt;=0.05")/Table4[[#This Row],[Count]]</f>
        <v>1</v>
      </c>
      <c r="P112" s="2">
        <f>COUNTIFS(Table2[Sub-Sector],Table4[[#This Row],[Sub-Sector]],Table2[% Away From 52W High],"&lt;=10")/Table4[[#This Row],[Count]]</f>
        <v>0</v>
      </c>
      <c r="Q112" s="2">
        <f>COUNTIFS(Table2[Sub-Sector],Table4[[#This Row],[Sub-Sector]],Table2[% Away From 52W Low],"&gt;=10")/Table4[[#This Row],[Count]]</f>
        <v>1</v>
      </c>
      <c r="R112" s="2">
        <f>COUNTIFS(Table2[Sub-Sector],Table4[[#This Row],[Sub-Sector]],Table2[% Price above 20 EMA],"&gt;=0")/Table4[[#This Row],[Count]]</f>
        <v>1</v>
      </c>
      <c r="S112" s="2">
        <f>COUNTIFS(Table2[Sub-Sector],Table4[[#This Row],[Sub-Sector]],Table2[% Price above 50 EMA],"&gt;=0")/Table4[[#This Row],[Count]]</f>
        <v>1</v>
      </c>
      <c r="T112" s="2">
        <f>COUNTIFS(Table2[Sub-Sector],Table4[[#This Row],[Sub-Sector]],Table2[% Price above 200 EMA],"&gt;=0")/Table4[[#This Row],[Count]]</f>
        <v>1</v>
      </c>
      <c r="U112" s="2">
        <f>COUNTIFS(Table2[Sub-Sector],Table4[[#This Row],[Sub-Sector]],Table2[Rate of Change - Zone],"Positive")/Table4[[#This Row],[Count]]</f>
        <v>0</v>
      </c>
      <c r="V112" s="2">
        <f>COUNTIFS(Table2[Sub-Sector],Table4[[#This Row],[Sub-Sector]],Table2[Sharpe Ratio],"&gt;=0.10")/Table4[[#This Row],[Count]]</f>
        <v>0</v>
      </c>
    </row>
    <row r="113" spans="1:22" x14ac:dyDescent="0.3">
      <c r="A113" t="s">
        <v>1626</v>
      </c>
      <c r="B113">
        <f>COUNTIFS(Table2[Sub-Sector],Table4[[#This Row],[Sub-Sector]])</f>
        <v>1</v>
      </c>
      <c r="C113" s="2">
        <f>COUNTIFS(Table2[Sub-Sector],Table4[[#This Row],[Sub-Sector]],Table2[Uptrend],"Uptrend")/Table4[[#This Row],[Count]]</f>
        <v>1</v>
      </c>
      <c r="D113" s="2">
        <f>COUNTIFS(Table2[Sub-Sector],Table4[[#This Row],[Sub-Sector]],Table2[1W Return vs Nifty],"&gt;=5")/Table4[[#This Row],[Count]]</f>
        <v>0</v>
      </c>
      <c r="E113" s="2">
        <f>COUNTIFS(Table2[Sub-Sector],Table4[[#This Row],[Sub-Sector]],Table2[1M Return vs Nifty],"&gt;=5")/Table4[[#This Row],[Count]]</f>
        <v>1</v>
      </c>
      <c r="F113" s="2">
        <f>COUNTIFS(Table2[Sub-Sector],Table4[[#This Row],[Sub-Sector]],Table2[6M Return vs Nifty],"&gt;=10")/Table4[[#This Row],[Count]]</f>
        <v>0</v>
      </c>
      <c r="G113" s="2">
        <f>COUNTIFS(Table2[Sub-Sector],Table4[[#This Row],[Sub-Sector]],Table2[1Y Return vs Nifty],"&gt;=10")/Table4[[#This Row],[Count]]</f>
        <v>1</v>
      </c>
      <c r="H113" s="2">
        <f>COUNTIFS(Table2[Sub-Sector],Table4[[#This Row],[Sub-Sector]],Table2[RSI Exponential â€“ 14D],"&gt;=50")/Table4[[#This Row],[Count]]</f>
        <v>1</v>
      </c>
      <c r="I113" s="2">
        <f>COUNTIFS(Table2[Sub-Sector],Table4[[#This Row],[Sub-Sector]],Table2[Relative Volume],"&gt;=2")/Table4[[#This Row],[Count]]</f>
        <v>0</v>
      </c>
      <c r="J113" s="2">
        <f>COUNTIFS(Table2[Sub-Sector],Table4[[#This Row],[Sub-Sector]],Table2[% Away From Day Low],"&gt;=0.05")/Table4[[#This Row],[Count]]</f>
        <v>0</v>
      </c>
      <c r="K113" s="2">
        <f>COUNTIFS(Table2[Sub-Sector],Table4[[#This Row],[Sub-Sector]],Table2[% Away From Day High],"&lt;=0.05")/Table4[[#This Row],[Count]]</f>
        <v>1</v>
      </c>
      <c r="L113" s="2">
        <f>COUNTIFS(Table2[Sub-Sector],Table4[[#This Row],[Sub-Sector]],Table2[% Away From Current Week Low],"&gt;=0.05")/Table4[[#This Row],[Count]]</f>
        <v>0</v>
      </c>
      <c r="M113" s="2">
        <f>COUNTIFS(Table2[Sub-Sector],Table4[[#This Row],[Sub-Sector]],Table2[% Away From Current Week High],"&lt;=0.05")/Table4[[#This Row],[Count]]</f>
        <v>0</v>
      </c>
      <c r="N113" s="2">
        <f>COUNTIFS(Table2[Sub-Sector],Table4[[#This Row],[Sub-Sector]],Table2[% Away From Current Month Low],"&gt;=0.05")/Table4[[#This Row],[Count]]</f>
        <v>1</v>
      </c>
      <c r="O113" s="2">
        <f>COUNTIFS(Table2[Sub-Sector],Table4[[#This Row],[Sub-Sector]],Table2[% Away From Current Month High],"&lt;=0.05")/Table4[[#This Row],[Count]]</f>
        <v>0</v>
      </c>
      <c r="P113" s="2">
        <f>COUNTIFS(Table2[Sub-Sector],Table4[[#This Row],[Sub-Sector]],Table2[% Away From 52W High],"&lt;=10")/Table4[[#This Row],[Count]]</f>
        <v>0</v>
      </c>
      <c r="Q113" s="2">
        <f>COUNTIFS(Table2[Sub-Sector],Table4[[#This Row],[Sub-Sector]],Table2[% Away From 52W Low],"&gt;=10")/Table4[[#This Row],[Count]]</f>
        <v>1</v>
      </c>
      <c r="R113" s="2">
        <f>COUNTIFS(Table2[Sub-Sector],Table4[[#This Row],[Sub-Sector]],Table2[% Price above 20 EMA],"&gt;=0")/Table4[[#This Row],[Count]]</f>
        <v>1</v>
      </c>
      <c r="S113" s="2">
        <f>COUNTIFS(Table2[Sub-Sector],Table4[[#This Row],[Sub-Sector]],Table2[% Price above 50 EMA],"&gt;=0")/Table4[[#This Row],[Count]]</f>
        <v>1</v>
      </c>
      <c r="T113" s="2">
        <f>COUNTIFS(Table2[Sub-Sector],Table4[[#This Row],[Sub-Sector]],Table2[% Price above 200 EMA],"&gt;=0")/Table4[[#This Row],[Count]]</f>
        <v>1</v>
      </c>
      <c r="U113" s="2">
        <f>COUNTIFS(Table2[Sub-Sector],Table4[[#This Row],[Sub-Sector]],Table2[Rate of Change - Zone],"Positive")/Table4[[#This Row],[Count]]</f>
        <v>0</v>
      </c>
      <c r="V113" s="2">
        <f>COUNTIFS(Table2[Sub-Sector],Table4[[#This Row],[Sub-Sector]],Table2[Sharpe Ratio],"&gt;=0.10")/Table4[[#This Row],[Count]]</f>
        <v>0</v>
      </c>
    </row>
    <row r="114" spans="1:22" x14ac:dyDescent="0.3">
      <c r="A114" t="s">
        <v>95</v>
      </c>
      <c r="B114">
        <f>COUNTIFS(Table2[Sub-Sector],Table4[[#This Row],[Sub-Sector]])</f>
        <v>1</v>
      </c>
      <c r="C114" s="2">
        <f>COUNTIFS(Table2[Sub-Sector],Table4[[#This Row],[Sub-Sector]],Table2[Uptrend],"Uptrend")/Table4[[#This Row],[Count]]</f>
        <v>1</v>
      </c>
      <c r="D114" s="2">
        <f>COUNTIFS(Table2[Sub-Sector],Table4[[#This Row],[Sub-Sector]],Table2[1W Return vs Nifty],"&gt;=5")/Table4[[#This Row],[Count]]</f>
        <v>0</v>
      </c>
      <c r="E114" s="2">
        <f>COUNTIFS(Table2[Sub-Sector],Table4[[#This Row],[Sub-Sector]],Table2[1M Return vs Nifty],"&gt;=5")/Table4[[#This Row],[Count]]</f>
        <v>0</v>
      </c>
      <c r="F114" s="2">
        <f>COUNTIFS(Table2[Sub-Sector],Table4[[#This Row],[Sub-Sector]],Table2[6M Return vs Nifty],"&gt;=10")/Table4[[#This Row],[Count]]</f>
        <v>1</v>
      </c>
      <c r="G114" s="2">
        <f>COUNTIFS(Table2[Sub-Sector],Table4[[#This Row],[Sub-Sector]],Table2[1Y Return vs Nifty],"&gt;=10")/Table4[[#This Row],[Count]]</f>
        <v>1</v>
      </c>
      <c r="H114" s="2">
        <f>COUNTIFS(Table2[Sub-Sector],Table4[[#This Row],[Sub-Sector]],Table2[RSI Exponential â€“ 14D],"&gt;=50")/Table4[[#This Row],[Count]]</f>
        <v>0</v>
      </c>
      <c r="I114" s="2">
        <f>COUNTIFS(Table2[Sub-Sector],Table4[[#This Row],[Sub-Sector]],Table2[Relative Volume],"&gt;=2")/Table4[[#This Row],[Count]]</f>
        <v>0</v>
      </c>
      <c r="J114" s="2">
        <f>COUNTIFS(Table2[Sub-Sector],Table4[[#This Row],[Sub-Sector]],Table2[% Away From Day Low],"&gt;=0.05")/Table4[[#This Row],[Count]]</f>
        <v>0</v>
      </c>
      <c r="K114" s="2">
        <f>COUNTIFS(Table2[Sub-Sector],Table4[[#This Row],[Sub-Sector]],Table2[% Away From Day High],"&lt;=0.05")/Table4[[#This Row],[Count]]</f>
        <v>1</v>
      </c>
      <c r="L114" s="2">
        <f>COUNTIFS(Table2[Sub-Sector],Table4[[#This Row],[Sub-Sector]],Table2[% Away From Current Week Low],"&gt;=0.05")/Table4[[#This Row],[Count]]</f>
        <v>0</v>
      </c>
      <c r="M114" s="2">
        <f>COUNTIFS(Table2[Sub-Sector],Table4[[#This Row],[Sub-Sector]],Table2[% Away From Current Week High],"&lt;=0.05")/Table4[[#This Row],[Count]]</f>
        <v>1</v>
      </c>
      <c r="N114" s="2">
        <f>COUNTIFS(Table2[Sub-Sector],Table4[[#This Row],[Sub-Sector]],Table2[% Away From Current Month Low],"&gt;=0.05")/Table4[[#This Row],[Count]]</f>
        <v>1</v>
      </c>
      <c r="O114" s="2">
        <f>COUNTIFS(Table2[Sub-Sector],Table4[[#This Row],[Sub-Sector]],Table2[% Away From Current Month High],"&lt;=0.05")/Table4[[#This Row],[Count]]</f>
        <v>0</v>
      </c>
      <c r="P114" s="2">
        <f>COUNTIFS(Table2[Sub-Sector],Table4[[#This Row],[Sub-Sector]],Table2[% Away From 52W High],"&lt;=10")/Table4[[#This Row],[Count]]</f>
        <v>0</v>
      </c>
      <c r="Q114" s="2">
        <f>COUNTIFS(Table2[Sub-Sector],Table4[[#This Row],[Sub-Sector]],Table2[% Away From 52W Low],"&gt;=10")/Table4[[#This Row],[Count]]</f>
        <v>1</v>
      </c>
      <c r="R114" s="2">
        <f>COUNTIFS(Table2[Sub-Sector],Table4[[#This Row],[Sub-Sector]],Table2[% Price above 20 EMA],"&gt;=0")/Table4[[#This Row],[Count]]</f>
        <v>0</v>
      </c>
      <c r="S114" s="2">
        <f>COUNTIFS(Table2[Sub-Sector],Table4[[#This Row],[Sub-Sector]],Table2[% Price above 50 EMA],"&gt;=0")/Table4[[#This Row],[Count]]</f>
        <v>1</v>
      </c>
      <c r="T114" s="2">
        <f>COUNTIFS(Table2[Sub-Sector],Table4[[#This Row],[Sub-Sector]],Table2[% Price above 200 EMA],"&gt;=0")/Table4[[#This Row],[Count]]</f>
        <v>1</v>
      </c>
      <c r="U114" s="2">
        <f>COUNTIFS(Table2[Sub-Sector],Table4[[#This Row],[Sub-Sector]],Table2[Rate of Change - Zone],"Positive")/Table4[[#This Row],[Count]]</f>
        <v>0</v>
      </c>
      <c r="V114" s="2">
        <f>COUNTIFS(Table2[Sub-Sector],Table4[[#This Row],[Sub-Sector]],Table2[Sharpe Ratio],"&gt;=0.10")/Table4[[#This Row],[Count]]</f>
        <v>1</v>
      </c>
    </row>
    <row r="115" spans="1:22" x14ac:dyDescent="0.3">
      <c r="A115" t="s">
        <v>358</v>
      </c>
      <c r="B115">
        <f>COUNTIFS(Table2[Sub-Sector],Table4[[#This Row],[Sub-Sector]])</f>
        <v>1</v>
      </c>
      <c r="C115" s="2">
        <f>COUNTIFS(Table2[Sub-Sector],Table4[[#This Row],[Sub-Sector]],Table2[Uptrend],"Uptrend")/Table4[[#This Row],[Count]]</f>
        <v>0</v>
      </c>
      <c r="D115" s="2">
        <f>COUNTIFS(Table2[Sub-Sector],Table4[[#This Row],[Sub-Sector]],Table2[1W Return vs Nifty],"&gt;=5")/Table4[[#This Row],[Count]]</f>
        <v>0</v>
      </c>
      <c r="E115" s="2">
        <f>COUNTIFS(Table2[Sub-Sector],Table4[[#This Row],[Sub-Sector]],Table2[1M Return vs Nifty],"&gt;=5")/Table4[[#This Row],[Count]]</f>
        <v>0</v>
      </c>
      <c r="F115" s="2">
        <f>COUNTIFS(Table2[Sub-Sector],Table4[[#This Row],[Sub-Sector]],Table2[6M Return vs Nifty],"&gt;=10")/Table4[[#This Row],[Count]]</f>
        <v>0</v>
      </c>
      <c r="G115" s="2">
        <f>COUNTIFS(Table2[Sub-Sector],Table4[[#This Row],[Sub-Sector]],Table2[1Y Return vs Nifty],"&gt;=10")/Table4[[#This Row],[Count]]</f>
        <v>0</v>
      </c>
      <c r="H115" s="2">
        <f>COUNTIFS(Table2[Sub-Sector],Table4[[#This Row],[Sub-Sector]],Table2[RSI Exponential â€“ 14D],"&gt;=50")/Table4[[#This Row],[Count]]</f>
        <v>0</v>
      </c>
      <c r="I115" s="2">
        <f>COUNTIFS(Table2[Sub-Sector],Table4[[#This Row],[Sub-Sector]],Table2[Relative Volume],"&gt;=2")/Table4[[#This Row],[Count]]</f>
        <v>0</v>
      </c>
      <c r="J115" s="2">
        <f>COUNTIFS(Table2[Sub-Sector],Table4[[#This Row],[Sub-Sector]],Table2[% Away From Day Low],"&gt;=0.05")/Table4[[#This Row],[Count]]</f>
        <v>0</v>
      </c>
      <c r="K115" s="2">
        <f>COUNTIFS(Table2[Sub-Sector],Table4[[#This Row],[Sub-Sector]],Table2[% Away From Day High],"&lt;=0.05")/Table4[[#This Row],[Count]]</f>
        <v>1</v>
      </c>
      <c r="L115" s="2">
        <f>COUNTIFS(Table2[Sub-Sector],Table4[[#This Row],[Sub-Sector]],Table2[% Away From Current Week Low],"&gt;=0.05")/Table4[[#This Row],[Count]]</f>
        <v>0</v>
      </c>
      <c r="M115" s="2">
        <f>COUNTIFS(Table2[Sub-Sector],Table4[[#This Row],[Sub-Sector]],Table2[% Away From Current Week High],"&lt;=0.05")/Table4[[#This Row],[Count]]</f>
        <v>1</v>
      </c>
      <c r="N115" s="2">
        <f>COUNTIFS(Table2[Sub-Sector],Table4[[#This Row],[Sub-Sector]],Table2[% Away From Current Month Low],"&gt;=0.05")/Table4[[#This Row],[Count]]</f>
        <v>1</v>
      </c>
      <c r="O115" s="2">
        <f>COUNTIFS(Table2[Sub-Sector],Table4[[#This Row],[Sub-Sector]],Table2[% Away From Current Month High],"&lt;=0.05")/Table4[[#This Row],[Count]]</f>
        <v>1</v>
      </c>
      <c r="P115" s="2">
        <f>COUNTIFS(Table2[Sub-Sector],Table4[[#This Row],[Sub-Sector]],Table2[% Away From 52W High],"&lt;=10")/Table4[[#This Row],[Count]]</f>
        <v>0</v>
      </c>
      <c r="Q115" s="2">
        <f>COUNTIFS(Table2[Sub-Sector],Table4[[#This Row],[Sub-Sector]],Table2[% Away From 52W Low],"&gt;=10")/Table4[[#This Row],[Count]]</f>
        <v>1</v>
      </c>
      <c r="R115" s="2">
        <f>COUNTIFS(Table2[Sub-Sector],Table4[[#This Row],[Sub-Sector]],Table2[% Price above 20 EMA],"&gt;=0")/Table4[[#This Row],[Count]]</f>
        <v>1</v>
      </c>
      <c r="S115" s="2">
        <f>COUNTIFS(Table2[Sub-Sector],Table4[[#This Row],[Sub-Sector]],Table2[% Price above 50 EMA],"&gt;=0")/Table4[[#This Row],[Count]]</f>
        <v>1</v>
      </c>
      <c r="T115" s="2">
        <f>COUNTIFS(Table2[Sub-Sector],Table4[[#This Row],[Sub-Sector]],Table2[% Price above 200 EMA],"&gt;=0")/Table4[[#This Row],[Count]]</f>
        <v>0</v>
      </c>
      <c r="U115" s="2">
        <f>COUNTIFS(Table2[Sub-Sector],Table4[[#This Row],[Sub-Sector]],Table2[Rate of Change - Zone],"Positive")/Table4[[#This Row],[Count]]</f>
        <v>1</v>
      </c>
      <c r="V115" s="2">
        <f>COUNTIFS(Table2[Sub-Sector],Table4[[#This Row],[Sub-Sector]],Table2[Sharpe Ratio],"&gt;=0.10")/Table4[[#This Row],[Count]]</f>
        <v>0</v>
      </c>
    </row>
    <row r="116" spans="1:22" x14ac:dyDescent="0.3">
      <c r="A116" t="s">
        <v>970</v>
      </c>
      <c r="B116">
        <f>COUNTIFS(Table2[Sub-Sector],Table4[[#This Row],[Sub-Sector]])</f>
        <v>1</v>
      </c>
      <c r="C116" s="2">
        <f>COUNTIFS(Table2[Sub-Sector],Table4[[#This Row],[Sub-Sector]],Table2[Uptrend],"Uptrend")/Table4[[#This Row],[Count]]</f>
        <v>0</v>
      </c>
      <c r="D116" s="2">
        <f>COUNTIFS(Table2[Sub-Sector],Table4[[#This Row],[Sub-Sector]],Table2[1W Return vs Nifty],"&gt;=5")/Table4[[#This Row],[Count]]</f>
        <v>0</v>
      </c>
      <c r="E116" s="2">
        <f>COUNTIFS(Table2[Sub-Sector],Table4[[#This Row],[Sub-Sector]],Table2[1M Return vs Nifty],"&gt;=5")/Table4[[#This Row],[Count]]</f>
        <v>0</v>
      </c>
      <c r="F116" s="2">
        <f>COUNTIFS(Table2[Sub-Sector],Table4[[#This Row],[Sub-Sector]],Table2[6M Return vs Nifty],"&gt;=10")/Table4[[#This Row],[Count]]</f>
        <v>0</v>
      </c>
      <c r="G116" s="2">
        <f>COUNTIFS(Table2[Sub-Sector],Table4[[#This Row],[Sub-Sector]],Table2[1Y Return vs Nifty],"&gt;=10")/Table4[[#This Row],[Count]]</f>
        <v>0</v>
      </c>
      <c r="H116" s="2">
        <f>COUNTIFS(Table2[Sub-Sector],Table4[[#This Row],[Sub-Sector]],Table2[RSI Exponential â€“ 14D],"&gt;=50")/Table4[[#This Row],[Count]]</f>
        <v>1</v>
      </c>
      <c r="I116" s="2">
        <f>COUNTIFS(Table2[Sub-Sector],Table4[[#This Row],[Sub-Sector]],Table2[Relative Volume],"&gt;=2")/Table4[[#This Row],[Count]]</f>
        <v>0</v>
      </c>
      <c r="J116" s="2">
        <f>COUNTIFS(Table2[Sub-Sector],Table4[[#This Row],[Sub-Sector]],Table2[% Away From Day Low],"&gt;=0.05")/Table4[[#This Row],[Count]]</f>
        <v>0</v>
      </c>
      <c r="K116" s="2">
        <f>COUNTIFS(Table2[Sub-Sector],Table4[[#This Row],[Sub-Sector]],Table2[% Away From Day High],"&lt;=0.05")/Table4[[#This Row],[Count]]</f>
        <v>1</v>
      </c>
      <c r="L116" s="2">
        <f>COUNTIFS(Table2[Sub-Sector],Table4[[#This Row],[Sub-Sector]],Table2[% Away From Current Week Low],"&gt;=0.05")/Table4[[#This Row],[Count]]</f>
        <v>0</v>
      </c>
      <c r="M116" s="2">
        <f>COUNTIFS(Table2[Sub-Sector],Table4[[#This Row],[Sub-Sector]],Table2[% Away From Current Week High],"&lt;=0.05")/Table4[[#This Row],[Count]]</f>
        <v>1</v>
      </c>
      <c r="N116" s="2">
        <f>COUNTIFS(Table2[Sub-Sector],Table4[[#This Row],[Sub-Sector]],Table2[% Away From Current Month Low],"&gt;=0.05")/Table4[[#This Row],[Count]]</f>
        <v>1</v>
      </c>
      <c r="O116" s="2">
        <f>COUNTIFS(Table2[Sub-Sector],Table4[[#This Row],[Sub-Sector]],Table2[% Away From Current Month High],"&lt;=0.05")/Table4[[#This Row],[Count]]</f>
        <v>1</v>
      </c>
      <c r="P116" s="2">
        <f>COUNTIFS(Table2[Sub-Sector],Table4[[#This Row],[Sub-Sector]],Table2[% Away From 52W High],"&lt;=10")/Table4[[#This Row],[Count]]</f>
        <v>0</v>
      </c>
      <c r="Q116" s="2">
        <f>COUNTIFS(Table2[Sub-Sector],Table4[[#This Row],[Sub-Sector]],Table2[% Away From 52W Low],"&gt;=10")/Table4[[#This Row],[Count]]</f>
        <v>1</v>
      </c>
      <c r="R116" s="2">
        <f>COUNTIFS(Table2[Sub-Sector],Table4[[#This Row],[Sub-Sector]],Table2[% Price above 20 EMA],"&gt;=0")/Table4[[#This Row],[Count]]</f>
        <v>1</v>
      </c>
      <c r="S116" s="2">
        <f>COUNTIFS(Table2[Sub-Sector],Table4[[#This Row],[Sub-Sector]],Table2[% Price above 50 EMA],"&gt;=0")/Table4[[#This Row],[Count]]</f>
        <v>1</v>
      </c>
      <c r="T116" s="2">
        <f>COUNTIFS(Table2[Sub-Sector],Table4[[#This Row],[Sub-Sector]],Table2[% Price above 200 EMA],"&gt;=0")/Table4[[#This Row],[Count]]</f>
        <v>0</v>
      </c>
      <c r="U116" s="2">
        <f>COUNTIFS(Table2[Sub-Sector],Table4[[#This Row],[Sub-Sector]],Table2[Rate of Change - Zone],"Positive")/Table4[[#This Row],[Count]]</f>
        <v>1</v>
      </c>
      <c r="V116" s="2">
        <f>COUNTIFS(Table2[Sub-Sector],Table4[[#This Row],[Sub-Sector]],Table2[Sharpe Ratio],"&gt;=0.10")/Table4[[#This Row],[Count]]</f>
        <v>0</v>
      </c>
    </row>
    <row r="117" spans="1:22" x14ac:dyDescent="0.3">
      <c r="A117" t="s">
        <v>1514</v>
      </c>
      <c r="B117">
        <f>COUNTIFS(Table2[Sub-Sector],Table4[[#This Row],[Sub-Sector]])</f>
        <v>1</v>
      </c>
      <c r="C117" s="2">
        <f>COUNTIFS(Table2[Sub-Sector],Table4[[#This Row],[Sub-Sector]],Table2[Uptrend],"Uptrend")/Table4[[#This Row],[Count]]</f>
        <v>0</v>
      </c>
      <c r="D117" s="2">
        <f>COUNTIFS(Table2[Sub-Sector],Table4[[#This Row],[Sub-Sector]],Table2[1W Return vs Nifty],"&gt;=5")/Table4[[#This Row],[Count]]</f>
        <v>0</v>
      </c>
      <c r="E117" s="2">
        <f>COUNTIFS(Table2[Sub-Sector],Table4[[#This Row],[Sub-Sector]],Table2[1M Return vs Nifty],"&gt;=5")/Table4[[#This Row],[Count]]</f>
        <v>0</v>
      </c>
      <c r="F117" s="2">
        <f>COUNTIFS(Table2[Sub-Sector],Table4[[#This Row],[Sub-Sector]],Table2[6M Return vs Nifty],"&gt;=10")/Table4[[#This Row],[Count]]</f>
        <v>0</v>
      </c>
      <c r="G117" s="2">
        <f>COUNTIFS(Table2[Sub-Sector],Table4[[#This Row],[Sub-Sector]],Table2[1Y Return vs Nifty],"&gt;=10")/Table4[[#This Row],[Count]]</f>
        <v>0</v>
      </c>
      <c r="H117" s="2">
        <f>COUNTIFS(Table2[Sub-Sector],Table4[[#This Row],[Sub-Sector]],Table2[RSI Exponential â€“ 14D],"&gt;=50")/Table4[[#This Row],[Count]]</f>
        <v>0</v>
      </c>
      <c r="I117" s="2">
        <f>COUNTIFS(Table2[Sub-Sector],Table4[[#This Row],[Sub-Sector]],Table2[Relative Volume],"&gt;=2")/Table4[[#This Row],[Count]]</f>
        <v>0</v>
      </c>
      <c r="J117" s="2">
        <f>COUNTIFS(Table2[Sub-Sector],Table4[[#This Row],[Sub-Sector]],Table2[% Away From Day Low],"&gt;=0.05")/Table4[[#This Row],[Count]]</f>
        <v>0</v>
      </c>
      <c r="K117" s="2">
        <f>COUNTIFS(Table2[Sub-Sector],Table4[[#This Row],[Sub-Sector]],Table2[% Away From Day High],"&lt;=0.05")/Table4[[#This Row],[Count]]</f>
        <v>1</v>
      </c>
      <c r="L117" s="2">
        <f>COUNTIFS(Table2[Sub-Sector],Table4[[#This Row],[Sub-Sector]],Table2[% Away From Current Week Low],"&gt;=0.05")/Table4[[#This Row],[Count]]</f>
        <v>0</v>
      </c>
      <c r="M117" s="2">
        <f>COUNTIFS(Table2[Sub-Sector],Table4[[#This Row],[Sub-Sector]],Table2[% Away From Current Week High],"&lt;=0.05")/Table4[[#This Row],[Count]]</f>
        <v>0</v>
      </c>
      <c r="N117" s="2">
        <f>COUNTIFS(Table2[Sub-Sector],Table4[[#This Row],[Sub-Sector]],Table2[% Away From Current Month Low],"&gt;=0.05")/Table4[[#This Row],[Count]]</f>
        <v>1</v>
      </c>
      <c r="O117" s="2">
        <f>COUNTIFS(Table2[Sub-Sector],Table4[[#This Row],[Sub-Sector]],Table2[% Away From Current Month High],"&lt;=0.05")/Table4[[#This Row],[Count]]</f>
        <v>0</v>
      </c>
      <c r="P117" s="2">
        <f>COUNTIFS(Table2[Sub-Sector],Table4[[#This Row],[Sub-Sector]],Table2[% Away From 52W High],"&lt;=10")/Table4[[#This Row],[Count]]</f>
        <v>0</v>
      </c>
      <c r="Q117" s="2">
        <f>COUNTIFS(Table2[Sub-Sector],Table4[[#This Row],[Sub-Sector]],Table2[% Away From 52W Low],"&gt;=10")/Table4[[#This Row],[Count]]</f>
        <v>1</v>
      </c>
      <c r="R117" s="2">
        <f>COUNTIFS(Table2[Sub-Sector],Table4[[#This Row],[Sub-Sector]],Table2[% Price above 20 EMA],"&gt;=0")/Table4[[#This Row],[Count]]</f>
        <v>0</v>
      </c>
      <c r="S117" s="2">
        <f>COUNTIFS(Table2[Sub-Sector],Table4[[#This Row],[Sub-Sector]],Table2[% Price above 50 EMA],"&gt;=0")/Table4[[#This Row],[Count]]</f>
        <v>0</v>
      </c>
      <c r="T117" s="2">
        <f>COUNTIFS(Table2[Sub-Sector],Table4[[#This Row],[Sub-Sector]],Table2[% Price above 200 EMA],"&gt;=0")/Table4[[#This Row],[Count]]</f>
        <v>1</v>
      </c>
      <c r="U117" s="2">
        <f>COUNTIFS(Table2[Sub-Sector],Table4[[#This Row],[Sub-Sector]],Table2[Rate of Change - Zone],"Positive")/Table4[[#This Row],[Count]]</f>
        <v>1</v>
      </c>
      <c r="V117" s="2">
        <f>COUNTIFS(Table2[Sub-Sector],Table4[[#This Row],[Sub-Sector]],Table2[Sharpe Ratio],"&gt;=0.10")/Table4[[#This Row],[Count]]</f>
        <v>0</v>
      </c>
    </row>
    <row r="118" spans="1:22" x14ac:dyDescent="0.3">
      <c r="A118" t="s">
        <v>1549</v>
      </c>
      <c r="B118">
        <f>COUNTIFS(Table2[Sub-Sector],Table4[[#This Row],[Sub-Sector]])</f>
        <v>1</v>
      </c>
      <c r="C118" s="2">
        <f>COUNTIFS(Table2[Sub-Sector],Table4[[#This Row],[Sub-Sector]],Table2[Uptrend],"Uptrend")/Table4[[#This Row],[Count]]</f>
        <v>0</v>
      </c>
      <c r="D118" s="2">
        <f>COUNTIFS(Table2[Sub-Sector],Table4[[#This Row],[Sub-Sector]],Table2[1W Return vs Nifty],"&gt;=5")/Table4[[#This Row],[Count]]</f>
        <v>0</v>
      </c>
      <c r="E118" s="2">
        <f>COUNTIFS(Table2[Sub-Sector],Table4[[#This Row],[Sub-Sector]],Table2[1M Return vs Nifty],"&gt;=5")/Table4[[#This Row],[Count]]</f>
        <v>0</v>
      </c>
      <c r="F118" s="2">
        <f>COUNTIFS(Table2[Sub-Sector],Table4[[#This Row],[Sub-Sector]],Table2[6M Return vs Nifty],"&gt;=10")/Table4[[#This Row],[Count]]</f>
        <v>0</v>
      </c>
      <c r="G118" s="2">
        <f>COUNTIFS(Table2[Sub-Sector],Table4[[#This Row],[Sub-Sector]],Table2[1Y Return vs Nifty],"&gt;=10")/Table4[[#This Row],[Count]]</f>
        <v>0</v>
      </c>
      <c r="H118" s="2">
        <f>COUNTIFS(Table2[Sub-Sector],Table4[[#This Row],[Sub-Sector]],Table2[RSI Exponential â€“ 14D],"&gt;=50")/Table4[[#This Row],[Count]]</f>
        <v>1</v>
      </c>
      <c r="I118" s="2">
        <f>COUNTIFS(Table2[Sub-Sector],Table4[[#This Row],[Sub-Sector]],Table2[Relative Volume],"&gt;=2")/Table4[[#This Row],[Count]]</f>
        <v>0</v>
      </c>
      <c r="J118" s="2">
        <f>COUNTIFS(Table2[Sub-Sector],Table4[[#This Row],[Sub-Sector]],Table2[% Away From Day Low],"&gt;=0.05")/Table4[[#This Row],[Count]]</f>
        <v>0</v>
      </c>
      <c r="K118" s="2">
        <f>COUNTIFS(Table2[Sub-Sector],Table4[[#This Row],[Sub-Sector]],Table2[% Away From Day High],"&lt;=0.05")/Table4[[#This Row],[Count]]</f>
        <v>1</v>
      </c>
      <c r="L118" s="2">
        <f>COUNTIFS(Table2[Sub-Sector],Table4[[#This Row],[Sub-Sector]],Table2[% Away From Current Week Low],"&gt;=0.05")/Table4[[#This Row],[Count]]</f>
        <v>0</v>
      </c>
      <c r="M118" s="2">
        <f>COUNTIFS(Table2[Sub-Sector],Table4[[#This Row],[Sub-Sector]],Table2[% Away From Current Week High],"&lt;=0.05")/Table4[[#This Row],[Count]]</f>
        <v>1</v>
      </c>
      <c r="N118" s="2">
        <f>COUNTIFS(Table2[Sub-Sector],Table4[[#This Row],[Sub-Sector]],Table2[% Away From Current Month Low],"&gt;=0.05")/Table4[[#This Row],[Count]]</f>
        <v>1</v>
      </c>
      <c r="O118" s="2">
        <f>COUNTIFS(Table2[Sub-Sector],Table4[[#This Row],[Sub-Sector]],Table2[% Away From Current Month High],"&lt;=0.05")/Table4[[#This Row],[Count]]</f>
        <v>1</v>
      </c>
      <c r="P118" s="2">
        <f>COUNTIFS(Table2[Sub-Sector],Table4[[#This Row],[Sub-Sector]],Table2[% Away From 52W High],"&lt;=10")/Table4[[#This Row],[Count]]</f>
        <v>0</v>
      </c>
      <c r="Q118" s="2">
        <f>COUNTIFS(Table2[Sub-Sector],Table4[[#This Row],[Sub-Sector]],Table2[% Away From 52W Low],"&gt;=10")/Table4[[#This Row],[Count]]</f>
        <v>1</v>
      </c>
      <c r="R118" s="2">
        <f>COUNTIFS(Table2[Sub-Sector],Table4[[#This Row],[Sub-Sector]],Table2[% Price above 20 EMA],"&gt;=0")/Table4[[#This Row],[Count]]</f>
        <v>1</v>
      </c>
      <c r="S118" s="2">
        <f>COUNTIFS(Table2[Sub-Sector],Table4[[#This Row],[Sub-Sector]],Table2[% Price above 50 EMA],"&gt;=0")/Table4[[#This Row],[Count]]</f>
        <v>1</v>
      </c>
      <c r="T118" s="2">
        <f>COUNTIFS(Table2[Sub-Sector],Table4[[#This Row],[Sub-Sector]],Table2[% Price above 200 EMA],"&gt;=0")/Table4[[#This Row],[Count]]</f>
        <v>0</v>
      </c>
      <c r="U118" s="2">
        <f>COUNTIFS(Table2[Sub-Sector],Table4[[#This Row],[Sub-Sector]],Table2[Rate of Change - Zone],"Positive")/Table4[[#This Row],[Count]]</f>
        <v>1</v>
      </c>
      <c r="V118" s="2">
        <f>COUNTIFS(Table2[Sub-Sector],Table4[[#This Row],[Sub-Sector]],Table2[Sharpe Ratio],"&gt;=0.10")/Table4[[#This Row],[Count]]</f>
        <v>0</v>
      </c>
    </row>
    <row r="119" spans="1:22" x14ac:dyDescent="0.3">
      <c r="A119" t="s">
        <v>159</v>
      </c>
      <c r="B119">
        <f>COUNTIFS(Table2[Sub-Sector],Table4[[#This Row],[Sub-Sector]])</f>
        <v>1</v>
      </c>
      <c r="C119" s="2">
        <f>COUNTIFS(Table2[Sub-Sector],Table4[[#This Row],[Sub-Sector]],Table2[Uptrend],"Uptrend")/Table4[[#This Row],[Count]]</f>
        <v>1</v>
      </c>
      <c r="D119" s="2">
        <f>COUNTIFS(Table2[Sub-Sector],Table4[[#This Row],[Sub-Sector]],Table2[1W Return vs Nifty],"&gt;=5")/Table4[[#This Row],[Count]]</f>
        <v>0</v>
      </c>
      <c r="E119" s="2">
        <f>COUNTIFS(Table2[Sub-Sector],Table4[[#This Row],[Sub-Sector]],Table2[1M Return vs Nifty],"&gt;=5")/Table4[[#This Row],[Count]]</f>
        <v>0</v>
      </c>
      <c r="F119" s="2">
        <f>COUNTIFS(Table2[Sub-Sector],Table4[[#This Row],[Sub-Sector]],Table2[6M Return vs Nifty],"&gt;=10")/Table4[[#This Row],[Count]]</f>
        <v>1</v>
      </c>
      <c r="G119" s="2">
        <f>COUNTIFS(Table2[Sub-Sector],Table4[[#This Row],[Sub-Sector]],Table2[1Y Return vs Nifty],"&gt;=10")/Table4[[#This Row],[Count]]</f>
        <v>1</v>
      </c>
      <c r="H119" s="2">
        <f>COUNTIFS(Table2[Sub-Sector],Table4[[#This Row],[Sub-Sector]],Table2[RSI Exponential â€“ 14D],"&gt;=50")/Table4[[#This Row],[Count]]</f>
        <v>0</v>
      </c>
      <c r="I119" s="2">
        <f>COUNTIFS(Table2[Sub-Sector],Table4[[#This Row],[Sub-Sector]],Table2[Relative Volume],"&gt;=2")/Table4[[#This Row],[Count]]</f>
        <v>0</v>
      </c>
      <c r="J119" s="2">
        <f>COUNTIFS(Table2[Sub-Sector],Table4[[#This Row],[Sub-Sector]],Table2[% Away From Day Low],"&gt;=0.05")/Table4[[#This Row],[Count]]</f>
        <v>0</v>
      </c>
      <c r="K119" s="2">
        <f>COUNTIFS(Table2[Sub-Sector],Table4[[#This Row],[Sub-Sector]],Table2[% Away From Day High],"&lt;=0.05")/Table4[[#This Row],[Count]]</f>
        <v>1</v>
      </c>
      <c r="L119" s="2">
        <f>COUNTIFS(Table2[Sub-Sector],Table4[[#This Row],[Sub-Sector]],Table2[% Away From Current Week Low],"&gt;=0.05")/Table4[[#This Row],[Count]]</f>
        <v>0</v>
      </c>
      <c r="M119" s="2">
        <f>COUNTIFS(Table2[Sub-Sector],Table4[[#This Row],[Sub-Sector]],Table2[% Away From Current Week High],"&lt;=0.05")/Table4[[#This Row],[Count]]</f>
        <v>1</v>
      </c>
      <c r="N119" s="2">
        <f>COUNTIFS(Table2[Sub-Sector],Table4[[#This Row],[Sub-Sector]],Table2[% Away From Current Month Low],"&gt;=0.05")/Table4[[#This Row],[Count]]</f>
        <v>1</v>
      </c>
      <c r="O119" s="2">
        <f>COUNTIFS(Table2[Sub-Sector],Table4[[#This Row],[Sub-Sector]],Table2[% Away From Current Month High],"&lt;=0.05")/Table4[[#This Row],[Count]]</f>
        <v>0</v>
      </c>
      <c r="P119" s="2">
        <f>COUNTIFS(Table2[Sub-Sector],Table4[[#This Row],[Sub-Sector]],Table2[% Away From 52W High],"&lt;=10")/Table4[[#This Row],[Count]]</f>
        <v>1</v>
      </c>
      <c r="Q119" s="2">
        <f>COUNTIFS(Table2[Sub-Sector],Table4[[#This Row],[Sub-Sector]],Table2[% Away From 52W Low],"&gt;=10")/Table4[[#This Row],[Count]]</f>
        <v>1</v>
      </c>
      <c r="R119" s="2">
        <f>COUNTIFS(Table2[Sub-Sector],Table4[[#This Row],[Sub-Sector]],Table2[% Price above 20 EMA],"&gt;=0")/Table4[[#This Row],[Count]]</f>
        <v>0</v>
      </c>
      <c r="S119" s="2">
        <f>COUNTIFS(Table2[Sub-Sector],Table4[[#This Row],[Sub-Sector]],Table2[% Price above 50 EMA],"&gt;=0")/Table4[[#This Row],[Count]]</f>
        <v>1</v>
      </c>
      <c r="T119" s="2">
        <f>COUNTIFS(Table2[Sub-Sector],Table4[[#This Row],[Sub-Sector]],Table2[% Price above 200 EMA],"&gt;=0")/Table4[[#This Row],[Count]]</f>
        <v>1</v>
      </c>
      <c r="U119" s="2">
        <f>COUNTIFS(Table2[Sub-Sector],Table4[[#This Row],[Sub-Sector]],Table2[Rate of Change - Zone],"Positive")/Table4[[#This Row],[Count]]</f>
        <v>0</v>
      </c>
      <c r="V119" s="2">
        <f>COUNTIFS(Table2[Sub-Sector],Table4[[#This Row],[Sub-Sector]],Table2[Sharpe Ratio],"&gt;=0.10")/Table4[[#This Row],[Count]]</f>
        <v>0</v>
      </c>
    </row>
    <row r="120" spans="1:22" x14ac:dyDescent="0.3">
      <c r="A120" t="s">
        <v>281</v>
      </c>
      <c r="B120">
        <f>COUNTIFS(Table2[Sub-Sector],Table4[[#This Row],[Sub-Sector]])</f>
        <v>1</v>
      </c>
      <c r="C120" s="2">
        <f>COUNTIFS(Table2[Sub-Sector],Table4[[#This Row],[Sub-Sector]],Table2[Uptrend],"Uptrend")/Table4[[#This Row],[Count]]</f>
        <v>0</v>
      </c>
      <c r="D120" s="2">
        <f>COUNTIFS(Table2[Sub-Sector],Table4[[#This Row],[Sub-Sector]],Table2[1W Return vs Nifty],"&gt;=5")/Table4[[#This Row],[Count]]</f>
        <v>0</v>
      </c>
      <c r="E120" s="2">
        <f>COUNTIFS(Table2[Sub-Sector],Table4[[#This Row],[Sub-Sector]],Table2[1M Return vs Nifty],"&gt;=5")/Table4[[#This Row],[Count]]</f>
        <v>0</v>
      </c>
      <c r="F120" s="2">
        <f>COUNTIFS(Table2[Sub-Sector],Table4[[#This Row],[Sub-Sector]],Table2[6M Return vs Nifty],"&gt;=10")/Table4[[#This Row],[Count]]</f>
        <v>1</v>
      </c>
      <c r="G120" s="2">
        <f>COUNTIFS(Table2[Sub-Sector],Table4[[#This Row],[Sub-Sector]],Table2[1Y Return vs Nifty],"&gt;=10")/Table4[[#This Row],[Count]]</f>
        <v>1</v>
      </c>
      <c r="H120" s="2">
        <f>COUNTIFS(Table2[Sub-Sector],Table4[[#This Row],[Sub-Sector]],Table2[RSI Exponential â€“ 14D],"&gt;=50")/Table4[[#This Row],[Count]]</f>
        <v>0</v>
      </c>
      <c r="I120" s="2">
        <f>COUNTIFS(Table2[Sub-Sector],Table4[[#This Row],[Sub-Sector]],Table2[Relative Volume],"&gt;=2")/Table4[[#This Row],[Count]]</f>
        <v>0</v>
      </c>
      <c r="J120" s="2">
        <f>COUNTIFS(Table2[Sub-Sector],Table4[[#This Row],[Sub-Sector]],Table2[% Away From Day Low],"&gt;=0.05")/Table4[[#This Row],[Count]]</f>
        <v>0</v>
      </c>
      <c r="K120" s="2">
        <f>COUNTIFS(Table2[Sub-Sector],Table4[[#This Row],[Sub-Sector]],Table2[% Away From Day High],"&lt;=0.05")/Table4[[#This Row],[Count]]</f>
        <v>1</v>
      </c>
      <c r="L120" s="2">
        <f>COUNTIFS(Table2[Sub-Sector],Table4[[#This Row],[Sub-Sector]],Table2[% Away From Current Week Low],"&gt;=0.05")/Table4[[#This Row],[Count]]</f>
        <v>0</v>
      </c>
      <c r="M120" s="2">
        <f>COUNTIFS(Table2[Sub-Sector],Table4[[#This Row],[Sub-Sector]],Table2[% Away From Current Week High],"&lt;=0.05")/Table4[[#This Row],[Count]]</f>
        <v>1</v>
      </c>
      <c r="N120" s="2">
        <f>COUNTIFS(Table2[Sub-Sector],Table4[[#This Row],[Sub-Sector]],Table2[% Away From Current Month Low],"&gt;=0.05")/Table4[[#This Row],[Count]]</f>
        <v>1</v>
      </c>
      <c r="O120" s="2">
        <f>COUNTIFS(Table2[Sub-Sector],Table4[[#This Row],[Sub-Sector]],Table2[% Away From Current Month High],"&lt;=0.05")/Table4[[#This Row],[Count]]</f>
        <v>0</v>
      </c>
      <c r="P120" s="2">
        <f>COUNTIFS(Table2[Sub-Sector],Table4[[#This Row],[Sub-Sector]],Table2[% Away From 52W High],"&lt;=10")/Table4[[#This Row],[Count]]</f>
        <v>0</v>
      </c>
      <c r="Q120" s="2">
        <f>COUNTIFS(Table2[Sub-Sector],Table4[[#This Row],[Sub-Sector]],Table2[% Away From 52W Low],"&gt;=10")/Table4[[#This Row],[Count]]</f>
        <v>1</v>
      </c>
      <c r="R120" s="2">
        <f>COUNTIFS(Table2[Sub-Sector],Table4[[#This Row],[Sub-Sector]],Table2[% Price above 20 EMA],"&gt;=0")/Table4[[#This Row],[Count]]</f>
        <v>0</v>
      </c>
      <c r="S120" s="2">
        <f>COUNTIFS(Table2[Sub-Sector],Table4[[#This Row],[Sub-Sector]],Table2[% Price above 50 EMA],"&gt;=0")/Table4[[#This Row],[Count]]</f>
        <v>0</v>
      </c>
      <c r="T120" s="2">
        <f>COUNTIFS(Table2[Sub-Sector],Table4[[#This Row],[Sub-Sector]],Table2[% Price above 200 EMA],"&gt;=0")/Table4[[#This Row],[Count]]</f>
        <v>1</v>
      </c>
      <c r="U120" s="2">
        <f>COUNTIFS(Table2[Sub-Sector],Table4[[#This Row],[Sub-Sector]],Table2[Rate of Change - Zone],"Positive")/Table4[[#This Row],[Count]]</f>
        <v>0</v>
      </c>
      <c r="V120" s="2">
        <f>COUNTIFS(Table2[Sub-Sector],Table4[[#This Row],[Sub-Sector]],Table2[Sharpe Ratio],"&gt;=0.10")/Table4[[#This Row],[Count]]</f>
        <v>0</v>
      </c>
    </row>
    <row r="121" spans="1:22" x14ac:dyDescent="0.3">
      <c r="A121" t="s">
        <v>337</v>
      </c>
      <c r="B121">
        <f>COUNTIFS(Table2[Sub-Sector],Table4[[#This Row],[Sub-Sector]])</f>
        <v>1</v>
      </c>
      <c r="C121" s="2">
        <f>COUNTIFS(Table2[Sub-Sector],Table4[[#This Row],[Sub-Sector]],Table2[Uptrend],"Uptrend")/Table4[[#This Row],[Count]]</f>
        <v>1</v>
      </c>
      <c r="D121" s="2">
        <f>COUNTIFS(Table2[Sub-Sector],Table4[[#This Row],[Sub-Sector]],Table2[1W Return vs Nifty],"&gt;=5")/Table4[[#This Row],[Count]]</f>
        <v>0</v>
      </c>
      <c r="E121" s="2">
        <f>COUNTIFS(Table2[Sub-Sector],Table4[[#This Row],[Sub-Sector]],Table2[1M Return vs Nifty],"&gt;=5")/Table4[[#This Row],[Count]]</f>
        <v>0</v>
      </c>
      <c r="F121" s="2">
        <f>COUNTIFS(Table2[Sub-Sector],Table4[[#This Row],[Sub-Sector]],Table2[6M Return vs Nifty],"&gt;=10")/Table4[[#This Row],[Count]]</f>
        <v>0</v>
      </c>
      <c r="G121" s="2">
        <f>COUNTIFS(Table2[Sub-Sector],Table4[[#This Row],[Sub-Sector]],Table2[1Y Return vs Nifty],"&gt;=10")/Table4[[#This Row],[Count]]</f>
        <v>1</v>
      </c>
      <c r="H121" s="2">
        <f>COUNTIFS(Table2[Sub-Sector],Table4[[#This Row],[Sub-Sector]],Table2[RSI Exponential â€“ 14D],"&gt;=50")/Table4[[#This Row],[Count]]</f>
        <v>0</v>
      </c>
      <c r="I121" s="2">
        <f>COUNTIFS(Table2[Sub-Sector],Table4[[#This Row],[Sub-Sector]],Table2[Relative Volume],"&gt;=2")/Table4[[#This Row],[Count]]</f>
        <v>0</v>
      </c>
      <c r="J121" s="2">
        <f>COUNTIFS(Table2[Sub-Sector],Table4[[#This Row],[Sub-Sector]],Table2[% Away From Day Low],"&gt;=0.05")/Table4[[#This Row],[Count]]</f>
        <v>0</v>
      </c>
      <c r="K121" s="2">
        <f>COUNTIFS(Table2[Sub-Sector],Table4[[#This Row],[Sub-Sector]],Table2[% Away From Day High],"&lt;=0.05")/Table4[[#This Row],[Count]]</f>
        <v>1</v>
      </c>
      <c r="L121" s="2">
        <f>COUNTIFS(Table2[Sub-Sector],Table4[[#This Row],[Sub-Sector]],Table2[% Away From Current Week Low],"&gt;=0.05")/Table4[[#This Row],[Count]]</f>
        <v>0</v>
      </c>
      <c r="M121" s="2">
        <f>COUNTIFS(Table2[Sub-Sector],Table4[[#This Row],[Sub-Sector]],Table2[% Away From Current Week High],"&lt;=0.05")/Table4[[#This Row],[Count]]</f>
        <v>0</v>
      </c>
      <c r="N121" s="2">
        <f>COUNTIFS(Table2[Sub-Sector],Table4[[#This Row],[Sub-Sector]],Table2[% Away From Current Month Low],"&gt;=0.05")/Table4[[#This Row],[Count]]</f>
        <v>1</v>
      </c>
      <c r="O121" s="2">
        <f>COUNTIFS(Table2[Sub-Sector],Table4[[#This Row],[Sub-Sector]],Table2[% Away From Current Month High],"&lt;=0.05")/Table4[[#This Row],[Count]]</f>
        <v>0</v>
      </c>
      <c r="P121" s="2">
        <f>COUNTIFS(Table2[Sub-Sector],Table4[[#This Row],[Sub-Sector]],Table2[% Away From 52W High],"&lt;=10")/Table4[[#This Row],[Count]]</f>
        <v>0</v>
      </c>
      <c r="Q121" s="2">
        <f>COUNTIFS(Table2[Sub-Sector],Table4[[#This Row],[Sub-Sector]],Table2[% Away From 52W Low],"&gt;=10")/Table4[[#This Row],[Count]]</f>
        <v>1</v>
      </c>
      <c r="R121" s="2">
        <f>COUNTIFS(Table2[Sub-Sector],Table4[[#This Row],[Sub-Sector]],Table2[% Price above 20 EMA],"&gt;=0")/Table4[[#This Row],[Count]]</f>
        <v>0</v>
      </c>
      <c r="S121" s="2">
        <f>COUNTIFS(Table2[Sub-Sector],Table4[[#This Row],[Sub-Sector]],Table2[% Price above 50 EMA],"&gt;=0")/Table4[[#This Row],[Count]]</f>
        <v>0</v>
      </c>
      <c r="T121" s="2">
        <f>COUNTIFS(Table2[Sub-Sector],Table4[[#This Row],[Sub-Sector]],Table2[% Price above 200 EMA],"&gt;=0")/Table4[[#This Row],[Count]]</f>
        <v>1</v>
      </c>
      <c r="U121" s="2">
        <f>COUNTIFS(Table2[Sub-Sector],Table4[[#This Row],[Sub-Sector]],Table2[Rate of Change - Zone],"Positive")/Table4[[#This Row],[Count]]</f>
        <v>0</v>
      </c>
      <c r="V121" s="2">
        <f>COUNTIFS(Table2[Sub-Sector],Table4[[#This Row],[Sub-Sector]],Table2[Sharpe Ratio],"&gt;=0.10")/Table4[[#This Row],[Count]]</f>
        <v>0</v>
      </c>
    </row>
    <row r="122" spans="1:22" x14ac:dyDescent="0.3">
      <c r="A122" t="s">
        <v>599</v>
      </c>
      <c r="B122">
        <f>COUNTIFS(Table2[Sub-Sector],Table4[[#This Row],[Sub-Sector]])</f>
        <v>1</v>
      </c>
      <c r="C122" s="2">
        <f>COUNTIFS(Table2[Sub-Sector],Table4[[#This Row],[Sub-Sector]],Table2[Uptrend],"Uptrend")/Table4[[#This Row],[Count]]</f>
        <v>0</v>
      </c>
      <c r="D122" s="2">
        <f>COUNTIFS(Table2[Sub-Sector],Table4[[#This Row],[Sub-Sector]],Table2[1W Return vs Nifty],"&gt;=5")/Table4[[#This Row],[Count]]</f>
        <v>0</v>
      </c>
      <c r="E122" s="2">
        <f>COUNTIFS(Table2[Sub-Sector],Table4[[#This Row],[Sub-Sector]],Table2[1M Return vs Nifty],"&gt;=5")/Table4[[#This Row],[Count]]</f>
        <v>0</v>
      </c>
      <c r="F122" s="2">
        <f>COUNTIFS(Table2[Sub-Sector],Table4[[#This Row],[Sub-Sector]],Table2[6M Return vs Nifty],"&gt;=10")/Table4[[#This Row],[Count]]</f>
        <v>0</v>
      </c>
      <c r="G122" s="2">
        <f>COUNTIFS(Table2[Sub-Sector],Table4[[#This Row],[Sub-Sector]],Table2[1Y Return vs Nifty],"&gt;=10")/Table4[[#This Row],[Count]]</f>
        <v>1</v>
      </c>
      <c r="H122" s="2">
        <f>COUNTIFS(Table2[Sub-Sector],Table4[[#This Row],[Sub-Sector]],Table2[RSI Exponential â€“ 14D],"&gt;=50")/Table4[[#This Row],[Count]]</f>
        <v>0</v>
      </c>
      <c r="I122" s="2">
        <f>COUNTIFS(Table2[Sub-Sector],Table4[[#This Row],[Sub-Sector]],Table2[Relative Volume],"&gt;=2")/Table4[[#This Row],[Count]]</f>
        <v>0</v>
      </c>
      <c r="J122" s="2">
        <f>COUNTIFS(Table2[Sub-Sector],Table4[[#This Row],[Sub-Sector]],Table2[% Away From Day Low],"&gt;=0.05")/Table4[[#This Row],[Count]]</f>
        <v>0</v>
      </c>
      <c r="K122" s="2">
        <f>COUNTIFS(Table2[Sub-Sector],Table4[[#This Row],[Sub-Sector]],Table2[% Away From Day High],"&lt;=0.05")/Table4[[#This Row],[Count]]</f>
        <v>1</v>
      </c>
      <c r="L122" s="2">
        <f>COUNTIFS(Table2[Sub-Sector],Table4[[#This Row],[Sub-Sector]],Table2[% Away From Current Week Low],"&gt;=0.05")/Table4[[#This Row],[Count]]</f>
        <v>0</v>
      </c>
      <c r="M122" s="2">
        <f>COUNTIFS(Table2[Sub-Sector],Table4[[#This Row],[Sub-Sector]],Table2[% Away From Current Week High],"&lt;=0.05")/Table4[[#This Row],[Count]]</f>
        <v>0</v>
      </c>
      <c r="N122" s="2">
        <f>COUNTIFS(Table2[Sub-Sector],Table4[[#This Row],[Sub-Sector]],Table2[% Away From Current Month Low],"&gt;=0.05")/Table4[[#This Row],[Count]]</f>
        <v>1</v>
      </c>
      <c r="O122" s="2">
        <f>COUNTIFS(Table2[Sub-Sector],Table4[[#This Row],[Sub-Sector]],Table2[% Away From Current Month High],"&lt;=0.05")/Table4[[#This Row],[Count]]</f>
        <v>0</v>
      </c>
      <c r="P122" s="2">
        <f>COUNTIFS(Table2[Sub-Sector],Table4[[#This Row],[Sub-Sector]],Table2[% Away From 52W High],"&lt;=10")/Table4[[#This Row],[Count]]</f>
        <v>0</v>
      </c>
      <c r="Q122" s="2">
        <f>COUNTIFS(Table2[Sub-Sector],Table4[[#This Row],[Sub-Sector]],Table2[% Away From 52W Low],"&gt;=10")/Table4[[#This Row],[Count]]</f>
        <v>1</v>
      </c>
      <c r="R122" s="2">
        <f>COUNTIFS(Table2[Sub-Sector],Table4[[#This Row],[Sub-Sector]],Table2[% Price above 20 EMA],"&gt;=0")/Table4[[#This Row],[Count]]</f>
        <v>0</v>
      </c>
      <c r="S122" s="2">
        <f>COUNTIFS(Table2[Sub-Sector],Table4[[#This Row],[Sub-Sector]],Table2[% Price above 50 EMA],"&gt;=0")/Table4[[#This Row],[Count]]</f>
        <v>0</v>
      </c>
      <c r="T122" s="2">
        <f>COUNTIFS(Table2[Sub-Sector],Table4[[#This Row],[Sub-Sector]],Table2[% Price above 200 EMA],"&gt;=0")/Table4[[#This Row],[Count]]</f>
        <v>1</v>
      </c>
      <c r="U122" s="2">
        <f>COUNTIFS(Table2[Sub-Sector],Table4[[#This Row],[Sub-Sector]],Table2[Rate of Change - Zone],"Positive")/Table4[[#This Row],[Count]]</f>
        <v>0</v>
      </c>
      <c r="V122" s="2">
        <f>COUNTIFS(Table2[Sub-Sector],Table4[[#This Row],[Sub-Sector]],Table2[Sharpe Ratio],"&gt;=0.10")/Table4[[#This Row],[Count]]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0627A-D2F7-401E-82C4-EE3E98A062E4}">
  <dimension ref="A1:AR726"/>
  <sheetViews>
    <sheetView tabSelected="1" workbookViewId="0">
      <selection activeCell="B2" sqref="B2:B21"/>
    </sheetView>
  </sheetViews>
  <sheetFormatPr defaultRowHeight="14.4" x14ac:dyDescent="0.3"/>
  <cols>
    <col min="1" max="1" width="46" bestFit="1" customWidth="1"/>
    <col min="2" max="2" width="13.5546875" bestFit="1" customWidth="1"/>
    <col min="3" max="3" width="30" bestFit="1" customWidth="1"/>
    <col min="4" max="4" width="34.44140625" bestFit="1" customWidth="1"/>
    <col min="5" max="5" width="13" bestFit="1" customWidth="1"/>
    <col min="6" max="6" width="12.21875" bestFit="1" customWidth="1"/>
    <col min="7" max="7" width="18.21875" bestFit="1" customWidth="1"/>
    <col min="8" max="8" width="25.21875" bestFit="1" customWidth="1"/>
    <col min="9" max="9" width="19" bestFit="1" customWidth="1"/>
    <col min="10" max="10" width="26" bestFit="1" customWidth="1"/>
    <col min="11" max="11" width="19" bestFit="1" customWidth="1"/>
    <col min="12" max="12" width="26" bestFit="1" customWidth="1"/>
    <col min="13" max="13" width="19" bestFit="1" customWidth="1"/>
    <col min="14" max="14" width="26" bestFit="1" customWidth="1"/>
    <col min="15" max="15" width="10.88671875" bestFit="1" customWidth="1"/>
    <col min="16" max="17" width="12" bestFit="1" customWidth="1"/>
    <col min="18" max="18" width="23.5546875" bestFit="1" customWidth="1"/>
    <col min="19" max="20" width="22" bestFit="1" customWidth="1"/>
    <col min="21" max="21" width="23" bestFit="1" customWidth="1"/>
    <col min="22" max="22" width="17" bestFit="1" customWidth="1"/>
    <col min="23" max="23" width="10.33203125" bestFit="1" customWidth="1"/>
    <col min="24" max="24" width="10.6640625" bestFit="1" customWidth="1"/>
    <col min="25" max="25" width="18.77734375" bestFit="1" customWidth="1"/>
    <col min="26" max="26" width="19.109375" bestFit="1" customWidth="1"/>
    <col min="27" max="27" width="19.88671875" bestFit="1" customWidth="1"/>
    <col min="28" max="28" width="20.21875" bestFit="1" customWidth="1"/>
    <col min="29" max="29" width="22.33203125" bestFit="1" customWidth="1"/>
    <col min="30" max="30" width="22.6640625" bestFit="1" customWidth="1"/>
    <col min="31" max="31" width="30.88671875" bestFit="1" customWidth="1"/>
    <col min="32" max="32" width="31.21875" bestFit="1" customWidth="1"/>
    <col min="33" max="33" width="32" bestFit="1" customWidth="1"/>
    <col min="34" max="34" width="32.33203125" bestFit="1" customWidth="1"/>
    <col min="35" max="35" width="23.21875" bestFit="1" customWidth="1"/>
    <col min="36" max="36" width="22.88671875" bestFit="1" customWidth="1"/>
    <col min="37" max="37" width="18.21875" bestFit="1" customWidth="1"/>
    <col min="38" max="38" width="28.88671875" bestFit="1" customWidth="1"/>
    <col min="39" max="39" width="34.77734375" bestFit="1" customWidth="1"/>
    <col min="40" max="40" width="16.109375" bestFit="1" customWidth="1"/>
    <col min="41" max="41" width="22" bestFit="1" customWidth="1"/>
    <col min="42" max="42" width="13.88671875" bestFit="1" customWidth="1"/>
    <col min="43" max="43" width="20.88671875" bestFit="1" customWidth="1"/>
    <col min="46" max="47" width="46" bestFit="1" customWidth="1"/>
  </cols>
  <sheetData>
    <row r="1" spans="1:44" x14ac:dyDescent="0.3">
      <c r="A1" t="s">
        <v>0</v>
      </c>
      <c r="B1" t="s">
        <v>1</v>
      </c>
      <c r="C1" t="s">
        <v>10073</v>
      </c>
      <c r="D1" t="s">
        <v>2</v>
      </c>
      <c r="E1" t="s">
        <v>3</v>
      </c>
      <c r="F1" t="s">
        <v>4</v>
      </c>
      <c r="G1" t="s">
        <v>5</v>
      </c>
      <c r="H1" t="s">
        <v>10095</v>
      </c>
      <c r="I1" t="s">
        <v>6</v>
      </c>
      <c r="J1" t="s">
        <v>10096</v>
      </c>
      <c r="K1" t="s">
        <v>7</v>
      </c>
      <c r="L1" t="s">
        <v>10097</v>
      </c>
      <c r="M1" t="s">
        <v>8</v>
      </c>
      <c r="N1" t="s">
        <v>10098</v>
      </c>
      <c r="O1" t="s">
        <v>10099</v>
      </c>
      <c r="P1" t="s">
        <v>9</v>
      </c>
      <c r="Q1" t="s">
        <v>10</v>
      </c>
      <c r="R1" t="s">
        <v>11</v>
      </c>
      <c r="S1" s="2" t="s">
        <v>10100</v>
      </c>
      <c r="T1" s="2" t="s">
        <v>10101</v>
      </c>
      <c r="U1" s="2" t="s">
        <v>10102</v>
      </c>
      <c r="V1" t="s">
        <v>12</v>
      </c>
      <c r="W1" t="s">
        <v>10103</v>
      </c>
      <c r="X1" t="s">
        <v>10104</v>
      </c>
      <c r="Y1" t="s">
        <v>10105</v>
      </c>
      <c r="Z1" t="s">
        <v>10106</v>
      </c>
      <c r="AA1" t="s">
        <v>10107</v>
      </c>
      <c r="AB1" t="s">
        <v>10108</v>
      </c>
      <c r="AC1" s="2" t="s">
        <v>10109</v>
      </c>
      <c r="AD1" s="2" t="s">
        <v>10110</v>
      </c>
      <c r="AE1" s="2" t="s">
        <v>10111</v>
      </c>
      <c r="AF1" s="2" t="s">
        <v>10112</v>
      </c>
      <c r="AG1" s="2" t="s">
        <v>10113</v>
      </c>
      <c r="AH1" s="2" t="s">
        <v>10114</v>
      </c>
      <c r="AI1" t="s">
        <v>13</v>
      </c>
      <c r="AJ1" t="s">
        <v>14</v>
      </c>
      <c r="AK1" t="s">
        <v>10115</v>
      </c>
      <c r="AL1" t="s">
        <v>10116</v>
      </c>
      <c r="AM1" t="s">
        <v>10117</v>
      </c>
      <c r="AN1" t="s">
        <v>10118</v>
      </c>
      <c r="AO1" t="s">
        <v>10119</v>
      </c>
      <c r="AP1" t="s">
        <v>15</v>
      </c>
      <c r="AQ1" t="s">
        <v>10128</v>
      </c>
      <c r="AR1" t="s">
        <v>10129</v>
      </c>
    </row>
    <row r="2" spans="1:44" x14ac:dyDescent="0.3">
      <c r="A2" t="s">
        <v>1352</v>
      </c>
      <c r="B2" t="s">
        <v>1353</v>
      </c>
      <c r="C2" t="s">
        <v>10076</v>
      </c>
      <c r="D2" t="s">
        <v>535</v>
      </c>
      <c r="E2">
        <v>7710.982825</v>
      </c>
      <c r="F2">
        <v>386.75</v>
      </c>
      <c r="G2">
        <v>81.540509911814098</v>
      </c>
      <c r="H2">
        <f>(Table2[[#This Row],[1Y Return vs Nifty]]-AVERAGE(Table2[1Y Return vs Nifty]))/_xlfn.STDEV.P(Table2[1Y Return vs Nifty])</f>
        <v>0.44209544254429811</v>
      </c>
      <c r="I2">
        <v>6.3114274905735099</v>
      </c>
      <c r="J2">
        <f>(Table2[[#This Row],[1M Return vs Nifty]]-AVERAGE(Table2[1M Return vs Nifty]))/_xlfn.STDEV.P(Table2[1M Return vs Nifty])</f>
        <v>0.41238040109090873</v>
      </c>
      <c r="K2">
        <v>59.341915759427103</v>
      </c>
      <c r="L2">
        <f>(Table2[[#This Row],[6M Return vs Nifty]]-AVERAGE(Table2[6M Return vs Nifty]))/_xlfn.STDEV.P(Table2[6M Return vs Nifty])</f>
        <v>1.4173610151855305</v>
      </c>
      <c r="M2">
        <v>-0.38226934058405698</v>
      </c>
      <c r="N2">
        <f>(Table2[[#This Row],[1W Return vs Nifty]]-AVERAGE(Table2[1W Return vs Nifty]))/_xlfn.STDEV.P(Table2[1W Return vs Nifty])</f>
        <v>0.49742039485200307</v>
      </c>
      <c r="O2">
        <v>369.49</v>
      </c>
      <c r="P2">
        <v>346.54697157407401</v>
      </c>
      <c r="Q2">
        <v>278.40502713166899</v>
      </c>
      <c r="R2">
        <v>83.067402010009502</v>
      </c>
      <c r="S2" s="2">
        <f>(Table2[[#This Row],[Close Price]]-Table2[[#This Row],[20D EMA]])/Table2[[#This Row],[20D EMA]]</f>
        <v>4.6713036888684376E-2</v>
      </c>
      <c r="T2" s="2">
        <f>(Table2[[#This Row],[Close Price]]-Table2[[#This Row],[50D EMA]])/Table2[[#This Row],[50D EMA]]</f>
        <v>0.1160103296915773</v>
      </c>
      <c r="U2" s="2">
        <f>(Table2[[#This Row],[Close Price]]-Table2[[#This Row],[200D EMA]])/Table2[[#This Row],[200D EMA]]</f>
        <v>0.38916313395839042</v>
      </c>
      <c r="V2">
        <v>0.77183684848629197</v>
      </c>
      <c r="W2">
        <v>384.25</v>
      </c>
      <c r="X2">
        <v>388</v>
      </c>
      <c r="Y2">
        <v>374.7</v>
      </c>
      <c r="Z2">
        <v>451.2</v>
      </c>
      <c r="AA2">
        <v>321.60000000000002</v>
      </c>
      <c r="AB2">
        <v>451.2</v>
      </c>
      <c r="AC2" s="2">
        <f>(Table2[[#This Row],[Close Price]]/Table2[[#This Row],[Day Low]])-1</f>
        <v>6.5061808718283043E-3</v>
      </c>
      <c r="AD2" s="2">
        <f>(Table2[[#This Row],[Day High]]/Table2[[#This Row],[Close Price]])-1</f>
        <v>3.2320620555914559E-3</v>
      </c>
      <c r="AE2" s="2">
        <f>(Table2[[#This Row],[Close Price]]/Table2[[#This Row],[Current Week Low]])-1</f>
        <v>3.2159060581798737E-2</v>
      </c>
      <c r="AF2" s="2">
        <f>(Table2[[#This Row],[Current Week High]]/Table2[[#This Row],[Close Price]])-1</f>
        <v>0.16664511958629613</v>
      </c>
      <c r="AG2" s="2">
        <f>(Table2[[#This Row],[Close Price]]/Table2[[#This Row],[Current Month Low]])-1</f>
        <v>0.20258084577114421</v>
      </c>
      <c r="AH2" s="2">
        <f>(Table2[[#This Row],[Current Month High]]/Table2[[#This Row],[Close Price]])-1</f>
        <v>0.16664511958629613</v>
      </c>
      <c r="AI2">
        <v>16.6645119586296</v>
      </c>
      <c r="AJ2">
        <v>132.806621519939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0.17</v>
      </c>
      <c r="AM2" t="s">
        <v>10125</v>
      </c>
      <c r="AN2">
        <v>6.45</v>
      </c>
      <c r="AO2" t="s">
        <v>10125</v>
      </c>
      <c r="AP2">
        <v>0.33548803881015998</v>
      </c>
      <c r="AQ2">
        <f>(Table2[[#This Row],[Sharpe Ratio]]-AVERAGE(Table2[Sharpe Ratio]))/_xlfn.STDEV.P(Table2[Sharpe Ratio])</f>
        <v>3.1812001347382117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5.9504573884109533</v>
      </c>
    </row>
    <row r="3" spans="1:44" x14ac:dyDescent="0.3">
      <c r="A3" t="s">
        <v>1101</v>
      </c>
      <c r="B3" t="s">
        <v>1102</v>
      </c>
      <c r="C3" t="s">
        <v>10081</v>
      </c>
      <c r="D3" t="s">
        <v>98</v>
      </c>
      <c r="E3">
        <v>10880.106504879999</v>
      </c>
      <c r="F3">
        <v>1804.85</v>
      </c>
      <c r="G3">
        <v>204.83067132128201</v>
      </c>
      <c r="H3">
        <f>(Table2[[#This Row],[1Y Return vs Nifty]]-AVERAGE(Table2[1Y Return vs Nifty]))/_xlfn.STDEV.P(Table2[1Y Return vs Nifty])</f>
        <v>1.9174930367225826</v>
      </c>
      <c r="I3">
        <v>-11.4193617950604</v>
      </c>
      <c r="J3">
        <f>(Table2[[#This Row],[1M Return vs Nifty]]-AVERAGE(Table2[1M Return vs Nifty]))/_xlfn.STDEV.P(Table2[1M Return vs Nifty])</f>
        <v>-1.2297876226640772</v>
      </c>
      <c r="K3">
        <v>92.627630154283494</v>
      </c>
      <c r="L3">
        <f>(Table2[[#This Row],[6M Return vs Nifty]]-AVERAGE(Table2[6M Return vs Nifty]))/_xlfn.STDEV.P(Table2[6M Return vs Nifty])</f>
        <v>2.4342378931213284</v>
      </c>
      <c r="M3">
        <v>-5.7764622894509197</v>
      </c>
      <c r="N3">
        <f>(Table2[[#This Row],[1W Return vs Nifty]]-AVERAGE(Table2[1W Return vs Nifty]))/_xlfn.STDEV.P(Table2[1W Return vs Nifty])</f>
        <v>-0.56039987812052017</v>
      </c>
      <c r="O3">
        <v>1790.19</v>
      </c>
      <c r="P3">
        <v>1781.46958705521</v>
      </c>
      <c r="Q3">
        <v>1349.9487318454801</v>
      </c>
      <c r="R3">
        <v>56.085239424375303</v>
      </c>
      <c r="S3" s="2">
        <f>(Table2[[#This Row],[Close Price]]-Table2[[#This Row],[20D EMA]])/Table2[[#This Row],[20D EMA]]</f>
        <v>8.1890749026638822E-3</v>
      </c>
      <c r="T3" s="2">
        <f>(Table2[[#This Row],[Close Price]]-Table2[[#This Row],[50D EMA]])/Table2[[#This Row],[50D EMA]]</f>
        <v>1.3124227949037283E-2</v>
      </c>
      <c r="U3" s="2">
        <f>(Table2[[#This Row],[Close Price]]-Table2[[#This Row],[200D EMA]])/Table2[[#This Row],[200D EMA]]</f>
        <v>0.33697669950223669</v>
      </c>
      <c r="V3">
        <v>0.38568721909336001</v>
      </c>
      <c r="W3">
        <v>1731.9</v>
      </c>
      <c r="X3">
        <v>1804.85</v>
      </c>
      <c r="Y3">
        <v>1715</v>
      </c>
      <c r="Z3">
        <v>1804.85</v>
      </c>
      <c r="AA3">
        <v>1667.7</v>
      </c>
      <c r="AB3">
        <v>1913.55</v>
      </c>
      <c r="AC3" s="2">
        <f>(Table2[[#This Row],[Close Price]]/Table2[[#This Row],[Day Low]])-1</f>
        <v>4.212136959408741E-2</v>
      </c>
      <c r="AD3" s="2">
        <f>(Table2[[#This Row],[Day High]]/Table2[[#This Row],[Close Price]])-1</f>
        <v>0</v>
      </c>
      <c r="AE3" s="2">
        <f>(Table2[[#This Row],[Close Price]]/Table2[[#This Row],[Current Week Low]])-1</f>
        <v>5.239067055393587E-2</v>
      </c>
      <c r="AF3" s="2">
        <f>(Table2[[#This Row],[Current Week High]]/Table2[[#This Row],[Close Price]])-1</f>
        <v>0</v>
      </c>
      <c r="AG3" s="2">
        <f>(Table2[[#This Row],[Close Price]]/Table2[[#This Row],[Current Month Low]])-1</f>
        <v>8.2239011812676122E-2</v>
      </c>
      <c r="AH3" s="2">
        <f>(Table2[[#This Row],[Current Month High]]/Table2[[#This Row],[Close Price]])-1</f>
        <v>6.0226611629775384E-2</v>
      </c>
      <c r="AI3">
        <v>16.860126880350101</v>
      </c>
      <c r="AJ3">
        <v>262.90549597855198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-0.01</v>
      </c>
      <c r="AM3" t="s">
        <v>10126</v>
      </c>
      <c r="AN3">
        <v>-0.72</v>
      </c>
      <c r="AO3" t="s">
        <v>10126</v>
      </c>
      <c r="AP3">
        <v>0.29499765229142999</v>
      </c>
      <c r="AQ3">
        <f>(Table2[[#This Row],[Sharpe Ratio]]-AVERAGE(Table2[Sharpe Ratio]))/_xlfn.STDEV.P(Table2[Sharpe Ratio])</f>
        <v>2.7234203134335666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5.284963742492879</v>
      </c>
    </row>
    <row r="4" spans="1:44" x14ac:dyDescent="0.3">
      <c r="A4" t="s">
        <v>887</v>
      </c>
      <c r="B4" t="s">
        <v>888</v>
      </c>
      <c r="C4" t="s">
        <v>10076</v>
      </c>
      <c r="D4" t="s">
        <v>267</v>
      </c>
      <c r="E4">
        <v>16345.871043145</v>
      </c>
      <c r="F4">
        <v>3907.85</v>
      </c>
      <c r="G4">
        <v>323.39652505578903</v>
      </c>
      <c r="H4">
        <f>(Table2[[#This Row],[1Y Return vs Nifty]]-AVERAGE(Table2[1Y Return vs Nifty]))/_xlfn.STDEV.P(Table2[1Y Return vs Nifty])</f>
        <v>3.3363554451398074</v>
      </c>
      <c r="I4">
        <v>-10.0552652436589</v>
      </c>
      <c r="J4">
        <f>(Table2[[#This Row],[1M Return vs Nifty]]-AVERAGE(Table2[1M Return vs Nifty]))/_xlfn.STDEV.P(Table2[1M Return vs Nifty])</f>
        <v>-1.1034494376042061</v>
      </c>
      <c r="K4">
        <v>45.235630518404598</v>
      </c>
      <c r="L4">
        <f>(Table2[[#This Row],[6M Return vs Nifty]]-AVERAGE(Table2[6M Return vs Nifty]))/_xlfn.STDEV.P(Table2[6M Return vs Nifty])</f>
        <v>0.98641472017738097</v>
      </c>
      <c r="M4">
        <v>-4.6698751773702103</v>
      </c>
      <c r="N4">
        <f>(Table2[[#This Row],[1W Return vs Nifty]]-AVERAGE(Table2[1W Return vs Nifty]))/_xlfn.STDEV.P(Table2[1W Return vs Nifty])</f>
        <v>-0.34339424037910615</v>
      </c>
      <c r="O4">
        <v>3939.92</v>
      </c>
      <c r="P4">
        <v>3916.4414671331201</v>
      </c>
      <c r="Q4">
        <v>3129.1265604038599</v>
      </c>
      <c r="R4">
        <v>46.462296150003702</v>
      </c>
      <c r="S4" s="2">
        <f>(Table2[[#This Row],[Close Price]]-Table2[[#This Row],[20D EMA]])/Table2[[#This Row],[20D EMA]]</f>
        <v>-8.1397591829276139E-3</v>
      </c>
      <c r="T4" s="2">
        <f>(Table2[[#This Row],[Close Price]]-Table2[[#This Row],[50D EMA]])/Table2[[#This Row],[50D EMA]]</f>
        <v>-2.1936922089146544E-3</v>
      </c>
      <c r="U4" s="2">
        <f>(Table2[[#This Row],[Close Price]]-Table2[[#This Row],[200D EMA]])/Table2[[#This Row],[200D EMA]]</f>
        <v>0.24886287740807589</v>
      </c>
      <c r="V4">
        <v>0.51434840655421399</v>
      </c>
      <c r="W4">
        <v>3872.55</v>
      </c>
      <c r="X4">
        <v>4032.3</v>
      </c>
      <c r="Y4">
        <v>3830</v>
      </c>
      <c r="Z4">
        <v>4032.3</v>
      </c>
      <c r="AA4">
        <v>3541.3</v>
      </c>
      <c r="AB4">
        <v>4299.95</v>
      </c>
      <c r="AC4" s="2">
        <f>(Table2[[#This Row],[Close Price]]/Table2[[#This Row],[Day Low]])-1</f>
        <v>9.1154407302680429E-3</v>
      </c>
      <c r="AD4" s="2">
        <f>(Table2[[#This Row],[Day High]]/Table2[[#This Row],[Close Price]])-1</f>
        <v>3.1846155814578392E-2</v>
      </c>
      <c r="AE4" s="2">
        <f>(Table2[[#This Row],[Close Price]]/Table2[[#This Row],[Current Week Low]])-1</f>
        <v>2.0326370757180134E-2</v>
      </c>
      <c r="AF4" s="2">
        <f>(Table2[[#This Row],[Current Week High]]/Table2[[#This Row],[Close Price]])-1</f>
        <v>3.1846155814578392E-2</v>
      </c>
      <c r="AG4" s="2">
        <f>(Table2[[#This Row],[Close Price]]/Table2[[#This Row],[Current Month Low]])-1</f>
        <v>0.10350718662638014</v>
      </c>
      <c r="AH4" s="2">
        <f>(Table2[[#This Row],[Current Month High]]/Table2[[#This Row],[Close Price]])-1</f>
        <v>0.10033650216871171</v>
      </c>
      <c r="AI4">
        <v>10.0336502168711</v>
      </c>
      <c r="AJ4">
        <v>353.84704720980199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-0.04</v>
      </c>
      <c r="AM4" t="s">
        <v>10126</v>
      </c>
      <c r="AN4">
        <v>0.28000000000000003</v>
      </c>
      <c r="AO4" t="s">
        <v>10125</v>
      </c>
      <c r="AP4">
        <v>0.29115592756735198</v>
      </c>
      <c r="AQ4">
        <f>(Table2[[#This Row],[Sharpe Ratio]]-AVERAGE(Table2[Sharpe Ratio]))/_xlfn.STDEV.P(Table2[Sharpe Ratio])</f>
        <v>2.6799861995883818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5.5559126869222579</v>
      </c>
    </row>
    <row r="5" spans="1:44" x14ac:dyDescent="0.3">
      <c r="A5" t="s">
        <v>671</v>
      </c>
      <c r="B5" t="s">
        <v>672</v>
      </c>
      <c r="C5" t="s">
        <v>10084</v>
      </c>
      <c r="D5" t="s">
        <v>642</v>
      </c>
      <c r="E5">
        <v>25047.300741479899</v>
      </c>
      <c r="F5">
        <v>1859.85</v>
      </c>
      <c r="G5">
        <v>238.79961909399699</v>
      </c>
      <c r="H5">
        <f>(Table2[[#This Row],[1Y Return vs Nifty]]-AVERAGE(Table2[1Y Return vs Nifty]))/_xlfn.STDEV.P(Table2[1Y Return vs Nifty])</f>
        <v>2.3239950904767501</v>
      </c>
      <c r="I5">
        <v>40.005851013975402</v>
      </c>
      <c r="J5">
        <f>(Table2[[#This Row],[1M Return vs Nifty]]-AVERAGE(Table2[1M Return vs Nifty]))/_xlfn.STDEV.P(Table2[1M Return vs Nifty])</f>
        <v>3.5330482967846542</v>
      </c>
      <c r="K5">
        <v>71.493253284519596</v>
      </c>
      <c r="L5">
        <f>(Table2[[#This Row],[6M Return vs Nifty]]-AVERAGE(Table2[6M Return vs Nifty]))/_xlfn.STDEV.P(Table2[6M Return vs Nifty])</f>
        <v>1.7885837571306331</v>
      </c>
      <c r="M5">
        <v>18.813713545082599</v>
      </c>
      <c r="N5">
        <f>(Table2[[#This Row],[1W Return vs Nifty]]-AVERAGE(Table2[1W Return vs Nifty]))/_xlfn.STDEV.P(Table2[1W Return vs Nifty])</f>
        <v>4.2618203799058136</v>
      </c>
      <c r="O5">
        <v>1519.96</v>
      </c>
      <c r="P5">
        <v>1325.21503617899</v>
      </c>
      <c r="Q5">
        <v>1010.55297496794</v>
      </c>
      <c r="R5">
        <v>89.469028635876299</v>
      </c>
      <c r="S5" s="2">
        <f>(Table2[[#This Row],[Close Price]]-Table2[[#This Row],[20D EMA]])/Table2[[#This Row],[20D EMA]]</f>
        <v>0.22361772678228364</v>
      </c>
      <c r="T5" s="2">
        <f>(Table2[[#This Row],[Close Price]]-Table2[[#This Row],[50D EMA]])/Table2[[#This Row],[50D EMA]]</f>
        <v>0.4034326122366752</v>
      </c>
      <c r="U5" s="2">
        <f>(Table2[[#This Row],[Close Price]]-Table2[[#This Row],[200D EMA]])/Table2[[#This Row],[200D EMA]]</f>
        <v>0.84042800928769124</v>
      </c>
      <c r="V5">
        <v>1.6399775110305601</v>
      </c>
      <c r="W5">
        <v>1790</v>
      </c>
      <c r="X5">
        <v>1880</v>
      </c>
      <c r="Y5">
        <v>1584.3</v>
      </c>
      <c r="Z5">
        <v>1896.95</v>
      </c>
      <c r="AA5">
        <v>995.05</v>
      </c>
      <c r="AB5">
        <v>1896.95</v>
      </c>
      <c r="AC5" s="2">
        <f>(Table2[[#This Row],[Close Price]]/Table2[[#This Row],[Day Low]])-1</f>
        <v>3.9022346368714933E-2</v>
      </c>
      <c r="AD5" s="2">
        <f>(Table2[[#This Row],[Day High]]/Table2[[#This Row],[Close Price]])-1</f>
        <v>1.0834207059709167E-2</v>
      </c>
      <c r="AE5" s="2">
        <f>(Table2[[#This Row],[Close Price]]/Table2[[#This Row],[Current Week Low]])-1</f>
        <v>0.17392539291800801</v>
      </c>
      <c r="AF5" s="2">
        <f>(Table2[[#This Row],[Current Week High]]/Table2[[#This Row],[Close Price]])-1</f>
        <v>1.994784525633797E-2</v>
      </c>
      <c r="AG5" s="2">
        <f>(Table2[[#This Row],[Close Price]]/Table2[[#This Row],[Current Month Low]])-1</f>
        <v>0.86910205517310679</v>
      </c>
      <c r="AH5" s="2">
        <f>(Table2[[#This Row],[Current Month High]]/Table2[[#This Row],[Close Price]])-1</f>
        <v>1.994784525633797E-2</v>
      </c>
      <c r="AI5">
        <v>1.9947845256337899</v>
      </c>
      <c r="AJ5">
        <v>285.86099585062198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0.7</v>
      </c>
      <c r="AM5" t="s">
        <v>10125</v>
      </c>
      <c r="AN5">
        <v>37.770000000000003</v>
      </c>
      <c r="AO5" t="s">
        <v>10125</v>
      </c>
      <c r="AP5">
        <v>0.28678924822524599</v>
      </c>
      <c r="AQ5">
        <f>(Table2[[#This Row],[Sharpe Ratio]]-AVERAGE(Table2[Sharpe Ratio]))/_xlfn.STDEV.P(Table2[Sharpe Ratio])</f>
        <v>2.6306170070270984</v>
      </c>
      <c r="AR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14.538064531324949</v>
      </c>
    </row>
    <row r="6" spans="1:44" x14ac:dyDescent="0.3">
      <c r="A6" t="s">
        <v>556</v>
      </c>
      <c r="B6" t="s">
        <v>557</v>
      </c>
      <c r="C6" t="s">
        <v>10084</v>
      </c>
      <c r="D6" t="s">
        <v>218</v>
      </c>
      <c r="E6">
        <v>34036.420873675001</v>
      </c>
      <c r="F6">
        <v>8473.4500000000007</v>
      </c>
      <c r="G6">
        <v>127.797422605375</v>
      </c>
      <c r="H6">
        <f>(Table2[[#This Row],[1Y Return vs Nifty]]-AVERAGE(Table2[1Y Return vs Nifty]))/_xlfn.STDEV.P(Table2[1Y Return vs Nifty])</f>
        <v>0.99564600101533063</v>
      </c>
      <c r="I6">
        <v>0.93946539067023804</v>
      </c>
      <c r="J6">
        <f>(Table2[[#This Row],[1M Return vs Nifty]]-AVERAGE(Table2[1M Return vs Nifty]))/_xlfn.STDEV.P(Table2[1M Return vs Nifty])</f>
        <v>-8.5153253117731226E-2</v>
      </c>
      <c r="K6">
        <v>31.13395684859</v>
      </c>
      <c r="L6">
        <f>(Table2[[#This Row],[6M Return vs Nifty]]-AVERAGE(Table2[6M Return vs Nifty]))/_xlfn.STDEV.P(Table2[6M Return vs Nifty])</f>
        <v>0.55560930843454626</v>
      </c>
      <c r="M6">
        <v>-1.97944934733852</v>
      </c>
      <c r="N6">
        <f>(Table2[[#This Row],[1W Return vs Nifty]]-AVERAGE(Table2[1W Return vs Nifty]))/_xlfn.STDEV.P(Table2[1W Return vs Nifty])</f>
        <v>0.18420775919977347</v>
      </c>
      <c r="O6">
        <v>8267.92</v>
      </c>
      <c r="P6">
        <v>7890.5783578036098</v>
      </c>
      <c r="Q6">
        <v>6369.2242351970599</v>
      </c>
      <c r="R6">
        <v>59.812240716062902</v>
      </c>
      <c r="S6" s="2">
        <f>(Table2[[#This Row],[Close Price]]-Table2[[#This Row],[20D EMA]])/Table2[[#This Row],[20D EMA]]</f>
        <v>2.4858731095608166E-2</v>
      </c>
      <c r="T6" s="2">
        <f>(Table2[[#This Row],[Close Price]]-Table2[[#This Row],[50D EMA]])/Table2[[#This Row],[50D EMA]]</f>
        <v>7.3869318035469936E-2</v>
      </c>
      <c r="U6" s="2">
        <f>(Table2[[#This Row],[Close Price]]-Table2[[#This Row],[200D EMA]])/Table2[[#This Row],[200D EMA]]</f>
        <v>0.33037394933824893</v>
      </c>
      <c r="V6">
        <v>0.72952256220358602</v>
      </c>
      <c r="W6">
        <v>8445</v>
      </c>
      <c r="X6">
        <v>8580</v>
      </c>
      <c r="Y6">
        <v>8250</v>
      </c>
      <c r="Z6">
        <v>8849</v>
      </c>
      <c r="AA6">
        <v>6565.05</v>
      </c>
      <c r="AB6">
        <v>8849</v>
      </c>
      <c r="AC6" s="2">
        <f>(Table2[[#This Row],[Close Price]]/Table2[[#This Row],[Day Low]])-1</f>
        <v>3.3688573120189691E-3</v>
      </c>
      <c r="AD6" s="2">
        <f>(Table2[[#This Row],[Day High]]/Table2[[#This Row],[Close Price]])-1</f>
        <v>1.2574571160507197E-2</v>
      </c>
      <c r="AE6" s="2">
        <f>(Table2[[#This Row],[Close Price]]/Table2[[#This Row],[Current Week Low]])-1</f>
        <v>2.7084848484848489E-2</v>
      </c>
      <c r="AF6" s="2">
        <f>(Table2[[#This Row],[Current Week High]]/Table2[[#This Row],[Close Price]])-1</f>
        <v>4.4320790233021823E-2</v>
      </c>
      <c r="AG6" s="2">
        <f>(Table2[[#This Row],[Close Price]]/Table2[[#This Row],[Current Month Low]])-1</f>
        <v>0.29069085536286865</v>
      </c>
      <c r="AH6" s="2">
        <f>(Table2[[#This Row],[Current Month High]]/Table2[[#This Row],[Close Price]])-1</f>
        <v>4.4320790233021823E-2</v>
      </c>
      <c r="AI6">
        <v>4.4320790233021796</v>
      </c>
      <c r="AJ6">
        <v>156.77121212121199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7.0000000000000007E-2</v>
      </c>
      <c r="AM6" t="s">
        <v>10125</v>
      </c>
      <c r="AN6">
        <v>4.3099999999999996</v>
      </c>
      <c r="AO6" t="s">
        <v>10125</v>
      </c>
      <c r="AP6">
        <v>0.284972823300633</v>
      </c>
      <c r="AQ6">
        <f>(Table2[[#This Row],[Sharpe Ratio]]-AVERAGE(Table2[Sharpe Ratio]))/_xlfn.STDEV.P(Table2[Sharpe Ratio])</f>
        <v>2.6100807081943374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4.2603905237262563</v>
      </c>
    </row>
    <row r="7" spans="1:44" x14ac:dyDescent="0.3">
      <c r="A7" t="s">
        <v>70</v>
      </c>
      <c r="B7" t="s">
        <v>71</v>
      </c>
      <c r="C7" t="s">
        <v>10084</v>
      </c>
      <c r="D7" t="s">
        <v>72</v>
      </c>
      <c r="E7">
        <v>352059.87937500002</v>
      </c>
      <c r="F7">
        <v>5264.25</v>
      </c>
      <c r="G7">
        <v>156.32229344996901</v>
      </c>
      <c r="H7">
        <f>(Table2[[#This Row],[1Y Return vs Nifty]]-AVERAGE(Table2[1Y Return vs Nifty]))/_xlfn.STDEV.P(Table2[1Y Return vs Nifty])</f>
        <v>1.3369994824061693</v>
      </c>
      <c r="I7">
        <v>-2.4034110750956601</v>
      </c>
      <c r="J7">
        <f>(Table2[[#This Row],[1M Return vs Nifty]]-AVERAGE(Table2[1M Return vs Nifty]))/_xlfn.STDEV.P(Table2[1M Return vs Nifty])</f>
        <v>-0.39475959669385552</v>
      </c>
      <c r="K7">
        <v>77.372200116216206</v>
      </c>
      <c r="L7">
        <f>(Table2[[#This Row],[6M Return vs Nifty]]-AVERAGE(Table2[6M Return vs Nifty]))/_xlfn.STDEV.P(Table2[6M Return vs Nifty])</f>
        <v>1.9681852831441471</v>
      </c>
      <c r="M7">
        <v>-2.4878885041399701</v>
      </c>
      <c r="N7">
        <f>(Table2[[#This Row],[1W Return vs Nifty]]-AVERAGE(Table2[1W Return vs Nifty]))/_xlfn.STDEV.P(Table2[1W Return vs Nifty])</f>
        <v>8.4501046307604702E-2</v>
      </c>
      <c r="O7">
        <v>5090.79</v>
      </c>
      <c r="P7">
        <v>4638.0161034090797</v>
      </c>
      <c r="Q7">
        <v>3396.6811662455798</v>
      </c>
      <c r="R7">
        <v>56.389218753618799</v>
      </c>
      <c r="S7" s="2">
        <f>(Table2[[#This Row],[Close Price]]-Table2[[#This Row],[20D EMA]])/Table2[[#This Row],[20D EMA]]</f>
        <v>3.4073297071770793E-2</v>
      </c>
      <c r="T7" s="2">
        <f>(Table2[[#This Row],[Close Price]]-Table2[[#This Row],[50D EMA]])/Table2[[#This Row],[50D EMA]]</f>
        <v>0.1350219323582382</v>
      </c>
      <c r="U7" s="2">
        <f>(Table2[[#This Row],[Close Price]]-Table2[[#This Row],[200D EMA]])/Table2[[#This Row],[200D EMA]]</f>
        <v>0.54982164717528725</v>
      </c>
      <c r="V7">
        <v>1.2654861699217299</v>
      </c>
      <c r="W7">
        <v>5250.05</v>
      </c>
      <c r="X7">
        <v>5344</v>
      </c>
      <c r="Y7">
        <v>5114.6000000000004</v>
      </c>
      <c r="Z7">
        <v>5455</v>
      </c>
      <c r="AA7">
        <v>3920</v>
      </c>
      <c r="AB7">
        <v>5582.8</v>
      </c>
      <c r="AC7" s="2">
        <f>(Table2[[#This Row],[Close Price]]/Table2[[#This Row],[Day Low]])-1</f>
        <v>2.7047361453700347E-3</v>
      </c>
      <c r="AD7" s="2">
        <f>(Table2[[#This Row],[Day High]]/Table2[[#This Row],[Close Price]])-1</f>
        <v>1.5149356508524559E-2</v>
      </c>
      <c r="AE7" s="2">
        <f>(Table2[[#This Row],[Close Price]]/Table2[[#This Row],[Current Week Low]])-1</f>
        <v>2.9259375122199227E-2</v>
      </c>
      <c r="AF7" s="2">
        <f>(Table2[[#This Row],[Current Week High]]/Table2[[#This Row],[Close Price]])-1</f>
        <v>3.6234981241392461E-2</v>
      </c>
      <c r="AG7" s="2">
        <f>(Table2[[#This Row],[Close Price]]/Table2[[#This Row],[Current Month Low]])-1</f>
        <v>0.34292091836734695</v>
      </c>
      <c r="AH7" s="2">
        <f>(Table2[[#This Row],[Current Month High]]/Table2[[#This Row],[Close Price]])-1</f>
        <v>6.0511943771667465E-2</v>
      </c>
      <c r="AI7">
        <v>6.0511943771667402</v>
      </c>
      <c r="AJ7">
        <v>197.78538296187301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</v>
      </c>
      <c r="AM7">
        <v>0</v>
      </c>
      <c r="AN7">
        <v>8.39</v>
      </c>
      <c r="AO7" t="s">
        <v>10125</v>
      </c>
      <c r="AP7">
        <v>0.28163806492718002</v>
      </c>
      <c r="AQ7">
        <f>(Table2[[#This Row],[Sharpe Ratio]]-AVERAGE(Table2[Sharpe Ratio]))/_xlfn.STDEV.P(Table2[Sharpe Ratio])</f>
        <v>2.5723782997081326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5.5673045148721982</v>
      </c>
    </row>
    <row r="8" spans="1:44" x14ac:dyDescent="0.3">
      <c r="A8" t="s">
        <v>297</v>
      </c>
      <c r="B8" t="s">
        <v>298</v>
      </c>
      <c r="C8" t="s">
        <v>10084</v>
      </c>
      <c r="D8" t="s">
        <v>299</v>
      </c>
      <c r="E8">
        <v>86352.565050000005</v>
      </c>
      <c r="F8">
        <v>4281.45</v>
      </c>
      <c r="G8">
        <v>218.69296450852801</v>
      </c>
      <c r="H8">
        <f>(Table2[[#This Row],[1Y Return vs Nifty]]-AVERAGE(Table2[1Y Return vs Nifty]))/_xlfn.STDEV.P(Table2[1Y Return vs Nifty])</f>
        <v>2.0833813264647856</v>
      </c>
      <c r="I8">
        <v>35.744023094113203</v>
      </c>
      <c r="J8">
        <f>(Table2[[#This Row],[1M Return vs Nifty]]-AVERAGE(Table2[1M Return vs Nifty]))/_xlfn.STDEV.P(Table2[1M Return vs Nifty])</f>
        <v>3.1383316589633217</v>
      </c>
      <c r="K8">
        <v>77.173118259623706</v>
      </c>
      <c r="L8">
        <f>(Table2[[#This Row],[6M Return vs Nifty]]-AVERAGE(Table2[6M Return vs Nifty]))/_xlfn.STDEV.P(Table2[6M Return vs Nifty])</f>
        <v>1.9621033425739689</v>
      </c>
      <c r="M8">
        <v>8.5174800328495301</v>
      </c>
      <c r="N8">
        <f>(Table2[[#This Row],[1W Return vs Nifty]]-AVERAGE(Table2[1W Return vs Nifty]))/_xlfn.STDEV.P(Table2[1W Return vs Nifty])</f>
        <v>2.2426926535260634</v>
      </c>
      <c r="O8">
        <v>3697.49</v>
      </c>
      <c r="P8">
        <v>3152.6715362416198</v>
      </c>
      <c r="Q8">
        <v>2351.0289710795901</v>
      </c>
      <c r="R8">
        <v>70.962610664670606</v>
      </c>
      <c r="S8" s="2">
        <f>(Table2[[#This Row],[Close Price]]-Table2[[#This Row],[20D EMA]])/Table2[[#This Row],[20D EMA]]</f>
        <v>0.15793416615055081</v>
      </c>
      <c r="T8" s="2">
        <f>(Table2[[#This Row],[Close Price]]-Table2[[#This Row],[50D EMA]])/Table2[[#This Row],[50D EMA]]</f>
        <v>0.3580387143990349</v>
      </c>
      <c r="U8" s="2">
        <f>(Table2[[#This Row],[Close Price]]-Table2[[#This Row],[200D EMA]])/Table2[[#This Row],[200D EMA]]</f>
        <v>0.82109623176355939</v>
      </c>
      <c r="V8">
        <v>1.8515244033010001</v>
      </c>
      <c r="W8">
        <v>4250</v>
      </c>
      <c r="X8">
        <v>4529</v>
      </c>
      <c r="Y8">
        <v>3911.8</v>
      </c>
      <c r="Z8">
        <v>4584</v>
      </c>
      <c r="AA8">
        <v>2400</v>
      </c>
      <c r="AB8">
        <v>4584</v>
      </c>
      <c r="AC8" s="2">
        <f>(Table2[[#This Row],[Close Price]]/Table2[[#This Row],[Day Low]])-1</f>
        <v>7.3999999999998511E-3</v>
      </c>
      <c r="AD8" s="2">
        <f>(Table2[[#This Row],[Day High]]/Table2[[#This Row],[Close Price]])-1</f>
        <v>5.7819196767450398E-2</v>
      </c>
      <c r="AE8" s="2">
        <f>(Table2[[#This Row],[Close Price]]/Table2[[#This Row],[Current Week Low]])-1</f>
        <v>9.4496139884452157E-2</v>
      </c>
      <c r="AF8" s="2">
        <f>(Table2[[#This Row],[Current Week High]]/Table2[[#This Row],[Close Price]])-1</f>
        <v>7.0665311985425472E-2</v>
      </c>
      <c r="AG8" s="2">
        <f>(Table2[[#This Row],[Close Price]]/Table2[[#This Row],[Current Month Low]])-1</f>
        <v>0.78393749999999995</v>
      </c>
      <c r="AH8" s="2">
        <f>(Table2[[#This Row],[Current Month High]]/Table2[[#This Row],[Close Price]])-1</f>
        <v>7.0665311985425472E-2</v>
      </c>
      <c r="AI8">
        <v>7.0665311985425401</v>
      </c>
      <c r="AJ8">
        <v>248.085365853658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0.76</v>
      </c>
      <c r="AM8" t="s">
        <v>10125</v>
      </c>
      <c r="AN8">
        <v>33.799999999999997</v>
      </c>
      <c r="AO8" t="s">
        <v>10125</v>
      </c>
      <c r="AP8">
        <v>0.26409360181387198</v>
      </c>
      <c r="AQ8">
        <f>(Table2[[#This Row],[Sharpe Ratio]]-AVERAGE(Table2[Sharpe Ratio]))/_xlfn.STDEV.P(Table2[Sharpe Ratio])</f>
        <v>2.3740225446900647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11.800531526218204</v>
      </c>
    </row>
    <row r="9" spans="1:44" x14ac:dyDescent="0.3">
      <c r="A9" t="s">
        <v>1143</v>
      </c>
      <c r="B9" t="s">
        <v>1144</v>
      </c>
      <c r="C9" t="s">
        <v>10083</v>
      </c>
      <c r="D9" t="s">
        <v>1145</v>
      </c>
      <c r="E9">
        <v>10043.756864679999</v>
      </c>
      <c r="F9">
        <v>1476.2</v>
      </c>
      <c r="G9">
        <v>116.478472156496</v>
      </c>
      <c r="H9">
        <f>(Table2[[#This Row],[1Y Return vs Nifty]]-AVERAGE(Table2[1Y Return vs Nifty]))/_xlfn.STDEV.P(Table2[1Y Return vs Nifty])</f>
        <v>0.8601935685585681</v>
      </c>
      <c r="I9">
        <v>23.3605911222432</v>
      </c>
      <c r="J9">
        <f>(Table2[[#This Row],[1M Return vs Nifty]]-AVERAGE(Table2[1M Return vs Nifty]))/_xlfn.STDEV.P(Table2[1M Return vs Nifty])</f>
        <v>1.9914184741663694</v>
      </c>
      <c r="K9">
        <v>25.438296213186799</v>
      </c>
      <c r="L9">
        <f>(Table2[[#This Row],[6M Return vs Nifty]]-AVERAGE(Table2[6M Return vs Nifty]))/_xlfn.STDEV.P(Table2[6M Return vs Nifty])</f>
        <v>0.3816071663742987</v>
      </c>
      <c r="M9">
        <v>1.5186360920115001</v>
      </c>
      <c r="N9">
        <f>(Table2[[#This Row],[1W Return vs Nifty]]-AVERAGE(Table2[1W Return vs Nifty]))/_xlfn.STDEV.P(Table2[1W Return vs Nifty])</f>
        <v>0.87019465833577192</v>
      </c>
      <c r="O9">
        <v>1323.91</v>
      </c>
      <c r="P9">
        <v>1169.9120968075899</v>
      </c>
      <c r="Q9">
        <v>977.48655307456704</v>
      </c>
      <c r="R9">
        <v>69.3019782987529</v>
      </c>
      <c r="S9" s="2">
        <f>(Table2[[#This Row],[Close Price]]-Table2[[#This Row],[20D EMA]])/Table2[[#This Row],[20D EMA]]</f>
        <v>0.11503047790257642</v>
      </c>
      <c r="T9" s="2">
        <f>(Table2[[#This Row],[Close Price]]-Table2[[#This Row],[50D EMA]])/Table2[[#This Row],[50D EMA]]</f>
        <v>0.26180420223724199</v>
      </c>
      <c r="U9" s="2">
        <f>(Table2[[#This Row],[Close Price]]-Table2[[#This Row],[200D EMA]])/Table2[[#This Row],[200D EMA]]</f>
        <v>0.51019980311421109</v>
      </c>
      <c r="V9">
        <v>2.3334037663275602</v>
      </c>
      <c r="W9">
        <v>1470.1</v>
      </c>
      <c r="X9">
        <v>1499.85</v>
      </c>
      <c r="Y9">
        <v>1454</v>
      </c>
      <c r="Z9">
        <v>1546.95</v>
      </c>
      <c r="AA9">
        <v>915</v>
      </c>
      <c r="AB9">
        <v>1635</v>
      </c>
      <c r="AC9" s="2">
        <f>(Table2[[#This Row],[Close Price]]/Table2[[#This Row],[Day Low]])-1</f>
        <v>4.1493775933609811E-3</v>
      </c>
      <c r="AD9" s="2">
        <f>(Table2[[#This Row],[Day High]]/Table2[[#This Row],[Close Price]])-1</f>
        <v>1.6020864381520061E-2</v>
      </c>
      <c r="AE9" s="2">
        <f>(Table2[[#This Row],[Close Price]]/Table2[[#This Row],[Current Week Low]])-1</f>
        <v>1.5268225584594175E-2</v>
      </c>
      <c r="AF9" s="2">
        <f>(Table2[[#This Row],[Current Week High]]/Table2[[#This Row],[Close Price]])-1</f>
        <v>4.7927110147676366E-2</v>
      </c>
      <c r="AG9" s="2">
        <f>(Table2[[#This Row],[Close Price]]/Table2[[#This Row],[Current Month Low]])-1</f>
        <v>0.61333333333333329</v>
      </c>
      <c r="AH9" s="2">
        <f>(Table2[[#This Row],[Current Month High]]/Table2[[#This Row],[Close Price]])-1</f>
        <v>0.10757349952580952</v>
      </c>
      <c r="AI9">
        <v>10.757349952580901</v>
      </c>
      <c r="AJ9">
        <v>148.07999327787499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0.21</v>
      </c>
      <c r="AM9" t="s">
        <v>10125</v>
      </c>
      <c r="AN9">
        <v>28.18</v>
      </c>
      <c r="AO9" t="s">
        <v>10125</v>
      </c>
      <c r="AP9">
        <v>0.25360901966096899</v>
      </c>
      <c r="AQ9">
        <f>(Table2[[#This Row],[Sharpe Ratio]]-AVERAGE(Table2[Sharpe Ratio]))/_xlfn.STDEV.P(Table2[Sharpe Ratio])</f>
        <v>2.2554850211672997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6.3588988886023081</v>
      </c>
    </row>
    <row r="10" spans="1:44" x14ac:dyDescent="0.3">
      <c r="A10" t="s">
        <v>548</v>
      </c>
      <c r="B10" t="s">
        <v>549</v>
      </c>
      <c r="C10" t="s">
        <v>10083</v>
      </c>
      <c r="D10" t="s">
        <v>129</v>
      </c>
      <c r="E10">
        <v>34609.414185324997</v>
      </c>
      <c r="F10">
        <v>732.2</v>
      </c>
      <c r="G10">
        <v>61.234322947074901</v>
      </c>
      <c r="H10">
        <f>(Table2[[#This Row],[1Y Return vs Nifty]]-AVERAGE(Table2[1Y Return vs Nifty]))/_xlfn.STDEV.P(Table2[1Y Return vs Nifty])</f>
        <v>0.19909390006752803</v>
      </c>
      <c r="I10">
        <v>-3.7605779826529601E-2</v>
      </c>
      <c r="J10">
        <f>(Table2[[#This Row],[1M Return vs Nifty]]-AVERAGE(Table2[1M Return vs Nifty]))/_xlfn.STDEV.P(Table2[1M Return vs Nifty])</f>
        <v>-0.17564640642719392</v>
      </c>
      <c r="K10">
        <v>11.4303514564144</v>
      </c>
      <c r="L10">
        <f>(Table2[[#This Row],[6M Return vs Nifty]]-AVERAGE(Table2[6M Return vs Nifty]))/_xlfn.STDEV.P(Table2[6M Return vs Nifty])</f>
        <v>-4.6334831853175454E-2</v>
      </c>
      <c r="M10">
        <v>-3.7156992251088199</v>
      </c>
      <c r="N10">
        <f>(Table2[[#This Row],[1W Return vs Nifty]]-AVERAGE(Table2[1W Return vs Nifty]))/_xlfn.STDEV.P(Table2[1W Return vs Nifty])</f>
        <v>-0.15627696892573875</v>
      </c>
      <c r="O10">
        <v>718.61</v>
      </c>
      <c r="P10">
        <v>697.36641158801001</v>
      </c>
      <c r="Q10">
        <v>605.95627828604404</v>
      </c>
      <c r="R10">
        <v>36.841270988496802</v>
      </c>
      <c r="S10" s="2">
        <f>(Table2[[#This Row],[Close Price]]-Table2[[#This Row],[20D EMA]])/Table2[[#This Row],[20D EMA]]</f>
        <v>1.8911509720154231E-2</v>
      </c>
      <c r="T10" s="2">
        <f>(Table2[[#This Row],[Close Price]]-Table2[[#This Row],[50D EMA]])/Table2[[#This Row],[50D EMA]]</f>
        <v>4.9950195239068976E-2</v>
      </c>
      <c r="U10" s="2">
        <f>(Table2[[#This Row],[Close Price]]-Table2[[#This Row],[200D EMA]])/Table2[[#This Row],[200D EMA]]</f>
        <v>0.20833800430459798</v>
      </c>
      <c r="V10">
        <v>1.4054828085776701</v>
      </c>
      <c r="W10">
        <v>728.3</v>
      </c>
      <c r="X10">
        <v>742.95</v>
      </c>
      <c r="Y10">
        <v>724</v>
      </c>
      <c r="Z10">
        <v>747.5</v>
      </c>
      <c r="AA10">
        <v>592</v>
      </c>
      <c r="AB10">
        <v>774.9</v>
      </c>
      <c r="AC10" s="2">
        <f>(Table2[[#This Row],[Close Price]]/Table2[[#This Row],[Day Low]])-1</f>
        <v>5.354936152684564E-3</v>
      </c>
      <c r="AD10" s="2">
        <f>(Table2[[#This Row],[Day High]]/Table2[[#This Row],[Close Price]])-1</f>
        <v>1.4681780934171051E-2</v>
      </c>
      <c r="AE10" s="2">
        <f>(Table2[[#This Row],[Close Price]]/Table2[[#This Row],[Current Week Low]])-1</f>
        <v>1.1325966850828761E-2</v>
      </c>
      <c r="AF10" s="2">
        <f>(Table2[[#This Row],[Current Week High]]/Table2[[#This Row],[Close Price]])-1</f>
        <v>2.0895930073750346E-2</v>
      </c>
      <c r="AG10" s="2">
        <f>(Table2[[#This Row],[Close Price]]/Table2[[#This Row],[Current Month Low]])-1</f>
        <v>0.23682432432432443</v>
      </c>
      <c r="AH10" s="2">
        <f>(Table2[[#This Row],[Current Month High]]/Table2[[#This Row],[Close Price]])-1</f>
        <v>5.8317399617590748E-2</v>
      </c>
      <c r="AI10">
        <v>5.8317399617590704</v>
      </c>
      <c r="AJ10">
        <v>90.9754825247783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</v>
      </c>
      <c r="AM10" t="s">
        <v>10127</v>
      </c>
      <c r="AN10">
        <v>1.1499999999999999</v>
      </c>
      <c r="AO10" t="s">
        <v>10125</v>
      </c>
      <c r="AP10">
        <v>0.25204291888257702</v>
      </c>
      <c r="AQ10">
        <f>(Table2[[#This Row],[Sharpe Ratio]]-AVERAGE(Table2[Sharpe Ratio]))/_xlfn.STDEV.P(Table2[Sharpe Ratio])</f>
        <v>2.2377788593813235</v>
      </c>
      <c r="AR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2.058614552242743</v>
      </c>
    </row>
    <row r="11" spans="1:44" x14ac:dyDescent="0.3">
      <c r="A11" t="s">
        <v>141</v>
      </c>
      <c r="B11" t="s">
        <v>142</v>
      </c>
      <c r="C11" t="s">
        <v>10087</v>
      </c>
      <c r="D11" t="s">
        <v>143</v>
      </c>
      <c r="E11">
        <v>194803.08956068501</v>
      </c>
      <c r="F11">
        <v>5479.85</v>
      </c>
      <c r="G11">
        <v>183.161114227968</v>
      </c>
      <c r="H11">
        <f>(Table2[[#This Row],[1Y Return vs Nifty]]-AVERAGE(Table2[1Y Return vs Nifty]))/_xlfn.STDEV.P(Table2[1Y Return vs Nifty])</f>
        <v>1.6581762182766846</v>
      </c>
      <c r="I11">
        <v>7.9088473913104904</v>
      </c>
      <c r="J11">
        <f>(Table2[[#This Row],[1M Return vs Nifty]]-AVERAGE(Table2[1M Return vs Nifty]))/_xlfn.STDEV.P(Table2[1M Return vs Nifty])</f>
        <v>0.56032823574402058</v>
      </c>
      <c r="K11">
        <v>70.844114492239399</v>
      </c>
      <c r="L11">
        <f>(Table2[[#This Row],[6M Return vs Nifty]]-AVERAGE(Table2[6M Return vs Nifty]))/_xlfn.STDEV.P(Table2[6M Return vs Nifty])</f>
        <v>1.7687526001180347</v>
      </c>
      <c r="M11">
        <v>-2.53816011448261</v>
      </c>
      <c r="N11">
        <f>(Table2[[#This Row],[1W Return vs Nifty]]-AVERAGE(Table2[1W Return vs Nifty]))/_xlfn.STDEV.P(Table2[1W Return vs Nifty])</f>
        <v>7.4642606114694907E-2</v>
      </c>
      <c r="O11">
        <v>5140.58</v>
      </c>
      <c r="P11">
        <v>4755.8649138852697</v>
      </c>
      <c r="Q11">
        <v>3637.2248336892098</v>
      </c>
      <c r="R11">
        <v>74.212915525684096</v>
      </c>
      <c r="S11" s="2">
        <f>(Table2[[#This Row],[Close Price]]-Table2[[#This Row],[20D EMA]])/Table2[[#This Row],[20D EMA]]</f>
        <v>6.5998389286812079E-2</v>
      </c>
      <c r="T11" s="2">
        <f>(Table2[[#This Row],[Close Price]]-Table2[[#This Row],[50D EMA]])/Table2[[#This Row],[50D EMA]]</f>
        <v>0.15222995169626805</v>
      </c>
      <c r="U11" s="2">
        <f>(Table2[[#This Row],[Close Price]]-Table2[[#This Row],[200D EMA]])/Table2[[#This Row],[200D EMA]]</f>
        <v>0.50660194256999769</v>
      </c>
      <c r="V11">
        <v>0.939381978567011</v>
      </c>
      <c r="W11">
        <v>5358.55</v>
      </c>
      <c r="X11">
        <v>5509</v>
      </c>
      <c r="Y11">
        <v>5200</v>
      </c>
      <c r="Z11">
        <v>5509</v>
      </c>
      <c r="AA11">
        <v>4196</v>
      </c>
      <c r="AB11">
        <v>5509</v>
      </c>
      <c r="AC11" s="2">
        <f>(Table2[[#This Row],[Close Price]]/Table2[[#This Row],[Day Low]])-1</f>
        <v>2.2636720754681816E-2</v>
      </c>
      <c r="AD11" s="2">
        <f>(Table2[[#This Row],[Day High]]/Table2[[#This Row],[Close Price]])-1</f>
        <v>5.3194886721350532E-3</v>
      </c>
      <c r="AE11" s="2">
        <f>(Table2[[#This Row],[Close Price]]/Table2[[#This Row],[Current Week Low]])-1</f>
        <v>5.3817307692307859E-2</v>
      </c>
      <c r="AF11" s="2">
        <f>(Table2[[#This Row],[Current Week High]]/Table2[[#This Row],[Close Price]])-1</f>
        <v>5.3194886721350532E-3</v>
      </c>
      <c r="AG11" s="2">
        <f>(Table2[[#This Row],[Close Price]]/Table2[[#This Row],[Current Month Low]])-1</f>
        <v>0.30596997140133464</v>
      </c>
      <c r="AH11" s="2">
        <f>(Table2[[#This Row],[Current Month High]]/Table2[[#This Row],[Close Price]])-1</f>
        <v>5.3194886721350532E-3</v>
      </c>
      <c r="AI11">
        <v>0.53194886721350498</v>
      </c>
      <c r="AJ11">
        <v>230.61932486651099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0.28000000000000003</v>
      </c>
      <c r="AM11" t="s">
        <v>10125</v>
      </c>
      <c r="AN11">
        <v>11.68</v>
      </c>
      <c r="AO11" t="s">
        <v>10125</v>
      </c>
      <c r="AP11">
        <v>0.248318583432342</v>
      </c>
      <c r="AQ11">
        <f>(Table2[[#This Row],[Sharpe Ratio]]-AVERAGE(Table2[Sharpe Ratio]))/_xlfn.STDEV.P(Table2[Sharpe Ratio])</f>
        <v>2.1956719356526881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6.2575715959061231</v>
      </c>
    </row>
    <row r="12" spans="1:44" x14ac:dyDescent="0.3">
      <c r="A12" t="s">
        <v>640</v>
      </c>
      <c r="B12" t="s">
        <v>641</v>
      </c>
      <c r="C12" t="s">
        <v>10084</v>
      </c>
      <c r="D12" t="s">
        <v>642</v>
      </c>
      <c r="E12">
        <v>28417.338103124999</v>
      </c>
      <c r="F12">
        <v>689.25</v>
      </c>
      <c r="G12">
        <v>278.64540334439101</v>
      </c>
      <c r="H12">
        <f>(Table2[[#This Row],[1Y Return vs Nifty]]-AVERAGE(Table2[1Y Return vs Nifty]))/_xlfn.STDEV.P(Table2[1Y Return vs Nifty])</f>
        <v>2.800824494778785</v>
      </c>
      <c r="I12">
        <v>15.380034857377799</v>
      </c>
      <c r="J12">
        <f>(Table2[[#This Row],[1M Return vs Nifty]]-AVERAGE(Table2[1M Return vs Nifty]))/_xlfn.STDEV.P(Table2[1M Return vs Nifty])</f>
        <v>1.2522853143945176</v>
      </c>
      <c r="K12">
        <v>107.45564066736701</v>
      </c>
      <c r="L12">
        <f>(Table2[[#This Row],[6M Return vs Nifty]]-AVERAGE(Table2[6M Return vs Nifty]))/_xlfn.STDEV.P(Table2[6M Return vs Nifty])</f>
        <v>2.8872328583990927</v>
      </c>
      <c r="M12">
        <v>-4.17344653601657</v>
      </c>
      <c r="N12">
        <f>(Table2[[#This Row],[1W Return vs Nifty]]-AVERAGE(Table2[1W Return vs Nifty]))/_xlfn.STDEV.P(Table2[1W Return vs Nifty])</f>
        <v>-0.24604283195045532</v>
      </c>
      <c r="O12">
        <v>646.01</v>
      </c>
      <c r="P12">
        <v>564.81169987939302</v>
      </c>
      <c r="Q12">
        <v>406.38141442633599</v>
      </c>
      <c r="R12">
        <v>61.992925507756503</v>
      </c>
      <c r="S12" s="2">
        <f>(Table2[[#This Row],[Close Price]]-Table2[[#This Row],[20D EMA]])/Table2[[#This Row],[20D EMA]]</f>
        <v>6.6933948390891798E-2</v>
      </c>
      <c r="T12" s="2">
        <f>(Table2[[#This Row],[Close Price]]-Table2[[#This Row],[50D EMA]])/Table2[[#This Row],[50D EMA]]</f>
        <v>0.22031820542523978</v>
      </c>
      <c r="U12" s="2">
        <f>(Table2[[#This Row],[Close Price]]-Table2[[#This Row],[200D EMA]])/Table2[[#This Row],[200D EMA]]</f>
        <v>0.69606673812327868</v>
      </c>
      <c r="V12">
        <v>0.67964529105947802</v>
      </c>
      <c r="W12">
        <v>672</v>
      </c>
      <c r="X12">
        <v>695</v>
      </c>
      <c r="Y12">
        <v>652</v>
      </c>
      <c r="Z12">
        <v>697.8</v>
      </c>
      <c r="AA12">
        <v>446.45</v>
      </c>
      <c r="AB12">
        <v>727.85</v>
      </c>
      <c r="AC12" s="2">
        <f>(Table2[[#This Row],[Close Price]]/Table2[[#This Row],[Day Low]])-1</f>
        <v>2.5669642857142794E-2</v>
      </c>
      <c r="AD12" s="2">
        <f>(Table2[[#This Row],[Day High]]/Table2[[#This Row],[Close Price]])-1</f>
        <v>8.342401160681856E-3</v>
      </c>
      <c r="AE12" s="2">
        <f>(Table2[[#This Row],[Close Price]]/Table2[[#This Row],[Current Week Low]])-1</f>
        <v>5.7131901840490773E-2</v>
      </c>
      <c r="AF12" s="2">
        <f>(Table2[[#This Row],[Current Week High]]/Table2[[#This Row],[Close Price]])-1</f>
        <v>1.2404787812839935E-2</v>
      </c>
      <c r="AG12" s="2">
        <f>(Table2[[#This Row],[Close Price]]/Table2[[#This Row],[Current Month Low]])-1</f>
        <v>0.54384589539702088</v>
      </c>
      <c r="AH12" s="2">
        <f>(Table2[[#This Row],[Current Month High]]/Table2[[#This Row],[Close Price]])-1</f>
        <v>5.600290170475164E-2</v>
      </c>
      <c r="AI12">
        <v>5.6002901704751604</v>
      </c>
      <c r="AJ12">
        <v>309.65824665676001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0.55000000000000004</v>
      </c>
      <c r="AM12" t="s">
        <v>10125</v>
      </c>
      <c r="AN12">
        <v>4.68</v>
      </c>
      <c r="AO12" t="s">
        <v>10125</v>
      </c>
      <c r="AP12">
        <v>0.246929168448147</v>
      </c>
      <c r="AQ12">
        <f>(Table2[[#This Row],[Sharpe Ratio]]-AVERAGE(Table2[Sharpe Ratio]))/_xlfn.STDEV.P(Table2[Sharpe Ratio])</f>
        <v>2.1799633638689002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8.8742631994908407</v>
      </c>
    </row>
    <row r="13" spans="1:44" x14ac:dyDescent="0.3">
      <c r="A13" t="s">
        <v>237</v>
      </c>
      <c r="B13" t="s">
        <v>238</v>
      </c>
      <c r="C13" t="s">
        <v>10084</v>
      </c>
      <c r="D13" t="s">
        <v>148</v>
      </c>
      <c r="E13">
        <v>107669.13659838001</v>
      </c>
      <c r="F13">
        <v>704.7</v>
      </c>
      <c r="G13">
        <v>61.6386023054541</v>
      </c>
      <c r="H13">
        <f>(Table2[[#This Row],[1Y Return vs Nifty]]-AVERAGE(Table2[1Y Return vs Nifty]))/_xlfn.STDEV.P(Table2[1Y Return vs Nifty])</f>
        <v>0.20393185944652195</v>
      </c>
      <c r="I13">
        <v>2.3348488533613798</v>
      </c>
      <c r="J13">
        <f>(Table2[[#This Row],[1M Return vs Nifty]]-AVERAGE(Table2[1M Return vs Nifty]))/_xlfn.STDEV.P(Table2[1M Return vs Nifty])</f>
        <v>4.408262388660019E-2</v>
      </c>
      <c r="K13">
        <v>45.538362113404901</v>
      </c>
      <c r="L13">
        <f>(Table2[[#This Row],[6M Return vs Nifty]]-AVERAGE(Table2[6M Return vs Nifty]))/_xlfn.STDEV.P(Table2[6M Return vs Nifty])</f>
        <v>0.99566315497209912</v>
      </c>
      <c r="M13">
        <v>6.6448608133891002E-2</v>
      </c>
      <c r="N13">
        <f>(Table2[[#This Row],[1W Return vs Nifty]]-AVERAGE(Table2[1W Return vs Nifty]))/_xlfn.STDEV.P(Table2[1W Return vs Nifty])</f>
        <v>0.58541556808736184</v>
      </c>
      <c r="O13">
        <v>673.12</v>
      </c>
      <c r="P13">
        <v>628.16421854040595</v>
      </c>
      <c r="Q13">
        <v>510.204821750495</v>
      </c>
      <c r="R13">
        <v>67.282140171600204</v>
      </c>
      <c r="S13" s="2">
        <f>(Table2[[#This Row],[Close Price]]-Table2[[#This Row],[20D EMA]])/Table2[[#This Row],[20D EMA]]</f>
        <v>4.6915854528167399E-2</v>
      </c>
      <c r="T13" s="2">
        <f>(Table2[[#This Row],[Close Price]]-Table2[[#This Row],[50D EMA]])/Table2[[#This Row],[50D EMA]]</f>
        <v>0.12184040287654654</v>
      </c>
      <c r="U13" s="2">
        <f>(Table2[[#This Row],[Close Price]]-Table2[[#This Row],[200D EMA]])/Table2[[#This Row],[200D EMA]]</f>
        <v>0.38120999637400299</v>
      </c>
      <c r="V13">
        <v>0.85923245100358803</v>
      </c>
      <c r="W13">
        <v>690.1</v>
      </c>
      <c r="X13">
        <v>709</v>
      </c>
      <c r="Y13">
        <v>671.7</v>
      </c>
      <c r="Z13">
        <v>735</v>
      </c>
      <c r="AA13">
        <v>549</v>
      </c>
      <c r="AB13">
        <v>735</v>
      </c>
      <c r="AC13" s="2">
        <f>(Table2[[#This Row],[Close Price]]/Table2[[#This Row],[Day Low]])-1</f>
        <v>2.1156354151572243E-2</v>
      </c>
      <c r="AD13" s="2">
        <f>(Table2[[#This Row],[Day High]]/Table2[[#This Row],[Close Price]])-1</f>
        <v>6.1018873279408137E-3</v>
      </c>
      <c r="AE13" s="2">
        <f>(Table2[[#This Row],[Close Price]]/Table2[[#This Row],[Current Week Low]])-1</f>
        <v>4.9129075480125017E-2</v>
      </c>
      <c r="AF13" s="2">
        <f>(Table2[[#This Row],[Current Week High]]/Table2[[#This Row],[Close Price]])-1</f>
        <v>4.2997020008514131E-2</v>
      </c>
      <c r="AG13" s="2">
        <f>(Table2[[#This Row],[Close Price]]/Table2[[#This Row],[Current Month Low]])-1</f>
        <v>0.28360655737704921</v>
      </c>
      <c r="AH13" s="2">
        <f>(Table2[[#This Row],[Current Month High]]/Table2[[#This Row],[Close Price]])-1</f>
        <v>4.2997020008514131E-2</v>
      </c>
      <c r="AI13">
        <v>4.2997020008514104</v>
      </c>
      <c r="AJ13">
        <v>96.185968819599097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0.28999999999999998</v>
      </c>
      <c r="AM13" t="s">
        <v>10125</v>
      </c>
      <c r="AN13">
        <v>6.45</v>
      </c>
      <c r="AO13" t="s">
        <v>10125</v>
      </c>
      <c r="AP13">
        <v>0.24165369368339601</v>
      </c>
      <c r="AQ13">
        <f>(Table2[[#This Row],[Sharpe Ratio]]-AVERAGE(Table2[Sharpe Ratio]))/_xlfn.STDEV.P(Table2[Sharpe Ratio])</f>
        <v>2.120319431006275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3.9494126373988578</v>
      </c>
    </row>
    <row r="14" spans="1:44" x14ac:dyDescent="0.3">
      <c r="A14" t="s">
        <v>135</v>
      </c>
      <c r="B14" t="s">
        <v>136</v>
      </c>
      <c r="C14" t="s">
        <v>10078</v>
      </c>
      <c r="D14" t="s">
        <v>137</v>
      </c>
      <c r="E14">
        <v>211743.81529835</v>
      </c>
      <c r="F14">
        <v>1629.5</v>
      </c>
      <c r="G14">
        <v>80.039519286004605</v>
      </c>
      <c r="H14">
        <f>(Table2[[#This Row],[1Y Return vs Nifty]]-AVERAGE(Table2[1Y Return vs Nifty]))/_xlfn.STDEV.P(Table2[1Y Return vs Nifty])</f>
        <v>0.42413327968485831</v>
      </c>
      <c r="I14">
        <v>5.1963335057659101</v>
      </c>
      <c r="J14">
        <f>(Table2[[#This Row],[1M Return vs Nifty]]-AVERAGE(Table2[1M Return vs Nifty]))/_xlfn.STDEV.P(Table2[1M Return vs Nifty])</f>
        <v>0.30910402372082479</v>
      </c>
      <c r="K14">
        <v>21.396767339748202</v>
      </c>
      <c r="L14">
        <f>(Table2[[#This Row],[6M Return vs Nifty]]-AVERAGE(Table2[6M Return vs Nifty]))/_xlfn.STDEV.P(Table2[6M Return vs Nifty])</f>
        <v>0.25813866531834134</v>
      </c>
      <c r="M14">
        <v>-0.84853489012628103</v>
      </c>
      <c r="N14">
        <f>(Table2[[#This Row],[1W Return vs Nifty]]-AVERAGE(Table2[1W Return vs Nifty]))/_xlfn.STDEV.P(Table2[1W Return vs Nifty])</f>
        <v>0.405984075170845</v>
      </c>
      <c r="O14">
        <v>1573.02</v>
      </c>
      <c r="P14">
        <v>1509.79773952605</v>
      </c>
      <c r="Q14">
        <v>1283.23407181115</v>
      </c>
      <c r="R14">
        <v>66.238225647526093</v>
      </c>
      <c r="S14" s="2">
        <f>(Table2[[#This Row],[Close Price]]-Table2[[#This Row],[20D EMA]])/Table2[[#This Row],[20D EMA]]</f>
        <v>3.5905455747542954E-2</v>
      </c>
      <c r="T14" s="2">
        <f>(Table2[[#This Row],[Close Price]]-Table2[[#This Row],[50D EMA]])/Table2[[#This Row],[50D EMA]]</f>
        <v>7.9283640013613002E-2</v>
      </c>
      <c r="U14" s="2">
        <f>(Table2[[#This Row],[Close Price]]-Table2[[#This Row],[200D EMA]])/Table2[[#This Row],[200D EMA]]</f>
        <v>0.26983847748067669</v>
      </c>
      <c r="V14">
        <v>0.96448007317596696</v>
      </c>
      <c r="W14">
        <v>1608.3</v>
      </c>
      <c r="X14">
        <v>1646.15</v>
      </c>
      <c r="Y14">
        <v>1561.35</v>
      </c>
      <c r="Z14">
        <v>1649.5</v>
      </c>
      <c r="AA14">
        <v>1320.05</v>
      </c>
      <c r="AB14">
        <v>1672</v>
      </c>
      <c r="AC14" s="2">
        <f>(Table2[[#This Row],[Close Price]]/Table2[[#This Row],[Day Low]])-1</f>
        <v>1.3181620344463019E-2</v>
      </c>
      <c r="AD14" s="2">
        <f>(Table2[[#This Row],[Day High]]/Table2[[#This Row],[Close Price]])-1</f>
        <v>1.0217858238723565E-2</v>
      </c>
      <c r="AE14" s="2">
        <f>(Table2[[#This Row],[Close Price]]/Table2[[#This Row],[Current Week Low]])-1</f>
        <v>4.3648125020014694E-2</v>
      </c>
      <c r="AF14" s="2">
        <f>(Table2[[#This Row],[Current Week High]]/Table2[[#This Row],[Close Price]])-1</f>
        <v>1.2273703590058194E-2</v>
      </c>
      <c r="AG14" s="2">
        <f>(Table2[[#This Row],[Close Price]]/Table2[[#This Row],[Current Month Low]])-1</f>
        <v>0.2344229385250558</v>
      </c>
      <c r="AH14" s="2">
        <f>(Table2[[#This Row],[Current Month High]]/Table2[[#This Row],[Close Price]])-1</f>
        <v>2.6081620128873828E-2</v>
      </c>
      <c r="AI14">
        <v>2.6081620128873801</v>
      </c>
      <c r="AJ14">
        <v>108.629409128736</v>
      </c>
      <c r="AK14" t="str">
        <f>IF(AND(Table2[[#This Row],[20D EMA]]&gt;Table2[[#This Row],[50D EMA]],Table2[[#This Row],[50D EMA]]&gt;Table2[[#This Row],[200D EMA]]),"Uptrend","Downtrend/NoTrend")</f>
        <v>Uptrend</v>
      </c>
      <c r="AL14">
        <v>7.0000000000000007E-2</v>
      </c>
      <c r="AM14" t="s">
        <v>10125</v>
      </c>
      <c r="AN14">
        <v>5.32</v>
      </c>
      <c r="AO14" t="s">
        <v>10125</v>
      </c>
      <c r="AP14">
        <v>0.23949195917284399</v>
      </c>
      <c r="AQ14">
        <f>(Table2[[#This Row],[Sharpe Ratio]]-AVERAGE(Table2[Sharpe Ratio]))/_xlfn.STDEV.P(Table2[Sharpe Ratio])</f>
        <v>2.0958791002751567</v>
      </c>
      <c r="AR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3.4932391441700261</v>
      </c>
    </row>
    <row r="15" spans="1:44" x14ac:dyDescent="0.3">
      <c r="A15" t="s">
        <v>505</v>
      </c>
      <c r="B15" t="s">
        <v>506</v>
      </c>
      <c r="C15" t="s">
        <v>10084</v>
      </c>
      <c r="D15" t="s">
        <v>507</v>
      </c>
      <c r="E15">
        <v>39885.813181619997</v>
      </c>
      <c r="F15">
        <v>4419.8999999999996</v>
      </c>
      <c r="G15">
        <v>64.054104676558595</v>
      </c>
      <c r="H15">
        <f>(Table2[[#This Row],[1Y Return vs Nifty]]-AVERAGE(Table2[1Y Return vs Nifty]))/_xlfn.STDEV.P(Table2[1Y Return vs Nifty])</f>
        <v>0.23283786740626036</v>
      </c>
      <c r="I15">
        <v>1.3929664366922001</v>
      </c>
      <c r="J15">
        <f>(Table2[[#This Row],[1M Return vs Nifty]]-AVERAGE(Table2[1M Return vs Nifty]))/_xlfn.STDEV.P(Table2[1M Return vs Nifty])</f>
        <v>-4.3151461515588289E-2</v>
      </c>
      <c r="K15">
        <v>24.230265713455399</v>
      </c>
      <c r="L15">
        <f>(Table2[[#This Row],[6M Return vs Nifty]]-AVERAGE(Table2[6M Return vs Nifty]))/_xlfn.STDEV.P(Table2[6M Return vs Nifty])</f>
        <v>0.34470189619004471</v>
      </c>
      <c r="M15">
        <v>-1.07533956269769</v>
      </c>
      <c r="N15">
        <f>(Table2[[#This Row],[1W Return vs Nifty]]-AVERAGE(Table2[1W Return vs Nifty]))/_xlfn.STDEV.P(Table2[1W Return vs Nifty])</f>
        <v>0.36150687850302277</v>
      </c>
      <c r="O15">
        <v>4421.4799999999996</v>
      </c>
      <c r="P15">
        <v>4186.5231435674204</v>
      </c>
      <c r="Q15">
        <v>3412.4529797412802</v>
      </c>
      <c r="R15">
        <v>46.508520684546902</v>
      </c>
      <c r="S15" s="2">
        <f>(Table2[[#This Row],[Close Price]]-Table2[[#This Row],[20D EMA]])/Table2[[#This Row],[20D EMA]]</f>
        <v>-3.573464088947428E-4</v>
      </c>
      <c r="T15" s="2">
        <f>(Table2[[#This Row],[Close Price]]-Table2[[#This Row],[50D EMA]])/Table2[[#This Row],[50D EMA]]</f>
        <v>5.5744790708051377E-2</v>
      </c>
      <c r="U15" s="2">
        <f>(Table2[[#This Row],[Close Price]]-Table2[[#This Row],[200D EMA]])/Table2[[#This Row],[200D EMA]]</f>
        <v>0.29522663791695686</v>
      </c>
      <c r="V15">
        <v>1.33470191665339</v>
      </c>
      <c r="W15">
        <v>4385</v>
      </c>
      <c r="X15">
        <v>4530</v>
      </c>
      <c r="Y15">
        <v>4385</v>
      </c>
      <c r="Z15">
        <v>4621.25</v>
      </c>
      <c r="AA15">
        <v>3375.6</v>
      </c>
      <c r="AB15">
        <v>5039.7</v>
      </c>
      <c r="AC15" s="2">
        <f>(Table2[[#This Row],[Close Price]]/Table2[[#This Row],[Day Low]])-1</f>
        <v>7.9589509692130633E-3</v>
      </c>
      <c r="AD15" s="2">
        <f>(Table2[[#This Row],[Day High]]/Table2[[#This Row],[Close Price]])-1</f>
        <v>2.4910065838593676E-2</v>
      </c>
      <c r="AE15" s="2">
        <f>(Table2[[#This Row],[Close Price]]/Table2[[#This Row],[Current Week Low]])-1</f>
        <v>7.9589509692130633E-3</v>
      </c>
      <c r="AF15" s="2">
        <f>(Table2[[#This Row],[Current Week High]]/Table2[[#This Row],[Close Price]])-1</f>
        <v>4.5555329306093073E-2</v>
      </c>
      <c r="AG15" s="2">
        <f>(Table2[[#This Row],[Close Price]]/Table2[[#This Row],[Current Month Low]])-1</f>
        <v>0.30936722360469249</v>
      </c>
      <c r="AH15" s="2">
        <f>(Table2[[#This Row],[Current Month High]]/Table2[[#This Row],[Close Price]])-1</f>
        <v>0.1402294169551348</v>
      </c>
      <c r="AI15">
        <v>14.022941695513399</v>
      </c>
      <c r="AJ15">
        <v>98.825910931173993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0.08</v>
      </c>
      <c r="AM15" t="s">
        <v>10125</v>
      </c>
      <c r="AN15">
        <v>-1.85</v>
      </c>
      <c r="AO15" t="s">
        <v>10126</v>
      </c>
      <c r="AP15">
        <v>0.23503885557694801</v>
      </c>
      <c r="AQ15">
        <f>(Table2[[#This Row],[Sharpe Ratio]]-AVERAGE(Table2[Sharpe Ratio]))/_xlfn.STDEV.P(Table2[Sharpe Ratio])</f>
        <v>2.0455328046813284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2.9414279852650678</v>
      </c>
    </row>
    <row r="16" spans="1:44" x14ac:dyDescent="0.3">
      <c r="A16" t="s">
        <v>228</v>
      </c>
      <c r="B16" t="s">
        <v>229</v>
      </c>
      <c r="C16" t="s">
        <v>10084</v>
      </c>
      <c r="D16" t="s">
        <v>230</v>
      </c>
      <c r="E16">
        <v>109961.08199999999</v>
      </c>
      <c r="F16">
        <v>3966.85</v>
      </c>
      <c r="G16">
        <v>81.022382626132298</v>
      </c>
      <c r="H16">
        <f>(Table2[[#This Row],[1Y Return vs Nifty]]-AVERAGE(Table2[1Y Return vs Nifty]))/_xlfn.STDEV.P(Table2[1Y Return vs Nifty])</f>
        <v>0.43589507957912849</v>
      </c>
      <c r="I16">
        <v>3.0146822786993601</v>
      </c>
      <c r="J16">
        <f>(Table2[[#This Row],[1M Return vs Nifty]]-AVERAGE(Table2[1M Return vs Nifty]))/_xlfn.STDEV.P(Table2[1M Return vs Nifty])</f>
        <v>0.10704658418104684</v>
      </c>
      <c r="K16">
        <v>94.149697928641302</v>
      </c>
      <c r="L16">
        <f>(Table2[[#This Row],[6M Return vs Nifty]]-AVERAGE(Table2[6M Return vs Nifty]))/_xlfn.STDEV.P(Table2[6M Return vs Nifty])</f>
        <v>2.4807369860365411</v>
      </c>
      <c r="M16">
        <v>4.2122652072941804</v>
      </c>
      <c r="N16">
        <f>(Table2[[#This Row],[1W Return vs Nifty]]-AVERAGE(Table2[1W Return vs Nifty]))/_xlfn.STDEV.P(Table2[1W Return vs Nifty])</f>
        <v>1.3984248334565226</v>
      </c>
      <c r="O16">
        <v>3820.63</v>
      </c>
      <c r="P16">
        <v>3578.6033769804799</v>
      </c>
      <c r="Q16">
        <v>2757.9889114105699</v>
      </c>
      <c r="R16">
        <v>58.458895575954401</v>
      </c>
      <c r="S16" s="2">
        <f>(Table2[[#This Row],[Close Price]]-Table2[[#This Row],[20D EMA]])/Table2[[#This Row],[20D EMA]]</f>
        <v>3.8271175172680895E-2</v>
      </c>
      <c r="T16" s="2">
        <f>(Table2[[#This Row],[Close Price]]-Table2[[#This Row],[50D EMA]])/Table2[[#This Row],[50D EMA]]</f>
        <v>0.10849110172894072</v>
      </c>
      <c r="U16" s="2">
        <f>(Table2[[#This Row],[Close Price]]-Table2[[#This Row],[200D EMA]])/Table2[[#This Row],[200D EMA]]</f>
        <v>0.43831252677921739</v>
      </c>
      <c r="V16">
        <v>1.37588293192178</v>
      </c>
      <c r="W16">
        <v>3954.3</v>
      </c>
      <c r="X16">
        <v>4103.6000000000004</v>
      </c>
      <c r="Y16">
        <v>3815.3</v>
      </c>
      <c r="Z16">
        <v>4171.8999999999996</v>
      </c>
      <c r="AA16">
        <v>3102.15</v>
      </c>
      <c r="AB16">
        <v>4171.8999999999996</v>
      </c>
      <c r="AC16" s="2">
        <f>(Table2[[#This Row],[Close Price]]/Table2[[#This Row],[Day Low]])-1</f>
        <v>3.1737602104038309E-3</v>
      </c>
      <c r="AD16" s="2">
        <f>(Table2[[#This Row],[Day High]]/Table2[[#This Row],[Close Price]])-1</f>
        <v>3.4473196616963131E-2</v>
      </c>
      <c r="AE16" s="2">
        <f>(Table2[[#This Row],[Close Price]]/Table2[[#This Row],[Current Week Low]])-1</f>
        <v>3.9721647052656239E-2</v>
      </c>
      <c r="AF16" s="2">
        <f>(Table2[[#This Row],[Current Week High]]/Table2[[#This Row],[Close Price]])-1</f>
        <v>5.1690888236257893E-2</v>
      </c>
      <c r="AG16" s="2">
        <f>(Table2[[#This Row],[Close Price]]/Table2[[#This Row],[Current Month Low]])-1</f>
        <v>0.27874216269361574</v>
      </c>
      <c r="AH16" s="2">
        <f>(Table2[[#This Row],[Current Month High]]/Table2[[#This Row],[Close Price]])-1</f>
        <v>5.1690888236257893E-2</v>
      </c>
      <c r="AI16">
        <v>5.1690888236257804</v>
      </c>
      <c r="AJ16">
        <v>139.93528095324501</v>
      </c>
      <c r="AK16" t="str">
        <f>IF(AND(Table2[[#This Row],[20D EMA]]&gt;Table2[[#This Row],[50D EMA]],Table2[[#This Row],[50D EMA]]&gt;Table2[[#This Row],[200D EMA]]),"Uptrend","Downtrend/NoTrend")</f>
        <v>Uptrend</v>
      </c>
      <c r="AL16">
        <v>0.16</v>
      </c>
      <c r="AM16" t="s">
        <v>10125</v>
      </c>
      <c r="AN16">
        <v>11.25</v>
      </c>
      <c r="AO16" t="s">
        <v>10125</v>
      </c>
      <c r="AP16">
        <v>0.22654503138245199</v>
      </c>
      <c r="AQ16">
        <f>(Table2[[#This Row],[Sharpe Ratio]]-AVERAGE(Table2[Sharpe Ratio]))/_xlfn.STDEV.P(Table2[Sharpe Ratio])</f>
        <v>1.9495025699452184</v>
      </c>
      <c r="AR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6.371606053198458</v>
      </c>
    </row>
    <row r="17" spans="1:44" x14ac:dyDescent="0.3">
      <c r="A17" t="s">
        <v>683</v>
      </c>
      <c r="B17" t="s">
        <v>684</v>
      </c>
      <c r="C17" t="s">
        <v>10080</v>
      </c>
      <c r="D17" t="s">
        <v>197</v>
      </c>
      <c r="E17">
        <v>24256.034187159999</v>
      </c>
      <c r="F17">
        <v>2051.3000000000002</v>
      </c>
      <c r="G17">
        <v>41.816545194840202</v>
      </c>
      <c r="H17">
        <f>(Table2[[#This Row],[1Y Return vs Nifty]]-AVERAGE(Table2[1Y Return vs Nifty]))/_xlfn.STDEV.P(Table2[1Y Return vs Nifty])</f>
        <v>-3.3276162980630464E-2</v>
      </c>
      <c r="I17">
        <v>-6.9425148680501696</v>
      </c>
      <c r="J17">
        <f>(Table2[[#This Row],[1M Return vs Nifty]]-AVERAGE(Table2[1M Return vs Nifty]))/_xlfn.STDEV.P(Table2[1M Return vs Nifty])</f>
        <v>-0.81515662387720433</v>
      </c>
      <c r="K17">
        <v>36.8512323191664</v>
      </c>
      <c r="L17">
        <f>(Table2[[#This Row],[6M Return vs Nifty]]-AVERAGE(Table2[6M Return vs Nifty]))/_xlfn.STDEV.P(Table2[6M Return vs Nifty])</f>
        <v>0.73027178260746184</v>
      </c>
      <c r="M17">
        <v>0.25033320538482001</v>
      </c>
      <c r="N17">
        <f>(Table2[[#This Row],[1W Return vs Nifty]]-AVERAGE(Table2[1W Return vs Nifty]))/_xlfn.STDEV.P(Table2[1W Return vs Nifty])</f>
        <v>0.62147598652313207</v>
      </c>
      <c r="O17">
        <v>2048.7600000000002</v>
      </c>
      <c r="P17">
        <v>1984.59769445249</v>
      </c>
      <c r="Q17">
        <v>1709.80124581735</v>
      </c>
      <c r="R17">
        <v>47.636244467604499</v>
      </c>
      <c r="S17" s="2">
        <f>(Table2[[#This Row],[Close Price]]-Table2[[#This Row],[20D EMA]])/Table2[[#This Row],[20D EMA]]</f>
        <v>1.2397743025049119E-3</v>
      </c>
      <c r="T17" s="2">
        <f>(Table2[[#This Row],[Close Price]]-Table2[[#This Row],[50D EMA]])/Table2[[#This Row],[50D EMA]]</f>
        <v>3.3609988429373822E-2</v>
      </c>
      <c r="U17" s="2">
        <f>(Table2[[#This Row],[Close Price]]-Table2[[#This Row],[200D EMA]])/Table2[[#This Row],[200D EMA]]</f>
        <v>0.19973008852230703</v>
      </c>
      <c r="V17">
        <v>0.85792903379922403</v>
      </c>
      <c r="W17">
        <v>2045</v>
      </c>
      <c r="X17">
        <v>2088</v>
      </c>
      <c r="Y17">
        <v>2014.95</v>
      </c>
      <c r="Z17">
        <v>2206.8000000000002</v>
      </c>
      <c r="AA17">
        <v>1800.05</v>
      </c>
      <c r="AB17">
        <v>2255</v>
      </c>
      <c r="AC17" s="2">
        <f>(Table2[[#This Row],[Close Price]]/Table2[[#This Row],[Day Low]])-1</f>
        <v>3.0806845965771767E-3</v>
      </c>
      <c r="AD17" s="2">
        <f>(Table2[[#This Row],[Day High]]/Table2[[#This Row],[Close Price]])-1</f>
        <v>1.7891093452932161E-2</v>
      </c>
      <c r="AE17" s="2">
        <f>(Table2[[#This Row],[Close Price]]/Table2[[#This Row],[Current Week Low]])-1</f>
        <v>1.8040149879649636E-2</v>
      </c>
      <c r="AF17" s="2">
        <f>(Table2[[#This Row],[Current Week High]]/Table2[[#This Row],[Close Price]])-1</f>
        <v>7.5805586701116257E-2</v>
      </c>
      <c r="AG17" s="2">
        <f>(Table2[[#This Row],[Close Price]]/Table2[[#This Row],[Current Month Low]])-1</f>
        <v>0.13957945612621891</v>
      </c>
      <c r="AH17" s="2">
        <f>(Table2[[#This Row],[Current Month High]]/Table2[[#This Row],[Close Price]])-1</f>
        <v>9.9302881099790241E-2</v>
      </c>
      <c r="AI17">
        <v>18.381026666016599</v>
      </c>
      <c r="AJ17">
        <v>89.059907834101395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0.03</v>
      </c>
      <c r="AM17" t="s">
        <v>10125</v>
      </c>
      <c r="AN17">
        <v>-1.51</v>
      </c>
      <c r="AO17" t="s">
        <v>10126</v>
      </c>
      <c r="AP17">
        <v>0.223926144284295</v>
      </c>
      <c r="AQ17">
        <f>(Table2[[#This Row],[Sharpe Ratio]]-AVERAGE(Table2[Sharpe Ratio]))/_xlfn.STDEV.P(Table2[Sharpe Ratio])</f>
        <v>1.9198937227375787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2.4232087050103379</v>
      </c>
    </row>
    <row r="18" spans="1:44" x14ac:dyDescent="0.3">
      <c r="A18" t="s">
        <v>406</v>
      </c>
      <c r="B18" t="s">
        <v>407</v>
      </c>
      <c r="C18" t="s">
        <v>10084</v>
      </c>
      <c r="D18" t="s">
        <v>299</v>
      </c>
      <c r="E18">
        <v>58276.338981699999</v>
      </c>
      <c r="F18">
        <v>2215.15</v>
      </c>
      <c r="G18">
        <v>659.51426351890495</v>
      </c>
      <c r="H18">
        <f>(Table2[[#This Row],[1Y Return vs Nifty]]-AVERAGE(Table2[1Y Return vs Nifty]))/_xlfn.STDEV.P(Table2[1Y Return vs Nifty])</f>
        <v>7.3586334356935996</v>
      </c>
      <c r="I18">
        <v>7.8326381928881599</v>
      </c>
      <c r="J18">
        <f>(Table2[[#This Row],[1M Return vs Nifty]]-AVERAGE(Table2[1M Return vs Nifty]))/_xlfn.STDEV.P(Table2[1M Return vs Nifty])</f>
        <v>0.55326998770164215</v>
      </c>
      <c r="K18">
        <v>219.13000360075301</v>
      </c>
      <c r="L18">
        <f>(Table2[[#This Row],[6M Return vs Nifty]]-AVERAGE(Table2[6M Return vs Nifty]))/_xlfn.STDEV.P(Table2[6M Return vs Nifty])</f>
        <v>6.2988789531189013</v>
      </c>
      <c r="M18">
        <v>-1.64933704689601</v>
      </c>
      <c r="N18">
        <f>(Table2[[#This Row],[1W Return vs Nifty]]-AVERAGE(Table2[1W Return vs Nifty]))/_xlfn.STDEV.P(Table2[1W Return vs Nifty])</f>
        <v>0.24894394625793914</v>
      </c>
      <c r="O18">
        <v>2054.79</v>
      </c>
      <c r="P18">
        <v>1748.6730497067499</v>
      </c>
      <c r="Q18">
        <v>1089.8934463419901</v>
      </c>
      <c r="R18">
        <v>63.259924687601298</v>
      </c>
      <c r="S18" s="2">
        <f>(Table2[[#This Row],[Close Price]]-Table2[[#This Row],[20D EMA]])/Table2[[#This Row],[20D EMA]]</f>
        <v>7.804203835915112E-2</v>
      </c>
      <c r="T18" s="2">
        <f>(Table2[[#This Row],[Close Price]]-Table2[[#This Row],[50D EMA]])/Table2[[#This Row],[50D EMA]]</f>
        <v>0.26676053043276315</v>
      </c>
      <c r="U18" s="2">
        <f>(Table2[[#This Row],[Close Price]]-Table2[[#This Row],[200D EMA]])/Table2[[#This Row],[200D EMA]]</f>
        <v>1.0324463895390041</v>
      </c>
      <c r="V18">
        <v>0.88490282597054903</v>
      </c>
      <c r="W18">
        <v>2186.0500000000002</v>
      </c>
      <c r="X18">
        <v>2270</v>
      </c>
      <c r="Y18">
        <v>2113.4499999999998</v>
      </c>
      <c r="Z18">
        <v>2297.65</v>
      </c>
      <c r="AA18">
        <v>1630.55</v>
      </c>
      <c r="AB18">
        <v>2427.9</v>
      </c>
      <c r="AC18" s="2">
        <f>(Table2[[#This Row],[Close Price]]/Table2[[#This Row],[Day Low]])-1</f>
        <v>1.3311680885615518E-2</v>
      </c>
      <c r="AD18" s="2">
        <f>(Table2[[#This Row],[Day High]]/Table2[[#This Row],[Close Price]])-1</f>
        <v>2.4761302846308286E-2</v>
      </c>
      <c r="AE18" s="2">
        <f>(Table2[[#This Row],[Close Price]]/Table2[[#This Row],[Current Week Low]])-1</f>
        <v>4.8120371903759285E-2</v>
      </c>
      <c r="AF18" s="2">
        <f>(Table2[[#This Row],[Current Week High]]/Table2[[#This Row],[Close Price]])-1</f>
        <v>3.7243527526352516E-2</v>
      </c>
      <c r="AG18" s="2">
        <f>(Table2[[#This Row],[Close Price]]/Table2[[#This Row],[Current Month Low]])-1</f>
        <v>0.35852933059397141</v>
      </c>
      <c r="AH18" s="2">
        <f>(Table2[[#This Row],[Current Month High]]/Table2[[#This Row],[Close Price]])-1</f>
        <v>9.6043157348260744E-2</v>
      </c>
      <c r="AI18">
        <v>9.6043157348260699</v>
      </c>
      <c r="AJ18">
        <v>697.10327455919401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0.8</v>
      </c>
      <c r="AM18" t="s">
        <v>10125</v>
      </c>
      <c r="AN18">
        <v>16.95</v>
      </c>
      <c r="AO18" t="s">
        <v>10125</v>
      </c>
      <c r="AP18">
        <v>0.223328445169029</v>
      </c>
      <c r="AQ18">
        <f>(Table2[[#This Row],[Sharpe Ratio]]-AVERAGE(Table2[Sharpe Ratio]))/_xlfn.STDEV.P(Table2[Sharpe Ratio])</f>
        <v>1.9131362028000045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16.372862525572085</v>
      </c>
    </row>
    <row r="19" spans="1:44" x14ac:dyDescent="0.3">
      <c r="A19" t="s">
        <v>916</v>
      </c>
      <c r="B19" t="s">
        <v>917</v>
      </c>
      <c r="C19" t="s">
        <v>10083</v>
      </c>
      <c r="D19" t="s">
        <v>129</v>
      </c>
      <c r="E19">
        <v>15494.071722089901</v>
      </c>
      <c r="F19">
        <v>873.15</v>
      </c>
      <c r="G19">
        <v>993.58369757496598</v>
      </c>
      <c r="H19">
        <f>(Table2[[#This Row],[1Y Return vs Nifty]]-AVERAGE(Table2[1Y Return vs Nifty]))/_xlfn.STDEV.P(Table2[1Y Return vs Nifty])</f>
        <v>11.356399629362992</v>
      </c>
      <c r="I19">
        <v>-10.6175795913747</v>
      </c>
      <c r="J19">
        <f>(Table2[[#This Row],[1M Return vs Nifty]]-AVERAGE(Table2[1M Return vs Nifty]))/_xlfn.STDEV.P(Table2[1M Return vs Nifty])</f>
        <v>-1.1555291632296023</v>
      </c>
      <c r="K19">
        <v>1.97477842136929</v>
      </c>
      <c r="L19">
        <f>(Table2[[#This Row],[6M Return vs Nifty]]-AVERAGE(Table2[6M Return vs Nifty]))/_xlfn.STDEV.P(Table2[6M Return vs Nifty])</f>
        <v>-0.33520210605103395</v>
      </c>
      <c r="M19">
        <v>-3.8809491979442599</v>
      </c>
      <c r="N19">
        <f>(Table2[[#This Row],[1W Return vs Nifty]]-AVERAGE(Table2[1W Return vs Nifty]))/_xlfn.STDEV.P(Table2[1W Return vs Nifty])</f>
        <v>-0.18868307175344862</v>
      </c>
      <c r="O19">
        <v>895.03</v>
      </c>
      <c r="P19">
        <v>926.11083100509995</v>
      </c>
      <c r="Q19">
        <v>796.08894005885099</v>
      </c>
      <c r="R19">
        <v>38.9974640085644</v>
      </c>
      <c r="S19" s="2">
        <f>(Table2[[#This Row],[Close Price]]-Table2[[#This Row],[20D EMA]])/Table2[[#This Row],[20D EMA]]</f>
        <v>-2.4446107951688764E-2</v>
      </c>
      <c r="T19" s="2">
        <f>(Table2[[#This Row],[Close Price]]-Table2[[#This Row],[50D EMA]])/Table2[[#This Row],[50D EMA]]</f>
        <v>-5.7186277529679738E-2</v>
      </c>
      <c r="U19" s="2">
        <f>(Table2[[#This Row],[Close Price]]-Table2[[#This Row],[200D EMA]])/Table2[[#This Row],[200D EMA]]</f>
        <v>9.679956103328384E-2</v>
      </c>
      <c r="V19">
        <v>0.55340016957160498</v>
      </c>
      <c r="W19">
        <v>867</v>
      </c>
      <c r="X19">
        <v>890</v>
      </c>
      <c r="Y19">
        <v>861.7</v>
      </c>
      <c r="Z19">
        <v>909.75</v>
      </c>
      <c r="AA19">
        <v>813.05</v>
      </c>
      <c r="AB19">
        <v>949</v>
      </c>
      <c r="AC19" s="2">
        <f>(Table2[[#This Row],[Close Price]]/Table2[[#This Row],[Day Low]])-1</f>
        <v>7.0934256055363853E-3</v>
      </c>
      <c r="AD19" s="2">
        <f>(Table2[[#This Row],[Day High]]/Table2[[#This Row],[Close Price]])-1</f>
        <v>1.9297944224932806E-2</v>
      </c>
      <c r="AE19" s="2">
        <f>(Table2[[#This Row],[Close Price]]/Table2[[#This Row],[Current Week Low]])-1</f>
        <v>1.3287687130091541E-2</v>
      </c>
      <c r="AF19" s="2">
        <f>(Table2[[#This Row],[Current Week High]]/Table2[[#This Row],[Close Price]])-1</f>
        <v>4.1917196358014053E-2</v>
      </c>
      <c r="AG19" s="2">
        <f>(Table2[[#This Row],[Close Price]]/Table2[[#This Row],[Current Month Low]])-1</f>
        <v>7.3919193161552155E-2</v>
      </c>
      <c r="AH19" s="2">
        <f>(Table2[[#This Row],[Current Month High]]/Table2[[#This Row],[Close Price]])-1</f>
        <v>8.6869380976922761E-2</v>
      </c>
      <c r="AI19">
        <v>50.489606596804599</v>
      </c>
      <c r="AJ19">
        <v>1064.2</v>
      </c>
      <c r="AK19" t="str">
        <f>IF(AND(Table2[[#This Row],[20D EMA]]&gt;Table2[[#This Row],[50D EMA]],Table2[[#This Row],[50D EMA]]&gt;Table2[[#This Row],[200D EMA]]),"Uptrend","Downtrend/NoTrend")</f>
        <v>Downtrend/NoTrend</v>
      </c>
      <c r="AL19">
        <v>-0.25</v>
      </c>
      <c r="AM19" t="s">
        <v>10126</v>
      </c>
      <c r="AN19">
        <v>-3.39</v>
      </c>
      <c r="AO19" t="s">
        <v>10126</v>
      </c>
      <c r="AP19">
        <v>0.222618661195676</v>
      </c>
      <c r="AQ19">
        <f>(Table2[[#This Row],[Sharpe Ratio]]-AVERAGE(Table2[Sharpe Ratio]))/_xlfn.STDEV.P(Table2[Sharpe Ratio])</f>
        <v>1.9051114638823816</v>
      </c>
      <c r="AR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0" spans="1:44" x14ac:dyDescent="0.3">
      <c r="A20" t="s">
        <v>1314</v>
      </c>
      <c r="B20" t="s">
        <v>1315</v>
      </c>
      <c r="C20" t="s">
        <v>10084</v>
      </c>
      <c r="D20" t="s">
        <v>230</v>
      </c>
      <c r="E20">
        <v>8093.6417983199999</v>
      </c>
      <c r="F20">
        <v>70.849999999999994</v>
      </c>
      <c r="G20">
        <v>180.98098446613901</v>
      </c>
      <c r="H20">
        <f>(Table2[[#This Row],[1Y Return vs Nifty]]-AVERAGE(Table2[1Y Return vs Nifty]))/_xlfn.STDEV.P(Table2[1Y Return vs Nifty])</f>
        <v>1.6320868842306675</v>
      </c>
      <c r="I20">
        <v>8.2075728770081309</v>
      </c>
      <c r="J20">
        <f>(Table2[[#This Row],[1M Return vs Nifty]]-AVERAGE(Table2[1M Return vs Nifty]))/_xlfn.STDEV.P(Table2[1M Return vs Nifty])</f>
        <v>0.58799521844798897</v>
      </c>
      <c r="K20">
        <v>61.717932984401202</v>
      </c>
      <c r="L20">
        <f>(Table2[[#This Row],[6M Return vs Nifty]]-AVERAGE(Table2[6M Return vs Nifty]))/_xlfn.STDEV.P(Table2[6M Return vs Nifty])</f>
        <v>1.4899482202847458</v>
      </c>
      <c r="M20">
        <v>-0.84883469012812096</v>
      </c>
      <c r="N20">
        <f>(Table2[[#This Row],[1W Return vs Nifty]]-AVERAGE(Table2[1W Return vs Nifty]))/_xlfn.STDEV.P(Table2[1W Return vs Nifty])</f>
        <v>0.40592528333251265</v>
      </c>
      <c r="O20">
        <v>68.569999999999993</v>
      </c>
      <c r="P20">
        <v>64.456077086512096</v>
      </c>
      <c r="Q20">
        <v>52.126330334459801</v>
      </c>
      <c r="R20">
        <v>55.685127987788803</v>
      </c>
      <c r="S20" s="2">
        <f>(Table2[[#This Row],[Close Price]]-Table2[[#This Row],[20D EMA]])/Table2[[#This Row],[20D EMA]]</f>
        <v>3.3250692722765075E-2</v>
      </c>
      <c r="T20" s="2">
        <f>(Table2[[#This Row],[Close Price]]-Table2[[#This Row],[50D EMA]])/Table2[[#This Row],[50D EMA]]</f>
        <v>9.9198139298891236E-2</v>
      </c>
      <c r="U20" s="2">
        <f>(Table2[[#This Row],[Close Price]]-Table2[[#This Row],[200D EMA]])/Table2[[#This Row],[200D EMA]]</f>
        <v>0.35919792445397414</v>
      </c>
      <c r="V20">
        <v>1.12588140648783</v>
      </c>
      <c r="W20">
        <v>70.209999999999994</v>
      </c>
      <c r="X20">
        <v>72.41</v>
      </c>
      <c r="Y20">
        <v>68.5</v>
      </c>
      <c r="Z20">
        <v>76.25</v>
      </c>
      <c r="AA20">
        <v>55</v>
      </c>
      <c r="AB20">
        <v>76.25</v>
      </c>
      <c r="AC20" s="2">
        <f>(Table2[[#This Row],[Close Price]]/Table2[[#This Row],[Day Low]])-1</f>
        <v>9.1155106110241135E-3</v>
      </c>
      <c r="AD20" s="2">
        <f>(Table2[[#This Row],[Day High]]/Table2[[#This Row],[Close Price]])-1</f>
        <v>2.2018348623853212E-2</v>
      </c>
      <c r="AE20" s="2">
        <f>(Table2[[#This Row],[Close Price]]/Table2[[#This Row],[Current Week Low]])-1</f>
        <v>3.4306569343065529E-2</v>
      </c>
      <c r="AF20" s="2">
        <f>(Table2[[#This Row],[Current Week High]]/Table2[[#This Row],[Close Price]])-1</f>
        <v>7.621736062103035E-2</v>
      </c>
      <c r="AG20" s="2">
        <f>(Table2[[#This Row],[Close Price]]/Table2[[#This Row],[Current Month Low]])-1</f>
        <v>0.28818181818181809</v>
      </c>
      <c r="AH20" s="2">
        <f>(Table2[[#This Row],[Current Month High]]/Table2[[#This Row],[Close Price]])-1</f>
        <v>7.621736062103035E-2</v>
      </c>
      <c r="AI20">
        <v>7.6217360621030297</v>
      </c>
      <c r="AJ20">
        <v>215.44088872120301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0.17</v>
      </c>
      <c r="AM20" t="s">
        <v>10125</v>
      </c>
      <c r="AN20">
        <v>6.03</v>
      </c>
      <c r="AO20" t="s">
        <v>10125</v>
      </c>
      <c r="AP20">
        <v>0.21967618776954301</v>
      </c>
      <c r="AQ20">
        <f>(Table2[[#This Row],[Sharpe Ratio]]-AVERAGE(Table2[Sharpe Ratio]))/_xlfn.STDEV.P(Table2[Sharpe Ratio])</f>
        <v>1.8718441855227215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5.9877997918186372</v>
      </c>
    </row>
    <row r="21" spans="1:44" x14ac:dyDescent="0.3">
      <c r="A21" t="s">
        <v>130</v>
      </c>
      <c r="B21" t="s">
        <v>131</v>
      </c>
      <c r="C21" t="s">
        <v>10084</v>
      </c>
      <c r="D21" t="s">
        <v>132</v>
      </c>
      <c r="E21">
        <v>223606.13437911001</v>
      </c>
      <c r="F21">
        <v>305.89999999999998</v>
      </c>
      <c r="G21">
        <v>126.775914808235</v>
      </c>
      <c r="H21">
        <f>(Table2[[#This Row],[1Y Return vs Nifty]]-AVERAGE(Table2[1Y Return vs Nifty]))/_xlfn.STDEV.P(Table2[1Y Return vs Nifty])</f>
        <v>0.98342174784618053</v>
      </c>
      <c r="I21">
        <v>-1.5611168160251501</v>
      </c>
      <c r="J21">
        <f>(Table2[[#This Row],[1M Return vs Nifty]]-AVERAGE(Table2[1M Return vs Nifty]))/_xlfn.STDEV.P(Table2[1M Return vs Nifty])</f>
        <v>-0.31674904247906399</v>
      </c>
      <c r="K21">
        <v>57.184863758496299</v>
      </c>
      <c r="L21">
        <f>(Table2[[#This Row],[6M Return vs Nifty]]-AVERAGE(Table2[6M Return vs Nifty]))/_xlfn.STDEV.P(Table2[6M Return vs Nifty])</f>
        <v>1.3514631865185083</v>
      </c>
      <c r="M21">
        <v>-4.8369943343053796</v>
      </c>
      <c r="N21">
        <f>(Table2[[#This Row],[1W Return vs Nifty]]-AVERAGE(Table2[1W Return vs Nifty]))/_xlfn.STDEV.P(Table2[1W Return vs Nifty])</f>
        <v>-0.37616689680498255</v>
      </c>
      <c r="O21">
        <v>297.18</v>
      </c>
      <c r="P21">
        <v>272.916699672422</v>
      </c>
      <c r="Q21">
        <v>208.37590273093701</v>
      </c>
      <c r="R21">
        <v>55.748197587110297</v>
      </c>
      <c r="S21" s="2">
        <f>(Table2[[#This Row],[Close Price]]-Table2[[#This Row],[20D EMA]])/Table2[[#This Row],[20D EMA]]</f>
        <v>2.934248603539932E-2</v>
      </c>
      <c r="T21" s="2">
        <f>(Table2[[#This Row],[Close Price]]-Table2[[#This Row],[50D EMA]])/Table2[[#This Row],[50D EMA]]</f>
        <v>0.12085482627910774</v>
      </c>
      <c r="U21" s="2">
        <f>(Table2[[#This Row],[Close Price]]-Table2[[#This Row],[200D EMA]])/Table2[[#This Row],[200D EMA]]</f>
        <v>0.46802003490293131</v>
      </c>
      <c r="V21">
        <v>0.907398656173102</v>
      </c>
      <c r="W21">
        <v>302.75</v>
      </c>
      <c r="X21">
        <v>309.8</v>
      </c>
      <c r="Y21">
        <v>297.45</v>
      </c>
      <c r="Z21">
        <v>314.95</v>
      </c>
      <c r="AA21">
        <v>230</v>
      </c>
      <c r="AB21">
        <v>323</v>
      </c>
      <c r="AC21" s="2">
        <f>(Table2[[#This Row],[Close Price]]/Table2[[#This Row],[Day Low]])-1</f>
        <v>1.0404624277456476E-2</v>
      </c>
      <c r="AD21" s="2">
        <f>(Table2[[#This Row],[Day High]]/Table2[[#This Row],[Close Price]])-1</f>
        <v>1.2749264465511612E-2</v>
      </c>
      <c r="AE21" s="2">
        <f>(Table2[[#This Row],[Close Price]]/Table2[[#This Row],[Current Week Low]])-1</f>
        <v>2.8408135821146319E-2</v>
      </c>
      <c r="AF21" s="2">
        <f>(Table2[[#This Row],[Current Week High]]/Table2[[#This Row],[Close Price]])-1</f>
        <v>2.9584831644328347E-2</v>
      </c>
      <c r="AG21" s="2">
        <f>(Table2[[#This Row],[Close Price]]/Table2[[#This Row],[Current Month Low]])-1</f>
        <v>0.32999999999999985</v>
      </c>
      <c r="AH21" s="2">
        <f>(Table2[[#This Row],[Current Month High]]/Table2[[#This Row],[Close Price]])-1</f>
        <v>5.5900621118012417E-2</v>
      </c>
      <c r="AI21">
        <v>5.5900621118012399</v>
      </c>
      <c r="AJ21">
        <v>159.017781541066</v>
      </c>
      <c r="AK21" t="str">
        <f>IF(AND(Table2[[#This Row],[20D EMA]]&gt;Table2[[#This Row],[50D EMA]],Table2[[#This Row],[50D EMA]]&gt;Table2[[#This Row],[200D EMA]]),"Uptrend","Downtrend/NoTrend")</f>
        <v>Uptrend</v>
      </c>
      <c r="AL21">
        <v>0.27</v>
      </c>
      <c r="AM21" t="s">
        <v>10125</v>
      </c>
      <c r="AN21">
        <v>6.88</v>
      </c>
      <c r="AO21" t="s">
        <v>10125</v>
      </c>
      <c r="AP21">
        <v>0.21878063195625</v>
      </c>
      <c r="AQ21">
        <f>(Table2[[#This Row],[Sharpe Ratio]]-AVERAGE(Table2[Sharpe Ratio]))/_xlfn.STDEV.P(Table2[Sharpe Ratio])</f>
        <v>1.8617191307769989</v>
      </c>
      <c r="AR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3.5036881258576411</v>
      </c>
    </row>
    <row r="22" spans="1:44" x14ac:dyDescent="0.3">
      <c r="A22" t="s">
        <v>1195</v>
      </c>
      <c r="B22" t="s">
        <v>1196</v>
      </c>
      <c r="C22" t="s">
        <v>10088</v>
      </c>
      <c r="D22" t="s">
        <v>132</v>
      </c>
      <c r="E22">
        <v>9276.8580632100002</v>
      </c>
      <c r="F22">
        <v>3554.7</v>
      </c>
      <c r="G22">
        <v>95.805899378067807</v>
      </c>
      <c r="H22">
        <f>(Table2[[#This Row],[1Y Return vs Nifty]]-AVERAGE(Table2[1Y Return vs Nifty]))/_xlfn.STDEV.P(Table2[1Y Return vs Nifty])</f>
        <v>0.61280753390595866</v>
      </c>
      <c r="I22">
        <v>28.923516113653701</v>
      </c>
      <c r="J22">
        <f>(Table2[[#This Row],[1M Return vs Nifty]]-AVERAGE(Table2[1M Return vs Nifty]))/_xlfn.STDEV.P(Table2[1M Return vs Nifty])</f>
        <v>2.5066384901666443</v>
      </c>
      <c r="K22">
        <v>37.8088921999381</v>
      </c>
      <c r="L22">
        <f>(Table2[[#This Row],[6M Return vs Nifty]]-AVERAGE(Table2[6M Return vs Nifty]))/_xlfn.STDEV.P(Table2[6M Return vs Nifty])</f>
        <v>0.75952824314579959</v>
      </c>
      <c r="M22">
        <v>4.5733980860590497</v>
      </c>
      <c r="N22">
        <f>(Table2[[#This Row],[1W Return vs Nifty]]-AVERAGE(Table2[1W Return vs Nifty]))/_xlfn.STDEV.P(Table2[1W Return vs Nifty])</f>
        <v>1.4692442653929823</v>
      </c>
      <c r="O22">
        <v>3048.01</v>
      </c>
      <c r="P22">
        <v>2640.7248741734802</v>
      </c>
      <c r="Q22">
        <v>2128.5323438953801</v>
      </c>
      <c r="R22">
        <v>86.9991995169609</v>
      </c>
      <c r="S22" s="2">
        <f>(Table2[[#This Row],[Close Price]]-Table2[[#This Row],[20D EMA]])/Table2[[#This Row],[20D EMA]]</f>
        <v>0.16623633124563225</v>
      </c>
      <c r="T22" s="2">
        <f>(Table2[[#This Row],[Close Price]]-Table2[[#This Row],[50D EMA]])/Table2[[#This Row],[50D EMA]]</f>
        <v>0.34610766716566205</v>
      </c>
      <c r="U22" s="2">
        <f>(Table2[[#This Row],[Close Price]]-Table2[[#This Row],[200D EMA]])/Table2[[#This Row],[200D EMA]]</f>
        <v>0.67002395345077148</v>
      </c>
      <c r="V22">
        <v>1.15987502911221</v>
      </c>
      <c r="W22">
        <v>3447</v>
      </c>
      <c r="X22">
        <v>3591</v>
      </c>
      <c r="Y22">
        <v>3181.7</v>
      </c>
      <c r="Z22">
        <v>3591</v>
      </c>
      <c r="AA22">
        <v>2311.1</v>
      </c>
      <c r="AB22">
        <v>3591</v>
      </c>
      <c r="AC22" s="2">
        <f>(Table2[[#This Row],[Close Price]]/Table2[[#This Row],[Day Low]])-1</f>
        <v>3.1244560487380335E-2</v>
      </c>
      <c r="AD22" s="2">
        <f>(Table2[[#This Row],[Day High]]/Table2[[#This Row],[Close Price]])-1</f>
        <v>1.0211832222128514E-2</v>
      </c>
      <c r="AE22" s="2">
        <f>(Table2[[#This Row],[Close Price]]/Table2[[#This Row],[Current Week Low]])-1</f>
        <v>0.11723292579438671</v>
      </c>
      <c r="AF22" s="2">
        <f>(Table2[[#This Row],[Current Week High]]/Table2[[#This Row],[Close Price]])-1</f>
        <v>1.0211832222128514E-2</v>
      </c>
      <c r="AG22" s="2">
        <f>(Table2[[#This Row],[Close Price]]/Table2[[#This Row],[Current Month Low]])-1</f>
        <v>0.53809874085933096</v>
      </c>
      <c r="AH22" s="2">
        <f>(Table2[[#This Row],[Current Month High]]/Table2[[#This Row],[Close Price]])-1</f>
        <v>1.0211832222128514E-2</v>
      </c>
      <c r="AI22">
        <v>1.0211832222128501</v>
      </c>
      <c r="AJ22">
        <v>144.95744754160401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0.82</v>
      </c>
      <c r="AM22" t="s">
        <v>10125</v>
      </c>
      <c r="AN22">
        <v>20.97</v>
      </c>
      <c r="AO22" t="s">
        <v>10125</v>
      </c>
      <c r="AP22">
        <v>0.21718968833527999</v>
      </c>
      <c r="AQ22">
        <f>(Table2[[#This Row],[Sharpe Ratio]]-AVERAGE(Table2[Sharpe Ratio]))/_xlfn.STDEV.P(Table2[Sharpe Ratio])</f>
        <v>1.8437320985668588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7.1919506311782442</v>
      </c>
    </row>
    <row r="23" spans="1:44" x14ac:dyDescent="0.3">
      <c r="A23" t="s">
        <v>931</v>
      </c>
      <c r="B23" t="s">
        <v>932</v>
      </c>
      <c r="C23" t="s">
        <v>10084</v>
      </c>
      <c r="D23" t="s">
        <v>148</v>
      </c>
      <c r="E23">
        <v>14833.95737265</v>
      </c>
      <c r="F23">
        <v>1322.1</v>
      </c>
      <c r="G23">
        <v>103.59316028942</v>
      </c>
      <c r="H23">
        <f>(Table2[[#This Row],[1Y Return vs Nifty]]-AVERAGE(Table2[1Y Return vs Nifty]))/_xlfn.STDEV.P(Table2[1Y Return vs Nifty])</f>
        <v>0.70599668933004522</v>
      </c>
      <c r="I23">
        <v>8.1776519650044399</v>
      </c>
      <c r="J23">
        <f>(Table2[[#This Row],[1M Return vs Nifty]]-AVERAGE(Table2[1M Return vs Nifty]))/_xlfn.STDEV.P(Table2[1M Return vs Nifty])</f>
        <v>0.58522404091367253</v>
      </c>
      <c r="K23">
        <v>30.768392688039</v>
      </c>
      <c r="L23">
        <f>(Table2[[#This Row],[6M Return vs Nifty]]-AVERAGE(Table2[6M Return vs Nifty]))/_xlfn.STDEV.P(Table2[6M Return vs Nifty])</f>
        <v>0.54444134196531035</v>
      </c>
      <c r="M23">
        <v>-0.98369267275311101</v>
      </c>
      <c r="N23">
        <f>(Table2[[#This Row],[1W Return vs Nifty]]-AVERAGE(Table2[1W Return vs Nifty]))/_xlfn.STDEV.P(Table2[1W Return vs Nifty])</f>
        <v>0.37947915703611129</v>
      </c>
      <c r="O23">
        <v>1255.1300000000001</v>
      </c>
      <c r="P23">
        <v>1169.1260598919</v>
      </c>
      <c r="Q23">
        <v>981.57616274624104</v>
      </c>
      <c r="R23">
        <v>68.322091229215999</v>
      </c>
      <c r="S23" s="2">
        <f>(Table2[[#This Row],[Close Price]]-Table2[[#This Row],[20D EMA]])/Table2[[#This Row],[20D EMA]]</f>
        <v>5.3357022778516804E-2</v>
      </c>
      <c r="T23" s="2">
        <f>(Table2[[#This Row],[Close Price]]-Table2[[#This Row],[50D EMA]])/Table2[[#This Row],[50D EMA]]</f>
        <v>0.13084469276328012</v>
      </c>
      <c r="U23" s="2">
        <f>(Table2[[#This Row],[Close Price]]-Table2[[#This Row],[200D EMA]])/Table2[[#This Row],[200D EMA]]</f>
        <v>0.34691534918803008</v>
      </c>
      <c r="V23">
        <v>0.677302317824929</v>
      </c>
      <c r="W23">
        <v>1310</v>
      </c>
      <c r="X23">
        <v>1337.4</v>
      </c>
      <c r="Y23">
        <v>1285.7</v>
      </c>
      <c r="Z23">
        <v>1380</v>
      </c>
      <c r="AA23">
        <v>954</v>
      </c>
      <c r="AB23">
        <v>1380</v>
      </c>
      <c r="AC23" s="2">
        <f>(Table2[[#This Row],[Close Price]]/Table2[[#This Row],[Day Low]])-1</f>
        <v>9.2366412213740201E-3</v>
      </c>
      <c r="AD23" s="2">
        <f>(Table2[[#This Row],[Day High]]/Table2[[#This Row],[Close Price]])-1</f>
        <v>1.1572498298162204E-2</v>
      </c>
      <c r="AE23" s="2">
        <f>(Table2[[#This Row],[Close Price]]/Table2[[#This Row],[Current Week Low]])-1</f>
        <v>2.8311425682507441E-2</v>
      </c>
      <c r="AF23" s="2">
        <f>(Table2[[#This Row],[Current Week High]]/Table2[[#This Row],[Close Price]])-1</f>
        <v>4.3793964147946562E-2</v>
      </c>
      <c r="AG23" s="2">
        <f>(Table2[[#This Row],[Close Price]]/Table2[[#This Row],[Current Month Low]])-1</f>
        <v>0.38584905660377355</v>
      </c>
      <c r="AH23" s="2">
        <f>(Table2[[#This Row],[Current Month High]]/Table2[[#This Row],[Close Price]])-1</f>
        <v>4.3793964147946562E-2</v>
      </c>
      <c r="AI23">
        <v>4.37939641479465</v>
      </c>
      <c r="AJ23">
        <v>132.19178082191701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0.2</v>
      </c>
      <c r="AM23" t="s">
        <v>10125</v>
      </c>
      <c r="AN23">
        <v>12.28</v>
      </c>
      <c r="AO23" t="s">
        <v>10125</v>
      </c>
      <c r="AP23">
        <v>0.21503725270372001</v>
      </c>
      <c r="AQ23">
        <f>(Table2[[#This Row],[Sharpe Ratio]]-AVERAGE(Table2[Sharpe Ratio]))/_xlfn.STDEV.P(Table2[Sharpe Ratio])</f>
        <v>1.8193968999307708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4.0345381291759104</v>
      </c>
    </row>
    <row r="24" spans="1:44" x14ac:dyDescent="0.3">
      <c r="A24" t="s">
        <v>1571</v>
      </c>
      <c r="B24" t="s">
        <v>1572</v>
      </c>
      <c r="C24" t="s">
        <v>10084</v>
      </c>
      <c r="D24" t="s">
        <v>148</v>
      </c>
      <c r="E24">
        <v>5552.3274066000004</v>
      </c>
      <c r="F24">
        <v>355.5</v>
      </c>
      <c r="G24">
        <v>32.716775023289699</v>
      </c>
      <c r="H24">
        <f>(Table2[[#This Row],[1Y Return vs Nifty]]-AVERAGE(Table2[1Y Return vs Nifty]))/_xlfn.STDEV.P(Table2[1Y Return vs Nifty])</f>
        <v>-0.14217194886650986</v>
      </c>
      <c r="I24">
        <v>-1.8841826872198799</v>
      </c>
      <c r="J24">
        <f>(Table2[[#This Row],[1M Return vs Nifty]]-AVERAGE(Table2[1M Return vs Nifty]))/_xlfn.STDEV.P(Table2[1M Return vs Nifty])</f>
        <v>-0.34667035250627104</v>
      </c>
      <c r="K24">
        <v>25.6204402246744</v>
      </c>
      <c r="L24">
        <f>(Table2[[#This Row],[6M Return vs Nifty]]-AVERAGE(Table2[6M Return vs Nifty]))/_xlfn.STDEV.P(Table2[6M Return vs Nifty])</f>
        <v>0.38717165663997366</v>
      </c>
      <c r="M24">
        <v>-13.7197741538301</v>
      </c>
      <c r="N24">
        <f>(Table2[[#This Row],[1W Return vs Nifty]]-AVERAGE(Table2[1W Return vs Nifty]))/_xlfn.STDEV.P(Table2[1W Return vs Nifty])</f>
        <v>-2.1181113660732396</v>
      </c>
      <c r="O24">
        <v>352.75</v>
      </c>
      <c r="P24">
        <v>335.81214473632002</v>
      </c>
      <c r="Q24">
        <v>290.50625520637402</v>
      </c>
      <c r="R24">
        <v>49.1382798128339</v>
      </c>
      <c r="S24" s="2">
        <f>(Table2[[#This Row],[Close Price]]-Table2[[#This Row],[20D EMA]])/Table2[[#This Row],[20D EMA]]</f>
        <v>7.7958894401133948E-3</v>
      </c>
      <c r="T24" s="2">
        <f>(Table2[[#This Row],[Close Price]]-Table2[[#This Row],[50D EMA]])/Table2[[#This Row],[50D EMA]]</f>
        <v>5.8627585607837082E-2</v>
      </c>
      <c r="U24" s="2">
        <f>(Table2[[#This Row],[Close Price]]-Table2[[#This Row],[200D EMA]])/Table2[[#This Row],[200D EMA]]</f>
        <v>0.22372580152346389</v>
      </c>
      <c r="V24">
        <v>1.0223730311869501</v>
      </c>
      <c r="W24">
        <v>342.65</v>
      </c>
      <c r="X24">
        <v>385.1</v>
      </c>
      <c r="Y24">
        <v>342.3</v>
      </c>
      <c r="Z24">
        <v>385.1</v>
      </c>
      <c r="AA24">
        <v>281</v>
      </c>
      <c r="AB24">
        <v>397.5</v>
      </c>
      <c r="AC24" s="2">
        <f>(Table2[[#This Row],[Close Price]]/Table2[[#This Row],[Day Low]])-1</f>
        <v>3.7501824018677965E-2</v>
      </c>
      <c r="AD24" s="2">
        <f>(Table2[[#This Row],[Day High]]/Table2[[#This Row],[Close Price]])-1</f>
        <v>8.3263009845288449E-2</v>
      </c>
      <c r="AE24" s="2">
        <f>(Table2[[#This Row],[Close Price]]/Table2[[#This Row],[Current Week Low]])-1</f>
        <v>3.8562664329535368E-2</v>
      </c>
      <c r="AF24" s="2">
        <f>(Table2[[#This Row],[Current Week High]]/Table2[[#This Row],[Close Price]])-1</f>
        <v>8.3263009845288449E-2</v>
      </c>
      <c r="AG24" s="2">
        <f>(Table2[[#This Row],[Close Price]]/Table2[[#This Row],[Current Month Low]])-1</f>
        <v>0.26512455516014244</v>
      </c>
      <c r="AH24" s="2">
        <f>(Table2[[#This Row],[Current Month High]]/Table2[[#This Row],[Close Price]])-1</f>
        <v>0.1181434599156117</v>
      </c>
      <c r="AI24">
        <v>11.814345991561099</v>
      </c>
      <c r="AJ24">
        <v>60.859728506787299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0.11</v>
      </c>
      <c r="AM24" t="s">
        <v>10125</v>
      </c>
      <c r="AN24">
        <v>1.44</v>
      </c>
      <c r="AO24" t="s">
        <v>10125</v>
      </c>
      <c r="AP24">
        <v>0.21337441924298101</v>
      </c>
      <c r="AQ24">
        <f>(Table2[[#This Row],[Sharpe Ratio]]-AVERAGE(Table2[Sharpe Ratio]))/_xlfn.STDEV.P(Table2[Sharpe Ratio])</f>
        <v>1.8005970891617535</v>
      </c>
      <c r="AR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-0.41918492164429333</v>
      </c>
    </row>
    <row r="25" spans="1:44" x14ac:dyDescent="0.3">
      <c r="A25" t="s">
        <v>1089</v>
      </c>
      <c r="B25" t="s">
        <v>1090</v>
      </c>
      <c r="C25" t="s">
        <v>10084</v>
      </c>
      <c r="D25" t="s">
        <v>148</v>
      </c>
      <c r="E25">
        <v>11132.6765056</v>
      </c>
      <c r="F25">
        <v>11003.8</v>
      </c>
      <c r="G25">
        <v>136.98920432279499</v>
      </c>
      <c r="H25">
        <f>(Table2[[#This Row],[1Y Return vs Nifty]]-AVERAGE(Table2[1Y Return vs Nifty]))/_xlfn.STDEV.P(Table2[1Y Return vs Nifty])</f>
        <v>1.1056428773034004</v>
      </c>
      <c r="I25">
        <v>-8.7241087714030492</v>
      </c>
      <c r="J25">
        <f>(Table2[[#This Row],[1M Return vs Nifty]]-AVERAGE(Table2[1M Return vs Nifty]))/_xlfn.STDEV.P(Table2[1M Return vs Nifty])</f>
        <v>-0.98016205551771296</v>
      </c>
      <c r="K25">
        <v>61.220109409478503</v>
      </c>
      <c r="L25">
        <f>(Table2[[#This Row],[6M Return vs Nifty]]-AVERAGE(Table2[6M Return vs Nifty]))/_xlfn.STDEV.P(Table2[6M Return vs Nifty])</f>
        <v>1.4747397354487266</v>
      </c>
      <c r="M25">
        <v>-8.8507736292509005</v>
      </c>
      <c r="N25">
        <f>(Table2[[#This Row],[1W Return vs Nifty]]-AVERAGE(Table2[1W Return vs Nifty]))/_xlfn.STDEV.P(Table2[1W Return vs Nifty])</f>
        <v>-1.1632831808679476</v>
      </c>
      <c r="O25">
        <v>11017.8</v>
      </c>
      <c r="P25">
        <v>10592.128342460101</v>
      </c>
      <c r="Q25">
        <v>8141.9895698205801</v>
      </c>
      <c r="R25">
        <v>48.9384457406086</v>
      </c>
      <c r="S25" s="2">
        <f>(Table2[[#This Row],[Close Price]]-Table2[[#This Row],[20D EMA]])/Table2[[#This Row],[20D EMA]]</f>
        <v>-1.2706710958630581E-3</v>
      </c>
      <c r="T25" s="2">
        <f>(Table2[[#This Row],[Close Price]]-Table2[[#This Row],[50D EMA]])/Table2[[#This Row],[50D EMA]]</f>
        <v>3.8865810933356275E-2</v>
      </c>
      <c r="U25" s="2">
        <f>(Table2[[#This Row],[Close Price]]-Table2[[#This Row],[200D EMA]])/Table2[[#This Row],[200D EMA]]</f>
        <v>0.35148785264809462</v>
      </c>
      <c r="V25">
        <v>0.91786888982967996</v>
      </c>
      <c r="W25">
        <v>10900.6</v>
      </c>
      <c r="X25">
        <v>11468.25</v>
      </c>
      <c r="Y25">
        <v>10657.2</v>
      </c>
      <c r="Z25">
        <v>11549.8</v>
      </c>
      <c r="AA25">
        <v>9551</v>
      </c>
      <c r="AB25">
        <v>12000.05</v>
      </c>
      <c r="AC25" s="2">
        <f>(Table2[[#This Row],[Close Price]]/Table2[[#This Row],[Day Low]])-1</f>
        <v>9.4673687686914754E-3</v>
      </c>
      <c r="AD25" s="2">
        <f>(Table2[[#This Row],[Day High]]/Table2[[#This Row],[Close Price]])-1</f>
        <v>4.2208146276740743E-2</v>
      </c>
      <c r="AE25" s="2">
        <f>(Table2[[#This Row],[Close Price]]/Table2[[#This Row],[Current Week Low]])-1</f>
        <v>3.2522613819764956E-2</v>
      </c>
      <c r="AF25" s="2">
        <f>(Table2[[#This Row],[Current Week High]]/Table2[[#This Row],[Close Price]])-1</f>
        <v>4.9619222450426159E-2</v>
      </c>
      <c r="AG25" s="2">
        <f>(Table2[[#This Row],[Close Price]]/Table2[[#This Row],[Current Month Low]])-1</f>
        <v>0.15210972673018519</v>
      </c>
      <c r="AH25" s="2">
        <f>(Table2[[#This Row],[Current Month High]]/Table2[[#This Row],[Close Price]])-1</f>
        <v>9.0536905432668791E-2</v>
      </c>
      <c r="AI25">
        <v>13.5971209945655</v>
      </c>
      <c r="AJ25">
        <v>182.36592250448999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0.02</v>
      </c>
      <c r="AM25" t="s">
        <v>10125</v>
      </c>
      <c r="AN25">
        <v>3.05</v>
      </c>
      <c r="AO25" t="s">
        <v>10125</v>
      </c>
      <c r="AP25">
        <v>0.21025278894589899</v>
      </c>
      <c r="AQ25">
        <f>(Table2[[#This Row],[Sharpe Ratio]]-AVERAGE(Table2[Sharpe Ratio]))/_xlfn.STDEV.P(Table2[Sharpe Ratio])</f>
        <v>1.7653042830800845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2.202241659446551</v>
      </c>
    </row>
    <row r="26" spans="1:44" x14ac:dyDescent="0.3">
      <c r="A26" t="s">
        <v>977</v>
      </c>
      <c r="B26" t="s">
        <v>978</v>
      </c>
      <c r="C26" t="s">
        <v>10080</v>
      </c>
      <c r="D26" t="s">
        <v>459</v>
      </c>
      <c r="E26">
        <v>13862.51924946</v>
      </c>
      <c r="F26">
        <v>500.1</v>
      </c>
      <c r="G26">
        <v>199.878612806495</v>
      </c>
      <c r="H26">
        <f>(Table2[[#This Row],[1Y Return vs Nifty]]-AVERAGE(Table2[1Y Return vs Nifty]))/_xlfn.STDEV.P(Table2[1Y Return vs Nifty])</f>
        <v>1.8582323857880649</v>
      </c>
      <c r="I26">
        <v>-7.3378874683392601</v>
      </c>
      <c r="J26">
        <f>(Table2[[#This Row],[1M Return vs Nifty]]-AVERAGE(Table2[1M Return vs Nifty]))/_xlfn.STDEV.P(Table2[1M Return vs Nifty])</f>
        <v>-0.85177474793272312</v>
      </c>
      <c r="K26">
        <v>1.9952083711001101</v>
      </c>
      <c r="L26">
        <f>(Table2[[#This Row],[6M Return vs Nifty]]-AVERAGE(Table2[6M Return vs Nifty]))/_xlfn.STDEV.P(Table2[6M Return vs Nifty])</f>
        <v>-0.33457797212822793</v>
      </c>
      <c r="M26">
        <v>-3.8198260659425598</v>
      </c>
      <c r="N26">
        <f>(Table2[[#This Row],[1W Return vs Nifty]]-AVERAGE(Table2[1W Return vs Nifty]))/_xlfn.STDEV.P(Table2[1W Return vs Nifty])</f>
        <v>-0.17669660986899635</v>
      </c>
      <c r="O26">
        <v>497.87</v>
      </c>
      <c r="P26">
        <v>496.48606006243699</v>
      </c>
      <c r="Q26">
        <v>423.56566993218303</v>
      </c>
      <c r="R26">
        <v>52.072257909783801</v>
      </c>
      <c r="S26" s="2">
        <f>(Table2[[#This Row],[Close Price]]-Table2[[#This Row],[20D EMA]])/Table2[[#This Row],[20D EMA]]</f>
        <v>4.4790808845682969E-3</v>
      </c>
      <c r="T26" s="2">
        <f>(Table2[[#This Row],[Close Price]]-Table2[[#This Row],[50D EMA]])/Table2[[#This Row],[50D EMA]]</f>
        <v>7.2790360662060702E-3</v>
      </c>
      <c r="U26" s="2">
        <f>(Table2[[#This Row],[Close Price]]-Table2[[#This Row],[200D EMA]])/Table2[[#This Row],[200D EMA]]</f>
        <v>0.1806905882624314</v>
      </c>
      <c r="V26">
        <v>1.18277968738668</v>
      </c>
      <c r="W26">
        <v>498.1</v>
      </c>
      <c r="X26">
        <v>509.95</v>
      </c>
      <c r="Y26">
        <v>491.7</v>
      </c>
      <c r="Z26">
        <v>519</v>
      </c>
      <c r="AA26">
        <v>411.25</v>
      </c>
      <c r="AB26">
        <v>532.54999999999995</v>
      </c>
      <c r="AC26" s="2">
        <f>(Table2[[#This Row],[Close Price]]/Table2[[#This Row],[Day Low]])-1</f>
        <v>4.0152579803252042E-3</v>
      </c>
      <c r="AD26" s="2">
        <f>(Table2[[#This Row],[Day High]]/Table2[[#This Row],[Close Price]])-1</f>
        <v>1.9696060787842473E-2</v>
      </c>
      <c r="AE26" s="2">
        <f>(Table2[[#This Row],[Close Price]]/Table2[[#This Row],[Current Week Low]])-1</f>
        <v>1.7083587553386348E-2</v>
      </c>
      <c r="AF26" s="2">
        <f>(Table2[[#This Row],[Current Week High]]/Table2[[#This Row],[Close Price]])-1</f>
        <v>3.7792441511697694E-2</v>
      </c>
      <c r="AG26" s="2">
        <f>(Table2[[#This Row],[Close Price]]/Table2[[#This Row],[Current Month Low]])-1</f>
        <v>0.21604863221884507</v>
      </c>
      <c r="AH26" s="2">
        <f>(Table2[[#This Row],[Current Month High]]/Table2[[#This Row],[Close Price]])-1</f>
        <v>6.4887022595480737E-2</v>
      </c>
      <c r="AI26">
        <v>22.375524895020899</v>
      </c>
      <c r="AJ26">
        <v>235.07537688442201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-0.13</v>
      </c>
      <c r="AM26" t="s">
        <v>10126</v>
      </c>
      <c r="AN26">
        <v>4.5599999999999996</v>
      </c>
      <c r="AO26" t="s">
        <v>10125</v>
      </c>
      <c r="AP26">
        <v>0.209740061258753</v>
      </c>
      <c r="AQ26">
        <f>(Table2[[#This Row],[Sharpe Ratio]]-AVERAGE(Table2[Sharpe Ratio]))/_xlfn.STDEV.P(Table2[Sharpe Ratio])</f>
        <v>1.7595074406890872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2.2546904965472043</v>
      </c>
    </row>
    <row r="27" spans="1:44" x14ac:dyDescent="0.3">
      <c r="A27" t="s">
        <v>897</v>
      </c>
      <c r="B27" t="s">
        <v>898</v>
      </c>
      <c r="C27" t="s">
        <v>10080</v>
      </c>
      <c r="D27" t="s">
        <v>642</v>
      </c>
      <c r="E27">
        <v>16075.493635999999</v>
      </c>
      <c r="F27">
        <v>890</v>
      </c>
      <c r="G27">
        <v>71.264319638939</v>
      </c>
      <c r="H27">
        <f>(Table2[[#This Row],[1Y Return vs Nifty]]-AVERAGE(Table2[1Y Return vs Nifty]))/_xlfn.STDEV.P(Table2[1Y Return vs Nifty])</f>
        <v>0.31912158775661265</v>
      </c>
      <c r="I27">
        <v>21.407965339489699</v>
      </c>
      <c r="J27">
        <f>(Table2[[#This Row],[1M Return vs Nifty]]-AVERAGE(Table2[1M Return vs Nifty]))/_xlfn.STDEV.P(Table2[1M Return vs Nifty])</f>
        <v>1.8105726262381332</v>
      </c>
      <c r="K27">
        <v>15.1570143137199</v>
      </c>
      <c r="L27">
        <f>(Table2[[#This Row],[6M Return vs Nifty]]-AVERAGE(Table2[6M Return vs Nifty]))/_xlfn.STDEV.P(Table2[6M Return vs Nifty])</f>
        <v>6.7514528461041307E-2</v>
      </c>
      <c r="M27">
        <v>-0.208329447623991</v>
      </c>
      <c r="N27">
        <f>(Table2[[#This Row],[1W Return vs Nifty]]-AVERAGE(Table2[1W Return vs Nifty]))/_xlfn.STDEV.P(Table2[1W Return vs Nifty])</f>
        <v>0.5315306216822242</v>
      </c>
      <c r="O27">
        <v>814.78</v>
      </c>
      <c r="P27">
        <v>763.51070584955005</v>
      </c>
      <c r="Q27">
        <v>688.17733885712005</v>
      </c>
      <c r="R27">
        <v>69.825426231835294</v>
      </c>
      <c r="S27" s="2">
        <f>(Table2[[#This Row],[Close Price]]-Table2[[#This Row],[20D EMA]])/Table2[[#This Row],[20D EMA]]</f>
        <v>9.2319399101598018E-2</v>
      </c>
      <c r="T27" s="2">
        <f>(Table2[[#This Row],[Close Price]]-Table2[[#This Row],[50D EMA]])/Table2[[#This Row],[50D EMA]]</f>
        <v>0.1656680033185739</v>
      </c>
      <c r="U27" s="2">
        <f>(Table2[[#This Row],[Close Price]]-Table2[[#This Row],[200D EMA]])/Table2[[#This Row],[200D EMA]]</f>
        <v>0.29327129759613102</v>
      </c>
      <c r="V27">
        <v>2.7270925005917701</v>
      </c>
      <c r="W27">
        <v>888</v>
      </c>
      <c r="X27">
        <v>904</v>
      </c>
      <c r="Y27">
        <v>880.55</v>
      </c>
      <c r="Z27">
        <v>968.9</v>
      </c>
      <c r="AA27">
        <v>611.54999999999995</v>
      </c>
      <c r="AB27">
        <v>968.9</v>
      </c>
      <c r="AC27" s="2">
        <f>(Table2[[#This Row],[Close Price]]/Table2[[#This Row],[Day Low]])-1</f>
        <v>2.2522522522523403E-3</v>
      </c>
      <c r="AD27" s="2">
        <f>(Table2[[#This Row],[Day High]]/Table2[[#This Row],[Close Price]])-1</f>
        <v>1.5730337078651679E-2</v>
      </c>
      <c r="AE27" s="2">
        <f>(Table2[[#This Row],[Close Price]]/Table2[[#This Row],[Current Week Low]])-1</f>
        <v>1.0731928908068955E-2</v>
      </c>
      <c r="AF27" s="2">
        <f>(Table2[[#This Row],[Current Week High]]/Table2[[#This Row],[Close Price]])-1</f>
        <v>8.8651685393258406E-2</v>
      </c>
      <c r="AG27" s="2">
        <f>(Table2[[#This Row],[Close Price]]/Table2[[#This Row],[Current Month Low]])-1</f>
        <v>0.45531845311094776</v>
      </c>
      <c r="AH27" s="2">
        <f>(Table2[[#This Row],[Current Month High]]/Table2[[#This Row],[Close Price]])-1</f>
        <v>8.8651685393258406E-2</v>
      </c>
      <c r="AI27">
        <v>8.8651685393258397</v>
      </c>
      <c r="AJ27">
        <v>104.222120238641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0.12</v>
      </c>
      <c r="AM27" t="s">
        <v>10125</v>
      </c>
      <c r="AN27">
        <v>24.72</v>
      </c>
      <c r="AO27" t="s">
        <v>10125</v>
      </c>
      <c r="AP27">
        <v>0.20969367157069899</v>
      </c>
      <c r="AQ27">
        <f>(Table2[[#This Row],[Sharpe Ratio]]-AVERAGE(Table2[Sharpe Ratio]))/_xlfn.STDEV.P(Table2[Sharpe Ratio])</f>
        <v>1.7589829640186083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4.487722328156619</v>
      </c>
    </row>
    <row r="28" spans="1:44" x14ac:dyDescent="0.3">
      <c r="A28" t="s">
        <v>359</v>
      </c>
      <c r="B28" t="s">
        <v>360</v>
      </c>
      <c r="C28" t="s">
        <v>10083</v>
      </c>
      <c r="D28" t="s">
        <v>129</v>
      </c>
      <c r="E28">
        <v>67727.494863</v>
      </c>
      <c r="F28">
        <v>822.5</v>
      </c>
      <c r="G28">
        <v>120.55088852011799</v>
      </c>
      <c r="H28">
        <f>(Table2[[#This Row],[1Y Return vs Nifty]]-AVERAGE(Table2[1Y Return vs Nifty]))/_xlfn.STDEV.P(Table2[1Y Return vs Nifty])</f>
        <v>0.90892765436631684</v>
      </c>
      <c r="I28">
        <v>5.1747280297098399</v>
      </c>
      <c r="J28">
        <f>(Table2[[#This Row],[1M Return vs Nifty]]-AVERAGE(Table2[1M Return vs Nifty]))/_xlfn.STDEV.P(Table2[1M Return vs Nifty])</f>
        <v>0.30710299481310271</v>
      </c>
      <c r="K28">
        <v>33.721806792901297</v>
      </c>
      <c r="L28">
        <f>(Table2[[#This Row],[6M Return vs Nifty]]-AVERAGE(Table2[6M Return vs Nifty]))/_xlfn.STDEV.P(Table2[6M Return vs Nifty])</f>
        <v>0.63466799231078141</v>
      </c>
      <c r="M28">
        <v>-2.13062372592475</v>
      </c>
      <c r="N28">
        <f>(Table2[[#This Row],[1W Return vs Nifty]]-AVERAGE(Table2[1W Return vs Nifty]))/_xlfn.STDEV.P(Table2[1W Return vs Nifty])</f>
        <v>0.15456193007604324</v>
      </c>
      <c r="O28">
        <v>792.29</v>
      </c>
      <c r="P28">
        <v>753.61133843594098</v>
      </c>
      <c r="Q28">
        <v>618.61434507792603</v>
      </c>
      <c r="R28">
        <v>62.796387560787601</v>
      </c>
      <c r="S28" s="2">
        <f>(Table2[[#This Row],[Close Price]]-Table2[[#This Row],[20D EMA]])/Table2[[#This Row],[20D EMA]]</f>
        <v>3.8129977659695363E-2</v>
      </c>
      <c r="T28" s="2">
        <f>(Table2[[#This Row],[Close Price]]-Table2[[#This Row],[50D EMA]])/Table2[[#This Row],[50D EMA]]</f>
        <v>9.1411392120282889E-2</v>
      </c>
      <c r="U28" s="2">
        <f>(Table2[[#This Row],[Close Price]]-Table2[[#This Row],[200D EMA]])/Table2[[#This Row],[200D EMA]]</f>
        <v>0.32958442775262631</v>
      </c>
      <c r="V28">
        <v>0.42923829307607198</v>
      </c>
      <c r="W28">
        <v>804.15</v>
      </c>
      <c r="X28">
        <v>825</v>
      </c>
      <c r="Y28">
        <v>784.35</v>
      </c>
      <c r="Z28">
        <v>826</v>
      </c>
      <c r="AA28">
        <v>731.4</v>
      </c>
      <c r="AB28">
        <v>841</v>
      </c>
      <c r="AC28" s="2">
        <f>(Table2[[#This Row],[Close Price]]/Table2[[#This Row],[Day Low]])-1</f>
        <v>2.2819125784990346E-2</v>
      </c>
      <c r="AD28" s="2">
        <f>(Table2[[#This Row],[Day High]]/Table2[[#This Row],[Close Price]])-1</f>
        <v>3.0395136778116338E-3</v>
      </c>
      <c r="AE28" s="2">
        <f>(Table2[[#This Row],[Close Price]]/Table2[[#This Row],[Current Week Low]])-1</f>
        <v>4.8639000446229375E-2</v>
      </c>
      <c r="AF28" s="2">
        <f>(Table2[[#This Row],[Current Week High]]/Table2[[#This Row],[Close Price]])-1</f>
        <v>4.2553191489360653E-3</v>
      </c>
      <c r="AG28" s="2">
        <f>(Table2[[#This Row],[Close Price]]/Table2[[#This Row],[Current Month Low]])-1</f>
        <v>0.12455564670494934</v>
      </c>
      <c r="AH28" s="2">
        <f>(Table2[[#This Row],[Current Month High]]/Table2[[#This Row],[Close Price]])-1</f>
        <v>2.2492401215805424E-2</v>
      </c>
      <c r="AI28">
        <v>2.2492401215805402</v>
      </c>
      <c r="AJ28">
        <v>152.921279212792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0.05</v>
      </c>
      <c r="AM28" t="s">
        <v>10125</v>
      </c>
      <c r="AN28">
        <v>3.17</v>
      </c>
      <c r="AO28" t="s">
        <v>10125</v>
      </c>
      <c r="AP28">
        <v>0.20916551335988501</v>
      </c>
      <c r="AQ28">
        <f>(Table2[[#This Row],[Sharpe Ratio]]-AVERAGE(Table2[Sharpe Ratio]))/_xlfn.STDEV.P(Table2[Sharpe Ratio])</f>
        <v>1.7530116658376151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3.7582722374038591</v>
      </c>
    </row>
    <row r="29" spans="1:44" x14ac:dyDescent="0.3">
      <c r="A29" t="s">
        <v>1213</v>
      </c>
      <c r="B29" t="s">
        <v>1214</v>
      </c>
      <c r="C29" t="s">
        <v>10079</v>
      </c>
      <c r="D29" t="s">
        <v>46</v>
      </c>
      <c r="E29">
        <v>9030.0143529600009</v>
      </c>
      <c r="F29">
        <v>525.65</v>
      </c>
      <c r="G29">
        <v>190.00385819877999</v>
      </c>
      <c r="H29">
        <f>(Table2[[#This Row],[1Y Return vs Nifty]]-AVERAGE(Table2[1Y Return vs Nifty]))/_xlfn.STDEV.P(Table2[1Y Return vs Nifty])</f>
        <v>1.7400624602662962</v>
      </c>
      <c r="I29">
        <v>23.660290357782301</v>
      </c>
      <c r="J29">
        <f>(Table2[[#This Row],[1M Return vs Nifty]]-AVERAGE(Table2[1M Return vs Nifty]))/_xlfn.STDEV.P(Table2[1M Return vs Nifty])</f>
        <v>2.0191756424129563</v>
      </c>
      <c r="K29">
        <v>71.763686420111</v>
      </c>
      <c r="L29">
        <f>(Table2[[#This Row],[6M Return vs Nifty]]-AVERAGE(Table2[6M Return vs Nifty]))/_xlfn.STDEV.P(Table2[6M Return vs Nifty])</f>
        <v>1.7968454756369083</v>
      </c>
      <c r="M29">
        <v>7.1793847947542799</v>
      </c>
      <c r="N29">
        <f>(Table2[[#This Row],[1W Return vs Nifty]]-AVERAGE(Table2[1W Return vs Nifty]))/_xlfn.STDEV.P(Table2[1W Return vs Nifty])</f>
        <v>1.980287455298497</v>
      </c>
      <c r="O29">
        <v>468.41</v>
      </c>
      <c r="P29">
        <v>422.99478675861297</v>
      </c>
      <c r="Q29">
        <v>326.31598072971701</v>
      </c>
      <c r="R29">
        <v>80.774186200746797</v>
      </c>
      <c r="S29" s="2">
        <f>(Table2[[#This Row],[Close Price]]-Table2[[#This Row],[20D EMA]])/Table2[[#This Row],[20D EMA]]</f>
        <v>0.12220063619478651</v>
      </c>
      <c r="T29" s="2">
        <f>(Table2[[#This Row],[Close Price]]-Table2[[#This Row],[50D EMA]])/Table2[[#This Row],[50D EMA]]</f>
        <v>0.24268671022645116</v>
      </c>
      <c r="U29" s="2">
        <f>(Table2[[#This Row],[Close Price]]-Table2[[#This Row],[200D EMA]])/Table2[[#This Row],[200D EMA]]</f>
        <v>0.61086195908801832</v>
      </c>
      <c r="V29">
        <v>1.4024462503128301</v>
      </c>
      <c r="W29">
        <v>508.5</v>
      </c>
      <c r="X29">
        <v>530</v>
      </c>
      <c r="Y29">
        <v>470.9</v>
      </c>
      <c r="Z29">
        <v>537.95000000000005</v>
      </c>
      <c r="AA29">
        <v>352</v>
      </c>
      <c r="AB29">
        <v>537.95000000000005</v>
      </c>
      <c r="AC29" s="2">
        <f>(Table2[[#This Row],[Close Price]]/Table2[[#This Row],[Day Low]])-1</f>
        <v>3.3726647000983156E-2</v>
      </c>
      <c r="AD29" s="2">
        <f>(Table2[[#This Row],[Day High]]/Table2[[#This Row],[Close Price]])-1</f>
        <v>8.2754684676116241E-3</v>
      </c>
      <c r="AE29" s="2">
        <f>(Table2[[#This Row],[Close Price]]/Table2[[#This Row],[Current Week Low]])-1</f>
        <v>0.11626672329581655</v>
      </c>
      <c r="AF29" s="2">
        <f>(Table2[[#This Row],[Current Week High]]/Table2[[#This Row],[Close Price]])-1</f>
        <v>2.339960049462575E-2</v>
      </c>
      <c r="AG29" s="2">
        <f>(Table2[[#This Row],[Close Price]]/Table2[[#This Row],[Current Month Low]])-1</f>
        <v>0.49332386363636349</v>
      </c>
      <c r="AH29" s="2">
        <f>(Table2[[#This Row],[Current Month High]]/Table2[[#This Row],[Close Price]])-1</f>
        <v>2.339960049462575E-2</v>
      </c>
      <c r="AI29">
        <v>2.3399600494625701</v>
      </c>
      <c r="AJ29">
        <v>227.50778816199301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0.49</v>
      </c>
      <c r="AM29" t="s">
        <v>10125</v>
      </c>
      <c r="AN29">
        <v>18.670000000000002</v>
      </c>
      <c r="AO29" t="s">
        <v>10125</v>
      </c>
      <c r="AP29">
        <v>0.20881596944164099</v>
      </c>
      <c r="AQ29">
        <f>(Table2[[#This Row],[Sharpe Ratio]]-AVERAGE(Table2[Sharpe Ratio]))/_xlfn.STDEV.P(Table2[Sharpe Ratio])</f>
        <v>1.7490597610476262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9.2854307946622843</v>
      </c>
    </row>
    <row r="30" spans="1:44" x14ac:dyDescent="0.3">
      <c r="A30" t="s">
        <v>320</v>
      </c>
      <c r="B30" t="s">
        <v>321</v>
      </c>
      <c r="C30" t="s">
        <v>10089</v>
      </c>
      <c r="D30" t="s">
        <v>140</v>
      </c>
      <c r="E30">
        <v>75867.076636040001</v>
      </c>
      <c r="F30">
        <v>1892.6</v>
      </c>
      <c r="G30">
        <v>200.995367906193</v>
      </c>
      <c r="H30">
        <f>(Table2[[#This Row],[1Y Return vs Nifty]]-AVERAGE(Table2[1Y Return vs Nifty]))/_xlfn.STDEV.P(Table2[1Y Return vs Nifty])</f>
        <v>1.8715964512458803</v>
      </c>
      <c r="I30">
        <v>10.891321082339701</v>
      </c>
      <c r="J30">
        <f>(Table2[[#This Row],[1M Return vs Nifty]]-AVERAGE(Table2[1M Return vs Nifty]))/_xlfn.STDEV.P(Table2[1M Return vs Nifty])</f>
        <v>0.83655524674724635</v>
      </c>
      <c r="K30">
        <v>54.211419997234799</v>
      </c>
      <c r="L30">
        <f>(Table2[[#This Row],[6M Return vs Nifty]]-AVERAGE(Table2[6M Return vs Nifty]))/_xlfn.STDEV.P(Table2[6M Return vs Nifty])</f>
        <v>1.2606246311911062</v>
      </c>
      <c r="M30">
        <v>-8.93750820163255</v>
      </c>
      <c r="N30">
        <f>(Table2[[#This Row],[1W Return vs Nifty]]-AVERAGE(Table2[1W Return vs Nifty]))/_xlfn.STDEV.P(Table2[1W Return vs Nifty])</f>
        <v>-1.1802921365917478</v>
      </c>
      <c r="O30">
        <v>1844.87</v>
      </c>
      <c r="P30">
        <v>1660.8926428796301</v>
      </c>
      <c r="Q30">
        <v>1237.90562902744</v>
      </c>
      <c r="R30">
        <v>50.643254699551001</v>
      </c>
      <c r="S30" s="2">
        <f>(Table2[[#This Row],[Close Price]]-Table2[[#This Row],[20D EMA]])/Table2[[#This Row],[20D EMA]]</f>
        <v>2.5871741640332391E-2</v>
      </c>
      <c r="T30" s="2">
        <f>(Table2[[#This Row],[Close Price]]-Table2[[#This Row],[50D EMA]])/Table2[[#This Row],[50D EMA]]</f>
        <v>0.13950772683214441</v>
      </c>
      <c r="U30" s="2">
        <f>(Table2[[#This Row],[Close Price]]-Table2[[#This Row],[200D EMA]])/Table2[[#This Row],[200D EMA]]</f>
        <v>0.52887260193405883</v>
      </c>
      <c r="V30">
        <v>1.4437021218366299</v>
      </c>
      <c r="W30">
        <v>1830.2</v>
      </c>
      <c r="X30">
        <v>1916.05</v>
      </c>
      <c r="Y30">
        <v>1815.05</v>
      </c>
      <c r="Z30">
        <v>2074.8000000000002</v>
      </c>
      <c r="AA30">
        <v>1386.05</v>
      </c>
      <c r="AB30">
        <v>2074.8000000000002</v>
      </c>
      <c r="AC30" s="2">
        <f>(Table2[[#This Row],[Close Price]]/Table2[[#This Row],[Day Low]])-1</f>
        <v>3.4094634466178553E-2</v>
      </c>
      <c r="AD30" s="2">
        <f>(Table2[[#This Row],[Day High]]/Table2[[#This Row],[Close Price]])-1</f>
        <v>1.2390362464334892E-2</v>
      </c>
      <c r="AE30" s="2">
        <f>(Table2[[#This Row],[Close Price]]/Table2[[#This Row],[Current Week Low]])-1</f>
        <v>4.2726095699842981E-2</v>
      </c>
      <c r="AF30" s="2">
        <f>(Table2[[#This Row],[Current Week High]]/Table2[[#This Row],[Close Price]])-1</f>
        <v>9.6269681919053385E-2</v>
      </c>
      <c r="AG30" s="2">
        <f>(Table2[[#This Row],[Close Price]]/Table2[[#This Row],[Current Month Low]])-1</f>
        <v>0.36546300638505103</v>
      </c>
      <c r="AH30" s="2">
        <f>(Table2[[#This Row],[Current Month High]]/Table2[[#This Row],[Close Price]])-1</f>
        <v>9.6269681919053385E-2</v>
      </c>
      <c r="AI30">
        <v>9.6269681919053305</v>
      </c>
      <c r="AJ30">
        <v>263.12356101304601</v>
      </c>
      <c r="AK30" t="str">
        <f>IF(AND(Table2[[#This Row],[20D EMA]]&gt;Table2[[#This Row],[50D EMA]],Table2[[#This Row],[50D EMA]]&gt;Table2[[#This Row],[200D EMA]]),"Uptrend","Downtrend/NoTrend")</f>
        <v>Uptrend</v>
      </c>
      <c r="AL30">
        <v>0.28000000000000003</v>
      </c>
      <c r="AM30" t="s">
        <v>10125</v>
      </c>
      <c r="AN30">
        <v>1.0900000000000001</v>
      </c>
      <c r="AO30" t="s">
        <v>10125</v>
      </c>
      <c r="AP30">
        <v>0.208761733406714</v>
      </c>
      <c r="AQ30">
        <f>(Table2[[#This Row],[Sharpe Ratio]]-AVERAGE(Table2[Sharpe Ratio]))/_xlfn.STDEV.P(Table2[Sharpe Ratio])</f>
        <v>1.7484465744492304</v>
      </c>
      <c r="AR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4.5369307670417154</v>
      </c>
    </row>
    <row r="31" spans="1:44" x14ac:dyDescent="0.3">
      <c r="A31" t="s">
        <v>402</v>
      </c>
      <c r="B31" t="s">
        <v>403</v>
      </c>
      <c r="C31" t="s">
        <v>10084</v>
      </c>
      <c r="D31" t="s">
        <v>72</v>
      </c>
      <c r="E31">
        <v>58525.368750000001</v>
      </c>
      <c r="F31">
        <v>1596.6</v>
      </c>
      <c r="G31">
        <v>164.16958106519701</v>
      </c>
      <c r="H31">
        <f>(Table2[[#This Row],[1Y Return vs Nifty]]-AVERAGE(Table2[1Y Return vs Nifty]))/_xlfn.STDEV.P(Table2[1Y Return vs Nifty])</f>
        <v>1.430906969718805</v>
      </c>
      <c r="I31">
        <v>1.0309954219403701</v>
      </c>
      <c r="J31">
        <f>(Table2[[#This Row],[1M Return vs Nifty]]-AVERAGE(Table2[1M Return vs Nifty]))/_xlfn.STDEV.P(Table2[1M Return vs Nifty])</f>
        <v>-7.6676039377060967E-2</v>
      </c>
      <c r="K31">
        <v>77.858302185817394</v>
      </c>
      <c r="L31">
        <f>(Table2[[#This Row],[6M Return vs Nifty]]-AVERAGE(Table2[6M Return vs Nifty]))/_xlfn.STDEV.P(Table2[6M Return vs Nifty])</f>
        <v>1.9830356765901287</v>
      </c>
      <c r="M31">
        <v>-0.32755133132059</v>
      </c>
      <c r="N31">
        <f>(Table2[[#This Row],[1W Return vs Nifty]]-AVERAGE(Table2[1W Return vs Nifty]))/_xlfn.STDEV.P(Table2[1W Return vs Nifty])</f>
        <v>0.50815078956429316</v>
      </c>
      <c r="O31">
        <v>1501.96</v>
      </c>
      <c r="P31">
        <v>1324.6241061639901</v>
      </c>
      <c r="Q31">
        <v>949.61098092122597</v>
      </c>
      <c r="R31">
        <v>63.955546806872803</v>
      </c>
      <c r="S31" s="2">
        <f>(Table2[[#This Row],[Close Price]]-Table2[[#This Row],[20D EMA]])/Table2[[#This Row],[20D EMA]]</f>
        <v>6.3010998961357076E-2</v>
      </c>
      <c r="T31" s="2">
        <f>(Table2[[#This Row],[Close Price]]-Table2[[#This Row],[50D EMA]])/Table2[[#This Row],[50D EMA]]</f>
        <v>0.20532307435022543</v>
      </c>
      <c r="U31" s="2">
        <f>(Table2[[#This Row],[Close Price]]-Table2[[#This Row],[200D EMA]])/Table2[[#This Row],[200D EMA]]</f>
        <v>0.68132006903619013</v>
      </c>
      <c r="V31">
        <v>1.5343785319199801</v>
      </c>
      <c r="W31">
        <v>1580</v>
      </c>
      <c r="X31">
        <v>1649</v>
      </c>
      <c r="Y31">
        <v>1496</v>
      </c>
      <c r="Z31">
        <v>1649</v>
      </c>
      <c r="AA31">
        <v>1293.2</v>
      </c>
      <c r="AB31">
        <v>1662.95</v>
      </c>
      <c r="AC31" s="2">
        <f>(Table2[[#This Row],[Close Price]]/Table2[[#This Row],[Day Low]])-1</f>
        <v>1.0506329113924018E-2</v>
      </c>
      <c r="AD31" s="2">
        <f>(Table2[[#This Row],[Day High]]/Table2[[#This Row],[Close Price]])-1</f>
        <v>3.2819741951647385E-2</v>
      </c>
      <c r="AE31" s="2">
        <f>(Table2[[#This Row],[Close Price]]/Table2[[#This Row],[Current Week Low]])-1</f>
        <v>6.7245989304812737E-2</v>
      </c>
      <c r="AF31" s="2">
        <f>(Table2[[#This Row],[Current Week High]]/Table2[[#This Row],[Close Price]])-1</f>
        <v>3.2819741951647385E-2</v>
      </c>
      <c r="AG31" s="2">
        <f>(Table2[[#This Row],[Close Price]]/Table2[[#This Row],[Current Month Low]])-1</f>
        <v>0.2346118156510979</v>
      </c>
      <c r="AH31" s="2">
        <f>(Table2[[#This Row],[Current Month High]]/Table2[[#This Row],[Close Price]])-1</f>
        <v>4.1557058749843501E-2</v>
      </c>
      <c r="AI31">
        <v>4.1557058749843501</v>
      </c>
      <c r="AJ31">
        <v>254.79999999999899</v>
      </c>
      <c r="AK31" t="str">
        <f>IF(AND(Table2[[#This Row],[20D EMA]]&gt;Table2[[#This Row],[50D EMA]],Table2[[#This Row],[50D EMA]]&gt;Table2[[#This Row],[200D EMA]]),"Uptrend","Downtrend/NoTrend")</f>
        <v>Uptrend</v>
      </c>
      <c r="AL31">
        <v>0</v>
      </c>
      <c r="AM31">
        <v>0</v>
      </c>
      <c r="AN31">
        <v>12.22</v>
      </c>
      <c r="AO31" t="s">
        <v>10125</v>
      </c>
      <c r="AP31">
        <v>0.20875258390345</v>
      </c>
      <c r="AQ31">
        <f>(Table2[[#This Row],[Sharpe Ratio]]-AVERAGE(Table2[Sharpe Ratio]))/_xlfn.STDEV.P(Table2[Sharpe Ratio])</f>
        <v>1.7483431311796216</v>
      </c>
      <c r="AR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5.5937605276757871</v>
      </c>
    </row>
    <row r="32" spans="1:44" x14ac:dyDescent="0.3">
      <c r="A32" t="s">
        <v>956</v>
      </c>
      <c r="B32" t="s">
        <v>957</v>
      </c>
      <c r="C32" t="s">
        <v>10087</v>
      </c>
      <c r="D32" t="s">
        <v>953</v>
      </c>
      <c r="E32">
        <v>14421.4661044</v>
      </c>
      <c r="F32">
        <v>350.6</v>
      </c>
      <c r="G32">
        <v>42.528667802368197</v>
      </c>
      <c r="H32">
        <f>(Table2[[#This Row],[1Y Return vs Nifty]]-AVERAGE(Table2[1Y Return vs Nifty]))/_xlfn.STDEV.P(Table2[1Y Return vs Nifty])</f>
        <v>-2.4754282808721741E-2</v>
      </c>
      <c r="I32">
        <v>7.64090498423794</v>
      </c>
      <c r="J32">
        <f>(Table2[[#This Row],[1M Return vs Nifty]]-AVERAGE(Table2[1M Return vs Nifty]))/_xlfn.STDEV.P(Table2[1M Return vs Nifty])</f>
        <v>0.5355122816421356</v>
      </c>
      <c r="K32">
        <v>-4.15034093451193</v>
      </c>
      <c r="L32">
        <f>(Table2[[#This Row],[6M Return vs Nifty]]-AVERAGE(Table2[6M Return vs Nifty]))/_xlfn.STDEV.P(Table2[6M Return vs Nifty])</f>
        <v>-0.52232419012909426</v>
      </c>
      <c r="M32">
        <v>-3.25404356580892</v>
      </c>
      <c r="N32">
        <f>(Table2[[#This Row],[1W Return vs Nifty]]-AVERAGE(Table2[1W Return vs Nifty]))/_xlfn.STDEV.P(Table2[1W Return vs Nifty])</f>
        <v>-6.5744664989055152E-2</v>
      </c>
      <c r="O32">
        <v>345.15</v>
      </c>
      <c r="P32">
        <v>337.49704252294799</v>
      </c>
      <c r="Q32">
        <v>313.01479839446603</v>
      </c>
      <c r="R32">
        <v>51.004633110253103</v>
      </c>
      <c r="S32" s="2">
        <f>(Table2[[#This Row],[Close Price]]-Table2[[#This Row],[20D EMA]])/Table2[[#This Row],[20D EMA]]</f>
        <v>1.5790236129219311E-2</v>
      </c>
      <c r="T32" s="2">
        <f>(Table2[[#This Row],[Close Price]]-Table2[[#This Row],[50D EMA]])/Table2[[#This Row],[50D EMA]]</f>
        <v>3.8823917919698803E-2</v>
      </c>
      <c r="U32" s="2">
        <f>(Table2[[#This Row],[Close Price]]-Table2[[#This Row],[200D EMA]])/Table2[[#This Row],[200D EMA]]</f>
        <v>0.12007483926740278</v>
      </c>
      <c r="V32">
        <v>1.14189803984978</v>
      </c>
      <c r="W32">
        <v>348.7</v>
      </c>
      <c r="X32">
        <v>361.1</v>
      </c>
      <c r="Y32">
        <v>348.7</v>
      </c>
      <c r="Z32">
        <v>368.75</v>
      </c>
      <c r="AA32">
        <v>277.95</v>
      </c>
      <c r="AB32">
        <v>371</v>
      </c>
      <c r="AC32" s="2">
        <f>(Table2[[#This Row],[Close Price]]/Table2[[#This Row],[Day Low]])-1</f>
        <v>5.4488098652136774E-3</v>
      </c>
      <c r="AD32" s="2">
        <f>(Table2[[#This Row],[Day High]]/Table2[[#This Row],[Close Price]])-1</f>
        <v>2.994865944095837E-2</v>
      </c>
      <c r="AE32" s="2">
        <f>(Table2[[#This Row],[Close Price]]/Table2[[#This Row],[Current Week Low]])-1</f>
        <v>5.4488098652136774E-3</v>
      </c>
      <c r="AF32" s="2">
        <f>(Table2[[#This Row],[Current Week High]]/Table2[[#This Row],[Close Price]])-1</f>
        <v>5.1768397033656433E-2</v>
      </c>
      <c r="AG32" s="2">
        <f>(Table2[[#This Row],[Close Price]]/Table2[[#This Row],[Current Month Low]])-1</f>
        <v>0.26137794567368244</v>
      </c>
      <c r="AH32" s="2">
        <f>(Table2[[#This Row],[Current Month High]]/Table2[[#This Row],[Close Price]])-1</f>
        <v>5.8185966913861797E-2</v>
      </c>
      <c r="AI32">
        <v>22.632629777524201</v>
      </c>
      <c r="AJ32">
        <v>77.834136444331705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-7.0000000000000007E-2</v>
      </c>
      <c r="AM32" t="s">
        <v>10126</v>
      </c>
      <c r="AN32">
        <v>6.66</v>
      </c>
      <c r="AO32" t="s">
        <v>10125</v>
      </c>
      <c r="AP32">
        <v>0.208449825945907</v>
      </c>
      <c r="AQ32">
        <f>(Table2[[#This Row],[Sharpe Ratio]]-AVERAGE(Table2[Sharpe Ratio]))/_xlfn.STDEV.P(Table2[Sharpe Ratio])</f>
        <v>1.7449201832747288</v>
      </c>
      <c r="AR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1.667609326989993</v>
      </c>
    </row>
    <row r="33" spans="1:44" x14ac:dyDescent="0.3">
      <c r="A33" t="s">
        <v>687</v>
      </c>
      <c r="B33" t="s">
        <v>688</v>
      </c>
      <c r="C33" t="s">
        <v>10084</v>
      </c>
      <c r="D33" t="s">
        <v>299</v>
      </c>
      <c r="E33">
        <v>24045.61032</v>
      </c>
      <c r="F33">
        <v>2099.1</v>
      </c>
      <c r="G33">
        <v>235.48121548662999</v>
      </c>
      <c r="H33">
        <f>(Table2[[#This Row],[1Y Return vs Nifty]]-AVERAGE(Table2[1Y Return vs Nifty]))/_xlfn.STDEV.P(Table2[1Y Return vs Nifty])</f>
        <v>2.2842841788934529</v>
      </c>
      <c r="I33">
        <v>45.471500815562699</v>
      </c>
      <c r="J33">
        <f>(Table2[[#This Row],[1M Return vs Nifty]]-AVERAGE(Table2[1M Return vs Nifty]))/_xlfn.STDEV.P(Table2[1M Return vs Nifty])</f>
        <v>4.0392590011486007</v>
      </c>
      <c r="K33">
        <v>133.59230387882599</v>
      </c>
      <c r="L33">
        <f>(Table2[[#This Row],[6M Return vs Nifty]]-AVERAGE(Table2[6M Return vs Nifty]))/_xlfn.STDEV.P(Table2[6M Return vs Nifty])</f>
        <v>3.6857065871238355</v>
      </c>
      <c r="M33">
        <v>19.5260179793903</v>
      </c>
      <c r="N33">
        <f>(Table2[[#This Row],[1W Return vs Nifty]]-AVERAGE(Table2[1W Return vs Nifty]))/_xlfn.STDEV.P(Table2[1W Return vs Nifty])</f>
        <v>4.4015057931421335</v>
      </c>
      <c r="O33">
        <v>1684.73</v>
      </c>
      <c r="P33">
        <v>1386.902658087</v>
      </c>
      <c r="Q33">
        <v>988.68416635172298</v>
      </c>
      <c r="R33">
        <v>77.518342017678506</v>
      </c>
      <c r="S33" s="2">
        <f>(Table2[[#This Row],[Close Price]]-Table2[[#This Row],[20D EMA]])/Table2[[#This Row],[20D EMA]]</f>
        <v>0.24595632534590106</v>
      </c>
      <c r="T33" s="2">
        <f>(Table2[[#This Row],[Close Price]]-Table2[[#This Row],[50D EMA]])/Table2[[#This Row],[50D EMA]]</f>
        <v>0.51351645896717579</v>
      </c>
      <c r="U33" s="2">
        <f>(Table2[[#This Row],[Close Price]]-Table2[[#This Row],[200D EMA]])/Table2[[#This Row],[200D EMA]]</f>
        <v>1.1231249285054778</v>
      </c>
      <c r="V33">
        <v>2.7076532188840798</v>
      </c>
      <c r="W33">
        <v>2051</v>
      </c>
      <c r="X33">
        <v>2153.65</v>
      </c>
      <c r="Y33">
        <v>1720</v>
      </c>
      <c r="Z33">
        <v>2174.6999999999998</v>
      </c>
      <c r="AA33">
        <v>1148.0999999999999</v>
      </c>
      <c r="AB33">
        <v>2174.6999999999998</v>
      </c>
      <c r="AC33" s="2">
        <f>(Table2[[#This Row],[Close Price]]/Table2[[#This Row],[Day Low]])-1</f>
        <v>2.3451974646513829E-2</v>
      </c>
      <c r="AD33" s="2">
        <f>(Table2[[#This Row],[Day High]]/Table2[[#This Row],[Close Price]])-1</f>
        <v>2.5987327902434521E-2</v>
      </c>
      <c r="AE33" s="2">
        <f>(Table2[[#This Row],[Close Price]]/Table2[[#This Row],[Current Week Low]])-1</f>
        <v>0.22040697674418608</v>
      </c>
      <c r="AF33" s="2">
        <f>(Table2[[#This Row],[Current Week High]]/Table2[[#This Row],[Close Price]])-1</f>
        <v>3.6015435186508515E-2</v>
      </c>
      <c r="AG33" s="2">
        <f>(Table2[[#This Row],[Close Price]]/Table2[[#This Row],[Current Month Low]])-1</f>
        <v>0.82832505879278817</v>
      </c>
      <c r="AH33" s="2">
        <f>(Table2[[#This Row],[Current Month High]]/Table2[[#This Row],[Close Price]])-1</f>
        <v>3.6015435186508515E-2</v>
      </c>
      <c r="AI33">
        <v>3.6015435186508502</v>
      </c>
      <c r="AJ33">
        <v>275.50983899821102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1.1299999999999999</v>
      </c>
      <c r="AM33" t="s">
        <v>10125</v>
      </c>
      <c r="AN33">
        <v>58.02</v>
      </c>
      <c r="AO33" t="s">
        <v>10125</v>
      </c>
      <c r="AP33">
        <v>0.20304175615610201</v>
      </c>
      <c r="AQ33">
        <f>(Table2[[#This Row],[Sharpe Ratio]]-AVERAGE(Table2[Sharpe Ratio]))/_xlfn.STDEV.P(Table2[Sharpe Ratio])</f>
        <v>1.6837771457580391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16.094532706066062</v>
      </c>
    </row>
    <row r="34" spans="1:44" x14ac:dyDescent="0.3">
      <c r="A34" t="s">
        <v>1046</v>
      </c>
      <c r="B34" t="s">
        <v>1047</v>
      </c>
      <c r="C34" t="s">
        <v>10084</v>
      </c>
      <c r="D34" t="s">
        <v>129</v>
      </c>
      <c r="E34">
        <v>11819.41885785</v>
      </c>
      <c r="F34">
        <v>387.85</v>
      </c>
      <c r="G34">
        <v>12.521142414697</v>
      </c>
      <c r="H34">
        <f>(Table2[[#This Row],[1Y Return vs Nifty]]-AVERAGE(Table2[1Y Return vs Nifty]))/_xlfn.STDEV.P(Table2[1Y Return vs Nifty])</f>
        <v>-0.38385050150191902</v>
      </c>
      <c r="I34">
        <v>2.1913402825627899</v>
      </c>
      <c r="J34">
        <f>(Table2[[#This Row],[1M Return vs Nifty]]-AVERAGE(Table2[1M Return vs Nifty]))/_xlfn.STDEV.P(Table2[1M Return vs Nifty])</f>
        <v>3.0791326905750788E-2</v>
      </c>
      <c r="K34">
        <v>20.363127576017899</v>
      </c>
      <c r="L34">
        <f>(Table2[[#This Row],[6M Return vs Nifty]]-AVERAGE(Table2[6M Return vs Nifty]))/_xlfn.STDEV.P(Table2[6M Return vs Nifty])</f>
        <v>0.22656102322889321</v>
      </c>
      <c r="M34">
        <v>-6.88377839491001</v>
      </c>
      <c r="N34">
        <f>(Table2[[#This Row],[1W Return vs Nifty]]-AVERAGE(Table2[1W Return vs Nifty]))/_xlfn.STDEV.P(Table2[1W Return vs Nifty])</f>
        <v>-0.77754847403599725</v>
      </c>
      <c r="O34">
        <v>381.35</v>
      </c>
      <c r="P34">
        <v>362.55696588158298</v>
      </c>
      <c r="Q34">
        <v>327.32443095980301</v>
      </c>
      <c r="R34">
        <v>52.109556093416103</v>
      </c>
      <c r="S34" s="2">
        <f>(Table2[[#This Row],[Close Price]]-Table2[[#This Row],[20D EMA]])/Table2[[#This Row],[20D EMA]]</f>
        <v>1.704470958437131E-2</v>
      </c>
      <c r="T34" s="2">
        <f>(Table2[[#This Row],[Close Price]]-Table2[[#This Row],[50D EMA]])/Table2[[#This Row],[50D EMA]]</f>
        <v>6.9762924170868518E-2</v>
      </c>
      <c r="U34" s="2">
        <f>(Table2[[#This Row],[Close Price]]-Table2[[#This Row],[200D EMA]])/Table2[[#This Row],[200D EMA]]</f>
        <v>0.18491002600300813</v>
      </c>
      <c r="V34">
        <v>1.46322142052558</v>
      </c>
      <c r="W34">
        <v>380.65</v>
      </c>
      <c r="X34">
        <v>391.75</v>
      </c>
      <c r="Y34">
        <v>376.5</v>
      </c>
      <c r="Z34">
        <v>409.9</v>
      </c>
      <c r="AA34">
        <v>312.25</v>
      </c>
      <c r="AB34">
        <v>423.95</v>
      </c>
      <c r="AC34" s="2">
        <f>(Table2[[#This Row],[Close Price]]/Table2[[#This Row],[Day Low]])-1</f>
        <v>1.8915013792197621E-2</v>
      </c>
      <c r="AD34" s="2">
        <f>(Table2[[#This Row],[Day High]]/Table2[[#This Row],[Close Price]])-1</f>
        <v>1.0055433801727354E-2</v>
      </c>
      <c r="AE34" s="2">
        <f>(Table2[[#This Row],[Close Price]]/Table2[[#This Row],[Current Week Low]])-1</f>
        <v>3.0146082337317415E-2</v>
      </c>
      <c r="AF34" s="2">
        <f>(Table2[[#This Row],[Current Week High]]/Table2[[#This Row],[Close Price]])-1</f>
        <v>5.6851875725151269E-2</v>
      </c>
      <c r="AG34" s="2">
        <f>(Table2[[#This Row],[Close Price]]/Table2[[#This Row],[Current Month Low]])-1</f>
        <v>0.24211369095276236</v>
      </c>
      <c r="AH34" s="2">
        <f>(Table2[[#This Row],[Current Month High]]/Table2[[#This Row],[Close Price]])-1</f>
        <v>9.307722057496437E-2</v>
      </c>
      <c r="AI34">
        <v>9.3077220574964308</v>
      </c>
      <c r="AJ34">
        <v>53.421677215189803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0.02</v>
      </c>
      <c r="AM34" t="s">
        <v>10125</v>
      </c>
      <c r="AN34">
        <v>4.2699999999999996</v>
      </c>
      <c r="AO34" t="s">
        <v>10125</v>
      </c>
      <c r="AP34">
        <v>0.20272857347926901</v>
      </c>
      <c r="AQ34">
        <f>(Table2[[#This Row],[Sharpe Ratio]]-AVERAGE(Table2[Sharpe Ratio]))/_xlfn.STDEV.P(Table2[Sharpe Ratio])</f>
        <v>1.6802363371325149</v>
      </c>
      <c r="AR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0.77618971172924245</v>
      </c>
    </row>
    <row r="35" spans="1:44" x14ac:dyDescent="0.3">
      <c r="A35" t="s">
        <v>790</v>
      </c>
      <c r="B35" t="s">
        <v>791</v>
      </c>
      <c r="C35" t="s">
        <v>613</v>
      </c>
      <c r="D35" t="s">
        <v>480</v>
      </c>
      <c r="E35">
        <v>19451.65225268</v>
      </c>
      <c r="F35">
        <v>2922.8</v>
      </c>
      <c r="G35">
        <v>47.258406160460602</v>
      </c>
      <c r="H35">
        <f>(Table2[[#This Row],[1Y Return vs Nifty]]-AVERAGE(Table2[1Y Return vs Nifty]))/_xlfn.STDEV.P(Table2[1Y Return vs Nifty])</f>
        <v>3.184589124285022E-2</v>
      </c>
      <c r="I35">
        <v>31.197935894299199</v>
      </c>
      <c r="J35">
        <f>(Table2[[#This Row],[1M Return vs Nifty]]-AVERAGE(Table2[1M Return vs Nifty]))/_xlfn.STDEV.P(Table2[1M Return vs Nifty])</f>
        <v>2.7172878513543086</v>
      </c>
      <c r="K35">
        <v>61.333116419958998</v>
      </c>
      <c r="L35">
        <f>(Table2[[#This Row],[6M Return vs Nifty]]-AVERAGE(Table2[6M Return vs Nifty]))/_xlfn.STDEV.P(Table2[6M Return vs Nifty])</f>
        <v>1.4781920938580755</v>
      </c>
      <c r="M35">
        <v>20.9647964566892</v>
      </c>
      <c r="N35">
        <f>(Table2[[#This Row],[1W Return vs Nifty]]-AVERAGE(Table2[1W Return vs Nifty]))/_xlfn.STDEV.P(Table2[1W Return vs Nifty])</f>
        <v>4.6836553298810868</v>
      </c>
      <c r="O35">
        <v>2572.61</v>
      </c>
      <c r="P35">
        <v>2337.60098033552</v>
      </c>
      <c r="Q35">
        <v>1967.7441854157501</v>
      </c>
      <c r="R35">
        <v>76.253649115288994</v>
      </c>
      <c r="S35" s="2">
        <f>(Table2[[#This Row],[Close Price]]-Table2[[#This Row],[20D EMA]])/Table2[[#This Row],[20D EMA]]</f>
        <v>0.13612245929231404</v>
      </c>
      <c r="T35" s="2">
        <f>(Table2[[#This Row],[Close Price]]-Table2[[#This Row],[50D EMA]])/Table2[[#This Row],[50D EMA]]</f>
        <v>0.25034170698392055</v>
      </c>
      <c r="U35" s="2">
        <f>(Table2[[#This Row],[Close Price]]-Table2[[#This Row],[200D EMA]])/Table2[[#This Row],[200D EMA]]</f>
        <v>0.48535567868160845</v>
      </c>
      <c r="V35">
        <v>2.0685580928835101</v>
      </c>
      <c r="W35">
        <v>2894</v>
      </c>
      <c r="X35">
        <v>3011.8</v>
      </c>
      <c r="Y35">
        <v>2501.1</v>
      </c>
      <c r="Z35">
        <v>3030</v>
      </c>
      <c r="AA35">
        <v>1889.85</v>
      </c>
      <c r="AB35">
        <v>3030</v>
      </c>
      <c r="AC35" s="2">
        <f>(Table2[[#This Row],[Close Price]]/Table2[[#This Row],[Day Low]])-1</f>
        <v>9.9516240497581343E-3</v>
      </c>
      <c r="AD35" s="2">
        <f>(Table2[[#This Row],[Day High]]/Table2[[#This Row],[Close Price]])-1</f>
        <v>3.0450253181880438E-2</v>
      </c>
      <c r="AE35" s="2">
        <f>(Table2[[#This Row],[Close Price]]/Table2[[#This Row],[Current Week Low]])-1</f>
        <v>0.16860581344208558</v>
      </c>
      <c r="AF35" s="2">
        <f>(Table2[[#This Row],[Current Week High]]/Table2[[#This Row],[Close Price]])-1</f>
        <v>3.6677158888736683E-2</v>
      </c>
      <c r="AG35" s="2">
        <f>(Table2[[#This Row],[Close Price]]/Table2[[#This Row],[Current Month Low]])-1</f>
        <v>0.54657777072254432</v>
      </c>
      <c r="AH35" s="2">
        <f>(Table2[[#This Row],[Current Month High]]/Table2[[#This Row],[Close Price]])-1</f>
        <v>3.6677158888736683E-2</v>
      </c>
      <c r="AI35">
        <v>3.6677158888736598</v>
      </c>
      <c r="AJ35">
        <v>96.477547727883803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0.41</v>
      </c>
      <c r="AM35" t="s">
        <v>10125</v>
      </c>
      <c r="AN35">
        <v>16.309999999999999</v>
      </c>
      <c r="AO35" t="s">
        <v>10125</v>
      </c>
      <c r="AP35">
        <v>0.202395260954746</v>
      </c>
      <c r="AQ35">
        <f>(Table2[[#This Row],[Sharpe Ratio]]-AVERAGE(Table2[Sharpe Ratio]))/_xlfn.STDEV.P(Table2[Sharpe Ratio])</f>
        <v>1.6764679426805587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10.58744910901688</v>
      </c>
    </row>
    <row r="36" spans="1:44" x14ac:dyDescent="0.3">
      <c r="A36" t="s">
        <v>935</v>
      </c>
      <c r="B36" t="s">
        <v>936</v>
      </c>
      <c r="C36" t="s">
        <v>10089</v>
      </c>
      <c r="D36" t="s">
        <v>140</v>
      </c>
      <c r="E36">
        <v>14691.04565641</v>
      </c>
      <c r="F36">
        <v>429.7</v>
      </c>
      <c r="G36">
        <v>117.313183064005</v>
      </c>
      <c r="H36">
        <f>(Table2[[#This Row],[1Y Return vs Nifty]]-AVERAGE(Table2[1Y Return vs Nifty]))/_xlfn.STDEV.P(Table2[1Y Return vs Nifty])</f>
        <v>0.87018244723870108</v>
      </c>
      <c r="I36">
        <v>9.8670214204989897</v>
      </c>
      <c r="J36">
        <f>(Table2[[#This Row],[1M Return vs Nifty]]-AVERAGE(Table2[1M Return vs Nifty]))/_xlfn.STDEV.P(Table2[1M Return vs Nifty])</f>
        <v>0.74168794420811279</v>
      </c>
      <c r="K36">
        <v>36.783564550672203</v>
      </c>
      <c r="L36">
        <f>(Table2[[#This Row],[6M Return vs Nifty]]-AVERAGE(Table2[6M Return vs Nifty]))/_xlfn.STDEV.P(Table2[6M Return vs Nifty])</f>
        <v>0.72820453572950705</v>
      </c>
      <c r="M36">
        <v>-2.96172441323563</v>
      </c>
      <c r="N36">
        <f>(Table2[[#This Row],[1W Return vs Nifty]]-AVERAGE(Table2[1W Return vs Nifty]))/_xlfn.STDEV.P(Table2[1W Return vs Nifty])</f>
        <v>-8.4198475972095052E-3</v>
      </c>
      <c r="O36">
        <v>419.82</v>
      </c>
      <c r="P36">
        <v>392.04335868294299</v>
      </c>
      <c r="Q36">
        <v>317.313465524565</v>
      </c>
      <c r="R36">
        <v>52.2592698803819</v>
      </c>
      <c r="S36" s="2">
        <f>(Table2[[#This Row],[Close Price]]-Table2[[#This Row],[20D EMA]])/Table2[[#This Row],[20D EMA]]</f>
        <v>2.3533895479014806E-2</v>
      </c>
      <c r="T36" s="2">
        <f>(Table2[[#This Row],[Close Price]]-Table2[[#This Row],[50D EMA]])/Table2[[#This Row],[50D EMA]]</f>
        <v>9.6052236271934988E-2</v>
      </c>
      <c r="U36" s="2">
        <f>(Table2[[#This Row],[Close Price]]-Table2[[#This Row],[200D EMA]])/Table2[[#This Row],[200D EMA]]</f>
        <v>0.354181422114072</v>
      </c>
      <c r="V36">
        <v>0.71813780128710103</v>
      </c>
      <c r="W36">
        <v>428.45</v>
      </c>
      <c r="X36">
        <v>440.2</v>
      </c>
      <c r="Y36">
        <v>428.45</v>
      </c>
      <c r="Z36">
        <v>451</v>
      </c>
      <c r="AA36">
        <v>319.14999999999998</v>
      </c>
      <c r="AB36">
        <v>453</v>
      </c>
      <c r="AC36" s="2">
        <f>(Table2[[#This Row],[Close Price]]/Table2[[#This Row],[Day Low]])-1</f>
        <v>2.9174932897655381E-3</v>
      </c>
      <c r="AD36" s="2">
        <f>(Table2[[#This Row],[Day High]]/Table2[[#This Row],[Close Price]])-1</f>
        <v>2.4435652781009898E-2</v>
      </c>
      <c r="AE36" s="2">
        <f>(Table2[[#This Row],[Close Price]]/Table2[[#This Row],[Current Week Low]])-1</f>
        <v>2.9174932897655381E-3</v>
      </c>
      <c r="AF36" s="2">
        <f>(Table2[[#This Row],[Current Week High]]/Table2[[#This Row],[Close Price]])-1</f>
        <v>4.9569467070048834E-2</v>
      </c>
      <c r="AG36" s="2">
        <f>(Table2[[#This Row],[Close Price]]/Table2[[#This Row],[Current Month Low]])-1</f>
        <v>0.34638884537051551</v>
      </c>
      <c r="AH36" s="2">
        <f>(Table2[[#This Row],[Current Month High]]/Table2[[#This Row],[Close Price]])-1</f>
        <v>5.4223877123574571E-2</v>
      </c>
      <c r="AI36">
        <v>5.42238771235745</v>
      </c>
      <c r="AJ36">
        <v>149.607900087133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0.09</v>
      </c>
      <c r="AM36" t="s">
        <v>10125</v>
      </c>
      <c r="AN36">
        <v>1.45</v>
      </c>
      <c r="AO36" t="s">
        <v>10125</v>
      </c>
      <c r="AP36">
        <v>0.20194627245916999</v>
      </c>
      <c r="AQ36">
        <f>(Table2[[#This Row],[Sharpe Ratio]]-AVERAGE(Table2[Sharpe Ratio]))/_xlfn.STDEV.P(Table2[Sharpe Ratio])</f>
        <v>1.6713917285234636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4.0030468081025754</v>
      </c>
    </row>
    <row r="37" spans="1:44" x14ac:dyDescent="0.3">
      <c r="A37" t="s">
        <v>1155</v>
      </c>
      <c r="B37" t="s">
        <v>1156</v>
      </c>
      <c r="C37" t="s">
        <v>10088</v>
      </c>
      <c r="D37" t="s">
        <v>480</v>
      </c>
      <c r="E37">
        <v>9940.2212296199996</v>
      </c>
      <c r="F37">
        <v>2038.3</v>
      </c>
      <c r="G37">
        <v>11.130667263976299</v>
      </c>
      <c r="H37">
        <f>(Table2[[#This Row],[1Y Return vs Nifty]]-AVERAGE(Table2[1Y Return vs Nifty]))/_xlfn.STDEV.P(Table2[1Y Return vs Nifty])</f>
        <v>-0.40049013980464304</v>
      </c>
      <c r="I37">
        <v>-6.1741390705619601</v>
      </c>
      <c r="J37">
        <f>(Table2[[#This Row],[1M Return vs Nifty]]-AVERAGE(Table2[1M Return vs Nifty]))/_xlfn.STDEV.P(Table2[1M Return vs Nifty])</f>
        <v>-0.74399215711064415</v>
      </c>
      <c r="K37">
        <v>-5.14857111905987</v>
      </c>
      <c r="L37">
        <f>(Table2[[#This Row],[6M Return vs Nifty]]-AVERAGE(Table2[6M Return vs Nifty]))/_xlfn.STDEV.P(Table2[6M Return vs Nifty])</f>
        <v>-0.55282007137961786</v>
      </c>
      <c r="M37">
        <v>-4.1534908726751496</v>
      </c>
      <c r="N37">
        <f>(Table2[[#This Row],[1W Return vs Nifty]]-AVERAGE(Table2[1W Return vs Nifty]))/_xlfn.STDEV.P(Table2[1W Return vs Nifty])</f>
        <v>-0.24212945594717319</v>
      </c>
      <c r="O37">
        <v>2048.4</v>
      </c>
      <c r="P37">
        <v>2026.4954545999301</v>
      </c>
      <c r="Q37">
        <v>1907.5733585778501</v>
      </c>
      <c r="R37">
        <v>46.3661544956447</v>
      </c>
      <c r="S37" s="2">
        <f>(Table2[[#This Row],[Close Price]]-Table2[[#This Row],[20D EMA]])/Table2[[#This Row],[20D EMA]]</f>
        <v>-4.9306776020309195E-3</v>
      </c>
      <c r="T37" s="2">
        <f>(Table2[[#This Row],[Close Price]]-Table2[[#This Row],[50D EMA]])/Table2[[#This Row],[50D EMA]]</f>
        <v>5.825103319760618E-3</v>
      </c>
      <c r="U37" s="2">
        <f>(Table2[[#This Row],[Close Price]]-Table2[[#This Row],[200D EMA]])/Table2[[#This Row],[200D EMA]]</f>
        <v>6.8530335063816533E-2</v>
      </c>
      <c r="V37">
        <v>1.44434393130467</v>
      </c>
      <c r="W37">
        <v>2031</v>
      </c>
      <c r="X37">
        <v>2057.6999999999998</v>
      </c>
      <c r="Y37">
        <v>2016</v>
      </c>
      <c r="Z37">
        <v>2146.4499999999998</v>
      </c>
      <c r="AA37">
        <v>1850</v>
      </c>
      <c r="AB37">
        <v>2220</v>
      </c>
      <c r="AC37" s="2">
        <f>(Table2[[#This Row],[Close Price]]/Table2[[#This Row],[Day Low]])-1</f>
        <v>3.5942885278188452E-3</v>
      </c>
      <c r="AD37" s="2">
        <f>(Table2[[#This Row],[Day High]]/Table2[[#This Row],[Close Price]])-1</f>
        <v>9.5177353677082799E-3</v>
      </c>
      <c r="AE37" s="2">
        <f>(Table2[[#This Row],[Close Price]]/Table2[[#This Row],[Current Week Low]])-1</f>
        <v>1.1061507936507953E-2</v>
      </c>
      <c r="AF37" s="2">
        <f>(Table2[[#This Row],[Current Week High]]/Table2[[#This Row],[Close Price]])-1</f>
        <v>5.3058921650394941E-2</v>
      </c>
      <c r="AG37" s="2">
        <f>(Table2[[#This Row],[Close Price]]/Table2[[#This Row],[Current Month Low]])-1</f>
        <v>0.10178378378378383</v>
      </c>
      <c r="AH37" s="2">
        <f>(Table2[[#This Row],[Current Month High]]/Table2[[#This Row],[Close Price]])-1</f>
        <v>8.9142913211990304E-2</v>
      </c>
      <c r="AI37">
        <v>13.5750380218809</v>
      </c>
      <c r="AJ37">
        <v>48.6697908499115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-0.04</v>
      </c>
      <c r="AM37" t="s">
        <v>10126</v>
      </c>
      <c r="AN37">
        <v>0.32</v>
      </c>
      <c r="AO37" t="s">
        <v>10125</v>
      </c>
      <c r="AP37">
        <v>0.20013552823069999</v>
      </c>
      <c r="AQ37">
        <f>(Table2[[#This Row],[Sharpe Ratio]]-AVERAGE(Table2[Sharpe Ratio]))/_xlfn.STDEV.P(Table2[Sharpe Ratio])</f>
        <v>1.6509196550115457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-0.28851216923053247</v>
      </c>
    </row>
    <row r="38" spans="1:44" x14ac:dyDescent="0.3">
      <c r="A38" t="s">
        <v>1159</v>
      </c>
      <c r="B38" t="s">
        <v>1160</v>
      </c>
      <c r="C38" t="s">
        <v>10084</v>
      </c>
      <c r="D38" t="s">
        <v>132</v>
      </c>
      <c r="E38">
        <v>9814.7872577500002</v>
      </c>
      <c r="F38">
        <v>1175.05</v>
      </c>
      <c r="G38">
        <v>150.70987029998</v>
      </c>
      <c r="H38">
        <f>(Table2[[#This Row],[1Y Return vs Nifty]]-AVERAGE(Table2[1Y Return vs Nifty]))/_xlfn.STDEV.P(Table2[1Y Return vs Nifty])</f>
        <v>1.2698363323353121</v>
      </c>
      <c r="I38">
        <v>15.2930293578234</v>
      </c>
      <c r="J38">
        <f>(Table2[[#This Row],[1M Return vs Nifty]]-AVERAGE(Table2[1M Return vs Nifty]))/_xlfn.STDEV.P(Table2[1M Return vs Nifty])</f>
        <v>1.2442271480626426</v>
      </c>
      <c r="K38">
        <v>35.476474861648597</v>
      </c>
      <c r="L38">
        <f>(Table2[[#This Row],[6M Return vs Nifty]]-AVERAGE(Table2[6M Return vs Nifty]))/_xlfn.STDEV.P(Table2[6M Return vs Nifty])</f>
        <v>0.68827301236217964</v>
      </c>
      <c r="M38">
        <v>-5.2867127232883</v>
      </c>
      <c r="N38">
        <f>(Table2[[#This Row],[1W Return vs Nifty]]-AVERAGE(Table2[1W Return vs Nifty]))/_xlfn.STDEV.P(Table2[1W Return vs Nifty])</f>
        <v>-0.46435825990678065</v>
      </c>
      <c r="O38">
        <v>1100.98</v>
      </c>
      <c r="P38">
        <v>1022.90014191897</v>
      </c>
      <c r="Q38">
        <v>847.82257411509397</v>
      </c>
      <c r="R38">
        <v>61.792115314190802</v>
      </c>
      <c r="S38" s="2">
        <f>(Table2[[#This Row],[Close Price]]-Table2[[#This Row],[20D EMA]])/Table2[[#This Row],[20D EMA]]</f>
        <v>6.7276426456429672E-2</v>
      </c>
      <c r="T38" s="2">
        <f>(Table2[[#This Row],[Close Price]]-Table2[[#This Row],[50D EMA]])/Table2[[#This Row],[50D EMA]]</f>
        <v>0.14874360834049297</v>
      </c>
      <c r="U38" s="2">
        <f>(Table2[[#This Row],[Close Price]]-Table2[[#This Row],[200D EMA]])/Table2[[#This Row],[200D EMA]]</f>
        <v>0.38596215278467455</v>
      </c>
      <c r="V38">
        <v>1.3062563222543899</v>
      </c>
      <c r="W38">
        <v>1155.5999999999999</v>
      </c>
      <c r="X38">
        <v>1208.4000000000001</v>
      </c>
      <c r="Y38">
        <v>1139.05</v>
      </c>
      <c r="Z38">
        <v>1220</v>
      </c>
      <c r="AA38">
        <v>893.95</v>
      </c>
      <c r="AB38">
        <v>1230</v>
      </c>
      <c r="AC38" s="2">
        <f>(Table2[[#This Row],[Close Price]]/Table2[[#This Row],[Day Low]])-1</f>
        <v>1.6831083419868609E-2</v>
      </c>
      <c r="AD38" s="2">
        <f>(Table2[[#This Row],[Day High]]/Table2[[#This Row],[Close Price]])-1</f>
        <v>2.8381770988468613E-2</v>
      </c>
      <c r="AE38" s="2">
        <f>(Table2[[#This Row],[Close Price]]/Table2[[#This Row],[Current Week Low]])-1</f>
        <v>3.1605285106009351E-2</v>
      </c>
      <c r="AF38" s="2">
        <f>(Table2[[#This Row],[Current Week High]]/Table2[[#This Row],[Close Price]])-1</f>
        <v>3.8253691332283735E-2</v>
      </c>
      <c r="AG38" s="2">
        <f>(Table2[[#This Row],[Close Price]]/Table2[[#This Row],[Current Month Low]])-1</f>
        <v>0.3144471167291234</v>
      </c>
      <c r="AH38" s="2">
        <f>(Table2[[#This Row],[Current Month High]]/Table2[[#This Row],[Close Price]])-1</f>
        <v>4.6763967490745184E-2</v>
      </c>
      <c r="AI38">
        <v>4.6763967490745104</v>
      </c>
      <c r="AJ38">
        <v>186.59756097560901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0.11</v>
      </c>
      <c r="AM38" t="s">
        <v>10125</v>
      </c>
      <c r="AN38">
        <v>18.16</v>
      </c>
      <c r="AO38" t="s">
        <v>10125</v>
      </c>
      <c r="AP38">
        <v>0.19865469739634001</v>
      </c>
      <c r="AQ38">
        <f>(Table2[[#This Row],[Sharpe Ratio]]-AVERAGE(Table2[Sharpe Ratio]))/_xlfn.STDEV.P(Table2[Sharpe Ratio])</f>
        <v>1.6341775457599548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4.3721557786133083</v>
      </c>
    </row>
    <row r="39" spans="1:44" x14ac:dyDescent="0.3">
      <c r="A39" t="s">
        <v>473</v>
      </c>
      <c r="B39" t="s">
        <v>474</v>
      </c>
      <c r="C39" t="s">
        <v>10075</v>
      </c>
      <c r="D39" t="s">
        <v>21</v>
      </c>
      <c r="E39">
        <v>44337.180111900001</v>
      </c>
      <c r="F39">
        <v>1634.75</v>
      </c>
      <c r="G39">
        <v>22.7689116872798</v>
      </c>
      <c r="H39">
        <f>(Table2[[#This Row],[1Y Return vs Nifty]]-AVERAGE(Table2[1Y Return vs Nifty]))/_xlfn.STDEV.P(Table2[1Y Return vs Nifty])</f>
        <v>-0.26121675719000892</v>
      </c>
      <c r="I39">
        <v>-4.6632724219714197</v>
      </c>
      <c r="J39">
        <f>(Table2[[#This Row],[1M Return vs Nifty]]-AVERAGE(Table2[1M Return vs Nifty]))/_xlfn.STDEV.P(Table2[1M Return vs Nifty])</f>
        <v>-0.60406060310568421</v>
      </c>
      <c r="K39">
        <v>-1.6917413902429801</v>
      </c>
      <c r="L39">
        <f>(Table2[[#This Row],[6M Return vs Nifty]]-AVERAGE(Table2[6M Return vs Nifty]))/_xlfn.STDEV.P(Table2[6M Return vs Nifty])</f>
        <v>-0.44721409938527285</v>
      </c>
      <c r="M39">
        <v>-2.0268584739473301</v>
      </c>
      <c r="N39">
        <f>(Table2[[#This Row],[1W Return vs Nifty]]-AVERAGE(Table2[1W Return vs Nifty]))/_xlfn.STDEV.P(Table2[1W Return vs Nifty])</f>
        <v>0.17491066216855672</v>
      </c>
      <c r="O39">
        <v>1539</v>
      </c>
      <c r="P39">
        <v>1509.7281778593599</v>
      </c>
      <c r="Q39">
        <v>1403.4580808471701</v>
      </c>
      <c r="R39">
        <v>70.162823248119295</v>
      </c>
      <c r="S39" s="2">
        <f>(Table2[[#This Row],[Close Price]]-Table2[[#This Row],[20D EMA]])/Table2[[#This Row],[20D EMA]]</f>
        <v>6.2215724496426247E-2</v>
      </c>
      <c r="T39" s="2">
        <f>(Table2[[#This Row],[Close Price]]-Table2[[#This Row],[50D EMA]])/Table2[[#This Row],[50D EMA]]</f>
        <v>8.2810815863494217E-2</v>
      </c>
      <c r="U39" s="2">
        <f>(Table2[[#This Row],[Close Price]]-Table2[[#This Row],[200D EMA]])/Table2[[#This Row],[200D EMA]]</f>
        <v>0.16480144459549162</v>
      </c>
      <c r="V39">
        <v>1.1951443719752199</v>
      </c>
      <c r="W39">
        <v>1565.8</v>
      </c>
      <c r="X39">
        <v>1698.7</v>
      </c>
      <c r="Y39">
        <v>1550</v>
      </c>
      <c r="Z39">
        <v>1698.7</v>
      </c>
      <c r="AA39">
        <v>1293.05</v>
      </c>
      <c r="AB39">
        <v>1698.7</v>
      </c>
      <c r="AC39" s="2">
        <f>(Table2[[#This Row],[Close Price]]/Table2[[#This Row],[Day Low]])-1</f>
        <v>4.4034998084046428E-2</v>
      </c>
      <c r="AD39" s="2">
        <f>(Table2[[#This Row],[Day High]]/Table2[[#This Row],[Close Price]])-1</f>
        <v>3.911913136565226E-2</v>
      </c>
      <c r="AE39" s="2">
        <f>(Table2[[#This Row],[Close Price]]/Table2[[#This Row],[Current Week Low]])-1</f>
        <v>5.4677419354838719E-2</v>
      </c>
      <c r="AF39" s="2">
        <f>(Table2[[#This Row],[Current Week High]]/Table2[[#This Row],[Close Price]])-1</f>
        <v>3.911913136565226E-2</v>
      </c>
      <c r="AG39" s="2">
        <f>(Table2[[#This Row],[Close Price]]/Table2[[#This Row],[Current Month Low]])-1</f>
        <v>0.26425892270213835</v>
      </c>
      <c r="AH39" s="2">
        <f>(Table2[[#This Row],[Current Month High]]/Table2[[#This Row],[Close Price]])-1</f>
        <v>3.911913136565226E-2</v>
      </c>
      <c r="AI39">
        <v>7.9064077076005601</v>
      </c>
      <c r="AJ39">
        <v>70.109261186264305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0.06</v>
      </c>
      <c r="AM39" t="s">
        <v>10125</v>
      </c>
      <c r="AN39">
        <v>10.57</v>
      </c>
      <c r="AO39" t="s">
        <v>10125</v>
      </c>
      <c r="AP39">
        <v>0.198539452162796</v>
      </c>
      <c r="AQ39">
        <f>(Table2[[#This Row],[Sharpe Ratio]]-AVERAGE(Table2[Sharpe Ratio]))/_xlfn.STDEV.P(Table2[Sharpe Ratio])</f>
        <v>1.6328745959253421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0.49529379841293275</v>
      </c>
    </row>
    <row r="40" spans="1:44" x14ac:dyDescent="0.3">
      <c r="A40" t="s">
        <v>284</v>
      </c>
      <c r="B40" t="s">
        <v>285</v>
      </c>
      <c r="C40" t="s">
        <v>10087</v>
      </c>
      <c r="D40" t="s">
        <v>286</v>
      </c>
      <c r="E40">
        <v>88971.631348634997</v>
      </c>
      <c r="F40">
        <v>625.04999999999995</v>
      </c>
      <c r="G40">
        <v>31.104329488523401</v>
      </c>
      <c r="H40">
        <f>(Table2[[#This Row],[1Y Return vs Nifty]]-AVERAGE(Table2[1Y Return vs Nifty]))/_xlfn.STDEV.P(Table2[1Y Return vs Nifty])</f>
        <v>-0.16146787836762105</v>
      </c>
      <c r="I40">
        <v>1.9131437416580499</v>
      </c>
      <c r="J40">
        <f>(Table2[[#This Row],[1M Return vs Nifty]]-AVERAGE(Table2[1M Return vs Nifty]))/_xlfn.STDEV.P(Table2[1M Return vs Nifty])</f>
        <v>5.0256682859643733E-3</v>
      </c>
      <c r="K40">
        <v>33.955397244396899</v>
      </c>
      <c r="L40">
        <f>(Table2[[#This Row],[6M Return vs Nifty]]-AVERAGE(Table2[6M Return vs Nifty]))/_xlfn.STDEV.P(Table2[6M Return vs Nifty])</f>
        <v>0.64180416869608281</v>
      </c>
      <c r="M40">
        <v>-5.0002276350129398</v>
      </c>
      <c r="N40">
        <f>(Table2[[#This Row],[1W Return vs Nifty]]-AVERAGE(Table2[1W Return vs Nifty]))/_xlfn.STDEV.P(Table2[1W Return vs Nifty])</f>
        <v>-0.4081775231117315</v>
      </c>
      <c r="O40">
        <v>612.76</v>
      </c>
      <c r="P40">
        <v>591.57806520304803</v>
      </c>
      <c r="Q40">
        <v>516.64529531885398</v>
      </c>
      <c r="R40">
        <v>52.806184611157498</v>
      </c>
      <c r="S40" s="2">
        <f>(Table2[[#This Row],[Close Price]]-Table2[[#This Row],[20D EMA]])/Table2[[#This Row],[20D EMA]]</f>
        <v>2.005679221881318E-2</v>
      </c>
      <c r="T40" s="2">
        <f>(Table2[[#This Row],[Close Price]]-Table2[[#This Row],[50D EMA]])/Table2[[#This Row],[50D EMA]]</f>
        <v>5.6580757072971118E-2</v>
      </c>
      <c r="U40" s="2">
        <f>(Table2[[#This Row],[Close Price]]-Table2[[#This Row],[200D EMA]])/Table2[[#This Row],[200D EMA]]</f>
        <v>0.20982423659590799</v>
      </c>
      <c r="V40">
        <v>1.3552207685615401</v>
      </c>
      <c r="W40">
        <v>618.25</v>
      </c>
      <c r="X40">
        <v>630.9</v>
      </c>
      <c r="Y40">
        <v>614.25</v>
      </c>
      <c r="Z40">
        <v>662.95</v>
      </c>
      <c r="AA40">
        <v>506.45</v>
      </c>
      <c r="AB40">
        <v>662.95</v>
      </c>
      <c r="AC40" s="2">
        <f>(Table2[[#This Row],[Close Price]]/Table2[[#This Row],[Day Low]])-1</f>
        <v>1.0998786898503754E-2</v>
      </c>
      <c r="AD40" s="2">
        <f>(Table2[[#This Row],[Day High]]/Table2[[#This Row],[Close Price]])-1</f>
        <v>9.3592512598992261E-3</v>
      </c>
      <c r="AE40" s="2">
        <f>(Table2[[#This Row],[Close Price]]/Table2[[#This Row],[Current Week Low]])-1</f>
        <v>1.758241758241752E-2</v>
      </c>
      <c r="AF40" s="2">
        <f>(Table2[[#This Row],[Current Week High]]/Table2[[#This Row],[Close Price]])-1</f>
        <v>6.0635149188065007E-2</v>
      </c>
      <c r="AG40" s="2">
        <f>(Table2[[#This Row],[Close Price]]/Table2[[#This Row],[Current Month Low]])-1</f>
        <v>0.23417908974232393</v>
      </c>
      <c r="AH40" s="2">
        <f>(Table2[[#This Row],[Current Month High]]/Table2[[#This Row],[Close Price]])-1</f>
        <v>6.0635149188065007E-2</v>
      </c>
      <c r="AI40">
        <v>6.0635149188064998</v>
      </c>
      <c r="AJ40">
        <v>68.205059203444506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-0.03</v>
      </c>
      <c r="AM40" t="s">
        <v>10126</v>
      </c>
      <c r="AN40">
        <v>7.39</v>
      </c>
      <c r="AO40" t="s">
        <v>10125</v>
      </c>
      <c r="AP40">
        <v>0.196905628036112</v>
      </c>
      <c r="AQ40">
        <f>(Table2[[#This Row],[Sharpe Ratio]]-AVERAGE(Table2[Sharpe Ratio]))/_xlfn.STDEV.P(Table2[Sharpe Ratio])</f>
        <v>1.6144027614712391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1.6915871969739338</v>
      </c>
    </row>
    <row r="41" spans="1:44" x14ac:dyDescent="0.3">
      <c r="A41" t="s">
        <v>295</v>
      </c>
      <c r="B41" t="s">
        <v>296</v>
      </c>
      <c r="C41" t="s">
        <v>10079</v>
      </c>
      <c r="D41" t="s">
        <v>126</v>
      </c>
      <c r="E41">
        <v>86861.937365999998</v>
      </c>
      <c r="F41">
        <v>416.6</v>
      </c>
      <c r="G41">
        <v>212.14176846677199</v>
      </c>
      <c r="H41">
        <f>(Table2[[#This Row],[1Y Return vs Nifty]]-AVERAGE(Table2[1Y Return vs Nifty]))/_xlfn.STDEV.P(Table2[1Y Return vs Nifty])</f>
        <v>2.0049840012565241</v>
      </c>
      <c r="I41">
        <v>3.34645693469106</v>
      </c>
      <c r="J41">
        <f>(Table2[[#This Row],[1M Return vs Nifty]]-AVERAGE(Table2[1M Return vs Nifty]))/_xlfn.STDEV.P(Table2[1M Return vs Nifty])</f>
        <v>0.13777447352567515</v>
      </c>
      <c r="K41">
        <v>124.58844118812</v>
      </c>
      <c r="L41">
        <f>(Table2[[#This Row],[6M Return vs Nifty]]-AVERAGE(Table2[6M Return vs Nifty]))/_xlfn.STDEV.P(Table2[6M Return vs Nifty])</f>
        <v>3.4106390409184111</v>
      </c>
      <c r="M41">
        <v>5.2259714910969004</v>
      </c>
      <c r="N41">
        <f>(Table2[[#This Row],[1W Return vs Nifty]]-AVERAGE(Table2[1W Return vs Nifty]))/_xlfn.STDEV.P(Table2[1W Return vs Nifty])</f>
        <v>1.5972162130031911</v>
      </c>
      <c r="O41">
        <v>389.41</v>
      </c>
      <c r="P41">
        <v>349.14616088455898</v>
      </c>
      <c r="Q41">
        <v>254.60232308790501</v>
      </c>
      <c r="R41">
        <v>70.196732935680998</v>
      </c>
      <c r="S41" s="2">
        <f>(Table2[[#This Row],[Close Price]]-Table2[[#This Row],[20D EMA]])/Table2[[#This Row],[20D EMA]]</f>
        <v>6.9823579260933202E-2</v>
      </c>
      <c r="T41" s="2">
        <f>(Table2[[#This Row],[Close Price]]-Table2[[#This Row],[50D EMA]])/Table2[[#This Row],[50D EMA]]</f>
        <v>0.19319656542849356</v>
      </c>
      <c r="U41" s="2">
        <f>(Table2[[#This Row],[Close Price]]-Table2[[#This Row],[200D EMA]])/Table2[[#This Row],[200D EMA]]</f>
        <v>0.63627729294584268</v>
      </c>
      <c r="V41">
        <v>1.0057615721016</v>
      </c>
      <c r="W41">
        <v>410.6</v>
      </c>
      <c r="X41">
        <v>424.4</v>
      </c>
      <c r="Y41">
        <v>401.35</v>
      </c>
      <c r="Z41">
        <v>431.8</v>
      </c>
      <c r="AA41">
        <v>312.25</v>
      </c>
      <c r="AB41">
        <v>431.8</v>
      </c>
      <c r="AC41" s="2">
        <f>(Table2[[#This Row],[Close Price]]/Table2[[#This Row],[Day Low]])-1</f>
        <v>1.4612761811982455E-2</v>
      </c>
      <c r="AD41" s="2">
        <f>(Table2[[#This Row],[Day High]]/Table2[[#This Row],[Close Price]])-1</f>
        <v>1.8722995679308685E-2</v>
      </c>
      <c r="AE41" s="2">
        <f>(Table2[[#This Row],[Close Price]]/Table2[[#This Row],[Current Week Low]])-1</f>
        <v>3.7996760931855E-2</v>
      </c>
      <c r="AF41" s="2">
        <f>(Table2[[#This Row],[Current Week High]]/Table2[[#This Row],[Close Price]])-1</f>
        <v>3.6485837734037352E-2</v>
      </c>
      <c r="AG41" s="2">
        <f>(Table2[[#This Row],[Close Price]]/Table2[[#This Row],[Current Month Low]])-1</f>
        <v>0.33418734987990395</v>
      </c>
      <c r="AH41" s="2">
        <f>(Table2[[#This Row],[Current Month High]]/Table2[[#This Row],[Close Price]])-1</f>
        <v>3.6485837734037352E-2</v>
      </c>
      <c r="AI41">
        <v>3.6485837734037299</v>
      </c>
      <c r="AJ41">
        <v>255.916275096112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0.46</v>
      </c>
      <c r="AM41" t="s">
        <v>10125</v>
      </c>
      <c r="AN41">
        <v>6.99</v>
      </c>
      <c r="AO41" t="s">
        <v>10125</v>
      </c>
      <c r="AP41">
        <v>0.196064879127824</v>
      </c>
      <c r="AQ41">
        <f>(Table2[[#This Row],[Sharpe Ratio]]-AVERAGE(Table2[Sharpe Ratio]))/_xlfn.STDEV.P(Table2[Sharpe Ratio])</f>
        <v>1.6048973475177288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8.7555110762215307</v>
      </c>
    </row>
    <row r="42" spans="1:44" x14ac:dyDescent="0.3">
      <c r="A42" t="s">
        <v>276</v>
      </c>
      <c r="B42" t="s">
        <v>277</v>
      </c>
      <c r="C42" t="s">
        <v>10090</v>
      </c>
      <c r="D42" t="s">
        <v>278</v>
      </c>
      <c r="E42">
        <v>90678.274314399998</v>
      </c>
      <c r="F42">
        <v>10020.799999999999</v>
      </c>
      <c r="G42">
        <v>134.197200262308</v>
      </c>
      <c r="H42">
        <f>(Table2[[#This Row],[1Y Return vs Nifty]]-AVERAGE(Table2[1Y Return vs Nifty]))/_xlfn.STDEV.P(Table2[1Y Return vs Nifty])</f>
        <v>1.0722313217771038</v>
      </c>
      <c r="I42">
        <v>-3.5496014470146999</v>
      </c>
      <c r="J42">
        <f>(Table2[[#This Row],[1M Return vs Nifty]]-AVERAGE(Table2[1M Return vs Nifty]))/_xlfn.STDEV.P(Table2[1M Return vs Nifty])</f>
        <v>-0.50091602027880755</v>
      </c>
      <c r="K42">
        <v>37.162143196663997</v>
      </c>
      <c r="L42">
        <f>(Table2[[#This Row],[6M Return vs Nifty]]-AVERAGE(Table2[6M Return vs Nifty]))/_xlfn.STDEV.P(Table2[6M Return vs Nifty])</f>
        <v>0.73977009406551164</v>
      </c>
      <c r="M42">
        <v>-2.0391648890274698</v>
      </c>
      <c r="N42">
        <f>(Table2[[#This Row],[1W Return vs Nifty]]-AVERAGE(Table2[1W Return vs Nifty]))/_xlfn.STDEV.P(Table2[1W Return vs Nifty])</f>
        <v>0.17249733074293147</v>
      </c>
      <c r="O42">
        <v>9705.77</v>
      </c>
      <c r="P42">
        <v>9264.5108865310995</v>
      </c>
      <c r="Q42">
        <v>7495.0985436993096</v>
      </c>
      <c r="R42">
        <v>61.286575089593399</v>
      </c>
      <c r="S42" s="2">
        <f>(Table2[[#This Row],[Close Price]]-Table2[[#This Row],[20D EMA]])/Table2[[#This Row],[20D EMA]]</f>
        <v>3.2458012089715584E-2</v>
      </c>
      <c r="T42" s="2">
        <f>(Table2[[#This Row],[Close Price]]-Table2[[#This Row],[50D EMA]])/Table2[[#This Row],[50D EMA]]</f>
        <v>8.1632924040102917E-2</v>
      </c>
      <c r="U42" s="2">
        <f>(Table2[[#This Row],[Close Price]]-Table2[[#This Row],[200D EMA]])/Table2[[#This Row],[200D EMA]]</f>
        <v>0.33698042014723062</v>
      </c>
      <c r="V42">
        <v>0.471721592656556</v>
      </c>
      <c r="W42">
        <v>9801</v>
      </c>
      <c r="X42">
        <v>10119.4</v>
      </c>
      <c r="Y42">
        <v>9801</v>
      </c>
      <c r="Z42">
        <v>10187</v>
      </c>
      <c r="AA42">
        <v>7888.25</v>
      </c>
      <c r="AB42">
        <v>10225</v>
      </c>
      <c r="AC42" s="2">
        <f>(Table2[[#This Row],[Close Price]]/Table2[[#This Row],[Day Low]])-1</f>
        <v>2.2426283032343619E-2</v>
      </c>
      <c r="AD42" s="2">
        <f>(Table2[[#This Row],[Day High]]/Table2[[#This Row],[Close Price]])-1</f>
        <v>9.8395337697589902E-3</v>
      </c>
      <c r="AE42" s="2">
        <f>(Table2[[#This Row],[Close Price]]/Table2[[#This Row],[Current Week Low]])-1</f>
        <v>2.2426283032343619E-2</v>
      </c>
      <c r="AF42" s="2">
        <f>(Table2[[#This Row],[Current Week High]]/Table2[[#This Row],[Close Price]])-1</f>
        <v>1.6585502155516574E-2</v>
      </c>
      <c r="AG42" s="2">
        <f>(Table2[[#This Row],[Close Price]]/Table2[[#This Row],[Current Month Low]])-1</f>
        <v>0.27034513358476198</v>
      </c>
      <c r="AH42" s="2">
        <f>(Table2[[#This Row],[Current Month High]]/Table2[[#This Row],[Close Price]])-1</f>
        <v>2.037761456171161E-2</v>
      </c>
      <c r="AI42">
        <v>4.2830911703656396</v>
      </c>
      <c r="AJ42">
        <v>190.17620571329201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7.0000000000000007E-2</v>
      </c>
      <c r="AM42" t="s">
        <v>10125</v>
      </c>
      <c r="AN42">
        <v>5.15</v>
      </c>
      <c r="AO42" t="s">
        <v>10125</v>
      </c>
      <c r="AP42">
        <v>0.193134294318381</v>
      </c>
      <c r="AQ42">
        <f>(Table2[[#This Row],[Sharpe Ratio]]-AVERAGE(Table2[Sharpe Ratio]))/_xlfn.STDEV.P(Table2[Sharpe Ratio])</f>
        <v>1.5717644805404196</v>
      </c>
      <c r="AR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3.0553472068471592</v>
      </c>
    </row>
    <row r="43" spans="1:44" x14ac:dyDescent="0.3">
      <c r="A43" t="s">
        <v>628</v>
      </c>
      <c r="B43" t="s">
        <v>629</v>
      </c>
      <c r="C43" t="s">
        <v>10076</v>
      </c>
      <c r="D43" t="s">
        <v>197</v>
      </c>
      <c r="E43">
        <v>29361.332714020002</v>
      </c>
      <c r="F43">
        <v>13242.05</v>
      </c>
      <c r="G43">
        <v>213.94211703856101</v>
      </c>
      <c r="H43">
        <f>(Table2[[#This Row],[1Y Return vs Nifty]]-AVERAGE(Table2[1Y Return vs Nifty]))/_xlfn.STDEV.P(Table2[1Y Return vs Nifty])</f>
        <v>2.0265285423710258</v>
      </c>
      <c r="I43">
        <v>6.2112428417985601</v>
      </c>
      <c r="J43">
        <f>(Table2[[#This Row],[1M Return vs Nifty]]-AVERAGE(Table2[1M Return vs Nifty]))/_xlfn.STDEV.P(Table2[1M Return vs Nifty])</f>
        <v>0.4031016248312051</v>
      </c>
      <c r="K43">
        <v>72.691058417377903</v>
      </c>
      <c r="L43">
        <f>(Table2[[#This Row],[6M Return vs Nifty]]-AVERAGE(Table2[6M Return vs Nifty]))/_xlfn.STDEV.P(Table2[6M Return vs Nifty])</f>
        <v>1.825176642878179</v>
      </c>
      <c r="M43">
        <v>3.4037341356650499</v>
      </c>
      <c r="N43">
        <f>(Table2[[#This Row],[1W Return vs Nifty]]-AVERAGE(Table2[1W Return vs Nifty]))/_xlfn.STDEV.P(Table2[1W Return vs Nifty])</f>
        <v>1.239869037064931</v>
      </c>
      <c r="O43">
        <v>11983.64</v>
      </c>
      <c r="P43">
        <v>10949.609713637299</v>
      </c>
      <c r="Q43">
        <v>8414.4624348872494</v>
      </c>
      <c r="R43">
        <v>87.270710318619507</v>
      </c>
      <c r="S43" s="2">
        <f>(Table2[[#This Row],[Close Price]]-Table2[[#This Row],[20D EMA]])/Table2[[#This Row],[20D EMA]]</f>
        <v>0.10501066453932194</v>
      </c>
      <c r="T43" s="2">
        <f>(Table2[[#This Row],[Close Price]]-Table2[[#This Row],[50D EMA]])/Table2[[#This Row],[50D EMA]]</f>
        <v>0.20936273952372547</v>
      </c>
      <c r="U43" s="2">
        <f>(Table2[[#This Row],[Close Price]]-Table2[[#This Row],[200D EMA]])/Table2[[#This Row],[200D EMA]]</f>
        <v>0.57372501243775986</v>
      </c>
      <c r="V43">
        <v>0.69062121799812504</v>
      </c>
      <c r="W43">
        <v>12630.05</v>
      </c>
      <c r="X43">
        <v>13350</v>
      </c>
      <c r="Y43">
        <v>11666</v>
      </c>
      <c r="Z43">
        <v>13350</v>
      </c>
      <c r="AA43">
        <v>10176.549999999999</v>
      </c>
      <c r="AB43">
        <v>13350</v>
      </c>
      <c r="AC43" s="2">
        <f>(Table2[[#This Row],[Close Price]]/Table2[[#This Row],[Day Low]])-1</f>
        <v>4.8455865178681057E-2</v>
      </c>
      <c r="AD43" s="2">
        <f>(Table2[[#This Row],[Day High]]/Table2[[#This Row],[Close Price]])-1</f>
        <v>8.1520610479495215E-3</v>
      </c>
      <c r="AE43" s="2">
        <f>(Table2[[#This Row],[Close Price]]/Table2[[#This Row],[Current Week Low]])-1</f>
        <v>0.13509771986970676</v>
      </c>
      <c r="AF43" s="2">
        <f>(Table2[[#This Row],[Current Week High]]/Table2[[#This Row],[Close Price]])-1</f>
        <v>8.1520610479495215E-3</v>
      </c>
      <c r="AG43" s="2">
        <f>(Table2[[#This Row],[Close Price]]/Table2[[#This Row],[Current Month Low]])-1</f>
        <v>0.30123175339383201</v>
      </c>
      <c r="AH43" s="2">
        <f>(Table2[[#This Row],[Current Month High]]/Table2[[#This Row],[Close Price]])-1</f>
        <v>8.1520610479495215E-3</v>
      </c>
      <c r="AI43">
        <v>0.81520610479495204</v>
      </c>
      <c r="AJ43">
        <v>246.50265673307999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0.39</v>
      </c>
      <c r="AM43" t="s">
        <v>10125</v>
      </c>
      <c r="AN43">
        <v>10.54</v>
      </c>
      <c r="AO43" t="s">
        <v>10125</v>
      </c>
      <c r="AP43">
        <v>0.19184708495286301</v>
      </c>
      <c r="AQ43">
        <f>(Table2[[#This Row],[Sharpe Ratio]]-AVERAGE(Table2[Sharpe Ratio]))/_xlfn.STDEV.P(Table2[Sharpe Ratio])</f>
        <v>1.5572114341511016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7.0518872812964428</v>
      </c>
    </row>
    <row r="44" spans="1:44" x14ac:dyDescent="0.3">
      <c r="A44" t="s">
        <v>1343</v>
      </c>
      <c r="B44" t="s">
        <v>1344</v>
      </c>
      <c r="C44" t="s">
        <v>10079</v>
      </c>
      <c r="D44" t="s">
        <v>46</v>
      </c>
      <c r="E44">
        <v>7816.2587489699999</v>
      </c>
      <c r="F44">
        <v>4944.45</v>
      </c>
      <c r="G44">
        <v>23.431205945940501</v>
      </c>
      <c r="H44">
        <f>(Table2[[#This Row],[1Y Return vs Nifty]]-AVERAGE(Table2[1Y Return vs Nifty]))/_xlfn.STDEV.P(Table2[1Y Return vs Nifty])</f>
        <v>-0.25329116649651628</v>
      </c>
      <c r="I44">
        <v>-2.4473845004022401</v>
      </c>
      <c r="J44">
        <f>(Table2[[#This Row],[1M Return vs Nifty]]-AVERAGE(Table2[1M Return vs Nifty]))/_xlfn.STDEV.P(Table2[1M Return vs Nifty])</f>
        <v>-0.39883227229617363</v>
      </c>
      <c r="K44">
        <v>8.9039004575440899</v>
      </c>
      <c r="L44">
        <f>(Table2[[#This Row],[6M Return vs Nifty]]-AVERAGE(Table2[6M Return vs Nifty]))/_xlfn.STDEV.P(Table2[6M Return vs Nifty])</f>
        <v>-0.12351778107616156</v>
      </c>
      <c r="M44">
        <v>-4.2802999039058198</v>
      </c>
      <c r="N44">
        <f>(Table2[[#This Row],[1W Return vs Nifty]]-AVERAGE(Table2[1W Return vs Nifty]))/_xlfn.STDEV.P(Table2[1W Return vs Nifty])</f>
        <v>-0.26699715447100658</v>
      </c>
      <c r="O44">
        <v>4973.63</v>
      </c>
      <c r="P44">
        <v>4964.2693912186996</v>
      </c>
      <c r="Q44">
        <v>4564.0544409805698</v>
      </c>
      <c r="R44">
        <v>46.036937162216397</v>
      </c>
      <c r="S44" s="2">
        <f>(Table2[[#This Row],[Close Price]]-Table2[[#This Row],[20D EMA]])/Table2[[#This Row],[20D EMA]]</f>
        <v>-5.8669422534447253E-3</v>
      </c>
      <c r="T44" s="2">
        <f>(Table2[[#This Row],[Close Price]]-Table2[[#This Row],[50D EMA]])/Table2[[#This Row],[50D EMA]]</f>
        <v>-3.9924084808448061E-3</v>
      </c>
      <c r="U44" s="2">
        <f>(Table2[[#This Row],[Close Price]]-Table2[[#This Row],[200D EMA]])/Table2[[#This Row],[200D EMA]]</f>
        <v>8.3345973177678292E-2</v>
      </c>
      <c r="V44">
        <v>0.90790372765307004</v>
      </c>
      <c r="W44">
        <v>4911</v>
      </c>
      <c r="X44">
        <v>5015</v>
      </c>
      <c r="Y44">
        <v>4909.2</v>
      </c>
      <c r="Z44">
        <v>5188.75</v>
      </c>
      <c r="AA44">
        <v>4347.75</v>
      </c>
      <c r="AB44">
        <v>5380</v>
      </c>
      <c r="AC44" s="2">
        <f>(Table2[[#This Row],[Close Price]]/Table2[[#This Row],[Day Low]])-1</f>
        <v>6.8112400733046918E-3</v>
      </c>
      <c r="AD44" s="2">
        <f>(Table2[[#This Row],[Day High]]/Table2[[#This Row],[Close Price]])-1</f>
        <v>1.4268523293794022E-2</v>
      </c>
      <c r="AE44" s="2">
        <f>(Table2[[#This Row],[Close Price]]/Table2[[#This Row],[Current Week Low]])-1</f>
        <v>7.1803959912002391E-3</v>
      </c>
      <c r="AF44" s="2">
        <f>(Table2[[#This Row],[Current Week High]]/Table2[[#This Row],[Close Price]])-1</f>
        <v>4.9408933248389575E-2</v>
      </c>
      <c r="AG44" s="2">
        <f>(Table2[[#This Row],[Close Price]]/Table2[[#This Row],[Current Month Low]])-1</f>
        <v>0.13724340175953076</v>
      </c>
      <c r="AH44" s="2">
        <f>(Table2[[#This Row],[Current Month High]]/Table2[[#This Row],[Close Price]])-1</f>
        <v>8.8088665068915661E-2</v>
      </c>
      <c r="AI44">
        <v>12.247064890938301</v>
      </c>
      <c r="AJ44">
        <v>50.332927941623502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-0.11</v>
      </c>
      <c r="AM44" t="s">
        <v>10126</v>
      </c>
      <c r="AN44">
        <v>-0.06</v>
      </c>
      <c r="AO44" t="s">
        <v>10126</v>
      </c>
      <c r="AP44">
        <v>0.19171206407708499</v>
      </c>
      <c r="AQ44">
        <f>(Table2[[#This Row],[Sharpe Ratio]]-AVERAGE(Table2[Sharpe Ratio]))/_xlfn.STDEV.P(Table2[Sharpe Ratio])</f>
        <v>1.5556849030976758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0.51304652875781775</v>
      </c>
    </row>
    <row r="45" spans="1:44" x14ac:dyDescent="0.3">
      <c r="A45" t="s">
        <v>1331</v>
      </c>
      <c r="B45" t="s">
        <v>1332</v>
      </c>
      <c r="C45" t="s">
        <v>10089</v>
      </c>
      <c r="D45" t="s">
        <v>140</v>
      </c>
      <c r="E45">
        <v>7927.1937108499997</v>
      </c>
      <c r="F45">
        <v>950.65</v>
      </c>
      <c r="G45">
        <v>125.437279950714</v>
      </c>
      <c r="H45">
        <f>(Table2[[#This Row],[1Y Return vs Nifty]]-AVERAGE(Table2[1Y Return vs Nifty]))/_xlfn.STDEV.P(Table2[1Y Return vs Nifty])</f>
        <v>0.96740247570239379</v>
      </c>
      <c r="I45">
        <v>12.3482894097883</v>
      </c>
      <c r="J45">
        <f>(Table2[[#This Row],[1M Return vs Nifty]]-AVERAGE(Table2[1M Return vs Nifty]))/_xlfn.STDEV.P(Table2[1M Return vs Nifty])</f>
        <v>0.97149491358421169</v>
      </c>
      <c r="K45">
        <v>133.040461231672</v>
      </c>
      <c r="L45">
        <f>(Table2[[#This Row],[6M Return vs Nifty]]-AVERAGE(Table2[6M Return vs Nifty]))/_xlfn.STDEV.P(Table2[6M Return vs Nifty])</f>
        <v>3.6688478223849152</v>
      </c>
      <c r="M45">
        <v>-8.2273532070389308</v>
      </c>
      <c r="N45">
        <f>(Table2[[#This Row],[1W Return vs Nifty]]-AVERAGE(Table2[1W Return vs Nifty]))/_xlfn.STDEV.P(Table2[1W Return vs Nifty])</f>
        <v>-1.0410282360685699</v>
      </c>
      <c r="O45">
        <v>931.51</v>
      </c>
      <c r="P45">
        <v>868.50231292125102</v>
      </c>
      <c r="Q45">
        <v>674.39920001739597</v>
      </c>
      <c r="R45">
        <v>51.3090925013746</v>
      </c>
      <c r="S45" s="2">
        <f>(Table2[[#This Row],[Close Price]]-Table2[[#This Row],[20D EMA]])/Table2[[#This Row],[20D EMA]]</f>
        <v>2.054728344301187E-2</v>
      </c>
      <c r="T45" s="2">
        <f>(Table2[[#This Row],[Close Price]]-Table2[[#This Row],[50D EMA]])/Table2[[#This Row],[50D EMA]]</f>
        <v>9.458545573982538E-2</v>
      </c>
      <c r="U45" s="2">
        <f>(Table2[[#This Row],[Close Price]]-Table2[[#This Row],[200D EMA]])/Table2[[#This Row],[200D EMA]]</f>
        <v>0.40962504103723457</v>
      </c>
      <c r="V45">
        <v>1.1508356940918201</v>
      </c>
      <c r="W45">
        <v>915</v>
      </c>
      <c r="X45">
        <v>957.75</v>
      </c>
      <c r="Y45">
        <v>915</v>
      </c>
      <c r="Z45">
        <v>1020.05</v>
      </c>
      <c r="AA45">
        <v>737.05</v>
      </c>
      <c r="AB45">
        <v>1070</v>
      </c>
      <c r="AC45" s="2">
        <f>(Table2[[#This Row],[Close Price]]/Table2[[#This Row],[Day Low]])-1</f>
        <v>3.89617486338798E-2</v>
      </c>
      <c r="AD45" s="2">
        <f>(Table2[[#This Row],[Day High]]/Table2[[#This Row],[Close Price]])-1</f>
        <v>7.468574133487671E-3</v>
      </c>
      <c r="AE45" s="2">
        <f>(Table2[[#This Row],[Close Price]]/Table2[[#This Row],[Current Week Low]])-1</f>
        <v>3.89617486338798E-2</v>
      </c>
      <c r="AF45" s="2">
        <f>(Table2[[#This Row],[Current Week High]]/Table2[[#This Row],[Close Price]])-1</f>
        <v>7.300268237521701E-2</v>
      </c>
      <c r="AG45" s="2">
        <f>(Table2[[#This Row],[Close Price]]/Table2[[#This Row],[Current Month Low]])-1</f>
        <v>0.2898039481717658</v>
      </c>
      <c r="AH45" s="2">
        <f>(Table2[[#This Row],[Current Month High]]/Table2[[#This Row],[Close Price]])-1</f>
        <v>0.12554567927207705</v>
      </c>
      <c r="AI45">
        <v>12.5545679272077</v>
      </c>
      <c r="AJ45">
        <v>162.75566611387501</v>
      </c>
      <c r="AK45" t="str">
        <f>IF(AND(Table2[[#This Row],[20D EMA]]&gt;Table2[[#This Row],[50D EMA]],Table2[[#This Row],[50D EMA]]&gt;Table2[[#This Row],[200D EMA]]),"Uptrend","Downtrend/NoTrend")</f>
        <v>Uptrend</v>
      </c>
      <c r="AL45">
        <v>7.0000000000000007E-2</v>
      </c>
      <c r="AM45" t="s">
        <v>10125</v>
      </c>
      <c r="AN45">
        <v>-5.13</v>
      </c>
      <c r="AO45" t="s">
        <v>10126</v>
      </c>
      <c r="AP45">
        <v>0.19143398786069199</v>
      </c>
      <c r="AQ45">
        <f>(Table2[[#This Row],[Sharpe Ratio]]-AVERAGE(Table2[Sharpe Ratio]))/_xlfn.STDEV.P(Table2[Sharpe Ratio])</f>
        <v>1.5525410042220604</v>
      </c>
      <c r="AR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6.1192579798250115</v>
      </c>
    </row>
    <row r="46" spans="1:44" x14ac:dyDescent="0.3">
      <c r="A46" t="s">
        <v>1427</v>
      </c>
      <c r="B46" t="s">
        <v>1428</v>
      </c>
      <c r="C46" t="s">
        <v>10088</v>
      </c>
      <c r="D46" t="s">
        <v>92</v>
      </c>
      <c r="E46">
        <v>6883.0437560949904</v>
      </c>
      <c r="F46">
        <v>2811.65</v>
      </c>
      <c r="G46">
        <v>79.258407549128506</v>
      </c>
      <c r="H46">
        <f>(Table2[[#This Row],[1Y Return vs Nifty]]-AVERAGE(Table2[1Y Return vs Nifty]))/_xlfn.STDEV.P(Table2[1Y Return vs Nifty])</f>
        <v>0.41478581542496551</v>
      </c>
      <c r="I46">
        <v>13.880301350770299</v>
      </c>
      <c r="J46">
        <f>(Table2[[#This Row],[1M Return vs Nifty]]-AVERAGE(Table2[1M Return vs Nifty]))/_xlfn.STDEV.P(Table2[1M Return vs Nifty])</f>
        <v>1.113384875782897</v>
      </c>
      <c r="K46">
        <v>30.1974791404912</v>
      </c>
      <c r="L46">
        <f>(Table2[[#This Row],[6M Return vs Nifty]]-AVERAGE(Table2[6M Return vs Nifty]))/_xlfn.STDEV.P(Table2[6M Return vs Nifty])</f>
        <v>0.52699996219154854</v>
      </c>
      <c r="M46">
        <v>4.6263490630224204</v>
      </c>
      <c r="N46">
        <f>(Table2[[#This Row],[1W Return vs Nifty]]-AVERAGE(Table2[1W Return vs Nifty]))/_xlfn.STDEV.P(Table2[1W Return vs Nifty])</f>
        <v>1.4796281388354999</v>
      </c>
      <c r="O46">
        <v>2633.76</v>
      </c>
      <c r="P46">
        <v>2530.7556601279998</v>
      </c>
      <c r="Q46">
        <v>2224.10507805111</v>
      </c>
      <c r="R46">
        <v>70.991229807095195</v>
      </c>
      <c r="S46" s="2">
        <f>(Table2[[#This Row],[Close Price]]-Table2[[#This Row],[20D EMA]])/Table2[[#This Row],[20D EMA]]</f>
        <v>6.7542221007229161E-2</v>
      </c>
      <c r="T46" s="2">
        <f>(Table2[[#This Row],[Close Price]]-Table2[[#This Row],[50D EMA]])/Table2[[#This Row],[50D EMA]]</f>
        <v>0.11099227961730343</v>
      </c>
      <c r="U46" s="2">
        <f>(Table2[[#This Row],[Close Price]]-Table2[[#This Row],[200D EMA]])/Table2[[#This Row],[200D EMA]]</f>
        <v>0.26417138639138898</v>
      </c>
      <c r="V46">
        <v>1.35637279222966</v>
      </c>
      <c r="W46">
        <v>2776.95</v>
      </c>
      <c r="X46">
        <v>2899</v>
      </c>
      <c r="Y46">
        <v>2701.95</v>
      </c>
      <c r="Z46">
        <v>2918.8</v>
      </c>
      <c r="AA46">
        <v>2197.25</v>
      </c>
      <c r="AB46">
        <v>2918.8</v>
      </c>
      <c r="AC46" s="2">
        <f>(Table2[[#This Row],[Close Price]]/Table2[[#This Row],[Day Low]])-1</f>
        <v>1.2495723725670427E-2</v>
      </c>
      <c r="AD46" s="2">
        <f>(Table2[[#This Row],[Day High]]/Table2[[#This Row],[Close Price]])-1</f>
        <v>3.1067166966016302E-2</v>
      </c>
      <c r="AE46" s="2">
        <f>(Table2[[#This Row],[Close Price]]/Table2[[#This Row],[Current Week Low]])-1</f>
        <v>4.0600307185551188E-2</v>
      </c>
      <c r="AF46" s="2">
        <f>(Table2[[#This Row],[Current Week High]]/Table2[[#This Row],[Close Price]])-1</f>
        <v>3.8109295253676789E-2</v>
      </c>
      <c r="AG46" s="2">
        <f>(Table2[[#This Row],[Close Price]]/Table2[[#This Row],[Current Month Low]])-1</f>
        <v>0.27962225509159189</v>
      </c>
      <c r="AH46" s="2">
        <f>(Table2[[#This Row],[Current Month High]]/Table2[[#This Row],[Close Price]])-1</f>
        <v>3.8109295253676789E-2</v>
      </c>
      <c r="AI46">
        <v>8.2638308466558694</v>
      </c>
      <c r="AJ46">
        <v>117.771667570288</v>
      </c>
      <c r="AK46" t="str">
        <f>IF(AND(Table2[[#This Row],[20D EMA]]&gt;Table2[[#This Row],[50D EMA]],Table2[[#This Row],[50D EMA]]&gt;Table2[[#This Row],[200D EMA]]),"Uptrend","Downtrend/NoTrend")</f>
        <v>Uptrend</v>
      </c>
      <c r="AL46">
        <v>0.02</v>
      </c>
      <c r="AM46" t="s">
        <v>10125</v>
      </c>
      <c r="AN46">
        <v>10.25</v>
      </c>
      <c r="AO46" t="s">
        <v>10125</v>
      </c>
      <c r="AP46">
        <v>0.19132468879314701</v>
      </c>
      <c r="AQ46">
        <f>(Table2[[#This Row],[Sharpe Ratio]]-AVERAGE(Table2[Sharpe Ratio]))/_xlfn.STDEV.P(Table2[Sharpe Ratio])</f>
        <v>1.5513052810810537</v>
      </c>
      <c r="AR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5.0861040733159655</v>
      </c>
    </row>
    <row r="47" spans="1:44" x14ac:dyDescent="0.3">
      <c r="A47" t="s">
        <v>163</v>
      </c>
      <c r="B47" t="s">
        <v>164</v>
      </c>
      <c r="C47" t="s">
        <v>10076</v>
      </c>
      <c r="D47" t="s">
        <v>126</v>
      </c>
      <c r="E47">
        <v>160087.93637760001</v>
      </c>
      <c r="F47">
        <v>485.1</v>
      </c>
      <c r="G47">
        <v>151.8356948178</v>
      </c>
      <c r="H47">
        <f>(Table2[[#This Row],[1Y Return vs Nifty]]-AVERAGE(Table2[1Y Return vs Nifty]))/_xlfn.STDEV.P(Table2[1Y Return vs Nifty])</f>
        <v>1.2833089303599181</v>
      </c>
      <c r="I47">
        <v>-12.0372445525031</v>
      </c>
      <c r="J47">
        <f>(Table2[[#This Row],[1M Return vs Nifty]]-AVERAGE(Table2[1M Return vs Nifty]))/_xlfn.STDEV.P(Table2[1M Return vs Nifty])</f>
        <v>-1.287013913629256</v>
      </c>
      <c r="K47">
        <v>15.784649342451599</v>
      </c>
      <c r="L47">
        <f>(Table2[[#This Row],[6M Return vs Nifty]]-AVERAGE(Table2[6M Return vs Nifty]))/_xlfn.STDEV.P(Table2[6M Return vs Nifty])</f>
        <v>8.6688746593444069E-2</v>
      </c>
      <c r="M47">
        <v>-3.61621698702143</v>
      </c>
      <c r="N47">
        <f>(Table2[[#This Row],[1W Return vs Nifty]]-AVERAGE(Table2[1W Return vs Nifty]))/_xlfn.STDEV.P(Table2[1W Return vs Nifty])</f>
        <v>-0.13676815097149289</v>
      </c>
      <c r="O47">
        <v>484.26</v>
      </c>
      <c r="P47">
        <v>465.97142496426198</v>
      </c>
      <c r="Q47">
        <v>381.85710373797599</v>
      </c>
      <c r="R47">
        <v>49.108335031674898</v>
      </c>
      <c r="S47" s="2">
        <f>(Table2[[#This Row],[Close Price]]-Table2[[#This Row],[20D EMA]])/Table2[[#This Row],[20D EMA]]</f>
        <v>1.7346053772767354E-3</v>
      </c>
      <c r="T47" s="2">
        <f>(Table2[[#This Row],[Close Price]]-Table2[[#This Row],[50D EMA]])/Table2[[#This Row],[50D EMA]]</f>
        <v>4.1050961520237253E-2</v>
      </c>
      <c r="U47" s="2">
        <f>(Table2[[#This Row],[Close Price]]-Table2[[#This Row],[200D EMA]])/Table2[[#This Row],[200D EMA]]</f>
        <v>0.2703705005128505</v>
      </c>
      <c r="V47">
        <v>0.66895761875850801</v>
      </c>
      <c r="W47">
        <v>479.75</v>
      </c>
      <c r="X47">
        <v>488.6</v>
      </c>
      <c r="Y47">
        <v>472.6</v>
      </c>
      <c r="Z47">
        <v>491.75</v>
      </c>
      <c r="AA47">
        <v>395.2</v>
      </c>
      <c r="AB47">
        <v>559</v>
      </c>
      <c r="AC47" s="2">
        <f>(Table2[[#This Row],[Close Price]]/Table2[[#This Row],[Day Low]])-1</f>
        <v>1.1151641479937524E-2</v>
      </c>
      <c r="AD47" s="2">
        <f>(Table2[[#This Row],[Day High]]/Table2[[#This Row],[Close Price]])-1</f>
        <v>7.2150072150072297E-3</v>
      </c>
      <c r="AE47" s="2">
        <f>(Table2[[#This Row],[Close Price]]/Table2[[#This Row],[Current Week Low]])-1</f>
        <v>2.6449428692340238E-2</v>
      </c>
      <c r="AF47" s="2">
        <f>(Table2[[#This Row],[Current Week High]]/Table2[[#This Row],[Close Price]])-1</f>
        <v>1.3708513708513559E-2</v>
      </c>
      <c r="AG47" s="2">
        <f>(Table2[[#This Row],[Close Price]]/Table2[[#This Row],[Current Month Low]])-1</f>
        <v>0.22747975708502044</v>
      </c>
      <c r="AH47" s="2">
        <f>(Table2[[#This Row],[Current Month High]]/Table2[[#This Row],[Close Price]])-1</f>
        <v>0.15233972376829508</v>
      </c>
      <c r="AI47">
        <v>15.233972376829501</v>
      </c>
      <c r="AJ47">
        <v>191.52644230769201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0.09</v>
      </c>
      <c r="AM47" t="s">
        <v>10125</v>
      </c>
      <c r="AN47">
        <v>-0.28000000000000003</v>
      </c>
      <c r="AO47" t="s">
        <v>10126</v>
      </c>
      <c r="AP47">
        <v>0.19095601083681901</v>
      </c>
      <c r="AQ47">
        <f>(Table2[[#This Row],[Sharpe Ratio]]-AVERAGE(Table2[Sharpe Ratio]))/_xlfn.STDEV.P(Table2[Sharpe Ratio])</f>
        <v>1.547137048977645</v>
      </c>
      <c r="AR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1.4933526613302583</v>
      </c>
    </row>
    <row r="48" spans="1:44" x14ac:dyDescent="0.3">
      <c r="A48" t="s">
        <v>221</v>
      </c>
      <c r="B48" t="s">
        <v>222</v>
      </c>
      <c r="C48" t="s">
        <v>10080</v>
      </c>
      <c r="D48" t="s">
        <v>114</v>
      </c>
      <c r="E48">
        <v>112350.97615428999</v>
      </c>
      <c r="F48">
        <v>2364.85</v>
      </c>
      <c r="G48">
        <v>51.244167881428602</v>
      </c>
      <c r="H48">
        <f>(Table2[[#This Row],[1Y Return vs Nifty]]-AVERAGE(Table2[1Y Return vs Nifty]))/_xlfn.STDEV.P(Table2[1Y Return vs Nifty])</f>
        <v>7.9542992024101158E-2</v>
      </c>
      <c r="I48">
        <v>1.9506645545873402E-2</v>
      </c>
      <c r="J48">
        <f>(Table2[[#This Row],[1M Return vs Nifty]]-AVERAGE(Table2[1M Return vs Nifty]))/_xlfn.STDEV.P(Table2[1M Return vs Nifty])</f>
        <v>-0.17035683938114912</v>
      </c>
      <c r="K48">
        <v>7.7260224691728698</v>
      </c>
      <c r="L48">
        <f>(Table2[[#This Row],[6M Return vs Nifty]]-AVERAGE(Table2[6M Return vs Nifty]))/_xlfn.STDEV.P(Table2[6M Return vs Nifty])</f>
        <v>-0.15950189357546582</v>
      </c>
      <c r="M48">
        <v>-5.8099525914612196</v>
      </c>
      <c r="N48">
        <f>(Table2[[#This Row],[1W Return vs Nifty]]-AVERAGE(Table2[1W Return vs Nifty]))/_xlfn.STDEV.P(Table2[1W Return vs Nifty])</f>
        <v>-0.56696744452948777</v>
      </c>
      <c r="O48">
        <v>2368.0300000000002</v>
      </c>
      <c r="P48">
        <v>2260.12240966532</v>
      </c>
      <c r="Q48">
        <v>1964.33922174349</v>
      </c>
      <c r="R48">
        <v>43.274995487795898</v>
      </c>
      <c r="S48" s="2">
        <f>(Table2[[#This Row],[Close Price]]-Table2[[#This Row],[20D EMA]])/Table2[[#This Row],[20D EMA]]</f>
        <v>-1.342888392461367E-3</v>
      </c>
      <c r="T48" s="2">
        <f>(Table2[[#This Row],[Close Price]]-Table2[[#This Row],[50D EMA]])/Table2[[#This Row],[50D EMA]]</f>
        <v>4.6337131956577536E-2</v>
      </c>
      <c r="U48" s="2">
        <f>(Table2[[#This Row],[Close Price]]-Table2[[#This Row],[200D EMA]])/Table2[[#This Row],[200D EMA]]</f>
        <v>0.20389084218408479</v>
      </c>
      <c r="V48">
        <v>0.97492559088890696</v>
      </c>
      <c r="W48">
        <v>2327.1</v>
      </c>
      <c r="X48">
        <v>2376</v>
      </c>
      <c r="Y48">
        <v>2327.1</v>
      </c>
      <c r="Z48">
        <v>2483.5500000000002</v>
      </c>
      <c r="AA48">
        <v>2069</v>
      </c>
      <c r="AB48">
        <v>2519</v>
      </c>
      <c r="AC48" s="2">
        <f>(Table2[[#This Row],[Close Price]]/Table2[[#This Row],[Day Low]])-1</f>
        <v>1.6221907094667198E-2</v>
      </c>
      <c r="AD48" s="2">
        <f>(Table2[[#This Row],[Day High]]/Table2[[#This Row],[Close Price]])-1</f>
        <v>4.7148867792883298E-3</v>
      </c>
      <c r="AE48" s="2">
        <f>(Table2[[#This Row],[Close Price]]/Table2[[#This Row],[Current Week Low]])-1</f>
        <v>1.6221907094667198E-2</v>
      </c>
      <c r="AF48" s="2">
        <f>(Table2[[#This Row],[Current Week High]]/Table2[[#This Row],[Close Price]])-1</f>
        <v>5.0193458358881227E-2</v>
      </c>
      <c r="AG48" s="2">
        <f>(Table2[[#This Row],[Close Price]]/Table2[[#This Row],[Current Month Low]])-1</f>
        <v>0.14299178347027541</v>
      </c>
      <c r="AH48" s="2">
        <f>(Table2[[#This Row],[Current Month High]]/Table2[[#This Row],[Close Price]])-1</f>
        <v>6.5183838298412233E-2</v>
      </c>
      <c r="AI48">
        <v>6.5183838298412198</v>
      </c>
      <c r="AJ48">
        <v>82.825666795516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-0.03</v>
      </c>
      <c r="AM48" t="s">
        <v>10126</v>
      </c>
      <c r="AN48">
        <v>-3.18</v>
      </c>
      <c r="AO48" t="s">
        <v>10126</v>
      </c>
      <c r="AP48">
        <v>0.19086398644719699</v>
      </c>
      <c r="AQ48">
        <f>(Table2[[#This Row],[Sharpe Ratio]]-AVERAGE(Table2[Sharpe Ratio]))/_xlfn.STDEV.P(Table2[Sharpe Ratio])</f>
        <v>1.546096631430202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0.72881344596820041</v>
      </c>
    </row>
    <row r="49" spans="1:44" x14ac:dyDescent="0.3">
      <c r="A49" t="s">
        <v>834</v>
      </c>
      <c r="B49" t="s">
        <v>835</v>
      </c>
      <c r="C49" t="s">
        <v>10084</v>
      </c>
      <c r="D49" t="s">
        <v>836</v>
      </c>
      <c r="E49">
        <v>17695.508429450001</v>
      </c>
      <c r="F49">
        <v>1486.9</v>
      </c>
      <c r="G49">
        <v>174.09974455244699</v>
      </c>
      <c r="H49">
        <f>(Table2[[#This Row],[1Y Return vs Nifty]]-AVERAGE(Table2[1Y Return vs Nifty]))/_xlfn.STDEV.P(Table2[1Y Return vs Nifty])</f>
        <v>1.5497399662158036</v>
      </c>
      <c r="I49">
        <v>2.0958983893242</v>
      </c>
      <c r="J49">
        <f>(Table2[[#This Row],[1M Return vs Nifty]]-AVERAGE(Table2[1M Return vs Nifty]))/_xlfn.STDEV.P(Table2[1M Return vs Nifty])</f>
        <v>2.1951809235206995E-2</v>
      </c>
      <c r="K49">
        <v>69.764020104455696</v>
      </c>
      <c r="L49">
        <f>(Table2[[#This Row],[6M Return vs Nifty]]-AVERAGE(Table2[6M Return vs Nifty]))/_xlfn.STDEV.P(Table2[6M Return vs Nifty])</f>
        <v>1.7357557716319023</v>
      </c>
      <c r="M49">
        <v>-3.27146814138914</v>
      </c>
      <c r="N49">
        <f>(Table2[[#This Row],[1W Return vs Nifty]]-AVERAGE(Table2[1W Return vs Nifty]))/_xlfn.STDEV.P(Table2[1W Return vs Nifty])</f>
        <v>-6.9161685750348215E-2</v>
      </c>
      <c r="O49">
        <v>1471.97</v>
      </c>
      <c r="P49">
        <v>1439.2430975715699</v>
      </c>
      <c r="Q49">
        <v>1148.2527279727799</v>
      </c>
      <c r="R49">
        <v>52.648021027370397</v>
      </c>
      <c r="S49" s="2">
        <f>(Table2[[#This Row],[Close Price]]-Table2[[#This Row],[20D EMA]])/Table2[[#This Row],[20D EMA]]</f>
        <v>1.0142869759573948E-2</v>
      </c>
      <c r="T49" s="2">
        <f>(Table2[[#This Row],[Close Price]]-Table2[[#This Row],[50D EMA]])/Table2[[#This Row],[50D EMA]]</f>
        <v>3.3112475931857163E-2</v>
      </c>
      <c r="U49" s="2">
        <f>(Table2[[#This Row],[Close Price]]-Table2[[#This Row],[200D EMA]])/Table2[[#This Row],[200D EMA]]</f>
        <v>0.29492398648605522</v>
      </c>
      <c r="V49">
        <v>1.06608605646097</v>
      </c>
      <c r="W49">
        <v>1480.5</v>
      </c>
      <c r="X49">
        <v>1519</v>
      </c>
      <c r="Y49">
        <v>1455</v>
      </c>
      <c r="Z49">
        <v>1545</v>
      </c>
      <c r="AA49">
        <v>1181</v>
      </c>
      <c r="AB49">
        <v>1560</v>
      </c>
      <c r="AC49" s="2">
        <f>(Table2[[#This Row],[Close Price]]/Table2[[#This Row],[Day Low]])-1</f>
        <v>4.3228638973320521E-3</v>
      </c>
      <c r="AD49" s="2">
        <f>(Table2[[#This Row],[Day High]]/Table2[[#This Row],[Close Price]])-1</f>
        <v>2.1588539915259775E-2</v>
      </c>
      <c r="AE49" s="2">
        <f>(Table2[[#This Row],[Close Price]]/Table2[[#This Row],[Current Week Low]])-1</f>
        <v>2.1924398625429609E-2</v>
      </c>
      <c r="AF49" s="2">
        <f>(Table2[[#This Row],[Current Week High]]/Table2[[#This Row],[Close Price]])-1</f>
        <v>3.9074584706436211E-2</v>
      </c>
      <c r="AG49" s="2">
        <f>(Table2[[#This Row],[Close Price]]/Table2[[#This Row],[Current Month Low]])-1</f>
        <v>0.25901778154106703</v>
      </c>
      <c r="AH49" s="2">
        <f>(Table2[[#This Row],[Current Month High]]/Table2[[#This Row],[Close Price]])-1</f>
        <v>4.9162687470576394E-2</v>
      </c>
      <c r="AI49">
        <v>13.9955612347837</v>
      </c>
      <c r="AJ49">
        <v>208.293593199253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-0.13</v>
      </c>
      <c r="AM49" t="s">
        <v>10126</v>
      </c>
      <c r="AN49">
        <v>3.79</v>
      </c>
      <c r="AO49" t="s">
        <v>10125</v>
      </c>
      <c r="AP49">
        <v>0.18961815204628199</v>
      </c>
      <c r="AQ49">
        <f>(Table2[[#This Row],[Sharpe Ratio]]-AVERAGE(Table2[Sharpe Ratio]))/_xlfn.STDEV.P(Table2[Sharpe Ratio])</f>
        <v>1.5320113658039469</v>
      </c>
      <c r="AR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4.7702972271365116</v>
      </c>
    </row>
    <row r="50" spans="1:44" x14ac:dyDescent="0.3">
      <c r="A50" t="s">
        <v>954</v>
      </c>
      <c r="B50" t="s">
        <v>955</v>
      </c>
      <c r="C50" t="s">
        <v>10084</v>
      </c>
      <c r="D50" t="s">
        <v>230</v>
      </c>
      <c r="E50">
        <v>14440.308080000001</v>
      </c>
      <c r="F50">
        <v>4574.3500000000004</v>
      </c>
      <c r="G50">
        <v>28.847711422244199</v>
      </c>
      <c r="H50">
        <f>(Table2[[#This Row],[1Y Return vs Nifty]]-AVERAGE(Table2[1Y Return vs Nifty]))/_xlfn.STDEV.P(Table2[1Y Return vs Nifty])</f>
        <v>-0.18847253817100998</v>
      </c>
      <c r="I50">
        <v>-1.7407939427640799</v>
      </c>
      <c r="J50">
        <f>(Table2[[#This Row],[1M Return vs Nifty]]-AVERAGE(Table2[1M Return vs Nifty]))/_xlfn.STDEV.P(Table2[1M Return vs Nifty])</f>
        <v>-0.33339015345148476</v>
      </c>
      <c r="K50">
        <v>37.249737060299204</v>
      </c>
      <c r="L50">
        <f>(Table2[[#This Row],[6M Return vs Nifty]]-AVERAGE(Table2[6M Return vs Nifty]))/_xlfn.STDEV.P(Table2[6M Return vs Nifty])</f>
        <v>0.74244608213423902</v>
      </c>
      <c r="M50">
        <v>-5.42112170161215</v>
      </c>
      <c r="N50">
        <f>(Table2[[#This Row],[1W Return vs Nifty]]-AVERAGE(Table2[1W Return vs Nifty]))/_xlfn.STDEV.P(Table2[1W Return vs Nifty])</f>
        <v>-0.49071633487522615</v>
      </c>
      <c r="O50">
        <v>4593.1099999999997</v>
      </c>
      <c r="P50">
        <v>4387.4136059295097</v>
      </c>
      <c r="Q50">
        <v>3655.37202270342</v>
      </c>
      <c r="R50">
        <v>43.847937168354399</v>
      </c>
      <c r="S50" s="2">
        <f>(Table2[[#This Row],[Close Price]]-Table2[[#This Row],[20D EMA]])/Table2[[#This Row],[20D EMA]]</f>
        <v>-4.0843785583187233E-3</v>
      </c>
      <c r="T50" s="2">
        <f>(Table2[[#This Row],[Close Price]]-Table2[[#This Row],[50D EMA]])/Table2[[#This Row],[50D EMA]]</f>
        <v>4.2607424524063457E-2</v>
      </c>
      <c r="U50" s="2">
        <f>(Table2[[#This Row],[Close Price]]-Table2[[#This Row],[200D EMA]])/Table2[[#This Row],[200D EMA]]</f>
        <v>0.25140477401173728</v>
      </c>
      <c r="V50">
        <v>0.78697321677219101</v>
      </c>
      <c r="W50">
        <v>4560.05</v>
      </c>
      <c r="X50">
        <v>4651.8500000000004</v>
      </c>
      <c r="Y50">
        <v>4560.05</v>
      </c>
      <c r="Z50">
        <v>4848.55</v>
      </c>
      <c r="AA50">
        <v>3846.65</v>
      </c>
      <c r="AB50">
        <v>4980</v>
      </c>
      <c r="AC50" s="2">
        <f>(Table2[[#This Row],[Close Price]]/Table2[[#This Row],[Day Low]])-1</f>
        <v>3.1359305270775018E-3</v>
      </c>
      <c r="AD50" s="2">
        <f>(Table2[[#This Row],[Day High]]/Table2[[#This Row],[Close Price]])-1</f>
        <v>1.6942297812803986E-2</v>
      </c>
      <c r="AE50" s="2">
        <f>(Table2[[#This Row],[Close Price]]/Table2[[#This Row],[Current Week Low]])-1</f>
        <v>3.1359305270775018E-3</v>
      </c>
      <c r="AF50" s="2">
        <f>(Table2[[#This Row],[Current Week High]]/Table2[[#This Row],[Close Price]])-1</f>
        <v>5.9942942713172354E-2</v>
      </c>
      <c r="AG50" s="2">
        <f>(Table2[[#This Row],[Close Price]]/Table2[[#This Row],[Current Month Low]])-1</f>
        <v>0.18917759609010454</v>
      </c>
      <c r="AH50" s="2">
        <f>(Table2[[#This Row],[Current Month High]]/Table2[[#This Row],[Close Price]])-1</f>
        <v>8.8679265906631555E-2</v>
      </c>
      <c r="AI50">
        <v>9.3051471793806595</v>
      </c>
      <c r="AJ50">
        <v>68.295285222861907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0.14000000000000001</v>
      </c>
      <c r="AM50" t="s">
        <v>10125</v>
      </c>
      <c r="AN50">
        <v>0.12</v>
      </c>
      <c r="AO50" t="s">
        <v>10125</v>
      </c>
      <c r="AP50">
        <v>0.18959426519301001</v>
      </c>
      <c r="AQ50">
        <f>(Table2[[#This Row],[Sharpe Ratio]]-AVERAGE(Table2[Sharpe Ratio]))/_xlfn.STDEV.P(Table2[Sharpe Ratio])</f>
        <v>1.5317413036888985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1.2616083593254168</v>
      </c>
    </row>
    <row r="51" spans="1:44" x14ac:dyDescent="0.3">
      <c r="A51" t="s">
        <v>371</v>
      </c>
      <c r="B51" t="s">
        <v>372</v>
      </c>
      <c r="C51" t="s">
        <v>10089</v>
      </c>
      <c r="D51" t="s">
        <v>140</v>
      </c>
      <c r="E51">
        <v>64131.903950219901</v>
      </c>
      <c r="F51">
        <v>3588.3</v>
      </c>
      <c r="G51">
        <v>106.502043040842</v>
      </c>
      <c r="H51">
        <f>(Table2[[#This Row],[1Y Return vs Nifty]]-AVERAGE(Table2[1Y Return vs Nifty]))/_xlfn.STDEV.P(Table2[1Y Return vs Nifty])</f>
        <v>0.74080691720330638</v>
      </c>
      <c r="I51">
        <v>6.6640452317185304</v>
      </c>
      <c r="J51">
        <f>(Table2[[#This Row],[1M Return vs Nifty]]-AVERAGE(Table2[1M Return vs Nifty]))/_xlfn.STDEV.P(Table2[1M Return vs Nifty])</f>
        <v>0.44503870917797383</v>
      </c>
      <c r="K51">
        <v>49.562188134364803</v>
      </c>
      <c r="L51">
        <f>(Table2[[#This Row],[6M Return vs Nifty]]-AVERAGE(Table2[6M Return vs Nifty]))/_xlfn.STDEV.P(Table2[6M Return vs Nifty])</f>
        <v>1.1185908347872819</v>
      </c>
      <c r="M51">
        <v>-5.15712516773623</v>
      </c>
      <c r="N51">
        <f>(Table2[[#This Row],[1W Return vs Nifty]]-AVERAGE(Table2[1W Return vs Nifty]))/_xlfn.STDEV.P(Table2[1W Return vs Nifty])</f>
        <v>-0.43894568295831815</v>
      </c>
      <c r="O51">
        <v>3484.66</v>
      </c>
      <c r="P51">
        <v>3267.4897129093301</v>
      </c>
      <c r="Q51">
        <v>2661.3395622660801</v>
      </c>
      <c r="R51">
        <v>54.979253710668097</v>
      </c>
      <c r="S51" s="2">
        <f>(Table2[[#This Row],[Close Price]]-Table2[[#This Row],[20D EMA]])/Table2[[#This Row],[20D EMA]]</f>
        <v>2.9741782555543533E-2</v>
      </c>
      <c r="T51" s="2">
        <f>(Table2[[#This Row],[Close Price]]-Table2[[#This Row],[50D EMA]])/Table2[[#This Row],[50D EMA]]</f>
        <v>9.8182493375021149E-2</v>
      </c>
      <c r="U51" s="2">
        <f>(Table2[[#This Row],[Close Price]]-Table2[[#This Row],[200D EMA]])/Table2[[#This Row],[200D EMA]]</f>
        <v>0.34830596248478374</v>
      </c>
      <c r="V51">
        <v>0.46509725482268099</v>
      </c>
      <c r="W51">
        <v>3494.05</v>
      </c>
      <c r="X51">
        <v>3624</v>
      </c>
      <c r="Y51">
        <v>3494.05</v>
      </c>
      <c r="Z51">
        <v>3747.9</v>
      </c>
      <c r="AA51">
        <v>2980</v>
      </c>
      <c r="AB51">
        <v>3945</v>
      </c>
      <c r="AC51" s="2">
        <f>(Table2[[#This Row],[Close Price]]/Table2[[#This Row],[Day Low]])-1</f>
        <v>2.6974427956096836E-2</v>
      </c>
      <c r="AD51" s="2">
        <f>(Table2[[#This Row],[Day High]]/Table2[[#This Row],[Close Price]])-1</f>
        <v>9.9490009196554485E-3</v>
      </c>
      <c r="AE51" s="2">
        <f>(Table2[[#This Row],[Close Price]]/Table2[[#This Row],[Current Week Low]])-1</f>
        <v>2.6974427956096836E-2</v>
      </c>
      <c r="AF51" s="2">
        <f>(Table2[[#This Row],[Current Week High]]/Table2[[#This Row],[Close Price]])-1</f>
        <v>4.4477886464342475E-2</v>
      </c>
      <c r="AG51" s="2">
        <f>(Table2[[#This Row],[Close Price]]/Table2[[#This Row],[Current Month Low]])-1</f>
        <v>0.20412751677852348</v>
      </c>
      <c r="AH51" s="2">
        <f>(Table2[[#This Row],[Current Month High]]/Table2[[#This Row],[Close Price]])-1</f>
        <v>9.9406404146810345E-2</v>
      </c>
      <c r="AI51">
        <v>9.9406404146810292</v>
      </c>
      <c r="AJ51">
        <v>134.93632762627999</v>
      </c>
      <c r="AK51" t="str">
        <f>IF(AND(Table2[[#This Row],[20D EMA]]&gt;Table2[[#This Row],[50D EMA]],Table2[[#This Row],[50D EMA]]&gt;Table2[[#This Row],[200D EMA]]),"Uptrend","Downtrend/NoTrend")</f>
        <v>Uptrend</v>
      </c>
      <c r="AL51">
        <v>7.0000000000000007E-2</v>
      </c>
      <c r="AM51" t="s">
        <v>10125</v>
      </c>
      <c r="AN51">
        <v>5.34</v>
      </c>
      <c r="AO51" t="s">
        <v>10125</v>
      </c>
      <c r="AP51">
        <v>0.18930761437177299</v>
      </c>
      <c r="AQ51">
        <f>(Table2[[#This Row],[Sharpe Ratio]]-AVERAGE(Table2[Sharpe Ratio]))/_xlfn.STDEV.P(Table2[Sharpe Ratio])</f>
        <v>1.528500461281479</v>
      </c>
      <c r="AR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3.3939912394917227</v>
      </c>
    </row>
    <row r="52" spans="1:44" x14ac:dyDescent="0.3">
      <c r="A52" t="s">
        <v>591</v>
      </c>
      <c r="B52" t="s">
        <v>592</v>
      </c>
      <c r="C52" t="s">
        <v>10089</v>
      </c>
      <c r="D52" t="s">
        <v>140</v>
      </c>
      <c r="E52">
        <v>31166.35140684</v>
      </c>
      <c r="F52">
        <v>1348.4</v>
      </c>
      <c r="G52">
        <v>106.34697736401201</v>
      </c>
      <c r="H52">
        <f>(Table2[[#This Row],[1Y Return vs Nifty]]-AVERAGE(Table2[1Y Return vs Nifty]))/_xlfn.STDEV.P(Table2[1Y Return vs Nifty])</f>
        <v>0.73895126607981754</v>
      </c>
      <c r="I52">
        <v>0.71716620899384298</v>
      </c>
      <c r="J52">
        <f>(Table2[[#This Row],[1M Return vs Nifty]]-AVERAGE(Table2[1M Return vs Nifty]))/_xlfn.STDEV.P(Table2[1M Return vs Nifty])</f>
        <v>-0.10574188016501414</v>
      </c>
      <c r="K52">
        <v>39.782511619776599</v>
      </c>
      <c r="L52">
        <f>(Table2[[#This Row],[6M Return vs Nifty]]-AVERAGE(Table2[6M Return vs Nifty]))/_xlfn.STDEV.P(Table2[6M Return vs Nifty])</f>
        <v>0.81982221581141135</v>
      </c>
      <c r="M52">
        <v>-2.4525469878416399</v>
      </c>
      <c r="N52">
        <f>(Table2[[#This Row],[1W Return vs Nifty]]-AVERAGE(Table2[1W Return vs Nifty]))/_xlfn.STDEV.P(Table2[1W Return vs Nifty])</f>
        <v>9.1431642371250482E-2</v>
      </c>
      <c r="O52">
        <v>1329.33</v>
      </c>
      <c r="P52">
        <v>1226.9316967898201</v>
      </c>
      <c r="Q52">
        <v>967.19330115262301</v>
      </c>
      <c r="R52">
        <v>49.9783430170259</v>
      </c>
      <c r="S52" s="2">
        <f>(Table2[[#This Row],[Close Price]]-Table2[[#This Row],[20D EMA]])/Table2[[#This Row],[20D EMA]]</f>
        <v>1.4345572581676607E-2</v>
      </c>
      <c r="T52" s="2">
        <f>(Table2[[#This Row],[Close Price]]-Table2[[#This Row],[50D EMA]])/Table2[[#This Row],[50D EMA]]</f>
        <v>9.9001683246095304E-2</v>
      </c>
      <c r="U52" s="2">
        <f>(Table2[[#This Row],[Close Price]]-Table2[[#This Row],[200D EMA]])/Table2[[#This Row],[200D EMA]]</f>
        <v>0.39413703382052551</v>
      </c>
      <c r="V52">
        <v>0.88400158285921704</v>
      </c>
      <c r="W52">
        <v>1341</v>
      </c>
      <c r="X52">
        <v>1388.8</v>
      </c>
      <c r="Y52">
        <v>1329</v>
      </c>
      <c r="Z52">
        <v>1453.1</v>
      </c>
      <c r="AA52">
        <v>1161.3499999999999</v>
      </c>
      <c r="AB52">
        <v>1453.1</v>
      </c>
      <c r="AC52" s="2">
        <f>(Table2[[#This Row],[Close Price]]/Table2[[#This Row],[Day Low]])-1</f>
        <v>5.5182699478002473E-3</v>
      </c>
      <c r="AD52" s="2">
        <f>(Table2[[#This Row],[Day High]]/Table2[[#This Row],[Close Price]])-1</f>
        <v>2.9961435775734069E-2</v>
      </c>
      <c r="AE52" s="2">
        <f>(Table2[[#This Row],[Close Price]]/Table2[[#This Row],[Current Week Low]])-1</f>
        <v>1.4597441685477941E-2</v>
      </c>
      <c r="AF52" s="2">
        <f>(Table2[[#This Row],[Current Week High]]/Table2[[#This Row],[Close Price]])-1</f>
        <v>7.764758231978619E-2</v>
      </c>
      <c r="AG52" s="2">
        <f>(Table2[[#This Row],[Close Price]]/Table2[[#This Row],[Current Month Low]])-1</f>
        <v>0.161062556507513</v>
      </c>
      <c r="AH52" s="2">
        <f>(Table2[[#This Row],[Current Month High]]/Table2[[#This Row],[Close Price]])-1</f>
        <v>7.764758231978619E-2</v>
      </c>
      <c r="AI52">
        <v>7.7647582319786101</v>
      </c>
      <c r="AJ52">
        <v>145.11906926013401</v>
      </c>
      <c r="AK52" t="str">
        <f>IF(AND(Table2[[#This Row],[20D EMA]]&gt;Table2[[#This Row],[50D EMA]],Table2[[#This Row],[50D EMA]]&gt;Table2[[#This Row],[200D EMA]]),"Uptrend","Downtrend/NoTrend")</f>
        <v>Uptrend</v>
      </c>
      <c r="AL52">
        <v>0.2</v>
      </c>
      <c r="AM52" t="s">
        <v>10125</v>
      </c>
      <c r="AN52">
        <v>-3.64</v>
      </c>
      <c r="AO52" t="s">
        <v>10126</v>
      </c>
      <c r="AP52">
        <v>0.187992818688832</v>
      </c>
      <c r="AQ52">
        <f>(Table2[[#This Row],[Sharpe Ratio]]-AVERAGE(Table2[Sharpe Ratio]))/_xlfn.STDEV.P(Table2[Sharpe Ratio])</f>
        <v>1.5136355270455357</v>
      </c>
      <c r="AR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3.0580987711430008</v>
      </c>
    </row>
    <row r="53" spans="1:44" x14ac:dyDescent="0.3">
      <c r="A53" t="s">
        <v>543</v>
      </c>
      <c r="B53" t="s">
        <v>544</v>
      </c>
      <c r="C53" t="s">
        <v>10076</v>
      </c>
      <c r="D53" t="s">
        <v>545</v>
      </c>
      <c r="E53">
        <v>34961.621593545002</v>
      </c>
      <c r="F53">
        <v>2582.5500000000002</v>
      </c>
      <c r="G53">
        <v>293.54018212557298</v>
      </c>
      <c r="H53">
        <f>(Table2[[#This Row],[1Y Return vs Nifty]]-AVERAGE(Table2[1Y Return vs Nifty]))/_xlfn.STDEV.P(Table2[1Y Return vs Nifty])</f>
        <v>2.9790684075804599</v>
      </c>
      <c r="I53">
        <v>-11.0143601955082</v>
      </c>
      <c r="J53">
        <f>(Table2[[#This Row],[1M Return vs Nifty]]-AVERAGE(Table2[1M Return vs Nifty]))/_xlfn.STDEV.P(Table2[1M Return vs Nifty])</f>
        <v>-1.1922776920208251</v>
      </c>
      <c r="K53">
        <v>4.8747237126928802</v>
      </c>
      <c r="L53">
        <f>(Table2[[#This Row],[6M Return vs Nifty]]-AVERAGE(Table2[6M Return vs Nifty]))/_xlfn.STDEV.P(Table2[6M Return vs Nifty])</f>
        <v>-0.24660892523345659</v>
      </c>
      <c r="M53">
        <v>-5.6488408015506097</v>
      </c>
      <c r="N53">
        <f>(Table2[[#This Row],[1W Return vs Nifty]]-AVERAGE(Table2[1W Return vs Nifty]))/_xlfn.STDEV.P(Table2[1W Return vs Nifty])</f>
        <v>-0.53537285397667222</v>
      </c>
      <c r="O53">
        <v>2629.41</v>
      </c>
      <c r="P53">
        <v>2649.7570057880098</v>
      </c>
      <c r="Q53">
        <v>2222.7515111245202</v>
      </c>
      <c r="R53">
        <v>44.490832445511799</v>
      </c>
      <c r="S53" s="2">
        <f>(Table2[[#This Row],[Close Price]]-Table2[[#This Row],[20D EMA]])/Table2[[#This Row],[20D EMA]]</f>
        <v>-1.7821488470797509E-2</v>
      </c>
      <c r="T53" s="2">
        <f>(Table2[[#This Row],[Close Price]]-Table2[[#This Row],[50D EMA]])/Table2[[#This Row],[50D EMA]]</f>
        <v>-2.536345998565365E-2</v>
      </c>
      <c r="U53" s="2">
        <f>(Table2[[#This Row],[Close Price]]-Table2[[#This Row],[200D EMA]])/Table2[[#This Row],[200D EMA]]</f>
        <v>0.16187076561403529</v>
      </c>
      <c r="V53">
        <v>0.55196240118051398</v>
      </c>
      <c r="W53">
        <v>2560.0500000000002</v>
      </c>
      <c r="X53">
        <v>2642.7</v>
      </c>
      <c r="Y53">
        <v>2492</v>
      </c>
      <c r="Z53">
        <v>2642.7</v>
      </c>
      <c r="AA53">
        <v>2425</v>
      </c>
      <c r="AB53">
        <v>2820</v>
      </c>
      <c r="AC53" s="2">
        <f>(Table2[[#This Row],[Close Price]]/Table2[[#This Row],[Day Low]])-1</f>
        <v>8.7888908419757605E-3</v>
      </c>
      <c r="AD53" s="2">
        <f>(Table2[[#This Row],[Day High]]/Table2[[#This Row],[Close Price]])-1</f>
        <v>2.3290933379798817E-2</v>
      </c>
      <c r="AE53" s="2">
        <f>(Table2[[#This Row],[Close Price]]/Table2[[#This Row],[Current Week Low]])-1</f>
        <v>3.6336276083467123E-2</v>
      </c>
      <c r="AF53" s="2">
        <f>(Table2[[#This Row],[Current Week High]]/Table2[[#This Row],[Close Price]])-1</f>
        <v>2.3290933379798817E-2</v>
      </c>
      <c r="AG53" s="2">
        <f>(Table2[[#This Row],[Close Price]]/Table2[[#This Row],[Current Month Low]])-1</f>
        <v>6.4969072164948516E-2</v>
      </c>
      <c r="AH53" s="2">
        <f>(Table2[[#This Row],[Current Month High]]/Table2[[#This Row],[Close Price]])-1</f>
        <v>9.1944008828483303E-2</v>
      </c>
      <c r="AI53">
        <v>26.413815802210902</v>
      </c>
      <c r="AJ53">
        <v>326.093053951493</v>
      </c>
      <c r="AK53" t="str">
        <f>IF(AND(Table2[[#This Row],[20D EMA]]&gt;Table2[[#This Row],[50D EMA]],Table2[[#This Row],[50D EMA]]&gt;Table2[[#This Row],[200D EMA]]),"Uptrend","Downtrend/NoTrend")</f>
        <v>Downtrend/NoTrend</v>
      </c>
      <c r="AL53">
        <v>-0.15</v>
      </c>
      <c r="AM53" t="s">
        <v>10126</v>
      </c>
      <c r="AN53">
        <v>-3.36</v>
      </c>
      <c r="AO53" t="s">
        <v>10126</v>
      </c>
      <c r="AP53">
        <v>0.18790155101626399</v>
      </c>
      <c r="AQ53">
        <f>(Table2[[#This Row],[Sharpe Ratio]]-AVERAGE(Table2[Sharpe Ratio]))/_xlfn.STDEV.P(Table2[Sharpe Ratio])</f>
        <v>1.5126036648572172</v>
      </c>
      <c r="AR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4" spans="1:44" x14ac:dyDescent="0.3">
      <c r="A54" t="s">
        <v>76</v>
      </c>
      <c r="B54" t="s">
        <v>77</v>
      </c>
      <c r="C54" t="s">
        <v>10080</v>
      </c>
      <c r="D54" t="s">
        <v>56</v>
      </c>
      <c r="E54">
        <v>343415.62858590001</v>
      </c>
      <c r="F54">
        <v>2866.65</v>
      </c>
      <c r="G54">
        <v>78.937205130816594</v>
      </c>
      <c r="H54">
        <f>(Table2[[#This Row],[1Y Return vs Nifty]]-AVERAGE(Table2[1Y Return vs Nifty]))/_xlfn.STDEV.P(Table2[1Y Return vs Nifty])</f>
        <v>0.41094202716316142</v>
      </c>
      <c r="I54">
        <v>7.9411352814606602</v>
      </c>
      <c r="J54">
        <f>(Table2[[#This Row],[1M Return vs Nifty]]-AVERAGE(Table2[1M Return vs Nifty]))/_xlfn.STDEV.P(Table2[1M Return vs Nifty])</f>
        <v>0.56331863509426738</v>
      </c>
      <c r="K54">
        <v>55.029090770073402</v>
      </c>
      <c r="L54">
        <f>(Table2[[#This Row],[6M Return vs Nifty]]-AVERAGE(Table2[6M Return vs Nifty]))/_xlfn.STDEV.P(Table2[6M Return vs Nifty])</f>
        <v>1.2856044316184014</v>
      </c>
      <c r="M54">
        <v>-2.02065461461601</v>
      </c>
      <c r="N54">
        <f>(Table2[[#This Row],[1W Return vs Nifty]]-AVERAGE(Table2[1W Return vs Nifty]))/_xlfn.STDEV.P(Table2[1W Return vs Nifty])</f>
        <v>0.17612726087637987</v>
      </c>
      <c r="O54">
        <v>2794.35</v>
      </c>
      <c r="P54">
        <v>2553.48109162739</v>
      </c>
      <c r="Q54">
        <v>2009.2878551804899</v>
      </c>
      <c r="R54">
        <v>54.135996962595101</v>
      </c>
      <c r="S54" s="2">
        <f>(Table2[[#This Row],[Close Price]]-Table2[[#This Row],[20D EMA]])/Table2[[#This Row],[20D EMA]]</f>
        <v>2.5873637876429288E-2</v>
      </c>
      <c r="T54" s="2">
        <f>(Table2[[#This Row],[Close Price]]-Table2[[#This Row],[50D EMA]])/Table2[[#This Row],[50D EMA]]</f>
        <v>0.12264391124706571</v>
      </c>
      <c r="U54" s="2">
        <f>(Table2[[#This Row],[Close Price]]-Table2[[#This Row],[200D EMA]])/Table2[[#This Row],[200D EMA]]</f>
        <v>0.42669951077890489</v>
      </c>
      <c r="V54">
        <v>1.17100566301567</v>
      </c>
      <c r="W54">
        <v>2855</v>
      </c>
      <c r="X54">
        <v>2896</v>
      </c>
      <c r="Y54">
        <v>2793.05</v>
      </c>
      <c r="Z54">
        <v>2947</v>
      </c>
      <c r="AA54">
        <v>2448.1999999999998</v>
      </c>
      <c r="AB54">
        <v>3013.5</v>
      </c>
      <c r="AC54" s="2">
        <f>(Table2[[#This Row],[Close Price]]/Table2[[#This Row],[Day Low]])-1</f>
        <v>4.0805604203153489E-3</v>
      </c>
      <c r="AD54" s="2">
        <f>(Table2[[#This Row],[Day High]]/Table2[[#This Row],[Close Price]])-1</f>
        <v>1.0238431618788457E-2</v>
      </c>
      <c r="AE54" s="2">
        <f>(Table2[[#This Row],[Close Price]]/Table2[[#This Row],[Current Week Low]])-1</f>
        <v>2.6351121533807031E-2</v>
      </c>
      <c r="AF54" s="2">
        <f>(Table2[[#This Row],[Current Week High]]/Table2[[#This Row],[Close Price]])-1</f>
        <v>2.802923272809732E-2</v>
      </c>
      <c r="AG54" s="2">
        <f>(Table2[[#This Row],[Close Price]]/Table2[[#This Row],[Current Month Low]])-1</f>
        <v>0.17092149334204731</v>
      </c>
      <c r="AH54" s="2">
        <f>(Table2[[#This Row],[Current Month High]]/Table2[[#This Row],[Close Price]])-1</f>
        <v>5.1227042017686131E-2</v>
      </c>
      <c r="AI54">
        <v>5.1227042017686104</v>
      </c>
      <c r="AJ54">
        <v>106.204143288735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0.21</v>
      </c>
      <c r="AM54" t="s">
        <v>10125</v>
      </c>
      <c r="AN54">
        <v>1.1000000000000001</v>
      </c>
      <c r="AO54" t="s">
        <v>10125</v>
      </c>
      <c r="AP54">
        <v>0.18762602618381299</v>
      </c>
      <c r="AQ54">
        <f>(Table2[[#This Row],[Sharpe Ratio]]-AVERAGE(Table2[Sharpe Ratio]))/_xlfn.STDEV.P(Table2[Sharpe Ratio])</f>
        <v>1.5094886116456094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3.9454809663978199</v>
      </c>
    </row>
    <row r="55" spans="1:44" x14ac:dyDescent="0.3">
      <c r="A55" t="s">
        <v>107</v>
      </c>
      <c r="B55" t="s">
        <v>108</v>
      </c>
      <c r="C55" t="s">
        <v>10084</v>
      </c>
      <c r="D55" t="s">
        <v>109</v>
      </c>
      <c r="E55">
        <v>274372.85046475002</v>
      </c>
      <c r="F55">
        <v>7704.5</v>
      </c>
      <c r="G55">
        <v>78.090964501664004</v>
      </c>
      <c r="H55">
        <f>(Table2[[#This Row],[1Y Return vs Nifty]]-AVERAGE(Table2[1Y Return vs Nifty]))/_xlfn.STDEV.P(Table2[1Y Return vs Nifty])</f>
        <v>0.40081517377864012</v>
      </c>
      <c r="I55">
        <v>3.3053840464825002</v>
      </c>
      <c r="J55">
        <f>(Table2[[#This Row],[1M Return vs Nifty]]-AVERAGE(Table2[1M Return vs Nifty]))/_xlfn.STDEV.P(Table2[1M Return vs Nifty])</f>
        <v>0.13397043623366306</v>
      </c>
      <c r="K55">
        <v>84.317364278442298</v>
      </c>
      <c r="L55">
        <f>(Table2[[#This Row],[6M Return vs Nifty]]-AVERAGE(Table2[6M Return vs Nifty]))/_xlfn.STDEV.P(Table2[6M Return vs Nifty])</f>
        <v>2.1803596942520969</v>
      </c>
      <c r="M55">
        <v>1.44625106082958</v>
      </c>
      <c r="N55">
        <f>(Table2[[#This Row],[1W Return vs Nifty]]-AVERAGE(Table2[1W Return vs Nifty]))/_xlfn.STDEV.P(Table2[1W Return vs Nifty])</f>
        <v>0.85599969827968647</v>
      </c>
      <c r="O55">
        <v>7361.83</v>
      </c>
      <c r="P55">
        <v>6797.6954326532696</v>
      </c>
      <c r="Q55">
        <v>5217.0399667046304</v>
      </c>
      <c r="R55">
        <v>62.469790012063299</v>
      </c>
      <c r="S55" s="2">
        <f>(Table2[[#This Row],[Close Price]]-Table2[[#This Row],[20D EMA]])/Table2[[#This Row],[20D EMA]]</f>
        <v>4.6546850443435948E-2</v>
      </c>
      <c r="T55" s="2">
        <f>(Table2[[#This Row],[Close Price]]-Table2[[#This Row],[50D EMA]])/Table2[[#This Row],[50D EMA]]</f>
        <v>0.13339882263492164</v>
      </c>
      <c r="U55" s="2">
        <f>(Table2[[#This Row],[Close Price]]-Table2[[#This Row],[200D EMA]])/Table2[[#This Row],[200D EMA]]</f>
        <v>0.47679528030654256</v>
      </c>
      <c r="V55">
        <v>1.0732047195777701</v>
      </c>
      <c r="W55">
        <v>7630.05</v>
      </c>
      <c r="X55">
        <v>7852.6</v>
      </c>
      <c r="Y55">
        <v>7351.7</v>
      </c>
      <c r="Z55">
        <v>7934.3</v>
      </c>
      <c r="AA55">
        <v>5819.2</v>
      </c>
      <c r="AB55">
        <v>7934.3</v>
      </c>
      <c r="AC55" s="2">
        <f>(Table2[[#This Row],[Close Price]]/Table2[[#This Row],[Day Low]])-1</f>
        <v>9.7574721004449749E-3</v>
      </c>
      <c r="AD55" s="2">
        <f>(Table2[[#This Row],[Day High]]/Table2[[#This Row],[Close Price]])-1</f>
        <v>1.9222532286326199E-2</v>
      </c>
      <c r="AE55" s="2">
        <f>(Table2[[#This Row],[Close Price]]/Table2[[#This Row],[Current Week Low]])-1</f>
        <v>4.7988900526408917E-2</v>
      </c>
      <c r="AF55" s="2">
        <f>(Table2[[#This Row],[Current Week High]]/Table2[[#This Row],[Close Price]])-1</f>
        <v>2.9826724641443425E-2</v>
      </c>
      <c r="AG55" s="2">
        <f>(Table2[[#This Row],[Close Price]]/Table2[[#This Row],[Current Month Low]])-1</f>
        <v>0.32397924113280174</v>
      </c>
      <c r="AH55" s="2">
        <f>(Table2[[#This Row],[Current Month High]]/Table2[[#This Row],[Close Price]])-1</f>
        <v>2.9826724641443425E-2</v>
      </c>
      <c r="AI55">
        <v>2.9826724641443398</v>
      </c>
      <c r="AJ55">
        <v>137.353666050523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0.26</v>
      </c>
      <c r="AM55" t="s">
        <v>10125</v>
      </c>
      <c r="AN55">
        <v>11.64</v>
      </c>
      <c r="AO55" t="s">
        <v>10125</v>
      </c>
      <c r="AP55">
        <v>0.186935531584321</v>
      </c>
      <c r="AQ55">
        <f>(Table2[[#This Row],[Sharpe Ratio]]-AVERAGE(Table2[Sharpe Ratio]))/_xlfn.STDEV.P(Table2[Sharpe Ratio])</f>
        <v>1.5016819562504813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5.0728269587945674</v>
      </c>
    </row>
    <row r="56" spans="1:44" x14ac:dyDescent="0.3">
      <c r="A56" t="s">
        <v>1904</v>
      </c>
      <c r="B56" t="s">
        <v>1905</v>
      </c>
      <c r="C56" t="s">
        <v>10084</v>
      </c>
      <c r="D56" t="s">
        <v>129</v>
      </c>
      <c r="E56">
        <v>3348.8201669999999</v>
      </c>
      <c r="F56">
        <v>581.35</v>
      </c>
      <c r="G56">
        <v>-33.190358378947799</v>
      </c>
      <c r="H56">
        <f>(Table2[[#This Row],[1Y Return vs Nifty]]-AVERAGE(Table2[1Y Return vs Nifty]))/_xlfn.STDEV.P(Table2[1Y Return vs Nifty])</f>
        <v>-0.93087418551863177</v>
      </c>
      <c r="I56">
        <v>10.653683181763601</v>
      </c>
      <c r="J56">
        <f>(Table2[[#This Row],[1M Return vs Nifty]]-AVERAGE(Table2[1M Return vs Nifty]))/_xlfn.STDEV.P(Table2[1M Return vs Nifty])</f>
        <v>0.81454599745372935</v>
      </c>
      <c r="K56">
        <v>-2.21054694227354</v>
      </c>
      <c r="L56">
        <f>(Table2[[#This Row],[6M Return vs Nifty]]-AVERAGE(Table2[6M Return vs Nifty]))/_xlfn.STDEV.P(Table2[6M Return vs Nifty])</f>
        <v>-0.46306358255232538</v>
      </c>
      <c r="M56">
        <v>7.79913708765186</v>
      </c>
      <c r="N56">
        <f>(Table2[[#This Row],[1W Return vs Nifty]]-AVERAGE(Table2[1W Return vs Nifty]))/_xlfn.STDEV.P(Table2[1W Return vs Nifty])</f>
        <v>2.1018230669947715</v>
      </c>
      <c r="O56">
        <v>545.16</v>
      </c>
      <c r="P56">
        <v>541.62033902391397</v>
      </c>
      <c r="Q56">
        <v>542.79035030270404</v>
      </c>
      <c r="R56">
        <v>74.157028225404403</v>
      </c>
      <c r="S56" s="2">
        <f>(Table2[[#This Row],[Close Price]]-Table2[[#This Row],[20D EMA]])/Table2[[#This Row],[20D EMA]]</f>
        <v>6.6384180790960562E-2</v>
      </c>
      <c r="T56" s="2">
        <f>(Table2[[#This Row],[Close Price]]-Table2[[#This Row],[50D EMA]])/Table2[[#This Row],[50D EMA]]</f>
        <v>7.3353340178629961E-2</v>
      </c>
      <c r="U56" s="2">
        <f>(Table2[[#This Row],[Close Price]]-Table2[[#This Row],[200D EMA]])/Table2[[#This Row],[200D EMA]]</f>
        <v>7.103967429743728E-2</v>
      </c>
      <c r="V56">
        <v>2.18851267548302</v>
      </c>
      <c r="W56">
        <v>576.95000000000005</v>
      </c>
      <c r="X56">
        <v>592.1</v>
      </c>
      <c r="Y56">
        <v>522.29999999999995</v>
      </c>
      <c r="Z56">
        <v>619.4</v>
      </c>
      <c r="AA56">
        <v>460.95</v>
      </c>
      <c r="AB56">
        <v>619.4</v>
      </c>
      <c r="AC56" s="2">
        <f>(Table2[[#This Row],[Close Price]]/Table2[[#This Row],[Day Low]])-1</f>
        <v>7.6263107721639134E-3</v>
      </c>
      <c r="AD56" s="2">
        <f>(Table2[[#This Row],[Day High]]/Table2[[#This Row],[Close Price]])-1</f>
        <v>1.8491442332501995E-2</v>
      </c>
      <c r="AE56" s="2">
        <f>(Table2[[#This Row],[Close Price]]/Table2[[#This Row],[Current Week Low]])-1</f>
        <v>0.11305762971472344</v>
      </c>
      <c r="AF56" s="2">
        <f>(Table2[[#This Row],[Current Week High]]/Table2[[#This Row],[Close Price]])-1</f>
        <v>6.5451105186204339E-2</v>
      </c>
      <c r="AG56" s="2">
        <f>(Table2[[#This Row],[Close Price]]/Table2[[#This Row],[Current Month Low]])-1</f>
        <v>0.26119969627942297</v>
      </c>
      <c r="AH56" s="2">
        <f>(Table2[[#This Row],[Current Month High]]/Table2[[#This Row],[Close Price]])-1</f>
        <v>6.5451105186204339E-2</v>
      </c>
      <c r="AI56">
        <v>29.010062784897201</v>
      </c>
      <c r="AJ56">
        <v>26.380434782608599</v>
      </c>
      <c r="AK56" t="str">
        <f>IF(AND(Table2[[#This Row],[20D EMA]]&gt;Table2[[#This Row],[50D EMA]],Table2[[#This Row],[50D EMA]]&gt;Table2[[#This Row],[200D EMA]]),"Uptrend","Downtrend/NoTrend")</f>
        <v>Downtrend/NoTrend</v>
      </c>
      <c r="AL56">
        <v>-0.11</v>
      </c>
      <c r="AM56" t="s">
        <v>10126</v>
      </c>
      <c r="AN56">
        <v>6.93</v>
      </c>
      <c r="AO56" t="s">
        <v>10125</v>
      </c>
      <c r="AP56">
        <v>0.18636683208735999</v>
      </c>
      <c r="AQ56">
        <f>(Table2[[#This Row],[Sharpe Ratio]]-AVERAGE(Table2[Sharpe Ratio]))/_xlfn.STDEV.P(Table2[Sharpe Ratio])</f>
        <v>1.4952523027826286</v>
      </c>
      <c r="AR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7" spans="1:44" x14ac:dyDescent="0.3">
      <c r="A57" t="s">
        <v>439</v>
      </c>
      <c r="B57" t="s">
        <v>440</v>
      </c>
      <c r="C57" t="s">
        <v>10088</v>
      </c>
      <c r="D57" t="s">
        <v>92</v>
      </c>
      <c r="E57">
        <v>51649.190440769999</v>
      </c>
      <c r="F57">
        <v>501.15</v>
      </c>
      <c r="G57">
        <v>226.48942895640999</v>
      </c>
      <c r="H57">
        <f>(Table2[[#This Row],[1Y Return vs Nifty]]-AVERAGE(Table2[1Y Return vs Nifty]))/_xlfn.STDEV.P(Table2[1Y Return vs Nifty])</f>
        <v>2.1766806194334967</v>
      </c>
      <c r="I57">
        <v>11.309182671681199</v>
      </c>
      <c r="J57">
        <f>(Table2[[#This Row],[1M Return vs Nifty]]-AVERAGE(Table2[1M Return vs Nifty]))/_xlfn.STDEV.P(Table2[1M Return vs Nifty])</f>
        <v>0.87525622781005941</v>
      </c>
      <c r="K57">
        <v>34.823559246473899</v>
      </c>
      <c r="L57">
        <f>(Table2[[#This Row],[6M Return vs Nifty]]-AVERAGE(Table2[6M Return vs Nifty]))/_xlfn.STDEV.P(Table2[6M Return vs Nifty])</f>
        <v>0.66832647360268771</v>
      </c>
      <c r="M57">
        <v>7.0500856238736302</v>
      </c>
      <c r="N57">
        <f>(Table2[[#This Row],[1W Return vs Nifty]]-AVERAGE(Table2[1W Return vs Nifty]))/_xlfn.STDEV.P(Table2[1W Return vs Nifty])</f>
        <v>1.9549314316017878</v>
      </c>
      <c r="O57">
        <v>433.58</v>
      </c>
      <c r="P57">
        <v>416.16705693384398</v>
      </c>
      <c r="Q57">
        <v>350.28031621717599</v>
      </c>
      <c r="R57">
        <v>84.765015112599698</v>
      </c>
      <c r="S57" s="2">
        <f>(Table2[[#This Row],[Close Price]]-Table2[[#This Row],[20D EMA]])/Table2[[#This Row],[20D EMA]]</f>
        <v>0.15584205913556898</v>
      </c>
      <c r="T57" s="2">
        <f>(Table2[[#This Row],[Close Price]]-Table2[[#This Row],[50D EMA]])/Table2[[#This Row],[50D EMA]]</f>
        <v>0.20420391679311925</v>
      </c>
      <c r="U57" s="2">
        <f>(Table2[[#This Row],[Close Price]]-Table2[[#This Row],[200D EMA]])/Table2[[#This Row],[200D EMA]]</f>
        <v>0.43071128121650953</v>
      </c>
      <c r="V57">
        <v>2.3442925859193999</v>
      </c>
      <c r="W57">
        <v>481.1</v>
      </c>
      <c r="X57">
        <v>546</v>
      </c>
      <c r="Y57">
        <v>435</v>
      </c>
      <c r="Z57">
        <v>546</v>
      </c>
      <c r="AA57">
        <v>336.05</v>
      </c>
      <c r="AB57">
        <v>546</v>
      </c>
      <c r="AC57" s="2">
        <f>(Table2[[#This Row],[Close Price]]/Table2[[#This Row],[Day Low]])-1</f>
        <v>4.1675327374766091E-2</v>
      </c>
      <c r="AD57" s="2">
        <f>(Table2[[#This Row],[Day High]]/Table2[[#This Row],[Close Price]])-1</f>
        <v>8.949416342412464E-2</v>
      </c>
      <c r="AE57" s="2">
        <f>(Table2[[#This Row],[Close Price]]/Table2[[#This Row],[Current Week Low]])-1</f>
        <v>0.15206896551724136</v>
      </c>
      <c r="AF57" s="2">
        <f>(Table2[[#This Row],[Current Week High]]/Table2[[#This Row],[Close Price]])-1</f>
        <v>8.949416342412464E-2</v>
      </c>
      <c r="AG57" s="2">
        <f>(Table2[[#This Row],[Close Price]]/Table2[[#This Row],[Current Month Low]])-1</f>
        <v>0.4912959381044486</v>
      </c>
      <c r="AH57" s="2">
        <f>(Table2[[#This Row],[Current Month High]]/Table2[[#This Row],[Close Price]])-1</f>
        <v>8.949416342412464E-2</v>
      </c>
      <c r="AI57">
        <v>8.9494163424124604</v>
      </c>
      <c r="AJ57">
        <v>269.44342056763702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0.06</v>
      </c>
      <c r="AM57" t="s">
        <v>10125</v>
      </c>
      <c r="AN57">
        <v>22.55</v>
      </c>
      <c r="AO57" t="s">
        <v>10125</v>
      </c>
      <c r="AP57">
        <v>0.18629990698080801</v>
      </c>
      <c r="AQ57">
        <f>(Table2[[#This Row],[Sharpe Ratio]]-AVERAGE(Table2[Sharpe Ratio]))/_xlfn.STDEV.P(Table2[Sharpe Ratio])</f>
        <v>1.4944956549471236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7.1696904073951551</v>
      </c>
    </row>
    <row r="58" spans="1:44" x14ac:dyDescent="0.3">
      <c r="A58" t="s">
        <v>423</v>
      </c>
      <c r="B58" t="s">
        <v>424</v>
      </c>
      <c r="C58" t="s">
        <v>10084</v>
      </c>
      <c r="D58" t="s">
        <v>148</v>
      </c>
      <c r="E58">
        <v>54721.523493000001</v>
      </c>
      <c r="F58">
        <v>12911.6</v>
      </c>
      <c r="G58">
        <v>187.00217105659101</v>
      </c>
      <c r="H58">
        <f>(Table2[[#This Row],[1Y Return vs Nifty]]-AVERAGE(Table2[1Y Return vs Nifty]))/_xlfn.STDEV.P(Table2[1Y Return vs Nifty])</f>
        <v>1.7041416541173522</v>
      </c>
      <c r="I58">
        <v>12.021277094473</v>
      </c>
      <c r="J58">
        <f>(Table2[[#This Row],[1M Return vs Nifty]]-AVERAGE(Table2[1M Return vs Nifty]))/_xlfn.STDEV.P(Table2[1M Return vs Nifty])</f>
        <v>0.94120809674070138</v>
      </c>
      <c r="K58">
        <v>135.56307555182801</v>
      </c>
      <c r="L58">
        <f>(Table2[[#This Row],[6M Return vs Nifty]]-AVERAGE(Table2[6M Return vs Nifty]))/_xlfn.STDEV.P(Table2[6M Return vs Nifty])</f>
        <v>3.7459135612687642</v>
      </c>
      <c r="M58">
        <v>11.067694335989501</v>
      </c>
      <c r="N58">
        <f>(Table2[[#This Row],[1W Return vs Nifty]]-AVERAGE(Table2[1W Return vs Nifty]))/_xlfn.STDEV.P(Table2[1W Return vs Nifty])</f>
        <v>2.7427986778855824</v>
      </c>
      <c r="O58">
        <v>11331.79</v>
      </c>
      <c r="P58">
        <v>10238.027562727601</v>
      </c>
      <c r="Q58">
        <v>7333.0407013169297</v>
      </c>
      <c r="R58">
        <v>79.186475763900404</v>
      </c>
      <c r="S58" s="2">
        <f>(Table2[[#This Row],[Close Price]]-Table2[[#This Row],[20D EMA]])/Table2[[#This Row],[20D EMA]]</f>
        <v>0.13941398490441487</v>
      </c>
      <c r="T58" s="2">
        <f>(Table2[[#This Row],[Close Price]]-Table2[[#This Row],[50D EMA]])/Table2[[#This Row],[50D EMA]]</f>
        <v>0.26114135959213131</v>
      </c>
      <c r="U58" s="2">
        <f>(Table2[[#This Row],[Close Price]]-Table2[[#This Row],[200D EMA]])/Table2[[#This Row],[200D EMA]]</f>
        <v>0.76074298860515333</v>
      </c>
      <c r="V58">
        <v>0.65259242405713702</v>
      </c>
      <c r="W58">
        <v>12204.05</v>
      </c>
      <c r="X58">
        <v>13249.95</v>
      </c>
      <c r="Y58">
        <v>11047.2</v>
      </c>
      <c r="Z58">
        <v>13249.95</v>
      </c>
      <c r="AA58">
        <v>9090</v>
      </c>
      <c r="AB58">
        <v>13249.95</v>
      </c>
      <c r="AC58" s="2">
        <f>(Table2[[#This Row],[Close Price]]/Table2[[#This Row],[Day Low]])-1</f>
        <v>5.797665529066176E-2</v>
      </c>
      <c r="AD58" s="2">
        <f>(Table2[[#This Row],[Day High]]/Table2[[#This Row],[Close Price]])-1</f>
        <v>2.6205117878496775E-2</v>
      </c>
      <c r="AE58" s="2">
        <f>(Table2[[#This Row],[Close Price]]/Table2[[#This Row],[Current Week Low]])-1</f>
        <v>0.16876674632486055</v>
      </c>
      <c r="AF58" s="2">
        <f>(Table2[[#This Row],[Current Week High]]/Table2[[#This Row],[Close Price]])-1</f>
        <v>2.6205117878496775E-2</v>
      </c>
      <c r="AG58" s="2">
        <f>(Table2[[#This Row],[Close Price]]/Table2[[#This Row],[Current Month Low]])-1</f>
        <v>0.42041804180418052</v>
      </c>
      <c r="AH58" s="2">
        <f>(Table2[[#This Row],[Current Month High]]/Table2[[#This Row],[Close Price]])-1</f>
        <v>2.6205117878496775E-2</v>
      </c>
      <c r="AI58">
        <v>2.62051178784967</v>
      </c>
      <c r="AJ58">
        <v>231.41507738905</v>
      </c>
      <c r="AK58" t="str">
        <f>IF(AND(Table2[[#This Row],[20D EMA]]&gt;Table2[[#This Row],[50D EMA]],Table2[[#This Row],[50D EMA]]&gt;Table2[[#This Row],[200D EMA]]),"Uptrend","Downtrend/NoTrend")</f>
        <v>Uptrend</v>
      </c>
      <c r="AL58">
        <v>0.59</v>
      </c>
      <c r="AM58" t="s">
        <v>10125</v>
      </c>
      <c r="AN58">
        <v>24.53</v>
      </c>
      <c r="AO58" t="s">
        <v>10125</v>
      </c>
      <c r="AP58">
        <v>0.18449396255165201</v>
      </c>
      <c r="AQ58">
        <f>(Table2[[#This Row],[Sharpe Ratio]]-AVERAGE(Table2[Sharpe Ratio]))/_xlfn.STDEV.P(Table2[Sharpe Ratio])</f>
        <v>1.4740778474341543</v>
      </c>
      <c r="AR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10.608139837446554</v>
      </c>
    </row>
    <row r="59" spans="1:44" x14ac:dyDescent="0.3">
      <c r="A59" t="s">
        <v>146</v>
      </c>
      <c r="B59" t="s">
        <v>147</v>
      </c>
      <c r="C59" t="s">
        <v>10084</v>
      </c>
      <c r="D59" t="s">
        <v>148</v>
      </c>
      <c r="E59">
        <v>179929.28212875</v>
      </c>
      <c r="F59">
        <v>8490.9</v>
      </c>
      <c r="G59">
        <v>65.931983211430804</v>
      </c>
      <c r="H59">
        <f>(Table2[[#This Row],[1Y Return vs Nifty]]-AVERAGE(Table2[1Y Return vs Nifty]))/_xlfn.STDEV.P(Table2[1Y Return vs Nifty])</f>
        <v>0.25531019967377849</v>
      </c>
      <c r="I59">
        <v>-1.12291420139408</v>
      </c>
      <c r="J59">
        <f>(Table2[[#This Row],[1M Return vs Nifty]]-AVERAGE(Table2[1M Return vs Nifty]))/_xlfn.STDEV.P(Table2[1M Return vs Nifty])</f>
        <v>-0.27616414182514792</v>
      </c>
      <c r="K59">
        <v>72.629179098537904</v>
      </c>
      <c r="L59">
        <f>(Table2[[#This Row],[6M Return vs Nifty]]-AVERAGE(Table2[6M Return vs Nifty]))/_xlfn.STDEV.P(Table2[6M Return vs Nifty])</f>
        <v>1.8232862328420787</v>
      </c>
      <c r="M59">
        <v>-1.6218057084053501</v>
      </c>
      <c r="N59">
        <f>(Table2[[#This Row],[1W Return vs Nifty]]-AVERAGE(Table2[1W Return vs Nifty]))/_xlfn.STDEV.P(Table2[1W Return vs Nifty])</f>
        <v>0.25434293889197285</v>
      </c>
      <c r="O59">
        <v>8368.6</v>
      </c>
      <c r="P59">
        <v>7817.6590387364004</v>
      </c>
      <c r="Q59">
        <v>6012.4451606175598</v>
      </c>
      <c r="R59">
        <v>52.413759159896003</v>
      </c>
      <c r="S59" s="2">
        <f>(Table2[[#This Row],[Close Price]]-Table2[[#This Row],[20D EMA]])/Table2[[#This Row],[20D EMA]]</f>
        <v>1.4614152904906348E-2</v>
      </c>
      <c r="T59" s="2">
        <f>(Table2[[#This Row],[Close Price]]-Table2[[#This Row],[50D EMA]])/Table2[[#This Row],[50D EMA]]</f>
        <v>8.6117974438089329E-2</v>
      </c>
      <c r="U59" s="2">
        <f>(Table2[[#This Row],[Close Price]]-Table2[[#This Row],[200D EMA]])/Table2[[#This Row],[200D EMA]]</f>
        <v>0.41222078092565401</v>
      </c>
      <c r="V59">
        <v>1.06840403885607</v>
      </c>
      <c r="W59">
        <v>8437</v>
      </c>
      <c r="X59">
        <v>8720.15</v>
      </c>
      <c r="Y59">
        <v>8235.7000000000007</v>
      </c>
      <c r="Z59">
        <v>8720.15</v>
      </c>
      <c r="AA59">
        <v>6982.4</v>
      </c>
      <c r="AB59">
        <v>9149.9500000000007</v>
      </c>
      <c r="AC59" s="2">
        <f>(Table2[[#This Row],[Close Price]]/Table2[[#This Row],[Day Low]])-1</f>
        <v>6.3885267275096691E-3</v>
      </c>
      <c r="AD59" s="2">
        <f>(Table2[[#This Row],[Day High]]/Table2[[#This Row],[Close Price]])-1</f>
        <v>2.6999493575474931E-2</v>
      </c>
      <c r="AE59" s="2">
        <f>(Table2[[#This Row],[Close Price]]/Table2[[#This Row],[Current Week Low]])-1</f>
        <v>3.0987044209963788E-2</v>
      </c>
      <c r="AF59" s="2">
        <f>(Table2[[#This Row],[Current Week High]]/Table2[[#This Row],[Close Price]])-1</f>
        <v>2.6999493575474931E-2</v>
      </c>
      <c r="AG59" s="2">
        <f>(Table2[[#This Row],[Close Price]]/Table2[[#This Row],[Current Month Low]])-1</f>
        <v>0.21604319431714014</v>
      </c>
      <c r="AH59" s="2">
        <f>(Table2[[#This Row],[Current Month High]]/Table2[[#This Row],[Close Price]])-1</f>
        <v>7.7618391454380653E-2</v>
      </c>
      <c r="AI59">
        <v>7.76183914543806</v>
      </c>
      <c r="AJ59">
        <v>120.542857142857</v>
      </c>
      <c r="AK59" t="str">
        <f>IF(AND(Table2[[#This Row],[20D EMA]]&gt;Table2[[#This Row],[50D EMA]],Table2[[#This Row],[50D EMA]]&gt;Table2[[#This Row],[200D EMA]]),"Uptrend","Downtrend/NoTrend")</f>
        <v>Uptrend</v>
      </c>
      <c r="AL59">
        <v>0.17</v>
      </c>
      <c r="AM59" t="s">
        <v>10125</v>
      </c>
      <c r="AN59">
        <v>4.8899999999999997</v>
      </c>
      <c r="AO59" t="s">
        <v>10125</v>
      </c>
      <c r="AP59">
        <v>0.18380217363106899</v>
      </c>
      <c r="AQ59">
        <f>(Table2[[#This Row],[Sharpe Ratio]]-AVERAGE(Table2[Sharpe Ratio]))/_xlfn.STDEV.P(Table2[Sharpe Ratio])</f>
        <v>1.4662565585882565</v>
      </c>
      <c r="AR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3.5230317881709388</v>
      </c>
    </row>
    <row r="60" spans="1:44" x14ac:dyDescent="0.3">
      <c r="A60" t="s">
        <v>788</v>
      </c>
      <c r="B60" t="s">
        <v>789</v>
      </c>
      <c r="C60" t="s">
        <v>10090</v>
      </c>
      <c r="D60" t="s">
        <v>278</v>
      </c>
      <c r="E60">
        <v>19454.366582279999</v>
      </c>
      <c r="F60">
        <v>394.2</v>
      </c>
      <c r="G60">
        <v>167.18326701886599</v>
      </c>
      <c r="H60">
        <f>(Table2[[#This Row],[1Y Return vs Nifty]]-AVERAGE(Table2[1Y Return vs Nifty]))/_xlfn.STDEV.P(Table2[1Y Return vs Nifty])</f>
        <v>1.4669713641102189</v>
      </c>
      <c r="I60">
        <v>6.8893342090828096</v>
      </c>
      <c r="J60">
        <f>(Table2[[#This Row],[1M Return vs Nifty]]-AVERAGE(Table2[1M Return vs Nifty]))/_xlfn.STDEV.P(Table2[1M Return vs Nifty])</f>
        <v>0.46590424137578951</v>
      </c>
      <c r="K60">
        <v>16.954236897031901</v>
      </c>
      <c r="L60">
        <f>(Table2[[#This Row],[6M Return vs Nifty]]-AVERAGE(Table2[6M Return vs Nifty]))/_xlfn.STDEV.P(Table2[6M Return vs Nifty])</f>
        <v>0.12241958676306251</v>
      </c>
      <c r="M60">
        <v>-7.6507589780693097</v>
      </c>
      <c r="N60">
        <f>(Table2[[#This Row],[1W Return vs Nifty]]-AVERAGE(Table2[1W Return vs Nifty]))/_xlfn.STDEV.P(Table2[1W Return vs Nifty])</f>
        <v>-0.92795607301011773</v>
      </c>
      <c r="O60">
        <v>374.21</v>
      </c>
      <c r="P60">
        <v>359.78275186719702</v>
      </c>
      <c r="Q60">
        <v>309.37079314963</v>
      </c>
      <c r="R60">
        <v>65.4209134683868</v>
      </c>
      <c r="S60" s="2">
        <f>(Table2[[#This Row],[Close Price]]-Table2[[#This Row],[20D EMA]])/Table2[[#This Row],[20D EMA]]</f>
        <v>5.3419203121242112E-2</v>
      </c>
      <c r="T60" s="2">
        <f>(Table2[[#This Row],[Close Price]]-Table2[[#This Row],[50D EMA]])/Table2[[#This Row],[50D EMA]]</f>
        <v>9.5661195413578523E-2</v>
      </c>
      <c r="U60" s="2">
        <f>(Table2[[#This Row],[Close Price]]-Table2[[#This Row],[200D EMA]])/Table2[[#This Row],[200D EMA]]</f>
        <v>0.27419914461460348</v>
      </c>
      <c r="V60">
        <v>1.9791257351920399</v>
      </c>
      <c r="W60">
        <v>382.75</v>
      </c>
      <c r="X60">
        <v>398.5</v>
      </c>
      <c r="Y60">
        <v>382</v>
      </c>
      <c r="Z60">
        <v>405</v>
      </c>
      <c r="AA60">
        <v>307.7</v>
      </c>
      <c r="AB60">
        <v>418.5</v>
      </c>
      <c r="AC60" s="2">
        <f>(Table2[[#This Row],[Close Price]]/Table2[[#This Row],[Day Low]])-1</f>
        <v>2.9915088177661531E-2</v>
      </c>
      <c r="AD60" s="2">
        <f>(Table2[[#This Row],[Day High]]/Table2[[#This Row],[Close Price]])-1</f>
        <v>1.0908168442415045E-2</v>
      </c>
      <c r="AE60" s="2">
        <f>(Table2[[#This Row],[Close Price]]/Table2[[#This Row],[Current Week Low]])-1</f>
        <v>3.1937172774869182E-2</v>
      </c>
      <c r="AF60" s="2">
        <f>(Table2[[#This Row],[Current Week High]]/Table2[[#This Row],[Close Price]])-1</f>
        <v>2.7397260273972712E-2</v>
      </c>
      <c r="AG60" s="2">
        <f>(Table2[[#This Row],[Close Price]]/Table2[[#This Row],[Current Month Low]])-1</f>
        <v>0.28111797205069866</v>
      </c>
      <c r="AH60" s="2">
        <f>(Table2[[#This Row],[Current Month High]]/Table2[[#This Row],[Close Price]])-1</f>
        <v>6.164383561643838E-2</v>
      </c>
      <c r="AI60">
        <v>6.1643835616438301</v>
      </c>
      <c r="AJ60">
        <v>214.10358565736999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0.12</v>
      </c>
      <c r="AM60" t="s">
        <v>10125</v>
      </c>
      <c r="AN60">
        <v>11.42</v>
      </c>
      <c r="AO60" t="s">
        <v>10125</v>
      </c>
      <c r="AP60">
        <v>0.18246570058461001</v>
      </c>
      <c r="AQ60">
        <f>(Table2[[#This Row],[Sharpe Ratio]]-AVERAGE(Table2[Sharpe Ratio]))/_xlfn.STDEV.P(Table2[Sharpe Ratio])</f>
        <v>1.4511465424834842</v>
      </c>
      <c r="AR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2.5784856617224374</v>
      </c>
    </row>
    <row r="61" spans="1:44" x14ac:dyDescent="0.3">
      <c r="A61" t="s">
        <v>187</v>
      </c>
      <c r="B61" t="s">
        <v>188</v>
      </c>
      <c r="C61" t="s">
        <v>10076</v>
      </c>
      <c r="D61" t="s">
        <v>126</v>
      </c>
      <c r="E61">
        <v>138349.58895999999</v>
      </c>
      <c r="F61">
        <v>525.4</v>
      </c>
      <c r="G61">
        <v>188.525040245517</v>
      </c>
      <c r="H61">
        <f>(Table2[[#This Row],[1Y Return vs Nifty]]-AVERAGE(Table2[1Y Return vs Nifty]))/_xlfn.STDEV.P(Table2[1Y Return vs Nifty])</f>
        <v>1.7223656349435879</v>
      </c>
      <c r="I61">
        <v>-14.482841166154801</v>
      </c>
      <c r="J61">
        <f>(Table2[[#This Row],[1M Return vs Nifty]]-AVERAGE(Table2[1M Return vs Nifty]))/_xlfn.STDEV.P(Table2[1M Return vs Nifty])</f>
        <v>-1.5135171162360495</v>
      </c>
      <c r="K61">
        <v>17.820164633348401</v>
      </c>
      <c r="L61">
        <f>(Table2[[#This Row],[6M Return vs Nifty]]-AVERAGE(Table2[6M Return vs Nifty]))/_xlfn.STDEV.P(Table2[6M Return vs Nifty])</f>
        <v>0.14887363496458181</v>
      </c>
      <c r="M61">
        <v>0.25176464182537101</v>
      </c>
      <c r="N61">
        <f>(Table2[[#This Row],[1W Return vs Nifty]]-AVERAGE(Table2[1W Return vs Nifty]))/_xlfn.STDEV.P(Table2[1W Return vs Nifty])</f>
        <v>0.6217566962605553</v>
      </c>
      <c r="O61">
        <v>519.9</v>
      </c>
      <c r="P61">
        <v>510.30415447943199</v>
      </c>
      <c r="Q61">
        <v>420.777282392328</v>
      </c>
      <c r="R61">
        <v>54.683700862335002</v>
      </c>
      <c r="S61" s="2">
        <f>(Table2[[#This Row],[Close Price]]-Table2[[#This Row],[20D EMA]])/Table2[[#This Row],[20D EMA]]</f>
        <v>1.0578957491825351E-2</v>
      </c>
      <c r="T61" s="2">
        <f>(Table2[[#This Row],[Close Price]]-Table2[[#This Row],[50D EMA]])/Table2[[#This Row],[50D EMA]]</f>
        <v>2.958205491383362E-2</v>
      </c>
      <c r="U61" s="2">
        <f>(Table2[[#This Row],[Close Price]]-Table2[[#This Row],[200D EMA]])/Table2[[#This Row],[200D EMA]]</f>
        <v>0.24864155453649925</v>
      </c>
      <c r="V61">
        <v>0.63332511458701302</v>
      </c>
      <c r="W61">
        <v>521</v>
      </c>
      <c r="X61">
        <v>530.4</v>
      </c>
      <c r="Y61">
        <v>500</v>
      </c>
      <c r="Z61">
        <v>533</v>
      </c>
      <c r="AA61">
        <v>408.3</v>
      </c>
      <c r="AB61">
        <v>607.79999999999995</v>
      </c>
      <c r="AC61" s="2">
        <f>(Table2[[#This Row],[Close Price]]/Table2[[#This Row],[Day Low]])-1</f>
        <v>8.445297504798388E-3</v>
      </c>
      <c r="AD61" s="2">
        <f>(Table2[[#This Row],[Day High]]/Table2[[#This Row],[Close Price]])-1</f>
        <v>9.5165588123333755E-3</v>
      </c>
      <c r="AE61" s="2">
        <f>(Table2[[#This Row],[Close Price]]/Table2[[#This Row],[Current Week Low]])-1</f>
        <v>5.0799999999999956E-2</v>
      </c>
      <c r="AF61" s="2">
        <f>(Table2[[#This Row],[Current Week High]]/Table2[[#This Row],[Close Price]])-1</f>
        <v>1.4465169394746846E-2</v>
      </c>
      <c r="AG61" s="2">
        <f>(Table2[[#This Row],[Close Price]]/Table2[[#This Row],[Current Month Low]])-1</f>
        <v>0.28679892236100901</v>
      </c>
      <c r="AH61" s="2">
        <f>(Table2[[#This Row],[Current Month High]]/Table2[[#This Row],[Close Price]])-1</f>
        <v>0.15683288922725547</v>
      </c>
      <c r="AI61">
        <v>15.683288922725501</v>
      </c>
      <c r="AJ61">
        <v>230.128809299403</v>
      </c>
      <c r="AK61" t="str">
        <f>IF(AND(Table2[[#This Row],[20D EMA]]&gt;Table2[[#This Row],[50D EMA]],Table2[[#This Row],[50D EMA]]&gt;Table2[[#This Row],[200D EMA]]),"Uptrend","Downtrend/NoTrend")</f>
        <v>Uptrend</v>
      </c>
      <c r="AL61">
        <v>7.0000000000000007E-2</v>
      </c>
      <c r="AM61" t="s">
        <v>10125</v>
      </c>
      <c r="AN61">
        <v>2.9</v>
      </c>
      <c r="AO61" t="s">
        <v>10125</v>
      </c>
      <c r="AP61">
        <v>0.182406905809022</v>
      </c>
      <c r="AQ61">
        <f>(Table2[[#This Row],[Sharpe Ratio]]-AVERAGE(Table2[Sharpe Ratio]))/_xlfn.STDEV.P(Table2[Sharpe Ratio])</f>
        <v>1.450481815268547</v>
      </c>
      <c r="AR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2.4299606652012229</v>
      </c>
    </row>
    <row r="62" spans="1:44" x14ac:dyDescent="0.3">
      <c r="A62" t="s">
        <v>741</v>
      </c>
      <c r="B62" t="s">
        <v>742</v>
      </c>
      <c r="C62" t="s">
        <v>10084</v>
      </c>
      <c r="D62" t="s">
        <v>148</v>
      </c>
      <c r="E62">
        <v>20689.672148549998</v>
      </c>
      <c r="F62">
        <v>865.3</v>
      </c>
      <c r="G62">
        <v>200.46450135396501</v>
      </c>
      <c r="H62">
        <f>(Table2[[#This Row],[1Y Return vs Nifty]]-AVERAGE(Table2[1Y Return vs Nifty]))/_xlfn.STDEV.P(Table2[1Y Return vs Nifty])</f>
        <v>1.8652436391071596</v>
      </c>
      <c r="I62">
        <v>8.6964428279911701</v>
      </c>
      <c r="J62">
        <f>(Table2[[#This Row],[1M Return vs Nifty]]-AVERAGE(Table2[1M Return vs Nifty]))/_xlfn.STDEV.P(Table2[1M Return vs Nifty])</f>
        <v>0.63327276296934176</v>
      </c>
      <c r="K62">
        <v>103.882079367469</v>
      </c>
      <c r="L62">
        <f>(Table2[[#This Row],[6M Return vs Nifty]]-AVERAGE(Table2[6M Return vs Nifty]))/_xlfn.STDEV.P(Table2[6M Return vs Nifty])</f>
        <v>2.7780607428589192</v>
      </c>
      <c r="M62">
        <v>-6.1520687921674799</v>
      </c>
      <c r="N62">
        <f>(Table2[[#This Row],[1W Return vs Nifty]]-AVERAGE(Table2[1W Return vs Nifty]))/_xlfn.STDEV.P(Table2[1W Return vs Nifty])</f>
        <v>-0.6340576387902328</v>
      </c>
      <c r="O62">
        <v>846.12</v>
      </c>
      <c r="P62">
        <v>801.45433934871403</v>
      </c>
      <c r="Q62">
        <v>596.77433886410904</v>
      </c>
      <c r="R62">
        <v>52.243595137481698</v>
      </c>
      <c r="S62" s="2">
        <f>(Table2[[#This Row],[Close Price]]-Table2[[#This Row],[20D EMA]])/Table2[[#This Row],[20D EMA]]</f>
        <v>2.2668179454450845E-2</v>
      </c>
      <c r="T62" s="2">
        <f>(Table2[[#This Row],[Close Price]]-Table2[[#This Row],[50D EMA]])/Table2[[#This Row],[50D EMA]]</f>
        <v>7.966225587245411E-2</v>
      </c>
      <c r="U62" s="2">
        <f>(Table2[[#This Row],[Close Price]]-Table2[[#This Row],[200D EMA]])/Table2[[#This Row],[200D EMA]]</f>
        <v>0.44996180909353184</v>
      </c>
      <c r="V62">
        <v>1.3126413215027799</v>
      </c>
      <c r="W62">
        <v>857.4</v>
      </c>
      <c r="X62">
        <v>900</v>
      </c>
      <c r="Y62">
        <v>857.4</v>
      </c>
      <c r="Z62">
        <v>916</v>
      </c>
      <c r="AA62">
        <v>649.6</v>
      </c>
      <c r="AB62">
        <v>954.7</v>
      </c>
      <c r="AC62" s="2">
        <f>(Table2[[#This Row],[Close Price]]/Table2[[#This Row],[Day Low]])-1</f>
        <v>9.2139024959179139E-3</v>
      </c>
      <c r="AD62" s="2">
        <f>(Table2[[#This Row],[Day High]]/Table2[[#This Row],[Close Price]])-1</f>
        <v>4.0101698832774924E-2</v>
      </c>
      <c r="AE62" s="2">
        <f>(Table2[[#This Row],[Close Price]]/Table2[[#This Row],[Current Week Low]])-1</f>
        <v>9.2139024959179139E-3</v>
      </c>
      <c r="AF62" s="2">
        <f>(Table2[[#This Row],[Current Week High]]/Table2[[#This Row],[Close Price]])-1</f>
        <v>5.8592395700913125E-2</v>
      </c>
      <c r="AG62" s="2">
        <f>(Table2[[#This Row],[Close Price]]/Table2[[#This Row],[Current Month Low]])-1</f>
        <v>0.33205049261083741</v>
      </c>
      <c r="AH62" s="2">
        <f>(Table2[[#This Row],[Current Month High]]/Table2[[#This Row],[Close Price]])-1</f>
        <v>0.10331676875072238</v>
      </c>
      <c r="AI62">
        <v>10.3721252744712</v>
      </c>
      <c r="AJ62">
        <v>237.94180824057699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-0.02</v>
      </c>
      <c r="AM62" t="s">
        <v>10126</v>
      </c>
      <c r="AN62">
        <v>5.34</v>
      </c>
      <c r="AO62" t="s">
        <v>10125</v>
      </c>
      <c r="AP62">
        <v>0.17850348472069399</v>
      </c>
      <c r="AQ62">
        <f>(Table2[[#This Row],[Sharpe Ratio]]-AVERAGE(Table2[Sharpe Ratio]))/_xlfn.STDEV.P(Table2[Sharpe Ratio])</f>
        <v>1.4063501691686762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6.0488696753138642</v>
      </c>
    </row>
    <row r="63" spans="1:44" x14ac:dyDescent="0.3">
      <c r="A63" t="s">
        <v>885</v>
      </c>
      <c r="B63" t="s">
        <v>886</v>
      </c>
      <c r="C63" t="s">
        <v>10084</v>
      </c>
      <c r="D63" t="s">
        <v>230</v>
      </c>
      <c r="E63">
        <v>16348.200091479999</v>
      </c>
      <c r="F63">
        <v>4696.7</v>
      </c>
      <c r="G63">
        <v>91.073831185296001</v>
      </c>
      <c r="H63">
        <f>(Table2[[#This Row],[1Y Return vs Nifty]]-AVERAGE(Table2[1Y Return vs Nifty]))/_xlfn.STDEV.P(Table2[1Y Return vs Nifty])</f>
        <v>0.55617947902073772</v>
      </c>
      <c r="I63">
        <v>-0.56020588230410095</v>
      </c>
      <c r="J63">
        <f>(Table2[[#This Row],[1M Return vs Nifty]]-AVERAGE(Table2[1M Return vs Nifty]))/_xlfn.STDEV.P(Table2[1M Return vs Nifty])</f>
        <v>-0.22404792785270014</v>
      </c>
      <c r="K63">
        <v>24.2334379981986</v>
      </c>
      <c r="L63">
        <f>(Table2[[#This Row],[6M Return vs Nifty]]-AVERAGE(Table2[6M Return vs Nifty]))/_xlfn.STDEV.P(Table2[6M Return vs Nifty])</f>
        <v>0.34479880932723395</v>
      </c>
      <c r="M63">
        <v>-1.9093260803385199</v>
      </c>
      <c r="N63">
        <f>(Table2[[#This Row],[1W Return vs Nifty]]-AVERAGE(Table2[1W Return vs Nifty]))/_xlfn.STDEV.P(Table2[1W Return vs Nifty])</f>
        <v>0.19795917931818943</v>
      </c>
      <c r="O63">
        <v>4678.6899999999996</v>
      </c>
      <c r="P63">
        <v>4544.84313245672</v>
      </c>
      <c r="Q63">
        <v>3803.6276733168102</v>
      </c>
      <c r="R63">
        <v>49.864195088707298</v>
      </c>
      <c r="S63" s="2">
        <f>(Table2[[#This Row],[Close Price]]-Table2[[#This Row],[20D EMA]])/Table2[[#This Row],[20D EMA]]</f>
        <v>3.8493680923506837E-3</v>
      </c>
      <c r="T63" s="2">
        <f>(Table2[[#This Row],[Close Price]]-Table2[[#This Row],[50D EMA]])/Table2[[#This Row],[50D EMA]]</f>
        <v>3.3413005271579838E-2</v>
      </c>
      <c r="U63" s="2">
        <f>(Table2[[#This Row],[Close Price]]-Table2[[#This Row],[200D EMA]])/Table2[[#This Row],[200D EMA]]</f>
        <v>0.23479488619463629</v>
      </c>
      <c r="V63">
        <v>0.84784451572368602</v>
      </c>
      <c r="W63">
        <v>4651</v>
      </c>
      <c r="X63">
        <v>4740</v>
      </c>
      <c r="Y63">
        <v>4651</v>
      </c>
      <c r="Z63">
        <v>5090</v>
      </c>
      <c r="AA63">
        <v>4122.05</v>
      </c>
      <c r="AB63">
        <v>5090</v>
      </c>
      <c r="AC63" s="2">
        <f>(Table2[[#This Row],[Close Price]]/Table2[[#This Row],[Day Low]])-1</f>
        <v>9.8258439045366686E-3</v>
      </c>
      <c r="AD63" s="2">
        <f>(Table2[[#This Row],[Day High]]/Table2[[#This Row],[Close Price]])-1</f>
        <v>9.2192390401770741E-3</v>
      </c>
      <c r="AE63" s="2">
        <f>(Table2[[#This Row],[Close Price]]/Table2[[#This Row],[Current Week Low]])-1</f>
        <v>9.8258439045366686E-3</v>
      </c>
      <c r="AF63" s="2">
        <f>(Table2[[#This Row],[Current Week High]]/Table2[[#This Row],[Close Price]])-1</f>
        <v>8.3739646986181748E-2</v>
      </c>
      <c r="AG63" s="2">
        <f>(Table2[[#This Row],[Close Price]]/Table2[[#This Row],[Current Month Low]])-1</f>
        <v>0.13940878931599565</v>
      </c>
      <c r="AH63" s="2">
        <f>(Table2[[#This Row],[Current Month High]]/Table2[[#This Row],[Close Price]])-1</f>
        <v>8.3739646986181748E-2</v>
      </c>
      <c r="AI63">
        <v>10.503119211361099</v>
      </c>
      <c r="AJ63">
        <v>133.27787021630601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0.09</v>
      </c>
      <c r="AM63" t="s">
        <v>10125</v>
      </c>
      <c r="AN63">
        <v>0.32</v>
      </c>
      <c r="AO63" t="s">
        <v>10125</v>
      </c>
      <c r="AP63">
        <v>0.176493996249173</v>
      </c>
      <c r="AQ63">
        <f>(Table2[[#This Row],[Sharpe Ratio]]-AVERAGE(Table2[Sharpe Ratio]))/_xlfn.STDEV.P(Table2[Sharpe Ratio])</f>
        <v>1.3836311152771779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2.2585206550906389</v>
      </c>
    </row>
    <row r="64" spans="1:44" x14ac:dyDescent="0.3">
      <c r="A64" t="s">
        <v>841</v>
      </c>
      <c r="B64" t="s">
        <v>842</v>
      </c>
      <c r="C64" t="s">
        <v>10087</v>
      </c>
      <c r="D64" t="s">
        <v>286</v>
      </c>
      <c r="E64">
        <v>17521.085270784999</v>
      </c>
      <c r="F64">
        <v>803.35</v>
      </c>
      <c r="G64">
        <v>61.5146872925311</v>
      </c>
      <c r="H64">
        <f>(Table2[[#This Row],[1Y Return vs Nifty]]-AVERAGE(Table2[1Y Return vs Nifty]))/_xlfn.STDEV.P(Table2[1Y Return vs Nifty])</f>
        <v>0.20244898433419264</v>
      </c>
      <c r="I64">
        <v>-1.3560101302159</v>
      </c>
      <c r="J64">
        <f>(Table2[[#This Row],[1M Return vs Nifty]]-AVERAGE(Table2[1M Return vs Nifty]))/_xlfn.STDEV.P(Table2[1M Return vs Nifty])</f>
        <v>-0.29775272847023337</v>
      </c>
      <c r="K64">
        <v>8.0656101795911805</v>
      </c>
      <c r="L64">
        <f>(Table2[[#This Row],[6M Return vs Nifty]]-AVERAGE(Table2[6M Return vs Nifty]))/_xlfn.STDEV.P(Table2[6M Return vs Nifty])</f>
        <v>-0.14912750633356545</v>
      </c>
      <c r="M64">
        <v>-5.5214778475091899</v>
      </c>
      <c r="N64">
        <f>(Table2[[#This Row],[1W Return vs Nifty]]-AVERAGE(Table2[1W Return vs Nifty]))/_xlfn.STDEV.P(Table2[1W Return vs Nifty])</f>
        <v>-0.51039652923489909</v>
      </c>
      <c r="O64">
        <v>813.9</v>
      </c>
      <c r="P64">
        <v>812.94037462091103</v>
      </c>
      <c r="Q64">
        <v>723.72261945808202</v>
      </c>
      <c r="R64">
        <v>41.417170201964403</v>
      </c>
      <c r="S64" s="2">
        <f>(Table2[[#This Row],[Close Price]]-Table2[[#This Row],[20D EMA]])/Table2[[#This Row],[20D EMA]]</f>
        <v>-1.2962280378424812E-2</v>
      </c>
      <c r="T64" s="2">
        <f>(Table2[[#This Row],[Close Price]]-Table2[[#This Row],[50D EMA]])/Table2[[#This Row],[50D EMA]]</f>
        <v>-1.1797143948451537E-2</v>
      </c>
      <c r="U64" s="2">
        <f>(Table2[[#This Row],[Close Price]]-Table2[[#This Row],[200D EMA]])/Table2[[#This Row],[200D EMA]]</f>
        <v>0.1100247227336108</v>
      </c>
      <c r="V64">
        <v>0.64378812296565002</v>
      </c>
      <c r="W64">
        <v>800.1</v>
      </c>
      <c r="X64">
        <v>820</v>
      </c>
      <c r="Y64">
        <v>800.1</v>
      </c>
      <c r="Z64">
        <v>870</v>
      </c>
      <c r="AA64">
        <v>670</v>
      </c>
      <c r="AB64">
        <v>870</v>
      </c>
      <c r="AC64" s="2">
        <f>(Table2[[#This Row],[Close Price]]/Table2[[#This Row],[Day Low]])-1</f>
        <v>4.0619922509685935E-3</v>
      </c>
      <c r="AD64" s="2">
        <f>(Table2[[#This Row],[Day High]]/Table2[[#This Row],[Close Price]])-1</f>
        <v>2.0725711084832232E-2</v>
      </c>
      <c r="AE64" s="2">
        <f>(Table2[[#This Row],[Close Price]]/Table2[[#This Row],[Current Week Low]])-1</f>
        <v>4.0619922509685935E-3</v>
      </c>
      <c r="AF64" s="2">
        <f>(Table2[[#This Row],[Current Week High]]/Table2[[#This Row],[Close Price]])-1</f>
        <v>8.2965083711956211E-2</v>
      </c>
      <c r="AG64" s="2">
        <f>(Table2[[#This Row],[Close Price]]/Table2[[#This Row],[Current Month Low]])-1</f>
        <v>0.19902985074626867</v>
      </c>
      <c r="AH64" s="2">
        <f>(Table2[[#This Row],[Current Month High]]/Table2[[#This Row],[Close Price]])-1</f>
        <v>8.2965083711956211E-2</v>
      </c>
      <c r="AI64">
        <v>19.250637953569399</v>
      </c>
      <c r="AJ64">
        <v>90.412420004740397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-0.12</v>
      </c>
      <c r="AM64" t="s">
        <v>10126</v>
      </c>
      <c r="AN64">
        <v>-4.3499999999999996</v>
      </c>
      <c r="AO64" t="s">
        <v>10126</v>
      </c>
      <c r="AP64">
        <v>0.17558225497142499</v>
      </c>
      <c r="AQ64">
        <f>(Table2[[#This Row],[Sharpe Ratio]]-AVERAGE(Table2[Sharpe Ratio]))/_xlfn.STDEV.P(Table2[Sharpe Ratio])</f>
        <v>1.3733230694646124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0.61849528976010704</v>
      </c>
    </row>
    <row r="65" spans="1:44" x14ac:dyDescent="0.3">
      <c r="A65" t="s">
        <v>945</v>
      </c>
      <c r="B65" t="s">
        <v>946</v>
      </c>
      <c r="C65" t="s">
        <v>10080</v>
      </c>
      <c r="D65" t="s">
        <v>218</v>
      </c>
      <c r="E65">
        <v>14604.215130725001</v>
      </c>
      <c r="F65">
        <v>1779.25</v>
      </c>
      <c r="G65">
        <v>59.917454398447099</v>
      </c>
      <c r="H65">
        <f>(Table2[[#This Row],[1Y Return vs Nifty]]-AVERAGE(Table2[1Y Return vs Nifty]))/_xlfn.STDEV.P(Table2[1Y Return vs Nifty])</f>
        <v>0.18333510255860283</v>
      </c>
      <c r="I65">
        <v>-7.0613324426203903</v>
      </c>
      <c r="J65">
        <f>(Table2[[#This Row],[1M Return vs Nifty]]-AVERAGE(Table2[1M Return vs Nifty]))/_xlfn.STDEV.P(Table2[1M Return vs Nifty])</f>
        <v>-0.82616112110945283</v>
      </c>
      <c r="K65">
        <v>32.480134327393898</v>
      </c>
      <c r="L65">
        <f>(Table2[[#This Row],[6M Return vs Nifty]]-AVERAGE(Table2[6M Return vs Nifty]))/_xlfn.STDEV.P(Table2[6M Return vs Nifty])</f>
        <v>0.59673496178705854</v>
      </c>
      <c r="M65">
        <v>-1.5271389534961199</v>
      </c>
      <c r="N65">
        <f>(Table2[[#This Row],[1W Return vs Nifty]]-AVERAGE(Table2[1W Return vs Nifty]))/_xlfn.STDEV.P(Table2[1W Return vs Nifty])</f>
        <v>0.27290742360150499</v>
      </c>
      <c r="O65">
        <v>1765.89</v>
      </c>
      <c r="P65">
        <v>1758.1955130148201</v>
      </c>
      <c r="Q65">
        <v>1562.45049124205</v>
      </c>
      <c r="R65">
        <v>52.179308189099302</v>
      </c>
      <c r="S65" s="2">
        <f>(Table2[[#This Row],[Close Price]]-Table2[[#This Row],[20D EMA]])/Table2[[#This Row],[20D EMA]]</f>
        <v>7.5655901556721536E-3</v>
      </c>
      <c r="T65" s="2">
        <f>(Table2[[#This Row],[Close Price]]-Table2[[#This Row],[50D EMA]])/Table2[[#This Row],[50D EMA]]</f>
        <v>1.1975054440377485E-2</v>
      </c>
      <c r="U65" s="2">
        <f>(Table2[[#This Row],[Close Price]]-Table2[[#This Row],[200D EMA]])/Table2[[#This Row],[200D EMA]]</f>
        <v>0.13875608217551136</v>
      </c>
      <c r="V65">
        <v>1.33165487479565</v>
      </c>
      <c r="W65">
        <v>1775.55</v>
      </c>
      <c r="X65">
        <v>1805.7</v>
      </c>
      <c r="Y65">
        <v>1732.25</v>
      </c>
      <c r="Z65">
        <v>1892</v>
      </c>
      <c r="AA65">
        <v>1458.5</v>
      </c>
      <c r="AB65">
        <v>1892</v>
      </c>
      <c r="AC65" s="2">
        <f>(Table2[[#This Row],[Close Price]]/Table2[[#This Row],[Day Low]])-1</f>
        <v>2.0838613387401672E-3</v>
      </c>
      <c r="AD65" s="2">
        <f>(Table2[[#This Row],[Day High]]/Table2[[#This Row],[Close Price]])-1</f>
        <v>1.4865814247576159E-2</v>
      </c>
      <c r="AE65" s="2">
        <f>(Table2[[#This Row],[Close Price]]/Table2[[#This Row],[Current Week Low]])-1</f>
        <v>2.7132342329340364E-2</v>
      </c>
      <c r="AF65" s="2">
        <f>(Table2[[#This Row],[Current Week High]]/Table2[[#This Row],[Close Price]])-1</f>
        <v>6.3369397217929002E-2</v>
      </c>
      <c r="AG65" s="2">
        <f>(Table2[[#This Row],[Close Price]]/Table2[[#This Row],[Current Month Low]])-1</f>
        <v>0.21991772368872131</v>
      </c>
      <c r="AH65" s="2">
        <f>(Table2[[#This Row],[Current Month High]]/Table2[[#This Row],[Close Price]])-1</f>
        <v>6.3369397217929002E-2</v>
      </c>
      <c r="AI65">
        <v>24.8812701981171</v>
      </c>
      <c r="AJ65">
        <v>88.479872881355902</v>
      </c>
      <c r="AK65" t="str">
        <f>IF(AND(Table2[[#This Row],[20D EMA]]&gt;Table2[[#This Row],[50D EMA]],Table2[[#This Row],[50D EMA]]&gt;Table2[[#This Row],[200D EMA]]),"Uptrend","Downtrend/NoTrend")</f>
        <v>Uptrend</v>
      </c>
      <c r="AL65">
        <v>-0.16</v>
      </c>
      <c r="AM65" t="s">
        <v>10126</v>
      </c>
      <c r="AN65">
        <v>-0.46</v>
      </c>
      <c r="AO65" t="s">
        <v>10126</v>
      </c>
      <c r="AP65">
        <v>0.17545958231374301</v>
      </c>
      <c r="AQ65">
        <f>(Table2[[#This Row],[Sharpe Ratio]]-AVERAGE(Table2[Sharpe Ratio]))/_xlfn.STDEV.P(Table2[Sharpe Ratio])</f>
        <v>1.3719361459960837</v>
      </c>
      <c r="AR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1.5987525128337972</v>
      </c>
    </row>
    <row r="66" spans="1:44" x14ac:dyDescent="0.3">
      <c r="A66" t="s">
        <v>685</v>
      </c>
      <c r="B66" t="s">
        <v>686</v>
      </c>
      <c r="C66" t="s">
        <v>10077</v>
      </c>
      <c r="D66" t="s">
        <v>620</v>
      </c>
      <c r="E66">
        <v>24149.888043840001</v>
      </c>
      <c r="F66">
        <v>1413.1</v>
      </c>
      <c r="G66">
        <v>68.285739006788106</v>
      </c>
      <c r="H66">
        <f>(Table2[[#This Row],[1Y Return vs Nifty]]-AVERAGE(Table2[1Y Return vs Nifty]))/_xlfn.STDEV.P(Table2[1Y Return vs Nifty])</f>
        <v>0.2834772942582347</v>
      </c>
      <c r="I66">
        <v>18.027264394241701</v>
      </c>
      <c r="J66">
        <f>(Table2[[#This Row],[1M Return vs Nifty]]-AVERAGE(Table2[1M Return vs Nifty]))/_xlfn.STDEV.P(Table2[1M Return vs Nifty])</f>
        <v>1.4974631024188705</v>
      </c>
      <c r="K66">
        <v>53.6656126737576</v>
      </c>
      <c r="L66">
        <f>(Table2[[#This Row],[6M Return vs Nifty]]-AVERAGE(Table2[6M Return vs Nifty]))/_xlfn.STDEV.P(Table2[6M Return vs Nifty])</f>
        <v>1.2439502452828453</v>
      </c>
      <c r="M66">
        <v>-1.66622924033342</v>
      </c>
      <c r="N66">
        <f>(Table2[[#This Row],[1W Return vs Nifty]]-AVERAGE(Table2[1W Return vs Nifty]))/_xlfn.STDEV.P(Table2[1W Return vs Nifty])</f>
        <v>0.24563132751358752</v>
      </c>
      <c r="O66">
        <v>1337.26</v>
      </c>
      <c r="P66">
        <v>1195.0441636328801</v>
      </c>
      <c r="Q66">
        <v>940.913179753333</v>
      </c>
      <c r="R66">
        <v>63.991919023841398</v>
      </c>
      <c r="S66" s="2">
        <f>(Table2[[#This Row],[Close Price]]-Table2[[#This Row],[20D EMA]])/Table2[[#This Row],[20D EMA]]</f>
        <v>5.6712980273095674E-2</v>
      </c>
      <c r="T66" s="2">
        <f>(Table2[[#This Row],[Close Price]]-Table2[[#This Row],[50D EMA]])/Table2[[#This Row],[50D EMA]]</f>
        <v>0.1824667598093111</v>
      </c>
      <c r="U66" s="2">
        <f>(Table2[[#This Row],[Close Price]]-Table2[[#This Row],[200D EMA]])/Table2[[#This Row],[200D EMA]]</f>
        <v>0.50183888418956357</v>
      </c>
      <c r="V66">
        <v>0.86787247750422303</v>
      </c>
      <c r="W66">
        <v>1405.95</v>
      </c>
      <c r="X66">
        <v>1459.7</v>
      </c>
      <c r="Y66">
        <v>1386</v>
      </c>
      <c r="Z66">
        <v>1495</v>
      </c>
      <c r="AA66">
        <v>1000.55</v>
      </c>
      <c r="AB66">
        <v>1495</v>
      </c>
      <c r="AC66" s="2">
        <f>(Table2[[#This Row],[Close Price]]/Table2[[#This Row],[Day Low]])-1</f>
        <v>5.0855293573739413E-3</v>
      </c>
      <c r="AD66" s="2">
        <f>(Table2[[#This Row],[Day High]]/Table2[[#This Row],[Close Price]])-1</f>
        <v>3.2977142452763619E-2</v>
      </c>
      <c r="AE66" s="2">
        <f>(Table2[[#This Row],[Close Price]]/Table2[[#This Row],[Current Week Low]])-1</f>
        <v>1.9552669552669544E-2</v>
      </c>
      <c r="AF66" s="2">
        <f>(Table2[[#This Row],[Current Week High]]/Table2[[#This Row],[Close Price]])-1</f>
        <v>5.7957681692732299E-2</v>
      </c>
      <c r="AG66" s="2">
        <f>(Table2[[#This Row],[Close Price]]/Table2[[#This Row],[Current Month Low]])-1</f>
        <v>0.41232322222777462</v>
      </c>
      <c r="AH66" s="2">
        <f>(Table2[[#This Row],[Current Month High]]/Table2[[#This Row],[Close Price]])-1</f>
        <v>5.7957681692732299E-2</v>
      </c>
      <c r="AI66">
        <v>5.7957681692732299</v>
      </c>
      <c r="AJ66">
        <v>116.98272552783099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0.65</v>
      </c>
      <c r="AM66" t="s">
        <v>10125</v>
      </c>
      <c r="AN66">
        <v>3.15</v>
      </c>
      <c r="AO66" t="s">
        <v>10125</v>
      </c>
      <c r="AP66">
        <v>0.17356952048060101</v>
      </c>
      <c r="AQ66">
        <f>(Table2[[#This Row],[Sharpe Ratio]]-AVERAGE(Table2[Sharpe Ratio]))/_xlfn.STDEV.P(Table2[Sharpe Ratio])</f>
        <v>1.3505673164387211</v>
      </c>
      <c r="AR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4.6210892859122588</v>
      </c>
    </row>
    <row r="67" spans="1:44" x14ac:dyDescent="0.3">
      <c r="A67" t="s">
        <v>1651</v>
      </c>
      <c r="B67" t="s">
        <v>1652</v>
      </c>
      <c r="C67" t="s">
        <v>10078</v>
      </c>
      <c r="D67" t="s">
        <v>272</v>
      </c>
      <c r="E67">
        <v>4838.6356351839904</v>
      </c>
      <c r="F67">
        <v>250.96</v>
      </c>
      <c r="G67">
        <v>46.817365585437997</v>
      </c>
      <c r="H67">
        <f>(Table2[[#This Row],[1Y Return vs Nifty]]-AVERAGE(Table2[1Y Return vs Nifty]))/_xlfn.STDEV.P(Table2[1Y Return vs Nifty])</f>
        <v>2.6568015085625986E-2</v>
      </c>
      <c r="I67">
        <v>2.1512016250748598</v>
      </c>
      <c r="J67">
        <f>(Table2[[#This Row],[1M Return vs Nifty]]-AVERAGE(Table2[1M Return vs Nifty]))/_xlfn.STDEV.P(Table2[1M Return vs Nifty])</f>
        <v>2.7073815023945361E-2</v>
      </c>
      <c r="K67">
        <v>-7.3323595517950197</v>
      </c>
      <c r="L67">
        <f>(Table2[[#This Row],[6M Return vs Nifty]]-AVERAGE(Table2[6M Return vs Nifty]))/_xlfn.STDEV.P(Table2[6M Return vs Nifty])</f>
        <v>-0.6195346966753027</v>
      </c>
      <c r="M67">
        <v>-11.909519847630699</v>
      </c>
      <c r="N67">
        <f>(Table2[[#This Row],[1W Return vs Nifty]]-AVERAGE(Table2[1W Return vs Nifty]))/_xlfn.STDEV.P(Table2[1W Return vs Nifty])</f>
        <v>-1.763114108376739</v>
      </c>
      <c r="O67">
        <v>254.93</v>
      </c>
      <c r="P67">
        <v>244.64962939361001</v>
      </c>
      <c r="Q67">
        <v>222.507662642274</v>
      </c>
      <c r="R67">
        <v>41.147474137248103</v>
      </c>
      <c r="S67" s="2">
        <f>(Table2[[#This Row],[Close Price]]-Table2[[#This Row],[20D EMA]])/Table2[[#This Row],[20D EMA]]</f>
        <v>-1.557290236535519E-2</v>
      </c>
      <c r="T67" s="2">
        <f>(Table2[[#This Row],[Close Price]]-Table2[[#This Row],[50D EMA]])/Table2[[#This Row],[50D EMA]]</f>
        <v>2.5793501596674869E-2</v>
      </c>
      <c r="U67" s="2">
        <f>(Table2[[#This Row],[Close Price]]-Table2[[#This Row],[200D EMA]])/Table2[[#This Row],[200D EMA]]</f>
        <v>0.12787126977945423</v>
      </c>
      <c r="V67">
        <v>0.94001311618640604</v>
      </c>
      <c r="W67">
        <v>242.6</v>
      </c>
      <c r="X67">
        <v>252</v>
      </c>
      <c r="Y67">
        <v>242.6</v>
      </c>
      <c r="Z67">
        <v>262.89999999999998</v>
      </c>
      <c r="AA67">
        <v>202.05</v>
      </c>
      <c r="AB67">
        <v>288.89999999999998</v>
      </c>
      <c r="AC67" s="2">
        <f>(Table2[[#This Row],[Close Price]]/Table2[[#This Row],[Day Low]])-1</f>
        <v>3.4460016488046197E-2</v>
      </c>
      <c r="AD67" s="2">
        <f>(Table2[[#This Row],[Day High]]/Table2[[#This Row],[Close Price]])-1</f>
        <v>4.1440867070450249E-3</v>
      </c>
      <c r="AE67" s="2">
        <f>(Table2[[#This Row],[Close Price]]/Table2[[#This Row],[Current Week Low]])-1</f>
        <v>3.4460016488046197E-2</v>
      </c>
      <c r="AF67" s="2">
        <f>(Table2[[#This Row],[Current Week High]]/Table2[[#This Row],[Close Price]])-1</f>
        <v>4.7577303155881268E-2</v>
      </c>
      <c r="AG67" s="2">
        <f>(Table2[[#This Row],[Close Price]]/Table2[[#This Row],[Current Month Low]])-1</f>
        <v>0.24206879485275912</v>
      </c>
      <c r="AH67" s="2">
        <f>(Table2[[#This Row],[Current Month High]]/Table2[[#This Row],[Close Price]])-1</f>
        <v>0.15117947083200489</v>
      </c>
      <c r="AI67">
        <v>16.114121772393901</v>
      </c>
      <c r="AJ67">
        <v>79.129193433261904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7.0000000000000007E-2</v>
      </c>
      <c r="AM67" t="s">
        <v>10125</v>
      </c>
      <c r="AN67">
        <v>-11.06</v>
      </c>
      <c r="AO67" t="s">
        <v>10126</v>
      </c>
      <c r="AP67">
        <v>0.17282183018744299</v>
      </c>
      <c r="AQ67">
        <f>(Table2[[#This Row],[Sharpe Ratio]]-AVERAGE(Table2[Sharpe Ratio]))/_xlfn.STDEV.P(Table2[Sharpe Ratio])</f>
        <v>1.3421140128715949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-0.9868929620708754</v>
      </c>
    </row>
    <row r="68" spans="1:44" x14ac:dyDescent="0.3">
      <c r="A68" t="s">
        <v>756</v>
      </c>
      <c r="B68" t="s">
        <v>757</v>
      </c>
      <c r="C68" t="s">
        <v>10084</v>
      </c>
      <c r="D68" t="s">
        <v>230</v>
      </c>
      <c r="E68">
        <v>20210.3056067</v>
      </c>
      <c r="F68">
        <v>1393.25</v>
      </c>
      <c r="G68">
        <v>235.60790510370401</v>
      </c>
      <c r="H68">
        <f>(Table2[[#This Row],[1Y Return vs Nifty]]-AVERAGE(Table2[1Y Return vs Nifty]))/_xlfn.STDEV.P(Table2[1Y Return vs Nifty])</f>
        <v>2.285800257338817</v>
      </c>
      <c r="I68">
        <v>2.6175025495897399</v>
      </c>
      <c r="J68">
        <f>(Table2[[#This Row],[1M Return vs Nifty]]-AVERAGE(Table2[1M Return vs Nifty]))/_xlfn.STDEV.P(Table2[1M Return vs Nifty])</f>
        <v>7.0261089732926066E-2</v>
      </c>
      <c r="K68">
        <v>100.483215087004</v>
      </c>
      <c r="L68">
        <f>(Table2[[#This Row],[6M Return vs Nifty]]-AVERAGE(Table2[6M Return vs Nifty]))/_xlfn.STDEV.P(Table2[6M Return vs Nifty])</f>
        <v>2.6742256123567829</v>
      </c>
      <c r="M68">
        <v>-2.7553657872845498</v>
      </c>
      <c r="N68">
        <f>(Table2[[#This Row],[1W Return vs Nifty]]-AVERAGE(Table2[1W Return vs Nifty]))/_xlfn.STDEV.P(Table2[1W Return vs Nifty])</f>
        <v>3.2047807175811141E-2</v>
      </c>
      <c r="O68">
        <v>1318.77</v>
      </c>
      <c r="P68">
        <v>1202.0785883589799</v>
      </c>
      <c r="Q68">
        <v>873.35337264435498</v>
      </c>
      <c r="R68">
        <v>65.174042257231804</v>
      </c>
      <c r="S68" s="2">
        <f>(Table2[[#This Row],[Close Price]]-Table2[[#This Row],[20D EMA]])/Table2[[#This Row],[20D EMA]]</f>
        <v>5.6476868597253517E-2</v>
      </c>
      <c r="T68" s="2">
        <f>(Table2[[#This Row],[Close Price]]-Table2[[#This Row],[50D EMA]])/Table2[[#This Row],[50D EMA]]</f>
        <v>0.1590340377844997</v>
      </c>
      <c r="U68" s="2">
        <f>(Table2[[#This Row],[Close Price]]-Table2[[#This Row],[200D EMA]])/Table2[[#This Row],[200D EMA]]</f>
        <v>0.59528782236392208</v>
      </c>
      <c r="V68">
        <v>0.85808635849630699</v>
      </c>
      <c r="W68">
        <v>1380</v>
      </c>
      <c r="X68">
        <v>1421.45</v>
      </c>
      <c r="Y68">
        <v>1350.1</v>
      </c>
      <c r="Z68">
        <v>1435</v>
      </c>
      <c r="AA68">
        <v>1090</v>
      </c>
      <c r="AB68">
        <v>1435</v>
      </c>
      <c r="AC68" s="2">
        <f>(Table2[[#This Row],[Close Price]]/Table2[[#This Row],[Day Low]])-1</f>
        <v>9.6014492753622172E-3</v>
      </c>
      <c r="AD68" s="2">
        <f>(Table2[[#This Row],[Day High]]/Table2[[#This Row],[Close Price]])-1</f>
        <v>2.0240445002691621E-2</v>
      </c>
      <c r="AE68" s="2">
        <f>(Table2[[#This Row],[Close Price]]/Table2[[#This Row],[Current Week Low]])-1</f>
        <v>3.1960595511443701E-2</v>
      </c>
      <c r="AF68" s="2">
        <f>(Table2[[#This Row],[Current Week High]]/Table2[[#This Row],[Close Price]])-1</f>
        <v>2.9965907051857199E-2</v>
      </c>
      <c r="AG68" s="2">
        <f>(Table2[[#This Row],[Close Price]]/Table2[[#This Row],[Current Month Low]])-1</f>
        <v>0.27821100917431196</v>
      </c>
      <c r="AH68" s="2">
        <f>(Table2[[#This Row],[Current Month High]]/Table2[[#This Row],[Close Price]])-1</f>
        <v>2.9965907051857199E-2</v>
      </c>
      <c r="AI68">
        <v>2.9965907051857199</v>
      </c>
      <c r="AJ68">
        <v>263.77284595300199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0.43</v>
      </c>
      <c r="AM68" t="s">
        <v>10125</v>
      </c>
      <c r="AN68">
        <v>8.8000000000000007</v>
      </c>
      <c r="AO68" t="s">
        <v>10125</v>
      </c>
      <c r="AP68">
        <v>0.17181570816292899</v>
      </c>
      <c r="AQ68">
        <f>(Table2[[#This Row],[Sharpe Ratio]]-AVERAGE(Table2[Sharpe Ratio]))/_xlfn.STDEV.P(Table2[Sharpe Ratio])</f>
        <v>1.3307389087989372</v>
      </c>
      <c r="AR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6.393073675403274</v>
      </c>
    </row>
    <row r="69" spans="1:44" x14ac:dyDescent="0.3">
      <c r="A69" t="s">
        <v>1215</v>
      </c>
      <c r="B69" t="s">
        <v>1216</v>
      </c>
      <c r="C69" t="s">
        <v>10084</v>
      </c>
      <c r="D69" t="s">
        <v>930</v>
      </c>
      <c r="E69">
        <v>9012.6548844000008</v>
      </c>
      <c r="F69">
        <v>949.25</v>
      </c>
      <c r="G69">
        <v>132.270120670539</v>
      </c>
      <c r="H69">
        <f>(Table2[[#This Row],[1Y Return vs Nifty]]-AVERAGE(Table2[1Y Return vs Nifty]))/_xlfn.STDEV.P(Table2[1Y Return vs Nifty])</f>
        <v>1.0491702067539572</v>
      </c>
      <c r="I69">
        <v>4.2317223804035198</v>
      </c>
      <c r="J69">
        <f>(Table2[[#This Row],[1M Return vs Nifty]]-AVERAGE(Table2[1M Return vs Nifty]))/_xlfn.STDEV.P(Table2[1M Return vs Nifty])</f>
        <v>0.21976487925804086</v>
      </c>
      <c r="K69">
        <v>45.6990139447799</v>
      </c>
      <c r="L69">
        <f>(Table2[[#This Row],[6M Return vs Nifty]]-AVERAGE(Table2[6M Return vs Nifty]))/_xlfn.STDEV.P(Table2[6M Return vs Nifty])</f>
        <v>1.0005710602309543</v>
      </c>
      <c r="M69">
        <v>-4.9432338537778699</v>
      </c>
      <c r="N69">
        <f>(Table2[[#This Row],[1W Return vs Nifty]]-AVERAGE(Table2[1W Return vs Nifty]))/_xlfn.STDEV.P(Table2[1W Return vs Nifty])</f>
        <v>-0.3970008414847826</v>
      </c>
      <c r="O69">
        <v>912.63</v>
      </c>
      <c r="P69">
        <v>823.09949026027004</v>
      </c>
      <c r="Q69">
        <v>637.56005161690496</v>
      </c>
      <c r="R69">
        <v>55.046597332462703</v>
      </c>
      <c r="S69" s="2">
        <f>(Table2[[#This Row],[Close Price]]-Table2[[#This Row],[20D EMA]])/Table2[[#This Row],[20D EMA]]</f>
        <v>4.0125790298368456E-2</v>
      </c>
      <c r="T69" s="2">
        <f>(Table2[[#This Row],[Close Price]]-Table2[[#This Row],[50D EMA]])/Table2[[#This Row],[50D EMA]]</f>
        <v>0.15326277228022611</v>
      </c>
      <c r="U69" s="2">
        <f>(Table2[[#This Row],[Close Price]]-Table2[[#This Row],[200D EMA]])/Table2[[#This Row],[200D EMA]]</f>
        <v>0.48887935747012939</v>
      </c>
      <c r="V69">
        <v>1.2220210528325399</v>
      </c>
      <c r="W69">
        <v>944.6</v>
      </c>
      <c r="X69">
        <v>969.3</v>
      </c>
      <c r="Y69">
        <v>944.6</v>
      </c>
      <c r="Z69">
        <v>989.5</v>
      </c>
      <c r="AA69">
        <v>697.45</v>
      </c>
      <c r="AB69">
        <v>1059</v>
      </c>
      <c r="AC69" s="2">
        <f>(Table2[[#This Row],[Close Price]]/Table2[[#This Row],[Day Low]])-1</f>
        <v>4.9227186110523125E-3</v>
      </c>
      <c r="AD69" s="2">
        <f>(Table2[[#This Row],[Day High]]/Table2[[#This Row],[Close Price]])-1</f>
        <v>2.1121938372399285E-2</v>
      </c>
      <c r="AE69" s="2">
        <f>(Table2[[#This Row],[Close Price]]/Table2[[#This Row],[Current Week Low]])-1</f>
        <v>4.9227186110523125E-3</v>
      </c>
      <c r="AF69" s="2">
        <f>(Table2[[#This Row],[Current Week High]]/Table2[[#This Row],[Close Price]])-1</f>
        <v>4.2401896233868808E-2</v>
      </c>
      <c r="AG69" s="2">
        <f>(Table2[[#This Row],[Close Price]]/Table2[[#This Row],[Current Month Low]])-1</f>
        <v>0.36102946447774031</v>
      </c>
      <c r="AH69" s="2">
        <f>(Table2[[#This Row],[Current Month High]]/Table2[[#This Row],[Close Price]])-1</f>
        <v>0.11561759283644979</v>
      </c>
      <c r="AI69">
        <v>11.5617592836449</v>
      </c>
      <c r="AJ69">
        <v>177.924169228517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0</v>
      </c>
      <c r="AM69">
        <v>0</v>
      </c>
      <c r="AN69">
        <v>11.32</v>
      </c>
      <c r="AO69" t="s">
        <v>10125</v>
      </c>
      <c r="AP69">
        <v>0.17125688863191399</v>
      </c>
      <c r="AQ69">
        <f>(Table2[[#This Row],[Sharpe Ratio]]-AVERAGE(Table2[Sharpe Ratio]))/_xlfn.STDEV.P(Table2[Sharpe Ratio])</f>
        <v>1.3244209571307985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3.1969262618889682</v>
      </c>
    </row>
    <row r="70" spans="1:44" x14ac:dyDescent="0.3">
      <c r="A70" t="s">
        <v>25</v>
      </c>
      <c r="B70" t="s">
        <v>26</v>
      </c>
      <c r="C70" t="s">
        <v>10077</v>
      </c>
      <c r="D70" t="s">
        <v>27</v>
      </c>
      <c r="E70">
        <v>862259.54768235399</v>
      </c>
      <c r="F70">
        <v>1444.05</v>
      </c>
      <c r="G70">
        <v>39.006672279763798</v>
      </c>
      <c r="H70">
        <f>(Table2[[#This Row],[1Y Return vs Nifty]]-AVERAGE(Table2[1Y Return vs Nifty]))/_xlfn.STDEV.P(Table2[1Y Return vs Nifty])</f>
        <v>-6.6901552804575395E-2</v>
      </c>
      <c r="I70">
        <v>1.8445776834407399</v>
      </c>
      <c r="J70">
        <f>(Table2[[#This Row],[1M Return vs Nifty]]-AVERAGE(Table2[1M Return vs Nifty]))/_xlfn.STDEV.P(Table2[1M Return vs Nifty])</f>
        <v>-1.3246969744597169E-3</v>
      </c>
      <c r="K70">
        <v>29.044862346707401</v>
      </c>
      <c r="L70">
        <f>(Table2[[#This Row],[6M Return vs Nifty]]-AVERAGE(Table2[6M Return vs Nifty]))/_xlfn.STDEV.P(Table2[6M Return vs Nifty])</f>
        <v>0.49178757789913402</v>
      </c>
      <c r="M70">
        <v>4.7546753122997298</v>
      </c>
      <c r="N70">
        <f>(Table2[[#This Row],[1W Return vs Nifty]]-AVERAGE(Table2[1W Return vs Nifty]))/_xlfn.STDEV.P(Table2[1W Return vs Nifty])</f>
        <v>1.5047933691724271</v>
      </c>
      <c r="O70">
        <v>1411.68</v>
      </c>
      <c r="P70">
        <v>1356.98740549681</v>
      </c>
      <c r="Q70">
        <v>1163.6795710389199</v>
      </c>
      <c r="R70">
        <v>57.711290933967803</v>
      </c>
      <c r="S70" s="2">
        <f>(Table2[[#This Row],[Close Price]]-Table2[[#This Row],[20D EMA]])/Table2[[#This Row],[20D EMA]]</f>
        <v>2.2930125807548375E-2</v>
      </c>
      <c r="T70" s="2">
        <f>(Table2[[#This Row],[Close Price]]-Table2[[#This Row],[50D EMA]])/Table2[[#This Row],[50D EMA]]</f>
        <v>6.4158734377726442E-2</v>
      </c>
      <c r="U70" s="2">
        <f>(Table2[[#This Row],[Close Price]]-Table2[[#This Row],[200D EMA]])/Table2[[#This Row],[200D EMA]]</f>
        <v>0.2409343911664347</v>
      </c>
      <c r="V70">
        <v>1.71166123875589</v>
      </c>
      <c r="W70">
        <v>1436.65</v>
      </c>
      <c r="X70">
        <v>1536.25</v>
      </c>
      <c r="Y70">
        <v>1389.35</v>
      </c>
      <c r="Z70">
        <v>1536.25</v>
      </c>
      <c r="AA70">
        <v>1219.05</v>
      </c>
      <c r="AB70">
        <v>1536.25</v>
      </c>
      <c r="AC70" s="2">
        <f>(Table2[[#This Row],[Close Price]]/Table2[[#This Row],[Day Low]])-1</f>
        <v>5.1508718198585157E-3</v>
      </c>
      <c r="AD70" s="2">
        <f>(Table2[[#This Row],[Day High]]/Table2[[#This Row],[Close Price]])-1</f>
        <v>6.3848204702053213E-2</v>
      </c>
      <c r="AE70" s="2">
        <f>(Table2[[#This Row],[Close Price]]/Table2[[#This Row],[Current Week Low]])-1</f>
        <v>3.9370928851621301E-2</v>
      </c>
      <c r="AF70" s="2">
        <f>(Table2[[#This Row],[Current Week High]]/Table2[[#This Row],[Close Price]])-1</f>
        <v>6.3848204702053213E-2</v>
      </c>
      <c r="AG70" s="2">
        <f>(Table2[[#This Row],[Close Price]]/Table2[[#This Row],[Current Month Low]])-1</f>
        <v>0.18456995201181248</v>
      </c>
      <c r="AH70" s="2">
        <f>(Table2[[#This Row],[Current Month High]]/Table2[[#This Row],[Close Price]])-1</f>
        <v>6.3848204702053213E-2</v>
      </c>
      <c r="AI70">
        <v>6.3848204702053204</v>
      </c>
      <c r="AJ70">
        <v>70.479900832300302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0.12</v>
      </c>
      <c r="AM70" t="s">
        <v>10125</v>
      </c>
      <c r="AN70">
        <v>1.18</v>
      </c>
      <c r="AO70" t="s">
        <v>10125</v>
      </c>
      <c r="AP70">
        <v>0.17092511848636999</v>
      </c>
      <c r="AQ70">
        <f>(Table2[[#This Row],[Sharpe Ratio]]-AVERAGE(Table2[Sharpe Ratio]))/_xlfn.STDEV.P(Table2[Sharpe Ratio])</f>
        <v>1.3206700006445944</v>
      </c>
      <c r="AR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3.2490246979371205</v>
      </c>
    </row>
    <row r="71" spans="1:44" x14ac:dyDescent="0.3">
      <c r="A71" t="s">
        <v>1322</v>
      </c>
      <c r="B71" t="s">
        <v>1323</v>
      </c>
      <c r="C71" t="s">
        <v>10084</v>
      </c>
      <c r="D71" t="s">
        <v>642</v>
      </c>
      <c r="E71">
        <v>7995.2481918000003</v>
      </c>
      <c r="F71">
        <v>248.4</v>
      </c>
      <c r="G71">
        <v>192.928112021526</v>
      </c>
      <c r="H71">
        <f>(Table2[[#This Row],[1Y Return vs Nifty]]-AVERAGE(Table2[1Y Return vs Nifty]))/_xlfn.STDEV.P(Table2[1Y Return vs Nifty])</f>
        <v>1.7750566317843066</v>
      </c>
      <c r="I71">
        <v>13.511084682168599</v>
      </c>
      <c r="J71">
        <f>(Table2[[#This Row],[1M Return vs Nifty]]-AVERAGE(Table2[1M Return vs Nifty]))/_xlfn.STDEV.P(Table2[1M Return vs Nifty])</f>
        <v>1.0791892290326244</v>
      </c>
      <c r="K71">
        <v>36.8211853253624</v>
      </c>
      <c r="L71">
        <f>(Table2[[#This Row],[6M Return vs Nifty]]-AVERAGE(Table2[6M Return vs Nifty]))/_xlfn.STDEV.P(Table2[6M Return vs Nifty])</f>
        <v>0.7293538484784744</v>
      </c>
      <c r="M71">
        <v>12.976188896115</v>
      </c>
      <c r="N71">
        <f>(Table2[[#This Row],[1W Return vs Nifty]]-AVERAGE(Table2[1W Return vs Nifty]))/_xlfn.STDEV.P(Table2[1W Return vs Nifty])</f>
        <v>3.117061196059431</v>
      </c>
      <c r="O71">
        <v>211.83</v>
      </c>
      <c r="P71">
        <v>197.61698252291399</v>
      </c>
      <c r="Q71">
        <v>166.42362523269199</v>
      </c>
      <c r="R71">
        <v>82.687464749330005</v>
      </c>
      <c r="S71" s="2">
        <f>(Table2[[#This Row],[Close Price]]-Table2[[#This Row],[20D EMA]])/Table2[[#This Row],[20D EMA]]</f>
        <v>0.17263843648208466</v>
      </c>
      <c r="T71" s="2">
        <f>(Table2[[#This Row],[Close Price]]-Table2[[#This Row],[50D EMA]])/Table2[[#This Row],[50D EMA]]</f>
        <v>0.25697699068549257</v>
      </c>
      <c r="U71" s="2">
        <f>(Table2[[#This Row],[Close Price]]-Table2[[#This Row],[200D EMA]])/Table2[[#This Row],[200D EMA]]</f>
        <v>0.49257654766677145</v>
      </c>
      <c r="V71">
        <v>2.2674160152794598</v>
      </c>
      <c r="W71">
        <v>239.51</v>
      </c>
      <c r="X71">
        <v>252.79</v>
      </c>
      <c r="Y71">
        <v>211</v>
      </c>
      <c r="Z71">
        <v>252.79</v>
      </c>
      <c r="AA71">
        <v>160.35</v>
      </c>
      <c r="AB71">
        <v>252.79</v>
      </c>
      <c r="AC71" s="2">
        <f>(Table2[[#This Row],[Close Price]]/Table2[[#This Row],[Day Low]])-1</f>
        <v>3.7117448123251684E-2</v>
      </c>
      <c r="AD71" s="2">
        <f>(Table2[[#This Row],[Day High]]/Table2[[#This Row],[Close Price]])-1</f>
        <v>1.7673107890499029E-2</v>
      </c>
      <c r="AE71" s="2">
        <f>(Table2[[#This Row],[Close Price]]/Table2[[#This Row],[Current Week Low]])-1</f>
        <v>0.17725118483412317</v>
      </c>
      <c r="AF71" s="2">
        <f>(Table2[[#This Row],[Current Week High]]/Table2[[#This Row],[Close Price]])-1</f>
        <v>1.7673107890499029E-2</v>
      </c>
      <c r="AG71" s="2">
        <f>(Table2[[#This Row],[Close Price]]/Table2[[#This Row],[Current Month Low]])-1</f>
        <v>0.54911131898971011</v>
      </c>
      <c r="AH71" s="2">
        <f>(Table2[[#This Row],[Current Month High]]/Table2[[#This Row],[Close Price]])-1</f>
        <v>1.7673107890499029E-2</v>
      </c>
      <c r="AI71">
        <v>1.7673107890499</v>
      </c>
      <c r="AJ71">
        <v>233.42281879194601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0.25</v>
      </c>
      <c r="AM71" t="s">
        <v>10125</v>
      </c>
      <c r="AN71">
        <v>18.989999999999998</v>
      </c>
      <c r="AO71" t="s">
        <v>10125</v>
      </c>
      <c r="AP71">
        <v>0.16997609332272101</v>
      </c>
      <c r="AQ71">
        <f>(Table2[[#This Row],[Sharpe Ratio]]-AVERAGE(Table2[Sharpe Ratio]))/_xlfn.STDEV.P(Table2[Sharpe Ratio])</f>
        <v>1.3099404273512429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8.010601332706079</v>
      </c>
    </row>
    <row r="72" spans="1:44" x14ac:dyDescent="0.3">
      <c r="A72" t="s">
        <v>435</v>
      </c>
      <c r="B72" t="s">
        <v>436</v>
      </c>
      <c r="C72" t="s">
        <v>10081</v>
      </c>
      <c r="D72" t="s">
        <v>98</v>
      </c>
      <c r="E72">
        <v>51727.893888525003</v>
      </c>
      <c r="F72">
        <v>131.63</v>
      </c>
      <c r="G72">
        <v>198.05417210375501</v>
      </c>
      <c r="H72">
        <f>(Table2[[#This Row],[1Y Return vs Nifty]]-AVERAGE(Table2[1Y Return vs Nifty]))/_xlfn.STDEV.P(Table2[1Y Return vs Nifty])</f>
        <v>1.8363995372235822</v>
      </c>
      <c r="I72">
        <v>-13.3371342203724</v>
      </c>
      <c r="J72">
        <f>(Table2[[#This Row],[1M Return vs Nifty]]-AVERAGE(Table2[1M Return vs Nifty]))/_xlfn.STDEV.P(Table2[1M Return vs Nifty])</f>
        <v>-1.4074054660072433</v>
      </c>
      <c r="K72">
        <v>33.924969426728303</v>
      </c>
      <c r="L72">
        <f>(Table2[[#This Row],[6M Return vs Nifty]]-AVERAGE(Table2[6M Return vs Nifty]))/_xlfn.STDEV.P(Table2[6M Return vs Nifty])</f>
        <v>0.64087460041744548</v>
      </c>
      <c r="M72">
        <v>-2.0090732971269398</v>
      </c>
      <c r="N72">
        <f>(Table2[[#This Row],[1W Return vs Nifty]]-AVERAGE(Table2[1W Return vs Nifty]))/_xlfn.STDEV.P(Table2[1W Return vs Nifty])</f>
        <v>0.17839839810558172</v>
      </c>
      <c r="O72">
        <v>132.62</v>
      </c>
      <c r="P72">
        <v>131.78268924549201</v>
      </c>
      <c r="Q72">
        <v>108.623565287215</v>
      </c>
      <c r="R72">
        <v>47.506517455289902</v>
      </c>
      <c r="S72" s="2">
        <f>(Table2[[#This Row],[Close Price]]-Table2[[#This Row],[20D EMA]])/Table2[[#This Row],[20D EMA]]</f>
        <v>-7.4649374151712338E-3</v>
      </c>
      <c r="T72" s="2">
        <f>(Table2[[#This Row],[Close Price]]-Table2[[#This Row],[50D EMA]])/Table2[[#This Row],[50D EMA]]</f>
        <v>-1.1586441767596283E-3</v>
      </c>
      <c r="U72" s="2">
        <f>(Table2[[#This Row],[Close Price]]-Table2[[#This Row],[200D EMA]])/Table2[[#This Row],[200D EMA]]</f>
        <v>0.21179966475923481</v>
      </c>
      <c r="V72">
        <v>0.46890916494692497</v>
      </c>
      <c r="W72">
        <v>130.5</v>
      </c>
      <c r="X72">
        <v>133.28</v>
      </c>
      <c r="Y72">
        <v>128.31</v>
      </c>
      <c r="Z72">
        <v>133.41</v>
      </c>
      <c r="AA72">
        <v>114.55</v>
      </c>
      <c r="AB72">
        <v>153</v>
      </c>
      <c r="AC72" s="2">
        <f>(Table2[[#This Row],[Close Price]]/Table2[[#This Row],[Day Low]])-1</f>
        <v>8.6590038314175999E-3</v>
      </c>
      <c r="AD72" s="2">
        <f>(Table2[[#This Row],[Day High]]/Table2[[#This Row],[Close Price]])-1</f>
        <v>1.2535136367089583E-2</v>
      </c>
      <c r="AE72" s="2">
        <f>(Table2[[#This Row],[Close Price]]/Table2[[#This Row],[Current Week Low]])-1</f>
        <v>2.5874834385472667E-2</v>
      </c>
      <c r="AF72" s="2">
        <f>(Table2[[#This Row],[Current Week High]]/Table2[[#This Row],[Close Price]])-1</f>
        <v>1.352275317176943E-2</v>
      </c>
      <c r="AG72" s="2">
        <f>(Table2[[#This Row],[Close Price]]/Table2[[#This Row],[Current Month Low]])-1</f>
        <v>0.14910519423832391</v>
      </c>
      <c r="AH72" s="2">
        <f>(Table2[[#This Row],[Current Month High]]/Table2[[#This Row],[Close Price]])-1</f>
        <v>0.16234900858466927</v>
      </c>
      <c r="AI72">
        <v>29.529742459925501</v>
      </c>
      <c r="AJ72">
        <v>226.62531017369699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-7.0000000000000007E-2</v>
      </c>
      <c r="AM72" t="s">
        <v>10126</v>
      </c>
      <c r="AN72">
        <v>-1.48</v>
      </c>
      <c r="AO72" t="s">
        <v>10126</v>
      </c>
      <c r="AP72">
        <v>0.169306420939866</v>
      </c>
      <c r="AQ72">
        <f>(Table2[[#This Row],[Sharpe Ratio]]-AVERAGE(Table2[Sharpe Ratio]))/_xlfn.STDEV.P(Table2[Sharpe Ratio])</f>
        <v>1.3023691856291069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2.5506362553684729</v>
      </c>
    </row>
    <row r="73" spans="1:44" x14ac:dyDescent="0.3">
      <c r="A73" t="s">
        <v>1105</v>
      </c>
      <c r="B73" t="s">
        <v>1106</v>
      </c>
      <c r="C73" t="s">
        <v>10081</v>
      </c>
      <c r="D73" t="s">
        <v>129</v>
      </c>
      <c r="E73">
        <v>10827.409607559999</v>
      </c>
      <c r="F73">
        <v>746.2</v>
      </c>
      <c r="G73">
        <v>105.758895298065</v>
      </c>
      <c r="H73">
        <f>(Table2[[#This Row],[1Y Return vs Nifty]]-AVERAGE(Table2[1Y Return vs Nifty]))/_xlfn.STDEV.P(Table2[1Y Return vs Nifty])</f>
        <v>0.73191376320563462</v>
      </c>
      <c r="I73">
        <v>38.626041343051298</v>
      </c>
      <c r="J73">
        <f>(Table2[[#This Row],[1M Return vs Nifty]]-AVERAGE(Table2[1M Return vs Nifty]))/_xlfn.STDEV.P(Table2[1M Return vs Nifty])</f>
        <v>3.4052548137108158</v>
      </c>
      <c r="K73">
        <v>60.859457708177501</v>
      </c>
      <c r="L73">
        <f>(Table2[[#This Row],[6M Return vs Nifty]]-AVERAGE(Table2[6M Return vs Nifty]))/_xlfn.STDEV.P(Table2[6M Return vs Nifty])</f>
        <v>1.4637218443591526</v>
      </c>
      <c r="M73">
        <v>-0.23629269684704601</v>
      </c>
      <c r="N73">
        <f>(Table2[[#This Row],[1W Return vs Nifty]]-AVERAGE(Table2[1W Return vs Nifty]))/_xlfn.STDEV.P(Table2[1W Return vs Nifty])</f>
        <v>0.5260469298293875</v>
      </c>
      <c r="O73">
        <v>664.78</v>
      </c>
      <c r="P73">
        <v>591.25302056623104</v>
      </c>
      <c r="Q73">
        <v>483.90086057778097</v>
      </c>
      <c r="R73">
        <v>75.414418758209607</v>
      </c>
      <c r="S73" s="2">
        <f>(Table2[[#This Row],[Close Price]]-Table2[[#This Row],[20D EMA]])/Table2[[#This Row],[20D EMA]]</f>
        <v>0.12247660880291236</v>
      </c>
      <c r="T73" s="2">
        <f>(Table2[[#This Row],[Close Price]]-Table2[[#This Row],[50D EMA]])/Table2[[#This Row],[50D EMA]]</f>
        <v>0.26206543399199789</v>
      </c>
      <c r="U73" s="2">
        <f>(Table2[[#This Row],[Close Price]]-Table2[[#This Row],[200D EMA]])/Table2[[#This Row],[200D EMA]]</f>
        <v>0.54205140100191618</v>
      </c>
      <c r="V73">
        <v>0.86396423518668897</v>
      </c>
      <c r="W73">
        <v>726.85</v>
      </c>
      <c r="X73">
        <v>757.5</v>
      </c>
      <c r="Y73">
        <v>715.45</v>
      </c>
      <c r="Z73">
        <v>777</v>
      </c>
      <c r="AA73">
        <v>455.5</v>
      </c>
      <c r="AB73">
        <v>777</v>
      </c>
      <c r="AC73" s="2">
        <f>(Table2[[#This Row],[Close Price]]/Table2[[#This Row],[Day Low]])-1</f>
        <v>2.6621723877003456E-2</v>
      </c>
      <c r="AD73" s="2">
        <f>(Table2[[#This Row],[Day High]]/Table2[[#This Row],[Close Price]])-1</f>
        <v>1.5143393192173615E-2</v>
      </c>
      <c r="AE73" s="2">
        <f>(Table2[[#This Row],[Close Price]]/Table2[[#This Row],[Current Week Low]])-1</f>
        <v>4.2979942693409656E-2</v>
      </c>
      <c r="AF73" s="2">
        <f>(Table2[[#This Row],[Current Week High]]/Table2[[#This Row],[Close Price]])-1</f>
        <v>4.1275797373358181E-2</v>
      </c>
      <c r="AG73" s="2">
        <f>(Table2[[#This Row],[Close Price]]/Table2[[#This Row],[Current Month Low]])-1</f>
        <v>0.63819978046103198</v>
      </c>
      <c r="AH73" s="2">
        <f>(Table2[[#This Row],[Current Month High]]/Table2[[#This Row],[Close Price]])-1</f>
        <v>4.1275797373358181E-2</v>
      </c>
      <c r="AI73">
        <v>4.1275797373358101</v>
      </c>
      <c r="AJ73">
        <v>145.460526315789</v>
      </c>
      <c r="AK73" t="str">
        <f>IF(AND(Table2[[#This Row],[20D EMA]]&gt;Table2[[#This Row],[50D EMA]],Table2[[#This Row],[50D EMA]]&gt;Table2[[#This Row],[200D EMA]]),"Uptrend","Downtrend/NoTrend")</f>
        <v>Uptrend</v>
      </c>
      <c r="AL73">
        <v>0.4</v>
      </c>
      <c r="AM73" t="s">
        <v>10125</v>
      </c>
      <c r="AN73">
        <v>14.47</v>
      </c>
      <c r="AO73" t="s">
        <v>10125</v>
      </c>
      <c r="AP73">
        <v>0.168719562360511</v>
      </c>
      <c r="AQ73">
        <f>(Table2[[#This Row],[Sharpe Ratio]]-AVERAGE(Table2[Sharpe Ratio]))/_xlfn.STDEV.P(Table2[Sharpe Ratio])</f>
        <v>1.295734227588784</v>
      </c>
      <c r="AR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7.4226715786937749</v>
      </c>
    </row>
    <row r="74" spans="1:44" x14ac:dyDescent="0.3">
      <c r="A74" t="s">
        <v>57</v>
      </c>
      <c r="B74" t="s">
        <v>58</v>
      </c>
      <c r="C74" t="s">
        <v>10081</v>
      </c>
      <c r="D74" t="s">
        <v>59</v>
      </c>
      <c r="E74">
        <v>366873.36317988997</v>
      </c>
      <c r="F74">
        <v>378.35</v>
      </c>
      <c r="G74">
        <v>73.5219045843685</v>
      </c>
      <c r="H74">
        <f>(Table2[[#This Row],[1Y Return vs Nifty]]-AVERAGE(Table2[1Y Return vs Nifty]))/_xlfn.STDEV.P(Table2[1Y Return vs Nifty])</f>
        <v>0.34613781807914029</v>
      </c>
      <c r="I74">
        <v>-3.6285558737796002</v>
      </c>
      <c r="J74">
        <f>(Table2[[#This Row],[1M Return vs Nifty]]-AVERAGE(Table2[1M Return vs Nifty]))/_xlfn.STDEV.P(Table2[1M Return vs Nifty])</f>
        <v>-0.50822852243979577</v>
      </c>
      <c r="K74">
        <v>10.283930132710699</v>
      </c>
      <c r="L74">
        <f>(Table2[[#This Row],[6M Return vs Nifty]]-AVERAGE(Table2[6M Return vs Nifty]))/_xlfn.STDEV.P(Table2[6M Return vs Nifty])</f>
        <v>-8.1357944850473443E-2</v>
      </c>
      <c r="M74">
        <v>2.6250144287169301</v>
      </c>
      <c r="N74">
        <f>(Table2[[#This Row],[1W Return vs Nifty]]-AVERAGE(Table2[1W Return vs Nifty]))/_xlfn.STDEV.P(Table2[1W Return vs Nifty])</f>
        <v>1.0871593544893412</v>
      </c>
      <c r="O74">
        <v>365.47</v>
      </c>
      <c r="P74">
        <v>359.79304989551099</v>
      </c>
      <c r="Q74">
        <v>313.05040306387002</v>
      </c>
      <c r="R74">
        <v>67.091320461862693</v>
      </c>
      <c r="S74" s="2">
        <f>(Table2[[#This Row],[Close Price]]-Table2[[#This Row],[20D EMA]])/Table2[[#This Row],[20D EMA]]</f>
        <v>3.5242290748898661E-2</v>
      </c>
      <c r="T74" s="2">
        <f>(Table2[[#This Row],[Close Price]]-Table2[[#This Row],[50D EMA]])/Table2[[#This Row],[50D EMA]]</f>
        <v>5.1576733096646073E-2</v>
      </c>
      <c r="U74" s="2">
        <f>(Table2[[#This Row],[Close Price]]-Table2[[#This Row],[200D EMA]])/Table2[[#This Row],[200D EMA]]</f>
        <v>0.20859132042966022</v>
      </c>
      <c r="V74">
        <v>0.998698841671946</v>
      </c>
      <c r="W74">
        <v>376.7</v>
      </c>
      <c r="X74">
        <v>389.5</v>
      </c>
      <c r="Y74">
        <v>355.55</v>
      </c>
      <c r="Z74">
        <v>389.5</v>
      </c>
      <c r="AA74">
        <v>313.95</v>
      </c>
      <c r="AB74">
        <v>393.2</v>
      </c>
      <c r="AC74" s="2">
        <f>(Table2[[#This Row],[Close Price]]/Table2[[#This Row],[Day Low]])-1</f>
        <v>4.3801433501460263E-3</v>
      </c>
      <c r="AD74" s="2">
        <f>(Table2[[#This Row],[Day High]]/Table2[[#This Row],[Close Price]])-1</f>
        <v>2.9470067397912025E-2</v>
      </c>
      <c r="AE74" s="2">
        <f>(Table2[[#This Row],[Close Price]]/Table2[[#This Row],[Current Week Low]])-1</f>
        <v>6.4126001968780821E-2</v>
      </c>
      <c r="AF74" s="2">
        <f>(Table2[[#This Row],[Current Week High]]/Table2[[#This Row],[Close Price]])-1</f>
        <v>2.9470067397912025E-2</v>
      </c>
      <c r="AG74" s="2">
        <f>(Table2[[#This Row],[Close Price]]/Table2[[#This Row],[Current Month Low]])-1</f>
        <v>0.20512820512820529</v>
      </c>
      <c r="AH74" s="2">
        <f>(Table2[[#This Row],[Current Month High]]/Table2[[#This Row],[Close Price]])-1</f>
        <v>3.9249372274348993E-2</v>
      </c>
      <c r="AI74">
        <v>3.9249372274348899</v>
      </c>
      <c r="AJ74">
        <v>104.790257104194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0</v>
      </c>
      <c r="AM74" t="s">
        <v>10127</v>
      </c>
      <c r="AN74">
        <v>2.98</v>
      </c>
      <c r="AO74" t="s">
        <v>10125</v>
      </c>
      <c r="AP74">
        <v>0.16804993445483801</v>
      </c>
      <c r="AQ74">
        <f>(Table2[[#This Row],[Sharpe Ratio]]-AVERAGE(Table2[Sharpe Ratio]))/_xlfn.STDEV.P(Table2[Sharpe Ratio])</f>
        <v>1.2881634887207372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2.1318741939989492</v>
      </c>
    </row>
    <row r="75" spans="1:44" x14ac:dyDescent="0.3">
      <c r="A75" t="s">
        <v>1519</v>
      </c>
      <c r="B75" t="s">
        <v>1520</v>
      </c>
      <c r="C75" t="s">
        <v>10080</v>
      </c>
      <c r="D75" t="s">
        <v>197</v>
      </c>
      <c r="E75">
        <v>5997.1791090899997</v>
      </c>
      <c r="F75">
        <v>492.05</v>
      </c>
      <c r="G75">
        <v>89.775841532057996</v>
      </c>
      <c r="H75">
        <f>(Table2[[#This Row],[1Y Return vs Nifty]]-AVERAGE(Table2[1Y Return vs Nifty]))/_xlfn.STDEV.P(Table2[1Y Return vs Nifty])</f>
        <v>0.54064660283854626</v>
      </c>
      <c r="I75">
        <v>6.3951156282255104</v>
      </c>
      <c r="J75">
        <f>(Table2[[#This Row],[1M Return vs Nifty]]-AVERAGE(Table2[1M Return vs Nifty]))/_xlfn.STDEV.P(Table2[1M Return vs Nifty])</f>
        <v>0.42013132415506532</v>
      </c>
      <c r="K75">
        <v>18.308412587173699</v>
      </c>
      <c r="L75">
        <f>(Table2[[#This Row],[6M Return vs Nifty]]-AVERAGE(Table2[6M Return vs Nifty]))/_xlfn.STDEV.P(Table2[6M Return vs Nifty])</f>
        <v>0.1637895850642177</v>
      </c>
      <c r="M75">
        <v>-1.1711369169096699</v>
      </c>
      <c r="N75">
        <f>(Table2[[#This Row],[1W Return vs Nifty]]-AVERAGE(Table2[1W Return vs Nifty]))/_xlfn.STDEV.P(Table2[1W Return vs Nifty])</f>
        <v>0.34272067928042182</v>
      </c>
      <c r="O75">
        <v>471.57</v>
      </c>
      <c r="P75">
        <v>448.75852174718398</v>
      </c>
      <c r="Q75">
        <v>384.66971139289097</v>
      </c>
      <c r="R75">
        <v>61.425988132359997</v>
      </c>
      <c r="S75" s="2">
        <f>(Table2[[#This Row],[Close Price]]-Table2[[#This Row],[20D EMA]])/Table2[[#This Row],[20D EMA]]</f>
        <v>4.3429395423797146E-2</v>
      </c>
      <c r="T75" s="2">
        <f>(Table2[[#This Row],[Close Price]]-Table2[[#This Row],[50D EMA]])/Table2[[#This Row],[50D EMA]]</f>
        <v>9.6469428779349289E-2</v>
      </c>
      <c r="U75" s="2">
        <f>(Table2[[#This Row],[Close Price]]-Table2[[#This Row],[200D EMA]])/Table2[[#This Row],[200D EMA]]</f>
        <v>0.27914932064259612</v>
      </c>
      <c r="V75">
        <v>1.5385524010313301</v>
      </c>
      <c r="W75">
        <v>490.05</v>
      </c>
      <c r="X75">
        <v>505.45</v>
      </c>
      <c r="Y75">
        <v>476.8</v>
      </c>
      <c r="Z75">
        <v>505.45</v>
      </c>
      <c r="AA75">
        <v>385.25</v>
      </c>
      <c r="AB75">
        <v>515</v>
      </c>
      <c r="AC75" s="2">
        <f>(Table2[[#This Row],[Close Price]]/Table2[[#This Row],[Day Low]])-1</f>
        <v>4.081216202428406E-3</v>
      </c>
      <c r="AD75" s="2">
        <f>(Table2[[#This Row],[Day High]]/Table2[[#This Row],[Close Price]])-1</f>
        <v>2.7233004775937264E-2</v>
      </c>
      <c r="AE75" s="2">
        <f>(Table2[[#This Row],[Close Price]]/Table2[[#This Row],[Current Week Low]])-1</f>
        <v>3.1984060402684644E-2</v>
      </c>
      <c r="AF75" s="2">
        <f>(Table2[[#This Row],[Current Week High]]/Table2[[#This Row],[Close Price]])-1</f>
        <v>2.7233004775937264E-2</v>
      </c>
      <c r="AG75" s="2">
        <f>(Table2[[#This Row],[Close Price]]/Table2[[#This Row],[Current Month Low]])-1</f>
        <v>0.27722258273848155</v>
      </c>
      <c r="AH75" s="2">
        <f>(Table2[[#This Row],[Current Month High]]/Table2[[#This Row],[Close Price]])-1</f>
        <v>4.6641601463266014E-2</v>
      </c>
      <c r="AI75">
        <v>4.6641601463265996</v>
      </c>
      <c r="AJ75">
        <v>133.19905213270101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7.0000000000000007E-2</v>
      </c>
      <c r="AM75" t="s">
        <v>10125</v>
      </c>
      <c r="AN75">
        <v>9.3800000000000008</v>
      </c>
      <c r="AO75" t="s">
        <v>10125</v>
      </c>
      <c r="AP75">
        <v>0.16746461541081101</v>
      </c>
      <c r="AQ75">
        <f>(Table2[[#This Row],[Sharpe Ratio]]-AVERAGE(Table2[Sharpe Ratio]))/_xlfn.STDEV.P(Table2[Sharpe Ratio])</f>
        <v>1.2815459364961632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2.7488341278344146</v>
      </c>
    </row>
    <row r="76" spans="1:44" x14ac:dyDescent="0.3">
      <c r="A76" t="s">
        <v>941</v>
      </c>
      <c r="B76" t="s">
        <v>942</v>
      </c>
      <c r="C76" t="s">
        <v>10074</v>
      </c>
      <c r="D76" t="s">
        <v>18</v>
      </c>
      <c r="E76">
        <v>14624.588594000001</v>
      </c>
      <c r="F76">
        <v>982.1</v>
      </c>
      <c r="G76">
        <v>128.136564877392</v>
      </c>
      <c r="H76">
        <f>(Table2[[#This Row],[1Y Return vs Nifty]]-AVERAGE(Table2[1Y Return vs Nifty]))/_xlfn.STDEV.P(Table2[1Y Return vs Nifty])</f>
        <v>0.9997044732121203</v>
      </c>
      <c r="I76">
        <v>-6.7469818889495299</v>
      </c>
      <c r="J76">
        <f>(Table2[[#This Row],[1M Return vs Nifty]]-AVERAGE(Table2[1M Return vs Nifty]))/_xlfn.STDEV.P(Table2[1M Return vs Nifty])</f>
        <v>-0.79704699543958102</v>
      </c>
      <c r="K76">
        <v>27.813346054449202</v>
      </c>
      <c r="L76">
        <f>(Table2[[#This Row],[6M Return vs Nifty]]-AVERAGE(Table2[6M Return vs Nifty]))/_xlfn.STDEV.P(Table2[6M Return vs Nifty])</f>
        <v>0.45416481795043651</v>
      </c>
      <c r="M76">
        <v>-4.1115733698880899</v>
      </c>
      <c r="N76">
        <f>(Table2[[#This Row],[1W Return vs Nifty]]-AVERAGE(Table2[1W Return vs Nifty]))/_xlfn.STDEV.P(Table2[1W Return vs Nifty])</f>
        <v>-0.23390928572692762</v>
      </c>
      <c r="O76">
        <v>959.05</v>
      </c>
      <c r="P76">
        <v>942.61894743079802</v>
      </c>
      <c r="Q76">
        <v>790.24924829547501</v>
      </c>
      <c r="R76">
        <v>61.816266851375097</v>
      </c>
      <c r="S76" s="2">
        <f>(Table2[[#This Row],[Close Price]]-Table2[[#This Row],[20D EMA]])/Table2[[#This Row],[20D EMA]]</f>
        <v>2.4034200510922338E-2</v>
      </c>
      <c r="T76" s="2">
        <f>(Table2[[#This Row],[Close Price]]-Table2[[#This Row],[50D EMA]])/Table2[[#This Row],[50D EMA]]</f>
        <v>4.1884424959642022E-2</v>
      </c>
      <c r="U76" s="2">
        <f>(Table2[[#This Row],[Close Price]]-Table2[[#This Row],[200D EMA]])/Table2[[#This Row],[200D EMA]]</f>
        <v>0.24277245706761091</v>
      </c>
      <c r="V76">
        <v>0.48942614362828102</v>
      </c>
      <c r="W76">
        <v>960</v>
      </c>
      <c r="X76">
        <v>993.6</v>
      </c>
      <c r="Y76">
        <v>945</v>
      </c>
      <c r="Z76">
        <v>1008.9</v>
      </c>
      <c r="AA76">
        <v>794.3</v>
      </c>
      <c r="AB76">
        <v>1015</v>
      </c>
      <c r="AC76" s="2">
        <f>(Table2[[#This Row],[Close Price]]/Table2[[#This Row],[Day Low]])-1</f>
        <v>2.3020833333333268E-2</v>
      </c>
      <c r="AD76" s="2">
        <f>(Table2[[#This Row],[Day High]]/Table2[[#This Row],[Close Price]])-1</f>
        <v>1.1709601873536313E-2</v>
      </c>
      <c r="AE76" s="2">
        <f>(Table2[[#This Row],[Close Price]]/Table2[[#This Row],[Current Week Low]])-1</f>
        <v>3.9259259259259327E-2</v>
      </c>
      <c r="AF76" s="2">
        <f>(Table2[[#This Row],[Current Week High]]/Table2[[#This Row],[Close Price]])-1</f>
        <v>2.7288463496588866E-2</v>
      </c>
      <c r="AG76" s="2">
        <f>(Table2[[#This Row],[Close Price]]/Table2[[#This Row],[Current Month Low]])-1</f>
        <v>0.23643459650006315</v>
      </c>
      <c r="AH76" s="2">
        <f>(Table2[[#This Row],[Current Month High]]/Table2[[#This Row],[Close Price]])-1</f>
        <v>3.3499643620812591E-2</v>
      </c>
      <c r="AI76">
        <v>14.295896548212999</v>
      </c>
      <c r="AJ76">
        <v>182.29376257545201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0.01</v>
      </c>
      <c r="AM76" t="s">
        <v>10125</v>
      </c>
      <c r="AN76">
        <v>1.35</v>
      </c>
      <c r="AO76" t="s">
        <v>10125</v>
      </c>
      <c r="AP76">
        <v>0.16731837253526799</v>
      </c>
      <c r="AQ76">
        <f>(Table2[[#This Row],[Sharpe Ratio]]-AVERAGE(Table2[Sharpe Ratio]))/_xlfn.STDEV.P(Table2[Sharpe Ratio])</f>
        <v>1.2798925307574407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1.702805540753489</v>
      </c>
    </row>
    <row r="77" spans="1:44" x14ac:dyDescent="0.3">
      <c r="A77" t="s">
        <v>665</v>
      </c>
      <c r="B77" t="s">
        <v>666</v>
      </c>
      <c r="C77" t="s">
        <v>10079</v>
      </c>
      <c r="D77" t="s">
        <v>46</v>
      </c>
      <c r="E77">
        <v>25361.0069291</v>
      </c>
      <c r="F77">
        <v>269.64999999999998</v>
      </c>
      <c r="G77">
        <v>195.605066540613</v>
      </c>
      <c r="H77">
        <f>(Table2[[#This Row],[1Y Return vs Nifty]]-AVERAGE(Table2[1Y Return vs Nifty]))/_xlfn.STDEV.P(Table2[1Y Return vs Nifty])</f>
        <v>1.8070914041621968</v>
      </c>
      <c r="I77">
        <v>-8.2051066232505399</v>
      </c>
      <c r="J77">
        <f>(Table2[[#This Row],[1M Return vs Nifty]]-AVERAGE(Table2[1M Return vs Nifty]))/_xlfn.STDEV.P(Table2[1M Return vs Nifty])</f>
        <v>-0.93209376491731921</v>
      </c>
      <c r="K77">
        <v>49.119525860069601</v>
      </c>
      <c r="L77">
        <f>(Table2[[#This Row],[6M Return vs Nifty]]-AVERAGE(Table2[6M Return vs Nifty]))/_xlfn.STDEV.P(Table2[6M Return vs Nifty])</f>
        <v>1.1050675248734403</v>
      </c>
      <c r="M77">
        <v>-0.96633135442452101</v>
      </c>
      <c r="N77">
        <f>(Table2[[#This Row],[1W Return vs Nifty]]-AVERAGE(Table2[1W Return vs Nifty]))/_xlfn.STDEV.P(Table2[1W Return vs Nifty])</f>
        <v>0.3828837728271296</v>
      </c>
      <c r="O77">
        <v>267.49</v>
      </c>
      <c r="P77">
        <v>257.07435450473099</v>
      </c>
      <c r="Q77">
        <v>206.02518854197001</v>
      </c>
      <c r="R77">
        <v>50.840390635042503</v>
      </c>
      <c r="S77" s="2">
        <f>(Table2[[#This Row],[Close Price]]-Table2[[#This Row],[20D EMA]])/Table2[[#This Row],[20D EMA]]</f>
        <v>8.0750682268494831E-3</v>
      </c>
      <c r="T77" s="2">
        <f>(Table2[[#This Row],[Close Price]]-Table2[[#This Row],[50D EMA]])/Table2[[#This Row],[50D EMA]]</f>
        <v>4.8918319835896173E-2</v>
      </c>
      <c r="U77" s="2">
        <f>(Table2[[#This Row],[Close Price]]-Table2[[#This Row],[200D EMA]])/Table2[[#This Row],[200D EMA]]</f>
        <v>0.30882054717823382</v>
      </c>
      <c r="V77">
        <v>0.86231579998890795</v>
      </c>
      <c r="W77">
        <v>267.5</v>
      </c>
      <c r="X77">
        <v>273.75</v>
      </c>
      <c r="Y77">
        <v>265.55</v>
      </c>
      <c r="Z77">
        <v>287.55</v>
      </c>
      <c r="AA77">
        <v>213</v>
      </c>
      <c r="AB77">
        <v>298.95</v>
      </c>
      <c r="AC77" s="2">
        <f>(Table2[[#This Row],[Close Price]]/Table2[[#This Row],[Day Low]])-1</f>
        <v>8.0373831775699678E-3</v>
      </c>
      <c r="AD77" s="2">
        <f>(Table2[[#This Row],[Day High]]/Table2[[#This Row],[Close Price]])-1</f>
        <v>1.5204895234563365E-2</v>
      </c>
      <c r="AE77" s="2">
        <f>(Table2[[#This Row],[Close Price]]/Table2[[#This Row],[Current Week Low]])-1</f>
        <v>1.5439653549237375E-2</v>
      </c>
      <c r="AF77" s="2">
        <f>(Table2[[#This Row],[Current Week High]]/Table2[[#This Row],[Close Price]])-1</f>
        <v>6.6382347487483839E-2</v>
      </c>
      <c r="AG77" s="2">
        <f>(Table2[[#This Row],[Close Price]]/Table2[[#This Row],[Current Month Low]])-1</f>
        <v>0.26596244131455382</v>
      </c>
      <c r="AH77" s="2">
        <f>(Table2[[#This Row],[Current Month High]]/Table2[[#This Row],[Close Price]])-1</f>
        <v>0.10865937326163544</v>
      </c>
      <c r="AI77">
        <v>11.7930650843686</v>
      </c>
      <c r="AJ77">
        <v>241.32911392405001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7.0000000000000007E-2</v>
      </c>
      <c r="AM77" t="s">
        <v>10125</v>
      </c>
      <c r="AN77">
        <v>-0.81</v>
      </c>
      <c r="AO77" t="s">
        <v>10126</v>
      </c>
      <c r="AP77">
        <v>0.16719863423578901</v>
      </c>
      <c r="AQ77">
        <f>(Table2[[#This Row],[Sharpe Ratio]]-AVERAGE(Table2[Sharpe Ratio]))/_xlfn.STDEV.P(Table2[Sharpe Ratio])</f>
        <v>1.2785387828174586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3.6414877197629059</v>
      </c>
    </row>
    <row r="78" spans="1:44" x14ac:dyDescent="0.3">
      <c r="A78" t="s">
        <v>1382</v>
      </c>
      <c r="B78" t="s">
        <v>1383</v>
      </c>
      <c r="C78" t="s">
        <v>10079</v>
      </c>
      <c r="D78" t="s">
        <v>46</v>
      </c>
      <c r="E78">
        <v>7280.9629428600001</v>
      </c>
      <c r="F78">
        <v>196.12</v>
      </c>
      <c r="G78">
        <v>43.833545853703598</v>
      </c>
      <c r="H78">
        <f>(Table2[[#This Row],[1Y Return vs Nifty]]-AVERAGE(Table2[1Y Return vs Nifty]))/_xlfn.STDEV.P(Table2[1Y Return vs Nifty])</f>
        <v>-9.1389740474465391E-3</v>
      </c>
      <c r="I78">
        <v>-3.9040660778612302</v>
      </c>
      <c r="J78">
        <f>(Table2[[#This Row],[1M Return vs Nifty]]-AVERAGE(Table2[1M Return vs Nifty]))/_xlfn.STDEV.P(Table2[1M Return vs Nifty])</f>
        <v>-0.53374538128192528</v>
      </c>
      <c r="K78">
        <v>-15.8461610419794</v>
      </c>
      <c r="L78">
        <f>(Table2[[#This Row],[6M Return vs Nifty]]-AVERAGE(Table2[6M Return vs Nifty]))/_xlfn.STDEV.P(Table2[6M Return vs Nifty])</f>
        <v>-0.87963089818695384</v>
      </c>
      <c r="M78">
        <v>-3.9111935028415501</v>
      </c>
      <c r="N78">
        <f>(Table2[[#This Row],[1W Return vs Nifty]]-AVERAGE(Table2[1W Return vs Nifty]))/_xlfn.STDEV.P(Table2[1W Return vs Nifty])</f>
        <v>-0.19461408667367622</v>
      </c>
      <c r="O78">
        <v>199.01</v>
      </c>
      <c r="P78">
        <v>200.45521671378799</v>
      </c>
      <c r="Q78">
        <v>187.43516167848901</v>
      </c>
      <c r="R78">
        <v>42.271659206577901</v>
      </c>
      <c r="S78" s="2">
        <f>(Table2[[#This Row],[Close Price]]-Table2[[#This Row],[20D EMA]])/Table2[[#This Row],[20D EMA]]</f>
        <v>-1.452188332244604E-2</v>
      </c>
      <c r="T78" s="2">
        <f>(Table2[[#This Row],[Close Price]]-Table2[[#This Row],[50D EMA]])/Table2[[#This Row],[50D EMA]]</f>
        <v>-2.1626859030452937E-2</v>
      </c>
      <c r="U78" s="2">
        <f>(Table2[[#This Row],[Close Price]]-Table2[[#This Row],[200D EMA]])/Table2[[#This Row],[200D EMA]]</f>
        <v>4.6335160616278917E-2</v>
      </c>
      <c r="V78">
        <v>1.2241031746428299</v>
      </c>
      <c r="W78">
        <v>195.1</v>
      </c>
      <c r="X78">
        <v>200.35</v>
      </c>
      <c r="Y78">
        <v>195.1</v>
      </c>
      <c r="Z78">
        <v>210.4</v>
      </c>
      <c r="AA78">
        <v>170.5</v>
      </c>
      <c r="AB78">
        <v>210.4</v>
      </c>
      <c r="AC78" s="2">
        <f>(Table2[[#This Row],[Close Price]]/Table2[[#This Row],[Day Low]])-1</f>
        <v>5.2280881599180429E-3</v>
      </c>
      <c r="AD78" s="2">
        <f>(Table2[[#This Row],[Day High]]/Table2[[#This Row],[Close Price]])-1</f>
        <v>2.15684274933714E-2</v>
      </c>
      <c r="AE78" s="2">
        <f>(Table2[[#This Row],[Close Price]]/Table2[[#This Row],[Current Week Low]])-1</f>
        <v>5.2280881599180429E-3</v>
      </c>
      <c r="AF78" s="2">
        <f>(Table2[[#This Row],[Current Week High]]/Table2[[#This Row],[Close Price]])-1</f>
        <v>7.2812563736487812E-2</v>
      </c>
      <c r="AG78" s="2">
        <f>(Table2[[#This Row],[Close Price]]/Table2[[#This Row],[Current Month Low]])-1</f>
        <v>0.15026392961876844</v>
      </c>
      <c r="AH78" s="2">
        <f>(Table2[[#This Row],[Current Month High]]/Table2[[#This Row],[Close Price]])-1</f>
        <v>7.2812563736487812E-2</v>
      </c>
      <c r="AI78">
        <v>27.116051397103799</v>
      </c>
      <c r="AJ78">
        <v>81.340730466943995</v>
      </c>
      <c r="AK78" t="str">
        <f>IF(AND(Table2[[#This Row],[20D EMA]]&gt;Table2[[#This Row],[50D EMA]],Table2[[#This Row],[50D EMA]]&gt;Table2[[#This Row],[200D EMA]]),"Uptrend","Downtrend/NoTrend")</f>
        <v>Downtrend/NoTrend</v>
      </c>
      <c r="AL78">
        <v>-0.14000000000000001</v>
      </c>
      <c r="AM78" t="s">
        <v>10126</v>
      </c>
      <c r="AN78">
        <v>-1.47</v>
      </c>
      <c r="AO78" t="s">
        <v>10126</v>
      </c>
      <c r="AP78">
        <v>0.165847983015148</v>
      </c>
      <c r="AQ78">
        <f>(Table2[[#This Row],[Sharpe Ratio]]-AVERAGE(Table2[Sharpe Ratio]))/_xlfn.STDEV.P(Table2[Sharpe Ratio])</f>
        <v>1.2632684698471457</v>
      </c>
      <c r="AR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9" spans="1:44" x14ac:dyDescent="0.3">
      <c r="A79" t="s">
        <v>1443</v>
      </c>
      <c r="B79" t="s">
        <v>1444</v>
      </c>
      <c r="C79" t="s">
        <v>613</v>
      </c>
      <c r="D79" t="s">
        <v>480</v>
      </c>
      <c r="E79">
        <v>6690.7866039749997</v>
      </c>
      <c r="F79">
        <v>940.05</v>
      </c>
      <c r="G79">
        <v>68.029623495188204</v>
      </c>
      <c r="H79">
        <f>(Table2[[#This Row],[1Y Return vs Nifty]]-AVERAGE(Table2[1Y Return vs Nifty]))/_xlfn.STDEV.P(Table2[1Y Return vs Nifty])</f>
        <v>0.28041239268517848</v>
      </c>
      <c r="I79">
        <v>4.3548661724183502</v>
      </c>
      <c r="J79">
        <f>(Table2[[#This Row],[1M Return vs Nifty]]-AVERAGE(Table2[1M Return vs Nifty]))/_xlfn.STDEV.P(Table2[1M Return vs Nifty])</f>
        <v>0.23117005667642779</v>
      </c>
      <c r="K79">
        <v>3.27081225065933</v>
      </c>
      <c r="L79">
        <f>(Table2[[#This Row],[6M Return vs Nifty]]-AVERAGE(Table2[6M Return vs Nifty]))/_xlfn.STDEV.P(Table2[6M Return vs Nifty])</f>
        <v>-0.29560833863496533</v>
      </c>
      <c r="M79">
        <v>3.2979254646107399</v>
      </c>
      <c r="N79">
        <f>(Table2[[#This Row],[1W Return vs Nifty]]-AVERAGE(Table2[1W Return vs Nifty]))/_xlfn.STDEV.P(Table2[1W Return vs Nifty])</f>
        <v>1.2191195832803678</v>
      </c>
      <c r="O79">
        <v>869.95</v>
      </c>
      <c r="P79">
        <v>844.95255220904005</v>
      </c>
      <c r="Q79">
        <v>788.41036092284105</v>
      </c>
      <c r="R79">
        <v>73.615223006862394</v>
      </c>
      <c r="S79" s="2">
        <f>(Table2[[#This Row],[Close Price]]-Table2[[#This Row],[20D EMA]])/Table2[[#This Row],[20D EMA]]</f>
        <v>8.0579343640438991E-2</v>
      </c>
      <c r="T79" s="2">
        <f>(Table2[[#This Row],[Close Price]]-Table2[[#This Row],[50D EMA]])/Table2[[#This Row],[50D EMA]]</f>
        <v>0.11254767802326601</v>
      </c>
      <c r="U79" s="2">
        <f>(Table2[[#This Row],[Close Price]]-Table2[[#This Row],[200D EMA]])/Table2[[#This Row],[200D EMA]]</f>
        <v>0.19233592884251727</v>
      </c>
      <c r="V79">
        <v>1.66390710924914</v>
      </c>
      <c r="W79">
        <v>914.2</v>
      </c>
      <c r="X79">
        <v>975.3</v>
      </c>
      <c r="Y79">
        <v>883</v>
      </c>
      <c r="Z79">
        <v>975.3</v>
      </c>
      <c r="AA79">
        <v>727.2</v>
      </c>
      <c r="AB79">
        <v>975.3</v>
      </c>
      <c r="AC79" s="2">
        <f>(Table2[[#This Row],[Close Price]]/Table2[[#This Row],[Day Low]])-1</f>
        <v>2.8276088383285769E-2</v>
      </c>
      <c r="AD79" s="2">
        <f>(Table2[[#This Row],[Day High]]/Table2[[#This Row],[Close Price]])-1</f>
        <v>3.7498005425243397E-2</v>
      </c>
      <c r="AE79" s="2">
        <f>(Table2[[#This Row],[Close Price]]/Table2[[#This Row],[Current Week Low]])-1</f>
        <v>6.4609286523216181E-2</v>
      </c>
      <c r="AF79" s="2">
        <f>(Table2[[#This Row],[Current Week High]]/Table2[[#This Row],[Close Price]])-1</f>
        <v>3.7498005425243397E-2</v>
      </c>
      <c r="AG79" s="2">
        <f>(Table2[[#This Row],[Close Price]]/Table2[[#This Row],[Current Month Low]])-1</f>
        <v>0.29269801980197996</v>
      </c>
      <c r="AH79" s="2">
        <f>(Table2[[#This Row],[Current Month High]]/Table2[[#This Row],[Close Price]])-1</f>
        <v>3.7498005425243397E-2</v>
      </c>
      <c r="AI79">
        <v>8.8186798574543896</v>
      </c>
      <c r="AJ79">
        <v>96.745500209292501</v>
      </c>
      <c r="AK79" t="str">
        <f>IF(AND(Table2[[#This Row],[20D EMA]]&gt;Table2[[#This Row],[50D EMA]],Table2[[#This Row],[50D EMA]]&gt;Table2[[#This Row],[200D EMA]]),"Uptrend","Downtrend/NoTrend")</f>
        <v>Uptrend</v>
      </c>
      <c r="AL79">
        <v>0.1</v>
      </c>
      <c r="AM79" t="s">
        <v>10125</v>
      </c>
      <c r="AN79">
        <v>15.11</v>
      </c>
      <c r="AO79" t="s">
        <v>10125</v>
      </c>
      <c r="AP79">
        <v>0.16552754267132999</v>
      </c>
      <c r="AQ79">
        <f>(Table2[[#This Row],[Sharpe Ratio]]-AVERAGE(Table2[Sharpe Ratio]))/_xlfn.STDEV.P(Table2[Sharpe Ratio])</f>
        <v>1.2596456068432584</v>
      </c>
      <c r="AR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2.6947393008502676</v>
      </c>
    </row>
    <row r="80" spans="1:44" x14ac:dyDescent="0.3">
      <c r="A80" t="s">
        <v>350</v>
      </c>
      <c r="B80" t="s">
        <v>351</v>
      </c>
      <c r="C80" t="s">
        <v>10090</v>
      </c>
      <c r="D80" t="s">
        <v>278</v>
      </c>
      <c r="E80">
        <v>70779.082352159996</v>
      </c>
      <c r="F80">
        <v>8299.2000000000007</v>
      </c>
      <c r="G80">
        <v>65.012684424904904</v>
      </c>
      <c r="H80">
        <f>(Table2[[#This Row],[1Y Return vs Nifty]]-AVERAGE(Table2[1Y Return vs Nifty]))/_xlfn.STDEV.P(Table2[1Y Return vs Nifty])</f>
        <v>0.24430906866327781</v>
      </c>
      <c r="I80">
        <v>-11.3271980561034</v>
      </c>
      <c r="J80">
        <f>(Table2[[#This Row],[1M Return vs Nifty]]-AVERAGE(Table2[1M Return vs Nifty]))/_xlfn.STDEV.P(Table2[1M Return vs Nifty])</f>
        <v>-1.2212517169789583</v>
      </c>
      <c r="K80">
        <v>35.205184390217703</v>
      </c>
      <c r="L80">
        <f>(Table2[[#This Row],[6M Return vs Nifty]]-AVERAGE(Table2[6M Return vs Nifty]))/_xlfn.STDEV.P(Table2[6M Return vs Nifty])</f>
        <v>0.67998510228971287</v>
      </c>
      <c r="M80">
        <v>-8.8848786034672802</v>
      </c>
      <c r="N80">
        <f>(Table2[[#This Row],[1W Return vs Nifty]]-AVERAGE(Table2[1W Return vs Nifty]))/_xlfn.STDEV.P(Table2[1W Return vs Nifty])</f>
        <v>-1.1699712866656593</v>
      </c>
      <c r="O80">
        <v>8565.34</v>
      </c>
      <c r="P80">
        <v>8278.4581500758195</v>
      </c>
      <c r="Q80">
        <v>6760.7013888054898</v>
      </c>
      <c r="R80">
        <v>38.757763461503203</v>
      </c>
      <c r="S80" s="2">
        <f>(Table2[[#This Row],[Close Price]]-Table2[[#This Row],[20D EMA]])/Table2[[#This Row],[20D EMA]]</f>
        <v>-3.1071737957862666E-2</v>
      </c>
      <c r="T80" s="2">
        <f>(Table2[[#This Row],[Close Price]]-Table2[[#This Row],[50D EMA]])/Table2[[#This Row],[50D EMA]]</f>
        <v>2.5055209011343805E-3</v>
      </c>
      <c r="U80" s="2">
        <f>(Table2[[#This Row],[Close Price]]-Table2[[#This Row],[200D EMA]])/Table2[[#This Row],[200D EMA]]</f>
        <v>0.22756494078291772</v>
      </c>
      <c r="V80">
        <v>1.0229783692201</v>
      </c>
      <c r="W80">
        <v>8222.7999999999993</v>
      </c>
      <c r="X80">
        <v>8425.4</v>
      </c>
      <c r="Y80">
        <v>8119.4</v>
      </c>
      <c r="Z80">
        <v>8633.85</v>
      </c>
      <c r="AA80">
        <v>7700.1</v>
      </c>
      <c r="AB80">
        <v>9750</v>
      </c>
      <c r="AC80" s="2">
        <f>(Table2[[#This Row],[Close Price]]/Table2[[#This Row],[Day Low]])-1</f>
        <v>9.2912389940167373E-3</v>
      </c>
      <c r="AD80" s="2">
        <f>(Table2[[#This Row],[Day High]]/Table2[[#This Row],[Close Price]])-1</f>
        <v>1.5206284943126924E-2</v>
      </c>
      <c r="AE80" s="2">
        <f>(Table2[[#This Row],[Close Price]]/Table2[[#This Row],[Current Week Low]])-1</f>
        <v>2.2144493435475754E-2</v>
      </c>
      <c r="AF80" s="2">
        <f>(Table2[[#This Row],[Current Week High]]/Table2[[#This Row],[Close Price]])-1</f>
        <v>4.0323163678426699E-2</v>
      </c>
      <c r="AG80" s="2">
        <f>(Table2[[#This Row],[Close Price]]/Table2[[#This Row],[Current Month Low]])-1</f>
        <v>7.7804184361242035E-2</v>
      </c>
      <c r="AH80" s="2">
        <f>(Table2[[#This Row],[Current Month High]]/Table2[[#This Row],[Close Price]])-1</f>
        <v>0.17481203007518786</v>
      </c>
      <c r="AI80">
        <v>19.710935993830699</v>
      </c>
      <c r="AJ80">
        <v>93.906542056074699</v>
      </c>
      <c r="AK80" t="str">
        <f>IF(AND(Table2[[#This Row],[20D EMA]]&gt;Table2[[#This Row],[50D EMA]],Table2[[#This Row],[50D EMA]]&gt;Table2[[#This Row],[200D EMA]]),"Uptrend","Downtrend/NoTrend")</f>
        <v>Uptrend</v>
      </c>
      <c r="AL80">
        <v>0.14000000000000001</v>
      </c>
      <c r="AM80" t="s">
        <v>10125</v>
      </c>
      <c r="AN80">
        <v>-7.76</v>
      </c>
      <c r="AO80" t="s">
        <v>10126</v>
      </c>
      <c r="AP80">
        <v>0.165261932065353</v>
      </c>
      <c r="AQ80">
        <f>(Table2[[#This Row],[Sharpe Ratio]]-AVERAGE(Table2[Sharpe Ratio]))/_xlfn.STDEV.P(Table2[Sharpe Ratio])</f>
        <v>1.256642642777096</v>
      </c>
      <c r="AR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-0.21028618991453085</v>
      </c>
    </row>
    <row r="81" spans="1:44" x14ac:dyDescent="0.3">
      <c r="A81" t="s">
        <v>124</v>
      </c>
      <c r="B81" t="s">
        <v>125</v>
      </c>
      <c r="C81" t="s">
        <v>10076</v>
      </c>
      <c r="D81" t="s">
        <v>126</v>
      </c>
      <c r="E81">
        <v>227143.70278600001</v>
      </c>
      <c r="F81">
        <v>173.81</v>
      </c>
      <c r="G81">
        <v>405.78561363416702</v>
      </c>
      <c r="H81">
        <f>(Table2[[#This Row],[1Y Return vs Nifty]]-AVERAGE(Table2[1Y Return vs Nifty]))/_xlfn.STDEV.P(Table2[1Y Return vs Nifty])</f>
        <v>4.3222951315302716</v>
      </c>
      <c r="I81">
        <v>-11.776881350784</v>
      </c>
      <c r="J81">
        <f>(Table2[[#This Row],[1M Return vs Nifty]]-AVERAGE(Table2[1M Return vs Nifty]))/_xlfn.STDEV.P(Table2[1M Return vs Nifty])</f>
        <v>-1.2628999208713587</v>
      </c>
      <c r="K81">
        <v>69.959274894037904</v>
      </c>
      <c r="L81">
        <f>(Table2[[#This Row],[6M Return vs Nifty]]-AVERAGE(Table2[6M Return vs Nifty]))/_xlfn.STDEV.P(Table2[6M Return vs Nifty])</f>
        <v>1.7417207955000109</v>
      </c>
      <c r="M81">
        <v>-1.7795778291969</v>
      </c>
      <c r="N81">
        <f>(Table2[[#This Row],[1W Return vs Nifty]]-AVERAGE(Table2[1W Return vs Nifty]))/_xlfn.STDEV.P(Table2[1W Return vs Nifty])</f>
        <v>0.22340326923884521</v>
      </c>
      <c r="O81">
        <v>173.91</v>
      </c>
      <c r="P81">
        <v>167.091394686342</v>
      </c>
      <c r="Q81">
        <v>128.58913060014899</v>
      </c>
      <c r="R81">
        <v>47.149154914673097</v>
      </c>
      <c r="S81" s="2">
        <f>(Table2[[#This Row],[Close Price]]-Table2[[#This Row],[20D EMA]])/Table2[[#This Row],[20D EMA]]</f>
        <v>-5.7501006267606414E-4</v>
      </c>
      <c r="T81" s="2">
        <f>(Table2[[#This Row],[Close Price]]-Table2[[#This Row],[50D EMA]])/Table2[[#This Row],[50D EMA]]</f>
        <v>4.0209164130025538E-2</v>
      </c>
      <c r="U81" s="2">
        <f>(Table2[[#This Row],[Close Price]]-Table2[[#This Row],[200D EMA]])/Table2[[#This Row],[200D EMA]]</f>
        <v>0.35166945439942665</v>
      </c>
      <c r="V81">
        <v>0.61789440557471798</v>
      </c>
      <c r="W81">
        <v>173</v>
      </c>
      <c r="X81">
        <v>175.95</v>
      </c>
      <c r="Y81">
        <v>172.5</v>
      </c>
      <c r="Z81">
        <v>180.99</v>
      </c>
      <c r="AA81">
        <v>151.19999999999999</v>
      </c>
      <c r="AB81">
        <v>200</v>
      </c>
      <c r="AC81" s="2">
        <f>(Table2[[#This Row],[Close Price]]/Table2[[#This Row],[Day Low]])-1</f>
        <v>4.6820809248555584E-3</v>
      </c>
      <c r="AD81" s="2">
        <f>(Table2[[#This Row],[Day High]]/Table2[[#This Row],[Close Price]])-1</f>
        <v>1.2312295034808018E-2</v>
      </c>
      <c r="AE81" s="2">
        <f>(Table2[[#This Row],[Close Price]]/Table2[[#This Row],[Current Week Low]])-1</f>
        <v>7.5942028985507282E-3</v>
      </c>
      <c r="AF81" s="2">
        <f>(Table2[[#This Row],[Current Week High]]/Table2[[#This Row],[Close Price]])-1</f>
        <v>4.1309475864449663E-2</v>
      </c>
      <c r="AG81" s="2">
        <f>(Table2[[#This Row],[Close Price]]/Table2[[#This Row],[Current Month Low]])-1</f>
        <v>0.14953703703703725</v>
      </c>
      <c r="AH81" s="2">
        <f>(Table2[[#This Row],[Current Month High]]/Table2[[#This Row],[Close Price]])-1</f>
        <v>0.15068177895403023</v>
      </c>
      <c r="AI81">
        <v>15.068177895403</v>
      </c>
      <c r="AJ81">
        <v>437.27975270479101</v>
      </c>
      <c r="AK81" t="str">
        <f>IF(AND(Table2[[#This Row],[20D EMA]]&gt;Table2[[#This Row],[50D EMA]],Table2[[#This Row],[50D EMA]]&gt;Table2[[#This Row],[200D EMA]]),"Uptrend","Downtrend/NoTrend")</f>
        <v>Uptrend</v>
      </c>
      <c r="AL81">
        <v>0.09</v>
      </c>
      <c r="AM81" t="s">
        <v>10125</v>
      </c>
      <c r="AN81">
        <v>-1.36</v>
      </c>
      <c r="AO81" t="s">
        <v>10126</v>
      </c>
      <c r="AP81">
        <v>0.16524730424887801</v>
      </c>
      <c r="AQ81">
        <f>(Table2[[#This Row],[Sharpe Ratio]]-AVERAGE(Table2[Sharpe Ratio]))/_xlfn.STDEV.P(Table2[Sharpe Ratio])</f>
        <v>1.2564772623056377</v>
      </c>
      <c r="AR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6.2809965377034063</v>
      </c>
    </row>
    <row r="82" spans="1:44" x14ac:dyDescent="0.3">
      <c r="A82" t="s">
        <v>816</v>
      </c>
      <c r="B82" t="s">
        <v>817</v>
      </c>
      <c r="C82" t="s">
        <v>10084</v>
      </c>
      <c r="D82" t="s">
        <v>148</v>
      </c>
      <c r="E82">
        <v>18495.621457023899</v>
      </c>
      <c r="F82">
        <v>141.86000000000001</v>
      </c>
      <c r="G82">
        <v>233.836357276744</v>
      </c>
      <c r="H82">
        <f>(Table2[[#This Row],[1Y Return vs Nifty]]-AVERAGE(Table2[1Y Return vs Nifty]))/_xlfn.STDEV.P(Table2[1Y Return vs Nifty])</f>
        <v>2.2646003710543967</v>
      </c>
      <c r="I82">
        <v>-11.955475696435</v>
      </c>
      <c r="J82">
        <f>(Table2[[#This Row],[1M Return vs Nifty]]-AVERAGE(Table2[1M Return vs Nifty]))/_xlfn.STDEV.P(Table2[1M Return vs Nifty])</f>
        <v>-1.2794407481818015</v>
      </c>
      <c r="K82">
        <v>6.6534380827887096</v>
      </c>
      <c r="L82">
        <f>(Table2[[#This Row],[6M Return vs Nifty]]-AVERAGE(Table2[6M Return vs Nifty]))/_xlfn.STDEV.P(Table2[6M Return vs Nifty])</f>
        <v>-0.19226929190168443</v>
      </c>
      <c r="M82">
        <v>-3.33881166974593</v>
      </c>
      <c r="N82">
        <f>(Table2[[#This Row],[1W Return vs Nifty]]-AVERAGE(Table2[1W Return vs Nifty]))/_xlfn.STDEV.P(Table2[1W Return vs Nifty])</f>
        <v>-8.2367989311342829E-2</v>
      </c>
      <c r="O82">
        <v>144.03</v>
      </c>
      <c r="P82">
        <v>143.725896195155</v>
      </c>
      <c r="Q82">
        <v>114.94213582459599</v>
      </c>
      <c r="R82">
        <v>45.817656920066298</v>
      </c>
      <c r="S82" s="2">
        <f>(Table2[[#This Row],[Close Price]]-Table2[[#This Row],[20D EMA]])/Table2[[#This Row],[20D EMA]]</f>
        <v>-1.5066305630771279E-2</v>
      </c>
      <c r="T82" s="2">
        <f>(Table2[[#This Row],[Close Price]]-Table2[[#This Row],[50D EMA]])/Table2[[#This Row],[50D EMA]]</f>
        <v>-1.2982324303070777E-2</v>
      </c>
      <c r="U82" s="2">
        <f>(Table2[[#This Row],[Close Price]]-Table2[[#This Row],[200D EMA]])/Table2[[#This Row],[200D EMA]]</f>
        <v>0.23418621885085919</v>
      </c>
      <c r="V82">
        <v>0.9505896576492</v>
      </c>
      <c r="W82">
        <v>139.53</v>
      </c>
      <c r="X82">
        <v>142.9</v>
      </c>
      <c r="Y82">
        <v>138.21</v>
      </c>
      <c r="Z82">
        <v>145.5</v>
      </c>
      <c r="AA82">
        <v>124.25</v>
      </c>
      <c r="AB82">
        <v>157.69999999999999</v>
      </c>
      <c r="AC82" s="2">
        <f>(Table2[[#This Row],[Close Price]]/Table2[[#This Row],[Day Low]])-1</f>
        <v>1.6698917795456181E-2</v>
      </c>
      <c r="AD82" s="2">
        <f>(Table2[[#This Row],[Day High]]/Table2[[#This Row],[Close Price]])-1</f>
        <v>7.3311715776116504E-3</v>
      </c>
      <c r="AE82" s="2">
        <f>(Table2[[#This Row],[Close Price]]/Table2[[#This Row],[Current Week Low]])-1</f>
        <v>2.6409087620288041E-2</v>
      </c>
      <c r="AF82" s="2">
        <f>(Table2[[#This Row],[Current Week High]]/Table2[[#This Row],[Close Price]])-1</f>
        <v>2.5659100521640887E-2</v>
      </c>
      <c r="AG82" s="2">
        <f>(Table2[[#This Row],[Close Price]]/Table2[[#This Row],[Current Month Low]])-1</f>
        <v>0.14173038229376278</v>
      </c>
      <c r="AH82" s="2">
        <f>(Table2[[#This Row],[Current Month High]]/Table2[[#This Row],[Close Price]])-1</f>
        <v>0.11165938248977847</v>
      </c>
      <c r="AI82">
        <v>24.770900888199598</v>
      </c>
      <c r="AJ82">
        <v>270.75465534139101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-0.05</v>
      </c>
      <c r="AM82" t="s">
        <v>10126</v>
      </c>
      <c r="AN82">
        <v>-6.21</v>
      </c>
      <c r="AO82" t="s">
        <v>10126</v>
      </c>
      <c r="AP82">
        <v>0.16366179789070101</v>
      </c>
      <c r="AQ82">
        <f>(Table2[[#This Row],[Sharpe Ratio]]-AVERAGE(Table2[Sharpe Ratio]))/_xlfn.STDEV.P(Table2[Sharpe Ratio])</f>
        <v>1.2385517031858724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1.94907404484544</v>
      </c>
    </row>
    <row r="83" spans="1:44" x14ac:dyDescent="0.3">
      <c r="A83" t="s">
        <v>1167</v>
      </c>
      <c r="B83" t="s">
        <v>1168</v>
      </c>
      <c r="C83" t="s">
        <v>613</v>
      </c>
      <c r="D83" t="s">
        <v>480</v>
      </c>
      <c r="E83">
        <v>9681.6356903699998</v>
      </c>
      <c r="F83">
        <v>370.05</v>
      </c>
      <c r="G83">
        <v>150.63359271085699</v>
      </c>
      <c r="H83">
        <f>(Table2[[#This Row],[1Y Return vs Nifty]]-AVERAGE(Table2[1Y Return vs Nifty]))/_xlfn.STDEV.P(Table2[1Y Return vs Nifty])</f>
        <v>1.2689235281813127</v>
      </c>
      <c r="I83">
        <v>-4.0798172078798496</v>
      </c>
      <c r="J83">
        <f>(Table2[[#This Row],[1M Return vs Nifty]]-AVERAGE(Table2[1M Return vs Nifty]))/_xlfn.STDEV.P(Table2[1M Return vs Nifty])</f>
        <v>-0.55002287920973758</v>
      </c>
      <c r="K83">
        <v>32.738776008965601</v>
      </c>
      <c r="L83">
        <f>(Table2[[#This Row],[6M Return vs Nifty]]-AVERAGE(Table2[6M Return vs Nifty]))/_xlfn.STDEV.P(Table2[6M Return vs Nifty])</f>
        <v>0.60463645197413229</v>
      </c>
      <c r="M83">
        <v>1.2690049170731601</v>
      </c>
      <c r="N83">
        <f>(Table2[[#This Row],[1W Return vs Nifty]]-AVERAGE(Table2[1W Return vs Nifty]))/_xlfn.STDEV.P(Table2[1W Return vs Nifty])</f>
        <v>0.82124110400079087</v>
      </c>
      <c r="O83">
        <v>366.54</v>
      </c>
      <c r="P83">
        <v>351.78023104751298</v>
      </c>
      <c r="Q83">
        <v>280.08776906986901</v>
      </c>
      <c r="R83">
        <v>52.227706070761499</v>
      </c>
      <c r="S83" s="2">
        <f>(Table2[[#This Row],[Close Price]]-Table2[[#This Row],[20D EMA]])/Table2[[#This Row],[20D EMA]]</f>
        <v>9.5760353576689883E-3</v>
      </c>
      <c r="T83" s="2">
        <f>(Table2[[#This Row],[Close Price]]-Table2[[#This Row],[50D EMA]])/Table2[[#This Row],[50D EMA]]</f>
        <v>5.1935178102772442E-2</v>
      </c>
      <c r="U83" s="2">
        <f>(Table2[[#This Row],[Close Price]]-Table2[[#This Row],[200D EMA]])/Table2[[#This Row],[200D EMA]]</f>
        <v>0.32119300042583993</v>
      </c>
      <c r="V83">
        <v>1.0952281211177399</v>
      </c>
      <c r="W83">
        <v>368.95</v>
      </c>
      <c r="X83">
        <v>389</v>
      </c>
      <c r="Y83">
        <v>350</v>
      </c>
      <c r="Z83">
        <v>389</v>
      </c>
      <c r="AA83">
        <v>326.7</v>
      </c>
      <c r="AB83">
        <v>393.6</v>
      </c>
      <c r="AC83" s="2">
        <f>(Table2[[#This Row],[Close Price]]/Table2[[#This Row],[Day Low]])-1</f>
        <v>2.9814337986178163E-3</v>
      </c>
      <c r="AD83" s="2">
        <f>(Table2[[#This Row],[Day High]]/Table2[[#This Row],[Close Price]])-1</f>
        <v>5.1209296041075492E-2</v>
      </c>
      <c r="AE83" s="2">
        <f>(Table2[[#This Row],[Close Price]]/Table2[[#This Row],[Current Week Low]])-1</f>
        <v>5.7285714285714384E-2</v>
      </c>
      <c r="AF83" s="2">
        <f>(Table2[[#This Row],[Current Week High]]/Table2[[#This Row],[Close Price]])-1</f>
        <v>5.1209296041075492E-2</v>
      </c>
      <c r="AG83" s="2">
        <f>(Table2[[#This Row],[Close Price]]/Table2[[#This Row],[Current Month Low]])-1</f>
        <v>0.13269054178145101</v>
      </c>
      <c r="AH83" s="2">
        <f>(Table2[[#This Row],[Current Month High]]/Table2[[#This Row],[Close Price]])-1</f>
        <v>6.3640048642075397E-2</v>
      </c>
      <c r="AI83">
        <v>6.3640048642075397</v>
      </c>
      <c r="AJ83">
        <v>196.871239470517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0.15</v>
      </c>
      <c r="AM83" t="s">
        <v>10125</v>
      </c>
      <c r="AN83">
        <v>-2.57</v>
      </c>
      <c r="AO83" t="s">
        <v>10126</v>
      </c>
      <c r="AP83">
        <v>0.16274977843814001</v>
      </c>
      <c r="AQ83">
        <f>(Table2[[#This Row],[Sharpe Ratio]]-AVERAGE(Table2[Sharpe Ratio]))/_xlfn.STDEV.P(Table2[Sharpe Ratio])</f>
        <v>1.2282405123597091</v>
      </c>
      <c r="AR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3.3730187173062074</v>
      </c>
    </row>
    <row r="84" spans="1:44" x14ac:dyDescent="0.3">
      <c r="A84" t="s">
        <v>233</v>
      </c>
      <c r="B84" t="s">
        <v>234</v>
      </c>
      <c r="C84" t="s">
        <v>10076</v>
      </c>
      <c r="D84" t="s">
        <v>32</v>
      </c>
      <c r="E84">
        <v>108367.07060322</v>
      </c>
      <c r="F84">
        <v>119.47</v>
      </c>
      <c r="G84">
        <v>74.841772304302395</v>
      </c>
      <c r="H84">
        <f>(Table2[[#This Row],[1Y Return vs Nifty]]-AVERAGE(Table2[1Y Return vs Nifty]))/_xlfn.STDEV.P(Table2[1Y Return vs Nifty])</f>
        <v>0.36193250628752566</v>
      </c>
      <c r="I84">
        <v>-4.7259490295151796</v>
      </c>
      <c r="J84">
        <f>(Table2[[#This Row],[1M Return vs Nifty]]-AVERAGE(Table2[1M Return vs Nifty]))/_xlfn.STDEV.P(Table2[1M Return vs Nifty])</f>
        <v>-0.60986550660364625</v>
      </c>
      <c r="K84">
        <v>25.174720186739599</v>
      </c>
      <c r="L84">
        <f>(Table2[[#This Row],[6M Return vs Nifty]]-AVERAGE(Table2[6M Return vs Nifty]))/_xlfn.STDEV.P(Table2[6M Return vs Nifty])</f>
        <v>0.37355493220281977</v>
      </c>
      <c r="M84">
        <v>-4.82992527785595</v>
      </c>
      <c r="N84">
        <f>(Table2[[#This Row],[1W Return vs Nifty]]-AVERAGE(Table2[1W Return vs Nifty]))/_xlfn.STDEV.P(Table2[1W Return vs Nifty])</f>
        <v>-0.37478062988908284</v>
      </c>
      <c r="O84">
        <v>119.09</v>
      </c>
      <c r="P84">
        <v>117.742466876188</v>
      </c>
      <c r="Q84">
        <v>101.77041755734101</v>
      </c>
      <c r="R84">
        <v>51.264153230206801</v>
      </c>
      <c r="S84" s="2">
        <f>(Table2[[#This Row],[Close Price]]-Table2[[#This Row],[20D EMA]])/Table2[[#This Row],[20D EMA]]</f>
        <v>3.1908640523973081E-3</v>
      </c>
      <c r="T84" s="2">
        <f>(Table2[[#This Row],[Close Price]]-Table2[[#This Row],[50D EMA]])/Table2[[#This Row],[50D EMA]]</f>
        <v>1.467213291554848E-2</v>
      </c>
      <c r="U84" s="2">
        <f>(Table2[[#This Row],[Close Price]]-Table2[[#This Row],[200D EMA]])/Table2[[#This Row],[200D EMA]]</f>
        <v>0.17391677137107578</v>
      </c>
      <c r="V84">
        <v>1.0512134525535699</v>
      </c>
      <c r="W84">
        <v>118.25</v>
      </c>
      <c r="X84">
        <v>121.89</v>
      </c>
      <c r="Y84">
        <v>116.21</v>
      </c>
      <c r="Z84">
        <v>121.89</v>
      </c>
      <c r="AA84">
        <v>96.2</v>
      </c>
      <c r="AB84">
        <v>128.9</v>
      </c>
      <c r="AC84" s="2">
        <f>(Table2[[#This Row],[Close Price]]/Table2[[#This Row],[Day Low]])-1</f>
        <v>1.0317124735729433E-2</v>
      </c>
      <c r="AD84" s="2">
        <f>(Table2[[#This Row],[Day High]]/Table2[[#This Row],[Close Price]])-1</f>
        <v>2.0256131246338072E-2</v>
      </c>
      <c r="AE84" s="2">
        <f>(Table2[[#This Row],[Close Price]]/Table2[[#This Row],[Current Week Low]])-1</f>
        <v>2.8052663281989521E-2</v>
      </c>
      <c r="AF84" s="2">
        <f>(Table2[[#This Row],[Current Week High]]/Table2[[#This Row],[Close Price]])-1</f>
        <v>2.0256131246338072E-2</v>
      </c>
      <c r="AG84" s="2">
        <f>(Table2[[#This Row],[Close Price]]/Table2[[#This Row],[Current Month Low]])-1</f>
        <v>0.24189189189189175</v>
      </c>
      <c r="AH84" s="2">
        <f>(Table2[[#This Row],[Current Month High]]/Table2[[#This Row],[Close Price]])-1</f>
        <v>7.8931949443374894E-2</v>
      </c>
      <c r="AI84">
        <v>7.8931949443374796</v>
      </c>
      <c r="AJ84">
        <v>102.080514208389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-0.09</v>
      </c>
      <c r="AM84" t="s">
        <v>10126</v>
      </c>
      <c r="AN84">
        <v>-1.45</v>
      </c>
      <c r="AO84" t="s">
        <v>10126</v>
      </c>
      <c r="AP84">
        <v>0.16243419326733699</v>
      </c>
      <c r="AQ84">
        <f>(Table2[[#This Row],[Sharpe Ratio]]-AVERAGE(Table2[Sharpe Ratio]))/_xlfn.STDEV.P(Table2[Sharpe Ratio])</f>
        <v>1.2246725414036952</v>
      </c>
      <c r="AR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0.97551384340131153</v>
      </c>
    </row>
    <row r="85" spans="1:44" x14ac:dyDescent="0.3">
      <c r="A85" t="s">
        <v>105</v>
      </c>
      <c r="B85" t="s">
        <v>106</v>
      </c>
      <c r="C85" t="s">
        <v>10081</v>
      </c>
      <c r="D85" t="s">
        <v>59</v>
      </c>
      <c r="E85">
        <v>277159.63230026001</v>
      </c>
      <c r="F85">
        <v>718.6</v>
      </c>
      <c r="G85">
        <v>155.63382435729</v>
      </c>
      <c r="H85">
        <f>(Table2[[#This Row],[1Y Return vs Nifty]]-AVERAGE(Table2[1Y Return vs Nifty]))/_xlfn.STDEV.P(Table2[1Y Return vs Nifty])</f>
        <v>1.3287606608214428</v>
      </c>
      <c r="I85">
        <v>-4.1154447569205201</v>
      </c>
      <c r="J85">
        <f>(Table2[[#This Row],[1M Return vs Nifty]]-AVERAGE(Table2[1M Return vs Nifty]))/_xlfn.STDEV.P(Table2[1M Return vs Nifty])</f>
        <v>-0.55332258690220648</v>
      </c>
      <c r="K85">
        <v>27.046525718243799</v>
      </c>
      <c r="L85">
        <f>(Table2[[#This Row],[6M Return vs Nifty]]-AVERAGE(Table2[6M Return vs Nifty]))/_xlfn.STDEV.P(Table2[6M Return vs Nifty])</f>
        <v>0.43073849577005019</v>
      </c>
      <c r="M85">
        <v>-5.6539252350907203</v>
      </c>
      <c r="N85">
        <f>(Table2[[#This Row],[1W Return vs Nifty]]-AVERAGE(Table2[1W Return vs Nifty]))/_xlfn.STDEV.P(Table2[1W Return vs Nifty])</f>
        <v>-0.5363699293364701</v>
      </c>
      <c r="O85">
        <v>727.47</v>
      </c>
      <c r="P85">
        <v>687.707603303057</v>
      </c>
      <c r="Q85">
        <v>547.86677619126203</v>
      </c>
      <c r="R85">
        <v>40.380839707237101</v>
      </c>
      <c r="S85" s="2">
        <f>(Table2[[#This Row],[Close Price]]-Table2[[#This Row],[20D EMA]])/Table2[[#This Row],[20D EMA]]</f>
        <v>-1.2192942664302315E-2</v>
      </c>
      <c r="T85" s="2">
        <f>(Table2[[#This Row],[Close Price]]-Table2[[#This Row],[50D EMA]])/Table2[[#This Row],[50D EMA]]</f>
        <v>4.4920830522400743E-2</v>
      </c>
      <c r="U85" s="2">
        <f>(Table2[[#This Row],[Close Price]]-Table2[[#This Row],[200D EMA]])/Table2[[#This Row],[200D EMA]]</f>
        <v>0.31163273852023921</v>
      </c>
      <c r="V85">
        <v>0.93583312618061198</v>
      </c>
      <c r="W85">
        <v>714.75</v>
      </c>
      <c r="X85">
        <v>728.2</v>
      </c>
      <c r="Y85">
        <v>710</v>
      </c>
      <c r="Z85">
        <v>744.8</v>
      </c>
      <c r="AA85">
        <v>640</v>
      </c>
      <c r="AB85">
        <v>895.85</v>
      </c>
      <c r="AC85" s="2">
        <f>(Table2[[#This Row],[Close Price]]/Table2[[#This Row],[Day Low]])-1</f>
        <v>5.3864987757956673E-3</v>
      </c>
      <c r="AD85" s="2">
        <f>(Table2[[#This Row],[Day High]]/Table2[[#This Row],[Close Price]])-1</f>
        <v>1.3359309768995242E-2</v>
      </c>
      <c r="AE85" s="2">
        <f>(Table2[[#This Row],[Close Price]]/Table2[[#This Row],[Current Week Low]])-1</f>
        <v>1.2112676056338145E-2</v>
      </c>
      <c r="AF85" s="2">
        <f>(Table2[[#This Row],[Current Week High]]/Table2[[#This Row],[Close Price]])-1</f>
        <v>3.6459782911216099E-2</v>
      </c>
      <c r="AG85" s="2">
        <f>(Table2[[#This Row],[Close Price]]/Table2[[#This Row],[Current Month Low]])-1</f>
        <v>0.12281249999999999</v>
      </c>
      <c r="AH85" s="2">
        <f>(Table2[[#This Row],[Current Month High]]/Table2[[#This Row],[Close Price]])-1</f>
        <v>0.24666017255775108</v>
      </c>
      <c r="AI85">
        <v>24.666017255775099</v>
      </c>
      <c r="AJ85">
        <v>204.685181259274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0.12</v>
      </c>
      <c r="AM85" t="s">
        <v>10125</v>
      </c>
      <c r="AN85">
        <v>-5.8</v>
      </c>
      <c r="AO85" t="s">
        <v>10126</v>
      </c>
      <c r="AP85">
        <v>0.162376507330974</v>
      </c>
      <c r="AQ85">
        <f>(Table2[[#This Row],[Sharpe Ratio]]-AVERAGE(Table2[Sharpe Ratio]))/_xlfn.STDEV.P(Table2[Sharpe Ratio])</f>
        <v>1.2240203506021128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1.8938269909549295</v>
      </c>
    </row>
    <row r="86" spans="1:44" x14ac:dyDescent="0.3">
      <c r="A86" t="s">
        <v>862</v>
      </c>
      <c r="B86" t="s">
        <v>863</v>
      </c>
      <c r="C86" t="s">
        <v>10084</v>
      </c>
      <c r="D86" t="s">
        <v>72</v>
      </c>
      <c r="E86">
        <v>16803.028455660002</v>
      </c>
      <c r="F86">
        <v>3001.4</v>
      </c>
      <c r="G86">
        <v>34.125701556277399</v>
      </c>
      <c r="H86">
        <f>(Table2[[#This Row],[1Y Return vs Nifty]]-AVERAGE(Table2[1Y Return vs Nifty]))/_xlfn.STDEV.P(Table2[1Y Return vs Nifty])</f>
        <v>-0.1253115052319185</v>
      </c>
      <c r="I86">
        <v>-2.53702131796175</v>
      </c>
      <c r="J86">
        <f>(Table2[[#This Row],[1M Return vs Nifty]]-AVERAGE(Table2[1M Return vs Nifty]))/_xlfn.STDEV.P(Table2[1M Return vs Nifty])</f>
        <v>-0.40713414274176363</v>
      </c>
      <c r="K86">
        <v>49.2523785596184</v>
      </c>
      <c r="L86">
        <f>(Table2[[#This Row],[6M Return vs Nifty]]-AVERAGE(Table2[6M Return vs Nifty]))/_xlfn.STDEV.P(Table2[6M Return vs Nifty])</f>
        <v>1.1091261680721392</v>
      </c>
      <c r="M86">
        <v>-0.79415860822168605</v>
      </c>
      <c r="N86">
        <f>(Table2[[#This Row],[1W Return vs Nifty]]-AVERAGE(Table2[1W Return vs Nifty]))/_xlfn.STDEV.P(Table2[1W Return vs Nifty])</f>
        <v>0.41664745594213037</v>
      </c>
      <c r="O86">
        <v>2914.12</v>
      </c>
      <c r="P86">
        <v>2835.1946342025199</v>
      </c>
      <c r="Q86">
        <v>2395.9786553525</v>
      </c>
      <c r="R86">
        <v>60.439872561991599</v>
      </c>
      <c r="S86" s="2">
        <f>(Table2[[#This Row],[Close Price]]-Table2[[#This Row],[20D EMA]])/Table2[[#This Row],[20D EMA]]</f>
        <v>2.9950722688152926E-2</v>
      </c>
      <c r="T86" s="2">
        <f>(Table2[[#This Row],[Close Price]]-Table2[[#This Row],[50D EMA]])/Table2[[#This Row],[50D EMA]]</f>
        <v>5.8622206670559063E-2</v>
      </c>
      <c r="U86" s="2">
        <f>(Table2[[#This Row],[Close Price]]-Table2[[#This Row],[200D EMA]])/Table2[[#This Row],[200D EMA]]</f>
        <v>0.25268227798900383</v>
      </c>
      <c r="V86">
        <v>1.2321955131317599</v>
      </c>
      <c r="W86">
        <v>2982.55</v>
      </c>
      <c r="X86">
        <v>3052</v>
      </c>
      <c r="Y86">
        <v>2898</v>
      </c>
      <c r="Z86">
        <v>3099</v>
      </c>
      <c r="AA86">
        <v>2379.35</v>
      </c>
      <c r="AB86">
        <v>3158</v>
      </c>
      <c r="AC86" s="2">
        <f>(Table2[[#This Row],[Close Price]]/Table2[[#This Row],[Day Low]])-1</f>
        <v>6.3200952205326733E-3</v>
      </c>
      <c r="AD86" s="2">
        <f>(Table2[[#This Row],[Day High]]/Table2[[#This Row],[Close Price]])-1</f>
        <v>1.6858799227027266E-2</v>
      </c>
      <c r="AE86" s="2">
        <f>(Table2[[#This Row],[Close Price]]/Table2[[#This Row],[Current Week Low]])-1</f>
        <v>3.5679779158040104E-2</v>
      </c>
      <c r="AF86" s="2">
        <f>(Table2[[#This Row],[Current Week High]]/Table2[[#This Row],[Close Price]])-1</f>
        <v>3.2518158192843316E-2</v>
      </c>
      <c r="AG86" s="2">
        <f>(Table2[[#This Row],[Close Price]]/Table2[[#This Row],[Current Month Low]])-1</f>
        <v>0.26143694706537501</v>
      </c>
      <c r="AH86" s="2">
        <f>(Table2[[#This Row],[Current Month High]]/Table2[[#This Row],[Close Price]])-1</f>
        <v>5.2175651362697417E-2</v>
      </c>
      <c r="AI86">
        <v>14.7431198773905</v>
      </c>
      <c r="AJ86">
        <v>72.991354466858795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0</v>
      </c>
      <c r="AM86">
        <v>0</v>
      </c>
      <c r="AN86">
        <v>12.25</v>
      </c>
      <c r="AO86" t="s">
        <v>10125</v>
      </c>
      <c r="AP86">
        <v>0.16139429667723901</v>
      </c>
      <c r="AQ86">
        <f>(Table2[[#This Row],[Sharpe Ratio]]-AVERAGE(Table2[Sharpe Ratio]))/_xlfn.STDEV.P(Table2[Sharpe Ratio])</f>
        <v>1.21291558583672</v>
      </c>
      <c r="AR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2.2062435618773075</v>
      </c>
    </row>
    <row r="87" spans="1:44" x14ac:dyDescent="0.3">
      <c r="A87" t="s">
        <v>869</v>
      </c>
      <c r="B87" t="s">
        <v>870</v>
      </c>
      <c r="C87" t="s">
        <v>10079</v>
      </c>
      <c r="D87" t="s">
        <v>46</v>
      </c>
      <c r="E87">
        <v>16716.462221270001</v>
      </c>
      <c r="F87">
        <v>1553.3</v>
      </c>
      <c r="G87">
        <v>297.493905526226</v>
      </c>
      <c r="H87">
        <f>(Table2[[#This Row],[1Y Return vs Nifty]]-AVERAGE(Table2[1Y Return vs Nifty]))/_xlfn.STDEV.P(Table2[1Y Return vs Nifty])</f>
        <v>3.026382109879838</v>
      </c>
      <c r="I87">
        <v>40.593725291489697</v>
      </c>
      <c r="J87">
        <f>(Table2[[#This Row],[1M Return vs Nifty]]-AVERAGE(Table2[1M Return vs Nifty]))/_xlfn.STDEV.P(Table2[1M Return vs Nifty])</f>
        <v>3.5874952999591967</v>
      </c>
      <c r="K87">
        <v>87.889549895772902</v>
      </c>
      <c r="L87">
        <f>(Table2[[#This Row],[6M Return vs Nifty]]-AVERAGE(Table2[6M Return vs Nifty]))/_xlfn.STDEV.P(Table2[6M Return vs Nifty])</f>
        <v>2.289489782759965</v>
      </c>
      <c r="M87">
        <v>1.9807307586912299</v>
      </c>
      <c r="N87">
        <f>(Table2[[#This Row],[1W Return vs Nifty]]-AVERAGE(Table2[1W Return vs Nifty]))/_xlfn.STDEV.P(Table2[1W Return vs Nifty])</f>
        <v>0.96081305316886423</v>
      </c>
      <c r="O87">
        <v>1408.8</v>
      </c>
      <c r="P87">
        <v>1229.68298292135</v>
      </c>
      <c r="Q87">
        <v>874.91106846553998</v>
      </c>
      <c r="R87">
        <v>67.138672759747706</v>
      </c>
      <c r="S87" s="2">
        <f>(Table2[[#This Row],[Close Price]]-Table2[[#This Row],[20D EMA]])/Table2[[#This Row],[20D EMA]]</f>
        <v>0.10256956274843838</v>
      </c>
      <c r="T87" s="2">
        <f>(Table2[[#This Row],[Close Price]]-Table2[[#This Row],[50D EMA]])/Table2[[#This Row],[50D EMA]]</f>
        <v>0.2631710949677738</v>
      </c>
      <c r="U87" s="2">
        <f>(Table2[[#This Row],[Close Price]]-Table2[[#This Row],[200D EMA]])/Table2[[#This Row],[200D EMA]]</f>
        <v>0.77538044263658734</v>
      </c>
      <c r="V87">
        <v>0.27916542422850898</v>
      </c>
      <c r="W87">
        <v>1488</v>
      </c>
      <c r="X87">
        <v>1571</v>
      </c>
      <c r="Y87">
        <v>1434.5</v>
      </c>
      <c r="Z87">
        <v>1590</v>
      </c>
      <c r="AA87">
        <v>1200</v>
      </c>
      <c r="AB87">
        <v>1590</v>
      </c>
      <c r="AC87" s="2">
        <f>(Table2[[#This Row],[Close Price]]/Table2[[#This Row],[Day Low]])-1</f>
        <v>4.3884408602150593E-2</v>
      </c>
      <c r="AD87" s="2">
        <f>(Table2[[#This Row],[Day High]]/Table2[[#This Row],[Close Price]])-1</f>
        <v>1.1395094315328702E-2</v>
      </c>
      <c r="AE87" s="2">
        <f>(Table2[[#This Row],[Close Price]]/Table2[[#This Row],[Current Week Low]])-1</f>
        <v>8.2816312303938711E-2</v>
      </c>
      <c r="AF87" s="2">
        <f>(Table2[[#This Row],[Current Week High]]/Table2[[#This Row],[Close Price]])-1</f>
        <v>2.3627116461726771E-2</v>
      </c>
      <c r="AG87" s="2">
        <f>(Table2[[#This Row],[Close Price]]/Table2[[#This Row],[Current Month Low]])-1</f>
        <v>0.29441666666666655</v>
      </c>
      <c r="AH87" s="2">
        <f>(Table2[[#This Row],[Current Month High]]/Table2[[#This Row],[Close Price]])-1</f>
        <v>2.3627116461726771E-2</v>
      </c>
      <c r="AI87">
        <v>2.36271164617267</v>
      </c>
      <c r="AJ87">
        <v>332.61384208327502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0.71</v>
      </c>
      <c r="AM87" t="s">
        <v>10125</v>
      </c>
      <c r="AN87">
        <v>16.82</v>
      </c>
      <c r="AO87" t="s">
        <v>10125</v>
      </c>
      <c r="AP87">
        <v>0.16022993690212101</v>
      </c>
      <c r="AQ87">
        <f>(Table2[[#This Row],[Sharpe Ratio]]-AVERAGE(Table2[Sharpe Ratio]))/_xlfn.STDEV.P(Table2[Sharpe Ratio])</f>
        <v>1.1997514632976261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11.063931709065491</v>
      </c>
    </row>
    <row r="88" spans="1:44" x14ac:dyDescent="0.3">
      <c r="A88" t="s">
        <v>562</v>
      </c>
      <c r="B88" t="s">
        <v>563</v>
      </c>
      <c r="C88" t="s">
        <v>10088</v>
      </c>
      <c r="D88" t="s">
        <v>347</v>
      </c>
      <c r="E88">
        <v>33608.765172539999</v>
      </c>
      <c r="F88">
        <v>1634.55</v>
      </c>
      <c r="G88">
        <v>86.191507675605394</v>
      </c>
      <c r="H88">
        <f>(Table2[[#This Row],[1Y Return vs Nifty]]-AVERAGE(Table2[1Y Return vs Nifty]))/_xlfn.STDEV.P(Table2[1Y Return vs Nifty])</f>
        <v>0.49775333797389476</v>
      </c>
      <c r="I88">
        <v>4.7650515691975901</v>
      </c>
      <c r="J88">
        <f>(Table2[[#This Row],[1M Return vs Nifty]]-AVERAGE(Table2[1M Return vs Nifty]))/_xlfn.STDEV.P(Table2[1M Return vs Nifty])</f>
        <v>0.26916009375548144</v>
      </c>
      <c r="K88">
        <v>62.2546838692842</v>
      </c>
      <c r="L88">
        <f>(Table2[[#This Row],[6M Return vs Nifty]]-AVERAGE(Table2[6M Return vs Nifty]))/_xlfn.STDEV.P(Table2[6M Return vs Nifty])</f>
        <v>1.5063459324556294</v>
      </c>
      <c r="M88">
        <v>-4.6611489656540899</v>
      </c>
      <c r="N88">
        <f>(Table2[[#This Row],[1W Return vs Nifty]]-AVERAGE(Table2[1W Return vs Nifty]))/_xlfn.STDEV.P(Table2[1W Return vs Nifty])</f>
        <v>-0.34168299946743252</v>
      </c>
      <c r="O88">
        <v>1635.25</v>
      </c>
      <c r="P88">
        <v>1548.00503180899</v>
      </c>
      <c r="Q88">
        <v>1240.2613870658299</v>
      </c>
      <c r="R88">
        <v>43.618506220821402</v>
      </c>
      <c r="S88" s="2">
        <f>(Table2[[#This Row],[Close Price]]-Table2[[#This Row],[20D EMA]])/Table2[[#This Row],[20D EMA]]</f>
        <v>-4.2806910258373062E-4</v>
      </c>
      <c r="T88" s="2">
        <f>(Table2[[#This Row],[Close Price]]-Table2[[#This Row],[50D EMA]])/Table2[[#This Row],[50D EMA]]</f>
        <v>5.5907420462241002E-2</v>
      </c>
      <c r="U88" s="2">
        <f>(Table2[[#This Row],[Close Price]]-Table2[[#This Row],[200D EMA]])/Table2[[#This Row],[200D EMA]]</f>
        <v>0.31790767417742899</v>
      </c>
      <c r="V88">
        <v>0.49835023026355202</v>
      </c>
      <c r="W88">
        <v>1625</v>
      </c>
      <c r="X88">
        <v>1663.95</v>
      </c>
      <c r="Y88">
        <v>1625</v>
      </c>
      <c r="Z88">
        <v>1725</v>
      </c>
      <c r="AA88">
        <v>1489.05</v>
      </c>
      <c r="AB88">
        <v>1797.95</v>
      </c>
      <c r="AC88" s="2">
        <f>(Table2[[#This Row],[Close Price]]/Table2[[#This Row],[Day Low]])-1</f>
        <v>5.8769230769231129E-3</v>
      </c>
      <c r="AD88" s="2">
        <f>(Table2[[#This Row],[Day High]]/Table2[[#This Row],[Close Price]])-1</f>
        <v>1.7986601817013836E-2</v>
      </c>
      <c r="AE88" s="2">
        <f>(Table2[[#This Row],[Close Price]]/Table2[[#This Row],[Current Week Low]])-1</f>
        <v>5.8769230769231129E-3</v>
      </c>
      <c r="AF88" s="2">
        <f>(Table2[[#This Row],[Current Week High]]/Table2[[#This Row],[Close Price]])-1</f>
        <v>5.5336331100302782E-2</v>
      </c>
      <c r="AG88" s="2">
        <f>(Table2[[#This Row],[Close Price]]/Table2[[#This Row],[Current Month Low]])-1</f>
        <v>9.7713307142137662E-2</v>
      </c>
      <c r="AH88" s="2">
        <f>(Table2[[#This Row],[Current Month High]]/Table2[[#This Row],[Close Price]])-1</f>
        <v>9.9966351595240255E-2</v>
      </c>
      <c r="AI88">
        <v>9.9966351595240202</v>
      </c>
      <c r="AJ88">
        <v>132.941427960666</v>
      </c>
      <c r="AK88" t="str">
        <f>IF(AND(Table2[[#This Row],[20D EMA]]&gt;Table2[[#This Row],[50D EMA]],Table2[[#This Row],[50D EMA]]&gt;Table2[[#This Row],[200D EMA]]),"Uptrend","Downtrend/NoTrend")</f>
        <v>Uptrend</v>
      </c>
      <c r="AL88">
        <v>7.0000000000000007E-2</v>
      </c>
      <c r="AM88" t="s">
        <v>10125</v>
      </c>
      <c r="AN88">
        <v>-0.53</v>
      </c>
      <c r="AO88" t="s">
        <v>10126</v>
      </c>
      <c r="AP88">
        <v>0.15910180451643699</v>
      </c>
      <c r="AQ88">
        <f>(Table2[[#This Row],[Sharpe Ratio]]-AVERAGE(Table2[Sharpe Ratio]))/_xlfn.STDEV.P(Table2[Sharpe Ratio])</f>
        <v>1.1869969236073834</v>
      </c>
      <c r="AR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3.1185732883249568</v>
      </c>
    </row>
    <row r="89" spans="1:44" x14ac:dyDescent="0.3">
      <c r="A89" t="s">
        <v>1563</v>
      </c>
      <c r="B89" t="s">
        <v>1564</v>
      </c>
      <c r="C89" t="s">
        <v>10089</v>
      </c>
      <c r="D89" t="s">
        <v>140</v>
      </c>
      <c r="E89">
        <v>5633.6841314849999</v>
      </c>
      <c r="F89">
        <v>190.91</v>
      </c>
      <c r="G89">
        <v>173.14430831948599</v>
      </c>
      <c r="H89">
        <f>(Table2[[#This Row],[1Y Return vs Nifty]]-AVERAGE(Table2[1Y Return vs Nifty]))/_xlfn.STDEV.P(Table2[1Y Return vs Nifty])</f>
        <v>1.5383063830053822</v>
      </c>
      <c r="I89">
        <v>5.1249194293851401</v>
      </c>
      <c r="J89">
        <f>(Table2[[#This Row],[1M Return vs Nifty]]-AVERAGE(Table2[1M Return vs Nifty]))/_xlfn.STDEV.P(Table2[1M Return vs Nifty])</f>
        <v>0.3024898842829648</v>
      </c>
      <c r="K89">
        <v>29.1022785304291</v>
      </c>
      <c r="L89">
        <f>(Table2[[#This Row],[6M Return vs Nifty]]-AVERAGE(Table2[6M Return vs Nifty]))/_xlfn.STDEV.P(Table2[6M Return vs Nifty])</f>
        <v>0.49354163938489054</v>
      </c>
      <c r="M89">
        <v>-4.8346502929649997</v>
      </c>
      <c r="N89">
        <f>(Table2[[#This Row],[1W Return vs Nifty]]-AVERAGE(Table2[1W Return vs Nifty]))/_xlfn.STDEV.P(Table2[1W Return vs Nifty])</f>
        <v>-0.37570722202618911</v>
      </c>
      <c r="O89">
        <v>184.18</v>
      </c>
      <c r="P89">
        <v>172.32452782419901</v>
      </c>
      <c r="Q89">
        <v>140.22064465080001</v>
      </c>
      <c r="R89">
        <v>57.122276636355402</v>
      </c>
      <c r="S89" s="2">
        <f>(Table2[[#This Row],[Close Price]]-Table2[[#This Row],[20D EMA]])/Table2[[#This Row],[20D EMA]]</f>
        <v>3.6540340970789391E-2</v>
      </c>
      <c r="T89" s="2">
        <f>(Table2[[#This Row],[Close Price]]-Table2[[#This Row],[50D EMA]])/Table2[[#This Row],[50D EMA]]</f>
        <v>0.10785157754653128</v>
      </c>
      <c r="U89" s="2">
        <f>(Table2[[#This Row],[Close Price]]-Table2[[#This Row],[200D EMA]])/Table2[[#This Row],[200D EMA]]</f>
        <v>0.36149709249614964</v>
      </c>
      <c r="V89">
        <v>1.74831138351791</v>
      </c>
      <c r="W89">
        <v>188.75</v>
      </c>
      <c r="X89">
        <v>195.26</v>
      </c>
      <c r="Y89">
        <v>186</v>
      </c>
      <c r="Z89">
        <v>204.8</v>
      </c>
      <c r="AA89">
        <v>136.15</v>
      </c>
      <c r="AB89">
        <v>204.8</v>
      </c>
      <c r="AC89" s="2">
        <f>(Table2[[#This Row],[Close Price]]/Table2[[#This Row],[Day Low]])-1</f>
        <v>1.1443708609271575E-2</v>
      </c>
      <c r="AD89" s="2">
        <f>(Table2[[#This Row],[Day High]]/Table2[[#This Row],[Close Price]])-1</f>
        <v>2.278560578282951E-2</v>
      </c>
      <c r="AE89" s="2">
        <f>(Table2[[#This Row],[Close Price]]/Table2[[#This Row],[Current Week Low]])-1</f>
        <v>2.6397849462365564E-2</v>
      </c>
      <c r="AF89" s="2">
        <f>(Table2[[#This Row],[Current Week High]]/Table2[[#This Row],[Close Price]])-1</f>
        <v>7.275679639620769E-2</v>
      </c>
      <c r="AG89" s="2">
        <f>(Table2[[#This Row],[Close Price]]/Table2[[#This Row],[Current Month Low]])-1</f>
        <v>0.40220345207491737</v>
      </c>
      <c r="AH89" s="2">
        <f>(Table2[[#This Row],[Current Month High]]/Table2[[#This Row],[Close Price]])-1</f>
        <v>7.275679639620769E-2</v>
      </c>
      <c r="AI89">
        <v>7.2756796396207601</v>
      </c>
      <c r="AJ89">
        <v>204.23904382470101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0.02</v>
      </c>
      <c r="AM89" t="s">
        <v>10125</v>
      </c>
      <c r="AN89">
        <v>8.27</v>
      </c>
      <c r="AO89" t="s">
        <v>10125</v>
      </c>
      <c r="AP89">
        <v>0.158265110753538</v>
      </c>
      <c r="AQ89">
        <f>(Table2[[#This Row],[Sharpe Ratio]]-AVERAGE(Table2[Sharpe Ratio]))/_xlfn.STDEV.P(Table2[Sharpe Ratio])</f>
        <v>1.1775373566780967</v>
      </c>
      <c r="AR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3.1361680413251447</v>
      </c>
    </row>
    <row r="90" spans="1:44" x14ac:dyDescent="0.3">
      <c r="A90" t="s">
        <v>776</v>
      </c>
      <c r="B90" t="s">
        <v>777</v>
      </c>
      <c r="C90" t="s">
        <v>10084</v>
      </c>
      <c r="D90" t="s">
        <v>148</v>
      </c>
      <c r="E90">
        <v>19724.26245165</v>
      </c>
      <c r="F90">
        <v>620.5</v>
      </c>
      <c r="G90">
        <v>27.6998841473699</v>
      </c>
      <c r="H90">
        <f>(Table2[[#This Row],[1Y Return vs Nifty]]-AVERAGE(Table2[1Y Return vs Nifty]))/_xlfn.STDEV.P(Table2[1Y Return vs Nifty])</f>
        <v>-0.20220844037538252</v>
      </c>
      <c r="I90">
        <v>0.400674328459315</v>
      </c>
      <c r="J90">
        <f>(Table2[[#This Row],[1M Return vs Nifty]]-AVERAGE(Table2[1M Return vs Nifty]))/_xlfn.STDEV.P(Table2[1M Return vs Nifty])</f>
        <v>-0.13505432856306657</v>
      </c>
      <c r="K90">
        <v>36.650587809349702</v>
      </c>
      <c r="L90">
        <f>(Table2[[#This Row],[6M Return vs Nifty]]-AVERAGE(Table2[6M Return vs Nifty]))/_xlfn.STDEV.P(Table2[6M Return vs Nifty])</f>
        <v>0.72414210306094473</v>
      </c>
      <c r="M90">
        <v>0.44622957167120703</v>
      </c>
      <c r="N90">
        <f>(Table2[[#This Row],[1W Return vs Nifty]]-AVERAGE(Table2[1W Return vs Nifty]))/_xlfn.STDEV.P(Table2[1W Return vs Nifty])</f>
        <v>0.6598919552553818</v>
      </c>
      <c r="O90">
        <v>588.13</v>
      </c>
      <c r="P90">
        <v>566.86628880433898</v>
      </c>
      <c r="Q90">
        <v>482.35031296597901</v>
      </c>
      <c r="R90">
        <v>67.891772192775093</v>
      </c>
      <c r="S90" s="2">
        <f>(Table2[[#This Row],[Close Price]]-Table2[[#This Row],[20D EMA]])/Table2[[#This Row],[20D EMA]]</f>
        <v>5.5038851954499861E-2</v>
      </c>
      <c r="T90" s="2">
        <f>(Table2[[#This Row],[Close Price]]-Table2[[#This Row],[50D EMA]])/Table2[[#This Row],[50D EMA]]</f>
        <v>9.4614395413754035E-2</v>
      </c>
      <c r="U90" s="2">
        <f>(Table2[[#This Row],[Close Price]]-Table2[[#This Row],[200D EMA]])/Table2[[#This Row],[200D EMA]]</f>
        <v>0.2864094483209445</v>
      </c>
      <c r="V90">
        <v>1.1738561430159</v>
      </c>
      <c r="W90">
        <v>606.54999999999995</v>
      </c>
      <c r="X90">
        <v>624.79999999999995</v>
      </c>
      <c r="Y90">
        <v>579.4</v>
      </c>
      <c r="Z90">
        <v>633.5</v>
      </c>
      <c r="AA90">
        <v>513.04999999999995</v>
      </c>
      <c r="AB90">
        <v>676.1</v>
      </c>
      <c r="AC90" s="2">
        <f>(Table2[[#This Row],[Close Price]]/Table2[[#This Row],[Day Low]])-1</f>
        <v>2.2998928365345117E-2</v>
      </c>
      <c r="AD90" s="2">
        <f>(Table2[[#This Row],[Day High]]/Table2[[#This Row],[Close Price]])-1</f>
        <v>6.9298952457694796E-3</v>
      </c>
      <c r="AE90" s="2">
        <f>(Table2[[#This Row],[Close Price]]/Table2[[#This Row],[Current Week Low]])-1</f>
        <v>7.0935450465999361E-2</v>
      </c>
      <c r="AF90" s="2">
        <f>(Table2[[#This Row],[Current Week High]]/Table2[[#This Row],[Close Price]])-1</f>
        <v>2.0950846091861486E-2</v>
      </c>
      <c r="AG90" s="2">
        <f>(Table2[[#This Row],[Close Price]]/Table2[[#This Row],[Current Month Low]])-1</f>
        <v>0.2094337783841731</v>
      </c>
      <c r="AH90" s="2">
        <f>(Table2[[#This Row],[Current Month High]]/Table2[[#This Row],[Close Price]])-1</f>
        <v>8.9605157131345647E-2</v>
      </c>
      <c r="AI90">
        <v>8.9605157131345603</v>
      </c>
      <c r="AJ90">
        <v>98.878205128205096</v>
      </c>
      <c r="AK90" t="str">
        <f>IF(AND(Table2[[#This Row],[20D EMA]]&gt;Table2[[#This Row],[50D EMA]],Table2[[#This Row],[50D EMA]]&gt;Table2[[#This Row],[200D EMA]]),"Uptrend","Downtrend/NoTrend")</f>
        <v>Uptrend</v>
      </c>
      <c r="AL90">
        <v>0.05</v>
      </c>
      <c r="AM90" t="s">
        <v>10125</v>
      </c>
      <c r="AN90">
        <v>12.92</v>
      </c>
      <c r="AO90" t="s">
        <v>10125</v>
      </c>
      <c r="AP90">
        <v>0.158041202236679</v>
      </c>
      <c r="AQ90">
        <f>(Table2[[#This Row],[Sharpe Ratio]]-AVERAGE(Table2[Sharpe Ratio]))/_xlfn.STDEV.P(Table2[Sharpe Ratio])</f>
        <v>1.1750058718084997</v>
      </c>
      <c r="AR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2.221777161186377</v>
      </c>
    </row>
    <row r="91" spans="1:44" x14ac:dyDescent="0.3">
      <c r="A91" t="s">
        <v>340</v>
      </c>
      <c r="B91" t="s">
        <v>341</v>
      </c>
      <c r="C91" t="s">
        <v>10084</v>
      </c>
      <c r="D91" t="s">
        <v>342</v>
      </c>
      <c r="E91">
        <v>72072.306897142</v>
      </c>
      <c r="F91">
        <v>52.86</v>
      </c>
      <c r="G91">
        <v>231.81546283083401</v>
      </c>
      <c r="H91">
        <f>(Table2[[#This Row],[1Y Return vs Nifty]]-AVERAGE(Table2[1Y Return vs Nifty]))/_xlfn.STDEV.P(Table2[1Y Return vs Nifty])</f>
        <v>2.240416585669597</v>
      </c>
      <c r="I91">
        <v>11.810063166388399</v>
      </c>
      <c r="J91">
        <f>(Table2[[#This Row],[1M Return vs Nifty]]-AVERAGE(Table2[1M Return vs Nifty]))/_xlfn.STDEV.P(Table2[1M Return vs Nifty])</f>
        <v>0.92164614981974591</v>
      </c>
      <c r="K91">
        <v>28.310235978458898</v>
      </c>
      <c r="L91">
        <f>(Table2[[#This Row],[6M Return vs Nifty]]-AVERAGE(Table2[6M Return vs Nifty]))/_xlfn.STDEV.P(Table2[6M Return vs Nifty])</f>
        <v>0.46934477979865857</v>
      </c>
      <c r="M91">
        <v>1.8335779587104399</v>
      </c>
      <c r="N91">
        <f>(Table2[[#This Row],[1W Return vs Nifty]]-AVERAGE(Table2[1W Return vs Nifty]))/_xlfn.STDEV.P(Table2[1W Return vs Nifty])</f>
        <v>0.93195586980150802</v>
      </c>
      <c r="O91">
        <v>50.37</v>
      </c>
      <c r="P91">
        <v>47.044204328869398</v>
      </c>
      <c r="Q91">
        <v>38.712723858493099</v>
      </c>
      <c r="R91">
        <v>60.655243880729302</v>
      </c>
      <c r="S91" s="2">
        <f>(Table2[[#This Row],[Close Price]]-Table2[[#This Row],[20D EMA]])/Table2[[#This Row],[20D EMA]]</f>
        <v>4.9434187016081044E-2</v>
      </c>
      <c r="T91" s="2">
        <f>(Table2[[#This Row],[Close Price]]-Table2[[#This Row],[50D EMA]])/Table2[[#This Row],[50D EMA]]</f>
        <v>0.12362406281705671</v>
      </c>
      <c r="U91" s="2">
        <f>(Table2[[#This Row],[Close Price]]-Table2[[#This Row],[200D EMA]])/Table2[[#This Row],[200D EMA]]</f>
        <v>0.36544254011212285</v>
      </c>
      <c r="V91">
        <v>1.6300147794211499</v>
      </c>
      <c r="W91">
        <v>52.71</v>
      </c>
      <c r="X91">
        <v>54</v>
      </c>
      <c r="Y91">
        <v>51.5</v>
      </c>
      <c r="Z91">
        <v>55.7</v>
      </c>
      <c r="AA91">
        <v>45.15</v>
      </c>
      <c r="AB91">
        <v>55.7</v>
      </c>
      <c r="AC91" s="2">
        <f>(Table2[[#This Row],[Close Price]]/Table2[[#This Row],[Day Low]])-1</f>
        <v>2.845759817871274E-3</v>
      </c>
      <c r="AD91" s="2">
        <f>(Table2[[#This Row],[Day High]]/Table2[[#This Row],[Close Price]])-1</f>
        <v>2.156640181611813E-2</v>
      </c>
      <c r="AE91" s="2">
        <f>(Table2[[#This Row],[Close Price]]/Table2[[#This Row],[Current Week Low]])-1</f>
        <v>2.6407766990291348E-2</v>
      </c>
      <c r="AF91" s="2">
        <f>(Table2[[#This Row],[Current Week High]]/Table2[[#This Row],[Close Price]])-1</f>
        <v>5.3726825576995818E-2</v>
      </c>
      <c r="AG91" s="2">
        <f>(Table2[[#This Row],[Close Price]]/Table2[[#This Row],[Current Month Low]])-1</f>
        <v>0.17076411960132898</v>
      </c>
      <c r="AH91" s="2">
        <f>(Table2[[#This Row],[Current Month High]]/Table2[[#This Row],[Close Price]])-1</f>
        <v>5.3726825576995818E-2</v>
      </c>
      <c r="AI91">
        <v>5.37268255769958</v>
      </c>
      <c r="AJ91">
        <v>272.25352112676001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0.18</v>
      </c>
      <c r="AM91" t="s">
        <v>10125</v>
      </c>
      <c r="AN91">
        <v>9.5299999999999994</v>
      </c>
      <c r="AO91" t="s">
        <v>10125</v>
      </c>
      <c r="AP91">
        <v>0.1580227821546</v>
      </c>
      <c r="AQ91">
        <f>(Table2[[#This Row],[Sharpe Ratio]]-AVERAGE(Table2[Sharpe Ratio]))/_xlfn.STDEV.P(Table2[Sharpe Ratio])</f>
        <v>1.1747976164025247</v>
      </c>
      <c r="AR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5.7381610014920348</v>
      </c>
    </row>
    <row r="92" spans="1:44" x14ac:dyDescent="0.3">
      <c r="A92" t="s">
        <v>1492</v>
      </c>
      <c r="B92" t="s">
        <v>1493</v>
      </c>
      <c r="C92" t="s">
        <v>10079</v>
      </c>
      <c r="D92" t="s">
        <v>46</v>
      </c>
      <c r="E92">
        <v>6285.9119109499998</v>
      </c>
      <c r="F92">
        <v>830.75</v>
      </c>
      <c r="G92">
        <v>150.59020449408499</v>
      </c>
      <c r="H92">
        <f>(Table2[[#This Row],[1Y Return vs Nifty]]-AVERAGE(Table2[1Y Return vs Nifty]))/_xlfn.STDEV.P(Table2[1Y Return vs Nifty])</f>
        <v>1.2684043069400615</v>
      </c>
      <c r="I92">
        <v>19.934043337843999</v>
      </c>
      <c r="J92">
        <f>(Table2[[#This Row],[1M Return vs Nifty]]-AVERAGE(Table2[1M Return vs Nifty]))/_xlfn.STDEV.P(Table2[1M Return vs Nifty])</f>
        <v>1.6740627652488864</v>
      </c>
      <c r="K92">
        <v>30.010228609978</v>
      </c>
      <c r="L92">
        <f>(Table2[[#This Row],[6M Return vs Nifty]]-AVERAGE(Table2[6M Return vs Nifty]))/_xlfn.STDEV.P(Table2[6M Return vs Nifty])</f>
        <v>0.52127946802995995</v>
      </c>
      <c r="M92">
        <v>-6.6880792656015302</v>
      </c>
      <c r="N92">
        <f>(Table2[[#This Row],[1W Return vs Nifty]]-AVERAGE(Table2[1W Return vs Nifty]))/_xlfn.STDEV.P(Table2[1W Return vs Nifty])</f>
        <v>-0.73917118417114958</v>
      </c>
      <c r="O92">
        <v>808.33</v>
      </c>
      <c r="P92">
        <v>740.59564651286098</v>
      </c>
      <c r="Q92">
        <v>593.27073546721704</v>
      </c>
      <c r="R92">
        <v>51.537415798273102</v>
      </c>
      <c r="S92" s="2">
        <f>(Table2[[#This Row],[Close Price]]-Table2[[#This Row],[20D EMA]])/Table2[[#This Row],[20D EMA]]</f>
        <v>2.7736196850296237E-2</v>
      </c>
      <c r="T92" s="2">
        <f>(Table2[[#This Row],[Close Price]]-Table2[[#This Row],[50D EMA]])/Table2[[#This Row],[50D EMA]]</f>
        <v>0.12173222177531856</v>
      </c>
      <c r="U92" s="2">
        <f>(Table2[[#This Row],[Close Price]]-Table2[[#This Row],[200D EMA]])/Table2[[#This Row],[200D EMA]]</f>
        <v>0.40028818267221877</v>
      </c>
      <c r="V92">
        <v>0.93388171986974</v>
      </c>
      <c r="W92">
        <v>826.15</v>
      </c>
      <c r="X92">
        <v>851.8</v>
      </c>
      <c r="Y92">
        <v>824.3</v>
      </c>
      <c r="Z92">
        <v>878</v>
      </c>
      <c r="AA92">
        <v>630</v>
      </c>
      <c r="AB92">
        <v>915</v>
      </c>
      <c r="AC92" s="2">
        <f>(Table2[[#This Row],[Close Price]]/Table2[[#This Row],[Day Low]])-1</f>
        <v>5.5679961266115185E-3</v>
      </c>
      <c r="AD92" s="2">
        <f>(Table2[[#This Row],[Day High]]/Table2[[#This Row],[Close Price]])-1</f>
        <v>2.5338549503460595E-2</v>
      </c>
      <c r="AE92" s="2">
        <f>(Table2[[#This Row],[Close Price]]/Table2[[#This Row],[Current Week Low]])-1</f>
        <v>7.8248210602935853E-3</v>
      </c>
      <c r="AF92" s="2">
        <f>(Table2[[#This Row],[Current Week High]]/Table2[[#This Row],[Close Price]])-1</f>
        <v>5.6876316581402353E-2</v>
      </c>
      <c r="AG92" s="2">
        <f>(Table2[[#This Row],[Close Price]]/Table2[[#This Row],[Current Month Low]])-1</f>
        <v>0.31865079365079363</v>
      </c>
      <c r="AH92" s="2">
        <f>(Table2[[#This Row],[Current Month High]]/Table2[[#This Row],[Close Price]])-1</f>
        <v>0.10141438459223595</v>
      </c>
      <c r="AI92">
        <v>10.141438459223499</v>
      </c>
      <c r="AJ92">
        <v>180.896027049873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0.25</v>
      </c>
      <c r="AM92" t="s">
        <v>10125</v>
      </c>
      <c r="AN92">
        <v>1.6</v>
      </c>
      <c r="AO92" t="s">
        <v>10125</v>
      </c>
      <c r="AP92">
        <v>0.15778456594409901</v>
      </c>
      <c r="AQ92">
        <f>(Table2[[#This Row],[Sharpe Ratio]]-AVERAGE(Table2[Sharpe Ratio]))/_xlfn.STDEV.P(Table2[Sharpe Ratio])</f>
        <v>1.1721043703347311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3.8966797263824895</v>
      </c>
    </row>
    <row r="93" spans="1:44" x14ac:dyDescent="0.3">
      <c r="A93" t="s">
        <v>1064</v>
      </c>
      <c r="B93" t="s">
        <v>1065</v>
      </c>
      <c r="C93" t="s">
        <v>10079</v>
      </c>
      <c r="D93" t="s">
        <v>46</v>
      </c>
      <c r="E93">
        <v>11491.947858185</v>
      </c>
      <c r="F93">
        <v>1763.35</v>
      </c>
      <c r="G93">
        <v>79.489555066863304</v>
      </c>
      <c r="H93">
        <f>(Table2[[#This Row],[1Y Return vs Nifty]]-AVERAGE(Table2[1Y Return vs Nifty]))/_xlfn.STDEV.P(Table2[1Y Return vs Nifty])</f>
        <v>0.41755192820856035</v>
      </c>
      <c r="I93">
        <v>10.9930990322011</v>
      </c>
      <c r="J93">
        <f>(Table2[[#This Row],[1M Return vs Nifty]]-AVERAGE(Table2[1M Return vs Nifty]))/_xlfn.STDEV.P(Table2[1M Return vs Nifty])</f>
        <v>0.84598158937042256</v>
      </c>
      <c r="K93">
        <v>97.743185093228803</v>
      </c>
      <c r="L93">
        <f>(Table2[[#This Row],[6M Return vs Nifty]]-AVERAGE(Table2[6M Return vs Nifty]))/_xlfn.STDEV.P(Table2[6M Return vs Nifty])</f>
        <v>2.590517835727205</v>
      </c>
      <c r="M93">
        <v>1.1901704190853</v>
      </c>
      <c r="N93">
        <f>(Table2[[#This Row],[1W Return vs Nifty]]-AVERAGE(Table2[1W Return vs Nifty]))/_xlfn.STDEV.P(Table2[1W Return vs Nifty])</f>
        <v>0.80578138074437888</v>
      </c>
      <c r="O93">
        <v>1673.62</v>
      </c>
      <c r="P93">
        <v>1478.3156247823399</v>
      </c>
      <c r="Q93">
        <v>1121.99447569524</v>
      </c>
      <c r="R93">
        <v>58.350297170868799</v>
      </c>
      <c r="S93" s="2">
        <f>(Table2[[#This Row],[Close Price]]-Table2[[#This Row],[20D EMA]])/Table2[[#This Row],[20D EMA]]</f>
        <v>5.3614321052568699E-2</v>
      </c>
      <c r="T93" s="2">
        <f>(Table2[[#This Row],[Close Price]]-Table2[[#This Row],[50D EMA]])/Table2[[#This Row],[50D EMA]]</f>
        <v>0.19281022972318723</v>
      </c>
      <c r="U93" s="2">
        <f>(Table2[[#This Row],[Close Price]]-Table2[[#This Row],[200D EMA]])/Table2[[#This Row],[200D EMA]]</f>
        <v>0.57162092879944548</v>
      </c>
      <c r="V93">
        <v>0.45756522138379901</v>
      </c>
      <c r="W93">
        <v>1726</v>
      </c>
      <c r="X93">
        <v>1793.9</v>
      </c>
      <c r="Y93">
        <v>1713.1</v>
      </c>
      <c r="Z93">
        <v>1869.9</v>
      </c>
      <c r="AA93">
        <v>1231.4000000000001</v>
      </c>
      <c r="AB93">
        <v>1869.9</v>
      </c>
      <c r="AC93" s="2">
        <f>(Table2[[#This Row],[Close Price]]/Table2[[#This Row],[Day Low]])-1</f>
        <v>2.1639629200463473E-2</v>
      </c>
      <c r="AD93" s="2">
        <f>(Table2[[#This Row],[Day High]]/Table2[[#This Row],[Close Price]])-1</f>
        <v>1.7324978024782389E-2</v>
      </c>
      <c r="AE93" s="2">
        <f>(Table2[[#This Row],[Close Price]]/Table2[[#This Row],[Current Week Low]])-1</f>
        <v>2.9332788512054231E-2</v>
      </c>
      <c r="AF93" s="2">
        <f>(Table2[[#This Row],[Current Week High]]/Table2[[#This Row],[Close Price]])-1</f>
        <v>6.0424759690362206E-2</v>
      </c>
      <c r="AG93" s="2">
        <f>(Table2[[#This Row],[Close Price]]/Table2[[#This Row],[Current Month Low]])-1</f>
        <v>0.43198798115965542</v>
      </c>
      <c r="AH93" s="2">
        <f>(Table2[[#This Row],[Current Month High]]/Table2[[#This Row],[Close Price]])-1</f>
        <v>6.0424759690362206E-2</v>
      </c>
      <c r="AI93">
        <v>6.0424759690362198</v>
      </c>
      <c r="AJ93">
        <v>119.022481679294</v>
      </c>
      <c r="AK93" t="str">
        <f>IF(AND(Table2[[#This Row],[20D EMA]]&gt;Table2[[#This Row],[50D EMA]],Table2[[#This Row],[50D EMA]]&gt;Table2[[#This Row],[200D EMA]]),"Uptrend","Downtrend/NoTrend")</f>
        <v>Uptrend</v>
      </c>
      <c r="AL93">
        <v>0.53</v>
      </c>
      <c r="AM93" t="s">
        <v>10125</v>
      </c>
      <c r="AN93">
        <v>-2.74</v>
      </c>
      <c r="AO93" t="s">
        <v>10126</v>
      </c>
      <c r="AP93">
        <v>0.157458990631303</v>
      </c>
      <c r="AQ93">
        <f>(Table2[[#This Row],[Sharpe Ratio]]-AVERAGE(Table2[Sharpe Ratio]))/_xlfn.STDEV.P(Table2[Sharpe Ratio])</f>
        <v>1.1684234519408301</v>
      </c>
      <c r="AR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5.8282561859913971</v>
      </c>
    </row>
    <row r="94" spans="1:44" x14ac:dyDescent="0.3">
      <c r="A94" t="s">
        <v>180</v>
      </c>
      <c r="B94" t="s">
        <v>181</v>
      </c>
      <c r="C94" t="s">
        <v>10081</v>
      </c>
      <c r="D94" t="s">
        <v>86</v>
      </c>
      <c r="E94">
        <v>140786.66044082001</v>
      </c>
      <c r="F94">
        <v>440.6</v>
      </c>
      <c r="G94">
        <v>75.506328321956005</v>
      </c>
      <c r="H94">
        <f>(Table2[[#This Row],[1Y Return vs Nifty]]-AVERAGE(Table2[1Y Return vs Nifty]))/_xlfn.STDEV.P(Table2[1Y Return vs Nifty])</f>
        <v>0.36988516316163322</v>
      </c>
      <c r="I94">
        <v>-6.9328254134982901</v>
      </c>
      <c r="J94">
        <f>(Table2[[#This Row],[1M Return vs Nifty]]-AVERAGE(Table2[1M Return vs Nifty]))/_xlfn.STDEV.P(Table2[1M Return vs Nifty])</f>
        <v>-0.81425921811729163</v>
      </c>
      <c r="K94">
        <v>23.348032426840501</v>
      </c>
      <c r="L94">
        <f>(Table2[[#This Row],[6M Return vs Nifty]]-AVERAGE(Table2[6M Return vs Nifty]))/_xlfn.STDEV.P(Table2[6M Return vs Nifty])</f>
        <v>0.31774971425812781</v>
      </c>
      <c r="M94">
        <v>-3.1258380324286099</v>
      </c>
      <c r="N94">
        <f>(Table2[[#This Row],[1W Return vs Nifty]]-AVERAGE(Table2[1W Return vs Nifty]))/_xlfn.STDEV.P(Table2[1W Return vs Nifty])</f>
        <v>-4.0603107465526755E-2</v>
      </c>
      <c r="O94">
        <v>439.2</v>
      </c>
      <c r="P94">
        <v>432.28050245238802</v>
      </c>
      <c r="Q94">
        <v>366.85063635441901</v>
      </c>
      <c r="R94">
        <v>51.927266471881403</v>
      </c>
      <c r="S94" s="2">
        <f>(Table2[[#This Row],[Close Price]]-Table2[[#This Row],[20D EMA]])/Table2[[#This Row],[20D EMA]]</f>
        <v>3.1876138433516261E-3</v>
      </c>
      <c r="T94" s="2">
        <f>(Table2[[#This Row],[Close Price]]-Table2[[#This Row],[50D EMA]])/Table2[[#This Row],[50D EMA]]</f>
        <v>1.9245599790909659E-2</v>
      </c>
      <c r="U94" s="2">
        <f>(Table2[[#This Row],[Close Price]]-Table2[[#This Row],[200D EMA]])/Table2[[#This Row],[200D EMA]]</f>
        <v>0.20103376234662115</v>
      </c>
      <c r="V94">
        <v>0.66985968911355498</v>
      </c>
      <c r="W94">
        <v>438.3</v>
      </c>
      <c r="X94">
        <v>444.45</v>
      </c>
      <c r="Y94">
        <v>426.5</v>
      </c>
      <c r="Z94">
        <v>444.45</v>
      </c>
      <c r="AA94">
        <v>371.65</v>
      </c>
      <c r="AB94">
        <v>460</v>
      </c>
      <c r="AC94" s="2">
        <f>(Table2[[#This Row],[Close Price]]/Table2[[#This Row],[Day Low]])-1</f>
        <v>5.2475473420032781E-3</v>
      </c>
      <c r="AD94" s="2">
        <f>(Table2[[#This Row],[Day High]]/Table2[[#This Row],[Close Price]])-1</f>
        <v>8.7380844303222016E-3</v>
      </c>
      <c r="AE94" s="2">
        <f>(Table2[[#This Row],[Close Price]]/Table2[[#This Row],[Current Week Low]])-1</f>
        <v>3.3059788980070337E-2</v>
      </c>
      <c r="AF94" s="2">
        <f>(Table2[[#This Row],[Current Week High]]/Table2[[#This Row],[Close Price]])-1</f>
        <v>8.7380844303222016E-3</v>
      </c>
      <c r="AG94" s="2">
        <f>(Table2[[#This Row],[Close Price]]/Table2[[#This Row],[Current Month Low]])-1</f>
        <v>0.18552401452979961</v>
      </c>
      <c r="AH94" s="2">
        <f>(Table2[[#This Row],[Current Month High]]/Table2[[#This Row],[Close Price]])-1</f>
        <v>4.4030866999545948E-2</v>
      </c>
      <c r="AI94">
        <v>5.3563322741715798</v>
      </c>
      <c r="AJ94">
        <v>103.275663206459</v>
      </c>
      <c r="AK94" t="str">
        <f>IF(AND(Table2[[#This Row],[20D EMA]]&gt;Table2[[#This Row],[50D EMA]],Table2[[#This Row],[50D EMA]]&gt;Table2[[#This Row],[200D EMA]]),"Uptrend","Downtrend/NoTrend")</f>
        <v>Uptrend</v>
      </c>
      <c r="AL94">
        <v>0.01</v>
      </c>
      <c r="AM94" t="s">
        <v>10125</v>
      </c>
      <c r="AN94">
        <v>-1.74</v>
      </c>
      <c r="AO94" t="s">
        <v>10126</v>
      </c>
      <c r="AP94">
        <v>0.15550363465502401</v>
      </c>
      <c r="AQ94">
        <f>(Table2[[#This Row],[Sharpe Ratio]]-AVERAGE(Table2[Sharpe Ratio]))/_xlfn.STDEV.P(Table2[Sharpe Ratio])</f>
        <v>1.1463164140395272</v>
      </c>
      <c r="AR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0.97908896587646976</v>
      </c>
    </row>
    <row r="95" spans="1:44" x14ac:dyDescent="0.3">
      <c r="A95" t="s">
        <v>1109</v>
      </c>
      <c r="B95" t="s">
        <v>1110</v>
      </c>
      <c r="C95" t="s">
        <v>10084</v>
      </c>
      <c r="D95" t="s">
        <v>375</v>
      </c>
      <c r="E95">
        <v>10721.793546303999</v>
      </c>
      <c r="F95">
        <v>173.44</v>
      </c>
      <c r="G95">
        <v>176.39454654040401</v>
      </c>
      <c r="H95">
        <f>(Table2[[#This Row],[1Y Return vs Nifty]]-AVERAGE(Table2[1Y Return vs Nifty]))/_xlfn.STDEV.P(Table2[1Y Return vs Nifty])</f>
        <v>1.5772015681266218</v>
      </c>
      <c r="I95">
        <v>-2.8266012891288401</v>
      </c>
      <c r="J95">
        <f>(Table2[[#This Row],[1M Return vs Nifty]]-AVERAGE(Table2[1M Return vs Nifty]))/_xlfn.STDEV.P(Table2[1M Return vs Nifty])</f>
        <v>-0.43395409764110826</v>
      </c>
      <c r="K95">
        <v>44.057963388989499</v>
      </c>
      <c r="L95">
        <f>(Table2[[#This Row],[6M Return vs Nifty]]-AVERAGE(Table2[6M Return vs Nifty]))/_xlfn.STDEV.P(Table2[6M Return vs Nifty])</f>
        <v>0.95043704940843721</v>
      </c>
      <c r="M95">
        <v>-5.3032512099704396</v>
      </c>
      <c r="N95">
        <f>(Table2[[#This Row],[1W Return vs Nifty]]-AVERAGE(Table2[1W Return vs Nifty]))/_xlfn.STDEV.P(Table2[1W Return vs Nifty])</f>
        <v>-0.46760151550821927</v>
      </c>
      <c r="O95">
        <v>171.95</v>
      </c>
      <c r="P95">
        <v>171.83010635737301</v>
      </c>
      <c r="Q95">
        <v>142.30861663763599</v>
      </c>
      <c r="R95">
        <v>51.706080581669802</v>
      </c>
      <c r="S95" s="2">
        <f>(Table2[[#This Row],[Close Price]]-Table2[[#This Row],[20D EMA]])/Table2[[#This Row],[20D EMA]]</f>
        <v>8.6653096830474514E-3</v>
      </c>
      <c r="T95" s="2">
        <f>(Table2[[#This Row],[Close Price]]-Table2[[#This Row],[50D EMA]])/Table2[[#This Row],[50D EMA]]</f>
        <v>9.3691011240994177E-3</v>
      </c>
      <c r="U95" s="2">
        <f>(Table2[[#This Row],[Close Price]]-Table2[[#This Row],[200D EMA]])/Table2[[#This Row],[200D EMA]]</f>
        <v>0.21875965136836814</v>
      </c>
      <c r="V95">
        <v>0.79192624421586899</v>
      </c>
      <c r="W95">
        <v>171.36</v>
      </c>
      <c r="X95">
        <v>177.68</v>
      </c>
      <c r="Y95">
        <v>171.36</v>
      </c>
      <c r="Z95">
        <v>184</v>
      </c>
      <c r="AA95">
        <v>135</v>
      </c>
      <c r="AB95">
        <v>184</v>
      </c>
      <c r="AC95" s="2">
        <f>(Table2[[#This Row],[Close Price]]/Table2[[#This Row],[Day Low]])-1</f>
        <v>1.2138188608776801E-2</v>
      </c>
      <c r="AD95" s="2">
        <f>(Table2[[#This Row],[Day High]]/Table2[[#This Row],[Close Price]])-1</f>
        <v>2.4446494464944735E-2</v>
      </c>
      <c r="AE95" s="2">
        <f>(Table2[[#This Row],[Close Price]]/Table2[[#This Row],[Current Week Low]])-1</f>
        <v>1.2138188608776801E-2</v>
      </c>
      <c r="AF95" s="2">
        <f>(Table2[[#This Row],[Current Week High]]/Table2[[#This Row],[Close Price]])-1</f>
        <v>6.0885608856088513E-2</v>
      </c>
      <c r="AG95" s="2">
        <f>(Table2[[#This Row],[Close Price]]/Table2[[#This Row],[Current Month Low]])-1</f>
        <v>0.28474074074074074</v>
      </c>
      <c r="AH95" s="2">
        <f>(Table2[[#This Row],[Current Month High]]/Table2[[#This Row],[Close Price]])-1</f>
        <v>6.0885608856088513E-2</v>
      </c>
      <c r="AI95">
        <v>19.9261992619926</v>
      </c>
      <c r="AJ95">
        <v>220.29547553093201</v>
      </c>
      <c r="AK95" t="str">
        <f>IF(AND(Table2[[#This Row],[20D EMA]]&gt;Table2[[#This Row],[50D EMA]],Table2[[#This Row],[50D EMA]]&gt;Table2[[#This Row],[200D EMA]]),"Uptrend","Downtrend/NoTrend")</f>
        <v>Uptrend</v>
      </c>
      <c r="AL95">
        <v>-0.19</v>
      </c>
      <c r="AM95" t="s">
        <v>10126</v>
      </c>
      <c r="AN95">
        <v>3.48</v>
      </c>
      <c r="AO95" t="s">
        <v>10125</v>
      </c>
      <c r="AP95">
        <v>0.15549980535108701</v>
      </c>
      <c r="AQ95">
        <f>(Table2[[#This Row],[Sharpe Ratio]]-AVERAGE(Table2[Sharpe Ratio]))/_xlfn.STDEV.P(Table2[Sharpe Ratio])</f>
        <v>1.1462731203537238</v>
      </c>
      <c r="AR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2.7723561247394555</v>
      </c>
    </row>
    <row r="96" spans="1:44" x14ac:dyDescent="0.3">
      <c r="A96" t="s">
        <v>254</v>
      </c>
      <c r="B96" t="s">
        <v>255</v>
      </c>
      <c r="C96" t="s">
        <v>10081</v>
      </c>
      <c r="D96" t="s">
        <v>98</v>
      </c>
      <c r="E96">
        <v>101153.50048635001</v>
      </c>
      <c r="F96">
        <v>100.7</v>
      </c>
      <c r="G96">
        <v>95.004737690524095</v>
      </c>
      <c r="H96">
        <f>(Table2[[#This Row],[1Y Return vs Nifty]]-AVERAGE(Table2[1Y Return vs Nifty]))/_xlfn.STDEV.P(Table2[1Y Return vs Nifty])</f>
        <v>0.60322013445058709</v>
      </c>
      <c r="I96">
        <v>-9.0091244436199904</v>
      </c>
      <c r="J96">
        <f>(Table2[[#This Row],[1M Return vs Nifty]]-AVERAGE(Table2[1M Return vs Nifty]))/_xlfn.STDEV.P(Table2[1M Return vs Nifty])</f>
        <v>-1.0065592798963772</v>
      </c>
      <c r="K96">
        <v>44.794253828665198</v>
      </c>
      <c r="L96">
        <f>(Table2[[#This Row],[6M Return vs Nifty]]-AVERAGE(Table2[6M Return vs Nifty]))/_xlfn.STDEV.P(Table2[6M Return vs Nifty])</f>
        <v>0.97293068480618317</v>
      </c>
      <c r="M96">
        <v>-3.8828390599972402</v>
      </c>
      <c r="N96">
        <f>(Table2[[#This Row],[1W Return vs Nifty]]-AVERAGE(Table2[1W Return vs Nifty]))/_xlfn.STDEV.P(Table2[1W Return vs Nifty])</f>
        <v>-0.18905368037121861</v>
      </c>
      <c r="O96">
        <v>100.7</v>
      </c>
      <c r="P96">
        <v>98.5088894922891</v>
      </c>
      <c r="Q96">
        <v>81.134549346636604</v>
      </c>
      <c r="R96">
        <v>50.441340236116297</v>
      </c>
      <c r="S96" s="2">
        <f>(Table2[[#This Row],[Close Price]]-Table2[[#This Row],[20D EMA]])/Table2[[#This Row],[20D EMA]]</f>
        <v>0</v>
      </c>
      <c r="T96" s="2">
        <f>(Table2[[#This Row],[Close Price]]-Table2[[#This Row],[50D EMA]])/Table2[[#This Row],[50D EMA]]</f>
        <v>2.2242769348063907E-2</v>
      </c>
      <c r="U96" s="2">
        <f>(Table2[[#This Row],[Close Price]]-Table2[[#This Row],[200D EMA]])/Table2[[#This Row],[200D EMA]]</f>
        <v>0.24114820148655297</v>
      </c>
      <c r="V96">
        <v>0.464191997009688</v>
      </c>
      <c r="W96">
        <v>98.69</v>
      </c>
      <c r="X96">
        <v>102.83</v>
      </c>
      <c r="Y96">
        <v>98.01</v>
      </c>
      <c r="Z96">
        <v>102.83</v>
      </c>
      <c r="AA96">
        <v>91.1</v>
      </c>
      <c r="AB96">
        <v>118</v>
      </c>
      <c r="AC96" s="2">
        <f>(Table2[[#This Row],[Close Price]]/Table2[[#This Row],[Day Low]])-1</f>
        <v>2.0366805147431499E-2</v>
      </c>
      <c r="AD96" s="2">
        <f>(Table2[[#This Row],[Day High]]/Table2[[#This Row],[Close Price]])-1</f>
        <v>2.1151936444885777E-2</v>
      </c>
      <c r="AE96" s="2">
        <f>(Table2[[#This Row],[Close Price]]/Table2[[#This Row],[Current Week Low]])-1</f>
        <v>2.7446178961330503E-2</v>
      </c>
      <c r="AF96" s="2">
        <f>(Table2[[#This Row],[Current Week High]]/Table2[[#This Row],[Close Price]])-1</f>
        <v>2.1151936444885777E-2</v>
      </c>
      <c r="AG96" s="2">
        <f>(Table2[[#This Row],[Close Price]]/Table2[[#This Row],[Current Month Low]])-1</f>
        <v>0.10537870472008781</v>
      </c>
      <c r="AH96" s="2">
        <f>(Table2[[#This Row],[Current Month High]]/Table2[[#This Row],[Close Price]])-1</f>
        <v>0.17179741807348559</v>
      </c>
      <c r="AI96">
        <v>17.179741807348499</v>
      </c>
      <c r="AJ96">
        <v>124.526198439241</v>
      </c>
      <c r="AK96" t="str">
        <f>IF(AND(Table2[[#This Row],[20D EMA]]&gt;Table2[[#This Row],[50D EMA]],Table2[[#This Row],[50D EMA]]&gt;Table2[[#This Row],[200D EMA]]),"Uptrend","Downtrend/NoTrend")</f>
        <v>Uptrend</v>
      </c>
      <c r="AL96">
        <v>0.04</v>
      </c>
      <c r="AM96" t="s">
        <v>10125</v>
      </c>
      <c r="AN96">
        <v>-1.65</v>
      </c>
      <c r="AO96" t="s">
        <v>10126</v>
      </c>
      <c r="AP96">
        <v>0.15502415475857501</v>
      </c>
      <c r="AQ96">
        <f>(Table2[[#This Row],[Sharpe Ratio]]-AVERAGE(Table2[Sharpe Ratio]))/_xlfn.STDEV.P(Table2[Sharpe Ratio])</f>
        <v>1.1408954674843723</v>
      </c>
      <c r="AR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1.5214333264735469</v>
      </c>
    </row>
    <row r="97" spans="1:44" x14ac:dyDescent="0.3">
      <c r="A97" t="s">
        <v>1238</v>
      </c>
      <c r="B97" t="s">
        <v>1239</v>
      </c>
      <c r="C97" t="s">
        <v>10084</v>
      </c>
      <c r="D97" t="s">
        <v>375</v>
      </c>
      <c r="E97">
        <v>8787.6709461600003</v>
      </c>
      <c r="F97">
        <v>655.8</v>
      </c>
      <c r="G97">
        <v>9.8828186537229499</v>
      </c>
      <c r="H97">
        <f>(Table2[[#This Row],[1Y Return vs Nifty]]-AVERAGE(Table2[1Y Return vs Nifty]))/_xlfn.STDEV.P(Table2[1Y Return vs Nifty])</f>
        <v>-0.41542298453790599</v>
      </c>
      <c r="I97">
        <v>-17.338716332642498</v>
      </c>
      <c r="J97">
        <f>(Table2[[#This Row],[1M Return vs Nifty]]-AVERAGE(Table2[1M Return vs Nifty]))/_xlfn.STDEV.P(Table2[1M Return vs Nifty])</f>
        <v>-1.778018983732828</v>
      </c>
      <c r="K97">
        <v>-39.073786454780603</v>
      </c>
      <c r="L97">
        <f>(Table2[[#This Row],[6M Return vs Nifty]]-AVERAGE(Table2[6M Return vs Nifty]))/_xlfn.STDEV.P(Table2[6M Return vs Nifty])</f>
        <v>-1.5892336704585743</v>
      </c>
      <c r="M97">
        <v>-6.1168802581217898</v>
      </c>
      <c r="N97">
        <f>(Table2[[#This Row],[1W Return vs Nifty]]-AVERAGE(Table2[1W Return vs Nifty]))/_xlfn.STDEV.P(Table2[1W Return vs Nifty])</f>
        <v>-0.62715704308619258</v>
      </c>
      <c r="O97">
        <v>684.44</v>
      </c>
      <c r="P97">
        <v>743.17888793413897</v>
      </c>
      <c r="Q97">
        <v>771.99792766625103</v>
      </c>
      <c r="R97">
        <v>34.6092124654892</v>
      </c>
      <c r="S97" s="2">
        <f>(Table2[[#This Row],[Close Price]]-Table2[[#This Row],[20D EMA]])/Table2[[#This Row],[20D EMA]]</f>
        <v>-4.1844427561218075E-2</v>
      </c>
      <c r="T97" s="2">
        <f>(Table2[[#This Row],[Close Price]]-Table2[[#This Row],[50D EMA]])/Table2[[#This Row],[50D EMA]]</f>
        <v>-0.11757450238802074</v>
      </c>
      <c r="U97" s="2">
        <f>(Table2[[#This Row],[Close Price]]-Table2[[#This Row],[200D EMA]])/Table2[[#This Row],[200D EMA]]</f>
        <v>-0.15051585438515008</v>
      </c>
      <c r="V97">
        <v>1.0093666134753501</v>
      </c>
      <c r="W97">
        <v>651</v>
      </c>
      <c r="X97">
        <v>679.15</v>
      </c>
      <c r="Y97">
        <v>651</v>
      </c>
      <c r="Z97">
        <v>692.9</v>
      </c>
      <c r="AA97">
        <v>601.75</v>
      </c>
      <c r="AB97">
        <v>708</v>
      </c>
      <c r="AC97" s="2">
        <f>(Table2[[#This Row],[Close Price]]/Table2[[#This Row],[Day Low]])-1</f>
        <v>7.3732718894008453E-3</v>
      </c>
      <c r="AD97" s="2">
        <f>(Table2[[#This Row],[Day High]]/Table2[[#This Row],[Close Price]])-1</f>
        <v>3.5605367490088469E-2</v>
      </c>
      <c r="AE97" s="2">
        <f>(Table2[[#This Row],[Close Price]]/Table2[[#This Row],[Current Week Low]])-1</f>
        <v>7.3732718894008453E-3</v>
      </c>
      <c r="AF97" s="2">
        <f>(Table2[[#This Row],[Current Week High]]/Table2[[#This Row],[Close Price]])-1</f>
        <v>5.6572125648063576E-2</v>
      </c>
      <c r="AG97" s="2">
        <f>(Table2[[#This Row],[Close Price]]/Table2[[#This Row],[Current Month Low]])-1</f>
        <v>8.9821354383049279E-2</v>
      </c>
      <c r="AH97" s="2">
        <f>(Table2[[#This Row],[Current Month High]]/Table2[[#This Row],[Close Price]])-1</f>
        <v>7.9597438243366847E-2</v>
      </c>
      <c r="AI97">
        <v>67.276608722171403</v>
      </c>
      <c r="AJ97">
        <v>47.569756975697501</v>
      </c>
      <c r="AK97" t="str">
        <f>IF(AND(Table2[[#This Row],[20D EMA]]&gt;Table2[[#This Row],[50D EMA]],Table2[[#This Row],[50D EMA]]&gt;Table2[[#This Row],[200D EMA]]),"Uptrend","Downtrend/NoTrend")</f>
        <v>Downtrend/NoTrend</v>
      </c>
      <c r="AL97">
        <v>-0.35</v>
      </c>
      <c r="AM97" t="s">
        <v>10126</v>
      </c>
      <c r="AN97">
        <v>-3.3</v>
      </c>
      <c r="AO97" t="s">
        <v>10126</v>
      </c>
      <c r="AP97">
        <v>0.154738955646294</v>
      </c>
      <c r="AQ97">
        <f>(Table2[[#This Row],[Sharpe Ratio]]-AVERAGE(Table2[Sharpe Ratio]))/_xlfn.STDEV.P(Table2[Sharpe Ratio])</f>
        <v>1.1376710379374761</v>
      </c>
      <c r="AR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98" spans="1:44" x14ac:dyDescent="0.3">
      <c r="A98" t="s">
        <v>327</v>
      </c>
      <c r="B98" t="s">
        <v>328</v>
      </c>
      <c r="C98" t="s">
        <v>10080</v>
      </c>
      <c r="D98" t="s">
        <v>197</v>
      </c>
      <c r="E98">
        <v>74095.754763499994</v>
      </c>
      <c r="F98">
        <v>4740.5</v>
      </c>
      <c r="G98">
        <v>26.986016080072002</v>
      </c>
      <c r="H98">
        <f>(Table2[[#This Row],[1Y Return vs Nifty]]-AVERAGE(Table2[1Y Return vs Nifty]))/_xlfn.STDEV.P(Table2[1Y Return vs Nifty])</f>
        <v>-0.21075120824113322</v>
      </c>
      <c r="I98">
        <v>-3.84824280643344</v>
      </c>
      <c r="J98">
        <f>(Table2[[#This Row],[1M Return vs Nifty]]-AVERAGE(Table2[1M Return vs Nifty]))/_xlfn.STDEV.P(Table2[1M Return vs Nifty])</f>
        <v>-0.52857521148049469</v>
      </c>
      <c r="K98">
        <v>37.350574732956403</v>
      </c>
      <c r="L98">
        <f>(Table2[[#This Row],[6M Return vs Nifty]]-AVERAGE(Table2[6M Return vs Nifty]))/_xlfn.STDEV.P(Table2[6M Return vs Nifty])</f>
        <v>0.74552666789345012</v>
      </c>
      <c r="M98">
        <v>-3.1084757393272402</v>
      </c>
      <c r="N98">
        <f>(Table2[[#This Row],[1W Return vs Nifty]]-AVERAGE(Table2[1W Return vs Nifty]))/_xlfn.STDEV.P(Table2[1W Return vs Nifty])</f>
        <v>-3.7198300518126406E-2</v>
      </c>
      <c r="O98">
        <v>4550.04</v>
      </c>
      <c r="P98">
        <v>4192.76989265681</v>
      </c>
      <c r="Q98">
        <v>3482.63490061532</v>
      </c>
      <c r="R98">
        <v>61.154783073193101</v>
      </c>
      <c r="S98" s="2">
        <f>(Table2[[#This Row],[Close Price]]-Table2[[#This Row],[20D EMA]])/Table2[[#This Row],[20D EMA]]</f>
        <v>4.1858972668372157E-2</v>
      </c>
      <c r="T98" s="2">
        <f>(Table2[[#This Row],[Close Price]]-Table2[[#This Row],[50D EMA]])/Table2[[#This Row],[50D EMA]]</f>
        <v>0.13063681560547383</v>
      </c>
      <c r="U98" s="2">
        <f>(Table2[[#This Row],[Close Price]]-Table2[[#This Row],[200D EMA]])/Table2[[#This Row],[200D EMA]]</f>
        <v>0.36118201743238643</v>
      </c>
      <c r="V98">
        <v>1.16855789445572</v>
      </c>
      <c r="W98">
        <v>4662.05</v>
      </c>
      <c r="X98">
        <v>4797</v>
      </c>
      <c r="Y98">
        <v>4624.3999999999996</v>
      </c>
      <c r="Z98">
        <v>4838.7</v>
      </c>
      <c r="AA98">
        <v>3786.2</v>
      </c>
      <c r="AB98">
        <v>4951</v>
      </c>
      <c r="AC98" s="2">
        <f>(Table2[[#This Row],[Close Price]]/Table2[[#This Row],[Day Low]])-1</f>
        <v>1.6827361353910719E-2</v>
      </c>
      <c r="AD98" s="2">
        <f>(Table2[[#This Row],[Day High]]/Table2[[#This Row],[Close Price]])-1</f>
        <v>1.1918573990085335E-2</v>
      </c>
      <c r="AE98" s="2">
        <f>(Table2[[#This Row],[Close Price]]/Table2[[#This Row],[Current Week Low]])-1</f>
        <v>2.5105959692068192E-2</v>
      </c>
      <c r="AF98" s="2">
        <f>(Table2[[#This Row],[Current Week High]]/Table2[[#This Row],[Close Price]])-1</f>
        <v>2.0715114439405102E-2</v>
      </c>
      <c r="AG98" s="2">
        <f>(Table2[[#This Row],[Close Price]]/Table2[[#This Row],[Current Month Low]])-1</f>
        <v>0.25204690718926637</v>
      </c>
      <c r="AH98" s="2">
        <f>(Table2[[#This Row],[Current Month High]]/Table2[[#This Row],[Close Price]])-1</f>
        <v>4.4404598671026196E-2</v>
      </c>
      <c r="AI98">
        <v>4.4404598671026196</v>
      </c>
      <c r="AJ98">
        <v>81.475384733175105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0.28000000000000003</v>
      </c>
      <c r="AM98" t="s">
        <v>10125</v>
      </c>
      <c r="AN98">
        <v>9.2200000000000006</v>
      </c>
      <c r="AO98" t="s">
        <v>10125</v>
      </c>
      <c r="AP98">
        <v>0.15458332760083501</v>
      </c>
      <c r="AQ98">
        <f>(Table2[[#This Row],[Sharpe Ratio]]-AVERAGE(Table2[Sharpe Ratio]))/_xlfn.STDEV.P(Table2[Sharpe Ratio])</f>
        <v>1.1359115245081033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1.104913472161799</v>
      </c>
    </row>
    <row r="99" spans="1:44" x14ac:dyDescent="0.3">
      <c r="A99" t="s">
        <v>415</v>
      </c>
      <c r="B99" t="s">
        <v>416</v>
      </c>
      <c r="C99" t="s">
        <v>10076</v>
      </c>
      <c r="D99" t="s">
        <v>126</v>
      </c>
      <c r="E99">
        <v>56293.428</v>
      </c>
      <c r="F99">
        <v>281.2</v>
      </c>
      <c r="G99">
        <v>364.62162077621201</v>
      </c>
      <c r="H99">
        <f>(Table2[[#This Row],[1Y Return vs Nifty]]-AVERAGE(Table2[1Y Return vs Nifty]))/_xlfn.STDEV.P(Table2[1Y Return vs Nifty])</f>
        <v>3.8296908934054366</v>
      </c>
      <c r="I99">
        <v>2.9561959308723802</v>
      </c>
      <c r="J99">
        <f>(Table2[[#This Row],[1M Return vs Nifty]]-AVERAGE(Table2[1M Return vs Nifty]))/_xlfn.STDEV.P(Table2[1M Return vs Nifty])</f>
        <v>0.10162976890675464</v>
      </c>
      <c r="K99">
        <v>109.439413566925</v>
      </c>
      <c r="L99">
        <f>(Table2[[#This Row],[6M Return vs Nifty]]-AVERAGE(Table2[6M Return vs Nifty]))/_xlfn.STDEV.P(Table2[6M Return vs Nifty])</f>
        <v>2.9478370193525345</v>
      </c>
      <c r="M99">
        <v>-2.0446138695129901</v>
      </c>
      <c r="N99">
        <f>(Table2[[#This Row],[1W Return vs Nifty]]-AVERAGE(Table2[1W Return vs Nifty]))/_xlfn.STDEV.P(Table2[1W Return vs Nifty])</f>
        <v>0.17142876644068014</v>
      </c>
      <c r="O99">
        <v>272.27999999999997</v>
      </c>
      <c r="P99">
        <v>250.43661787822401</v>
      </c>
      <c r="Q99">
        <v>177.39117191208999</v>
      </c>
      <c r="R99">
        <v>57.291141777147899</v>
      </c>
      <c r="S99" s="2">
        <f>(Table2[[#This Row],[Close Price]]-Table2[[#This Row],[20D EMA]])/Table2[[#This Row],[20D EMA]]</f>
        <v>3.2760393712354993E-2</v>
      </c>
      <c r="T99" s="2">
        <f>(Table2[[#This Row],[Close Price]]-Table2[[#This Row],[50D EMA]])/Table2[[#This Row],[50D EMA]]</f>
        <v>0.12283899368396205</v>
      </c>
      <c r="U99" s="2">
        <f>(Table2[[#This Row],[Close Price]]-Table2[[#This Row],[200D EMA]])/Table2[[#This Row],[200D EMA]]</f>
        <v>0.58519726189843713</v>
      </c>
      <c r="V99">
        <v>0.78901452812782302</v>
      </c>
      <c r="W99">
        <v>278.3</v>
      </c>
      <c r="X99">
        <v>285.8</v>
      </c>
      <c r="Y99">
        <v>272.89999999999998</v>
      </c>
      <c r="Z99">
        <v>294.89999999999998</v>
      </c>
      <c r="AA99">
        <v>203.3</v>
      </c>
      <c r="AB99">
        <v>300</v>
      </c>
      <c r="AC99" s="2">
        <f>(Table2[[#This Row],[Close Price]]/Table2[[#This Row],[Day Low]])-1</f>
        <v>1.0420409629895655E-2</v>
      </c>
      <c r="AD99" s="2">
        <f>(Table2[[#This Row],[Day High]]/Table2[[#This Row],[Close Price]])-1</f>
        <v>1.6358463726884764E-2</v>
      </c>
      <c r="AE99" s="2">
        <f>(Table2[[#This Row],[Close Price]]/Table2[[#This Row],[Current Week Low]])-1</f>
        <v>3.0414071088310735E-2</v>
      </c>
      <c r="AF99" s="2">
        <f>(Table2[[#This Row],[Current Week High]]/Table2[[#This Row],[Close Price]])-1</f>
        <v>4.8719772403982953E-2</v>
      </c>
      <c r="AG99" s="2">
        <f>(Table2[[#This Row],[Close Price]]/Table2[[#This Row],[Current Month Low]])-1</f>
        <v>0.38317757009345788</v>
      </c>
      <c r="AH99" s="2">
        <f>(Table2[[#This Row],[Current Month High]]/Table2[[#This Row],[Close Price]])-1</f>
        <v>6.6856330014224863E-2</v>
      </c>
      <c r="AI99">
        <v>6.6856330014224801</v>
      </c>
      <c r="AJ99">
        <v>394.20035149384802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0.24</v>
      </c>
      <c r="AM99" t="s">
        <v>10125</v>
      </c>
      <c r="AN99">
        <v>0.12</v>
      </c>
      <c r="AO99" t="s">
        <v>10125</v>
      </c>
      <c r="AP99">
        <v>0.15436056259162501</v>
      </c>
      <c r="AQ99">
        <f>(Table2[[#This Row],[Sharpe Ratio]]-AVERAGE(Table2[Sharpe Ratio]))/_xlfn.STDEV.P(Table2[Sharpe Ratio])</f>
        <v>1.133392968009219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8.1839794161146244</v>
      </c>
    </row>
    <row r="100" spans="1:44" x14ac:dyDescent="0.3">
      <c r="A100" t="s">
        <v>243</v>
      </c>
      <c r="B100" t="s">
        <v>244</v>
      </c>
      <c r="C100" t="s">
        <v>10084</v>
      </c>
      <c r="D100" t="s">
        <v>148</v>
      </c>
      <c r="E100">
        <v>104757.876035175</v>
      </c>
      <c r="F100">
        <v>300.85000000000002</v>
      </c>
      <c r="G100">
        <v>227.17567965244501</v>
      </c>
      <c r="H100">
        <f>(Table2[[#This Row],[1Y Return vs Nifty]]-AVERAGE(Table2[1Y Return vs Nifty]))/_xlfn.STDEV.P(Table2[1Y Return vs Nifty])</f>
        <v>2.184892893749292</v>
      </c>
      <c r="I100">
        <v>-5.8546998336984704</v>
      </c>
      <c r="J100">
        <f>(Table2[[#This Row],[1M Return vs Nifty]]-AVERAGE(Table2[1M Return vs Nifty]))/_xlfn.STDEV.P(Table2[1M Return vs Nifty])</f>
        <v>-0.71440673415742328</v>
      </c>
      <c r="K100">
        <v>45.956482621961797</v>
      </c>
      <c r="L100">
        <f>(Table2[[#This Row],[6M Return vs Nifty]]-AVERAGE(Table2[6M Return vs Nifty]))/_xlfn.STDEV.P(Table2[6M Return vs Nifty])</f>
        <v>1.0084367151937168</v>
      </c>
      <c r="M100">
        <v>-1.2332453530148599</v>
      </c>
      <c r="N100">
        <f>(Table2[[#This Row],[1W Return vs Nifty]]-AVERAGE(Table2[1W Return vs Nifty]))/_xlfn.STDEV.P(Table2[1W Return vs Nifty])</f>
        <v>0.33054099578421137</v>
      </c>
      <c r="O100">
        <v>294.33999999999997</v>
      </c>
      <c r="P100">
        <v>284.414026483393</v>
      </c>
      <c r="Q100">
        <v>221.926134734653</v>
      </c>
      <c r="R100">
        <v>59.677485700451797</v>
      </c>
      <c r="S100" s="2">
        <f>(Table2[[#This Row],[Close Price]]-Table2[[#This Row],[20D EMA]])/Table2[[#This Row],[20D EMA]]</f>
        <v>2.2117279336821526E-2</v>
      </c>
      <c r="T100" s="2">
        <f>(Table2[[#This Row],[Close Price]]-Table2[[#This Row],[50D EMA]])/Table2[[#This Row],[50D EMA]]</f>
        <v>5.7788899231967804E-2</v>
      </c>
      <c r="U100" s="2">
        <f>(Table2[[#This Row],[Close Price]]-Table2[[#This Row],[200D EMA]])/Table2[[#This Row],[200D EMA]]</f>
        <v>0.35563123450833178</v>
      </c>
      <c r="V100">
        <v>0.73534613973905205</v>
      </c>
      <c r="W100">
        <v>300</v>
      </c>
      <c r="X100">
        <v>307.89999999999998</v>
      </c>
      <c r="Y100">
        <v>288.5</v>
      </c>
      <c r="Z100">
        <v>307.89999999999998</v>
      </c>
      <c r="AA100">
        <v>224.05</v>
      </c>
      <c r="AB100">
        <v>321</v>
      </c>
      <c r="AC100" s="2">
        <f>(Table2[[#This Row],[Close Price]]/Table2[[#This Row],[Day Low]])-1</f>
        <v>2.8333333333334654E-3</v>
      </c>
      <c r="AD100" s="2">
        <f>(Table2[[#This Row],[Day High]]/Table2[[#This Row],[Close Price]])-1</f>
        <v>2.34336047864383E-2</v>
      </c>
      <c r="AE100" s="2">
        <f>(Table2[[#This Row],[Close Price]]/Table2[[#This Row],[Current Week Low]])-1</f>
        <v>4.2807625649913472E-2</v>
      </c>
      <c r="AF100" s="2">
        <f>(Table2[[#This Row],[Current Week High]]/Table2[[#This Row],[Close Price]])-1</f>
        <v>2.34336047864383E-2</v>
      </c>
      <c r="AG100" s="2">
        <f>(Table2[[#This Row],[Close Price]]/Table2[[#This Row],[Current Month Low]])-1</f>
        <v>0.34278062932381159</v>
      </c>
      <c r="AH100" s="2">
        <f>(Table2[[#This Row],[Current Month High]]/Table2[[#This Row],[Close Price]])-1</f>
        <v>6.6976898786770711E-2</v>
      </c>
      <c r="AI100">
        <v>7.1962772145587302</v>
      </c>
      <c r="AJ100">
        <v>256.035502958579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0.09</v>
      </c>
      <c r="AM100" t="s">
        <v>10125</v>
      </c>
      <c r="AN100">
        <v>1.91</v>
      </c>
      <c r="AO100" t="s">
        <v>10125</v>
      </c>
      <c r="AP100">
        <v>0.153686913547811</v>
      </c>
      <c r="AQ100">
        <f>(Table2[[#This Row],[Sharpe Ratio]]-AVERAGE(Table2[Sharpe Ratio]))/_xlfn.STDEV.P(Table2[Sharpe Ratio])</f>
        <v>1.1257767665991245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3.9352406371689215</v>
      </c>
    </row>
    <row r="101" spans="1:44" x14ac:dyDescent="0.3">
      <c r="A101" t="s">
        <v>1678</v>
      </c>
      <c r="B101" t="s">
        <v>1679</v>
      </c>
      <c r="C101" t="s">
        <v>10084</v>
      </c>
      <c r="D101" t="s">
        <v>662</v>
      </c>
      <c r="E101">
        <v>4600.8650799999996</v>
      </c>
      <c r="F101">
        <v>1062.8499999999999</v>
      </c>
      <c r="G101">
        <v>97.601602881630399</v>
      </c>
      <c r="H101">
        <f>(Table2[[#This Row],[1Y Return vs Nifty]]-AVERAGE(Table2[1Y Return vs Nifty]))/_xlfn.STDEV.P(Table2[1Y Return vs Nifty])</f>
        <v>0.63429648808304606</v>
      </c>
      <c r="I101">
        <v>-9.9058241650623504</v>
      </c>
      <c r="J101">
        <f>(Table2[[#This Row],[1M Return vs Nifty]]-AVERAGE(Table2[1M Return vs Nifty]))/_xlfn.STDEV.P(Table2[1M Return vs Nifty])</f>
        <v>-1.0896086910501006</v>
      </c>
      <c r="K101">
        <v>19.154726009854802</v>
      </c>
      <c r="L101">
        <f>(Table2[[#This Row],[6M Return vs Nifty]]-AVERAGE(Table2[6M Return vs Nifty]))/_xlfn.STDEV.P(Table2[6M Return vs Nifty])</f>
        <v>0.18964441698406695</v>
      </c>
      <c r="M101">
        <v>-2.80697594919633</v>
      </c>
      <c r="N101">
        <f>(Table2[[#This Row],[1W Return vs Nifty]]-AVERAGE(Table2[1W Return vs Nifty]))/_xlfn.STDEV.P(Table2[1W Return vs Nifty])</f>
        <v>2.1926872296545503E-2</v>
      </c>
      <c r="O101">
        <v>1107.3499999999999</v>
      </c>
      <c r="P101">
        <v>1146.3024314946899</v>
      </c>
      <c r="Q101">
        <v>981.89784386863403</v>
      </c>
      <c r="R101">
        <v>38.095574249456199</v>
      </c>
      <c r="S101" s="2">
        <f>(Table2[[#This Row],[Close Price]]-Table2[[#This Row],[20D EMA]])/Table2[[#This Row],[20D EMA]]</f>
        <v>-4.0186029710570281E-2</v>
      </c>
      <c r="T101" s="2">
        <f>(Table2[[#This Row],[Close Price]]-Table2[[#This Row],[50D EMA]])/Table2[[#This Row],[50D EMA]]</f>
        <v>-7.2801408425762895E-2</v>
      </c>
      <c r="U101" s="2">
        <f>(Table2[[#This Row],[Close Price]]-Table2[[#This Row],[200D EMA]])/Table2[[#This Row],[200D EMA]]</f>
        <v>8.2444580805288228E-2</v>
      </c>
      <c r="V101">
        <v>1.0892550700747801</v>
      </c>
      <c r="W101">
        <v>1050.5</v>
      </c>
      <c r="X101">
        <v>1090</v>
      </c>
      <c r="Y101">
        <v>1050.5</v>
      </c>
      <c r="Z101">
        <v>1128.55</v>
      </c>
      <c r="AA101">
        <v>967.05</v>
      </c>
      <c r="AB101">
        <v>1188.8</v>
      </c>
      <c r="AC101" s="2">
        <f>(Table2[[#This Row],[Close Price]]/Table2[[#This Row],[Day Low]])-1</f>
        <v>1.1756306520704252E-2</v>
      </c>
      <c r="AD101" s="2">
        <f>(Table2[[#This Row],[Day High]]/Table2[[#This Row],[Close Price]])-1</f>
        <v>2.55445265089147E-2</v>
      </c>
      <c r="AE101" s="2">
        <f>(Table2[[#This Row],[Close Price]]/Table2[[#This Row],[Current Week Low]])-1</f>
        <v>1.1756306520704252E-2</v>
      </c>
      <c r="AF101" s="2">
        <f>(Table2[[#This Row],[Current Week High]]/Table2[[#This Row],[Close Price]])-1</f>
        <v>6.1814931551959384E-2</v>
      </c>
      <c r="AG101" s="2">
        <f>(Table2[[#This Row],[Close Price]]/Table2[[#This Row],[Current Month Low]])-1</f>
        <v>9.9064164210743932E-2</v>
      </c>
      <c r="AH101" s="2">
        <f>(Table2[[#This Row],[Current Month High]]/Table2[[#This Row],[Close Price]])-1</f>
        <v>0.1185021404713742</v>
      </c>
      <c r="AI101">
        <v>40.6548431105048</v>
      </c>
      <c r="AJ101">
        <v>125.53846153846099</v>
      </c>
      <c r="AK101" t="str">
        <f>IF(AND(Table2[[#This Row],[20D EMA]]&gt;Table2[[#This Row],[50D EMA]],Table2[[#This Row],[50D EMA]]&gt;Table2[[#This Row],[200D EMA]]),"Uptrend","Downtrend/NoTrend")</f>
        <v>Downtrend/NoTrend</v>
      </c>
      <c r="AL101">
        <v>-0.24</v>
      </c>
      <c r="AM101" t="s">
        <v>10126</v>
      </c>
      <c r="AN101">
        <v>-5.18</v>
      </c>
      <c r="AO101" t="s">
        <v>10126</v>
      </c>
      <c r="AP101">
        <v>0.153522703821692</v>
      </c>
      <c r="AQ101">
        <f>(Table2[[#This Row],[Sharpe Ratio]]-AVERAGE(Table2[Sharpe Ratio]))/_xlfn.STDEV.P(Table2[Sharpe Ratio])</f>
        <v>1.1239202296395558</v>
      </c>
      <c r="AR1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02" spans="1:44" x14ac:dyDescent="0.3">
      <c r="A102" t="s">
        <v>875</v>
      </c>
      <c r="B102" t="s">
        <v>876</v>
      </c>
      <c r="C102" t="s">
        <v>10076</v>
      </c>
      <c r="D102" t="s">
        <v>24</v>
      </c>
      <c r="E102">
        <v>16635.121979526</v>
      </c>
      <c r="F102">
        <v>206.73</v>
      </c>
      <c r="G102">
        <v>37.0595185544435</v>
      </c>
      <c r="H102">
        <f>(Table2[[#This Row],[1Y Return vs Nifty]]-AVERAGE(Table2[1Y Return vs Nifty]))/_xlfn.STDEV.P(Table2[1Y Return vs Nifty])</f>
        <v>-9.0202892416677144E-2</v>
      </c>
      <c r="I102">
        <v>-3.9159138217482998</v>
      </c>
      <c r="J102">
        <f>(Table2[[#This Row],[1M Return vs Nifty]]-AVERAGE(Table2[1M Return vs Nifty]))/_xlfn.STDEV.P(Table2[1M Return vs Nifty])</f>
        <v>-0.53484268077895036</v>
      </c>
      <c r="K102">
        <v>12.4403408666287</v>
      </c>
      <c r="L102">
        <f>(Table2[[#This Row],[6M Return vs Nifty]]-AVERAGE(Table2[6M Return vs Nifty]))/_xlfn.STDEV.P(Table2[6M Return vs Nifty])</f>
        <v>-1.5479706858002073E-2</v>
      </c>
      <c r="M102">
        <v>-8.4951441201255005</v>
      </c>
      <c r="N102">
        <f>(Table2[[#This Row],[1W Return vs Nifty]]-AVERAGE(Table2[1W Return vs Nifty]))/_xlfn.STDEV.P(Table2[1W Return vs Nifty])</f>
        <v>-1.0935429791387641</v>
      </c>
      <c r="O102">
        <v>204.76</v>
      </c>
      <c r="P102">
        <v>199.09450893935701</v>
      </c>
      <c r="Q102">
        <v>173.70674401483299</v>
      </c>
      <c r="R102">
        <v>51.834848348787403</v>
      </c>
      <c r="S102" s="2">
        <f>(Table2[[#This Row],[Close Price]]-Table2[[#This Row],[20D EMA]])/Table2[[#This Row],[20D EMA]]</f>
        <v>9.6210197304160919E-3</v>
      </c>
      <c r="T102" s="2">
        <f>(Table2[[#This Row],[Close Price]]-Table2[[#This Row],[50D EMA]])/Table2[[#This Row],[50D EMA]]</f>
        <v>3.8351088140601113E-2</v>
      </c>
      <c r="U102" s="2">
        <f>(Table2[[#This Row],[Close Price]]-Table2[[#This Row],[200D EMA]])/Table2[[#This Row],[200D EMA]]</f>
        <v>0.19010923365385923</v>
      </c>
      <c r="V102">
        <v>0.82346234466326595</v>
      </c>
      <c r="W102">
        <v>200.5</v>
      </c>
      <c r="X102">
        <v>207.5</v>
      </c>
      <c r="Y102">
        <v>200.05</v>
      </c>
      <c r="Z102">
        <v>213.43</v>
      </c>
      <c r="AA102">
        <v>164.1</v>
      </c>
      <c r="AB102">
        <v>219.9</v>
      </c>
      <c r="AC102" s="2">
        <f>(Table2[[#This Row],[Close Price]]/Table2[[#This Row],[Day Low]])-1</f>
        <v>3.1072319201995047E-2</v>
      </c>
      <c r="AD102" s="2">
        <f>(Table2[[#This Row],[Day High]]/Table2[[#This Row],[Close Price]])-1</f>
        <v>3.7246650220095212E-3</v>
      </c>
      <c r="AE102" s="2">
        <f>(Table2[[#This Row],[Close Price]]/Table2[[#This Row],[Current Week Low]])-1</f>
        <v>3.3391652086978141E-2</v>
      </c>
      <c r="AF102" s="2">
        <f>(Table2[[#This Row],[Current Week High]]/Table2[[#This Row],[Close Price]])-1</f>
        <v>3.2409422918783015E-2</v>
      </c>
      <c r="AG102" s="2">
        <f>(Table2[[#This Row],[Close Price]]/Table2[[#This Row],[Current Month Low]])-1</f>
        <v>0.25978062157221204</v>
      </c>
      <c r="AH102" s="2">
        <f>(Table2[[#This Row],[Current Month High]]/Table2[[#This Row],[Close Price]])-1</f>
        <v>6.3706283558264465E-2</v>
      </c>
      <c r="AI102">
        <v>6.3706283558264403</v>
      </c>
      <c r="AJ102">
        <v>78.832179930795803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-0.01</v>
      </c>
      <c r="AM102" t="s">
        <v>10126</v>
      </c>
      <c r="AN102">
        <v>-1.49</v>
      </c>
      <c r="AO102" t="s">
        <v>10126</v>
      </c>
      <c r="AP102">
        <v>0.15298789015986899</v>
      </c>
      <c r="AQ102">
        <f>(Table2[[#This Row],[Sharpe Ratio]]-AVERAGE(Table2[Sharpe Ratio]))/_xlfn.STDEV.P(Table2[Sharpe Ratio])</f>
        <v>1.1178736856672633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-0.61619457352513041</v>
      </c>
    </row>
    <row r="103" spans="1:44" x14ac:dyDescent="0.3">
      <c r="A103" t="s">
        <v>1146</v>
      </c>
      <c r="B103" t="s">
        <v>1147</v>
      </c>
      <c r="C103" t="s">
        <v>10089</v>
      </c>
      <c r="D103" t="s">
        <v>140</v>
      </c>
      <c r="E103">
        <v>10018.150460055</v>
      </c>
      <c r="F103">
        <v>186.05</v>
      </c>
      <c r="G103">
        <v>122.33890254513599</v>
      </c>
      <c r="H103">
        <f>(Table2[[#This Row],[1Y Return vs Nifty]]-AVERAGE(Table2[1Y Return vs Nifty]))/_xlfn.STDEV.P(Table2[1Y Return vs Nifty])</f>
        <v>0.93032458953705777</v>
      </c>
      <c r="I103">
        <v>-12.700925744200701</v>
      </c>
      <c r="J103">
        <f>(Table2[[#This Row],[1M Return vs Nifty]]-AVERAGE(Table2[1M Return vs Nifty]))/_xlfn.STDEV.P(Table2[1M Return vs Nifty])</f>
        <v>-1.3484819065886251</v>
      </c>
      <c r="K103">
        <v>-6.6856038280090901</v>
      </c>
      <c r="L103">
        <f>(Table2[[#This Row],[6M Return vs Nifty]]-AVERAGE(Table2[6M Return vs Nifty]))/_xlfn.STDEV.P(Table2[6M Return vs Nifty])</f>
        <v>-0.59977634228372101</v>
      </c>
      <c r="M103">
        <v>-9.14323115105082</v>
      </c>
      <c r="N103">
        <f>(Table2[[#This Row],[1W Return vs Nifty]]-AVERAGE(Table2[1W Return vs Nifty]))/_xlfn.STDEV.P(Table2[1W Return vs Nifty])</f>
        <v>-1.22063513295343</v>
      </c>
      <c r="O103">
        <v>195.69</v>
      </c>
      <c r="P103">
        <v>203.69666708584899</v>
      </c>
      <c r="Q103">
        <v>195.60553702457401</v>
      </c>
      <c r="R103">
        <v>35.628718047093201</v>
      </c>
      <c r="S103" s="2">
        <f>(Table2[[#This Row],[Close Price]]-Table2[[#This Row],[20D EMA]])/Table2[[#This Row],[20D EMA]]</f>
        <v>-4.9261587204251556E-2</v>
      </c>
      <c r="T103" s="2">
        <f>(Table2[[#This Row],[Close Price]]-Table2[[#This Row],[50D EMA]])/Table2[[#This Row],[50D EMA]]</f>
        <v>-8.6632085533396075E-2</v>
      </c>
      <c r="U103" s="2">
        <f>(Table2[[#This Row],[Close Price]]-Table2[[#This Row],[200D EMA]])/Table2[[#This Row],[200D EMA]]</f>
        <v>-4.8851055905301533E-2</v>
      </c>
      <c r="V103">
        <v>0.60707859734995395</v>
      </c>
      <c r="W103">
        <v>185.15</v>
      </c>
      <c r="X103">
        <v>194</v>
      </c>
      <c r="Y103">
        <v>184.99</v>
      </c>
      <c r="Z103">
        <v>200.04</v>
      </c>
      <c r="AA103">
        <v>156.80000000000001</v>
      </c>
      <c r="AB103">
        <v>214</v>
      </c>
      <c r="AC103" s="2">
        <f>(Table2[[#This Row],[Close Price]]/Table2[[#This Row],[Day Low]])-1</f>
        <v>4.8609235754792923E-3</v>
      </c>
      <c r="AD103" s="2">
        <f>(Table2[[#This Row],[Day High]]/Table2[[#This Row],[Close Price]])-1</f>
        <v>4.2730448804084942E-2</v>
      </c>
      <c r="AE103" s="2">
        <f>(Table2[[#This Row],[Close Price]]/Table2[[#This Row],[Current Week Low]])-1</f>
        <v>5.730039461592451E-3</v>
      </c>
      <c r="AF103" s="2">
        <f>(Table2[[#This Row],[Current Week High]]/Table2[[#This Row],[Close Price]])-1</f>
        <v>7.519484009674815E-2</v>
      </c>
      <c r="AG103" s="2">
        <f>(Table2[[#This Row],[Close Price]]/Table2[[#This Row],[Current Month Low]])-1</f>
        <v>0.18654336734693877</v>
      </c>
      <c r="AH103" s="2">
        <f>(Table2[[#This Row],[Current Month High]]/Table2[[#This Row],[Close Price]])-1</f>
        <v>0.15022843321687707</v>
      </c>
      <c r="AI103">
        <v>53.1308787960225</v>
      </c>
      <c r="AJ103">
        <v>169.05278380332601</v>
      </c>
      <c r="AK103" t="str">
        <f>IF(AND(Table2[[#This Row],[20D EMA]]&gt;Table2[[#This Row],[50D EMA]],Table2[[#This Row],[50D EMA]]&gt;Table2[[#This Row],[200D EMA]]),"Uptrend","Downtrend/NoTrend")</f>
        <v>Downtrend/NoTrend</v>
      </c>
      <c r="AL103">
        <v>-0.28000000000000003</v>
      </c>
      <c r="AM103" t="s">
        <v>10126</v>
      </c>
      <c r="AN103">
        <v>-6.43</v>
      </c>
      <c r="AO103" t="s">
        <v>10126</v>
      </c>
      <c r="AP103">
        <v>0.15260065238831499</v>
      </c>
      <c r="AQ103">
        <f>(Table2[[#This Row],[Sharpe Ratio]]-AVERAGE(Table2[Sharpe Ratio]))/_xlfn.STDEV.P(Table2[Sharpe Ratio])</f>
        <v>1.1134956183504103</v>
      </c>
      <c r="AR1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04" spans="1:44" x14ac:dyDescent="0.3">
      <c r="A104" t="s">
        <v>1415</v>
      </c>
      <c r="B104" t="s">
        <v>1416</v>
      </c>
      <c r="C104" t="s">
        <v>10080</v>
      </c>
      <c r="D104" t="s">
        <v>197</v>
      </c>
      <c r="E104">
        <v>6953.8031354000004</v>
      </c>
      <c r="F104">
        <v>484.1</v>
      </c>
      <c r="G104">
        <v>126.50060552090299</v>
      </c>
      <c r="H104">
        <f>(Table2[[#This Row],[1Y Return vs Nifty]]-AVERAGE(Table2[1Y Return vs Nifty]))/_xlfn.STDEV.P(Table2[1Y Return vs Nifty])</f>
        <v>0.98012715681360385</v>
      </c>
      <c r="I104">
        <v>19.385373296323799</v>
      </c>
      <c r="J104">
        <f>(Table2[[#This Row],[1M Return vs Nifty]]-AVERAGE(Table2[1M Return vs Nifty]))/_xlfn.STDEV.P(Table2[1M Return vs Nifty])</f>
        <v>1.6232467308771497</v>
      </c>
      <c r="K104">
        <v>12.014825550761801</v>
      </c>
      <c r="L104">
        <f>(Table2[[#This Row],[6M Return vs Nifty]]-AVERAGE(Table2[6M Return vs Nifty]))/_xlfn.STDEV.P(Table2[6M Return vs Nifty])</f>
        <v>-2.8479178065970556E-2</v>
      </c>
      <c r="M104">
        <v>10.315792184911</v>
      </c>
      <c r="N104">
        <f>(Table2[[#This Row],[1W Return vs Nifty]]-AVERAGE(Table2[1W Return vs Nifty]))/_xlfn.STDEV.P(Table2[1W Return vs Nifty])</f>
        <v>2.5953480126531554</v>
      </c>
      <c r="O104">
        <v>427.86</v>
      </c>
      <c r="P104">
        <v>397.70599309943401</v>
      </c>
      <c r="Q104">
        <v>351.185626396739</v>
      </c>
      <c r="R104">
        <v>83.984661174437804</v>
      </c>
      <c r="S104" s="2">
        <f>(Table2[[#This Row],[Close Price]]-Table2[[#This Row],[20D EMA]])/Table2[[#This Row],[20D EMA]]</f>
        <v>0.13144486514280374</v>
      </c>
      <c r="T104" s="2">
        <f>(Table2[[#This Row],[Close Price]]-Table2[[#This Row],[50D EMA]])/Table2[[#This Row],[50D EMA]]</f>
        <v>0.2172308398655835</v>
      </c>
      <c r="U104" s="2">
        <f>(Table2[[#This Row],[Close Price]]-Table2[[#This Row],[200D EMA]])/Table2[[#This Row],[200D EMA]]</f>
        <v>0.37847327342806997</v>
      </c>
      <c r="V104">
        <v>2.3686116308732799</v>
      </c>
      <c r="W104">
        <v>467.5</v>
      </c>
      <c r="X104">
        <v>486.5</v>
      </c>
      <c r="Y104">
        <v>420.4</v>
      </c>
      <c r="Z104">
        <v>517</v>
      </c>
      <c r="AA104">
        <v>335</v>
      </c>
      <c r="AB104">
        <v>517</v>
      </c>
      <c r="AC104" s="2">
        <f>(Table2[[#This Row],[Close Price]]/Table2[[#This Row],[Day Low]])-1</f>
        <v>3.5508021390374456E-2</v>
      </c>
      <c r="AD104" s="2">
        <f>(Table2[[#This Row],[Day High]]/Table2[[#This Row],[Close Price]])-1</f>
        <v>4.9576533774013942E-3</v>
      </c>
      <c r="AE104" s="2">
        <f>(Table2[[#This Row],[Close Price]]/Table2[[#This Row],[Current Week Low]])-1</f>
        <v>0.1515223596574693</v>
      </c>
      <c r="AF104" s="2">
        <f>(Table2[[#This Row],[Current Week High]]/Table2[[#This Row],[Close Price]])-1</f>
        <v>6.7961165048543659E-2</v>
      </c>
      <c r="AG104" s="2">
        <f>(Table2[[#This Row],[Close Price]]/Table2[[#This Row],[Current Month Low]])-1</f>
        <v>0.44507462686567179</v>
      </c>
      <c r="AH104" s="2">
        <f>(Table2[[#This Row],[Current Month High]]/Table2[[#This Row],[Close Price]])-1</f>
        <v>6.7961165048543659E-2</v>
      </c>
      <c r="AI104">
        <v>6.7961165048543597</v>
      </c>
      <c r="AJ104">
        <v>157.774227902023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0.15</v>
      </c>
      <c r="AM104" t="s">
        <v>10125</v>
      </c>
      <c r="AN104">
        <v>16.36</v>
      </c>
      <c r="AO104" t="s">
        <v>10125</v>
      </c>
      <c r="AP104">
        <v>0.152165618852248</v>
      </c>
      <c r="AQ104">
        <f>(Table2[[#This Row],[Sharpe Ratio]]-AVERAGE(Table2[Sharpe Ratio]))/_xlfn.STDEV.P(Table2[Sharpe Ratio])</f>
        <v>1.1085771774185078</v>
      </c>
      <c r="AR1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6.2788198996964457</v>
      </c>
    </row>
    <row r="105" spans="1:44" x14ac:dyDescent="0.3">
      <c r="A105" t="s">
        <v>1050</v>
      </c>
      <c r="B105" t="s">
        <v>1051</v>
      </c>
      <c r="C105" t="s">
        <v>10089</v>
      </c>
      <c r="D105" t="s">
        <v>140</v>
      </c>
      <c r="E105">
        <v>11749.58119287</v>
      </c>
      <c r="F105">
        <v>495.45</v>
      </c>
      <c r="G105">
        <v>409.06420309652401</v>
      </c>
      <c r="H105">
        <f>(Table2[[#This Row],[1Y Return vs Nifty]]-AVERAGE(Table2[1Y Return vs Nifty]))/_xlfn.STDEV.P(Table2[1Y Return vs Nifty])</f>
        <v>4.3615295923320101</v>
      </c>
      <c r="I105">
        <v>14.746035342017001</v>
      </c>
      <c r="J105">
        <f>(Table2[[#This Row],[1M Return vs Nifty]]-AVERAGE(Table2[1M Return vs Nifty]))/_xlfn.STDEV.P(Table2[1M Return vs Nifty])</f>
        <v>1.1935663417402531</v>
      </c>
      <c r="K105">
        <v>153.71035789297699</v>
      </c>
      <c r="L105">
        <f>(Table2[[#This Row],[6M Return vs Nifty]]-AVERAGE(Table2[6M Return vs Nifty]))/_xlfn.STDEV.P(Table2[6M Return vs Nifty])</f>
        <v>4.3003121116852938</v>
      </c>
      <c r="M105">
        <v>5.5717424010989101</v>
      </c>
      <c r="N105">
        <f>(Table2[[#This Row],[1W Return vs Nifty]]-AVERAGE(Table2[1W Return vs Nifty]))/_xlfn.STDEV.P(Table2[1W Return vs Nifty])</f>
        <v>1.6650231086540257</v>
      </c>
      <c r="O105">
        <v>440.65</v>
      </c>
      <c r="P105">
        <v>399.25435817984197</v>
      </c>
      <c r="Q105">
        <v>273.90650430670598</v>
      </c>
      <c r="R105">
        <v>78.994252653616201</v>
      </c>
      <c r="S105" s="2">
        <f>(Table2[[#This Row],[Close Price]]-Table2[[#This Row],[20D EMA]])/Table2[[#This Row],[20D EMA]]</f>
        <v>0.12436173834108706</v>
      </c>
      <c r="T105" s="2">
        <f>(Table2[[#This Row],[Close Price]]-Table2[[#This Row],[50D EMA]])/Table2[[#This Row],[50D EMA]]</f>
        <v>0.24093823861736585</v>
      </c>
      <c r="U105" s="2">
        <f>(Table2[[#This Row],[Close Price]]-Table2[[#This Row],[200D EMA]])/Table2[[#This Row],[200D EMA]]</f>
        <v>0.80882889675822134</v>
      </c>
      <c r="V105">
        <v>0.3119189153968</v>
      </c>
      <c r="W105">
        <v>451.05</v>
      </c>
      <c r="X105">
        <v>495.45</v>
      </c>
      <c r="Y105">
        <v>422.55</v>
      </c>
      <c r="Z105">
        <v>495.45</v>
      </c>
      <c r="AA105">
        <v>377.1</v>
      </c>
      <c r="AB105">
        <v>495.45</v>
      </c>
      <c r="AC105" s="2">
        <f>(Table2[[#This Row],[Close Price]]/Table2[[#This Row],[Day Low]])-1</f>
        <v>9.8436980379115413E-2</v>
      </c>
      <c r="AD105" s="2">
        <f>(Table2[[#This Row],[Day High]]/Table2[[#This Row],[Close Price]])-1</f>
        <v>0</v>
      </c>
      <c r="AE105" s="2">
        <f>(Table2[[#This Row],[Close Price]]/Table2[[#This Row],[Current Week Low]])-1</f>
        <v>0.17252396166134187</v>
      </c>
      <c r="AF105" s="2">
        <f>(Table2[[#This Row],[Current Week High]]/Table2[[#This Row],[Close Price]])-1</f>
        <v>0</v>
      </c>
      <c r="AG105" s="2">
        <f>(Table2[[#This Row],[Close Price]]/Table2[[#This Row],[Current Month Low]])-1</f>
        <v>0.31384248210023857</v>
      </c>
      <c r="AH105" s="2">
        <f>(Table2[[#This Row],[Current Month High]]/Table2[[#This Row],[Close Price]])-1</f>
        <v>0</v>
      </c>
      <c r="AI105">
        <v>0</v>
      </c>
      <c r="AJ105">
        <v>439.70588235294099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0.73</v>
      </c>
      <c r="AM105" t="s">
        <v>10125</v>
      </c>
      <c r="AN105">
        <v>15.41</v>
      </c>
      <c r="AO105" t="s">
        <v>10125</v>
      </c>
      <c r="AP105">
        <v>0.151836050528001</v>
      </c>
      <c r="AQ105">
        <f>(Table2[[#This Row],[Sharpe Ratio]]-AVERAGE(Table2[Sharpe Ratio]))/_xlfn.STDEV.P(Table2[Sharpe Ratio])</f>
        <v>1.1048511144797983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12.625282268891381</v>
      </c>
    </row>
    <row r="106" spans="1:44" x14ac:dyDescent="0.3">
      <c r="A106" t="s">
        <v>1613</v>
      </c>
      <c r="B106" t="s">
        <v>1614</v>
      </c>
      <c r="C106" t="s">
        <v>10087</v>
      </c>
      <c r="D106" t="s">
        <v>1453</v>
      </c>
      <c r="E106">
        <v>5170.8013566</v>
      </c>
      <c r="F106">
        <v>914</v>
      </c>
      <c r="G106">
        <v>33.585086752875803</v>
      </c>
      <c r="H106">
        <f>(Table2[[#This Row],[1Y Return vs Nifty]]-AVERAGE(Table2[1Y Return vs Nifty]))/_xlfn.STDEV.P(Table2[1Y Return vs Nifty])</f>
        <v>-0.1317809734457433</v>
      </c>
      <c r="I106">
        <v>0.82216657211842903</v>
      </c>
      <c r="J106">
        <f>(Table2[[#This Row],[1M Return vs Nifty]]-AVERAGE(Table2[1M Return vs Nifty]))/_xlfn.STDEV.P(Table2[1M Return vs Nifty])</f>
        <v>-9.6017088108206791E-2</v>
      </c>
      <c r="K106">
        <v>-1.3153649027723699</v>
      </c>
      <c r="L106">
        <f>(Table2[[#This Row],[6M Return vs Nifty]]-AVERAGE(Table2[6M Return vs Nifty]))/_xlfn.STDEV.P(Table2[6M Return vs Nifty])</f>
        <v>-0.43571581687982963</v>
      </c>
      <c r="M106">
        <v>-2.1405110988258098</v>
      </c>
      <c r="N106">
        <f>(Table2[[#This Row],[1W Return vs Nifty]]-AVERAGE(Table2[1W Return vs Nifty]))/_xlfn.STDEV.P(Table2[1W Return vs Nifty])</f>
        <v>0.15262298135835281</v>
      </c>
      <c r="O106">
        <v>899.91</v>
      </c>
      <c r="P106">
        <v>909.06615949207503</v>
      </c>
      <c r="Q106">
        <v>846.51349409925695</v>
      </c>
      <c r="R106">
        <v>64.876681803402306</v>
      </c>
      <c r="S106" s="2">
        <f>(Table2[[#This Row],[Close Price]]-Table2[[#This Row],[20D EMA]])/Table2[[#This Row],[20D EMA]]</f>
        <v>1.5657121267682358E-2</v>
      </c>
      <c r="T106" s="2">
        <f>(Table2[[#This Row],[Close Price]]-Table2[[#This Row],[50D EMA]])/Table2[[#This Row],[50D EMA]]</f>
        <v>5.4273723165337798E-3</v>
      </c>
      <c r="U106" s="2">
        <f>(Table2[[#This Row],[Close Price]]-Table2[[#This Row],[200D EMA]])/Table2[[#This Row],[200D EMA]]</f>
        <v>7.9722894402944985E-2</v>
      </c>
      <c r="V106">
        <v>0.38884242480999998</v>
      </c>
      <c r="W106">
        <v>906.5</v>
      </c>
      <c r="X106">
        <v>922</v>
      </c>
      <c r="Y106">
        <v>902</v>
      </c>
      <c r="Z106">
        <v>924.95</v>
      </c>
      <c r="AA106">
        <v>795.1</v>
      </c>
      <c r="AB106">
        <v>924.95</v>
      </c>
      <c r="AC106" s="2">
        <f>(Table2[[#This Row],[Close Price]]/Table2[[#This Row],[Day Low]])-1</f>
        <v>8.2735797021511459E-3</v>
      </c>
      <c r="AD106" s="2">
        <f>(Table2[[#This Row],[Day High]]/Table2[[#This Row],[Close Price]])-1</f>
        <v>8.7527352297593897E-3</v>
      </c>
      <c r="AE106" s="2">
        <f>(Table2[[#This Row],[Close Price]]/Table2[[#This Row],[Current Week Low]])-1</f>
        <v>1.3303769401330268E-2</v>
      </c>
      <c r="AF106" s="2">
        <f>(Table2[[#This Row],[Current Week High]]/Table2[[#This Row],[Close Price]])-1</f>
        <v>1.1980306345733105E-2</v>
      </c>
      <c r="AG106" s="2">
        <f>(Table2[[#This Row],[Close Price]]/Table2[[#This Row],[Current Month Low]])-1</f>
        <v>0.1495409382467614</v>
      </c>
      <c r="AH106" s="2">
        <f>(Table2[[#This Row],[Current Month High]]/Table2[[#This Row],[Close Price]])-1</f>
        <v>1.1980306345733105E-2</v>
      </c>
      <c r="AI106">
        <v>20.995623632385101</v>
      </c>
      <c r="AJ106">
        <v>67.814192600752705</v>
      </c>
      <c r="AK106" t="str">
        <f>IF(AND(Table2[[#This Row],[20D EMA]]&gt;Table2[[#This Row],[50D EMA]],Table2[[#This Row],[50D EMA]]&gt;Table2[[#This Row],[200D EMA]]),"Uptrend","Downtrend/NoTrend")</f>
        <v>Downtrend/NoTrend</v>
      </c>
      <c r="AL106">
        <v>-0.21</v>
      </c>
      <c r="AM106" t="s">
        <v>10126</v>
      </c>
      <c r="AN106">
        <v>3.2</v>
      </c>
      <c r="AO106" t="s">
        <v>10125</v>
      </c>
      <c r="AP106">
        <v>0.15154585049371599</v>
      </c>
      <c r="AQ106">
        <f>(Table2[[#This Row],[Sharpe Ratio]]-AVERAGE(Table2[Sharpe Ratio]))/_xlfn.STDEV.P(Table2[Sharpe Ratio])</f>
        <v>1.1015701450631161</v>
      </c>
      <c r="AR1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07" spans="1:44" x14ac:dyDescent="0.3">
      <c r="A107" t="s">
        <v>533</v>
      </c>
      <c r="B107" t="s">
        <v>534</v>
      </c>
      <c r="C107" t="s">
        <v>10076</v>
      </c>
      <c r="D107" t="s">
        <v>535</v>
      </c>
      <c r="E107">
        <v>35566.390186119999</v>
      </c>
      <c r="F107">
        <v>980.15</v>
      </c>
      <c r="G107">
        <v>93.281092184782594</v>
      </c>
      <c r="H107">
        <f>(Table2[[#This Row],[1Y Return vs Nifty]]-AVERAGE(Table2[1Y Return vs Nifty]))/_xlfn.STDEV.P(Table2[1Y Return vs Nifty])</f>
        <v>0.58259348911802666</v>
      </c>
      <c r="I107">
        <v>9.2229180491228906</v>
      </c>
      <c r="J107">
        <f>(Table2[[#This Row],[1M Return vs Nifty]]-AVERAGE(Table2[1M Return vs Nifty]))/_xlfn.STDEV.P(Table2[1M Return vs Nifty])</f>
        <v>0.68203318527847967</v>
      </c>
      <c r="K107">
        <v>28.034927110943499</v>
      </c>
      <c r="L107">
        <f>(Table2[[#This Row],[6M Return vs Nifty]]-AVERAGE(Table2[6M Return vs Nifty]))/_xlfn.STDEV.P(Table2[6M Return vs Nifty])</f>
        <v>0.46093410793065864</v>
      </c>
      <c r="M107">
        <v>7.8484947164511798</v>
      </c>
      <c r="N107">
        <f>(Table2[[#This Row],[1W Return vs Nifty]]-AVERAGE(Table2[1W Return vs Nifty]))/_xlfn.STDEV.P(Table2[1W Return vs Nifty])</f>
        <v>2.1115022721816641</v>
      </c>
      <c r="O107">
        <v>842.52</v>
      </c>
      <c r="P107">
        <v>799.42119713366401</v>
      </c>
      <c r="Q107">
        <v>684.34180878387099</v>
      </c>
      <c r="R107">
        <v>86.232011103797205</v>
      </c>
      <c r="S107" s="2">
        <f>(Table2[[#This Row],[Close Price]]-Table2[[#This Row],[20D EMA]])/Table2[[#This Row],[20D EMA]]</f>
        <v>0.16335517257750556</v>
      </c>
      <c r="T107" s="2">
        <f>(Table2[[#This Row],[Close Price]]-Table2[[#This Row],[50D EMA]])/Table2[[#This Row],[50D EMA]]</f>
        <v>0.22607456934384731</v>
      </c>
      <c r="U107" s="2">
        <f>(Table2[[#This Row],[Close Price]]-Table2[[#This Row],[200D EMA]])/Table2[[#This Row],[200D EMA]]</f>
        <v>0.43225211059631635</v>
      </c>
      <c r="V107">
        <v>1.91943397195853</v>
      </c>
      <c r="W107">
        <v>939</v>
      </c>
      <c r="X107">
        <v>1065</v>
      </c>
      <c r="Y107">
        <v>826</v>
      </c>
      <c r="Z107">
        <v>1065</v>
      </c>
      <c r="AA107">
        <v>691.4</v>
      </c>
      <c r="AB107">
        <v>1065</v>
      </c>
      <c r="AC107" s="2">
        <f>(Table2[[#This Row],[Close Price]]/Table2[[#This Row],[Day Low]])-1</f>
        <v>4.3823216187433456E-2</v>
      </c>
      <c r="AD107" s="2">
        <f>(Table2[[#This Row],[Day High]]/Table2[[#This Row],[Close Price]])-1</f>
        <v>8.6568382390450394E-2</v>
      </c>
      <c r="AE107" s="2">
        <f>(Table2[[#This Row],[Close Price]]/Table2[[#This Row],[Current Week Low]])-1</f>
        <v>0.18662227602905568</v>
      </c>
      <c r="AF107" s="2">
        <f>(Table2[[#This Row],[Current Week High]]/Table2[[#This Row],[Close Price]])-1</f>
        <v>8.6568382390450394E-2</v>
      </c>
      <c r="AG107" s="2">
        <f>(Table2[[#This Row],[Close Price]]/Table2[[#This Row],[Current Month Low]])-1</f>
        <v>0.41763089383858842</v>
      </c>
      <c r="AH107" s="2">
        <f>(Table2[[#This Row],[Current Month High]]/Table2[[#This Row],[Close Price]])-1</f>
        <v>8.6568382390450394E-2</v>
      </c>
      <c r="AI107">
        <v>8.6568382390450402</v>
      </c>
      <c r="AJ107">
        <v>124.54753722794899</v>
      </c>
      <c r="AK107" t="str">
        <f>IF(AND(Table2[[#This Row],[20D EMA]]&gt;Table2[[#This Row],[50D EMA]],Table2[[#This Row],[50D EMA]]&gt;Table2[[#This Row],[200D EMA]]),"Uptrend","Downtrend/NoTrend")</f>
        <v>Uptrend</v>
      </c>
      <c r="AL107">
        <v>0.26</v>
      </c>
      <c r="AM107" t="s">
        <v>10125</v>
      </c>
      <c r="AN107">
        <v>25.54</v>
      </c>
      <c r="AO107" t="s">
        <v>10125</v>
      </c>
      <c r="AP107">
        <v>0.15055815758329899</v>
      </c>
      <c r="AQ107">
        <f>(Table2[[#This Row],[Sharpe Ratio]]-AVERAGE(Table2[Sharpe Ratio]))/_xlfn.STDEV.P(Table2[Sharpe Ratio])</f>
        <v>1.0904033985114276</v>
      </c>
      <c r="AR1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4.9274664530202568</v>
      </c>
    </row>
    <row r="108" spans="1:44" x14ac:dyDescent="0.3">
      <c r="A108" t="s">
        <v>657</v>
      </c>
      <c r="B108" t="s">
        <v>658</v>
      </c>
      <c r="C108" t="s">
        <v>10093</v>
      </c>
      <c r="D108" t="s">
        <v>659</v>
      </c>
      <c r="E108">
        <v>25572.570744000001</v>
      </c>
      <c r="F108">
        <v>2315.4499999999998</v>
      </c>
      <c r="G108">
        <v>162.92811001150301</v>
      </c>
      <c r="H108">
        <f>(Table2[[#This Row],[1Y Return vs Nifty]]-AVERAGE(Table2[1Y Return vs Nifty]))/_xlfn.STDEV.P(Table2[1Y Return vs Nifty])</f>
        <v>1.416050444389271</v>
      </c>
      <c r="I108">
        <v>-0.91183573051206501</v>
      </c>
      <c r="J108">
        <f>(Table2[[#This Row],[1M Return vs Nifty]]-AVERAGE(Table2[1M Return vs Nifty]))/_xlfn.STDEV.P(Table2[1M Return vs Nifty])</f>
        <v>-0.25661474050964128</v>
      </c>
      <c r="K108">
        <v>79.224521070710097</v>
      </c>
      <c r="L108">
        <f>(Table2[[#This Row],[6M Return vs Nifty]]-AVERAGE(Table2[6M Return vs Nifty]))/_xlfn.STDEV.P(Table2[6M Return vs Nifty])</f>
        <v>2.0247735938769904</v>
      </c>
      <c r="M108">
        <v>-3.62745830203079</v>
      </c>
      <c r="N108">
        <f>(Table2[[#This Row],[1W Return vs Nifty]]-AVERAGE(Table2[1W Return vs Nifty]))/_xlfn.STDEV.P(Table2[1W Return vs Nifty])</f>
        <v>-0.13897261251458048</v>
      </c>
      <c r="O108">
        <v>2208.44</v>
      </c>
      <c r="P108">
        <v>2063.6672830305902</v>
      </c>
      <c r="Q108">
        <v>1596.23885643781</v>
      </c>
      <c r="R108">
        <v>61.4393845436948</v>
      </c>
      <c r="S108" s="2">
        <f>(Table2[[#This Row],[Close Price]]-Table2[[#This Row],[20D EMA]])/Table2[[#This Row],[20D EMA]]</f>
        <v>4.8455018021770914E-2</v>
      </c>
      <c r="T108" s="2">
        <f>(Table2[[#This Row],[Close Price]]-Table2[[#This Row],[50D EMA]])/Table2[[#This Row],[50D EMA]]</f>
        <v>0.12200741807548315</v>
      </c>
      <c r="U108" s="2">
        <f>(Table2[[#This Row],[Close Price]]-Table2[[#This Row],[200D EMA]])/Table2[[#This Row],[200D EMA]]</f>
        <v>0.45056611713311623</v>
      </c>
      <c r="V108">
        <v>0.64617191515109196</v>
      </c>
      <c r="W108">
        <v>2260</v>
      </c>
      <c r="X108">
        <v>2338.75</v>
      </c>
      <c r="Y108">
        <v>2191.6</v>
      </c>
      <c r="Z108">
        <v>2357.9499999999998</v>
      </c>
      <c r="AA108">
        <v>1691.5</v>
      </c>
      <c r="AB108">
        <v>2396.6</v>
      </c>
      <c r="AC108" s="2">
        <f>(Table2[[#This Row],[Close Price]]/Table2[[#This Row],[Day Low]])-1</f>
        <v>2.4535398230088434E-2</v>
      </c>
      <c r="AD108" s="2">
        <f>(Table2[[#This Row],[Day High]]/Table2[[#This Row],[Close Price]])-1</f>
        <v>1.0062838757045167E-2</v>
      </c>
      <c r="AE108" s="2">
        <f>(Table2[[#This Row],[Close Price]]/Table2[[#This Row],[Current Week Low]])-1</f>
        <v>5.6511224676035754E-2</v>
      </c>
      <c r="AF108" s="2">
        <f>(Table2[[#This Row],[Current Week High]]/Table2[[#This Row],[Close Price]])-1</f>
        <v>1.8354963398043544E-2</v>
      </c>
      <c r="AG108" s="2">
        <f>(Table2[[#This Row],[Close Price]]/Table2[[#This Row],[Current Month Low]])-1</f>
        <v>0.36887378066804599</v>
      </c>
      <c r="AH108" s="2">
        <f>(Table2[[#This Row],[Current Month High]]/Table2[[#This Row],[Close Price]])-1</f>
        <v>3.5047183052970388E-2</v>
      </c>
      <c r="AI108">
        <v>3.5047183052970299</v>
      </c>
      <c r="AJ108">
        <v>191.56330668009801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0.22</v>
      </c>
      <c r="AM108" t="s">
        <v>10125</v>
      </c>
      <c r="AN108">
        <v>10.039999999999999</v>
      </c>
      <c r="AO108" t="s">
        <v>10125</v>
      </c>
      <c r="AP108">
        <v>0.14910604443079201</v>
      </c>
      <c r="AQ108">
        <f>(Table2[[#This Row],[Sharpe Ratio]]-AVERAGE(Table2[Sharpe Ratio]))/_xlfn.STDEV.P(Table2[Sharpe Ratio])</f>
        <v>1.073985968187287</v>
      </c>
      <c r="AR1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4.1192226534293273</v>
      </c>
    </row>
    <row r="109" spans="1:44" x14ac:dyDescent="0.3">
      <c r="A109" t="s">
        <v>575</v>
      </c>
      <c r="B109" t="s">
        <v>576</v>
      </c>
      <c r="C109" t="s">
        <v>10076</v>
      </c>
      <c r="D109" t="s">
        <v>267</v>
      </c>
      <c r="E109">
        <v>32758.93630112</v>
      </c>
      <c r="F109">
        <v>6474.7</v>
      </c>
      <c r="G109">
        <v>151.69691126990799</v>
      </c>
      <c r="H109">
        <f>(Table2[[#This Row],[1Y Return vs Nifty]]-AVERAGE(Table2[1Y Return vs Nifty]))/_xlfn.STDEV.P(Table2[1Y Return vs Nifty])</f>
        <v>1.2816481253911312</v>
      </c>
      <c r="I109">
        <v>-5.7893718277851702</v>
      </c>
      <c r="J109">
        <f>(Table2[[#This Row],[1M Return vs Nifty]]-AVERAGE(Table2[1M Return vs Nifty]))/_xlfn.STDEV.P(Table2[1M Return vs Nifty])</f>
        <v>-0.70835626676771601</v>
      </c>
      <c r="K109">
        <v>42.466106620761202</v>
      </c>
      <c r="L109">
        <f>(Table2[[#This Row],[6M Return vs Nifty]]-AVERAGE(Table2[6M Return vs Nifty]))/_xlfn.STDEV.P(Table2[6M Return vs Nifty])</f>
        <v>0.90180590628815926</v>
      </c>
      <c r="M109">
        <v>-4.8911032703818202</v>
      </c>
      <c r="N109">
        <f>(Table2[[#This Row],[1W Return vs Nifty]]-AVERAGE(Table2[1W Return vs Nifty]))/_xlfn.STDEV.P(Table2[1W Return vs Nifty])</f>
        <v>-0.38677785011592353</v>
      </c>
      <c r="O109">
        <v>6586.75</v>
      </c>
      <c r="P109">
        <v>6579.0605525327501</v>
      </c>
      <c r="Q109">
        <v>5454.5031741965304</v>
      </c>
      <c r="R109">
        <v>39.725084180556301</v>
      </c>
      <c r="S109" s="2">
        <f>(Table2[[#This Row],[Close Price]]-Table2[[#This Row],[20D EMA]])/Table2[[#This Row],[20D EMA]]</f>
        <v>-1.7011424450601616E-2</v>
      </c>
      <c r="T109" s="2">
        <f>(Table2[[#This Row],[Close Price]]-Table2[[#This Row],[50D EMA]])/Table2[[#This Row],[50D EMA]]</f>
        <v>-1.5862531086231518E-2</v>
      </c>
      <c r="U109" s="2">
        <f>(Table2[[#This Row],[Close Price]]-Table2[[#This Row],[200D EMA]])/Table2[[#This Row],[200D EMA]]</f>
        <v>0.18703753453287675</v>
      </c>
      <c r="V109">
        <v>1.5925124962889201</v>
      </c>
      <c r="W109">
        <v>6450</v>
      </c>
      <c r="X109">
        <v>6623.5</v>
      </c>
      <c r="Y109">
        <v>6450</v>
      </c>
      <c r="Z109">
        <v>6984.65</v>
      </c>
      <c r="AA109">
        <v>5900</v>
      </c>
      <c r="AB109">
        <v>7038.15</v>
      </c>
      <c r="AC109" s="2">
        <f>(Table2[[#This Row],[Close Price]]/Table2[[#This Row],[Day Low]])-1</f>
        <v>3.8294573643411489E-3</v>
      </c>
      <c r="AD109" s="2">
        <f>(Table2[[#This Row],[Day High]]/Table2[[#This Row],[Close Price]])-1</f>
        <v>2.2981759772653598E-2</v>
      </c>
      <c r="AE109" s="2">
        <f>(Table2[[#This Row],[Close Price]]/Table2[[#This Row],[Current Week Low]])-1</f>
        <v>3.8294573643411489E-3</v>
      </c>
      <c r="AF109" s="2">
        <f>(Table2[[#This Row],[Current Week High]]/Table2[[#This Row],[Close Price]])-1</f>
        <v>7.8760405887531526E-2</v>
      </c>
      <c r="AG109" s="2">
        <f>(Table2[[#This Row],[Close Price]]/Table2[[#This Row],[Current Month Low]])-1</f>
        <v>9.7406779661016962E-2</v>
      </c>
      <c r="AH109" s="2">
        <f>(Table2[[#This Row],[Current Month High]]/Table2[[#This Row],[Close Price]])-1</f>
        <v>8.702333698858622E-2</v>
      </c>
      <c r="AI109">
        <v>50.6919239501444</v>
      </c>
      <c r="AJ109">
        <v>183.97807017543801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-0.15</v>
      </c>
      <c r="AM109" t="s">
        <v>10126</v>
      </c>
      <c r="AN109">
        <v>1.26</v>
      </c>
      <c r="AO109" t="s">
        <v>10125</v>
      </c>
      <c r="AP109">
        <v>0.14905913506448701</v>
      </c>
      <c r="AQ109">
        <f>(Table2[[#This Row],[Sharpe Ratio]]-AVERAGE(Table2[Sharpe Ratio]))/_xlfn.STDEV.P(Table2[Sharpe Ratio])</f>
        <v>1.0734556160921129</v>
      </c>
      <c r="AR1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2.161775530887764</v>
      </c>
    </row>
    <row r="110" spans="1:44" x14ac:dyDescent="0.3">
      <c r="A110" t="s">
        <v>1016</v>
      </c>
      <c r="B110" t="s">
        <v>1017</v>
      </c>
      <c r="C110" t="s">
        <v>10083</v>
      </c>
      <c r="D110" t="s">
        <v>101</v>
      </c>
      <c r="E110">
        <v>12495.81</v>
      </c>
      <c r="F110">
        <v>392.95</v>
      </c>
      <c r="G110">
        <v>111.30577760081</v>
      </c>
      <c r="H110">
        <f>(Table2[[#This Row],[1Y Return vs Nifty]]-AVERAGE(Table2[1Y Return vs Nifty]))/_xlfn.STDEV.P(Table2[1Y Return vs Nifty])</f>
        <v>0.79829259433945143</v>
      </c>
      <c r="I110">
        <v>-3.83726394425697</v>
      </c>
      <c r="J110">
        <f>(Table2[[#This Row],[1M Return vs Nifty]]-AVERAGE(Table2[1M Return vs Nifty]))/_xlfn.STDEV.P(Table2[1M Return vs Nifty])</f>
        <v>-0.52755838498095364</v>
      </c>
      <c r="K110">
        <v>-14.3832413489076</v>
      </c>
      <c r="L110">
        <f>(Table2[[#This Row],[6M Return vs Nifty]]-AVERAGE(Table2[6M Return vs Nifty]))/_xlfn.STDEV.P(Table2[6M Return vs Nifty])</f>
        <v>-0.83493877613979939</v>
      </c>
      <c r="M110">
        <v>-3.66569373893604</v>
      </c>
      <c r="N110">
        <f>(Table2[[#This Row],[1W Return vs Nifty]]-AVERAGE(Table2[1W Return vs Nifty]))/_xlfn.STDEV.P(Table2[1W Return vs Nifty])</f>
        <v>-0.1464707166216706</v>
      </c>
      <c r="O110">
        <v>395.65</v>
      </c>
      <c r="P110">
        <v>397.122499931248</v>
      </c>
      <c r="Q110">
        <v>367.22648274876599</v>
      </c>
      <c r="R110">
        <v>45.973652331945303</v>
      </c>
      <c r="S110" s="2">
        <f>(Table2[[#This Row],[Close Price]]-Table2[[#This Row],[20D EMA]])/Table2[[#This Row],[20D EMA]]</f>
        <v>-6.8242133198533773E-3</v>
      </c>
      <c r="T110" s="2">
        <f>(Table2[[#This Row],[Close Price]]-Table2[[#This Row],[50D EMA]])/Table2[[#This Row],[50D EMA]]</f>
        <v>-1.0506833362426903E-2</v>
      </c>
      <c r="U110" s="2">
        <f>(Table2[[#This Row],[Close Price]]-Table2[[#This Row],[200D EMA]])/Table2[[#This Row],[200D EMA]]</f>
        <v>7.0048099632379901E-2</v>
      </c>
      <c r="V110">
        <v>0.75654406864066603</v>
      </c>
      <c r="W110">
        <v>392</v>
      </c>
      <c r="X110">
        <v>401</v>
      </c>
      <c r="Y110">
        <v>392</v>
      </c>
      <c r="Z110">
        <v>414.85</v>
      </c>
      <c r="AA110">
        <v>324.7</v>
      </c>
      <c r="AB110">
        <v>414.85</v>
      </c>
      <c r="AC110" s="2">
        <f>(Table2[[#This Row],[Close Price]]/Table2[[#This Row],[Day Low]])-1</f>
        <v>2.4234693877551727E-3</v>
      </c>
      <c r="AD110" s="2">
        <f>(Table2[[#This Row],[Day High]]/Table2[[#This Row],[Close Price]])-1</f>
        <v>2.048606692963495E-2</v>
      </c>
      <c r="AE110" s="2">
        <f>(Table2[[#This Row],[Close Price]]/Table2[[#This Row],[Current Week Low]])-1</f>
        <v>2.4234693877551727E-3</v>
      </c>
      <c r="AF110" s="2">
        <f>(Table2[[#This Row],[Current Week High]]/Table2[[#This Row],[Close Price]])-1</f>
        <v>5.5732281460745714E-2</v>
      </c>
      <c r="AG110" s="2">
        <f>(Table2[[#This Row],[Close Price]]/Table2[[#This Row],[Current Month Low]])-1</f>
        <v>0.2101940252540806</v>
      </c>
      <c r="AH110" s="2">
        <f>(Table2[[#This Row],[Current Month High]]/Table2[[#This Row],[Close Price]])-1</f>
        <v>5.5732281460745714E-2</v>
      </c>
      <c r="AI110">
        <v>28.769563557704501</v>
      </c>
      <c r="AJ110">
        <v>139.45764777574601</v>
      </c>
      <c r="AK110" t="str">
        <f>IF(AND(Table2[[#This Row],[20D EMA]]&gt;Table2[[#This Row],[50D EMA]],Table2[[#This Row],[50D EMA]]&gt;Table2[[#This Row],[200D EMA]]),"Uptrend","Downtrend/NoTrend")</f>
        <v>Downtrend/NoTrend</v>
      </c>
      <c r="AL110">
        <v>-0.09</v>
      </c>
      <c r="AM110" t="s">
        <v>10126</v>
      </c>
      <c r="AN110">
        <v>0.95</v>
      </c>
      <c r="AO110" t="s">
        <v>10125</v>
      </c>
      <c r="AP110">
        <v>0.14751136921740099</v>
      </c>
      <c r="AQ110">
        <f>(Table2[[#This Row],[Sharpe Ratio]]-AVERAGE(Table2[Sharpe Ratio]))/_xlfn.STDEV.P(Table2[Sharpe Ratio])</f>
        <v>1.0559567470069113</v>
      </c>
      <c r="AR1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11" spans="1:44" x14ac:dyDescent="0.3">
      <c r="A111" t="s">
        <v>331</v>
      </c>
      <c r="B111" t="s">
        <v>332</v>
      </c>
      <c r="C111" t="s">
        <v>10076</v>
      </c>
      <c r="D111" t="s">
        <v>32</v>
      </c>
      <c r="E111">
        <v>73476.885163550003</v>
      </c>
      <c r="F111">
        <v>545.5</v>
      </c>
      <c r="G111">
        <v>69.418870319881904</v>
      </c>
      <c r="H111">
        <f>(Table2[[#This Row],[1Y Return vs Nifty]]-AVERAGE(Table2[1Y Return vs Nifty]))/_xlfn.STDEV.P(Table2[1Y Return vs Nifty])</f>
        <v>0.2970373317674263</v>
      </c>
      <c r="I111">
        <v>-12.177883761205999</v>
      </c>
      <c r="J111">
        <f>(Table2[[#This Row],[1M Return vs Nifty]]-AVERAGE(Table2[1M Return vs Nifty]))/_xlfn.STDEV.P(Table2[1M Return vs Nifty])</f>
        <v>-1.3000394596270999</v>
      </c>
      <c r="K111">
        <v>19.047955282971898</v>
      </c>
      <c r="L111">
        <f>(Table2[[#This Row],[6M Return vs Nifty]]-AVERAGE(Table2[6M Return vs Nifty]))/_xlfn.STDEV.P(Table2[6M Return vs Nifty])</f>
        <v>0.18638257672071362</v>
      </c>
      <c r="M111">
        <v>-2.8835143115565698</v>
      </c>
      <c r="N111">
        <f>(Table2[[#This Row],[1W Return vs Nifty]]-AVERAGE(Table2[1W Return vs Nifty]))/_xlfn.STDEV.P(Table2[1W Return vs Nifty])</f>
        <v>6.9174293395992672E-3</v>
      </c>
      <c r="O111">
        <v>543.69000000000005</v>
      </c>
      <c r="P111">
        <v>539.54481443482905</v>
      </c>
      <c r="Q111">
        <v>478.77635081068598</v>
      </c>
      <c r="R111">
        <v>53.369813106002802</v>
      </c>
      <c r="S111" s="2">
        <f>(Table2[[#This Row],[Close Price]]-Table2[[#This Row],[20D EMA]])/Table2[[#This Row],[20D EMA]]</f>
        <v>3.3291029814783153E-3</v>
      </c>
      <c r="T111" s="2">
        <f>(Table2[[#This Row],[Close Price]]-Table2[[#This Row],[50D EMA]])/Table2[[#This Row],[50D EMA]]</f>
        <v>1.1037425262642887E-2</v>
      </c>
      <c r="U111" s="2">
        <f>(Table2[[#This Row],[Close Price]]-Table2[[#This Row],[200D EMA]])/Table2[[#This Row],[200D EMA]]</f>
        <v>0.13936287595729088</v>
      </c>
      <c r="V111">
        <v>0.57787864049790805</v>
      </c>
      <c r="W111">
        <v>540.54999999999995</v>
      </c>
      <c r="X111">
        <v>555</v>
      </c>
      <c r="Y111">
        <v>530.5</v>
      </c>
      <c r="Z111">
        <v>555</v>
      </c>
      <c r="AA111">
        <v>481.45</v>
      </c>
      <c r="AB111">
        <v>632.70000000000005</v>
      </c>
      <c r="AC111" s="2">
        <f>(Table2[[#This Row],[Close Price]]/Table2[[#This Row],[Day Low]])-1</f>
        <v>9.157339746554527E-3</v>
      </c>
      <c r="AD111" s="2">
        <f>(Table2[[#This Row],[Day High]]/Table2[[#This Row],[Close Price]])-1</f>
        <v>1.7415215398716821E-2</v>
      </c>
      <c r="AE111" s="2">
        <f>(Table2[[#This Row],[Close Price]]/Table2[[#This Row],[Current Week Low]])-1</f>
        <v>2.827521206409056E-2</v>
      </c>
      <c r="AF111" s="2">
        <f>(Table2[[#This Row],[Current Week High]]/Table2[[#This Row],[Close Price]])-1</f>
        <v>1.7415215398716821E-2</v>
      </c>
      <c r="AG111" s="2">
        <f>(Table2[[#This Row],[Close Price]]/Table2[[#This Row],[Current Month Low]])-1</f>
        <v>0.13303562155987114</v>
      </c>
      <c r="AH111" s="2">
        <f>(Table2[[#This Row],[Current Month High]]/Table2[[#This Row],[Close Price]])-1</f>
        <v>0.15985334555453723</v>
      </c>
      <c r="AI111">
        <v>15.985334555453701</v>
      </c>
      <c r="AJ111">
        <v>96.753832281334496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-0.06</v>
      </c>
      <c r="AM111" t="s">
        <v>10126</v>
      </c>
      <c r="AN111">
        <v>1.32</v>
      </c>
      <c r="AO111" t="s">
        <v>10125</v>
      </c>
      <c r="AP111">
        <v>0.14746930459421301</v>
      </c>
      <c r="AQ111">
        <f>(Table2[[#This Row],[Sharpe Ratio]]-AVERAGE(Table2[Sharpe Ratio]))/_xlfn.STDEV.P(Table2[Sharpe Ratio])</f>
        <v>1.0554811690403405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0.24577904724097971</v>
      </c>
    </row>
    <row r="112" spans="1:44" x14ac:dyDescent="0.3">
      <c r="A112" t="s">
        <v>1504</v>
      </c>
      <c r="B112" t="s">
        <v>1505</v>
      </c>
      <c r="C112" t="s">
        <v>10079</v>
      </c>
      <c r="D112" t="s">
        <v>46</v>
      </c>
      <c r="E112">
        <v>6131.5177761499999</v>
      </c>
      <c r="F112">
        <v>449.15</v>
      </c>
      <c r="G112">
        <v>103.636064163293</v>
      </c>
      <c r="H112">
        <f>(Table2[[#This Row],[1Y Return vs Nifty]]-AVERAGE(Table2[1Y Return vs Nifty]))/_xlfn.STDEV.P(Table2[1Y Return vs Nifty])</f>
        <v>0.70651011450176615</v>
      </c>
      <c r="I112">
        <v>-4.0564194126816604</v>
      </c>
      <c r="J112">
        <f>(Table2[[#This Row],[1M Return vs Nifty]]-AVERAGE(Table2[1M Return vs Nifty]))/_xlfn.STDEV.P(Table2[1M Return vs Nifty])</f>
        <v>-0.54785585153365057</v>
      </c>
      <c r="K112">
        <v>27.866919716986899</v>
      </c>
      <c r="L112">
        <f>(Table2[[#This Row],[6M Return vs Nifty]]-AVERAGE(Table2[6M Return vs Nifty]))/_xlfn.STDEV.P(Table2[6M Return vs Nifty])</f>
        <v>0.45580149060990444</v>
      </c>
      <c r="M112">
        <v>-4.3637651298137499</v>
      </c>
      <c r="N112">
        <f>(Table2[[#This Row],[1W Return vs Nifty]]-AVERAGE(Table2[1W Return vs Nifty]))/_xlfn.STDEV.P(Table2[1W Return vs Nifty])</f>
        <v>-0.28336497981403341</v>
      </c>
      <c r="O112">
        <v>447.01</v>
      </c>
      <c r="P112">
        <v>412.79446224963698</v>
      </c>
      <c r="Q112">
        <v>336.70489700408302</v>
      </c>
      <c r="R112">
        <v>48.179883584996603</v>
      </c>
      <c r="S112" s="2">
        <f>(Table2[[#This Row],[Close Price]]-Table2[[#This Row],[20D EMA]])/Table2[[#This Row],[20D EMA]]</f>
        <v>4.7873649359074441E-3</v>
      </c>
      <c r="T112" s="2">
        <f>(Table2[[#This Row],[Close Price]]-Table2[[#This Row],[50D EMA]])/Table2[[#This Row],[50D EMA]]</f>
        <v>8.8071767126510117E-2</v>
      </c>
      <c r="U112" s="2">
        <f>(Table2[[#This Row],[Close Price]]-Table2[[#This Row],[200D EMA]])/Table2[[#This Row],[200D EMA]]</f>
        <v>0.33395743274429834</v>
      </c>
      <c r="V112">
        <v>0.68903649903597497</v>
      </c>
      <c r="W112">
        <v>445.5</v>
      </c>
      <c r="X112">
        <v>456.6</v>
      </c>
      <c r="Y112">
        <v>431.85</v>
      </c>
      <c r="Z112">
        <v>478.3</v>
      </c>
      <c r="AA112">
        <v>372.8</v>
      </c>
      <c r="AB112">
        <v>497</v>
      </c>
      <c r="AC112" s="2">
        <f>(Table2[[#This Row],[Close Price]]/Table2[[#This Row],[Day Low]])-1</f>
        <v>8.1930415263749001E-3</v>
      </c>
      <c r="AD112" s="2">
        <f>(Table2[[#This Row],[Day High]]/Table2[[#This Row],[Close Price]])-1</f>
        <v>1.6586886340866247E-2</v>
      </c>
      <c r="AE112" s="2">
        <f>(Table2[[#This Row],[Close Price]]/Table2[[#This Row],[Current Week Low]])-1</f>
        <v>4.0060206090077433E-2</v>
      </c>
      <c r="AF112" s="2">
        <f>(Table2[[#This Row],[Current Week High]]/Table2[[#This Row],[Close Price]])-1</f>
        <v>6.4900367360570144E-2</v>
      </c>
      <c r="AG112" s="2">
        <f>(Table2[[#This Row],[Close Price]]/Table2[[#This Row],[Current Month Low]])-1</f>
        <v>0.20480150214592263</v>
      </c>
      <c r="AH112" s="2">
        <f>(Table2[[#This Row],[Current Month High]]/Table2[[#This Row],[Close Price]])-1</f>
        <v>0.10653456528999228</v>
      </c>
      <c r="AI112">
        <v>10.6534565289992</v>
      </c>
      <c r="AJ112">
        <v>130.15629003330699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0.21</v>
      </c>
      <c r="AM112" t="s">
        <v>10125</v>
      </c>
      <c r="AN112">
        <v>-4.21</v>
      </c>
      <c r="AO112" t="s">
        <v>10126</v>
      </c>
      <c r="AP112">
        <v>0.146183092585668</v>
      </c>
      <c r="AQ112">
        <f>(Table2[[#This Row],[Sharpe Ratio]]-AVERAGE(Table2[Sharpe Ratio]))/_xlfn.STDEV.P(Table2[Sharpe Ratio])</f>
        <v>1.0409393986583944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1.3720301724223811</v>
      </c>
    </row>
    <row r="113" spans="1:44" x14ac:dyDescent="0.3">
      <c r="A113" t="s">
        <v>653</v>
      </c>
      <c r="B113" t="s">
        <v>654</v>
      </c>
      <c r="C113" t="s">
        <v>10087</v>
      </c>
      <c r="D113" t="s">
        <v>286</v>
      </c>
      <c r="E113">
        <v>26846.884333260001</v>
      </c>
      <c r="F113">
        <v>429.3</v>
      </c>
      <c r="G113">
        <v>79.836812244133398</v>
      </c>
      <c r="H113">
        <f>(Table2[[#This Row],[1Y Return vs Nifty]]-AVERAGE(Table2[1Y Return vs Nifty]))/_xlfn.STDEV.P(Table2[1Y Return vs Nifty])</f>
        <v>0.42170751043870974</v>
      </c>
      <c r="I113">
        <v>-6.4935302013853002</v>
      </c>
      <c r="J113">
        <f>(Table2[[#This Row],[1M Return vs Nifty]]-AVERAGE(Table2[1M Return vs Nifty]))/_xlfn.STDEV.P(Table2[1M Return vs Nifty])</f>
        <v>-0.77357312463891992</v>
      </c>
      <c r="K113">
        <v>66.273295145872794</v>
      </c>
      <c r="L113">
        <f>(Table2[[#This Row],[6M Return vs Nifty]]-AVERAGE(Table2[6M Return vs Nifty]))/_xlfn.STDEV.P(Table2[6M Return vs Nifty])</f>
        <v>1.6291143020961043</v>
      </c>
      <c r="M113">
        <v>-6.4841333116940802</v>
      </c>
      <c r="N113">
        <f>(Table2[[#This Row],[1W Return vs Nifty]]-AVERAGE(Table2[1W Return vs Nifty]))/_xlfn.STDEV.P(Table2[1W Return vs Nifty])</f>
        <v>-0.69917666290002234</v>
      </c>
      <c r="O113">
        <v>440.44</v>
      </c>
      <c r="P113">
        <v>442.75800576839401</v>
      </c>
      <c r="Q113">
        <v>365.06419257440899</v>
      </c>
      <c r="R113">
        <v>37.682901247594501</v>
      </c>
      <c r="S113" s="2">
        <f>(Table2[[#This Row],[Close Price]]-Table2[[#This Row],[20D EMA]])/Table2[[#This Row],[20D EMA]]</f>
        <v>-2.5292888929252536E-2</v>
      </c>
      <c r="T113" s="2">
        <f>(Table2[[#This Row],[Close Price]]-Table2[[#This Row],[50D EMA]])/Table2[[#This Row],[50D EMA]]</f>
        <v>-3.039584963582536E-2</v>
      </c>
      <c r="U113" s="2">
        <f>(Table2[[#This Row],[Close Price]]-Table2[[#This Row],[200D EMA]])/Table2[[#This Row],[200D EMA]]</f>
        <v>0.17595756782554947</v>
      </c>
      <c r="V113">
        <v>0.81254001341925997</v>
      </c>
      <c r="W113">
        <v>426.1</v>
      </c>
      <c r="X113">
        <v>448.45</v>
      </c>
      <c r="Y113">
        <v>425.8</v>
      </c>
      <c r="Z113">
        <v>460</v>
      </c>
      <c r="AA113">
        <v>377.35</v>
      </c>
      <c r="AB113">
        <v>460.7</v>
      </c>
      <c r="AC113" s="2">
        <f>(Table2[[#This Row],[Close Price]]/Table2[[#This Row],[Day Low]])-1</f>
        <v>7.5099741844637524E-3</v>
      </c>
      <c r="AD113" s="2">
        <f>(Table2[[#This Row],[Day High]]/Table2[[#This Row],[Close Price]])-1</f>
        <v>4.4607500582343196E-2</v>
      </c>
      <c r="AE113" s="2">
        <f>(Table2[[#This Row],[Close Price]]/Table2[[#This Row],[Current Week Low]])-1</f>
        <v>8.2198215124471563E-3</v>
      </c>
      <c r="AF113" s="2">
        <f>(Table2[[#This Row],[Current Week High]]/Table2[[#This Row],[Close Price]])-1</f>
        <v>7.1511763335662781E-2</v>
      </c>
      <c r="AG113" s="2">
        <f>(Table2[[#This Row],[Close Price]]/Table2[[#This Row],[Current Month Low]])-1</f>
        <v>0.1376705975884458</v>
      </c>
      <c r="AH113" s="2">
        <f>(Table2[[#This Row],[Current Month High]]/Table2[[#This Row],[Close Price]])-1</f>
        <v>7.3142324714651652E-2</v>
      </c>
      <c r="AI113">
        <v>16.981132075471599</v>
      </c>
      <c r="AJ113">
        <v>111.16576487948799</v>
      </c>
      <c r="AK113" t="str">
        <f>IF(AND(Table2[[#This Row],[20D EMA]]&gt;Table2[[#This Row],[50D EMA]],Table2[[#This Row],[50D EMA]]&gt;Table2[[#This Row],[200D EMA]]),"Uptrend","Downtrend/NoTrend")</f>
        <v>Downtrend/NoTrend</v>
      </c>
      <c r="AL113">
        <v>-0.17</v>
      </c>
      <c r="AM113" t="s">
        <v>10126</v>
      </c>
      <c r="AN113">
        <v>0.19</v>
      </c>
      <c r="AO113" t="s">
        <v>10125</v>
      </c>
      <c r="AP113">
        <v>0.145928091327124</v>
      </c>
      <c r="AQ113">
        <f>(Table2[[#This Row],[Sharpe Ratio]]-AVERAGE(Table2[Sharpe Ratio]))/_xlfn.STDEV.P(Table2[Sharpe Ratio])</f>
        <v>1.0380563826981803</v>
      </c>
      <c r="AR1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14" spans="1:44" x14ac:dyDescent="0.3">
      <c r="A114" t="s">
        <v>1649</v>
      </c>
      <c r="B114" t="s">
        <v>1650</v>
      </c>
      <c r="C114" t="s">
        <v>10080</v>
      </c>
      <c r="D114" t="s">
        <v>197</v>
      </c>
      <c r="E114">
        <v>4918.3375605000001</v>
      </c>
      <c r="F114">
        <v>687.7</v>
      </c>
      <c r="G114">
        <v>100.29397517439099</v>
      </c>
      <c r="H114">
        <f>(Table2[[#This Row],[1Y Return vs Nifty]]-AVERAGE(Table2[1Y Return vs Nifty]))/_xlfn.STDEV.P(Table2[1Y Return vs Nifty])</f>
        <v>0.66651576298673043</v>
      </c>
      <c r="I114">
        <v>3.6767661453187599</v>
      </c>
      <c r="J114">
        <f>(Table2[[#This Row],[1M Return vs Nifty]]-AVERAGE(Table2[1M Return vs Nifty]))/_xlfn.STDEV.P(Table2[1M Return vs Nifty])</f>
        <v>0.16836663808791769</v>
      </c>
      <c r="K114">
        <v>-2.4327693522561198</v>
      </c>
      <c r="L114">
        <f>(Table2[[#This Row],[6M Return vs Nifty]]-AVERAGE(Table2[6M Return vs Nifty]))/_xlfn.STDEV.P(Table2[6M Return vs Nifty])</f>
        <v>-0.46985246584891982</v>
      </c>
      <c r="M114">
        <v>5.3428791918270404</v>
      </c>
      <c r="N114">
        <f>(Table2[[#This Row],[1W Return vs Nifty]]-AVERAGE(Table2[1W Return vs Nifty]))/_xlfn.STDEV.P(Table2[1W Return vs Nifty])</f>
        <v>1.6201422256748228</v>
      </c>
      <c r="O114">
        <v>638.80999999999995</v>
      </c>
      <c r="P114">
        <v>623.92496698742104</v>
      </c>
      <c r="Q114">
        <v>569.92250406851895</v>
      </c>
      <c r="R114">
        <v>68.3659785134478</v>
      </c>
      <c r="S114" s="2">
        <f>(Table2[[#This Row],[Close Price]]-Table2[[#This Row],[20D EMA]])/Table2[[#This Row],[20D EMA]]</f>
        <v>7.6532928413769519E-2</v>
      </c>
      <c r="T114" s="2">
        <f>(Table2[[#This Row],[Close Price]]-Table2[[#This Row],[50D EMA]])/Table2[[#This Row],[50D EMA]]</f>
        <v>0.10221586951474691</v>
      </c>
      <c r="U114" s="2">
        <f>(Table2[[#This Row],[Close Price]]-Table2[[#This Row],[200D EMA]])/Table2[[#This Row],[200D EMA]]</f>
        <v>0.20665528223697111</v>
      </c>
      <c r="V114">
        <v>2.8727977631997201</v>
      </c>
      <c r="W114">
        <v>685</v>
      </c>
      <c r="X114">
        <v>703.6</v>
      </c>
      <c r="Y114">
        <v>615</v>
      </c>
      <c r="Z114">
        <v>727</v>
      </c>
      <c r="AA114">
        <v>518.4</v>
      </c>
      <c r="AB114">
        <v>727</v>
      </c>
      <c r="AC114" s="2">
        <f>(Table2[[#This Row],[Close Price]]/Table2[[#This Row],[Day Low]])-1</f>
        <v>3.9416058394161624E-3</v>
      </c>
      <c r="AD114" s="2">
        <f>(Table2[[#This Row],[Day High]]/Table2[[#This Row],[Close Price]])-1</f>
        <v>2.3120546750036386E-2</v>
      </c>
      <c r="AE114" s="2">
        <f>(Table2[[#This Row],[Close Price]]/Table2[[#This Row],[Current Week Low]])-1</f>
        <v>0.11821138211382132</v>
      </c>
      <c r="AF114" s="2">
        <f>(Table2[[#This Row],[Current Week High]]/Table2[[#This Row],[Close Price]])-1</f>
        <v>5.7147011778391654E-2</v>
      </c>
      <c r="AG114" s="2">
        <f>(Table2[[#This Row],[Close Price]]/Table2[[#This Row],[Current Month Low]])-1</f>
        <v>0.32658179012345689</v>
      </c>
      <c r="AH114" s="2">
        <f>(Table2[[#This Row],[Current Month High]]/Table2[[#This Row],[Close Price]])-1</f>
        <v>5.7147011778391654E-2</v>
      </c>
      <c r="AI114">
        <v>6.7253162716300601</v>
      </c>
      <c r="AJ114">
        <v>130.65571021298001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-0.03</v>
      </c>
      <c r="AM114" t="s">
        <v>10126</v>
      </c>
      <c r="AN114">
        <v>10.16</v>
      </c>
      <c r="AO114" t="s">
        <v>10125</v>
      </c>
      <c r="AP114">
        <v>0.14524410956732101</v>
      </c>
      <c r="AQ114">
        <f>(Table2[[#This Row],[Sharpe Ratio]]-AVERAGE(Table2[Sharpe Ratio]))/_xlfn.STDEV.P(Table2[Sharpe Ratio])</f>
        <v>1.0303233607465769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3.0154955216471278</v>
      </c>
    </row>
    <row r="115" spans="1:44" x14ac:dyDescent="0.3">
      <c r="A115" t="s">
        <v>468</v>
      </c>
      <c r="B115" t="s">
        <v>469</v>
      </c>
      <c r="C115" t="s">
        <v>10084</v>
      </c>
      <c r="D115" t="s">
        <v>470</v>
      </c>
      <c r="E115">
        <v>44965.363759150001</v>
      </c>
      <c r="F115">
        <v>4146.5</v>
      </c>
      <c r="G115">
        <v>62.327674288932897</v>
      </c>
      <c r="H115">
        <f>(Table2[[#This Row],[1Y Return vs Nifty]]-AVERAGE(Table2[1Y Return vs Nifty]))/_xlfn.STDEV.P(Table2[1Y Return vs Nifty])</f>
        <v>0.21217789574834647</v>
      </c>
      <c r="I115">
        <v>2.62783557168747</v>
      </c>
      <c r="J115">
        <f>(Table2[[#This Row],[1M Return vs Nifty]]-AVERAGE(Table2[1M Return vs Nifty]))/_xlfn.STDEV.P(Table2[1M Return vs Nifty])</f>
        <v>7.1218100625351166E-2</v>
      </c>
      <c r="K115">
        <v>29.869508944210601</v>
      </c>
      <c r="L115">
        <f>(Table2[[#This Row],[6M Return vs Nifty]]-AVERAGE(Table2[6M Return vs Nifty]))/_xlfn.STDEV.P(Table2[6M Return vs Nifty])</f>
        <v>0.51698048941432184</v>
      </c>
      <c r="M115">
        <v>-3.0430374205889801</v>
      </c>
      <c r="N115">
        <f>(Table2[[#This Row],[1W Return vs Nifty]]-AVERAGE(Table2[1W Return vs Nifty]))/_xlfn.STDEV.P(Table2[1W Return vs Nifty])</f>
        <v>-2.4365615286666434E-2</v>
      </c>
      <c r="O115">
        <v>4105.9799999999996</v>
      </c>
      <c r="P115">
        <v>3814.9813522198601</v>
      </c>
      <c r="Q115">
        <v>3217.15926584211</v>
      </c>
      <c r="R115">
        <v>48.298430422766302</v>
      </c>
      <c r="S115" s="2">
        <f>(Table2[[#This Row],[Close Price]]-Table2[[#This Row],[20D EMA]])/Table2[[#This Row],[20D EMA]]</f>
        <v>9.8685332125340221E-3</v>
      </c>
      <c r="T115" s="2">
        <f>(Table2[[#This Row],[Close Price]]-Table2[[#This Row],[50D EMA]])/Table2[[#This Row],[50D EMA]]</f>
        <v>8.6899152885042519E-2</v>
      </c>
      <c r="U115" s="2">
        <f>(Table2[[#This Row],[Close Price]]-Table2[[#This Row],[200D EMA]])/Table2[[#This Row],[200D EMA]]</f>
        <v>0.28886998042809969</v>
      </c>
      <c r="V115">
        <v>0.84514397821829101</v>
      </c>
      <c r="W115">
        <v>4132</v>
      </c>
      <c r="X115">
        <v>4239.8999999999996</v>
      </c>
      <c r="Y115">
        <v>4129.75</v>
      </c>
      <c r="Z115">
        <v>4356.5</v>
      </c>
      <c r="AA115">
        <v>3556.45</v>
      </c>
      <c r="AB115">
        <v>4409.55</v>
      </c>
      <c r="AC115" s="2">
        <f>(Table2[[#This Row],[Close Price]]/Table2[[#This Row],[Day Low]])-1</f>
        <v>3.5091965150049198E-3</v>
      </c>
      <c r="AD115" s="2">
        <f>(Table2[[#This Row],[Day High]]/Table2[[#This Row],[Close Price]])-1</f>
        <v>2.2525021102134168E-2</v>
      </c>
      <c r="AE115" s="2">
        <f>(Table2[[#This Row],[Close Price]]/Table2[[#This Row],[Current Week Low]])-1</f>
        <v>4.055935589321491E-3</v>
      </c>
      <c r="AF115" s="2">
        <f>(Table2[[#This Row],[Current Week High]]/Table2[[#This Row],[Close Price]])-1</f>
        <v>5.0645122392379172E-2</v>
      </c>
      <c r="AG115" s="2">
        <f>(Table2[[#This Row],[Close Price]]/Table2[[#This Row],[Current Month Low]])-1</f>
        <v>0.16590982580944491</v>
      </c>
      <c r="AH115" s="2">
        <f>(Table2[[#This Row],[Current Month High]]/Table2[[#This Row],[Close Price]])-1</f>
        <v>6.3439044977692038E-2</v>
      </c>
      <c r="AI115">
        <v>6.3439044977692003</v>
      </c>
      <c r="AJ115">
        <v>89.771167048054906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0.18</v>
      </c>
      <c r="AM115" t="s">
        <v>10125</v>
      </c>
      <c r="AN115">
        <v>0.49</v>
      </c>
      <c r="AO115" t="s">
        <v>10125</v>
      </c>
      <c r="AP115">
        <v>0.143799034564666</v>
      </c>
      <c r="AQ115">
        <f>(Table2[[#This Row],[Sharpe Ratio]]-AVERAGE(Table2[Sharpe Ratio]))/_xlfn.STDEV.P(Table2[Sharpe Ratio])</f>
        <v>1.0139855029644287</v>
      </c>
      <c r="AR1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1.7899963734657818</v>
      </c>
    </row>
    <row r="116" spans="1:44" x14ac:dyDescent="0.3">
      <c r="A116" t="s">
        <v>1706</v>
      </c>
      <c r="B116" t="s">
        <v>1707</v>
      </c>
      <c r="C116" t="s">
        <v>10090</v>
      </c>
      <c r="D116" t="s">
        <v>542</v>
      </c>
      <c r="E116">
        <v>4280.0087536450001</v>
      </c>
      <c r="F116">
        <v>383.05</v>
      </c>
      <c r="G116">
        <v>-1.1728031404819901</v>
      </c>
      <c r="H116">
        <f>(Table2[[#This Row],[1Y Return vs Nifty]]-AVERAGE(Table2[1Y Return vs Nifty]))/_xlfn.STDEV.P(Table2[1Y Return vs Nifty])</f>
        <v>-0.54772419666092265</v>
      </c>
      <c r="I116">
        <v>-0.16216118692505099</v>
      </c>
      <c r="J116">
        <f>(Table2[[#This Row],[1M Return vs Nifty]]-AVERAGE(Table2[1M Return vs Nifty]))/_xlfn.STDEV.P(Table2[1M Return vs Nifty])</f>
        <v>-0.18718232304251922</v>
      </c>
      <c r="K116">
        <v>-6.5388675350103398</v>
      </c>
      <c r="L116">
        <f>(Table2[[#This Row],[6M Return vs Nifty]]-AVERAGE(Table2[6M Return vs Nifty]))/_xlfn.STDEV.P(Table2[6M Return vs Nifty])</f>
        <v>-0.5952935560128787</v>
      </c>
      <c r="M116">
        <v>-4.3072241326274501</v>
      </c>
      <c r="N116">
        <f>(Table2[[#This Row],[1W Return vs Nifty]]-AVERAGE(Table2[1W Return vs Nifty]))/_xlfn.STDEV.P(Table2[1W Return vs Nifty])</f>
        <v>-0.27227709073688899</v>
      </c>
      <c r="O116">
        <v>373.21</v>
      </c>
      <c r="P116">
        <v>369.33162626234099</v>
      </c>
      <c r="Q116">
        <v>351.85424290470598</v>
      </c>
      <c r="R116">
        <v>58.235288707864797</v>
      </c>
      <c r="S116" s="2">
        <f>(Table2[[#This Row],[Close Price]]-Table2[[#This Row],[20D EMA]])/Table2[[#This Row],[20D EMA]]</f>
        <v>2.6365853005010671E-2</v>
      </c>
      <c r="T116" s="2">
        <f>(Table2[[#This Row],[Close Price]]-Table2[[#This Row],[50D EMA]])/Table2[[#This Row],[50D EMA]]</f>
        <v>3.7143782882851965E-2</v>
      </c>
      <c r="U116" s="2">
        <f>(Table2[[#This Row],[Close Price]]-Table2[[#This Row],[200D EMA]])/Table2[[#This Row],[200D EMA]]</f>
        <v>8.8661022921763921E-2</v>
      </c>
      <c r="V116">
        <v>1.47753217961752</v>
      </c>
      <c r="W116">
        <v>380.05</v>
      </c>
      <c r="X116">
        <v>391.2</v>
      </c>
      <c r="Y116">
        <v>378.45</v>
      </c>
      <c r="Z116">
        <v>404.9</v>
      </c>
      <c r="AA116">
        <v>303.8</v>
      </c>
      <c r="AB116">
        <v>404.9</v>
      </c>
      <c r="AC116" s="2">
        <f>(Table2[[#This Row],[Close Price]]/Table2[[#This Row],[Day Low]])-1</f>
        <v>7.8936981976056586E-3</v>
      </c>
      <c r="AD116" s="2">
        <f>(Table2[[#This Row],[Day High]]/Table2[[#This Row],[Close Price]])-1</f>
        <v>2.1276595744680771E-2</v>
      </c>
      <c r="AE116" s="2">
        <f>(Table2[[#This Row],[Close Price]]/Table2[[#This Row],[Current Week Low]])-1</f>
        <v>1.2154842119170395E-2</v>
      </c>
      <c r="AF116" s="2">
        <f>(Table2[[#This Row],[Current Week High]]/Table2[[#This Row],[Close Price]])-1</f>
        <v>5.704216159770259E-2</v>
      </c>
      <c r="AG116" s="2">
        <f>(Table2[[#This Row],[Close Price]]/Table2[[#This Row],[Current Month Low]])-1</f>
        <v>0.26086240947992101</v>
      </c>
      <c r="AH116" s="2">
        <f>(Table2[[#This Row],[Current Month High]]/Table2[[#This Row],[Close Price]])-1</f>
        <v>5.704216159770259E-2</v>
      </c>
      <c r="AI116">
        <v>19.788539355175502</v>
      </c>
      <c r="AJ116">
        <v>44.0037593984962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-0.08</v>
      </c>
      <c r="AM116" t="s">
        <v>10126</v>
      </c>
      <c r="AN116">
        <v>4.72</v>
      </c>
      <c r="AO116" t="s">
        <v>10125</v>
      </c>
      <c r="AP116">
        <v>0.14366597947627099</v>
      </c>
      <c r="AQ116">
        <f>(Table2[[#This Row],[Sharpe Ratio]]-AVERAGE(Table2[Sharpe Ratio]))/_xlfn.STDEV.P(Table2[Sharpe Ratio])</f>
        <v>1.0124811968852323</v>
      </c>
      <c r="AR1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-0.58999596956797729</v>
      </c>
    </row>
    <row r="117" spans="1:44" x14ac:dyDescent="0.3">
      <c r="A117" t="s">
        <v>252</v>
      </c>
      <c r="B117" t="s">
        <v>253</v>
      </c>
      <c r="C117" t="s">
        <v>10084</v>
      </c>
      <c r="D117" t="s">
        <v>218</v>
      </c>
      <c r="E117">
        <v>101327.600718</v>
      </c>
      <c r="F117">
        <v>6739.5</v>
      </c>
      <c r="G117">
        <v>59.923122695970299</v>
      </c>
      <c r="H117">
        <f>(Table2[[#This Row],[1Y Return vs Nifty]]-AVERAGE(Table2[1Y Return vs Nifty]))/_xlfn.STDEV.P(Table2[1Y Return vs Nifty])</f>
        <v>0.1834029343501522</v>
      </c>
      <c r="I117">
        <v>-3.3692587096236899</v>
      </c>
      <c r="J117">
        <f>(Table2[[#This Row],[1M Return vs Nifty]]-AVERAGE(Table2[1M Return vs Nifty]))/_xlfn.STDEV.P(Table2[1M Return vs Nifty])</f>
        <v>-0.48421326261308351</v>
      </c>
      <c r="K117">
        <v>13.2097213871106</v>
      </c>
      <c r="L117">
        <f>(Table2[[#This Row],[6M Return vs Nifty]]-AVERAGE(Table2[6M Return vs Nifty]))/_xlfn.STDEV.P(Table2[6M Return vs Nifty])</f>
        <v>8.0248288215190797E-3</v>
      </c>
      <c r="M117">
        <v>-1.6755321525384499</v>
      </c>
      <c r="N117">
        <f>(Table2[[#This Row],[1W Return vs Nifty]]-AVERAGE(Table2[1W Return vs Nifty]))/_xlfn.STDEV.P(Table2[1W Return vs Nifty])</f>
        <v>0.24380699360090624</v>
      </c>
      <c r="O117">
        <v>6921.6</v>
      </c>
      <c r="P117">
        <v>6482.9182980589103</v>
      </c>
      <c r="Q117">
        <v>5395.95090298795</v>
      </c>
      <c r="R117">
        <v>34.293360737237002</v>
      </c>
      <c r="S117" s="2">
        <f>(Table2[[#This Row],[Close Price]]-Table2[[#This Row],[20D EMA]])/Table2[[#This Row],[20D EMA]]</f>
        <v>-2.6308945908460522E-2</v>
      </c>
      <c r="T117" s="2">
        <f>(Table2[[#This Row],[Close Price]]-Table2[[#This Row],[50D EMA]])/Table2[[#This Row],[50D EMA]]</f>
        <v>3.9578117468781669E-2</v>
      </c>
      <c r="U117" s="2">
        <f>(Table2[[#This Row],[Close Price]]-Table2[[#This Row],[200D EMA]])/Table2[[#This Row],[200D EMA]]</f>
        <v>0.24899209076718509</v>
      </c>
      <c r="V117">
        <v>2.0590614994926901</v>
      </c>
      <c r="W117">
        <v>6616</v>
      </c>
      <c r="X117">
        <v>6823.3</v>
      </c>
      <c r="Y117">
        <v>6616</v>
      </c>
      <c r="Z117">
        <v>7331.45</v>
      </c>
      <c r="AA117">
        <v>6137</v>
      </c>
      <c r="AB117">
        <v>7331.45</v>
      </c>
      <c r="AC117" s="2">
        <f>(Table2[[#This Row],[Close Price]]/Table2[[#This Row],[Day Low]])-1</f>
        <v>1.8666868198307096E-2</v>
      </c>
      <c r="AD117" s="2">
        <f>(Table2[[#This Row],[Day High]]/Table2[[#This Row],[Close Price]])-1</f>
        <v>1.2434156836560684E-2</v>
      </c>
      <c r="AE117" s="2">
        <f>(Table2[[#This Row],[Close Price]]/Table2[[#This Row],[Current Week Low]])-1</f>
        <v>1.8666868198307096E-2</v>
      </c>
      <c r="AF117" s="2">
        <f>(Table2[[#This Row],[Current Week High]]/Table2[[#This Row],[Close Price]])-1</f>
        <v>8.7832925291193575E-2</v>
      </c>
      <c r="AG117" s="2">
        <f>(Table2[[#This Row],[Close Price]]/Table2[[#This Row],[Current Month Low]])-1</f>
        <v>9.8175004073651539E-2</v>
      </c>
      <c r="AH117" s="2">
        <f>(Table2[[#This Row],[Current Month High]]/Table2[[#This Row],[Close Price]])-1</f>
        <v>8.7832925291193575E-2</v>
      </c>
      <c r="AI117">
        <v>8.7832925291193504</v>
      </c>
      <c r="AJ117">
        <v>93.053566313377203</v>
      </c>
      <c r="AK117" t="str">
        <f>IF(AND(Table2[[#This Row],[20D EMA]]&gt;Table2[[#This Row],[50D EMA]],Table2[[#This Row],[50D EMA]]&gt;Table2[[#This Row],[200D EMA]]),"Uptrend","Downtrend/NoTrend")</f>
        <v>Uptrend</v>
      </c>
      <c r="AL117">
        <v>0.18</v>
      </c>
      <c r="AM117" t="s">
        <v>10125</v>
      </c>
      <c r="AN117">
        <v>-3.69</v>
      </c>
      <c r="AO117" t="s">
        <v>10126</v>
      </c>
      <c r="AP117">
        <v>0.14272181730389799</v>
      </c>
      <c r="AQ117">
        <f>(Table2[[#This Row],[Sharpe Ratio]]-AVERAGE(Table2[Sharpe Ratio]))/_xlfn.STDEV.P(Table2[Sharpe Ratio])</f>
        <v>1.0018066040321465</v>
      </c>
      <c r="AR1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0.9528280981916406</v>
      </c>
    </row>
    <row r="118" spans="1:44" x14ac:dyDescent="0.3">
      <c r="A118" t="s">
        <v>858</v>
      </c>
      <c r="B118" t="s">
        <v>859</v>
      </c>
      <c r="C118" t="s">
        <v>10084</v>
      </c>
      <c r="D118" t="s">
        <v>230</v>
      </c>
      <c r="E118">
        <v>16849.382963309999</v>
      </c>
      <c r="F118">
        <v>2121.85</v>
      </c>
      <c r="G118">
        <v>229.54730581827701</v>
      </c>
      <c r="H118">
        <f>(Table2[[#This Row],[1Y Return vs Nifty]]-AVERAGE(Table2[1Y Return vs Nifty]))/_xlfn.STDEV.P(Table2[1Y Return vs Nifty])</f>
        <v>2.213273840771802</v>
      </c>
      <c r="I118">
        <v>29.017544676873101</v>
      </c>
      <c r="J118">
        <f>(Table2[[#This Row],[1M Return vs Nifty]]-AVERAGE(Table2[1M Return vs Nifty]))/_xlfn.STDEV.P(Table2[1M Return vs Nifty])</f>
        <v>2.5153471098085025</v>
      </c>
      <c r="K118">
        <v>131.28293234893999</v>
      </c>
      <c r="L118">
        <f>(Table2[[#This Row],[6M Return vs Nifty]]-AVERAGE(Table2[6M Return vs Nifty]))/_xlfn.STDEV.P(Table2[6M Return vs Nifty])</f>
        <v>3.6151554046121217</v>
      </c>
      <c r="M118">
        <v>1.73742918059804</v>
      </c>
      <c r="N118">
        <f>(Table2[[#This Row],[1W Return vs Nifty]]-AVERAGE(Table2[1W Return vs Nifty]))/_xlfn.STDEV.P(Table2[1W Return vs Nifty])</f>
        <v>0.91310075511188638</v>
      </c>
      <c r="O118">
        <v>1995.62</v>
      </c>
      <c r="P118">
        <v>1731.11723672568</v>
      </c>
      <c r="Q118">
        <v>1210.9863152635101</v>
      </c>
      <c r="R118">
        <v>57.110511608370203</v>
      </c>
      <c r="S118" s="2">
        <f>(Table2[[#This Row],[Close Price]]-Table2[[#This Row],[20D EMA]])/Table2[[#This Row],[20D EMA]]</f>
        <v>6.3253525220232323E-2</v>
      </c>
      <c r="T118" s="2">
        <f>(Table2[[#This Row],[Close Price]]-Table2[[#This Row],[50D EMA]])/Table2[[#This Row],[50D EMA]]</f>
        <v>0.22571132386930134</v>
      </c>
      <c r="U118" s="2">
        <f>(Table2[[#This Row],[Close Price]]-Table2[[#This Row],[200D EMA]])/Table2[[#This Row],[200D EMA]]</f>
        <v>0.75216678607824428</v>
      </c>
      <c r="V118">
        <v>0.66824585246970003</v>
      </c>
      <c r="W118">
        <v>2100</v>
      </c>
      <c r="X118">
        <v>2214.1999999999998</v>
      </c>
      <c r="Y118">
        <v>2086.3000000000002</v>
      </c>
      <c r="Z118">
        <v>2295.5</v>
      </c>
      <c r="AA118">
        <v>1515.25</v>
      </c>
      <c r="AB118">
        <v>2295.5</v>
      </c>
      <c r="AC118" s="2">
        <f>(Table2[[#This Row],[Close Price]]/Table2[[#This Row],[Day Low]])-1</f>
        <v>1.0404761904761806E-2</v>
      </c>
      <c r="AD118" s="2">
        <f>(Table2[[#This Row],[Day High]]/Table2[[#This Row],[Close Price]])-1</f>
        <v>4.3523340481183892E-2</v>
      </c>
      <c r="AE118" s="2">
        <f>(Table2[[#This Row],[Close Price]]/Table2[[#This Row],[Current Week Low]])-1</f>
        <v>1.7039735416766399E-2</v>
      </c>
      <c r="AF118" s="2">
        <f>(Table2[[#This Row],[Current Week High]]/Table2[[#This Row],[Close Price]])-1</f>
        <v>8.1838961283785316E-2</v>
      </c>
      <c r="AG118" s="2">
        <f>(Table2[[#This Row],[Close Price]]/Table2[[#This Row],[Current Month Low]])-1</f>
        <v>0.40032997855139407</v>
      </c>
      <c r="AH118" s="2">
        <f>(Table2[[#This Row],[Current Month High]]/Table2[[#This Row],[Close Price]])-1</f>
        <v>8.1838961283785316E-2</v>
      </c>
      <c r="AI118">
        <v>8.1838961283785299</v>
      </c>
      <c r="AJ118">
        <v>258.54173707333501</v>
      </c>
      <c r="AK118" t="str">
        <f>IF(AND(Table2[[#This Row],[20D EMA]]&gt;Table2[[#This Row],[50D EMA]],Table2[[#This Row],[50D EMA]]&gt;Table2[[#This Row],[200D EMA]]),"Uptrend","Downtrend/NoTrend")</f>
        <v>Uptrend</v>
      </c>
      <c r="AL118">
        <v>0.7</v>
      </c>
      <c r="AM118" t="s">
        <v>10125</v>
      </c>
      <c r="AN118">
        <v>16.260000000000002</v>
      </c>
      <c r="AO118" t="s">
        <v>10125</v>
      </c>
      <c r="AP118">
        <v>0.14226468727423899</v>
      </c>
      <c r="AQ118">
        <f>(Table2[[#This Row],[Sharpe Ratio]]-AVERAGE(Table2[Sharpe Ratio]))/_xlfn.STDEV.P(Table2[Sharpe Ratio])</f>
        <v>0.99663834259326189</v>
      </c>
      <c r="AR1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10.253515452897574</v>
      </c>
    </row>
    <row r="119" spans="1:44" x14ac:dyDescent="0.3">
      <c r="A119" t="s">
        <v>178</v>
      </c>
      <c r="B119" t="s">
        <v>179</v>
      </c>
      <c r="C119" t="s">
        <v>10076</v>
      </c>
      <c r="D119" t="s">
        <v>32</v>
      </c>
      <c r="E119">
        <v>142419.31440966</v>
      </c>
      <c r="F119">
        <v>275.39999999999998</v>
      </c>
      <c r="G119">
        <v>18.389949895955201</v>
      </c>
      <c r="H119">
        <f>(Table2[[#This Row],[1Y Return vs Nifty]]-AVERAGE(Table2[1Y Return vs Nifty]))/_xlfn.STDEV.P(Table2[1Y Return vs Nifty])</f>
        <v>-0.31361923292740224</v>
      </c>
      <c r="I119">
        <v>-1.6193271961487301</v>
      </c>
      <c r="J119">
        <f>(Table2[[#This Row],[1M Return vs Nifty]]-AVERAGE(Table2[1M Return vs Nifty]))/_xlfn.STDEV.P(Table2[1M Return vs Nifty])</f>
        <v>-0.32214029852241555</v>
      </c>
      <c r="K119">
        <v>7.9747081580394603</v>
      </c>
      <c r="L119">
        <f>(Table2[[#This Row],[6M Return vs Nifty]]-AVERAGE(Table2[6M Return vs Nifty]))/_xlfn.STDEV.P(Table2[6M Return vs Nifty])</f>
        <v>-0.15190455845800024</v>
      </c>
      <c r="M119">
        <v>-4.0438602041384399</v>
      </c>
      <c r="N119">
        <f>(Table2[[#This Row],[1W Return vs Nifty]]-AVERAGE(Table2[1W Return vs Nifty]))/_xlfn.STDEV.P(Table2[1W Return vs Nifty])</f>
        <v>-0.22063049496877074</v>
      </c>
      <c r="O119">
        <v>277.26</v>
      </c>
      <c r="P119">
        <v>271.52714449244399</v>
      </c>
      <c r="Q119">
        <v>243.959809759188</v>
      </c>
      <c r="R119">
        <v>42.580498447487699</v>
      </c>
      <c r="S119" s="2">
        <f>(Table2[[#This Row],[Close Price]]-Table2[[#This Row],[20D EMA]])/Table2[[#This Row],[20D EMA]]</f>
        <v>-6.7085046526726309E-3</v>
      </c>
      <c r="T119" s="2">
        <f>(Table2[[#This Row],[Close Price]]-Table2[[#This Row],[50D EMA]])/Table2[[#This Row],[50D EMA]]</f>
        <v>1.4263235135460852E-2</v>
      </c>
      <c r="U119" s="2">
        <f>(Table2[[#This Row],[Close Price]]-Table2[[#This Row],[200D EMA]])/Table2[[#This Row],[200D EMA]]</f>
        <v>0.12887446613377215</v>
      </c>
      <c r="V119">
        <v>0.80751152441577301</v>
      </c>
      <c r="W119">
        <v>272.89999999999998</v>
      </c>
      <c r="X119">
        <v>280.8</v>
      </c>
      <c r="Y119">
        <v>272.89999999999998</v>
      </c>
      <c r="Z119">
        <v>283.60000000000002</v>
      </c>
      <c r="AA119">
        <v>236.45</v>
      </c>
      <c r="AB119">
        <v>299.7</v>
      </c>
      <c r="AC119" s="2">
        <f>(Table2[[#This Row],[Close Price]]/Table2[[#This Row],[Day Low]])-1</f>
        <v>9.160864785635825E-3</v>
      </c>
      <c r="AD119" s="2">
        <f>(Table2[[#This Row],[Day High]]/Table2[[#This Row],[Close Price]])-1</f>
        <v>1.9607843137255054E-2</v>
      </c>
      <c r="AE119" s="2">
        <f>(Table2[[#This Row],[Close Price]]/Table2[[#This Row],[Current Week Low]])-1</f>
        <v>9.160864785635825E-3</v>
      </c>
      <c r="AF119" s="2">
        <f>(Table2[[#This Row],[Current Week High]]/Table2[[#This Row],[Close Price]])-1</f>
        <v>2.9774872912127881E-2</v>
      </c>
      <c r="AG119" s="2">
        <f>(Table2[[#This Row],[Close Price]]/Table2[[#This Row],[Current Month Low]])-1</f>
        <v>0.16472827236202159</v>
      </c>
      <c r="AH119" s="2">
        <f>(Table2[[#This Row],[Current Month High]]/Table2[[#This Row],[Close Price]])-1</f>
        <v>8.8235294117647189E-2</v>
      </c>
      <c r="AI119">
        <v>8.8235294117647101</v>
      </c>
      <c r="AJ119">
        <v>48.583760453196597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-0.04</v>
      </c>
      <c r="AM119" t="s">
        <v>10126</v>
      </c>
      <c r="AN119">
        <v>0.22</v>
      </c>
      <c r="AO119" t="s">
        <v>10125</v>
      </c>
      <c r="AP119">
        <v>0.141474147868273</v>
      </c>
      <c r="AQ119">
        <f>(Table2[[#This Row],[Sharpe Ratio]]-AVERAGE(Table2[Sharpe Ratio]))/_xlfn.STDEV.P(Table2[Sharpe Ratio])</f>
        <v>0.98770059170688829</v>
      </c>
      <c r="AR1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-2.0593993169700481E-2</v>
      </c>
    </row>
    <row r="120" spans="1:44" x14ac:dyDescent="0.3">
      <c r="A120" t="s">
        <v>376</v>
      </c>
      <c r="B120" t="s">
        <v>377</v>
      </c>
      <c r="C120" t="s">
        <v>10090</v>
      </c>
      <c r="D120" t="s">
        <v>378</v>
      </c>
      <c r="E120">
        <v>63849.827034449998</v>
      </c>
      <c r="F120">
        <v>986.75</v>
      </c>
      <c r="G120">
        <v>87.627517441909305</v>
      </c>
      <c r="H120">
        <f>(Table2[[#This Row],[1Y Return vs Nifty]]-AVERAGE(Table2[1Y Return vs Nifty]))/_xlfn.STDEV.P(Table2[1Y Return vs Nifty])</f>
        <v>0.51493788319794387</v>
      </c>
      <c r="I120">
        <v>29.528476105153501</v>
      </c>
      <c r="J120">
        <f>(Table2[[#This Row],[1M Return vs Nifty]]-AVERAGE(Table2[1M Return vs Nifty]))/_xlfn.STDEV.P(Table2[1M Return vs Nifty])</f>
        <v>2.562667916589132</v>
      </c>
      <c r="K120">
        <v>11.7762751572303</v>
      </c>
      <c r="L120">
        <f>(Table2[[#This Row],[6M Return vs Nifty]]-AVERAGE(Table2[6M Return vs Nifty]))/_xlfn.STDEV.P(Table2[6M Return vs Nifty])</f>
        <v>-3.5766880427622542E-2</v>
      </c>
      <c r="M120">
        <v>-18.203491759934799</v>
      </c>
      <c r="N120">
        <f>(Table2[[#This Row],[1W Return vs Nifty]]-AVERAGE(Table2[1W Return vs Nifty]))/_xlfn.STDEV.P(Table2[1W Return vs Nifty])</f>
        <v>-2.9973842113313456</v>
      </c>
      <c r="O120">
        <v>887.02</v>
      </c>
      <c r="P120">
        <v>795.43819123243702</v>
      </c>
      <c r="Q120">
        <v>690.09535305381701</v>
      </c>
      <c r="R120">
        <v>60.3356243585594</v>
      </c>
      <c r="S120" s="2">
        <f>(Table2[[#This Row],[Close Price]]-Table2[[#This Row],[20D EMA]])/Table2[[#This Row],[20D EMA]]</f>
        <v>0.11243263962481119</v>
      </c>
      <c r="T120" s="2">
        <f>(Table2[[#This Row],[Close Price]]-Table2[[#This Row],[50D EMA]])/Table2[[#This Row],[50D EMA]]</f>
        <v>0.24051121869211239</v>
      </c>
      <c r="U120" s="2">
        <f>(Table2[[#This Row],[Close Price]]-Table2[[#This Row],[200D EMA]])/Table2[[#This Row],[200D EMA]]</f>
        <v>0.42987486531161789</v>
      </c>
      <c r="V120">
        <v>3.7406135190108301</v>
      </c>
      <c r="W120">
        <v>957.05</v>
      </c>
      <c r="X120">
        <v>994.95</v>
      </c>
      <c r="Y120">
        <v>950</v>
      </c>
      <c r="Z120">
        <v>1104</v>
      </c>
      <c r="AA120">
        <v>579.79999999999995</v>
      </c>
      <c r="AB120">
        <v>1187</v>
      </c>
      <c r="AC120" s="2">
        <f>(Table2[[#This Row],[Close Price]]/Table2[[#This Row],[Day Low]])-1</f>
        <v>3.1032861397001232E-2</v>
      </c>
      <c r="AD120" s="2">
        <f>(Table2[[#This Row],[Day High]]/Table2[[#This Row],[Close Price]])-1</f>
        <v>8.3101089435013709E-3</v>
      </c>
      <c r="AE120" s="2">
        <f>(Table2[[#This Row],[Close Price]]/Table2[[#This Row],[Current Week Low]])-1</f>
        <v>3.8684210526315876E-2</v>
      </c>
      <c r="AF120" s="2">
        <f>(Table2[[#This Row],[Current Week High]]/Table2[[#This Row],[Close Price]])-1</f>
        <v>0.1188244236128706</v>
      </c>
      <c r="AG120" s="2">
        <f>(Table2[[#This Row],[Close Price]]/Table2[[#This Row],[Current Month Low]])-1</f>
        <v>0.70187995860641617</v>
      </c>
      <c r="AH120" s="2">
        <f>(Table2[[#This Row],[Current Month High]]/Table2[[#This Row],[Close Price]])-1</f>
        <v>0.20293894096782372</v>
      </c>
      <c r="AI120">
        <v>20.293894096782299</v>
      </c>
      <c r="AJ120">
        <v>138.83577393198499</v>
      </c>
      <c r="AK120" t="str">
        <f>IF(AND(Table2[[#This Row],[20D EMA]]&gt;Table2[[#This Row],[50D EMA]],Table2[[#This Row],[50D EMA]]&gt;Table2[[#This Row],[200D EMA]]),"Uptrend","Downtrend/NoTrend")</f>
        <v>Uptrend</v>
      </c>
      <c r="AL120">
        <v>0.34</v>
      </c>
      <c r="AM120" t="s">
        <v>10125</v>
      </c>
      <c r="AN120">
        <v>27.16</v>
      </c>
      <c r="AO120" t="s">
        <v>10125</v>
      </c>
      <c r="AP120">
        <v>0.13991936502417501</v>
      </c>
      <c r="AQ120">
        <f>(Table2[[#This Row],[Sharpe Ratio]]-AVERAGE(Table2[Sharpe Ratio]))/_xlfn.STDEV.P(Table2[Sharpe Ratio])</f>
        <v>0.9701223892313583</v>
      </c>
      <c r="AR1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1.0145770972594663</v>
      </c>
    </row>
    <row r="121" spans="1:44" x14ac:dyDescent="0.3">
      <c r="A121" t="s">
        <v>1394</v>
      </c>
      <c r="B121" t="s">
        <v>1395</v>
      </c>
      <c r="C121" t="s">
        <v>10075</v>
      </c>
      <c r="D121" t="s">
        <v>21</v>
      </c>
      <c r="E121">
        <v>7092.4086460149902</v>
      </c>
      <c r="F121">
        <v>856.45</v>
      </c>
      <c r="G121">
        <v>81.824576608722595</v>
      </c>
      <c r="H121">
        <f>(Table2[[#This Row],[1Y Return vs Nifty]]-AVERAGE(Table2[1Y Return vs Nifty]))/_xlfn.STDEV.P(Table2[1Y Return vs Nifty])</f>
        <v>0.44549483237730375</v>
      </c>
      <c r="I121">
        <v>7.1013644884692502</v>
      </c>
      <c r="J121">
        <f>(Table2[[#This Row],[1M Return vs Nifty]]-AVERAGE(Table2[1M Return vs Nifty]))/_xlfn.STDEV.P(Table2[1M Return vs Nifty])</f>
        <v>0.48554179609865589</v>
      </c>
      <c r="K121">
        <v>83.168806069183802</v>
      </c>
      <c r="L121">
        <f>(Table2[[#This Row],[6M Return vs Nifty]]-AVERAGE(Table2[6M Return vs Nifty]))/_xlfn.STDEV.P(Table2[6M Return vs Nifty])</f>
        <v>2.1452712995100334</v>
      </c>
      <c r="M121">
        <v>-3.7304836262983398</v>
      </c>
      <c r="N121">
        <f>(Table2[[#This Row],[1W Return vs Nifty]]-AVERAGE(Table2[1W Return vs Nifty]))/_xlfn.STDEV.P(Table2[1W Return vs Nifty])</f>
        <v>-0.15917624217203941</v>
      </c>
      <c r="O121">
        <v>840.24</v>
      </c>
      <c r="P121">
        <v>788.50660563301199</v>
      </c>
      <c r="Q121">
        <v>618.91050804639701</v>
      </c>
      <c r="R121">
        <v>52.012984137787903</v>
      </c>
      <c r="S121" s="2">
        <f>(Table2[[#This Row],[Close Price]]-Table2[[#This Row],[20D EMA]])/Table2[[#This Row],[20D EMA]]</f>
        <v>1.9292107017042794E-2</v>
      </c>
      <c r="T121" s="2">
        <f>(Table2[[#This Row],[Close Price]]-Table2[[#This Row],[50D EMA]])/Table2[[#This Row],[50D EMA]]</f>
        <v>8.6167184753567411E-2</v>
      </c>
      <c r="U121" s="2">
        <f>(Table2[[#This Row],[Close Price]]-Table2[[#This Row],[200D EMA]])/Table2[[#This Row],[200D EMA]]</f>
        <v>0.38380264814601556</v>
      </c>
      <c r="V121">
        <v>0.69194331260275899</v>
      </c>
      <c r="W121">
        <v>854.95</v>
      </c>
      <c r="X121">
        <v>874.9</v>
      </c>
      <c r="Y121">
        <v>851.95</v>
      </c>
      <c r="Z121">
        <v>915.9</v>
      </c>
      <c r="AA121">
        <v>673.85</v>
      </c>
      <c r="AB121">
        <v>915.9</v>
      </c>
      <c r="AC121" s="2">
        <f>(Table2[[#This Row],[Close Price]]/Table2[[#This Row],[Day Low]])-1</f>
        <v>1.7544885665827792E-3</v>
      </c>
      <c r="AD121" s="2">
        <f>(Table2[[#This Row],[Day High]]/Table2[[#This Row],[Close Price]])-1</f>
        <v>2.15424134508726E-2</v>
      </c>
      <c r="AE121" s="2">
        <f>(Table2[[#This Row],[Close Price]]/Table2[[#This Row],[Current Week Low]])-1</f>
        <v>5.2820001173776721E-3</v>
      </c>
      <c r="AF121" s="2">
        <f>(Table2[[#This Row],[Current Week High]]/Table2[[#This Row],[Close Price]])-1</f>
        <v>6.9414443341701215E-2</v>
      </c>
      <c r="AG121" s="2">
        <f>(Table2[[#This Row],[Close Price]]/Table2[[#This Row],[Current Month Low]])-1</f>
        <v>0.27098018846924399</v>
      </c>
      <c r="AH121" s="2">
        <f>(Table2[[#This Row],[Current Month High]]/Table2[[#This Row],[Close Price]])-1</f>
        <v>6.9414443341701215E-2</v>
      </c>
      <c r="AI121">
        <v>6.9414443341701197</v>
      </c>
      <c r="AJ121">
        <v>111.469135802469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0.11</v>
      </c>
      <c r="AM121" t="s">
        <v>10125</v>
      </c>
      <c r="AN121">
        <v>-0.33</v>
      </c>
      <c r="AO121" t="s">
        <v>10126</v>
      </c>
      <c r="AP121">
        <v>0.13964939916534699</v>
      </c>
      <c r="AQ121">
        <f>(Table2[[#This Row],[Sharpe Ratio]]-AVERAGE(Table2[Sharpe Ratio]))/_xlfn.STDEV.P(Table2[Sharpe Ratio])</f>
        <v>0.96707018515927612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3.8842018709732296</v>
      </c>
    </row>
    <row r="122" spans="1:44" x14ac:dyDescent="0.3">
      <c r="A122" t="s">
        <v>727</v>
      </c>
      <c r="B122" t="s">
        <v>728</v>
      </c>
      <c r="C122" t="s">
        <v>10078</v>
      </c>
      <c r="D122" t="s">
        <v>43</v>
      </c>
      <c r="E122">
        <v>21357.659129</v>
      </c>
      <c r="F122">
        <v>4124.5</v>
      </c>
      <c r="G122">
        <v>125.151357259108</v>
      </c>
      <c r="H122">
        <f>(Table2[[#This Row],[1Y Return vs Nifty]]-AVERAGE(Table2[1Y Return vs Nifty]))/_xlfn.STDEV.P(Table2[1Y Return vs Nifty])</f>
        <v>0.96398087541820376</v>
      </c>
      <c r="I122">
        <v>3.7695064335081399</v>
      </c>
      <c r="J122">
        <f>(Table2[[#This Row],[1M Return vs Nifty]]-AVERAGE(Table2[1M Return vs Nifty]))/_xlfn.STDEV.P(Table2[1M Return vs Nifty])</f>
        <v>0.17695594188737215</v>
      </c>
      <c r="K122">
        <v>86.771187970422105</v>
      </c>
      <c r="L122">
        <f>(Table2[[#This Row],[6M Return vs Nifty]]-AVERAGE(Table2[6M Return vs Nifty]))/_xlfn.STDEV.P(Table2[6M Return vs Nifty])</f>
        <v>2.2553238829519464</v>
      </c>
      <c r="M122">
        <v>-2.1714708224763601</v>
      </c>
      <c r="N122">
        <f>(Table2[[#This Row],[1W Return vs Nifty]]-AVERAGE(Table2[1W Return vs Nifty]))/_xlfn.STDEV.P(Table2[1W Return vs Nifty])</f>
        <v>0.14655167029595215</v>
      </c>
      <c r="O122">
        <v>4090.65</v>
      </c>
      <c r="P122">
        <v>3778.1781514713698</v>
      </c>
      <c r="Q122">
        <v>2928.5351582773701</v>
      </c>
      <c r="R122">
        <v>46.527569223988202</v>
      </c>
      <c r="S122" s="2">
        <f>(Table2[[#This Row],[Close Price]]-Table2[[#This Row],[20D EMA]])/Table2[[#This Row],[20D EMA]]</f>
        <v>8.2749685257843889E-3</v>
      </c>
      <c r="T122" s="2">
        <f>(Table2[[#This Row],[Close Price]]-Table2[[#This Row],[50D EMA]])/Table2[[#This Row],[50D EMA]]</f>
        <v>9.1663715855685363E-2</v>
      </c>
      <c r="U122" s="2">
        <f>(Table2[[#This Row],[Close Price]]-Table2[[#This Row],[200D EMA]])/Table2[[#This Row],[200D EMA]]</f>
        <v>0.40838329645532517</v>
      </c>
      <c r="V122">
        <v>1.1501627797273799</v>
      </c>
      <c r="W122">
        <v>4114</v>
      </c>
      <c r="X122">
        <v>4277</v>
      </c>
      <c r="Y122">
        <v>4114</v>
      </c>
      <c r="Z122">
        <v>4490</v>
      </c>
      <c r="AA122">
        <v>3310</v>
      </c>
      <c r="AB122">
        <v>4490</v>
      </c>
      <c r="AC122" s="2">
        <f>(Table2[[#This Row],[Close Price]]/Table2[[#This Row],[Day Low]])-1</f>
        <v>2.5522605736509885E-3</v>
      </c>
      <c r="AD122" s="2">
        <f>(Table2[[#This Row],[Day High]]/Table2[[#This Row],[Close Price]])-1</f>
        <v>3.6974178688325754E-2</v>
      </c>
      <c r="AE122" s="2">
        <f>(Table2[[#This Row],[Close Price]]/Table2[[#This Row],[Current Week Low]])-1</f>
        <v>2.5522605736509885E-3</v>
      </c>
      <c r="AF122" s="2">
        <f>(Table2[[#This Row],[Current Week High]]/Table2[[#This Row],[Close Price]])-1</f>
        <v>8.8616802036610487E-2</v>
      </c>
      <c r="AG122" s="2">
        <f>(Table2[[#This Row],[Close Price]]/Table2[[#This Row],[Current Month Low]])-1</f>
        <v>0.24607250755287002</v>
      </c>
      <c r="AH122" s="2">
        <f>(Table2[[#This Row],[Current Month High]]/Table2[[#This Row],[Close Price]])-1</f>
        <v>8.8616802036610487E-2</v>
      </c>
      <c r="AI122">
        <v>8.8616802036610398</v>
      </c>
      <c r="AJ122">
        <v>154.59876543209799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0.2</v>
      </c>
      <c r="AM122" t="s">
        <v>10125</v>
      </c>
      <c r="AN122">
        <v>6.41</v>
      </c>
      <c r="AO122" t="s">
        <v>10125</v>
      </c>
      <c r="AP122">
        <v>0.139130293681968</v>
      </c>
      <c r="AQ122">
        <f>(Table2[[#This Row],[Sharpe Ratio]]-AVERAGE(Table2[Sharpe Ratio]))/_xlfn.STDEV.P(Table2[Sharpe Ratio])</f>
        <v>0.9612012361110972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4.5040136066645706</v>
      </c>
    </row>
    <row r="123" spans="1:44" x14ac:dyDescent="0.3">
      <c r="A123" t="s">
        <v>307</v>
      </c>
      <c r="B123" t="s">
        <v>308</v>
      </c>
      <c r="C123" t="s">
        <v>10080</v>
      </c>
      <c r="D123" t="s">
        <v>309</v>
      </c>
      <c r="E123">
        <v>82380.656985299996</v>
      </c>
      <c r="F123">
        <v>4259.25</v>
      </c>
      <c r="G123">
        <v>8.7771645964074505</v>
      </c>
      <c r="H123">
        <f>(Table2[[#This Row],[1Y Return vs Nifty]]-AVERAGE(Table2[1Y Return vs Nifty]))/_xlfn.STDEV.P(Table2[1Y Return vs Nifty])</f>
        <v>-0.42865420524122705</v>
      </c>
      <c r="I123">
        <v>5.7586519214806504</v>
      </c>
      <c r="J123">
        <f>(Table2[[#This Row],[1M Return vs Nifty]]-AVERAGE(Table2[1M Return vs Nifty]))/_xlfn.STDEV.P(Table2[1M Return vs Nifty])</f>
        <v>0.36118412611104928</v>
      </c>
      <c r="K123">
        <v>10.044224517995101</v>
      </c>
      <c r="L123">
        <f>(Table2[[#This Row],[6M Return vs Nifty]]-AVERAGE(Table2[6M Return vs Nifty]))/_xlfn.STDEV.P(Table2[6M Return vs Nifty])</f>
        <v>-8.8680939160409158E-2</v>
      </c>
      <c r="M123">
        <v>-2.64502525794643</v>
      </c>
      <c r="N123">
        <f>(Table2[[#This Row],[1W Return vs Nifty]]-AVERAGE(Table2[1W Return vs Nifty]))/_xlfn.STDEV.P(Table2[1W Return vs Nifty])</f>
        <v>5.3685974362415338E-2</v>
      </c>
      <c r="O123">
        <v>4106.5</v>
      </c>
      <c r="P123">
        <v>3940.07819661436</v>
      </c>
      <c r="Q123">
        <v>3584.5346291640999</v>
      </c>
      <c r="R123">
        <v>58.418097651196</v>
      </c>
      <c r="S123" s="2">
        <f>(Table2[[#This Row],[Close Price]]-Table2[[#This Row],[20D EMA]])/Table2[[#This Row],[20D EMA]]</f>
        <v>3.7197126506757577E-2</v>
      </c>
      <c r="T123" s="2">
        <f>(Table2[[#This Row],[Close Price]]-Table2[[#This Row],[50D EMA]])/Table2[[#This Row],[50D EMA]]</f>
        <v>8.1006464201623912E-2</v>
      </c>
      <c r="U123" s="2">
        <f>(Table2[[#This Row],[Close Price]]-Table2[[#This Row],[200D EMA]])/Table2[[#This Row],[200D EMA]]</f>
        <v>0.1882295585447423</v>
      </c>
      <c r="V123">
        <v>1.5961399978986399</v>
      </c>
      <c r="W123">
        <v>4172.6000000000004</v>
      </c>
      <c r="X123">
        <v>4283.8</v>
      </c>
      <c r="Y123">
        <v>3955</v>
      </c>
      <c r="Z123">
        <v>4358.3500000000004</v>
      </c>
      <c r="AA123">
        <v>3515.05</v>
      </c>
      <c r="AB123">
        <v>4400</v>
      </c>
      <c r="AC123" s="2">
        <f>(Table2[[#This Row],[Close Price]]/Table2[[#This Row],[Day Low]])-1</f>
        <v>2.0766428605665466E-2</v>
      </c>
      <c r="AD123" s="2">
        <f>(Table2[[#This Row],[Day High]]/Table2[[#This Row],[Close Price]])-1</f>
        <v>5.7639255737513828E-3</v>
      </c>
      <c r="AE123" s="2">
        <f>(Table2[[#This Row],[Close Price]]/Table2[[#This Row],[Current Week Low]])-1</f>
        <v>7.6927939317319893E-2</v>
      </c>
      <c r="AF123" s="2">
        <f>(Table2[[#This Row],[Current Week High]]/Table2[[#This Row],[Close Price]])-1</f>
        <v>2.326700710218943E-2</v>
      </c>
      <c r="AG123" s="2">
        <f>(Table2[[#This Row],[Close Price]]/Table2[[#This Row],[Current Month Low]])-1</f>
        <v>0.21171818324063674</v>
      </c>
      <c r="AH123" s="2">
        <f>(Table2[[#This Row],[Current Month High]]/Table2[[#This Row],[Close Price]])-1</f>
        <v>3.3045724012443545E-2</v>
      </c>
      <c r="AI123">
        <v>3.30457240124435</v>
      </c>
      <c r="AJ123">
        <v>54.432559825960801</v>
      </c>
      <c r="AK123" t="str">
        <f>IF(AND(Table2[[#This Row],[20D EMA]]&gt;Table2[[#This Row],[50D EMA]],Table2[[#This Row],[50D EMA]]&gt;Table2[[#This Row],[200D EMA]]),"Uptrend","Downtrend/NoTrend")</f>
        <v>Uptrend</v>
      </c>
      <c r="AL123">
        <v>0.05</v>
      </c>
      <c r="AM123" t="s">
        <v>10125</v>
      </c>
      <c r="AN123">
        <v>4.79</v>
      </c>
      <c r="AO123" t="s">
        <v>10125</v>
      </c>
      <c r="AP123">
        <v>0.139006071647051</v>
      </c>
      <c r="AQ123">
        <f>(Table2[[#This Row],[Sharpe Ratio]]-AVERAGE(Table2[Sharpe Ratio]))/_xlfn.STDEV.P(Table2[Sharpe Ratio])</f>
        <v>0.95979679555531006</v>
      </c>
      <c r="AR1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0.85733175162713837</v>
      </c>
    </row>
    <row r="124" spans="1:44" x14ac:dyDescent="0.3">
      <c r="A124" t="s">
        <v>457</v>
      </c>
      <c r="B124" t="s">
        <v>458</v>
      </c>
      <c r="C124" t="s">
        <v>10080</v>
      </c>
      <c r="D124" t="s">
        <v>459</v>
      </c>
      <c r="E124">
        <v>47982.5</v>
      </c>
      <c r="F124">
        <v>564.5</v>
      </c>
      <c r="G124">
        <v>116.499632066937</v>
      </c>
      <c r="H124">
        <f>(Table2[[#This Row],[1Y Return vs Nifty]]-AVERAGE(Table2[1Y Return vs Nifty]))/_xlfn.STDEV.P(Table2[1Y Return vs Nifty])</f>
        <v>0.86044678650070394</v>
      </c>
      <c r="I124">
        <v>9.3629100093146196</v>
      </c>
      <c r="J124">
        <f>(Table2[[#This Row],[1M Return vs Nifty]]-AVERAGE(Table2[1M Return vs Nifty]))/_xlfn.STDEV.P(Table2[1M Return vs Nifty])</f>
        <v>0.69499878522477776</v>
      </c>
      <c r="K124">
        <v>73.2694688335054</v>
      </c>
      <c r="L124">
        <f>(Table2[[#This Row],[6M Return vs Nifty]]-AVERAGE(Table2[6M Return vs Nifty]))/_xlfn.STDEV.P(Table2[6M Return vs Nifty])</f>
        <v>1.8428470516048781</v>
      </c>
      <c r="M124">
        <v>-3.6640260721537801</v>
      </c>
      <c r="N124">
        <f>(Table2[[#This Row],[1W Return vs Nifty]]-AVERAGE(Table2[1W Return vs Nifty]))/_xlfn.STDEV.P(Table2[1W Return vs Nifty])</f>
        <v>-0.14614368128059924</v>
      </c>
      <c r="O124">
        <v>543.26</v>
      </c>
      <c r="P124">
        <v>494.15215496971001</v>
      </c>
      <c r="Q124">
        <v>374.16690769570602</v>
      </c>
      <c r="R124">
        <v>60.850054149925199</v>
      </c>
      <c r="S124" s="2">
        <f>(Table2[[#This Row],[Close Price]]-Table2[[#This Row],[20D EMA]])/Table2[[#This Row],[20D EMA]]</f>
        <v>3.909730147627289E-2</v>
      </c>
      <c r="T124" s="2">
        <f>(Table2[[#This Row],[Close Price]]-Table2[[#This Row],[50D EMA]])/Table2[[#This Row],[50D EMA]]</f>
        <v>0.14236069664535225</v>
      </c>
      <c r="U124" s="2">
        <f>(Table2[[#This Row],[Close Price]]-Table2[[#This Row],[200D EMA]])/Table2[[#This Row],[200D EMA]]</f>
        <v>0.50868499696152647</v>
      </c>
      <c r="V124">
        <v>0.79366380593487995</v>
      </c>
      <c r="W124">
        <v>559.20000000000005</v>
      </c>
      <c r="X124">
        <v>575.5</v>
      </c>
      <c r="Y124">
        <v>557.25</v>
      </c>
      <c r="Z124">
        <v>620.35</v>
      </c>
      <c r="AA124">
        <v>429.2</v>
      </c>
      <c r="AB124">
        <v>620.35</v>
      </c>
      <c r="AC124" s="2">
        <f>(Table2[[#This Row],[Close Price]]/Table2[[#This Row],[Day Low]])-1</f>
        <v>9.4778254649499072E-3</v>
      </c>
      <c r="AD124" s="2">
        <f>(Table2[[#This Row],[Day High]]/Table2[[#This Row],[Close Price]])-1</f>
        <v>1.9486271036315284E-2</v>
      </c>
      <c r="AE124" s="2">
        <f>(Table2[[#This Row],[Close Price]]/Table2[[#This Row],[Current Week Low]])-1</f>
        <v>1.3010318528488218E-2</v>
      </c>
      <c r="AF124" s="2">
        <f>(Table2[[#This Row],[Current Week High]]/Table2[[#This Row],[Close Price]])-1</f>
        <v>9.8937112488928225E-2</v>
      </c>
      <c r="AG124" s="2">
        <f>(Table2[[#This Row],[Close Price]]/Table2[[#This Row],[Current Month Low]])-1</f>
        <v>0.31523765144454807</v>
      </c>
      <c r="AH124" s="2">
        <f>(Table2[[#This Row],[Current Month High]]/Table2[[#This Row],[Close Price]])-1</f>
        <v>9.8937112488928225E-2</v>
      </c>
      <c r="AI124">
        <v>9.8937112488928207</v>
      </c>
      <c r="AJ124">
        <v>144.26655127650301</v>
      </c>
      <c r="AK124" t="str">
        <f>IF(AND(Table2[[#This Row],[20D EMA]]&gt;Table2[[#This Row],[50D EMA]],Table2[[#This Row],[50D EMA]]&gt;Table2[[#This Row],[200D EMA]]),"Uptrend","Downtrend/NoTrend")</f>
        <v>Uptrend</v>
      </c>
      <c r="AL124">
        <v>0.31</v>
      </c>
      <c r="AM124" t="s">
        <v>10125</v>
      </c>
      <c r="AN124">
        <v>6.74</v>
      </c>
      <c r="AO124" t="s">
        <v>10125</v>
      </c>
      <c r="AP124">
        <v>0.138876579186405</v>
      </c>
      <c r="AQ124">
        <f>(Table2[[#This Row],[Sharpe Ratio]]-AVERAGE(Table2[Sharpe Ratio]))/_xlfn.STDEV.P(Table2[Sharpe Ratio])</f>
        <v>0.95833276815049873</v>
      </c>
      <c r="AR1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4.2104817102002592</v>
      </c>
    </row>
    <row r="125" spans="1:44" x14ac:dyDescent="0.3">
      <c r="A125" t="s">
        <v>847</v>
      </c>
      <c r="B125" t="s">
        <v>848</v>
      </c>
      <c r="C125" t="s">
        <v>10084</v>
      </c>
      <c r="D125" t="s">
        <v>375</v>
      </c>
      <c r="E125">
        <v>17304.919126179899</v>
      </c>
      <c r="F125">
        <v>543.85</v>
      </c>
      <c r="G125">
        <v>84.810634331490206</v>
      </c>
      <c r="H125">
        <f>(Table2[[#This Row],[1Y Return vs Nifty]]-AVERAGE(Table2[1Y Return vs Nifty]))/_xlfn.STDEV.P(Table2[1Y Return vs Nifty])</f>
        <v>0.4812286032628571</v>
      </c>
      <c r="I125">
        <v>-9.5858963283258891</v>
      </c>
      <c r="J125">
        <f>(Table2[[#This Row],[1M Return vs Nifty]]-AVERAGE(Table2[1M Return vs Nifty]))/_xlfn.STDEV.P(Table2[1M Return vs Nifty])</f>
        <v>-1.0599780155661052</v>
      </c>
      <c r="K125">
        <v>22.869035094278299</v>
      </c>
      <c r="L125">
        <f>(Table2[[#This Row],[6M Return vs Nifty]]-AVERAGE(Table2[6M Return vs Nifty]))/_xlfn.STDEV.P(Table2[6M Return vs Nifty])</f>
        <v>0.30311637016650467</v>
      </c>
      <c r="M125">
        <v>-7.0182354153256501</v>
      </c>
      <c r="N125">
        <f>(Table2[[#This Row],[1W Return vs Nifty]]-AVERAGE(Table2[1W Return vs Nifty]))/_xlfn.STDEV.P(Table2[1W Return vs Nifty])</f>
        <v>-0.80391597022817973</v>
      </c>
      <c r="O125">
        <v>551.07000000000005</v>
      </c>
      <c r="P125">
        <v>538.13678418148402</v>
      </c>
      <c r="Q125">
        <v>461.367624289844</v>
      </c>
      <c r="R125">
        <v>42.0401233362632</v>
      </c>
      <c r="S125" s="2">
        <f>(Table2[[#This Row],[Close Price]]-Table2[[#This Row],[20D EMA]])/Table2[[#This Row],[20D EMA]]</f>
        <v>-1.3101783802420794E-2</v>
      </c>
      <c r="T125" s="2">
        <f>(Table2[[#This Row],[Close Price]]-Table2[[#This Row],[50D EMA]])/Table2[[#This Row],[50D EMA]]</f>
        <v>1.0616661017153681E-2</v>
      </c>
      <c r="U125" s="2">
        <f>(Table2[[#This Row],[Close Price]]-Table2[[#This Row],[200D EMA]])/Table2[[#This Row],[200D EMA]]</f>
        <v>0.17877798824119112</v>
      </c>
      <c r="V125">
        <v>0.76109552556170901</v>
      </c>
      <c r="W125">
        <v>540.5</v>
      </c>
      <c r="X125">
        <v>553.95000000000005</v>
      </c>
      <c r="Y125">
        <v>532</v>
      </c>
      <c r="Z125">
        <v>591</v>
      </c>
      <c r="AA125">
        <v>472.95</v>
      </c>
      <c r="AB125">
        <v>591</v>
      </c>
      <c r="AC125" s="2">
        <f>(Table2[[#This Row],[Close Price]]/Table2[[#This Row],[Day Low]])-1</f>
        <v>6.1979648473635685E-3</v>
      </c>
      <c r="AD125" s="2">
        <f>(Table2[[#This Row],[Day High]]/Table2[[#This Row],[Close Price]])-1</f>
        <v>1.8571297232692796E-2</v>
      </c>
      <c r="AE125" s="2">
        <f>(Table2[[#This Row],[Close Price]]/Table2[[#This Row],[Current Week Low]])-1</f>
        <v>2.2274436090225613E-2</v>
      </c>
      <c r="AF125" s="2">
        <f>(Table2[[#This Row],[Current Week High]]/Table2[[#This Row],[Close Price]])-1</f>
        <v>8.669669945757108E-2</v>
      </c>
      <c r="AG125" s="2">
        <f>(Table2[[#This Row],[Close Price]]/Table2[[#This Row],[Current Month Low]])-1</f>
        <v>0.14991013849244106</v>
      </c>
      <c r="AH125" s="2">
        <f>(Table2[[#This Row],[Current Month High]]/Table2[[#This Row],[Close Price]])-1</f>
        <v>8.669669945757108E-2</v>
      </c>
      <c r="AI125">
        <v>9.9567895559437201</v>
      </c>
      <c r="AJ125">
        <v>114.87554326353199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-0.02</v>
      </c>
      <c r="AM125" t="s">
        <v>10126</v>
      </c>
      <c r="AN125">
        <v>-1.65</v>
      </c>
      <c r="AO125" t="s">
        <v>10126</v>
      </c>
      <c r="AP125">
        <v>0.13869161435817401</v>
      </c>
      <c r="AQ125">
        <f>(Table2[[#This Row],[Sharpe Ratio]]-AVERAGE(Table2[Sharpe Ratio]))/_xlfn.STDEV.P(Table2[Sharpe Ratio])</f>
        <v>0.95624157630731732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-0.12330743605760563</v>
      </c>
    </row>
    <row r="126" spans="1:44" x14ac:dyDescent="0.3">
      <c r="A126" t="s">
        <v>1417</v>
      </c>
      <c r="B126" t="s">
        <v>1418</v>
      </c>
      <c r="C126" t="s">
        <v>613</v>
      </c>
      <c r="D126" t="s">
        <v>613</v>
      </c>
      <c r="E126">
        <v>6932.9928300000001</v>
      </c>
      <c r="F126">
        <v>345.75</v>
      </c>
      <c r="G126">
        <v>-16.410875039911001</v>
      </c>
      <c r="H126">
        <f>(Table2[[#This Row],[1Y Return vs Nifty]]-AVERAGE(Table2[1Y Return vs Nifty]))/_xlfn.STDEV.P(Table2[1Y Return vs Nifty])</f>
        <v>-0.73007625430537626</v>
      </c>
      <c r="I126">
        <v>-1.68205636769499</v>
      </c>
      <c r="J126">
        <f>(Table2[[#This Row],[1M Return vs Nifty]]-AVERAGE(Table2[1M Return vs Nifty]))/_xlfn.STDEV.P(Table2[1M Return vs Nifty])</f>
        <v>-0.32795007032729356</v>
      </c>
      <c r="K126">
        <v>6.4804753495048297</v>
      </c>
      <c r="L126">
        <f>(Table2[[#This Row],[6M Return vs Nifty]]-AVERAGE(Table2[6M Return vs Nifty]))/_xlfn.STDEV.P(Table2[6M Return vs Nifty])</f>
        <v>-0.19755329458627555</v>
      </c>
      <c r="M126">
        <v>-5.7281210833430096</v>
      </c>
      <c r="N126">
        <f>(Table2[[#This Row],[1W Return vs Nifty]]-AVERAGE(Table2[1W Return vs Nifty]))/_xlfn.STDEV.P(Table2[1W Return vs Nifty])</f>
        <v>-0.55091999701029171</v>
      </c>
      <c r="O126">
        <v>350.01</v>
      </c>
      <c r="P126">
        <v>346.00445661841201</v>
      </c>
      <c r="Q126">
        <v>340.61765965990298</v>
      </c>
      <c r="R126">
        <v>41.389580544452599</v>
      </c>
      <c r="S126" s="2">
        <f>(Table2[[#This Row],[Close Price]]-Table2[[#This Row],[20D EMA]])/Table2[[#This Row],[20D EMA]]</f>
        <v>-1.217108082626208E-2</v>
      </c>
      <c r="T126" s="2">
        <f>(Table2[[#This Row],[Close Price]]-Table2[[#This Row],[50D EMA]])/Table2[[#This Row],[50D EMA]]</f>
        <v>-7.3541428020573859E-4</v>
      </c>
      <c r="U126" s="2">
        <f>(Table2[[#This Row],[Close Price]]-Table2[[#This Row],[200D EMA]])/Table2[[#This Row],[200D EMA]]</f>
        <v>1.5067745886169001E-2</v>
      </c>
      <c r="V126">
        <v>0.97035021747714401</v>
      </c>
      <c r="W126">
        <v>345</v>
      </c>
      <c r="X126">
        <v>354.3</v>
      </c>
      <c r="Y126">
        <v>342</v>
      </c>
      <c r="Z126">
        <v>372</v>
      </c>
      <c r="AA126">
        <v>301.10000000000002</v>
      </c>
      <c r="AB126">
        <v>376.55</v>
      </c>
      <c r="AC126" s="2">
        <f>(Table2[[#This Row],[Close Price]]/Table2[[#This Row],[Day Low]])-1</f>
        <v>2.1739130434783593E-3</v>
      </c>
      <c r="AD126" s="2">
        <f>(Table2[[#This Row],[Day High]]/Table2[[#This Row],[Close Price]])-1</f>
        <v>2.4728850325379748E-2</v>
      </c>
      <c r="AE126" s="2">
        <f>(Table2[[#This Row],[Close Price]]/Table2[[#This Row],[Current Week Low]])-1</f>
        <v>1.0964912280701844E-2</v>
      </c>
      <c r="AF126" s="2">
        <f>(Table2[[#This Row],[Current Week High]]/Table2[[#This Row],[Close Price]])-1</f>
        <v>7.5921908893709311E-2</v>
      </c>
      <c r="AG126" s="2">
        <f>(Table2[[#This Row],[Close Price]]/Table2[[#This Row],[Current Month Low]])-1</f>
        <v>0.14828960478246422</v>
      </c>
      <c r="AH126" s="2">
        <f>(Table2[[#This Row],[Current Month High]]/Table2[[#This Row],[Close Price]])-1</f>
        <v>8.9081706435285568E-2</v>
      </c>
      <c r="AI126">
        <v>26.377440347071499</v>
      </c>
      <c r="AJ126">
        <v>29.1316526610644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-0.09</v>
      </c>
      <c r="AM126" t="s">
        <v>10126</v>
      </c>
      <c r="AN126">
        <v>-4.62</v>
      </c>
      <c r="AO126" t="s">
        <v>10126</v>
      </c>
      <c r="AP126">
        <v>0.138520558792493</v>
      </c>
      <c r="AQ126">
        <f>(Table2[[#This Row],[Sharpe Ratio]]-AVERAGE(Table2[Sharpe Ratio]))/_xlfn.STDEV.P(Table2[Sharpe Ratio])</f>
        <v>0.95430764104457555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-0.8521919751846615</v>
      </c>
    </row>
    <row r="127" spans="1:44" x14ac:dyDescent="0.3">
      <c r="A127" t="s">
        <v>384</v>
      </c>
      <c r="B127" t="s">
        <v>385</v>
      </c>
      <c r="C127" t="s">
        <v>10080</v>
      </c>
      <c r="D127" t="s">
        <v>197</v>
      </c>
      <c r="E127">
        <v>62701.562693225002</v>
      </c>
      <c r="F127">
        <v>1092.05</v>
      </c>
      <c r="G127">
        <v>60.544144657157403</v>
      </c>
      <c r="H127">
        <f>(Table2[[#This Row],[1Y Return vs Nifty]]-AVERAGE(Table2[1Y Return vs Nifty]))/_xlfn.STDEV.P(Table2[1Y Return vs Nifty])</f>
        <v>0.19083462473803559</v>
      </c>
      <c r="I127">
        <v>22.337886648115699</v>
      </c>
      <c r="J127">
        <f>(Table2[[#This Row],[1M Return vs Nifty]]-AVERAGE(Table2[1M Return vs Nifty]))/_xlfn.STDEV.P(Table2[1M Return vs Nifty])</f>
        <v>1.8966989127239415</v>
      </c>
      <c r="K127">
        <v>53.538940188597699</v>
      </c>
      <c r="L127">
        <f>(Table2[[#This Row],[6M Return vs Nifty]]-AVERAGE(Table2[6M Return vs Nifty]))/_xlfn.STDEV.P(Table2[6M Return vs Nifty])</f>
        <v>1.2400804073186742</v>
      </c>
      <c r="M127">
        <v>-3.8971827823390601</v>
      </c>
      <c r="N127">
        <f>(Table2[[#This Row],[1W Return vs Nifty]]-AVERAGE(Table2[1W Return vs Nifty]))/_xlfn.STDEV.P(Table2[1W Return vs Nifty])</f>
        <v>-0.19186653494036288</v>
      </c>
      <c r="O127">
        <v>1002.11</v>
      </c>
      <c r="P127">
        <v>877.76548364883104</v>
      </c>
      <c r="Q127">
        <v>721.16993267240105</v>
      </c>
      <c r="R127">
        <v>75.497793324438106</v>
      </c>
      <c r="S127" s="2">
        <f>(Table2[[#This Row],[Close Price]]-Table2[[#This Row],[20D EMA]])/Table2[[#This Row],[20D EMA]]</f>
        <v>8.9750626178762755E-2</v>
      </c>
      <c r="T127" s="2">
        <f>(Table2[[#This Row],[Close Price]]-Table2[[#This Row],[50D EMA]])/Table2[[#This Row],[50D EMA]]</f>
        <v>0.24412502011402631</v>
      </c>
      <c r="U127" s="2">
        <f>(Table2[[#This Row],[Close Price]]-Table2[[#This Row],[200D EMA]])/Table2[[#This Row],[200D EMA]]</f>
        <v>0.5142755549350877</v>
      </c>
      <c r="V127">
        <v>1.4143524870868001</v>
      </c>
      <c r="W127">
        <v>1064.9000000000001</v>
      </c>
      <c r="X127">
        <v>1099</v>
      </c>
      <c r="Y127">
        <v>1033.55</v>
      </c>
      <c r="Z127">
        <v>1107.8499999999999</v>
      </c>
      <c r="AA127">
        <v>807.05</v>
      </c>
      <c r="AB127">
        <v>1188</v>
      </c>
      <c r="AC127" s="2">
        <f>(Table2[[#This Row],[Close Price]]/Table2[[#This Row],[Day Low]])-1</f>
        <v>2.5495351676213529E-2</v>
      </c>
      <c r="AD127" s="2">
        <f>(Table2[[#This Row],[Day High]]/Table2[[#This Row],[Close Price]])-1</f>
        <v>6.3641774644018767E-3</v>
      </c>
      <c r="AE127" s="2">
        <f>(Table2[[#This Row],[Close Price]]/Table2[[#This Row],[Current Week Low]])-1</f>
        <v>5.6601035266798938E-2</v>
      </c>
      <c r="AF127" s="2">
        <f>(Table2[[#This Row],[Current Week High]]/Table2[[#This Row],[Close Price]])-1</f>
        <v>1.4468202005402553E-2</v>
      </c>
      <c r="AG127" s="2">
        <f>(Table2[[#This Row],[Close Price]]/Table2[[#This Row],[Current Month Low]])-1</f>
        <v>0.35313797162505423</v>
      </c>
      <c r="AH127" s="2">
        <f>(Table2[[#This Row],[Current Month High]]/Table2[[#This Row],[Close Price]])-1</f>
        <v>8.7862277368252473E-2</v>
      </c>
      <c r="AI127">
        <v>8.7862277368252393</v>
      </c>
      <c r="AJ127">
        <v>99.061246810061903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0.26</v>
      </c>
      <c r="AM127" t="s">
        <v>10125</v>
      </c>
      <c r="AN127">
        <v>10.72</v>
      </c>
      <c r="AO127" t="s">
        <v>10125</v>
      </c>
      <c r="AP127">
        <v>0.13829651983184499</v>
      </c>
      <c r="AQ127">
        <f>(Table2[[#This Row],[Sharpe Ratio]]-AVERAGE(Table2[Sharpe Ratio]))/_xlfn.STDEV.P(Table2[Sharpe Ratio])</f>
        <v>0.95177468139196064</v>
      </c>
      <c r="AR1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4.0875220912322483</v>
      </c>
    </row>
    <row r="128" spans="1:44" x14ac:dyDescent="0.3">
      <c r="A128" t="s">
        <v>314</v>
      </c>
      <c r="B128" t="s">
        <v>315</v>
      </c>
      <c r="C128" t="s">
        <v>10074</v>
      </c>
      <c r="D128" t="s">
        <v>75</v>
      </c>
      <c r="E128">
        <v>78407.917552169994</v>
      </c>
      <c r="F128">
        <v>723.05</v>
      </c>
      <c r="G128">
        <v>171.23912183734001</v>
      </c>
      <c r="H128">
        <f>(Table2[[#This Row],[1Y Return vs Nifty]]-AVERAGE(Table2[1Y Return vs Nifty]))/_xlfn.STDEV.P(Table2[1Y Return vs Nifty])</f>
        <v>1.5155072600252146</v>
      </c>
      <c r="I128">
        <v>0.35712795198950698</v>
      </c>
      <c r="J128">
        <f>(Table2[[#This Row],[1M Return vs Nifty]]-AVERAGE(Table2[1M Return vs Nifty]))/_xlfn.STDEV.P(Table2[1M Return vs Nifty])</f>
        <v>-0.13908745229135178</v>
      </c>
      <c r="K128">
        <v>78.685804342990295</v>
      </c>
      <c r="L128">
        <f>(Table2[[#This Row],[6M Return vs Nifty]]-AVERAGE(Table2[6M Return vs Nifty]))/_xlfn.STDEV.P(Table2[6M Return vs Nifty])</f>
        <v>2.0083158253076561</v>
      </c>
      <c r="M128">
        <v>4.2161301237888499E-2</v>
      </c>
      <c r="N128">
        <f>(Table2[[#This Row],[1W Return vs Nifty]]-AVERAGE(Table2[1W Return vs Nifty]))/_xlfn.STDEV.P(Table2[1W Return vs Nifty])</f>
        <v>0.58065274149698309</v>
      </c>
      <c r="O128">
        <v>677.77</v>
      </c>
      <c r="P128">
        <v>646.42711913552296</v>
      </c>
      <c r="Q128">
        <v>507.04978588157297</v>
      </c>
      <c r="R128">
        <v>75.550250160522396</v>
      </c>
      <c r="S128" s="2">
        <f>(Table2[[#This Row],[Close Price]]-Table2[[#This Row],[20D EMA]])/Table2[[#This Row],[20D EMA]]</f>
        <v>6.6807324018472308E-2</v>
      </c>
      <c r="T128" s="2">
        <f>(Table2[[#This Row],[Close Price]]-Table2[[#This Row],[50D EMA]])/Table2[[#This Row],[50D EMA]]</f>
        <v>0.11853289968240498</v>
      </c>
      <c r="U128" s="2">
        <f>(Table2[[#This Row],[Close Price]]-Table2[[#This Row],[200D EMA]])/Table2[[#This Row],[200D EMA]]</f>
        <v>0.42599409393868909</v>
      </c>
      <c r="V128">
        <v>0.96119948742205696</v>
      </c>
      <c r="W128">
        <v>710</v>
      </c>
      <c r="X128">
        <v>743.6</v>
      </c>
      <c r="Y128">
        <v>691.6</v>
      </c>
      <c r="Z128">
        <v>743.6</v>
      </c>
      <c r="AA128">
        <v>545</v>
      </c>
      <c r="AB128">
        <v>743.6</v>
      </c>
      <c r="AC128" s="2">
        <f>(Table2[[#This Row],[Close Price]]/Table2[[#This Row],[Day Low]])-1</f>
        <v>1.8380281690140832E-2</v>
      </c>
      <c r="AD128" s="2">
        <f>(Table2[[#This Row],[Day High]]/Table2[[#This Row],[Close Price]])-1</f>
        <v>2.8421271004771542E-2</v>
      </c>
      <c r="AE128" s="2">
        <f>(Table2[[#This Row],[Close Price]]/Table2[[#This Row],[Current Week Low]])-1</f>
        <v>4.5474262579525693E-2</v>
      </c>
      <c r="AF128" s="2">
        <f>(Table2[[#This Row],[Current Week High]]/Table2[[#This Row],[Close Price]])-1</f>
        <v>2.8421271004771542E-2</v>
      </c>
      <c r="AG128" s="2">
        <f>(Table2[[#This Row],[Close Price]]/Table2[[#This Row],[Current Month Low]])-1</f>
        <v>0.32669724770642183</v>
      </c>
      <c r="AH128" s="2">
        <f>(Table2[[#This Row],[Current Month High]]/Table2[[#This Row],[Close Price]])-1</f>
        <v>2.8421271004771542E-2</v>
      </c>
      <c r="AI128">
        <v>2.8421271004771498</v>
      </c>
      <c r="AJ128">
        <v>199.896308585649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0.11</v>
      </c>
      <c r="AM128" t="s">
        <v>10125</v>
      </c>
      <c r="AN128">
        <v>11.49</v>
      </c>
      <c r="AO128" t="s">
        <v>10125</v>
      </c>
      <c r="AP128">
        <v>0.13799956811814401</v>
      </c>
      <c r="AQ128">
        <f>(Table2[[#This Row],[Sharpe Ratio]]-AVERAGE(Table2[Sharpe Ratio]))/_xlfn.STDEV.P(Table2[Sharpe Ratio])</f>
        <v>0.94841737823627803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4.9138057527747794</v>
      </c>
    </row>
    <row r="129" spans="1:44" x14ac:dyDescent="0.3">
      <c r="A129" t="s">
        <v>569</v>
      </c>
      <c r="B129" t="s">
        <v>570</v>
      </c>
      <c r="C129" t="s">
        <v>10081</v>
      </c>
      <c r="D129" t="s">
        <v>154</v>
      </c>
      <c r="E129">
        <v>33300.078165134997</v>
      </c>
      <c r="F129">
        <v>240.15</v>
      </c>
      <c r="G129">
        <v>108.65315933974099</v>
      </c>
      <c r="H129">
        <f>(Table2[[#This Row],[1Y Return vs Nifty]]-AVERAGE(Table2[1Y Return vs Nifty]))/_xlfn.STDEV.P(Table2[1Y Return vs Nifty])</f>
        <v>0.76654905084893188</v>
      </c>
      <c r="I129">
        <v>0.94490816919245102</v>
      </c>
      <c r="J129">
        <f>(Table2[[#This Row],[1M Return vs Nifty]]-AVERAGE(Table2[1M Return vs Nifty]))/_xlfn.STDEV.P(Table2[1M Return vs Nifty])</f>
        <v>-8.4649160676860569E-2</v>
      </c>
      <c r="K129">
        <v>-14.665996880835699</v>
      </c>
      <c r="L129">
        <f>(Table2[[#This Row],[6M Return vs Nifty]]-AVERAGE(Table2[6M Return vs Nifty]))/_xlfn.STDEV.P(Table2[6M Return vs Nifty])</f>
        <v>-0.84357694322599397</v>
      </c>
      <c r="M129">
        <v>2.5474494853693201</v>
      </c>
      <c r="N129">
        <f>(Table2[[#This Row],[1W Return vs Nifty]]-AVERAGE(Table2[1W Return vs Nifty]))/_xlfn.STDEV.P(Table2[1W Return vs Nifty])</f>
        <v>1.071948595378045</v>
      </c>
      <c r="O129">
        <v>233.48</v>
      </c>
      <c r="P129">
        <v>230.87218658820399</v>
      </c>
      <c r="Q129">
        <v>203.64817550984901</v>
      </c>
      <c r="R129">
        <v>61.2238532224548</v>
      </c>
      <c r="S129" s="2">
        <f>(Table2[[#This Row],[Close Price]]-Table2[[#This Row],[20D EMA]])/Table2[[#This Row],[20D EMA]]</f>
        <v>2.8567757409628303E-2</v>
      </c>
      <c r="T129" s="2">
        <f>(Table2[[#This Row],[Close Price]]-Table2[[#This Row],[50D EMA]])/Table2[[#This Row],[50D EMA]]</f>
        <v>4.0185929491560725E-2</v>
      </c>
      <c r="U129" s="2">
        <f>(Table2[[#This Row],[Close Price]]-Table2[[#This Row],[200D EMA]])/Table2[[#This Row],[200D EMA]]</f>
        <v>0.17923963423077985</v>
      </c>
      <c r="V129">
        <v>1.0168922862207701</v>
      </c>
      <c r="W129">
        <v>238.55</v>
      </c>
      <c r="X129">
        <v>249.35</v>
      </c>
      <c r="Y129">
        <v>229.8</v>
      </c>
      <c r="Z129">
        <v>250.95</v>
      </c>
      <c r="AA129">
        <v>193</v>
      </c>
      <c r="AB129">
        <v>250.95</v>
      </c>
      <c r="AC129" s="2">
        <f>(Table2[[#This Row],[Close Price]]/Table2[[#This Row],[Day Low]])-1</f>
        <v>6.7071892684971157E-3</v>
      </c>
      <c r="AD129" s="2">
        <f>(Table2[[#This Row],[Day High]]/Table2[[#This Row],[Close Price]])-1</f>
        <v>3.8309389964605423E-2</v>
      </c>
      <c r="AE129" s="2">
        <f>(Table2[[#This Row],[Close Price]]/Table2[[#This Row],[Current Week Low]])-1</f>
        <v>4.503916449086165E-2</v>
      </c>
      <c r="AF129" s="2">
        <f>(Table2[[#This Row],[Current Week High]]/Table2[[#This Row],[Close Price]])-1</f>
        <v>4.49718925671454E-2</v>
      </c>
      <c r="AG129" s="2">
        <f>(Table2[[#This Row],[Close Price]]/Table2[[#This Row],[Current Month Low]])-1</f>
        <v>0.24430051813471509</v>
      </c>
      <c r="AH129" s="2">
        <f>(Table2[[#This Row],[Current Month High]]/Table2[[#This Row],[Close Price]])-1</f>
        <v>4.49718925671454E-2</v>
      </c>
      <c r="AI129">
        <v>22.319383718509201</v>
      </c>
      <c r="AJ129">
        <v>139.19322709163299</v>
      </c>
      <c r="AK129" t="str">
        <f>IF(AND(Table2[[#This Row],[20D EMA]]&gt;Table2[[#This Row],[50D EMA]],Table2[[#This Row],[50D EMA]]&gt;Table2[[#This Row],[200D EMA]]),"Uptrend","Downtrend/NoTrend")</f>
        <v>Uptrend</v>
      </c>
      <c r="AL129">
        <v>0</v>
      </c>
      <c r="AM129" t="s">
        <v>10127</v>
      </c>
      <c r="AN129">
        <v>2.98</v>
      </c>
      <c r="AO129" t="s">
        <v>10125</v>
      </c>
      <c r="AP129">
        <v>0.13718173452792201</v>
      </c>
      <c r="AQ129">
        <f>(Table2[[#This Row],[Sharpe Ratio]]-AVERAGE(Table2[Sharpe Ratio]))/_xlfn.STDEV.P(Table2[Sharpe Ratio])</f>
        <v>0.93917104232847981</v>
      </c>
      <c r="AR1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1.8494425846526021</v>
      </c>
    </row>
    <row r="130" spans="1:44" x14ac:dyDescent="0.3">
      <c r="A130" t="s">
        <v>1328</v>
      </c>
      <c r="B130" t="s">
        <v>1329</v>
      </c>
      <c r="C130" t="s">
        <v>10094</v>
      </c>
      <c r="D130" t="s">
        <v>1330</v>
      </c>
      <c r="E130">
        <v>7965.9719225199997</v>
      </c>
      <c r="F130">
        <v>1280.9000000000001</v>
      </c>
      <c r="G130">
        <v>139.18158501878401</v>
      </c>
      <c r="H130">
        <f>(Table2[[#This Row],[1Y Return vs Nifty]]-AVERAGE(Table2[1Y Return vs Nifty]))/_xlfn.STDEV.P(Table2[1Y Return vs Nifty])</f>
        <v>1.1318788167117553</v>
      </c>
      <c r="I130">
        <v>25.305331266367499</v>
      </c>
      <c r="J130">
        <f>(Table2[[#This Row],[1M Return vs Nifty]]-AVERAGE(Table2[1M Return vs Nifty]))/_xlfn.STDEV.P(Table2[1M Return vs Nifty])</f>
        <v>2.1715339798974731</v>
      </c>
      <c r="K130">
        <v>89.549137088996901</v>
      </c>
      <c r="L130">
        <f>(Table2[[#This Row],[6M Return vs Nifty]]-AVERAGE(Table2[6M Return vs Nifty]))/_xlfn.STDEV.P(Table2[6M Return vs Nifty])</f>
        <v>2.3401900869111247</v>
      </c>
      <c r="M130">
        <v>5.8204953435860096</v>
      </c>
      <c r="N130">
        <f>(Table2[[#This Row],[1W Return vs Nifty]]-AVERAGE(Table2[1W Return vs Nifty]))/_xlfn.STDEV.P(Table2[1W Return vs Nifty])</f>
        <v>1.7138044385061029</v>
      </c>
      <c r="O130">
        <v>1150.04</v>
      </c>
      <c r="P130">
        <v>1022.7165408081499</v>
      </c>
      <c r="Q130">
        <v>767.95515937225696</v>
      </c>
      <c r="R130">
        <v>71.0124751732193</v>
      </c>
      <c r="S130" s="2">
        <f>(Table2[[#This Row],[Close Price]]-Table2[[#This Row],[20D EMA]])/Table2[[#This Row],[20D EMA]]</f>
        <v>0.11378734652707743</v>
      </c>
      <c r="T130" s="2">
        <f>(Table2[[#This Row],[Close Price]]-Table2[[#This Row],[50D EMA]])/Table2[[#This Row],[50D EMA]]</f>
        <v>0.25244869804084108</v>
      </c>
      <c r="U130" s="2">
        <f>(Table2[[#This Row],[Close Price]]-Table2[[#This Row],[200D EMA]])/Table2[[#This Row],[200D EMA]]</f>
        <v>0.6679359261640162</v>
      </c>
      <c r="V130">
        <v>1.12665970438524</v>
      </c>
      <c r="W130">
        <v>1261</v>
      </c>
      <c r="X130">
        <v>1300</v>
      </c>
      <c r="Y130">
        <v>1145.7</v>
      </c>
      <c r="Z130">
        <v>1349</v>
      </c>
      <c r="AA130">
        <v>825</v>
      </c>
      <c r="AB130">
        <v>1349</v>
      </c>
      <c r="AC130" s="2">
        <f>(Table2[[#This Row],[Close Price]]/Table2[[#This Row],[Day Low]])-1</f>
        <v>1.5781126090404607E-2</v>
      </c>
      <c r="AD130" s="2">
        <f>(Table2[[#This Row],[Day High]]/Table2[[#This Row],[Close Price]])-1</f>
        <v>1.4911390428604898E-2</v>
      </c>
      <c r="AE130" s="2">
        <f>(Table2[[#This Row],[Close Price]]/Table2[[#This Row],[Current Week Low]])-1</f>
        <v>0.11800645893340311</v>
      </c>
      <c r="AF130" s="2">
        <f>(Table2[[#This Row],[Current Week High]]/Table2[[#This Row],[Close Price]])-1</f>
        <v>5.3165742837067542E-2</v>
      </c>
      <c r="AG130" s="2">
        <f>(Table2[[#This Row],[Close Price]]/Table2[[#This Row],[Current Month Low]])-1</f>
        <v>0.55260606060606077</v>
      </c>
      <c r="AH130" s="2">
        <f>(Table2[[#This Row],[Current Month High]]/Table2[[#This Row],[Close Price]])-1</f>
        <v>5.3165742837067542E-2</v>
      </c>
      <c r="AI130">
        <v>5.3165742837067498</v>
      </c>
      <c r="AJ130">
        <v>194.155471351475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0</v>
      </c>
      <c r="AM130">
        <v>0</v>
      </c>
      <c r="AN130">
        <v>9.35</v>
      </c>
      <c r="AO130" t="s">
        <v>10125</v>
      </c>
      <c r="AP130">
        <v>0.13707859563286201</v>
      </c>
      <c r="AQ130">
        <f>(Table2[[#This Row],[Sharpe Ratio]]-AVERAGE(Table2[Sharpe Ratio]))/_xlfn.STDEV.P(Table2[Sharpe Ratio])</f>
        <v>0.93800496541468481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8.29541228744114</v>
      </c>
    </row>
    <row r="131" spans="1:44" x14ac:dyDescent="0.3">
      <c r="A131" t="s">
        <v>1081</v>
      </c>
      <c r="B131" t="s">
        <v>1082</v>
      </c>
      <c r="C131" t="s">
        <v>10087</v>
      </c>
      <c r="D131" t="s">
        <v>745</v>
      </c>
      <c r="E131">
        <v>11231.262444402</v>
      </c>
      <c r="F131">
        <v>241.38</v>
      </c>
      <c r="G131">
        <v>196.79154329673699</v>
      </c>
      <c r="H131">
        <f>(Table2[[#This Row],[1Y Return vs Nifty]]-AVERAGE(Table2[1Y Return vs Nifty]))/_xlfn.STDEV.P(Table2[1Y Return vs Nifty])</f>
        <v>1.8212898197658556</v>
      </c>
      <c r="I131">
        <v>14.717648488584301</v>
      </c>
      <c r="J131">
        <f>(Table2[[#This Row],[1M Return vs Nifty]]-AVERAGE(Table2[1M Return vs Nifty]))/_xlfn.STDEV.P(Table2[1M Return vs Nifty])</f>
        <v>1.1909372437203489</v>
      </c>
      <c r="K131">
        <v>65.173425194832404</v>
      </c>
      <c r="L131">
        <f>(Table2[[#This Row],[6M Return vs Nifty]]-AVERAGE(Table2[6M Return vs Nifty]))/_xlfn.STDEV.P(Table2[6M Return vs Nifty])</f>
        <v>1.5955133311605916</v>
      </c>
      <c r="M131">
        <v>0.13873906277729001</v>
      </c>
      <c r="N131">
        <f>(Table2[[#This Row],[1W Return vs Nifty]]-AVERAGE(Table2[1W Return vs Nifty]))/_xlfn.STDEV.P(Table2[1W Return vs Nifty])</f>
        <v>0.59959198135048997</v>
      </c>
      <c r="O131">
        <v>227.65</v>
      </c>
      <c r="P131">
        <v>212.413109688275</v>
      </c>
      <c r="Q131">
        <v>169.16385634008901</v>
      </c>
      <c r="R131">
        <v>67.784687002640894</v>
      </c>
      <c r="S131" s="2">
        <f>(Table2[[#This Row],[Close Price]]-Table2[[#This Row],[20D EMA]])/Table2[[#This Row],[20D EMA]]</f>
        <v>6.0311882275422751E-2</v>
      </c>
      <c r="T131" s="2">
        <f>(Table2[[#This Row],[Close Price]]-Table2[[#This Row],[50D EMA]])/Table2[[#This Row],[50D EMA]]</f>
        <v>0.13637053924889617</v>
      </c>
      <c r="U131" s="2">
        <f>(Table2[[#This Row],[Close Price]]-Table2[[#This Row],[200D EMA]])/Table2[[#This Row],[200D EMA]]</f>
        <v>0.42690055205839478</v>
      </c>
      <c r="V131">
        <v>1.50152088821723</v>
      </c>
      <c r="W131">
        <v>240.35</v>
      </c>
      <c r="X131">
        <v>245.16</v>
      </c>
      <c r="Y131">
        <v>230.25</v>
      </c>
      <c r="Z131">
        <v>249.74</v>
      </c>
      <c r="AA131">
        <v>180</v>
      </c>
      <c r="AB131">
        <v>249.74</v>
      </c>
      <c r="AC131" s="2">
        <f>(Table2[[#This Row],[Close Price]]/Table2[[#This Row],[Day Low]])-1</f>
        <v>4.2854171000623609E-3</v>
      </c>
      <c r="AD131" s="2">
        <f>(Table2[[#This Row],[Day High]]/Table2[[#This Row],[Close Price]])-1</f>
        <v>1.5659955257270708E-2</v>
      </c>
      <c r="AE131" s="2">
        <f>(Table2[[#This Row],[Close Price]]/Table2[[#This Row],[Current Week Low]])-1</f>
        <v>4.8338762214983788E-2</v>
      </c>
      <c r="AF131" s="2">
        <f>(Table2[[#This Row],[Current Week High]]/Table2[[#This Row],[Close Price]])-1</f>
        <v>3.463418675946639E-2</v>
      </c>
      <c r="AG131" s="2">
        <f>(Table2[[#This Row],[Close Price]]/Table2[[#This Row],[Current Month Low]])-1</f>
        <v>0.34099999999999997</v>
      </c>
      <c r="AH131" s="2">
        <f>(Table2[[#This Row],[Current Month High]]/Table2[[#This Row],[Close Price]])-1</f>
        <v>3.463418675946639E-2</v>
      </c>
      <c r="AI131">
        <v>3.4634186759466301</v>
      </c>
      <c r="AJ131">
        <v>227.73930753564099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0.28999999999999998</v>
      </c>
      <c r="AM131" t="s">
        <v>10125</v>
      </c>
      <c r="AN131">
        <v>13.7</v>
      </c>
      <c r="AO131" t="s">
        <v>10125</v>
      </c>
      <c r="AP131">
        <v>0.13682172350948699</v>
      </c>
      <c r="AQ131">
        <f>(Table2[[#This Row],[Sharpe Ratio]]-AVERAGE(Table2[Sharpe Ratio]))/_xlfn.STDEV.P(Table2[Sharpe Ratio])</f>
        <v>0.93510079766409127</v>
      </c>
      <c r="AR1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6.1424331736613773</v>
      </c>
    </row>
    <row r="132" spans="1:44" x14ac:dyDescent="0.3">
      <c r="A132" t="s">
        <v>818</v>
      </c>
      <c r="B132" t="s">
        <v>819</v>
      </c>
      <c r="C132" t="s">
        <v>10084</v>
      </c>
      <c r="D132" t="s">
        <v>642</v>
      </c>
      <c r="E132">
        <v>18482.0373225</v>
      </c>
      <c r="F132">
        <v>4438.05</v>
      </c>
      <c r="G132">
        <v>148.747317680355</v>
      </c>
      <c r="H132">
        <f>(Table2[[#This Row],[1Y Return vs Nifty]]-AVERAGE(Table2[1Y Return vs Nifty]))/_xlfn.STDEV.P(Table2[1Y Return vs Nifty])</f>
        <v>1.2463507161244094</v>
      </c>
      <c r="I132">
        <v>-7.0085621951474701</v>
      </c>
      <c r="J132">
        <f>(Table2[[#This Row],[1M Return vs Nifty]]-AVERAGE(Table2[1M Return vs Nifty]))/_xlfn.STDEV.P(Table2[1M Return vs Nifty])</f>
        <v>-0.82127371245495584</v>
      </c>
      <c r="K132">
        <v>46.9010938367459</v>
      </c>
      <c r="L132">
        <f>(Table2[[#This Row],[6M Return vs Nifty]]-AVERAGE(Table2[6M Return vs Nifty]))/_xlfn.STDEV.P(Table2[6M Return vs Nifty])</f>
        <v>1.0372945396513236</v>
      </c>
      <c r="M132">
        <v>-1.58242371256786</v>
      </c>
      <c r="N132">
        <f>(Table2[[#This Row],[1W Return vs Nifty]]-AVERAGE(Table2[1W Return vs Nifty]))/_xlfn.STDEV.P(Table2[1W Return vs Nifty])</f>
        <v>0.26206588725179519</v>
      </c>
      <c r="O132">
        <v>4335.42</v>
      </c>
      <c r="P132">
        <v>4043.0356766360901</v>
      </c>
      <c r="Q132">
        <v>3190.93115166078</v>
      </c>
      <c r="R132">
        <v>53.081530204958199</v>
      </c>
      <c r="S132" s="2">
        <f>(Table2[[#This Row],[Close Price]]-Table2[[#This Row],[20D EMA]])/Table2[[#This Row],[20D EMA]]</f>
        <v>2.3672446960156135E-2</v>
      </c>
      <c r="T132" s="2">
        <f>(Table2[[#This Row],[Close Price]]-Table2[[#This Row],[50D EMA]])/Table2[[#This Row],[50D EMA]]</f>
        <v>9.7702408526004439E-2</v>
      </c>
      <c r="U132" s="2">
        <f>(Table2[[#This Row],[Close Price]]-Table2[[#This Row],[200D EMA]])/Table2[[#This Row],[200D EMA]]</f>
        <v>0.39083226464793319</v>
      </c>
      <c r="V132">
        <v>1.52924074907417</v>
      </c>
      <c r="W132">
        <v>4406.1000000000004</v>
      </c>
      <c r="X132">
        <v>4545</v>
      </c>
      <c r="Y132">
        <v>4339.55</v>
      </c>
      <c r="Z132">
        <v>4687.8500000000004</v>
      </c>
      <c r="AA132">
        <v>3400.1</v>
      </c>
      <c r="AB132">
        <v>4849.7</v>
      </c>
      <c r="AC132" s="2">
        <f>(Table2[[#This Row],[Close Price]]/Table2[[#This Row],[Day Low]])-1</f>
        <v>7.251310682916845E-3</v>
      </c>
      <c r="AD132" s="2">
        <f>(Table2[[#This Row],[Day High]]/Table2[[#This Row],[Close Price]])-1</f>
        <v>2.4098421604082931E-2</v>
      </c>
      <c r="AE132" s="2">
        <f>(Table2[[#This Row],[Close Price]]/Table2[[#This Row],[Current Week Low]])-1</f>
        <v>2.2698206035187907E-2</v>
      </c>
      <c r="AF132" s="2">
        <f>(Table2[[#This Row],[Current Week High]]/Table2[[#This Row],[Close Price]])-1</f>
        <v>5.6285981455819645E-2</v>
      </c>
      <c r="AG132" s="2">
        <f>(Table2[[#This Row],[Close Price]]/Table2[[#This Row],[Current Month Low]])-1</f>
        <v>0.30527043322255243</v>
      </c>
      <c r="AH132" s="2">
        <f>(Table2[[#This Row],[Current Month High]]/Table2[[#This Row],[Close Price]])-1</f>
        <v>9.2754700825813163E-2</v>
      </c>
      <c r="AI132">
        <v>9.2754700825813092</v>
      </c>
      <c r="AJ132">
        <v>192.16919025674699</v>
      </c>
      <c r="AK132" t="str">
        <f>IF(AND(Table2[[#This Row],[20D EMA]]&gt;Table2[[#This Row],[50D EMA]],Table2[[#This Row],[50D EMA]]&gt;Table2[[#This Row],[200D EMA]]),"Uptrend","Downtrend/NoTrend")</f>
        <v>Uptrend</v>
      </c>
      <c r="AL132">
        <v>0.2</v>
      </c>
      <c r="AM132" t="s">
        <v>10125</v>
      </c>
      <c r="AN132">
        <v>9.8000000000000007</v>
      </c>
      <c r="AO132" t="s">
        <v>10125</v>
      </c>
      <c r="AP132">
        <v>0.13681742240237199</v>
      </c>
      <c r="AQ132">
        <f>(Table2[[#This Row],[Sharpe Ratio]]-AVERAGE(Table2[Sharpe Ratio]))/_xlfn.STDEV.P(Table2[Sharpe Ratio])</f>
        <v>0.93505216982386052</v>
      </c>
      <c r="AR1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2.6594896003964328</v>
      </c>
    </row>
    <row r="133" spans="1:44" x14ac:dyDescent="0.3">
      <c r="A133" t="s">
        <v>198</v>
      </c>
      <c r="B133" t="s">
        <v>199</v>
      </c>
      <c r="C133" t="s">
        <v>10081</v>
      </c>
      <c r="D133" t="s">
        <v>59</v>
      </c>
      <c r="E133">
        <v>128119.16185249999</v>
      </c>
      <c r="F133">
        <v>734.5</v>
      </c>
      <c r="G133">
        <v>143.72777006735799</v>
      </c>
      <c r="H133">
        <f>(Table2[[#This Row],[1Y Return vs Nifty]]-AVERAGE(Table2[1Y Return vs Nifty]))/_xlfn.STDEV.P(Table2[1Y Return vs Nifty])</f>
        <v>1.1862824317827003</v>
      </c>
      <c r="I133">
        <v>12.259043192607001</v>
      </c>
      <c r="J133">
        <f>(Table2[[#This Row],[1M Return vs Nifty]]-AVERAGE(Table2[1M Return vs Nifty]))/_xlfn.STDEV.P(Table2[1M Return vs Nifty])</f>
        <v>0.96322921927499283</v>
      </c>
      <c r="K133">
        <v>69.754364246989198</v>
      </c>
      <c r="L133">
        <f>(Table2[[#This Row],[6M Return vs Nifty]]-AVERAGE(Table2[6M Return vs Nifty]))/_xlfn.STDEV.P(Table2[6M Return vs Nifty])</f>
        <v>1.7354607856785336</v>
      </c>
      <c r="M133">
        <v>2.0028137111892499</v>
      </c>
      <c r="N133">
        <f>(Table2[[#This Row],[1W Return vs Nifty]]-AVERAGE(Table2[1W Return vs Nifty]))/_xlfn.STDEV.P(Table2[1W Return vs Nifty])</f>
        <v>0.96514359808279826</v>
      </c>
      <c r="O133">
        <v>683.63</v>
      </c>
      <c r="P133">
        <v>636.27466281366901</v>
      </c>
      <c r="Q133">
        <v>514.56128256757404</v>
      </c>
      <c r="R133">
        <v>67.235823401849402</v>
      </c>
      <c r="S133" s="2">
        <f>(Table2[[#This Row],[Close Price]]-Table2[[#This Row],[20D EMA]])/Table2[[#This Row],[20D EMA]]</f>
        <v>7.4411596916460668E-2</v>
      </c>
      <c r="T133" s="2">
        <f>(Table2[[#This Row],[Close Price]]-Table2[[#This Row],[50D EMA]])/Table2[[#This Row],[50D EMA]]</f>
        <v>0.15437568541857208</v>
      </c>
      <c r="U133" s="2">
        <f>(Table2[[#This Row],[Close Price]]-Table2[[#This Row],[200D EMA]])/Table2[[#This Row],[200D EMA]]</f>
        <v>0.42742958882364573</v>
      </c>
      <c r="V133">
        <v>0.79648289533261396</v>
      </c>
      <c r="W133">
        <v>726.35</v>
      </c>
      <c r="X133">
        <v>744</v>
      </c>
      <c r="Y133">
        <v>709.05</v>
      </c>
      <c r="Z133">
        <v>750</v>
      </c>
      <c r="AA133">
        <v>528</v>
      </c>
      <c r="AB133">
        <v>750</v>
      </c>
      <c r="AC133" s="2">
        <f>(Table2[[#This Row],[Close Price]]/Table2[[#This Row],[Day Low]])-1</f>
        <v>1.1220485991601858E-2</v>
      </c>
      <c r="AD133" s="2">
        <f>(Table2[[#This Row],[Day High]]/Table2[[#This Row],[Close Price]])-1</f>
        <v>1.293396868618113E-2</v>
      </c>
      <c r="AE133" s="2">
        <f>(Table2[[#This Row],[Close Price]]/Table2[[#This Row],[Current Week Low]])-1</f>
        <v>3.589309639658711E-2</v>
      </c>
      <c r="AF133" s="2">
        <f>(Table2[[#This Row],[Current Week High]]/Table2[[#This Row],[Close Price]])-1</f>
        <v>2.1102791014295352E-2</v>
      </c>
      <c r="AG133" s="2">
        <f>(Table2[[#This Row],[Close Price]]/Table2[[#This Row],[Current Month Low]])-1</f>
        <v>0.39109848484848486</v>
      </c>
      <c r="AH133" s="2">
        <f>(Table2[[#This Row],[Current Month High]]/Table2[[#This Row],[Close Price]])-1</f>
        <v>2.1102791014295352E-2</v>
      </c>
      <c r="AI133">
        <v>2.1102791014295299</v>
      </c>
      <c r="AJ133">
        <v>173.454951600893</v>
      </c>
      <c r="AK133" t="str">
        <f>IF(AND(Table2[[#This Row],[20D EMA]]&gt;Table2[[#This Row],[50D EMA]],Table2[[#This Row],[50D EMA]]&gt;Table2[[#This Row],[200D EMA]]),"Uptrend","Downtrend/NoTrend")</f>
        <v>Uptrend</v>
      </c>
      <c r="AL133">
        <v>0.12</v>
      </c>
      <c r="AM133" t="s">
        <v>10125</v>
      </c>
      <c r="AN133">
        <v>15.13</v>
      </c>
      <c r="AO133" t="s">
        <v>10125</v>
      </c>
      <c r="AP133">
        <v>0.13677018438757199</v>
      </c>
      <c r="AQ133">
        <f>(Table2[[#This Row],[Sharpe Ratio]]-AVERAGE(Table2[Sharpe Ratio]))/_xlfn.STDEV.P(Table2[Sharpe Ratio])</f>
        <v>0.93451810206523522</v>
      </c>
      <c r="AR1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5.7846341368842609</v>
      </c>
    </row>
    <row r="134" spans="1:44" x14ac:dyDescent="0.3">
      <c r="A134" t="s">
        <v>1429</v>
      </c>
      <c r="B134" t="s">
        <v>1430</v>
      </c>
      <c r="C134" t="s">
        <v>10087</v>
      </c>
      <c r="D134" t="s">
        <v>613</v>
      </c>
      <c r="E134">
        <v>6867.8111255000003</v>
      </c>
      <c r="F134">
        <v>515.5</v>
      </c>
      <c r="G134">
        <v>21.4471752159304</v>
      </c>
      <c r="H134">
        <f>(Table2[[#This Row],[1Y Return vs Nifty]]-AVERAGE(Table2[1Y Return vs Nifty]))/_xlfn.STDEV.P(Table2[1Y Return vs Nifty])</f>
        <v>-0.27703380850759157</v>
      </c>
      <c r="I134">
        <v>14.5426105379119</v>
      </c>
      <c r="J134">
        <f>(Table2[[#This Row],[1M Return vs Nifty]]-AVERAGE(Table2[1M Return vs Nifty]))/_xlfn.STDEV.P(Table2[1M Return vs Nifty])</f>
        <v>1.1747257981435457</v>
      </c>
      <c r="K134">
        <v>15.1624475652225</v>
      </c>
      <c r="L134">
        <f>(Table2[[#This Row],[6M Return vs Nifty]]-AVERAGE(Table2[6M Return vs Nifty]))/_xlfn.STDEV.P(Table2[6M Return vs Nifty])</f>
        <v>6.768051401747141E-2</v>
      </c>
      <c r="M134">
        <v>2.5522257134762101</v>
      </c>
      <c r="N134">
        <f>(Table2[[#This Row],[1W Return vs Nifty]]-AVERAGE(Table2[1W Return vs Nifty]))/_xlfn.STDEV.P(Table2[1W Return vs Nifty])</f>
        <v>1.0728852305647543</v>
      </c>
      <c r="O134">
        <v>492.99</v>
      </c>
      <c r="P134">
        <v>475.86168888019</v>
      </c>
      <c r="Q134">
        <v>432.32628839094701</v>
      </c>
      <c r="R134">
        <v>60.541154509404599</v>
      </c>
      <c r="S134" s="2">
        <f>(Table2[[#This Row],[Close Price]]-Table2[[#This Row],[20D EMA]])/Table2[[#This Row],[20D EMA]]</f>
        <v>4.5660155378405225E-2</v>
      </c>
      <c r="T134" s="2">
        <f>(Table2[[#This Row],[Close Price]]-Table2[[#This Row],[50D EMA]])/Table2[[#This Row],[50D EMA]]</f>
        <v>8.3297966711898777E-2</v>
      </c>
      <c r="U134" s="2">
        <f>(Table2[[#This Row],[Close Price]]-Table2[[#This Row],[200D EMA]])/Table2[[#This Row],[200D EMA]]</f>
        <v>0.19238643090294821</v>
      </c>
      <c r="V134">
        <v>3.1892718834912599</v>
      </c>
      <c r="W134">
        <v>513.5</v>
      </c>
      <c r="X134">
        <v>528</v>
      </c>
      <c r="Y134">
        <v>501.35</v>
      </c>
      <c r="Z134">
        <v>559.79999999999995</v>
      </c>
      <c r="AA134">
        <v>384.6</v>
      </c>
      <c r="AB134">
        <v>559.79999999999995</v>
      </c>
      <c r="AC134" s="2">
        <f>(Table2[[#This Row],[Close Price]]/Table2[[#This Row],[Day Low]])-1</f>
        <v>3.894839337877265E-3</v>
      </c>
      <c r="AD134" s="2">
        <f>(Table2[[#This Row],[Day High]]/Table2[[#This Row],[Close Price]])-1</f>
        <v>2.4248302618816719E-2</v>
      </c>
      <c r="AE134" s="2">
        <f>(Table2[[#This Row],[Close Price]]/Table2[[#This Row],[Current Week Low]])-1</f>
        <v>2.8223795751471048E-2</v>
      </c>
      <c r="AF134" s="2">
        <f>(Table2[[#This Row],[Current Week High]]/Table2[[#This Row],[Close Price]])-1</f>
        <v>8.5935984481086303E-2</v>
      </c>
      <c r="AG134" s="2">
        <f>(Table2[[#This Row],[Close Price]]/Table2[[#This Row],[Current Month Low]])-1</f>
        <v>0.34035361414456577</v>
      </c>
      <c r="AH134" s="2">
        <f>(Table2[[#This Row],[Current Month High]]/Table2[[#This Row],[Close Price]])-1</f>
        <v>8.5935984481086303E-2</v>
      </c>
      <c r="AI134">
        <v>8.5935984481086294</v>
      </c>
      <c r="AJ134">
        <v>73.102753525856201</v>
      </c>
      <c r="AK134" t="str">
        <f>IF(AND(Table2[[#This Row],[20D EMA]]&gt;Table2[[#This Row],[50D EMA]],Table2[[#This Row],[50D EMA]]&gt;Table2[[#This Row],[200D EMA]]),"Uptrend","Downtrend/NoTrend")</f>
        <v>Uptrend</v>
      </c>
      <c r="AL134">
        <v>0.1</v>
      </c>
      <c r="AM134" t="s">
        <v>10125</v>
      </c>
      <c r="AN134">
        <v>8.9499999999999993</v>
      </c>
      <c r="AO134" t="s">
        <v>10125</v>
      </c>
      <c r="AP134">
        <v>0.13644687096323699</v>
      </c>
      <c r="AQ134">
        <f>(Table2[[#This Row],[Sharpe Ratio]]-AVERAGE(Table2[Sharpe Ratio]))/_xlfn.STDEV.P(Table2[Sharpe Ratio])</f>
        <v>0.93086275633152615</v>
      </c>
      <c r="AR1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2.9691204905497059</v>
      </c>
    </row>
    <row r="135" spans="1:44" x14ac:dyDescent="0.3">
      <c r="A135" t="s">
        <v>171</v>
      </c>
      <c r="B135" t="s">
        <v>172</v>
      </c>
      <c r="C135" t="s">
        <v>10089</v>
      </c>
      <c r="D135" t="s">
        <v>140</v>
      </c>
      <c r="E135">
        <v>149594.87097548999</v>
      </c>
      <c r="F135">
        <v>1503.55</v>
      </c>
      <c r="G135">
        <v>98.407046201468006</v>
      </c>
      <c r="H135">
        <f>(Table2[[#This Row],[1Y Return vs Nifty]]-AVERAGE(Table2[1Y Return vs Nifty]))/_xlfn.STDEV.P(Table2[1Y Return vs Nifty])</f>
        <v>0.64393512528450669</v>
      </c>
      <c r="I135">
        <v>7.92227595792638</v>
      </c>
      <c r="J135">
        <f>(Table2[[#This Row],[1M Return vs Nifty]]-AVERAGE(Table2[1M Return vs Nifty]))/_xlfn.STDEV.P(Table2[1M Return vs Nifty])</f>
        <v>0.56157194589962789</v>
      </c>
      <c r="K135">
        <v>41.971604784338801</v>
      </c>
      <c r="L135">
        <f>(Table2[[#This Row],[6M Return vs Nifty]]-AVERAGE(Table2[6M Return vs Nifty]))/_xlfn.STDEV.P(Table2[6M Return vs Nifty])</f>
        <v>0.88669890039399002</v>
      </c>
      <c r="M135">
        <v>-6.5168909594451598</v>
      </c>
      <c r="N135">
        <f>(Table2[[#This Row],[1W Return vs Nifty]]-AVERAGE(Table2[1W Return vs Nifty]))/_xlfn.STDEV.P(Table2[1W Return vs Nifty])</f>
        <v>-0.7056005532232752</v>
      </c>
      <c r="O135">
        <v>1470.5</v>
      </c>
      <c r="P135">
        <v>1361.48110539719</v>
      </c>
      <c r="Q135">
        <v>1096.66699306696</v>
      </c>
      <c r="R135">
        <v>51.179184451389801</v>
      </c>
      <c r="S135" s="2">
        <f>(Table2[[#This Row],[Close Price]]-Table2[[#This Row],[20D EMA]])/Table2[[#This Row],[20D EMA]]</f>
        <v>2.2475348520911223E-2</v>
      </c>
      <c r="T135" s="2">
        <f>(Table2[[#This Row],[Close Price]]-Table2[[#This Row],[50D EMA]])/Table2[[#This Row],[50D EMA]]</f>
        <v>0.10434878166110399</v>
      </c>
      <c r="U135" s="2">
        <f>(Table2[[#This Row],[Close Price]]-Table2[[#This Row],[200D EMA]])/Table2[[#This Row],[200D EMA]]</f>
        <v>0.37101782902678881</v>
      </c>
      <c r="V135">
        <v>1.1460070302202701</v>
      </c>
      <c r="W135">
        <v>1485.05</v>
      </c>
      <c r="X135">
        <v>1559</v>
      </c>
      <c r="Y135">
        <v>1430.3</v>
      </c>
      <c r="Z135">
        <v>1589.7</v>
      </c>
      <c r="AA135">
        <v>1176.7</v>
      </c>
      <c r="AB135">
        <v>1649.95</v>
      </c>
      <c r="AC135" s="2">
        <f>(Table2[[#This Row],[Close Price]]/Table2[[#This Row],[Day Low]])-1</f>
        <v>1.2457493013703136E-2</v>
      </c>
      <c r="AD135" s="2">
        <f>(Table2[[#This Row],[Day High]]/Table2[[#This Row],[Close Price]])-1</f>
        <v>3.6879385454424485E-2</v>
      </c>
      <c r="AE135" s="2">
        <f>(Table2[[#This Row],[Close Price]]/Table2[[#This Row],[Current Week Low]])-1</f>
        <v>5.1213032231000488E-2</v>
      </c>
      <c r="AF135" s="2">
        <f>(Table2[[#This Row],[Current Week High]]/Table2[[#This Row],[Close Price]])-1</f>
        <v>5.729772870872285E-2</v>
      </c>
      <c r="AG135" s="2">
        <f>(Table2[[#This Row],[Close Price]]/Table2[[#This Row],[Current Month Low]])-1</f>
        <v>0.27776833517464095</v>
      </c>
      <c r="AH135" s="2">
        <f>(Table2[[#This Row],[Current Month High]]/Table2[[#This Row],[Close Price]])-1</f>
        <v>9.7369558711050574E-2</v>
      </c>
      <c r="AI135">
        <v>9.7369558711050495</v>
      </c>
      <c r="AJ135">
        <v>134.54488729428201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0.08</v>
      </c>
      <c r="AM135" t="s">
        <v>10125</v>
      </c>
      <c r="AN135">
        <v>1.71</v>
      </c>
      <c r="AO135" t="s">
        <v>10125</v>
      </c>
      <c r="AP135">
        <v>0.13634861447937399</v>
      </c>
      <c r="AQ135">
        <f>(Table2[[#This Row],[Sharpe Ratio]]-AVERAGE(Table2[Sharpe Ratio]))/_xlfn.STDEV.P(Table2[Sharpe Ratio])</f>
        <v>0.92975187941747106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2.3163572977723206</v>
      </c>
    </row>
    <row r="136" spans="1:44" x14ac:dyDescent="0.3">
      <c r="A136" t="s">
        <v>731</v>
      </c>
      <c r="B136" t="s">
        <v>732</v>
      </c>
      <c r="C136" t="s">
        <v>10089</v>
      </c>
      <c r="D136" t="s">
        <v>140</v>
      </c>
      <c r="E136">
        <v>20927.121929609999</v>
      </c>
      <c r="F136">
        <v>1956.65</v>
      </c>
      <c r="G136">
        <v>251.41638492794701</v>
      </c>
      <c r="H136">
        <f>(Table2[[#This Row],[1Y Return vs Nifty]]-AVERAGE(Table2[1Y Return vs Nifty]))/_xlfn.STDEV.P(Table2[1Y Return vs Nifty])</f>
        <v>2.4749783136708365</v>
      </c>
      <c r="I136">
        <v>-0.97477768671810205</v>
      </c>
      <c r="J136">
        <f>(Table2[[#This Row],[1M Return vs Nifty]]-AVERAGE(Table2[1M Return vs Nifty]))/_xlfn.STDEV.P(Table2[1M Return vs Nifty])</f>
        <v>-0.26244421973749987</v>
      </c>
      <c r="K136">
        <v>90.536339622161293</v>
      </c>
      <c r="L136">
        <f>(Table2[[#This Row],[6M Return vs Nifty]]-AVERAGE(Table2[6M Return vs Nifty]))/_xlfn.STDEV.P(Table2[6M Return vs Nifty])</f>
        <v>2.3703490739740447</v>
      </c>
      <c r="M136">
        <v>-4.4157201119647702</v>
      </c>
      <c r="N136">
        <f>(Table2[[#This Row],[1W Return vs Nifty]]-AVERAGE(Table2[1W Return vs Nifty]))/_xlfn.STDEV.P(Table2[1W Return vs Nifty])</f>
        <v>-0.29355353515905869</v>
      </c>
      <c r="O136">
        <v>1979.55</v>
      </c>
      <c r="P136">
        <v>1844.8525660169701</v>
      </c>
      <c r="Q136">
        <v>1376.173257101</v>
      </c>
      <c r="R136">
        <v>41.520943005549398</v>
      </c>
      <c r="S136" s="2">
        <f>(Table2[[#This Row],[Close Price]]-Table2[[#This Row],[20D EMA]])/Table2[[#This Row],[20D EMA]]</f>
        <v>-1.1568285721502293E-2</v>
      </c>
      <c r="T136" s="2">
        <f>(Table2[[#This Row],[Close Price]]-Table2[[#This Row],[50D EMA]])/Table2[[#This Row],[50D EMA]]</f>
        <v>6.0599657686684572E-2</v>
      </c>
      <c r="U136" s="2">
        <f>(Table2[[#This Row],[Close Price]]-Table2[[#This Row],[200D EMA]])/Table2[[#This Row],[200D EMA]]</f>
        <v>0.42180498705650826</v>
      </c>
      <c r="V136">
        <v>0.66371568812797199</v>
      </c>
      <c r="W136">
        <v>1924.6</v>
      </c>
      <c r="X136">
        <v>2053</v>
      </c>
      <c r="Y136">
        <v>1924.6</v>
      </c>
      <c r="Z136">
        <v>2070</v>
      </c>
      <c r="AA136">
        <v>1508.28</v>
      </c>
      <c r="AB136">
        <v>2160.8000000000002</v>
      </c>
      <c r="AC136" s="2">
        <f>(Table2[[#This Row],[Close Price]]/Table2[[#This Row],[Day Low]])-1</f>
        <v>1.6652810973708965E-2</v>
      </c>
      <c r="AD136" s="2">
        <f>(Table2[[#This Row],[Day High]]/Table2[[#This Row],[Close Price]])-1</f>
        <v>4.924232744742274E-2</v>
      </c>
      <c r="AE136" s="2">
        <f>(Table2[[#This Row],[Close Price]]/Table2[[#This Row],[Current Week Low]])-1</f>
        <v>1.6652810973708965E-2</v>
      </c>
      <c r="AF136" s="2">
        <f>(Table2[[#This Row],[Current Week High]]/Table2[[#This Row],[Close Price]])-1</f>
        <v>5.7930646768711735E-2</v>
      </c>
      <c r="AG136" s="2">
        <f>(Table2[[#This Row],[Close Price]]/Table2[[#This Row],[Current Month Low]])-1</f>
        <v>0.2972723897419578</v>
      </c>
      <c r="AH136" s="2">
        <f>(Table2[[#This Row],[Current Month High]]/Table2[[#This Row],[Close Price]])-1</f>
        <v>0.1043364934965374</v>
      </c>
      <c r="AI136">
        <v>10.4338238045637</v>
      </c>
      <c r="AJ136">
        <v>281.45230999336201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0.12</v>
      </c>
      <c r="AM136" t="s">
        <v>10125</v>
      </c>
      <c r="AN136">
        <v>-2.72</v>
      </c>
      <c r="AO136" t="s">
        <v>10126</v>
      </c>
      <c r="AP136">
        <v>0.13576173334689901</v>
      </c>
      <c r="AQ136">
        <f>(Table2[[#This Row],[Sharpe Ratio]]-AVERAGE(Table2[Sharpe Ratio]))/_xlfn.STDEV.P(Table2[Sharpe Ratio])</f>
        <v>0.92311666639407375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5.212446299142397</v>
      </c>
    </row>
    <row r="137" spans="1:44" x14ac:dyDescent="0.3">
      <c r="A137" t="s">
        <v>768</v>
      </c>
      <c r="B137" t="s">
        <v>769</v>
      </c>
      <c r="C137" t="s">
        <v>10079</v>
      </c>
      <c r="D137" t="s">
        <v>46</v>
      </c>
      <c r="E137">
        <v>19868.20527726</v>
      </c>
      <c r="F137">
        <v>316.45</v>
      </c>
      <c r="G137">
        <v>135.40450200470301</v>
      </c>
      <c r="H137">
        <f>(Table2[[#This Row],[1Y Return vs Nifty]]-AVERAGE(Table2[1Y Return vs Nifty]))/_xlfn.STDEV.P(Table2[1Y Return vs Nifty])</f>
        <v>1.086678947328189</v>
      </c>
      <c r="I137">
        <v>7.0124827198756696</v>
      </c>
      <c r="J137">
        <f>(Table2[[#This Row],[1M Return vs Nifty]]-AVERAGE(Table2[1M Return vs Nifty]))/_xlfn.STDEV.P(Table2[1M Return vs Nifty])</f>
        <v>0.47730985583204694</v>
      </c>
      <c r="K137">
        <v>79.527026010703594</v>
      </c>
      <c r="L137">
        <f>(Table2[[#This Row],[6M Return vs Nifty]]-AVERAGE(Table2[6M Return vs Nifty]))/_xlfn.STDEV.P(Table2[6M Return vs Nifty])</f>
        <v>2.0340151043728047</v>
      </c>
      <c r="M137">
        <v>-5.06720129772033</v>
      </c>
      <c r="N137">
        <f>(Table2[[#This Row],[1W Return vs Nifty]]-AVERAGE(Table2[1W Return vs Nifty]))/_xlfn.STDEV.P(Table2[1W Return vs Nifty])</f>
        <v>-0.42131129471365086</v>
      </c>
      <c r="O137">
        <v>313.52999999999997</v>
      </c>
      <c r="P137">
        <v>290.477945647399</v>
      </c>
      <c r="Q137">
        <v>226.096429991902</v>
      </c>
      <c r="R137">
        <v>47.863175241832202</v>
      </c>
      <c r="S137" s="2">
        <f>(Table2[[#This Row],[Close Price]]-Table2[[#This Row],[20D EMA]])/Table2[[#This Row],[20D EMA]]</f>
        <v>9.3133033521513604E-3</v>
      </c>
      <c r="T137" s="2">
        <f>(Table2[[#This Row],[Close Price]]-Table2[[#This Row],[50D EMA]])/Table2[[#This Row],[50D EMA]]</f>
        <v>8.9411450135107873E-2</v>
      </c>
      <c r="U137" s="2">
        <f>(Table2[[#This Row],[Close Price]]-Table2[[#This Row],[200D EMA]])/Table2[[#This Row],[200D EMA]]</f>
        <v>0.39962404541873636</v>
      </c>
      <c r="V137">
        <v>0.74660039998736005</v>
      </c>
      <c r="W137">
        <v>315</v>
      </c>
      <c r="X137">
        <v>324.05</v>
      </c>
      <c r="Y137">
        <v>315</v>
      </c>
      <c r="Z137">
        <v>337.6</v>
      </c>
      <c r="AA137">
        <v>250.3</v>
      </c>
      <c r="AB137">
        <v>337.6</v>
      </c>
      <c r="AC137" s="2">
        <f>(Table2[[#This Row],[Close Price]]/Table2[[#This Row],[Day Low]])-1</f>
        <v>4.603174603174498E-3</v>
      </c>
      <c r="AD137" s="2">
        <f>(Table2[[#This Row],[Day High]]/Table2[[#This Row],[Close Price]])-1</f>
        <v>2.4016432295781431E-2</v>
      </c>
      <c r="AE137" s="2">
        <f>(Table2[[#This Row],[Close Price]]/Table2[[#This Row],[Current Week Low]])-1</f>
        <v>4.603174603174498E-3</v>
      </c>
      <c r="AF137" s="2">
        <f>(Table2[[#This Row],[Current Week High]]/Table2[[#This Row],[Close Price]])-1</f>
        <v>6.6835203033654755E-2</v>
      </c>
      <c r="AG137" s="2">
        <f>(Table2[[#This Row],[Close Price]]/Table2[[#This Row],[Current Month Low]])-1</f>
        <v>0.26428286056731909</v>
      </c>
      <c r="AH137" s="2">
        <f>(Table2[[#This Row],[Current Month High]]/Table2[[#This Row],[Close Price]])-1</f>
        <v>6.6835203033654755E-2</v>
      </c>
      <c r="AI137">
        <v>6.6835203033654702</v>
      </c>
      <c r="AJ137">
        <v>165.366876310272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0.1</v>
      </c>
      <c r="AM137" t="s">
        <v>10125</v>
      </c>
      <c r="AN137">
        <v>-2.74</v>
      </c>
      <c r="AO137" t="s">
        <v>10126</v>
      </c>
      <c r="AP137">
        <v>0.13575191627611599</v>
      </c>
      <c r="AQ137">
        <f>(Table2[[#This Row],[Sharpe Ratio]]-AVERAGE(Table2[Sharpe Ratio]))/_xlfn.STDEV.P(Table2[Sharpe Ratio])</f>
        <v>0.92300567568010006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4.0996982884994901</v>
      </c>
    </row>
    <row r="138" spans="1:44" x14ac:dyDescent="0.3">
      <c r="A138" t="s">
        <v>1400</v>
      </c>
      <c r="B138" t="s">
        <v>1401</v>
      </c>
      <c r="C138" t="s">
        <v>10094</v>
      </c>
      <c r="D138" t="s">
        <v>1402</v>
      </c>
      <c r="E138">
        <v>7062.3543524999995</v>
      </c>
      <c r="F138">
        <v>574.5</v>
      </c>
      <c r="G138">
        <v>10.5056853756541</v>
      </c>
      <c r="H138">
        <f>(Table2[[#This Row],[1Y Return vs Nifty]]-AVERAGE(Table2[1Y Return vs Nifty]))/_xlfn.STDEV.P(Table2[1Y Return vs Nifty])</f>
        <v>-0.40796921813412246</v>
      </c>
      <c r="I138">
        <v>-2.62685610834358</v>
      </c>
      <c r="J138">
        <f>(Table2[[#This Row],[1M Return vs Nifty]]-AVERAGE(Table2[1M Return vs Nifty]))/_xlfn.STDEV.P(Table2[1M Return vs Nifty])</f>
        <v>-0.41545434878613302</v>
      </c>
      <c r="K138">
        <v>-5.85048512469724</v>
      </c>
      <c r="L138">
        <f>(Table2[[#This Row],[6M Return vs Nifty]]-AVERAGE(Table2[6M Return vs Nifty]))/_xlfn.STDEV.P(Table2[6M Return vs Nifty])</f>
        <v>-0.57426350846992213</v>
      </c>
      <c r="M138">
        <v>8.1821808155666194</v>
      </c>
      <c r="N138">
        <f>(Table2[[#This Row],[1W Return vs Nifty]]-AVERAGE(Table2[1W Return vs Nifty]))/_xlfn.STDEV.P(Table2[1W Return vs Nifty])</f>
        <v>2.1769392937712571</v>
      </c>
      <c r="O138">
        <v>528.69000000000005</v>
      </c>
      <c r="P138">
        <v>525.30391637835896</v>
      </c>
      <c r="Q138">
        <v>509.62489409894499</v>
      </c>
      <c r="R138">
        <v>74.449147019063204</v>
      </c>
      <c r="S138" s="2">
        <f>(Table2[[#This Row],[Close Price]]-Table2[[#This Row],[20D EMA]])/Table2[[#This Row],[20D EMA]]</f>
        <v>8.6648130284287472E-2</v>
      </c>
      <c r="T138" s="2">
        <f>(Table2[[#This Row],[Close Price]]-Table2[[#This Row],[50D EMA]])/Table2[[#This Row],[50D EMA]]</f>
        <v>9.365261154117635E-2</v>
      </c>
      <c r="U138" s="2">
        <f>(Table2[[#This Row],[Close Price]]-Table2[[#This Row],[200D EMA]])/Table2[[#This Row],[200D EMA]]</f>
        <v>0.1272997191704284</v>
      </c>
      <c r="V138">
        <v>2.0863009447758798</v>
      </c>
      <c r="W138">
        <v>568.65</v>
      </c>
      <c r="X138">
        <v>590.75</v>
      </c>
      <c r="Y138">
        <v>499.15</v>
      </c>
      <c r="Z138">
        <v>590.75</v>
      </c>
      <c r="AA138">
        <v>406.95</v>
      </c>
      <c r="AB138">
        <v>590.75</v>
      </c>
      <c r="AC138" s="2">
        <f>(Table2[[#This Row],[Close Price]]/Table2[[#This Row],[Day Low]])-1</f>
        <v>1.0287523080981353E-2</v>
      </c>
      <c r="AD138" s="2">
        <f>(Table2[[#This Row],[Day High]]/Table2[[#This Row],[Close Price]])-1</f>
        <v>2.8285465622280181E-2</v>
      </c>
      <c r="AE138" s="2">
        <f>(Table2[[#This Row],[Close Price]]/Table2[[#This Row],[Current Week Low]])-1</f>
        <v>0.15095662626465001</v>
      </c>
      <c r="AF138" s="2">
        <f>(Table2[[#This Row],[Current Week High]]/Table2[[#This Row],[Close Price]])-1</f>
        <v>2.8285465622280181E-2</v>
      </c>
      <c r="AG138" s="2">
        <f>(Table2[[#This Row],[Close Price]]/Table2[[#This Row],[Current Month Low]])-1</f>
        <v>0.41172134168816821</v>
      </c>
      <c r="AH138" s="2">
        <f>(Table2[[#This Row],[Current Month High]]/Table2[[#This Row],[Close Price]])-1</f>
        <v>2.8285465622280181E-2</v>
      </c>
      <c r="AI138">
        <v>19.573542210617902</v>
      </c>
      <c r="AJ138">
        <v>43.589102724318899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-0.02</v>
      </c>
      <c r="AM138" t="s">
        <v>10126</v>
      </c>
      <c r="AN138">
        <v>7.81</v>
      </c>
      <c r="AO138" t="s">
        <v>10125</v>
      </c>
      <c r="AP138">
        <v>0.13541172545517499</v>
      </c>
      <c r="AQ138">
        <f>(Table2[[#This Row],[Sharpe Ratio]]-AVERAGE(Table2[Sharpe Ratio]))/_xlfn.STDEV.P(Table2[Sharpe Ratio])</f>
        <v>0.91915951597135515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1.6984117343524345</v>
      </c>
    </row>
    <row r="139" spans="1:44" x14ac:dyDescent="0.3">
      <c r="A139" t="s">
        <v>1077</v>
      </c>
      <c r="B139" t="s">
        <v>1078</v>
      </c>
      <c r="C139" t="s">
        <v>10080</v>
      </c>
      <c r="D139" t="s">
        <v>197</v>
      </c>
      <c r="E139">
        <v>11326.423055539901</v>
      </c>
      <c r="F139">
        <v>481.4</v>
      </c>
      <c r="G139">
        <v>45.371152903473998</v>
      </c>
      <c r="H139">
        <f>(Table2[[#This Row],[1Y Return vs Nifty]]-AVERAGE(Table2[1Y Return vs Nifty]))/_xlfn.STDEV.P(Table2[1Y Return vs Nifty])</f>
        <v>9.2613728747094597E-3</v>
      </c>
      <c r="I139">
        <v>9.6775509634474499</v>
      </c>
      <c r="J139">
        <f>(Table2[[#This Row],[1M Return vs Nifty]]-AVERAGE(Table2[1M Return vs Nifty]))/_xlfn.STDEV.P(Table2[1M Return vs Nifty])</f>
        <v>0.72413980684073798</v>
      </c>
      <c r="K139">
        <v>17.072728166237798</v>
      </c>
      <c r="L139">
        <f>(Table2[[#This Row],[6M Return vs Nifty]]-AVERAGE(Table2[6M Return vs Nifty]))/_xlfn.STDEV.P(Table2[6M Return vs Nifty])</f>
        <v>0.12603948899689776</v>
      </c>
      <c r="M139">
        <v>-0.53959114195596103</v>
      </c>
      <c r="N139">
        <f>(Table2[[#This Row],[1W Return vs Nifty]]-AVERAGE(Table2[1W Return vs Nifty]))/_xlfn.STDEV.P(Table2[1W Return vs Nifty])</f>
        <v>0.46656903442621123</v>
      </c>
      <c r="O139">
        <v>462.14</v>
      </c>
      <c r="P139">
        <v>441.07040869732799</v>
      </c>
      <c r="Q139">
        <v>391.29177549264</v>
      </c>
      <c r="R139">
        <v>60.385898817058603</v>
      </c>
      <c r="S139" s="2">
        <f>(Table2[[#This Row],[Close Price]]-Table2[[#This Row],[20D EMA]])/Table2[[#This Row],[20D EMA]]</f>
        <v>4.1675682693556045E-2</v>
      </c>
      <c r="T139" s="2">
        <f>(Table2[[#This Row],[Close Price]]-Table2[[#This Row],[50D EMA]])/Table2[[#This Row],[50D EMA]]</f>
        <v>9.1435722069369244E-2</v>
      </c>
      <c r="U139" s="2">
        <f>(Table2[[#This Row],[Close Price]]-Table2[[#This Row],[200D EMA]])/Table2[[#This Row],[200D EMA]]</f>
        <v>0.23028397260308597</v>
      </c>
      <c r="V139">
        <v>1.75194212978546</v>
      </c>
      <c r="W139">
        <v>478</v>
      </c>
      <c r="X139">
        <v>489.7</v>
      </c>
      <c r="Y139">
        <v>466.05</v>
      </c>
      <c r="Z139">
        <v>500.95</v>
      </c>
      <c r="AA139">
        <v>400</v>
      </c>
      <c r="AB139">
        <v>500.95</v>
      </c>
      <c r="AC139" s="2">
        <f>(Table2[[#This Row],[Close Price]]/Table2[[#This Row],[Day Low]])-1</f>
        <v>7.1129707112971285E-3</v>
      </c>
      <c r="AD139" s="2">
        <f>(Table2[[#This Row],[Day High]]/Table2[[#This Row],[Close Price]])-1</f>
        <v>1.7241379310344751E-2</v>
      </c>
      <c r="AE139" s="2">
        <f>(Table2[[#This Row],[Close Price]]/Table2[[#This Row],[Current Week Low]])-1</f>
        <v>3.2936380216714856E-2</v>
      </c>
      <c r="AF139" s="2">
        <f>(Table2[[#This Row],[Current Week High]]/Table2[[#This Row],[Close Price]])-1</f>
        <v>4.0610718737017049E-2</v>
      </c>
      <c r="AG139" s="2">
        <f>(Table2[[#This Row],[Close Price]]/Table2[[#This Row],[Current Month Low]])-1</f>
        <v>0.20350000000000001</v>
      </c>
      <c r="AH139" s="2">
        <f>(Table2[[#This Row],[Current Month High]]/Table2[[#This Row],[Close Price]])-1</f>
        <v>4.0610718737017049E-2</v>
      </c>
      <c r="AI139">
        <v>4.0610718737017004</v>
      </c>
      <c r="AJ139">
        <v>73.571299801694593</v>
      </c>
      <c r="AK139" t="str">
        <f>IF(AND(Table2[[#This Row],[20D EMA]]&gt;Table2[[#This Row],[50D EMA]],Table2[[#This Row],[50D EMA]]&gt;Table2[[#This Row],[200D EMA]]),"Uptrend","Downtrend/NoTrend")</f>
        <v>Uptrend</v>
      </c>
      <c r="AL139">
        <v>0</v>
      </c>
      <c r="AM139" t="s">
        <v>10127</v>
      </c>
      <c r="AN139">
        <v>9.2200000000000006</v>
      </c>
      <c r="AO139" t="s">
        <v>10125</v>
      </c>
      <c r="AP139">
        <v>0.13534495093537699</v>
      </c>
      <c r="AQ139">
        <f>(Table2[[#This Row],[Sharpe Ratio]]-AVERAGE(Table2[Sharpe Ratio]))/_xlfn.STDEV.P(Table2[Sharpe Ratio])</f>
        <v>0.91840457065299685</v>
      </c>
      <c r="AR1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2.2444142737915529</v>
      </c>
    </row>
    <row r="140" spans="1:44" x14ac:dyDescent="0.3">
      <c r="A140" t="s">
        <v>394</v>
      </c>
      <c r="B140" t="s">
        <v>395</v>
      </c>
      <c r="C140" t="s">
        <v>10084</v>
      </c>
      <c r="D140" t="s">
        <v>230</v>
      </c>
      <c r="E140">
        <v>60263.362254799998</v>
      </c>
      <c r="F140">
        <v>5351</v>
      </c>
      <c r="G140">
        <v>113.537704192181</v>
      </c>
      <c r="H140">
        <f>(Table2[[#This Row],[1Y Return vs Nifty]]-AVERAGE(Table2[1Y Return vs Nifty]))/_xlfn.STDEV.P(Table2[1Y Return vs Nifty])</f>
        <v>0.82500177442037237</v>
      </c>
      <c r="I140">
        <v>-4.0184426045949904</v>
      </c>
      <c r="J140">
        <f>(Table2[[#This Row],[1M Return vs Nifty]]-AVERAGE(Table2[1M Return vs Nifty]))/_xlfn.STDEV.P(Table2[1M Return vs Nifty])</f>
        <v>-0.54433856311069595</v>
      </c>
      <c r="K140">
        <v>62.878612156287403</v>
      </c>
      <c r="L140">
        <f>(Table2[[#This Row],[6M Return vs Nifty]]-AVERAGE(Table2[6M Return vs Nifty]))/_xlfn.STDEV.P(Table2[6M Return vs Nifty])</f>
        <v>1.5254069098171879</v>
      </c>
      <c r="M140">
        <v>1.2807591203167401</v>
      </c>
      <c r="N140">
        <f>(Table2[[#This Row],[1W Return vs Nifty]]-AVERAGE(Table2[1W Return vs Nifty]))/_xlfn.STDEV.P(Table2[1W Return vs Nifty])</f>
        <v>0.82354614473655285</v>
      </c>
      <c r="O140">
        <v>5202.1400000000003</v>
      </c>
      <c r="P140">
        <v>4953.4964648762498</v>
      </c>
      <c r="Q140">
        <v>3898.6958284827701</v>
      </c>
      <c r="R140">
        <v>60.730649251392201</v>
      </c>
      <c r="S140" s="2">
        <f>(Table2[[#This Row],[Close Price]]-Table2[[#This Row],[20D EMA]])/Table2[[#This Row],[20D EMA]]</f>
        <v>2.8615146843414378E-2</v>
      </c>
      <c r="T140" s="2">
        <f>(Table2[[#This Row],[Close Price]]-Table2[[#This Row],[50D EMA]])/Table2[[#This Row],[50D EMA]]</f>
        <v>8.0247061432733011E-2</v>
      </c>
      <c r="U140" s="2">
        <f>(Table2[[#This Row],[Close Price]]-Table2[[#This Row],[200D EMA]])/Table2[[#This Row],[200D EMA]]</f>
        <v>0.37251025353327283</v>
      </c>
      <c r="V140">
        <v>0.37808667756162101</v>
      </c>
      <c r="W140">
        <v>5241</v>
      </c>
      <c r="X140">
        <v>5410</v>
      </c>
      <c r="Y140">
        <v>5018.45</v>
      </c>
      <c r="Z140">
        <v>5475</v>
      </c>
      <c r="AA140">
        <v>4930.8</v>
      </c>
      <c r="AB140">
        <v>5699.95</v>
      </c>
      <c r="AC140" s="2">
        <f>(Table2[[#This Row],[Close Price]]/Table2[[#This Row],[Day Low]])-1</f>
        <v>2.0988360999809164E-2</v>
      </c>
      <c r="AD140" s="2">
        <f>(Table2[[#This Row],[Day High]]/Table2[[#This Row],[Close Price]])-1</f>
        <v>1.1025976452999409E-2</v>
      </c>
      <c r="AE140" s="2">
        <f>(Table2[[#This Row],[Close Price]]/Table2[[#This Row],[Current Week Low]])-1</f>
        <v>6.6265480377407426E-2</v>
      </c>
      <c r="AF140" s="2">
        <f>(Table2[[#This Row],[Current Week High]]/Table2[[#This Row],[Close Price]])-1</f>
        <v>2.3173238646981842E-2</v>
      </c>
      <c r="AG140" s="2">
        <f>(Table2[[#This Row],[Close Price]]/Table2[[#This Row],[Current Month Low]])-1</f>
        <v>8.5219437008193344E-2</v>
      </c>
      <c r="AH140" s="2">
        <f>(Table2[[#This Row],[Current Month High]]/Table2[[#This Row],[Close Price]])-1</f>
        <v>6.5212109886002567E-2</v>
      </c>
      <c r="AI140">
        <v>6.5212109886002496</v>
      </c>
      <c r="AJ140">
        <v>141.23706692514</v>
      </c>
      <c r="AK140" t="str">
        <f>IF(AND(Table2[[#This Row],[20D EMA]]&gt;Table2[[#This Row],[50D EMA]],Table2[[#This Row],[50D EMA]]&gt;Table2[[#This Row],[200D EMA]]),"Uptrend","Downtrend/NoTrend")</f>
        <v>Uptrend</v>
      </c>
      <c r="AL140">
        <v>0.09</v>
      </c>
      <c r="AM140" t="s">
        <v>10125</v>
      </c>
      <c r="AN140">
        <v>2.92</v>
      </c>
      <c r="AO140" t="s">
        <v>10125</v>
      </c>
      <c r="AP140">
        <v>0.13498281187559999</v>
      </c>
      <c r="AQ140">
        <f>(Table2[[#This Row],[Sharpe Ratio]]-AVERAGE(Table2[Sharpe Ratio]))/_xlfn.STDEV.P(Table2[Sharpe Ratio])</f>
        <v>0.91431026658910597</v>
      </c>
      <c r="AR1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3.5439265324525229</v>
      </c>
    </row>
    <row r="141" spans="1:44" x14ac:dyDescent="0.3">
      <c r="A141" t="s">
        <v>138</v>
      </c>
      <c r="B141" t="s">
        <v>139</v>
      </c>
      <c r="C141" t="s">
        <v>10089</v>
      </c>
      <c r="D141" t="s">
        <v>140</v>
      </c>
      <c r="E141">
        <v>204151.33295235</v>
      </c>
      <c r="F141">
        <v>824.75</v>
      </c>
      <c r="G141">
        <v>43.179152785871899</v>
      </c>
      <c r="H141">
        <f>(Table2[[#This Row],[1Y Return vs Nifty]]-AVERAGE(Table2[1Y Return vs Nifty]))/_xlfn.STDEV.P(Table2[1Y Return vs Nifty])</f>
        <v>-1.6970012200760946E-2</v>
      </c>
      <c r="I141">
        <v>-8.0351815377438101</v>
      </c>
      <c r="J141">
        <f>(Table2[[#This Row],[1M Return vs Nifty]]-AVERAGE(Table2[1M Return vs Nifty]))/_xlfn.STDEV.P(Table2[1M Return vs Nifty])</f>
        <v>-0.91635585627954208</v>
      </c>
      <c r="K141">
        <v>2.94068732661807</v>
      </c>
      <c r="L141">
        <f>(Table2[[#This Row],[6M Return vs Nifty]]-AVERAGE(Table2[6M Return vs Nifty]))/_xlfn.STDEV.P(Table2[6M Return vs Nifty])</f>
        <v>-0.30569363823543722</v>
      </c>
      <c r="M141">
        <v>-8.8197923010797599</v>
      </c>
      <c r="N141">
        <f>(Table2[[#This Row],[1W Return vs Nifty]]-AVERAGE(Table2[1W Return vs Nifty]))/_xlfn.STDEV.P(Table2[1W Return vs Nifty])</f>
        <v>-1.1572076330828185</v>
      </c>
      <c r="O141">
        <v>841.83</v>
      </c>
      <c r="P141">
        <v>847.25408808807799</v>
      </c>
      <c r="Q141">
        <v>757.42974162219298</v>
      </c>
      <c r="R141">
        <v>40.504541112186402</v>
      </c>
      <c r="S141" s="2">
        <f>(Table2[[#This Row],[Close Price]]-Table2[[#This Row],[20D EMA]])/Table2[[#This Row],[20D EMA]]</f>
        <v>-2.0289132010025825E-2</v>
      </c>
      <c r="T141" s="2">
        <f>(Table2[[#This Row],[Close Price]]-Table2[[#This Row],[50D EMA]])/Table2[[#This Row],[50D EMA]]</f>
        <v>-2.6561203308987202E-2</v>
      </c>
      <c r="U141" s="2">
        <f>(Table2[[#This Row],[Close Price]]-Table2[[#This Row],[200D EMA]])/Table2[[#This Row],[200D EMA]]</f>
        <v>8.8879871859305015E-2</v>
      </c>
      <c r="V141">
        <v>0.88724255648376504</v>
      </c>
      <c r="W141">
        <v>813</v>
      </c>
      <c r="X141">
        <v>829.9</v>
      </c>
      <c r="Y141">
        <v>811.8</v>
      </c>
      <c r="Z141">
        <v>849.5</v>
      </c>
      <c r="AA141">
        <v>687.05</v>
      </c>
      <c r="AB141">
        <v>887.9</v>
      </c>
      <c r="AC141" s="2">
        <f>(Table2[[#This Row],[Close Price]]/Table2[[#This Row],[Day Low]])-1</f>
        <v>1.4452644526445235E-2</v>
      </c>
      <c r="AD141" s="2">
        <f>(Table2[[#This Row],[Day High]]/Table2[[#This Row],[Close Price]])-1</f>
        <v>6.2443164595331613E-3</v>
      </c>
      <c r="AE141" s="2">
        <f>(Table2[[#This Row],[Close Price]]/Table2[[#This Row],[Current Week Low]])-1</f>
        <v>1.5952204976595219E-2</v>
      </c>
      <c r="AF141" s="2">
        <f>(Table2[[#This Row],[Current Week High]]/Table2[[#This Row],[Close Price]])-1</f>
        <v>3.00090936647468E-2</v>
      </c>
      <c r="AG141" s="2">
        <f>(Table2[[#This Row],[Close Price]]/Table2[[#This Row],[Current Month Low]])-1</f>
        <v>0.20042209446182957</v>
      </c>
      <c r="AH141" s="2">
        <f>(Table2[[#This Row],[Current Month High]]/Table2[[#This Row],[Close Price]])-1</f>
        <v>7.6568657168839094E-2</v>
      </c>
      <c r="AI141">
        <v>17.320400121248799</v>
      </c>
      <c r="AJ141">
        <v>78.112514847208701</v>
      </c>
      <c r="AK141" t="str">
        <f>IF(AND(Table2[[#This Row],[20D EMA]]&gt;Table2[[#This Row],[50D EMA]],Table2[[#This Row],[50D EMA]]&gt;Table2[[#This Row],[200D EMA]]),"Uptrend","Downtrend/NoTrend")</f>
        <v>Downtrend/NoTrend</v>
      </c>
      <c r="AL141">
        <v>-0.23</v>
      </c>
      <c r="AM141" t="s">
        <v>10126</v>
      </c>
      <c r="AN141">
        <v>-3.65</v>
      </c>
      <c r="AO141" t="s">
        <v>10126</v>
      </c>
      <c r="AP141">
        <v>0.13338503198906401</v>
      </c>
      <c r="AQ141">
        <f>(Table2[[#This Row],[Sharpe Ratio]]-AVERAGE(Table2[Sharpe Ratio]))/_xlfn.STDEV.P(Table2[Sharpe Ratio])</f>
        <v>0.8962459443183306</v>
      </c>
      <c r="AR1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42" spans="1:44" x14ac:dyDescent="0.3">
      <c r="A142" t="s">
        <v>343</v>
      </c>
      <c r="B142" t="s">
        <v>344</v>
      </c>
      <c r="C142" t="s">
        <v>10081</v>
      </c>
      <c r="D142" t="s">
        <v>86</v>
      </c>
      <c r="E142">
        <v>72015.618914559993</v>
      </c>
      <c r="F142">
        <v>1498.4</v>
      </c>
      <c r="G142">
        <v>115.37363822795</v>
      </c>
      <c r="H142">
        <f>(Table2[[#This Row],[1Y Return vs Nifty]]-AVERAGE(Table2[1Y Return vs Nifty]))/_xlfn.STDEV.P(Table2[1Y Return vs Nifty])</f>
        <v>0.84697216223134675</v>
      </c>
      <c r="I142">
        <v>1.5495811788131399</v>
      </c>
      <c r="J142">
        <f>(Table2[[#This Row],[1M Return vs Nifty]]-AVERAGE(Table2[1M Return vs Nifty]))/_xlfn.STDEV.P(Table2[1M Return vs Nifty])</f>
        <v>-2.8646313582437747E-2</v>
      </c>
      <c r="K142">
        <v>52.763227753174398</v>
      </c>
      <c r="L142">
        <f>(Table2[[#This Row],[6M Return vs Nifty]]-AVERAGE(Table2[6M Return vs Nifty]))/_xlfn.STDEV.P(Table2[6M Return vs Nifty])</f>
        <v>1.2163824319604792</v>
      </c>
      <c r="M142">
        <v>-6.9800137014863104</v>
      </c>
      <c r="N142">
        <f>(Table2[[#This Row],[1W Return vs Nifty]]-AVERAGE(Table2[1W Return vs Nifty]))/_xlfn.STDEV.P(Table2[1W Return vs Nifty])</f>
        <v>-0.7964205572627423</v>
      </c>
      <c r="O142">
        <v>1515.06</v>
      </c>
      <c r="P142">
        <v>1459.29125461438</v>
      </c>
      <c r="Q142">
        <v>1162.4327929844101</v>
      </c>
      <c r="R142">
        <v>41.436883409481702</v>
      </c>
      <c r="S142" s="2">
        <f>(Table2[[#This Row],[Close Price]]-Table2[[#This Row],[20D EMA]])/Table2[[#This Row],[20D EMA]]</f>
        <v>-1.0996264174356035E-2</v>
      </c>
      <c r="T142" s="2">
        <f>(Table2[[#This Row],[Close Price]]-Table2[[#This Row],[50D EMA]])/Table2[[#This Row],[50D EMA]]</f>
        <v>2.6799821668193724E-2</v>
      </c>
      <c r="U142" s="2">
        <f>(Table2[[#This Row],[Close Price]]-Table2[[#This Row],[200D EMA]])/Table2[[#This Row],[200D EMA]]</f>
        <v>0.28902075805435046</v>
      </c>
      <c r="V142">
        <v>0.206121176273345</v>
      </c>
      <c r="W142">
        <v>1490.1</v>
      </c>
      <c r="X142">
        <v>1531.5</v>
      </c>
      <c r="Y142">
        <v>1473.45</v>
      </c>
      <c r="Z142">
        <v>1531.5</v>
      </c>
      <c r="AA142">
        <v>1295.0999999999999</v>
      </c>
      <c r="AB142">
        <v>1633.1</v>
      </c>
      <c r="AC142" s="2">
        <f>(Table2[[#This Row],[Close Price]]/Table2[[#This Row],[Day Low]])-1</f>
        <v>5.5700959667137617E-3</v>
      </c>
      <c r="AD142" s="2">
        <f>(Table2[[#This Row],[Day High]]/Table2[[#This Row],[Close Price]])-1</f>
        <v>2.2090229578216602E-2</v>
      </c>
      <c r="AE142" s="2">
        <f>(Table2[[#This Row],[Close Price]]/Table2[[#This Row],[Current Week Low]])-1</f>
        <v>1.6933048288031438E-2</v>
      </c>
      <c r="AF142" s="2">
        <f>(Table2[[#This Row],[Current Week High]]/Table2[[#This Row],[Close Price]])-1</f>
        <v>2.2090229578216602E-2</v>
      </c>
      <c r="AG142" s="2">
        <f>(Table2[[#This Row],[Close Price]]/Table2[[#This Row],[Current Month Low]])-1</f>
        <v>0.15697629526677481</v>
      </c>
      <c r="AH142" s="2">
        <f>(Table2[[#This Row],[Current Month High]]/Table2[[#This Row],[Close Price]])-1</f>
        <v>8.9895888948211322E-2</v>
      </c>
      <c r="AI142">
        <v>8.9895888948211304</v>
      </c>
      <c r="AJ142">
        <v>154.78660091821101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-0.09</v>
      </c>
      <c r="AM142" t="s">
        <v>10126</v>
      </c>
      <c r="AN142">
        <v>-5.23</v>
      </c>
      <c r="AO142" t="s">
        <v>10126</v>
      </c>
      <c r="AP142">
        <v>0.13332703601398599</v>
      </c>
      <c r="AQ142">
        <f>(Table2[[#This Row],[Sharpe Ratio]]-AVERAGE(Table2[Sharpe Ratio]))/_xlfn.STDEV.P(Table2[Sharpe Ratio])</f>
        <v>0.89559024825340605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2.133877971600052</v>
      </c>
    </row>
    <row r="143" spans="1:44" x14ac:dyDescent="0.3">
      <c r="A143" t="s">
        <v>1073</v>
      </c>
      <c r="B143" t="s">
        <v>1074</v>
      </c>
      <c r="C143" t="s">
        <v>10087</v>
      </c>
      <c r="D143" t="s">
        <v>286</v>
      </c>
      <c r="E143">
        <v>11414.360061328</v>
      </c>
      <c r="F143">
        <v>144.16</v>
      </c>
      <c r="G143">
        <v>27.213248141569199</v>
      </c>
      <c r="H143">
        <f>(Table2[[#This Row],[1Y Return vs Nifty]]-AVERAGE(Table2[1Y Return vs Nifty]))/_xlfn.STDEV.P(Table2[1Y Return vs Nifty])</f>
        <v>-0.20803195122159143</v>
      </c>
      <c r="I143">
        <v>-5.8498240750796002</v>
      </c>
      <c r="J143">
        <f>(Table2[[#This Row],[1M Return vs Nifty]]-AVERAGE(Table2[1M Return vs Nifty]))/_xlfn.STDEV.P(Table2[1M Return vs Nifty])</f>
        <v>-0.71395515725543257</v>
      </c>
      <c r="K143">
        <v>10.2870306237816</v>
      </c>
      <c r="L143">
        <f>(Table2[[#This Row],[6M Return vs Nifty]]-AVERAGE(Table2[6M Return vs Nifty]))/_xlfn.STDEV.P(Table2[6M Return vs Nifty])</f>
        <v>-8.1263225006313111E-2</v>
      </c>
      <c r="M143">
        <v>-5.7945059537679002</v>
      </c>
      <c r="N143">
        <f>(Table2[[#This Row],[1W Return vs Nifty]]-AVERAGE(Table2[1W Return vs Nifty]))/_xlfn.STDEV.P(Table2[1W Return vs Nifty])</f>
        <v>-0.56393830436780945</v>
      </c>
      <c r="O143">
        <v>144.99</v>
      </c>
      <c r="P143">
        <v>143.274063856726</v>
      </c>
      <c r="Q143">
        <v>129.84787866804001</v>
      </c>
      <c r="R143">
        <v>46.454084446501</v>
      </c>
      <c r="S143" s="2">
        <f>(Table2[[#This Row],[Close Price]]-Table2[[#This Row],[20D EMA]])/Table2[[#This Row],[20D EMA]]</f>
        <v>-5.7245327263950093E-3</v>
      </c>
      <c r="T143" s="2">
        <f>(Table2[[#This Row],[Close Price]]-Table2[[#This Row],[50D EMA]])/Table2[[#This Row],[50D EMA]]</f>
        <v>6.1835067661648114E-3</v>
      </c>
      <c r="U143" s="2">
        <f>(Table2[[#This Row],[Close Price]]-Table2[[#This Row],[200D EMA]])/Table2[[#This Row],[200D EMA]]</f>
        <v>0.11022221909800585</v>
      </c>
      <c r="V143">
        <v>1.1398799237535899</v>
      </c>
      <c r="W143">
        <v>143.31</v>
      </c>
      <c r="X143">
        <v>146.29</v>
      </c>
      <c r="Y143">
        <v>141.69999999999999</v>
      </c>
      <c r="Z143">
        <v>154.19999999999999</v>
      </c>
      <c r="AA143">
        <v>125.05</v>
      </c>
      <c r="AB143">
        <v>154.19999999999999</v>
      </c>
      <c r="AC143" s="2">
        <f>(Table2[[#This Row],[Close Price]]/Table2[[#This Row],[Day Low]])-1</f>
        <v>5.9311981020164772E-3</v>
      </c>
      <c r="AD143" s="2">
        <f>(Table2[[#This Row],[Day High]]/Table2[[#This Row],[Close Price]])-1</f>
        <v>1.4775249722530415E-2</v>
      </c>
      <c r="AE143" s="2">
        <f>(Table2[[#This Row],[Close Price]]/Table2[[#This Row],[Current Week Low]])-1</f>
        <v>1.7360621030345857E-2</v>
      </c>
      <c r="AF143" s="2">
        <f>(Table2[[#This Row],[Current Week High]]/Table2[[#This Row],[Close Price]])-1</f>
        <v>6.9644839067702469E-2</v>
      </c>
      <c r="AG143" s="2">
        <f>(Table2[[#This Row],[Close Price]]/Table2[[#This Row],[Current Month Low]])-1</f>
        <v>0.15281887245101955</v>
      </c>
      <c r="AH143" s="2">
        <f>(Table2[[#This Row],[Current Month High]]/Table2[[#This Row],[Close Price]])-1</f>
        <v>6.9644839067702469E-2</v>
      </c>
      <c r="AI143">
        <v>9.6004439511653707</v>
      </c>
      <c r="AJ143">
        <v>60.355951056729602</v>
      </c>
      <c r="AK143" t="str">
        <f>IF(AND(Table2[[#This Row],[20D EMA]]&gt;Table2[[#This Row],[50D EMA]],Table2[[#This Row],[50D EMA]]&gt;Table2[[#This Row],[200D EMA]]),"Uptrend","Downtrend/NoTrend")</f>
        <v>Uptrend</v>
      </c>
      <c r="AL143">
        <v>-0.04</v>
      </c>
      <c r="AM143" t="s">
        <v>10126</v>
      </c>
      <c r="AN143">
        <v>0.87</v>
      </c>
      <c r="AO143" t="s">
        <v>10125</v>
      </c>
      <c r="AP143">
        <v>0.13322188290466599</v>
      </c>
      <c r="AQ143">
        <f>(Table2[[#This Row],[Sharpe Ratio]]-AVERAGE(Table2[Sharpe Ratio]))/_xlfn.STDEV.P(Table2[Sharpe Ratio])</f>
        <v>0.89440139885647907</v>
      </c>
      <c r="AR1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-0.67278723899466752</v>
      </c>
    </row>
    <row r="144" spans="1:44" x14ac:dyDescent="0.3">
      <c r="A144" t="s">
        <v>93</v>
      </c>
      <c r="B144" t="s">
        <v>94</v>
      </c>
      <c r="C144" t="s">
        <v>10074</v>
      </c>
      <c r="D144" t="s">
        <v>95</v>
      </c>
      <c r="E144">
        <v>291589.49079200497</v>
      </c>
      <c r="F144">
        <v>473.15</v>
      </c>
      <c r="G144">
        <v>81.649402156970794</v>
      </c>
      <c r="H144">
        <f>(Table2[[#This Row],[1Y Return vs Nifty]]-AVERAGE(Table2[1Y Return vs Nifty]))/_xlfn.STDEV.P(Table2[1Y Return vs Nifty])</f>
        <v>0.44339854211600915</v>
      </c>
      <c r="I144">
        <v>-10.5791140431242</v>
      </c>
      <c r="J144">
        <f>(Table2[[#This Row],[1M Return vs Nifty]]-AVERAGE(Table2[1M Return vs Nifty]))/_xlfn.STDEV.P(Table2[1M Return vs Nifty])</f>
        <v>-1.1519666092825902</v>
      </c>
      <c r="K144">
        <v>13.954564833495899</v>
      </c>
      <c r="L144">
        <f>(Table2[[#This Row],[6M Return vs Nifty]]-AVERAGE(Table2[6M Return vs Nifty]))/_xlfn.STDEV.P(Table2[6M Return vs Nifty])</f>
        <v>3.077975813823117E-2</v>
      </c>
      <c r="M144">
        <v>-5.50028208433414</v>
      </c>
      <c r="N144">
        <f>(Table2[[#This Row],[1W Return vs Nifty]]-AVERAGE(Table2[1W Return vs Nifty]))/_xlfn.STDEV.P(Table2[1W Return vs Nifty])</f>
        <v>-0.50623996527802351</v>
      </c>
      <c r="O144">
        <v>476.22</v>
      </c>
      <c r="P144">
        <v>469.09463824531798</v>
      </c>
      <c r="Q144">
        <v>402.88228132751101</v>
      </c>
      <c r="R144">
        <v>46.343763970158399</v>
      </c>
      <c r="S144" s="2">
        <f>(Table2[[#This Row],[Close Price]]-Table2[[#This Row],[20D EMA]])/Table2[[#This Row],[20D EMA]]</f>
        <v>-6.4466003107808362E-3</v>
      </c>
      <c r="T144" s="2">
        <f>(Table2[[#This Row],[Close Price]]-Table2[[#This Row],[50D EMA]])/Table2[[#This Row],[50D EMA]]</f>
        <v>8.6450823011991074E-3</v>
      </c>
      <c r="U144" s="2">
        <f>(Table2[[#This Row],[Close Price]]-Table2[[#This Row],[200D EMA]])/Table2[[#This Row],[200D EMA]]</f>
        <v>0.17441253172255283</v>
      </c>
      <c r="V144">
        <v>0.70406355525383402</v>
      </c>
      <c r="W144">
        <v>468</v>
      </c>
      <c r="X144">
        <v>476</v>
      </c>
      <c r="Y144">
        <v>461.5</v>
      </c>
      <c r="Z144">
        <v>480.05</v>
      </c>
      <c r="AA144">
        <v>410.8</v>
      </c>
      <c r="AB144">
        <v>527.4</v>
      </c>
      <c r="AC144" s="2">
        <f>(Table2[[#This Row],[Close Price]]/Table2[[#This Row],[Day Low]])-1</f>
        <v>1.1004273504273465E-2</v>
      </c>
      <c r="AD144" s="2">
        <f>(Table2[[#This Row],[Day High]]/Table2[[#This Row],[Close Price]])-1</f>
        <v>6.0234597907640186E-3</v>
      </c>
      <c r="AE144" s="2">
        <f>(Table2[[#This Row],[Close Price]]/Table2[[#This Row],[Current Week Low]])-1</f>
        <v>2.5243770314192782E-2</v>
      </c>
      <c r="AF144" s="2">
        <f>(Table2[[#This Row],[Current Week High]]/Table2[[#This Row],[Close Price]])-1</f>
        <v>1.4583113177639273E-2</v>
      </c>
      <c r="AG144" s="2">
        <f>(Table2[[#This Row],[Close Price]]/Table2[[#This Row],[Current Month Low]])-1</f>
        <v>0.15177702044790653</v>
      </c>
      <c r="AH144" s="2">
        <f>(Table2[[#This Row],[Current Month High]]/Table2[[#This Row],[Close Price]])-1</f>
        <v>0.11465708549085907</v>
      </c>
      <c r="AI144">
        <v>11.4657085490859</v>
      </c>
      <c r="AJ144">
        <v>111.08632612090101</v>
      </c>
      <c r="AK144" t="str">
        <f>IF(AND(Table2[[#This Row],[20D EMA]]&gt;Table2[[#This Row],[50D EMA]],Table2[[#This Row],[50D EMA]]&gt;Table2[[#This Row],[200D EMA]]),"Uptrend","Downtrend/NoTrend")</f>
        <v>Uptrend</v>
      </c>
      <c r="AL144">
        <v>-0.05</v>
      </c>
      <c r="AM144" t="s">
        <v>10126</v>
      </c>
      <c r="AN144">
        <v>-0.67</v>
      </c>
      <c r="AO144" t="s">
        <v>10126</v>
      </c>
      <c r="AP144">
        <v>0.13186791005255</v>
      </c>
      <c r="AQ144">
        <f>(Table2[[#This Row],[Sharpe Ratio]]-AVERAGE(Table2[Sharpe Ratio]))/_xlfn.STDEV.P(Table2[Sharpe Ratio])</f>
        <v>0.8790935318889388</v>
      </c>
      <c r="AR1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-0.30493474241743457</v>
      </c>
    </row>
    <row r="145" spans="1:44" x14ac:dyDescent="0.3">
      <c r="A145" t="s">
        <v>404</v>
      </c>
      <c r="B145" t="s">
        <v>405</v>
      </c>
      <c r="C145" t="s">
        <v>10086</v>
      </c>
      <c r="D145" t="s">
        <v>46</v>
      </c>
      <c r="E145">
        <v>58289.123520674999</v>
      </c>
      <c r="F145">
        <v>96.57</v>
      </c>
      <c r="G145">
        <v>100.132722319973</v>
      </c>
      <c r="H145">
        <f>(Table2[[#This Row],[1Y Return vs Nifty]]-AVERAGE(Table2[1Y Return vs Nifty]))/_xlfn.STDEV.P(Table2[1Y Return vs Nifty])</f>
        <v>0.6645860707003155</v>
      </c>
      <c r="I145">
        <v>6.9156522319979103</v>
      </c>
      <c r="J145">
        <f>(Table2[[#This Row],[1M Return vs Nifty]]-AVERAGE(Table2[1M Return vs Nifty]))/_xlfn.STDEV.P(Table2[1M Return vs Nifty])</f>
        <v>0.46834173104324878</v>
      </c>
      <c r="K145">
        <v>16.318099674395999</v>
      </c>
      <c r="L145">
        <f>(Table2[[#This Row],[6M Return vs Nifty]]-AVERAGE(Table2[6M Return vs Nifty]))/_xlfn.STDEV.P(Table2[6M Return vs Nifty])</f>
        <v>0.1029856270403081</v>
      </c>
      <c r="M145">
        <v>-0.268404614079435</v>
      </c>
      <c r="N145">
        <f>(Table2[[#This Row],[1W Return vs Nifty]]-AVERAGE(Table2[1W Return vs Nifty]))/_xlfn.STDEV.P(Table2[1W Return vs Nifty])</f>
        <v>0.51974966953958401</v>
      </c>
      <c r="O145">
        <v>93.18</v>
      </c>
      <c r="P145">
        <v>88.794291995844503</v>
      </c>
      <c r="Q145">
        <v>76.737101017510994</v>
      </c>
      <c r="R145">
        <v>56.830850233212502</v>
      </c>
      <c r="S145" s="2">
        <f>(Table2[[#This Row],[Close Price]]-Table2[[#This Row],[20D EMA]])/Table2[[#This Row],[20D EMA]]</f>
        <v>3.6381197681905841E-2</v>
      </c>
      <c r="T145" s="2">
        <f>(Table2[[#This Row],[Close Price]]-Table2[[#This Row],[50D EMA]])/Table2[[#This Row],[50D EMA]]</f>
        <v>8.756990826076283E-2</v>
      </c>
      <c r="U145" s="2">
        <f>(Table2[[#This Row],[Close Price]]-Table2[[#This Row],[200D EMA]])/Table2[[#This Row],[200D EMA]]</f>
        <v>0.25845254406943569</v>
      </c>
      <c r="V145">
        <v>1.49995817956793</v>
      </c>
      <c r="W145">
        <v>95.74</v>
      </c>
      <c r="X145">
        <v>99.6</v>
      </c>
      <c r="Y145">
        <v>94.61</v>
      </c>
      <c r="Z145">
        <v>101.25</v>
      </c>
      <c r="AA145">
        <v>70.650000000000006</v>
      </c>
      <c r="AB145">
        <v>101.25</v>
      </c>
      <c r="AC145" s="2">
        <f>(Table2[[#This Row],[Close Price]]/Table2[[#This Row],[Day Low]])-1</f>
        <v>8.6693127219552579E-3</v>
      </c>
      <c r="AD145" s="2">
        <f>(Table2[[#This Row],[Day High]]/Table2[[#This Row],[Close Price]])-1</f>
        <v>3.1376203789996948E-2</v>
      </c>
      <c r="AE145" s="2">
        <f>(Table2[[#This Row],[Close Price]]/Table2[[#This Row],[Current Week Low]])-1</f>
        <v>2.0716626149455575E-2</v>
      </c>
      <c r="AF145" s="2">
        <f>(Table2[[#This Row],[Current Week High]]/Table2[[#This Row],[Close Price]])-1</f>
        <v>4.8462255358807216E-2</v>
      </c>
      <c r="AG145" s="2">
        <f>(Table2[[#This Row],[Close Price]]/Table2[[#This Row],[Current Month Low]])-1</f>
        <v>0.36687898089171944</v>
      </c>
      <c r="AH145" s="2">
        <f>(Table2[[#This Row],[Current Month High]]/Table2[[#This Row],[Close Price]])-1</f>
        <v>4.8462255358807216E-2</v>
      </c>
      <c r="AI145">
        <v>4.8462255358807198</v>
      </c>
      <c r="AJ145">
        <v>127.759433962264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0.04</v>
      </c>
      <c r="AM145" t="s">
        <v>10125</v>
      </c>
      <c r="AN145">
        <v>6.18</v>
      </c>
      <c r="AO145" t="s">
        <v>10125</v>
      </c>
      <c r="AP145">
        <v>0.13108955338976799</v>
      </c>
      <c r="AQ145">
        <f>(Table2[[#This Row],[Sharpe Ratio]]-AVERAGE(Table2[Sharpe Ratio]))/_xlfn.STDEV.P(Table2[Sharpe Ratio])</f>
        <v>0.87029351774645092</v>
      </c>
      <c r="AR1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2.6259566160699075</v>
      </c>
    </row>
    <row r="146" spans="1:44" x14ac:dyDescent="0.3">
      <c r="A146" t="s">
        <v>250</v>
      </c>
      <c r="B146" t="s">
        <v>251</v>
      </c>
      <c r="C146" t="s">
        <v>10076</v>
      </c>
      <c r="D146" t="s">
        <v>32</v>
      </c>
      <c r="E146">
        <v>104343.75504208299</v>
      </c>
      <c r="F146">
        <v>136.69</v>
      </c>
      <c r="G146">
        <v>69.185155732328298</v>
      </c>
      <c r="H146">
        <f>(Table2[[#This Row],[1Y Return vs Nifty]]-AVERAGE(Table2[1Y Return vs Nifty]))/_xlfn.STDEV.P(Table2[1Y Return vs Nifty])</f>
        <v>0.29424049918760875</v>
      </c>
      <c r="I146">
        <v>-18.5991081732775</v>
      </c>
      <c r="J146">
        <f>(Table2[[#This Row],[1M Return vs Nifty]]-AVERAGE(Table2[1M Return vs Nifty]))/_xlfn.STDEV.P(Table2[1M Return vs Nifty])</f>
        <v>-1.8947523758424218</v>
      </c>
      <c r="K146">
        <v>5.7875672171801602</v>
      </c>
      <c r="L146">
        <f>(Table2[[#This Row],[6M Return vs Nifty]]-AVERAGE(Table2[6M Return vs Nifty]))/_xlfn.STDEV.P(Table2[6M Return vs Nifty])</f>
        <v>-0.21872160270597496</v>
      </c>
      <c r="M146">
        <v>-8.3378934506932296</v>
      </c>
      <c r="N146">
        <f>(Table2[[#This Row],[1W Return vs Nifty]]-AVERAGE(Table2[1W Return vs Nifty]))/_xlfn.STDEV.P(Table2[1W Return vs Nifty])</f>
        <v>-1.0627055679373534</v>
      </c>
      <c r="O146">
        <v>144.41999999999999</v>
      </c>
      <c r="P146">
        <v>146.16632699087799</v>
      </c>
      <c r="Q146">
        <v>129.98702392914299</v>
      </c>
      <c r="R146">
        <v>26.680656354222201</v>
      </c>
      <c r="S146" s="2">
        <f>(Table2[[#This Row],[Close Price]]-Table2[[#This Row],[20D EMA]])/Table2[[#This Row],[20D EMA]]</f>
        <v>-5.3524442597978054E-2</v>
      </c>
      <c r="T146" s="2">
        <f>(Table2[[#This Row],[Close Price]]-Table2[[#This Row],[50D EMA]])/Table2[[#This Row],[50D EMA]]</f>
        <v>-6.4832490396159403E-2</v>
      </c>
      <c r="U146" s="2">
        <f>(Table2[[#This Row],[Close Price]]-Table2[[#This Row],[200D EMA]])/Table2[[#This Row],[200D EMA]]</f>
        <v>5.156650154949969E-2</v>
      </c>
      <c r="V146">
        <v>0.73052399801623502</v>
      </c>
      <c r="W146">
        <v>136.38</v>
      </c>
      <c r="X146">
        <v>141.30000000000001</v>
      </c>
      <c r="Y146">
        <v>136.38</v>
      </c>
      <c r="Z146">
        <v>145</v>
      </c>
      <c r="AA146">
        <v>129.55000000000001</v>
      </c>
      <c r="AB146">
        <v>172.5</v>
      </c>
      <c r="AC146" s="2">
        <f>(Table2[[#This Row],[Close Price]]/Table2[[#This Row],[Day Low]])-1</f>
        <v>2.2730605660654657E-3</v>
      </c>
      <c r="AD146" s="2">
        <f>(Table2[[#This Row],[Day High]]/Table2[[#This Row],[Close Price]])-1</f>
        <v>3.3725949228180729E-2</v>
      </c>
      <c r="AE146" s="2">
        <f>(Table2[[#This Row],[Close Price]]/Table2[[#This Row],[Current Week Low]])-1</f>
        <v>2.2730605660654657E-3</v>
      </c>
      <c r="AF146" s="2">
        <f>(Table2[[#This Row],[Current Week High]]/Table2[[#This Row],[Close Price]])-1</f>
        <v>6.0794498500255978E-2</v>
      </c>
      <c r="AG146" s="2">
        <f>(Table2[[#This Row],[Close Price]]/Table2[[#This Row],[Current Month Low]])-1</f>
        <v>5.5113855654187471E-2</v>
      </c>
      <c r="AH146" s="2">
        <f>(Table2[[#This Row],[Current Month High]]/Table2[[#This Row],[Close Price]])-1</f>
        <v>0.26197966200892542</v>
      </c>
      <c r="AI146">
        <v>26.197966200892498</v>
      </c>
      <c r="AJ146">
        <v>94.024130589070197</v>
      </c>
      <c r="AK146" t="str">
        <f>IF(AND(Table2[[#This Row],[20D EMA]]&gt;Table2[[#This Row],[50D EMA]],Table2[[#This Row],[50D EMA]]&gt;Table2[[#This Row],[200D EMA]]),"Uptrend","Downtrend/NoTrend")</f>
        <v>Downtrend/NoTrend</v>
      </c>
      <c r="AL146">
        <v>-0.18</v>
      </c>
      <c r="AM146" t="s">
        <v>10126</v>
      </c>
      <c r="AN146">
        <v>-6.57</v>
      </c>
      <c r="AO146" t="s">
        <v>10126</v>
      </c>
      <c r="AP146">
        <v>0.12995406520539601</v>
      </c>
      <c r="AQ146">
        <f>(Table2[[#This Row],[Sharpe Ratio]]-AVERAGE(Table2[Sharpe Ratio]))/_xlfn.STDEV.P(Table2[Sharpe Ratio])</f>
        <v>0.85745581421168993</v>
      </c>
      <c r="AR1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47" spans="1:44" x14ac:dyDescent="0.3">
      <c r="A147" t="s">
        <v>44</v>
      </c>
      <c r="B147" t="s">
        <v>45</v>
      </c>
      <c r="C147" t="s">
        <v>10079</v>
      </c>
      <c r="D147" t="s">
        <v>46</v>
      </c>
      <c r="E147">
        <v>487857.97546387999</v>
      </c>
      <c r="F147">
        <v>3548.45</v>
      </c>
      <c r="G147">
        <v>19.984942456958802</v>
      </c>
      <c r="H147">
        <f>(Table2[[#This Row],[1Y Return vs Nifty]]-AVERAGE(Table2[1Y Return vs Nifty]))/_xlfn.STDEV.P(Table2[1Y Return vs Nifty])</f>
        <v>-0.29453216093127249</v>
      </c>
      <c r="I147">
        <v>-7.5931921801299298</v>
      </c>
      <c r="J147">
        <f>(Table2[[#This Row],[1M Return vs Nifty]]-AVERAGE(Table2[1M Return vs Nifty]))/_xlfn.STDEV.P(Table2[1M Return vs Nifty])</f>
        <v>-0.8754202398091796</v>
      </c>
      <c r="K147">
        <v>-9.3839713693318192</v>
      </c>
      <c r="L147">
        <f>(Table2[[#This Row],[6M Return vs Nifty]]-AVERAGE(Table2[6M Return vs Nifty]))/_xlfn.STDEV.P(Table2[6M Return vs Nifty])</f>
        <v>-0.68221133311472948</v>
      </c>
      <c r="M147">
        <v>-3.27087889980249</v>
      </c>
      <c r="N147">
        <f>(Table2[[#This Row],[1W Return vs Nifty]]-AVERAGE(Table2[1W Return vs Nifty]))/_xlfn.STDEV.P(Table2[1W Return vs Nifty])</f>
        <v>-6.9046133395817083E-2</v>
      </c>
      <c r="O147">
        <v>3579.83</v>
      </c>
      <c r="P147">
        <v>3567.8975102381601</v>
      </c>
      <c r="Q147">
        <v>3324.61753807999</v>
      </c>
      <c r="R147">
        <v>43.698917059842401</v>
      </c>
      <c r="S147" s="2">
        <f>(Table2[[#This Row],[Close Price]]-Table2[[#This Row],[20D EMA]])/Table2[[#This Row],[20D EMA]]</f>
        <v>-8.7657793805851428E-3</v>
      </c>
      <c r="T147" s="2">
        <f>(Table2[[#This Row],[Close Price]]-Table2[[#This Row],[50D EMA]])/Table2[[#This Row],[50D EMA]]</f>
        <v>-5.4506919501906073E-3</v>
      </c>
      <c r="U147" s="2">
        <f>(Table2[[#This Row],[Close Price]]-Table2[[#This Row],[200D EMA]])/Table2[[#This Row],[200D EMA]]</f>
        <v>6.7325777884597204E-2</v>
      </c>
      <c r="V147">
        <v>0.89806505379002599</v>
      </c>
      <c r="W147">
        <v>3538.1</v>
      </c>
      <c r="X147">
        <v>3575.95</v>
      </c>
      <c r="Y147">
        <v>3505</v>
      </c>
      <c r="Z147">
        <v>3624.9</v>
      </c>
      <c r="AA147">
        <v>3175.05</v>
      </c>
      <c r="AB147">
        <v>3919.9</v>
      </c>
      <c r="AC147" s="2">
        <f>(Table2[[#This Row],[Close Price]]/Table2[[#This Row],[Day Low]])-1</f>
        <v>2.9252988892343179E-3</v>
      </c>
      <c r="AD147" s="2">
        <f>(Table2[[#This Row],[Day High]]/Table2[[#This Row],[Close Price]])-1</f>
        <v>7.749862616071912E-3</v>
      </c>
      <c r="AE147" s="2">
        <f>(Table2[[#This Row],[Close Price]]/Table2[[#This Row],[Current Week Low]])-1</f>
        <v>1.2396576319543495E-2</v>
      </c>
      <c r="AF147" s="2">
        <f>(Table2[[#This Row],[Current Week High]]/Table2[[#This Row],[Close Price]])-1</f>
        <v>2.1544618072679711E-2</v>
      </c>
      <c r="AG147" s="2">
        <f>(Table2[[#This Row],[Close Price]]/Table2[[#This Row],[Current Month Low]])-1</f>
        <v>0.11760444717406005</v>
      </c>
      <c r="AH147" s="2">
        <f>(Table2[[#This Row],[Current Month High]]/Table2[[#This Row],[Close Price]])-1</f>
        <v>0.10467950795417735</v>
      </c>
      <c r="AI147">
        <v>10.4679507954177</v>
      </c>
      <c r="AJ147">
        <v>48.411719191116497</v>
      </c>
      <c r="AK147" t="str">
        <f>IF(AND(Table2[[#This Row],[20D EMA]]&gt;Table2[[#This Row],[50D EMA]],Table2[[#This Row],[50D EMA]]&gt;Table2[[#This Row],[200D EMA]]),"Uptrend","Downtrend/NoTrend")</f>
        <v>Uptrend</v>
      </c>
      <c r="AL147">
        <v>-0.14000000000000001</v>
      </c>
      <c r="AM147" t="s">
        <v>10126</v>
      </c>
      <c r="AN147">
        <v>-1.4</v>
      </c>
      <c r="AO147" t="s">
        <v>10126</v>
      </c>
      <c r="AP147">
        <v>0.12977471356268699</v>
      </c>
      <c r="AQ147">
        <f>(Table2[[#This Row],[Sharpe Ratio]]-AVERAGE(Table2[Sharpe Ratio]))/_xlfn.STDEV.P(Table2[Sharpe Ratio])</f>
        <v>0.85542808442175444</v>
      </c>
      <c r="AR1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-1.0657817828292442</v>
      </c>
    </row>
    <row r="148" spans="1:44" x14ac:dyDescent="0.3">
      <c r="A148" t="s">
        <v>1012</v>
      </c>
      <c r="B148" t="s">
        <v>1013</v>
      </c>
      <c r="C148" t="s">
        <v>10082</v>
      </c>
      <c r="D148" t="s">
        <v>275</v>
      </c>
      <c r="E148">
        <v>12645.587674895</v>
      </c>
      <c r="F148">
        <v>1245.8499999999999</v>
      </c>
      <c r="G148">
        <v>0.90178654933096003</v>
      </c>
      <c r="H148">
        <f>(Table2[[#This Row],[1Y Return vs Nifty]]-AVERAGE(Table2[1Y Return vs Nifty]))/_xlfn.STDEV.P(Table2[1Y Return vs Nifty])</f>
        <v>-0.52289784715934728</v>
      </c>
      <c r="I148">
        <v>-4.5096280524418901</v>
      </c>
      <c r="J148">
        <f>(Table2[[#This Row],[1M Return vs Nifty]]-AVERAGE(Table2[1M Return vs Nifty]))/_xlfn.STDEV.P(Table2[1M Return vs Nifty])</f>
        <v>-0.58983056141905621</v>
      </c>
      <c r="K148">
        <v>-5.8487065361456896</v>
      </c>
      <c r="L148">
        <f>(Table2[[#This Row],[6M Return vs Nifty]]-AVERAGE(Table2[6M Return vs Nifty]))/_xlfn.STDEV.P(Table2[6M Return vs Nifty])</f>
        <v>-0.57420917268034044</v>
      </c>
      <c r="M148">
        <v>-5.9924111072143598</v>
      </c>
      <c r="N148">
        <f>(Table2[[#This Row],[1W Return vs Nifty]]-AVERAGE(Table2[1W Return vs Nifty]))/_xlfn.STDEV.P(Table2[1W Return vs Nifty])</f>
        <v>-0.60274820335100765</v>
      </c>
      <c r="O148">
        <v>1287.45</v>
      </c>
      <c r="P148">
        <v>1297.9035808621099</v>
      </c>
      <c r="Q148">
        <v>1201.8156620572499</v>
      </c>
      <c r="R148">
        <v>29.904764835939702</v>
      </c>
      <c r="S148" s="2">
        <f>(Table2[[#This Row],[Close Price]]-Table2[[#This Row],[20D EMA]])/Table2[[#This Row],[20D EMA]]</f>
        <v>-3.2311934444056181E-2</v>
      </c>
      <c r="T148" s="2">
        <f>(Table2[[#This Row],[Close Price]]-Table2[[#This Row],[50D EMA]])/Table2[[#This Row],[50D EMA]]</f>
        <v>-4.0105892016673805E-2</v>
      </c>
      <c r="U148" s="2">
        <f>(Table2[[#This Row],[Close Price]]-Table2[[#This Row],[200D EMA]])/Table2[[#This Row],[200D EMA]]</f>
        <v>3.6639843640723285E-2</v>
      </c>
      <c r="V148">
        <v>0.57566082988530698</v>
      </c>
      <c r="W148">
        <v>1242.5</v>
      </c>
      <c r="X148">
        <v>1268</v>
      </c>
      <c r="Y148">
        <v>1242.5</v>
      </c>
      <c r="Z148">
        <v>1305</v>
      </c>
      <c r="AA148">
        <v>1220</v>
      </c>
      <c r="AB148">
        <v>1362.15</v>
      </c>
      <c r="AC148" s="2">
        <f>(Table2[[#This Row],[Close Price]]/Table2[[#This Row],[Day Low]])-1</f>
        <v>2.6961770623741277E-3</v>
      </c>
      <c r="AD148" s="2">
        <f>(Table2[[#This Row],[Day High]]/Table2[[#This Row],[Close Price]])-1</f>
        <v>1.7779026367540363E-2</v>
      </c>
      <c r="AE148" s="2">
        <f>(Table2[[#This Row],[Close Price]]/Table2[[#This Row],[Current Week Low]])-1</f>
        <v>2.6961770623741277E-3</v>
      </c>
      <c r="AF148" s="2">
        <f>(Table2[[#This Row],[Current Week High]]/Table2[[#This Row],[Close Price]])-1</f>
        <v>4.7477625717381677E-2</v>
      </c>
      <c r="AG148" s="2">
        <f>(Table2[[#This Row],[Close Price]]/Table2[[#This Row],[Current Month Low]])-1</f>
        <v>2.118852459016396E-2</v>
      </c>
      <c r="AH148" s="2">
        <f>(Table2[[#This Row],[Current Month High]]/Table2[[#This Row],[Close Price]])-1</f>
        <v>9.3349921740177644E-2</v>
      </c>
      <c r="AI148">
        <v>32.359433318617803</v>
      </c>
      <c r="AJ148">
        <v>32.361221779548401</v>
      </c>
      <c r="AK148" t="str">
        <f>IF(AND(Table2[[#This Row],[20D EMA]]&gt;Table2[[#This Row],[50D EMA]],Table2[[#This Row],[50D EMA]]&gt;Table2[[#This Row],[200D EMA]]),"Uptrend","Downtrend/NoTrend")</f>
        <v>Downtrend/NoTrend</v>
      </c>
      <c r="AL148">
        <v>-0.12</v>
      </c>
      <c r="AM148" t="s">
        <v>10126</v>
      </c>
      <c r="AN148">
        <v>-3.97</v>
      </c>
      <c r="AO148" t="s">
        <v>10126</v>
      </c>
      <c r="AP148">
        <v>0.12974093809821799</v>
      </c>
      <c r="AQ148">
        <f>(Table2[[#This Row],[Sharpe Ratio]]-AVERAGE(Table2[Sharpe Ratio]))/_xlfn.STDEV.P(Table2[Sharpe Ratio])</f>
        <v>0.85504622276474229</v>
      </c>
      <c r="AR1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49" spans="1:44" x14ac:dyDescent="0.3">
      <c r="A149" t="s">
        <v>990</v>
      </c>
      <c r="B149" t="s">
        <v>991</v>
      </c>
      <c r="C149" t="s">
        <v>10080</v>
      </c>
      <c r="D149" t="s">
        <v>230</v>
      </c>
      <c r="E149">
        <v>13219.690597364999</v>
      </c>
      <c r="F149">
        <v>5541.55</v>
      </c>
      <c r="G149">
        <v>10.333506959383101</v>
      </c>
      <c r="H149">
        <f>(Table2[[#This Row],[1Y Return vs Nifty]]-AVERAGE(Table2[1Y Return vs Nifty]))/_xlfn.STDEV.P(Table2[1Y Return vs Nifty])</f>
        <v>-0.41002965522197721</v>
      </c>
      <c r="I149">
        <v>20.399807666758502</v>
      </c>
      <c r="J149">
        <f>(Table2[[#This Row],[1M Return vs Nifty]]-AVERAGE(Table2[1M Return vs Nifty]))/_xlfn.STDEV.P(Table2[1M Return vs Nifty])</f>
        <v>1.7172003422189548</v>
      </c>
      <c r="K149">
        <v>-6.2819691568252303</v>
      </c>
      <c r="L149">
        <f>(Table2[[#This Row],[6M Return vs Nifty]]-AVERAGE(Table2[6M Return vs Nifty]))/_xlfn.STDEV.P(Table2[6M Return vs Nifty])</f>
        <v>-0.58744532365539592</v>
      </c>
      <c r="M149">
        <v>10.3562381836377</v>
      </c>
      <c r="N149">
        <f>(Table2[[#This Row],[1W Return vs Nifty]]-AVERAGE(Table2[1W Return vs Nifty]))/_xlfn.STDEV.P(Table2[1W Return vs Nifty])</f>
        <v>2.6032796157343374</v>
      </c>
      <c r="O149">
        <v>4864.13</v>
      </c>
      <c r="P149">
        <v>4597.6893003920304</v>
      </c>
      <c r="Q149">
        <v>4444.6250087298604</v>
      </c>
      <c r="R149">
        <v>89.208983957663904</v>
      </c>
      <c r="S149" s="2">
        <f>(Table2[[#This Row],[Close Price]]-Table2[[#This Row],[20D EMA]])/Table2[[#This Row],[20D EMA]]</f>
        <v>0.1392684817223224</v>
      </c>
      <c r="T149" s="2">
        <f>(Table2[[#This Row],[Close Price]]-Table2[[#This Row],[50D EMA]])/Table2[[#This Row],[50D EMA]]</f>
        <v>0.20529023123147747</v>
      </c>
      <c r="U149" s="2">
        <f>(Table2[[#This Row],[Close Price]]-Table2[[#This Row],[200D EMA]])/Table2[[#This Row],[200D EMA]]</f>
        <v>0.24679809637835068</v>
      </c>
      <c r="V149">
        <v>3.8330415959948301</v>
      </c>
      <c r="W149">
        <v>5358.95</v>
      </c>
      <c r="X149">
        <v>5667.75</v>
      </c>
      <c r="Y149">
        <v>4804.3999999999996</v>
      </c>
      <c r="Z149">
        <v>5690</v>
      </c>
      <c r="AA149">
        <v>4080.2</v>
      </c>
      <c r="AB149">
        <v>5690</v>
      </c>
      <c r="AC149" s="2">
        <f>(Table2[[#This Row],[Close Price]]/Table2[[#This Row],[Day Low]])-1</f>
        <v>3.4073839091613101E-2</v>
      </c>
      <c r="AD149" s="2">
        <f>(Table2[[#This Row],[Day High]]/Table2[[#This Row],[Close Price]])-1</f>
        <v>2.2773411771074947E-2</v>
      </c>
      <c r="AE149" s="2">
        <f>(Table2[[#This Row],[Close Price]]/Table2[[#This Row],[Current Week Low]])-1</f>
        <v>0.15343227041878293</v>
      </c>
      <c r="AF149" s="2">
        <f>(Table2[[#This Row],[Current Week High]]/Table2[[#This Row],[Close Price]])-1</f>
        <v>2.6788533893946642E-2</v>
      </c>
      <c r="AG149" s="2">
        <f>(Table2[[#This Row],[Close Price]]/Table2[[#This Row],[Current Month Low]])-1</f>
        <v>0.35815646291848457</v>
      </c>
      <c r="AH149" s="2">
        <f>(Table2[[#This Row],[Current Month High]]/Table2[[#This Row],[Close Price]])-1</f>
        <v>2.6788533893946642E-2</v>
      </c>
      <c r="AI149">
        <v>2.6788533893946598</v>
      </c>
      <c r="AJ149">
        <v>46.522388651657103</v>
      </c>
      <c r="AK149" t="str">
        <f>IF(AND(Table2[[#This Row],[20D EMA]]&gt;Table2[[#This Row],[50D EMA]],Table2[[#This Row],[50D EMA]]&gt;Table2[[#This Row],[200D EMA]]),"Uptrend","Downtrend/NoTrend")</f>
        <v>Uptrend</v>
      </c>
      <c r="AL149">
        <v>0.09</v>
      </c>
      <c r="AM149" t="s">
        <v>10125</v>
      </c>
      <c r="AN149">
        <v>25.43</v>
      </c>
      <c r="AO149" t="s">
        <v>10125</v>
      </c>
      <c r="AP149">
        <v>0.12834319184637499</v>
      </c>
      <c r="AQ149">
        <f>(Table2[[#This Row],[Sharpe Ratio]]-AVERAGE(Table2[Sharpe Ratio]))/_xlfn.STDEV.P(Table2[Sharpe Ratio])</f>
        <v>0.83924345859251248</v>
      </c>
      <c r="AR1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4.1622484376684312</v>
      </c>
    </row>
    <row r="150" spans="1:44" x14ac:dyDescent="0.3">
      <c r="A150" t="s">
        <v>510</v>
      </c>
      <c r="B150" t="s">
        <v>511</v>
      </c>
      <c r="C150" t="s">
        <v>10079</v>
      </c>
      <c r="D150" t="s">
        <v>46</v>
      </c>
      <c r="E150">
        <v>39174.993000000002</v>
      </c>
      <c r="F150">
        <v>64.87</v>
      </c>
      <c r="G150">
        <v>113.257738591353</v>
      </c>
      <c r="H150">
        <f>(Table2[[#This Row],[1Y Return vs Nifty]]-AVERAGE(Table2[1Y Return vs Nifty]))/_xlfn.STDEV.P(Table2[1Y Return vs Nifty])</f>
        <v>0.82165146187967875</v>
      </c>
      <c r="I150">
        <v>-16.223273186541999</v>
      </c>
      <c r="J150">
        <f>(Table2[[#This Row],[1M Return vs Nifty]]-AVERAGE(Table2[1M Return vs Nifty]))/_xlfn.STDEV.P(Table2[1M Return vs Nifty])</f>
        <v>-1.6747102681796493</v>
      </c>
      <c r="K150">
        <v>46.632203772487699</v>
      </c>
      <c r="L150">
        <f>(Table2[[#This Row],[6M Return vs Nifty]]-AVERAGE(Table2[6M Return vs Nifty]))/_xlfn.STDEV.P(Table2[6M Return vs Nifty])</f>
        <v>1.0290799618956157</v>
      </c>
      <c r="M150">
        <v>-3.7309578296367301</v>
      </c>
      <c r="N150">
        <f>(Table2[[#This Row],[1W Return vs Nifty]]-AVERAGE(Table2[1W Return vs Nifty]))/_xlfn.STDEV.P(Table2[1W Return vs Nifty])</f>
        <v>-0.1592692351201255</v>
      </c>
      <c r="O150">
        <v>66.819999999999993</v>
      </c>
      <c r="P150">
        <v>66.6602668199627</v>
      </c>
      <c r="Q150">
        <v>54.826199888184803</v>
      </c>
      <c r="R150">
        <v>40.234249324102002</v>
      </c>
      <c r="S150" s="2">
        <f>(Table2[[#This Row],[Close Price]]-Table2[[#This Row],[20D EMA]])/Table2[[#This Row],[20D EMA]]</f>
        <v>-2.918287937743174E-2</v>
      </c>
      <c r="T150" s="2">
        <f>(Table2[[#This Row],[Close Price]]-Table2[[#This Row],[50D EMA]])/Table2[[#This Row],[50D EMA]]</f>
        <v>-2.6856580469410394E-2</v>
      </c>
      <c r="U150" s="2">
        <f>(Table2[[#This Row],[Close Price]]-Table2[[#This Row],[200D EMA]])/Table2[[#This Row],[200D EMA]]</f>
        <v>0.18319343912762534</v>
      </c>
      <c r="V150">
        <v>0.719491443813573</v>
      </c>
      <c r="W150">
        <v>64.56</v>
      </c>
      <c r="X150">
        <v>65.37</v>
      </c>
      <c r="Y150">
        <v>64</v>
      </c>
      <c r="Z150">
        <v>67.3</v>
      </c>
      <c r="AA150">
        <v>58.25</v>
      </c>
      <c r="AB150">
        <v>78.150000000000006</v>
      </c>
      <c r="AC150" s="2">
        <f>(Table2[[#This Row],[Close Price]]/Table2[[#This Row],[Day Low]])-1</f>
        <v>4.801734820322201E-3</v>
      </c>
      <c r="AD150" s="2">
        <f>(Table2[[#This Row],[Day High]]/Table2[[#This Row],[Close Price]])-1</f>
        <v>7.707723138584921E-3</v>
      </c>
      <c r="AE150" s="2">
        <f>(Table2[[#This Row],[Close Price]]/Table2[[#This Row],[Current Week Low]])-1</f>
        <v>1.3593750000000071E-2</v>
      </c>
      <c r="AF150" s="2">
        <f>(Table2[[#This Row],[Current Week High]]/Table2[[#This Row],[Close Price]])-1</f>
        <v>3.7459534453522236E-2</v>
      </c>
      <c r="AG150" s="2">
        <f>(Table2[[#This Row],[Close Price]]/Table2[[#This Row],[Current Month Low]])-1</f>
        <v>0.11364806866952804</v>
      </c>
      <c r="AH150" s="2">
        <f>(Table2[[#This Row],[Current Month High]]/Table2[[#This Row],[Close Price]])-1</f>
        <v>0.20471712656081387</v>
      </c>
      <c r="AI150">
        <v>20.471712656081301</v>
      </c>
      <c r="AJ150">
        <v>160</v>
      </c>
      <c r="AK150" t="str">
        <f>IF(AND(Table2[[#This Row],[20D EMA]]&gt;Table2[[#This Row],[50D EMA]],Table2[[#This Row],[50D EMA]]&gt;Table2[[#This Row],[200D EMA]]),"Uptrend","Downtrend/NoTrend")</f>
        <v>Uptrend</v>
      </c>
      <c r="AL150">
        <v>-0.14000000000000001</v>
      </c>
      <c r="AM150" t="s">
        <v>10126</v>
      </c>
      <c r="AN150">
        <v>-1.89</v>
      </c>
      <c r="AO150" t="s">
        <v>10126</v>
      </c>
      <c r="AP150">
        <v>0.12818517296711401</v>
      </c>
      <c r="AQ150">
        <f>(Table2[[#This Row],[Sharpe Ratio]]-AVERAGE(Table2[Sharpe Ratio]))/_xlfn.STDEV.P(Table2[Sharpe Ratio])</f>
        <v>0.83745691466121686</v>
      </c>
      <c r="AR1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0.85420883513673651</v>
      </c>
    </row>
    <row r="151" spans="1:44" x14ac:dyDescent="0.3">
      <c r="A151" t="s">
        <v>843</v>
      </c>
      <c r="B151" t="s">
        <v>844</v>
      </c>
      <c r="C151" t="s">
        <v>10086</v>
      </c>
      <c r="D151" t="s">
        <v>452</v>
      </c>
      <c r="E151">
        <v>17488.977222500002</v>
      </c>
      <c r="F151">
        <v>1225</v>
      </c>
      <c r="G151">
        <v>36.4824430573874</v>
      </c>
      <c r="H151">
        <f>(Table2[[#This Row],[1Y Return vs Nifty]]-AVERAGE(Table2[1Y Return vs Nifty]))/_xlfn.STDEV.P(Table2[1Y Return vs Nifty])</f>
        <v>-9.7108681088557525E-2</v>
      </c>
      <c r="I151">
        <v>12.976761399125801</v>
      </c>
      <c r="J151">
        <f>(Table2[[#This Row],[1M Return vs Nifty]]-AVERAGE(Table2[1M Return vs Nifty]))/_xlfn.STDEV.P(Table2[1M Return vs Nifty])</f>
        <v>1.0297019447597462</v>
      </c>
      <c r="K151">
        <v>15.4509541497586</v>
      </c>
      <c r="L151">
        <f>(Table2[[#This Row],[6M Return vs Nifty]]-AVERAGE(Table2[6M Return vs Nifty]))/_xlfn.STDEV.P(Table2[6M Return vs Nifty])</f>
        <v>7.6494375467665313E-2</v>
      </c>
      <c r="M151">
        <v>-1.3340152916949899</v>
      </c>
      <c r="N151">
        <f>(Table2[[#This Row],[1W Return vs Nifty]]-AVERAGE(Table2[1W Return vs Nifty]))/_xlfn.STDEV.P(Table2[1W Return vs Nifty])</f>
        <v>0.31077965519953099</v>
      </c>
      <c r="O151">
        <v>1158.3699999999999</v>
      </c>
      <c r="P151">
        <v>1098.04072433786</v>
      </c>
      <c r="Q151">
        <v>961.84521415036102</v>
      </c>
      <c r="R151">
        <v>68.161642098900003</v>
      </c>
      <c r="S151" s="2">
        <f>(Table2[[#This Row],[Close Price]]-Table2[[#This Row],[20D EMA]])/Table2[[#This Row],[20D EMA]]</f>
        <v>5.7520481366057578E-2</v>
      </c>
      <c r="T151" s="2">
        <f>(Table2[[#This Row],[Close Price]]-Table2[[#This Row],[50D EMA]])/Table2[[#This Row],[50D EMA]]</f>
        <v>0.11562346718852251</v>
      </c>
      <c r="U151" s="2">
        <f>(Table2[[#This Row],[Close Price]]-Table2[[#This Row],[200D EMA]])/Table2[[#This Row],[200D EMA]]</f>
        <v>0.27359369467996453</v>
      </c>
      <c r="V151">
        <v>0.87987182012683496</v>
      </c>
      <c r="W151">
        <v>1195</v>
      </c>
      <c r="X151">
        <v>1255</v>
      </c>
      <c r="Y151">
        <v>1165.95</v>
      </c>
      <c r="Z151">
        <v>1255</v>
      </c>
      <c r="AA151">
        <v>929.95</v>
      </c>
      <c r="AB151">
        <v>1255</v>
      </c>
      <c r="AC151" s="2">
        <f>(Table2[[#This Row],[Close Price]]/Table2[[#This Row],[Day Low]])-1</f>
        <v>2.5104602510460206E-2</v>
      </c>
      <c r="AD151" s="2">
        <f>(Table2[[#This Row],[Day High]]/Table2[[#This Row],[Close Price]])-1</f>
        <v>2.4489795918367419E-2</v>
      </c>
      <c r="AE151" s="2">
        <f>(Table2[[#This Row],[Close Price]]/Table2[[#This Row],[Current Week Low]])-1</f>
        <v>5.0645396457823955E-2</v>
      </c>
      <c r="AF151" s="2">
        <f>(Table2[[#This Row],[Current Week High]]/Table2[[#This Row],[Close Price]])-1</f>
        <v>2.4489795918367419E-2</v>
      </c>
      <c r="AG151" s="2">
        <f>(Table2[[#This Row],[Close Price]]/Table2[[#This Row],[Current Month Low]])-1</f>
        <v>0.31727512231840405</v>
      </c>
      <c r="AH151" s="2">
        <f>(Table2[[#This Row],[Current Month High]]/Table2[[#This Row],[Close Price]])-1</f>
        <v>2.4489795918367419E-2</v>
      </c>
      <c r="AI151">
        <v>2.4489795918367401</v>
      </c>
      <c r="AJ151">
        <v>70.600933082654393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0.15</v>
      </c>
      <c r="AM151" t="s">
        <v>10125</v>
      </c>
      <c r="AN151">
        <v>4.38</v>
      </c>
      <c r="AO151" t="s">
        <v>10125</v>
      </c>
      <c r="AP151">
        <v>0.12781659111695501</v>
      </c>
      <c r="AQ151">
        <f>(Table2[[#This Row],[Sharpe Ratio]]-AVERAGE(Table2[Sharpe Ratio]))/_xlfn.STDEV.P(Table2[Sharpe Ratio])</f>
        <v>0.83328976912350083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2.1531570634618857</v>
      </c>
    </row>
    <row r="152" spans="1:44" x14ac:dyDescent="0.3">
      <c r="A152" t="s">
        <v>273</v>
      </c>
      <c r="B152" t="s">
        <v>274</v>
      </c>
      <c r="C152" t="s">
        <v>10082</v>
      </c>
      <c r="D152" t="s">
        <v>275</v>
      </c>
      <c r="E152">
        <v>91422.940658519903</v>
      </c>
      <c r="F152">
        <v>940.65</v>
      </c>
      <c r="G152">
        <v>29.3600354778862</v>
      </c>
      <c r="H152">
        <f>(Table2[[#This Row],[1Y Return vs Nifty]]-AVERAGE(Table2[1Y Return vs Nifty]))/_xlfn.STDEV.P(Table2[1Y Return vs Nifty])</f>
        <v>-0.18234162171755952</v>
      </c>
      <c r="I152">
        <v>9.0078478154951895</v>
      </c>
      <c r="J152">
        <f>(Table2[[#This Row],[1M Return vs Nifty]]-AVERAGE(Table2[1M Return vs Nifty]))/_xlfn.STDEV.P(Table2[1M Return vs Nifty])</f>
        <v>0.66211407988303717</v>
      </c>
      <c r="K152">
        <v>27.113186931411398</v>
      </c>
      <c r="L152">
        <f>(Table2[[#This Row],[6M Return vs Nifty]]-AVERAGE(Table2[6M Return vs Nifty]))/_xlfn.STDEV.P(Table2[6M Return vs Nifty])</f>
        <v>0.43277499243408923</v>
      </c>
      <c r="M152">
        <v>-5.0936557401623297</v>
      </c>
      <c r="N152">
        <f>(Table2[[#This Row],[1W Return vs Nifty]]-AVERAGE(Table2[1W Return vs Nifty]))/_xlfn.STDEV.P(Table2[1W Return vs Nifty])</f>
        <v>-0.42649910423225745</v>
      </c>
      <c r="O152">
        <v>878.44</v>
      </c>
      <c r="P152">
        <v>843.121117864393</v>
      </c>
      <c r="Q152">
        <v>742.57208837622704</v>
      </c>
      <c r="R152">
        <v>67.4429147185039</v>
      </c>
      <c r="S152" s="2">
        <f>(Table2[[#This Row],[Close Price]]-Table2[[#This Row],[20D EMA]])/Table2[[#This Row],[20D EMA]]</f>
        <v>7.0818724101816763E-2</v>
      </c>
      <c r="T152" s="2">
        <f>(Table2[[#This Row],[Close Price]]-Table2[[#This Row],[50D EMA]])/Table2[[#This Row],[50D EMA]]</f>
        <v>0.11567600439500965</v>
      </c>
      <c r="U152" s="2">
        <f>(Table2[[#This Row],[Close Price]]-Table2[[#This Row],[200D EMA]])/Table2[[#This Row],[200D EMA]]</f>
        <v>0.26674570014731819</v>
      </c>
      <c r="V152">
        <v>1.0859401725856901</v>
      </c>
      <c r="W152">
        <v>891.95</v>
      </c>
      <c r="X152">
        <v>950</v>
      </c>
      <c r="Y152">
        <v>851.35</v>
      </c>
      <c r="Z152">
        <v>950</v>
      </c>
      <c r="AA152">
        <v>747.3</v>
      </c>
      <c r="AB152">
        <v>979.9</v>
      </c>
      <c r="AC152" s="2">
        <f>(Table2[[#This Row],[Close Price]]/Table2[[#This Row],[Day Low]])-1</f>
        <v>5.459947306463353E-2</v>
      </c>
      <c r="AD152" s="2">
        <f>(Table2[[#This Row],[Day High]]/Table2[[#This Row],[Close Price]])-1</f>
        <v>9.9399351512252654E-3</v>
      </c>
      <c r="AE152" s="2">
        <f>(Table2[[#This Row],[Close Price]]/Table2[[#This Row],[Current Week Low]])-1</f>
        <v>0.10489222998766667</v>
      </c>
      <c r="AF152" s="2">
        <f>(Table2[[#This Row],[Current Week High]]/Table2[[#This Row],[Close Price]])-1</f>
        <v>9.9399351512252654E-3</v>
      </c>
      <c r="AG152" s="2">
        <f>(Table2[[#This Row],[Close Price]]/Table2[[#This Row],[Current Month Low]])-1</f>
        <v>0.25873143315937375</v>
      </c>
      <c r="AH152" s="2">
        <f>(Table2[[#This Row],[Current Month High]]/Table2[[#This Row],[Close Price]])-1</f>
        <v>4.172646574177441E-2</v>
      </c>
      <c r="AI152">
        <v>4.1726465741774401</v>
      </c>
      <c r="AJ152">
        <v>84.985250737463105</v>
      </c>
      <c r="AK152" t="str">
        <f>IF(AND(Table2[[#This Row],[20D EMA]]&gt;Table2[[#This Row],[50D EMA]],Table2[[#This Row],[50D EMA]]&gt;Table2[[#This Row],[200D EMA]]),"Uptrend","Downtrend/NoTrend")</f>
        <v>Uptrend</v>
      </c>
      <c r="AL152">
        <v>0.12</v>
      </c>
      <c r="AM152" t="s">
        <v>10125</v>
      </c>
      <c r="AN152">
        <v>17.21</v>
      </c>
      <c r="AO152" t="s">
        <v>10125</v>
      </c>
      <c r="AP152">
        <v>0.12760913404476401</v>
      </c>
      <c r="AQ152">
        <f>(Table2[[#This Row],[Sharpe Ratio]]-AVERAGE(Table2[Sharpe Ratio]))/_xlfn.STDEV.P(Table2[Sharpe Ratio])</f>
        <v>0.8309442824635489</v>
      </c>
      <c r="AR1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1.3169926288308582</v>
      </c>
    </row>
    <row r="153" spans="1:44" x14ac:dyDescent="0.3">
      <c r="A153" t="s">
        <v>1294</v>
      </c>
      <c r="B153" t="s">
        <v>1295</v>
      </c>
      <c r="C153" t="s">
        <v>10087</v>
      </c>
      <c r="D153" t="s">
        <v>89</v>
      </c>
      <c r="E153">
        <v>8293.8319575999994</v>
      </c>
      <c r="F153">
        <v>754.25</v>
      </c>
      <c r="G153">
        <v>-31.563715754316501</v>
      </c>
      <c r="H153">
        <f>(Table2[[#This Row],[1Y Return vs Nifty]]-AVERAGE(Table2[1Y Return vs Nifty]))/_xlfn.STDEV.P(Table2[1Y Return vs Nifty])</f>
        <v>-0.91140836125875235</v>
      </c>
      <c r="I153">
        <v>-5.0514105290031397</v>
      </c>
      <c r="J153">
        <f>(Table2[[#This Row],[1M Return vs Nifty]]-AVERAGE(Table2[1M Return vs Nifty]))/_xlfn.STDEV.P(Table2[1M Return vs Nifty])</f>
        <v>-0.64000869193017407</v>
      </c>
      <c r="K153">
        <v>0.58953296442732905</v>
      </c>
      <c r="L153">
        <f>(Table2[[#This Row],[6M Return vs Nifty]]-AVERAGE(Table2[6M Return vs Nifty]))/_xlfn.STDEV.P(Table2[6M Return vs Nifty])</f>
        <v>-0.37752128414407082</v>
      </c>
      <c r="M153">
        <v>-3.9467569315226601</v>
      </c>
      <c r="N153">
        <f>(Table2[[#This Row],[1W Return vs Nifty]]-AVERAGE(Table2[1W Return vs Nifty]))/_xlfn.STDEV.P(Table2[1W Return vs Nifty])</f>
        <v>-0.20158820053869717</v>
      </c>
      <c r="O153">
        <v>745.67</v>
      </c>
      <c r="P153">
        <v>741.12025328937398</v>
      </c>
      <c r="Q153">
        <v>724.69291322919003</v>
      </c>
      <c r="R153">
        <v>56.710109247927001</v>
      </c>
      <c r="S153" s="2">
        <f>(Table2[[#This Row],[Close Price]]-Table2[[#This Row],[20D EMA]])/Table2[[#This Row],[20D EMA]]</f>
        <v>1.1506430458513876E-2</v>
      </c>
      <c r="T153" s="2">
        <f>(Table2[[#This Row],[Close Price]]-Table2[[#This Row],[50D EMA]])/Table2[[#This Row],[50D EMA]]</f>
        <v>1.7716081367836332E-2</v>
      </c>
      <c r="U153" s="2">
        <f>(Table2[[#This Row],[Close Price]]-Table2[[#This Row],[200D EMA]])/Table2[[#This Row],[200D EMA]]</f>
        <v>4.0785671049417736E-2</v>
      </c>
      <c r="V153">
        <v>1.2522591189577099</v>
      </c>
      <c r="W153">
        <v>749</v>
      </c>
      <c r="X153">
        <v>760</v>
      </c>
      <c r="Y153">
        <v>735.05</v>
      </c>
      <c r="Z153">
        <v>770.95</v>
      </c>
      <c r="AA153">
        <v>689</v>
      </c>
      <c r="AB153">
        <v>774</v>
      </c>
      <c r="AC153" s="2">
        <f>(Table2[[#This Row],[Close Price]]/Table2[[#This Row],[Day Low]])-1</f>
        <v>7.0093457943924964E-3</v>
      </c>
      <c r="AD153" s="2">
        <f>(Table2[[#This Row],[Day High]]/Table2[[#This Row],[Close Price]])-1</f>
        <v>7.623467020218655E-3</v>
      </c>
      <c r="AE153" s="2">
        <f>(Table2[[#This Row],[Close Price]]/Table2[[#This Row],[Current Week Low]])-1</f>
        <v>2.6120672063125072E-2</v>
      </c>
      <c r="AF153" s="2">
        <f>(Table2[[#This Row],[Current Week High]]/Table2[[#This Row],[Close Price]])-1</f>
        <v>2.2141199867417916E-2</v>
      </c>
      <c r="AG153" s="2">
        <f>(Table2[[#This Row],[Close Price]]/Table2[[#This Row],[Current Month Low]])-1</f>
        <v>9.4702467343976693E-2</v>
      </c>
      <c r="AH153" s="2">
        <f>(Table2[[#This Row],[Current Month High]]/Table2[[#This Row],[Close Price]])-1</f>
        <v>2.6184951939012269E-2</v>
      </c>
      <c r="AI153">
        <v>17.799138216771599</v>
      </c>
      <c r="AJ153">
        <v>22.443181818181799</v>
      </c>
      <c r="AK153" t="str">
        <f>IF(AND(Table2[[#This Row],[20D EMA]]&gt;Table2[[#This Row],[50D EMA]],Table2[[#This Row],[50D EMA]]&gt;Table2[[#This Row],[200D EMA]]),"Uptrend","Downtrend/NoTrend")</f>
        <v>Uptrend</v>
      </c>
      <c r="AL153">
        <v>-0.09</v>
      </c>
      <c r="AM153" t="s">
        <v>10126</v>
      </c>
      <c r="AN153">
        <v>1</v>
      </c>
      <c r="AO153" t="s">
        <v>10125</v>
      </c>
      <c r="AP153">
        <v>0.127541877160123</v>
      </c>
      <c r="AQ153">
        <f>(Table2[[#This Row],[Sharpe Ratio]]-AVERAGE(Table2[Sharpe Ratio]))/_xlfn.STDEV.P(Table2[Sharpe Ratio])</f>
        <v>0.83018388358174933</v>
      </c>
      <c r="AR1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-1.300342654289945</v>
      </c>
    </row>
    <row r="154" spans="1:44" x14ac:dyDescent="0.3">
      <c r="A154" t="s">
        <v>1099</v>
      </c>
      <c r="B154" t="s">
        <v>1100</v>
      </c>
      <c r="C154" t="s">
        <v>10084</v>
      </c>
      <c r="D154" t="s">
        <v>230</v>
      </c>
      <c r="E154">
        <v>10898.18091214</v>
      </c>
      <c r="F154">
        <v>1637.95</v>
      </c>
      <c r="G154">
        <v>41.179396631072599</v>
      </c>
      <c r="H154">
        <f>(Table2[[#This Row],[1Y Return vs Nifty]]-AVERAGE(Table2[1Y Return vs Nifty]))/_xlfn.STDEV.P(Table2[1Y Return vs Nifty])</f>
        <v>-4.0900838359185697E-2</v>
      </c>
      <c r="I154">
        <v>4.29490915698078</v>
      </c>
      <c r="J154">
        <f>(Table2[[#This Row],[1M Return vs Nifty]]-AVERAGE(Table2[1M Return vs Nifty]))/_xlfn.STDEV.P(Table2[1M Return vs Nifty])</f>
        <v>0.22561703295225907</v>
      </c>
      <c r="K154">
        <v>29.903363896351301</v>
      </c>
      <c r="L154">
        <f>(Table2[[#This Row],[6M Return vs Nifty]]-AVERAGE(Table2[6M Return vs Nifty]))/_xlfn.STDEV.P(Table2[6M Return vs Nifty])</f>
        <v>0.51801475647637485</v>
      </c>
      <c r="M154">
        <v>-6.1102913186060297</v>
      </c>
      <c r="N154">
        <f>(Table2[[#This Row],[1W Return vs Nifty]]-AVERAGE(Table2[1W Return vs Nifty]))/_xlfn.STDEV.P(Table2[1W Return vs Nifty])</f>
        <v>-0.62586492879528177</v>
      </c>
      <c r="O154">
        <v>1601.68</v>
      </c>
      <c r="P154">
        <v>1528.8640106012399</v>
      </c>
      <c r="Q154">
        <v>1258.34308854284</v>
      </c>
      <c r="R154">
        <v>56.600486616274502</v>
      </c>
      <c r="S154" s="2">
        <f>(Table2[[#This Row],[Close Price]]-Table2[[#This Row],[20D EMA]])/Table2[[#This Row],[20D EMA]]</f>
        <v>2.2644972778582476E-2</v>
      </c>
      <c r="T154" s="2">
        <f>(Table2[[#This Row],[Close Price]]-Table2[[#This Row],[50D EMA]])/Table2[[#This Row],[50D EMA]]</f>
        <v>7.1351008750517364E-2</v>
      </c>
      <c r="U154" s="2">
        <f>(Table2[[#This Row],[Close Price]]-Table2[[#This Row],[200D EMA]])/Table2[[#This Row],[200D EMA]]</f>
        <v>0.30167202801323806</v>
      </c>
      <c r="V154">
        <v>0.80811754896562504</v>
      </c>
      <c r="W154">
        <v>1614.95</v>
      </c>
      <c r="X154">
        <v>1684</v>
      </c>
      <c r="Y154">
        <v>1582.65</v>
      </c>
      <c r="Z154">
        <v>1684</v>
      </c>
      <c r="AA154">
        <v>1270</v>
      </c>
      <c r="AB154">
        <v>1731.95</v>
      </c>
      <c r="AC154" s="2">
        <f>(Table2[[#This Row],[Close Price]]/Table2[[#This Row],[Day Low]])-1</f>
        <v>1.4241926994643883E-2</v>
      </c>
      <c r="AD154" s="2">
        <f>(Table2[[#This Row],[Day High]]/Table2[[#This Row],[Close Price]])-1</f>
        <v>2.8114411306816356E-2</v>
      </c>
      <c r="AE154" s="2">
        <f>(Table2[[#This Row],[Close Price]]/Table2[[#This Row],[Current Week Low]])-1</f>
        <v>3.4941395760275551E-2</v>
      </c>
      <c r="AF154" s="2">
        <f>(Table2[[#This Row],[Current Week High]]/Table2[[#This Row],[Close Price]])-1</f>
        <v>2.8114411306816356E-2</v>
      </c>
      <c r="AG154" s="2">
        <f>(Table2[[#This Row],[Close Price]]/Table2[[#This Row],[Current Month Low]])-1</f>
        <v>0.28972440944881894</v>
      </c>
      <c r="AH154" s="2">
        <f>(Table2[[#This Row],[Current Month High]]/Table2[[#This Row],[Close Price]])-1</f>
        <v>5.7388809182209455E-2</v>
      </c>
      <c r="AI154">
        <v>5.7388809182209402</v>
      </c>
      <c r="AJ154">
        <v>94.600213852916696</v>
      </c>
      <c r="AK154" t="str">
        <f>IF(AND(Table2[[#This Row],[20D EMA]]&gt;Table2[[#This Row],[50D EMA]],Table2[[#This Row],[50D EMA]]&gt;Table2[[#This Row],[200D EMA]]),"Uptrend","Downtrend/NoTrend")</f>
        <v>Uptrend</v>
      </c>
      <c r="AL154">
        <v>0.13</v>
      </c>
      <c r="AM154" t="s">
        <v>10125</v>
      </c>
      <c r="AN154">
        <v>-2.65</v>
      </c>
      <c r="AO154" t="s">
        <v>10126</v>
      </c>
      <c r="AP154">
        <v>0.127402161782737</v>
      </c>
      <c r="AQ154">
        <f>(Table2[[#This Row],[Sharpe Ratio]]-AVERAGE(Table2[Sharpe Ratio]))/_xlfn.STDEV.P(Table2[Sharpe Ratio])</f>
        <v>0.82860427701356587</v>
      </c>
      <c r="AR1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0.90547029928773237</v>
      </c>
    </row>
    <row r="155" spans="1:44" x14ac:dyDescent="0.3">
      <c r="A155" t="s">
        <v>1316</v>
      </c>
      <c r="B155" t="s">
        <v>1317</v>
      </c>
      <c r="C155" t="s">
        <v>10078</v>
      </c>
      <c r="D155" t="s">
        <v>119</v>
      </c>
      <c r="E155">
        <v>8087.6967623699902</v>
      </c>
      <c r="F155">
        <v>1375.05</v>
      </c>
      <c r="G155">
        <v>43.600977712991899</v>
      </c>
      <c r="H155">
        <f>(Table2[[#This Row],[1Y Return vs Nifty]]-AVERAGE(Table2[1Y Return vs Nifty]))/_xlfn.STDEV.P(Table2[1Y Return vs Nifty])</f>
        <v>-1.1922087244524461E-2</v>
      </c>
      <c r="I155">
        <v>8.6931658700730292</v>
      </c>
      <c r="J155">
        <f>(Table2[[#This Row],[1M Return vs Nifty]]-AVERAGE(Table2[1M Return vs Nifty]))/_xlfn.STDEV.P(Table2[1M Return vs Nifty])</f>
        <v>0.63296926178720758</v>
      </c>
      <c r="K155">
        <v>10.971113990075301</v>
      </c>
      <c r="L155">
        <f>(Table2[[#This Row],[6M Return vs Nifty]]-AVERAGE(Table2[6M Return vs Nifty]))/_xlfn.STDEV.P(Table2[6M Return vs Nifty])</f>
        <v>-6.0364513038994073E-2</v>
      </c>
      <c r="M155">
        <v>-10.9286532484779</v>
      </c>
      <c r="N155">
        <f>(Table2[[#This Row],[1W Return vs Nifty]]-AVERAGE(Table2[1W Return vs Nifty]))/_xlfn.STDEV.P(Table2[1W Return vs Nifty])</f>
        <v>-1.570762706878688</v>
      </c>
      <c r="O155">
        <v>1384.93</v>
      </c>
      <c r="P155">
        <v>1309.4476079282299</v>
      </c>
      <c r="Q155">
        <v>1137.8250317793099</v>
      </c>
      <c r="R155">
        <v>42.012045906829897</v>
      </c>
      <c r="S155" s="2">
        <f>(Table2[[#This Row],[Close Price]]-Table2[[#This Row],[20D EMA]])/Table2[[#This Row],[20D EMA]]</f>
        <v>-7.1339345670901116E-3</v>
      </c>
      <c r="T155" s="2">
        <f>(Table2[[#This Row],[Close Price]]-Table2[[#This Row],[50D EMA]])/Table2[[#This Row],[50D EMA]]</f>
        <v>5.0099287420566803E-2</v>
      </c>
      <c r="U155" s="2">
        <f>(Table2[[#This Row],[Close Price]]-Table2[[#This Row],[200D EMA]])/Table2[[#This Row],[200D EMA]]</f>
        <v>0.20848984825876257</v>
      </c>
      <c r="V155">
        <v>1.03169319859669</v>
      </c>
      <c r="W155">
        <v>1364.05</v>
      </c>
      <c r="X155">
        <v>1388</v>
      </c>
      <c r="Y155">
        <v>1361.9</v>
      </c>
      <c r="Z155">
        <v>1478.2</v>
      </c>
      <c r="AA155">
        <v>1202</v>
      </c>
      <c r="AB155">
        <v>1565.95</v>
      </c>
      <c r="AC155" s="2">
        <f>(Table2[[#This Row],[Close Price]]/Table2[[#This Row],[Day Low]])-1</f>
        <v>8.0642205197756223E-3</v>
      </c>
      <c r="AD155" s="2">
        <f>(Table2[[#This Row],[Day High]]/Table2[[#This Row],[Close Price]])-1</f>
        <v>9.4178393512962533E-3</v>
      </c>
      <c r="AE155" s="2">
        <f>(Table2[[#This Row],[Close Price]]/Table2[[#This Row],[Current Week Low]])-1</f>
        <v>9.6556281665318711E-3</v>
      </c>
      <c r="AF155" s="2">
        <f>(Table2[[#This Row],[Current Week High]]/Table2[[#This Row],[Close Price]])-1</f>
        <v>7.501545398349152E-2</v>
      </c>
      <c r="AG155" s="2">
        <f>(Table2[[#This Row],[Close Price]]/Table2[[#This Row],[Current Month Low]])-1</f>
        <v>0.14396838602329454</v>
      </c>
      <c r="AH155" s="2">
        <f>(Table2[[#This Row],[Current Month High]]/Table2[[#This Row],[Close Price]])-1</f>
        <v>0.138831315224901</v>
      </c>
      <c r="AI155">
        <v>13.8831315224901</v>
      </c>
      <c r="AJ155">
        <v>74.831532104259296</v>
      </c>
      <c r="AK155" t="str">
        <f>IF(AND(Table2[[#This Row],[20D EMA]]&gt;Table2[[#This Row],[50D EMA]],Table2[[#This Row],[50D EMA]]&gt;Table2[[#This Row],[200D EMA]]),"Uptrend","Downtrend/NoTrend")</f>
        <v>Uptrend</v>
      </c>
      <c r="AL155">
        <v>0.15</v>
      </c>
      <c r="AM155" t="s">
        <v>10125</v>
      </c>
      <c r="AN155">
        <v>-2.04</v>
      </c>
      <c r="AO155" t="s">
        <v>10126</v>
      </c>
      <c r="AP155">
        <v>0.12735571566521001</v>
      </c>
      <c r="AQ155">
        <f>(Table2[[#This Row],[Sharpe Ratio]]-AVERAGE(Table2[Sharpe Ratio]))/_xlfn.STDEV.P(Table2[Sharpe Ratio])</f>
        <v>0.82807916235772128</v>
      </c>
      <c r="AR1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-0.18200088301727768</v>
      </c>
    </row>
    <row r="156" spans="1:44" x14ac:dyDescent="0.3">
      <c r="A156" t="s">
        <v>1197</v>
      </c>
      <c r="B156" t="s">
        <v>1198</v>
      </c>
      <c r="C156" t="s">
        <v>10089</v>
      </c>
      <c r="D156" t="s">
        <v>140</v>
      </c>
      <c r="E156">
        <v>9250.3084996100006</v>
      </c>
      <c r="F156">
        <v>596.65</v>
      </c>
      <c r="G156">
        <v>6.6095906142003003E-2</v>
      </c>
      <c r="H156">
        <f>(Table2[[#This Row],[1Y Return vs Nifty]]-AVERAGE(Table2[1Y Return vs Nifty]))/_xlfn.STDEV.P(Table2[1Y Return vs Nifty])</f>
        <v>-0.53289845021106486</v>
      </c>
      <c r="I156">
        <v>-2.0532637562497502</v>
      </c>
      <c r="J156">
        <f>(Table2[[#This Row],[1M Return vs Nifty]]-AVERAGE(Table2[1M Return vs Nifty]))/_xlfn.STDEV.P(Table2[1M Return vs Nifty])</f>
        <v>-0.36233009108362424</v>
      </c>
      <c r="K156">
        <v>0.17108632532282</v>
      </c>
      <c r="L156">
        <f>(Table2[[#This Row],[6M Return vs Nifty]]-AVERAGE(Table2[6M Return vs Nifty]))/_xlfn.STDEV.P(Table2[6M Return vs Nifty])</f>
        <v>-0.39030480763729269</v>
      </c>
      <c r="M156">
        <v>-6.6164809698872604</v>
      </c>
      <c r="N156">
        <f>(Table2[[#This Row],[1W Return vs Nifty]]-AVERAGE(Table2[1W Return vs Nifty]))/_xlfn.STDEV.P(Table2[1W Return vs Nifty])</f>
        <v>-0.72513050571660032</v>
      </c>
      <c r="O156">
        <v>608.29999999999995</v>
      </c>
      <c r="P156">
        <v>604.43896610140496</v>
      </c>
      <c r="Q156">
        <v>565.50665327532295</v>
      </c>
      <c r="R156">
        <v>35.6231873847535</v>
      </c>
      <c r="S156" s="2">
        <f>(Table2[[#This Row],[Close Price]]-Table2[[#This Row],[20D EMA]])/Table2[[#This Row],[20D EMA]]</f>
        <v>-1.9151734341607725E-2</v>
      </c>
      <c r="T156" s="2">
        <f>(Table2[[#This Row],[Close Price]]-Table2[[#This Row],[50D EMA]])/Table2[[#This Row],[50D EMA]]</f>
        <v>-1.2886273946968285E-2</v>
      </c>
      <c r="U156" s="2">
        <f>(Table2[[#This Row],[Close Price]]-Table2[[#This Row],[200D EMA]])/Table2[[#This Row],[200D EMA]]</f>
        <v>5.5071583233017349E-2</v>
      </c>
      <c r="V156">
        <v>0.66311231179212404</v>
      </c>
      <c r="W156">
        <v>593</v>
      </c>
      <c r="X156">
        <v>605.85</v>
      </c>
      <c r="Y156">
        <v>593</v>
      </c>
      <c r="Z156">
        <v>636.4</v>
      </c>
      <c r="AA156">
        <v>515.6</v>
      </c>
      <c r="AB156">
        <v>646.5</v>
      </c>
      <c r="AC156" s="2">
        <f>(Table2[[#This Row],[Close Price]]/Table2[[#This Row],[Day Low]])-1</f>
        <v>6.1551433389543941E-3</v>
      </c>
      <c r="AD156" s="2">
        <f>(Table2[[#This Row],[Day High]]/Table2[[#This Row],[Close Price]])-1</f>
        <v>1.5419425123606834E-2</v>
      </c>
      <c r="AE156" s="2">
        <f>(Table2[[#This Row],[Close Price]]/Table2[[#This Row],[Current Week Low]])-1</f>
        <v>6.1551433389543941E-3</v>
      </c>
      <c r="AF156" s="2">
        <f>(Table2[[#This Row],[Current Week High]]/Table2[[#This Row],[Close Price]])-1</f>
        <v>6.6621972680801056E-2</v>
      </c>
      <c r="AG156" s="2">
        <f>(Table2[[#This Row],[Close Price]]/Table2[[#This Row],[Current Month Low]])-1</f>
        <v>0.15719550038789754</v>
      </c>
      <c r="AH156" s="2">
        <f>(Table2[[#This Row],[Current Month High]]/Table2[[#This Row],[Close Price]])-1</f>
        <v>8.354981982736942E-2</v>
      </c>
      <c r="AI156">
        <v>13.7685410206988</v>
      </c>
      <c r="AJ156">
        <v>30.959174714661899</v>
      </c>
      <c r="AK156" t="str">
        <f>IF(AND(Table2[[#This Row],[20D EMA]]&gt;Table2[[#This Row],[50D EMA]],Table2[[#This Row],[50D EMA]]&gt;Table2[[#This Row],[200D EMA]]),"Uptrend","Downtrend/NoTrend")</f>
        <v>Uptrend</v>
      </c>
      <c r="AL156">
        <v>-0.2</v>
      </c>
      <c r="AM156" t="s">
        <v>10126</v>
      </c>
      <c r="AN156">
        <v>-1.63</v>
      </c>
      <c r="AO156" t="s">
        <v>10126</v>
      </c>
      <c r="AP156">
        <v>0.12590667717665799</v>
      </c>
      <c r="AQ156">
        <f>(Table2[[#This Row],[Sharpe Ratio]]-AVERAGE(Table2[Sharpe Ratio]))/_xlfn.STDEV.P(Table2[Sharpe Ratio])</f>
        <v>0.81169649384340492</v>
      </c>
      <c r="AR1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-1.1989673608051772</v>
      </c>
    </row>
    <row r="157" spans="1:44" x14ac:dyDescent="0.3">
      <c r="A157" t="s">
        <v>63</v>
      </c>
      <c r="B157" t="s">
        <v>64</v>
      </c>
      <c r="C157" t="s">
        <v>10080</v>
      </c>
      <c r="D157" t="s">
        <v>56</v>
      </c>
      <c r="E157">
        <v>362836.76557296002</v>
      </c>
      <c r="F157">
        <v>989.75</v>
      </c>
      <c r="G157">
        <v>42.154760798178799</v>
      </c>
      <c r="H157">
        <f>(Table2[[#This Row],[1Y Return vs Nifty]]-AVERAGE(Table2[1Y Return vs Nifty]))/_xlfn.STDEV.P(Table2[1Y Return vs Nifty])</f>
        <v>-2.9228780109404839E-2</v>
      </c>
      <c r="I157">
        <v>-3.49576230152074</v>
      </c>
      <c r="J157">
        <f>(Table2[[#This Row],[1M Return vs Nifty]]-AVERAGE(Table2[1M Return vs Nifty]))/_xlfn.STDEV.P(Table2[1M Return vs Nifty])</f>
        <v>-0.49592961376682515</v>
      </c>
      <c r="K157">
        <v>21.035903486012899</v>
      </c>
      <c r="L157">
        <f>(Table2[[#This Row],[6M Return vs Nifty]]-AVERAGE(Table2[6M Return vs Nifty]))/_xlfn.STDEV.P(Table2[6M Return vs Nifty])</f>
        <v>0.24711429298271434</v>
      </c>
      <c r="M157">
        <v>-2.8677129281012901</v>
      </c>
      <c r="N157">
        <f>(Table2[[#This Row],[1W Return vs Nifty]]-AVERAGE(Table2[1W Return vs Nifty]))/_xlfn.STDEV.P(Table2[1W Return vs Nifty])</f>
        <v>1.001613639706905E-2</v>
      </c>
      <c r="O157">
        <v>967.97</v>
      </c>
      <c r="P157">
        <v>966.176699039033</v>
      </c>
      <c r="Q157">
        <v>852.73972481872499</v>
      </c>
      <c r="R157">
        <v>65.081432894032801</v>
      </c>
      <c r="S157" s="2">
        <f>(Table2[[#This Row],[Close Price]]-Table2[[#This Row],[20D EMA]])/Table2[[#This Row],[20D EMA]]</f>
        <v>2.25006973356612E-2</v>
      </c>
      <c r="T157" s="2">
        <f>(Table2[[#This Row],[Close Price]]-Table2[[#This Row],[50D EMA]])/Table2[[#This Row],[50D EMA]]</f>
        <v>2.439854012667993E-2</v>
      </c>
      <c r="U157" s="2">
        <f>(Table2[[#This Row],[Close Price]]-Table2[[#This Row],[200D EMA]])/Table2[[#This Row],[200D EMA]]</f>
        <v>0.16067068437605694</v>
      </c>
      <c r="V157">
        <v>0.96104564707796003</v>
      </c>
      <c r="W157">
        <v>972.55</v>
      </c>
      <c r="X157">
        <v>998.5</v>
      </c>
      <c r="Y157">
        <v>948.05</v>
      </c>
      <c r="Z157">
        <v>998.5</v>
      </c>
      <c r="AA157">
        <v>855.4</v>
      </c>
      <c r="AB157">
        <v>1010.25</v>
      </c>
      <c r="AC157" s="2">
        <f>(Table2[[#This Row],[Close Price]]/Table2[[#This Row],[Day Low]])-1</f>
        <v>1.7685466042877129E-2</v>
      </c>
      <c r="AD157" s="2">
        <f>(Table2[[#This Row],[Day High]]/Table2[[#This Row],[Close Price]])-1</f>
        <v>8.8406163172518593E-3</v>
      </c>
      <c r="AE157" s="2">
        <f>(Table2[[#This Row],[Close Price]]/Table2[[#This Row],[Current Week Low]])-1</f>
        <v>4.3985021887031239E-2</v>
      </c>
      <c r="AF157" s="2">
        <f>(Table2[[#This Row],[Current Week High]]/Table2[[#This Row],[Close Price]])-1</f>
        <v>8.8406163172518593E-3</v>
      </c>
      <c r="AG157" s="2">
        <f>(Table2[[#This Row],[Close Price]]/Table2[[#This Row],[Current Month Low]])-1</f>
        <v>0.15706102408230072</v>
      </c>
      <c r="AH157" s="2">
        <f>(Table2[[#This Row],[Current Month High]]/Table2[[#This Row],[Close Price]])-1</f>
        <v>2.0712301086132756E-2</v>
      </c>
      <c r="AI157">
        <v>7.6635514018691397</v>
      </c>
      <c r="AJ157">
        <v>71.9808861859252</v>
      </c>
      <c r="AK157" t="str">
        <f>IF(AND(Table2[[#This Row],[20D EMA]]&gt;Table2[[#This Row],[50D EMA]],Table2[[#This Row],[50D EMA]]&gt;Table2[[#This Row],[200D EMA]]),"Uptrend","Downtrend/NoTrend")</f>
        <v>Uptrend</v>
      </c>
      <c r="AL157">
        <v>-0.14000000000000001</v>
      </c>
      <c r="AM157" t="s">
        <v>10126</v>
      </c>
      <c r="AN157">
        <v>0.27</v>
      </c>
      <c r="AO157" t="s">
        <v>10125</v>
      </c>
      <c r="AP157">
        <v>0.12588570003161201</v>
      </c>
      <c r="AQ157">
        <f>(Table2[[#This Row],[Sharpe Ratio]]-AVERAGE(Table2[Sharpe Ratio]))/_xlfn.STDEV.P(Table2[Sharpe Ratio])</f>
        <v>0.81145932856699565</v>
      </c>
      <c r="AR1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0.54343136407054893</v>
      </c>
    </row>
    <row r="158" spans="1:44" x14ac:dyDescent="0.3">
      <c r="A158" t="s">
        <v>958</v>
      </c>
      <c r="B158" t="s">
        <v>959</v>
      </c>
      <c r="C158" t="s">
        <v>10084</v>
      </c>
      <c r="D158" t="s">
        <v>129</v>
      </c>
      <c r="E158">
        <v>14392.696663089901</v>
      </c>
      <c r="F158">
        <v>549.04999999999995</v>
      </c>
      <c r="G158">
        <v>83.9278336157208</v>
      </c>
      <c r="H158">
        <f>(Table2[[#This Row],[1Y Return vs Nifty]]-AVERAGE(Table2[1Y Return vs Nifty]))/_xlfn.STDEV.P(Table2[1Y Return vs Nifty])</f>
        <v>0.47066423999741147</v>
      </c>
      <c r="I158">
        <v>-14.388517796355501</v>
      </c>
      <c r="J158">
        <f>(Table2[[#This Row],[1M Return vs Nifty]]-AVERAGE(Table2[1M Return vs Nifty]))/_xlfn.STDEV.P(Table2[1M Return vs Nifty])</f>
        <v>-1.5047811925677934</v>
      </c>
      <c r="K158">
        <v>-9.5880809330286905</v>
      </c>
      <c r="L158">
        <f>(Table2[[#This Row],[6M Return vs Nifty]]-AVERAGE(Table2[6M Return vs Nifty]))/_xlfn.STDEV.P(Table2[6M Return vs Nifty])</f>
        <v>-0.68844686988064563</v>
      </c>
      <c r="M158">
        <v>3.0846569674783999</v>
      </c>
      <c r="N158">
        <f>(Table2[[#This Row],[1W Return vs Nifty]]-AVERAGE(Table2[1W Return vs Nifty]))/_xlfn.STDEV.P(Table2[1W Return vs Nifty])</f>
        <v>1.1772968783842883</v>
      </c>
      <c r="O158">
        <v>543.91999999999996</v>
      </c>
      <c r="P158">
        <v>554.93758215615401</v>
      </c>
      <c r="Q158">
        <v>503.337830339525</v>
      </c>
      <c r="R158">
        <v>54.661055701362599</v>
      </c>
      <c r="S158" s="2">
        <f>(Table2[[#This Row],[Close Price]]-Table2[[#This Row],[20D EMA]])/Table2[[#This Row],[20D EMA]]</f>
        <v>9.431534049124864E-3</v>
      </c>
      <c r="T158" s="2">
        <f>(Table2[[#This Row],[Close Price]]-Table2[[#This Row],[50D EMA]])/Table2[[#This Row],[50D EMA]]</f>
        <v>-1.0609449324514023E-2</v>
      </c>
      <c r="U158" s="2">
        <f>(Table2[[#This Row],[Close Price]]-Table2[[#This Row],[200D EMA]])/Table2[[#This Row],[200D EMA]]</f>
        <v>9.0818068710710562E-2</v>
      </c>
      <c r="V158">
        <v>1.9187846330913501</v>
      </c>
      <c r="W158">
        <v>545.15</v>
      </c>
      <c r="X158">
        <v>559.70000000000005</v>
      </c>
      <c r="Y158">
        <v>505.7</v>
      </c>
      <c r="Z158">
        <v>569.70000000000005</v>
      </c>
      <c r="AA158">
        <v>440.15</v>
      </c>
      <c r="AB158">
        <v>583.95000000000005</v>
      </c>
      <c r="AC158" s="2">
        <f>(Table2[[#This Row],[Close Price]]/Table2[[#This Row],[Day Low]])-1</f>
        <v>7.1539943134917294E-3</v>
      </c>
      <c r="AD158" s="2">
        <f>(Table2[[#This Row],[Day High]]/Table2[[#This Row],[Close Price]])-1</f>
        <v>1.939714051543584E-2</v>
      </c>
      <c r="AE158" s="2">
        <f>(Table2[[#This Row],[Close Price]]/Table2[[#This Row],[Current Week Low]])-1</f>
        <v>8.5722760529958419E-2</v>
      </c>
      <c r="AF158" s="2">
        <f>(Table2[[#This Row],[Current Week High]]/Table2[[#This Row],[Close Price]])-1</f>
        <v>3.7610417994718315E-2</v>
      </c>
      <c r="AG158" s="2">
        <f>(Table2[[#This Row],[Close Price]]/Table2[[#This Row],[Current Month Low]])-1</f>
        <v>0.24741565375440189</v>
      </c>
      <c r="AH158" s="2">
        <f>(Table2[[#This Row],[Current Month High]]/Table2[[#This Row],[Close Price]])-1</f>
        <v>6.3564338402695819E-2</v>
      </c>
      <c r="AI158">
        <v>15.089700391585399</v>
      </c>
      <c r="AJ158">
        <v>110.848694316436</v>
      </c>
      <c r="AK158" t="str">
        <f>IF(AND(Table2[[#This Row],[20D EMA]]&gt;Table2[[#This Row],[50D EMA]],Table2[[#This Row],[50D EMA]]&gt;Table2[[#This Row],[200D EMA]]),"Uptrend","Downtrend/NoTrend")</f>
        <v>Downtrend/NoTrend</v>
      </c>
      <c r="AL158">
        <v>-0.16</v>
      </c>
      <c r="AM158" t="s">
        <v>10126</v>
      </c>
      <c r="AN158">
        <v>4.8</v>
      </c>
      <c r="AO158" t="s">
        <v>10125</v>
      </c>
      <c r="AP158">
        <v>0.12512350082596799</v>
      </c>
      <c r="AQ158">
        <f>(Table2[[#This Row],[Sharpe Ratio]]-AVERAGE(Table2[Sharpe Ratio]))/_xlfn.STDEV.P(Table2[Sharpe Ratio])</f>
        <v>0.80284198884372926</v>
      </c>
      <c r="AR1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59" spans="1:44" x14ac:dyDescent="0.3">
      <c r="A159" t="s">
        <v>1302</v>
      </c>
      <c r="B159" t="s">
        <v>1303</v>
      </c>
      <c r="C159" t="s">
        <v>10083</v>
      </c>
      <c r="D159" t="s">
        <v>129</v>
      </c>
      <c r="E159">
        <v>8195.6835776600001</v>
      </c>
      <c r="F159">
        <v>232.58</v>
      </c>
      <c r="G159">
        <v>36.610814953224398</v>
      </c>
      <c r="H159">
        <f>(Table2[[#This Row],[1Y Return vs Nifty]]-AVERAGE(Table2[1Y Return vs Nifty]))/_xlfn.STDEV.P(Table2[1Y Return vs Nifty])</f>
        <v>-9.5572471028380998E-2</v>
      </c>
      <c r="I159">
        <v>-10.178656241795601</v>
      </c>
      <c r="J159">
        <f>(Table2[[#This Row],[1M Return vs Nifty]]-AVERAGE(Table2[1M Return vs Nifty]))/_xlfn.STDEV.P(Table2[1M Return vs Nifty])</f>
        <v>-1.1148775104494166</v>
      </c>
      <c r="K159">
        <v>-16.9361506256522</v>
      </c>
      <c r="L159">
        <f>(Table2[[#This Row],[6M Return vs Nifty]]-AVERAGE(Table2[6M Return vs Nifty]))/_xlfn.STDEV.P(Table2[6M Return vs Nifty])</f>
        <v>-0.91293002440306459</v>
      </c>
      <c r="M159">
        <v>-2.2717135826453201</v>
      </c>
      <c r="N159">
        <f>(Table2[[#This Row],[1W Return vs Nifty]]-AVERAGE(Table2[1W Return vs Nifty]))/_xlfn.STDEV.P(Table2[1W Return vs Nifty])</f>
        <v>0.12689371127768539</v>
      </c>
      <c r="O159">
        <v>233.04</v>
      </c>
      <c r="P159">
        <v>235.12045047230501</v>
      </c>
      <c r="Q159">
        <v>220.11221787263099</v>
      </c>
      <c r="R159">
        <v>51.185860743457603</v>
      </c>
      <c r="S159" s="2">
        <f>(Table2[[#This Row],[Close Price]]-Table2[[#This Row],[20D EMA]])/Table2[[#This Row],[20D EMA]]</f>
        <v>-1.9739100583589923E-3</v>
      </c>
      <c r="T159" s="2">
        <f>(Table2[[#This Row],[Close Price]]-Table2[[#This Row],[50D EMA]])/Table2[[#This Row],[50D EMA]]</f>
        <v>-1.0804889439441755E-2</v>
      </c>
      <c r="U159" s="2">
        <f>(Table2[[#This Row],[Close Price]]-Table2[[#This Row],[200D EMA]])/Table2[[#This Row],[200D EMA]]</f>
        <v>5.6642844490275242E-2</v>
      </c>
      <c r="V159">
        <v>0.572044032664763</v>
      </c>
      <c r="W159">
        <v>229.5</v>
      </c>
      <c r="X159">
        <v>234.99</v>
      </c>
      <c r="Y159">
        <v>224.5</v>
      </c>
      <c r="Z159">
        <v>238</v>
      </c>
      <c r="AA159">
        <v>201</v>
      </c>
      <c r="AB159">
        <v>242.4</v>
      </c>
      <c r="AC159" s="2">
        <f>(Table2[[#This Row],[Close Price]]/Table2[[#This Row],[Day Low]])-1</f>
        <v>1.34204793028323E-2</v>
      </c>
      <c r="AD159" s="2">
        <f>(Table2[[#This Row],[Day High]]/Table2[[#This Row],[Close Price]])-1</f>
        <v>1.036202596955893E-2</v>
      </c>
      <c r="AE159" s="2">
        <f>(Table2[[#This Row],[Close Price]]/Table2[[#This Row],[Current Week Low]])-1</f>
        <v>3.5991091314031332E-2</v>
      </c>
      <c r="AF159" s="2">
        <f>(Table2[[#This Row],[Current Week High]]/Table2[[#This Row],[Close Price]])-1</f>
        <v>2.330380944191246E-2</v>
      </c>
      <c r="AG159" s="2">
        <f>(Table2[[#This Row],[Close Price]]/Table2[[#This Row],[Current Month Low]])-1</f>
        <v>0.15711442786069663</v>
      </c>
      <c r="AH159" s="2">
        <f>(Table2[[#This Row],[Current Month High]]/Table2[[#This Row],[Close Price]])-1</f>
        <v>4.2222031129073745E-2</v>
      </c>
      <c r="AI159">
        <v>22.087023819760901</v>
      </c>
      <c r="AJ159">
        <v>64.489550549877904</v>
      </c>
      <c r="AK159" t="str">
        <f>IF(AND(Table2[[#This Row],[20D EMA]]&gt;Table2[[#This Row],[50D EMA]],Table2[[#This Row],[50D EMA]]&gt;Table2[[#This Row],[200D EMA]]),"Uptrend","Downtrend/NoTrend")</f>
        <v>Downtrend/NoTrend</v>
      </c>
      <c r="AL159">
        <v>-0.04</v>
      </c>
      <c r="AM159" t="s">
        <v>10126</v>
      </c>
      <c r="AN159">
        <v>3.14</v>
      </c>
      <c r="AO159" t="s">
        <v>10125</v>
      </c>
      <c r="AP159">
        <v>0.12504125425245499</v>
      </c>
      <c r="AQ159">
        <f>(Table2[[#This Row],[Sharpe Ratio]]-AVERAGE(Table2[Sharpe Ratio]))/_xlfn.STDEV.P(Table2[Sharpe Ratio])</f>
        <v>0.80191211820126751</v>
      </c>
      <c r="AR1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60" spans="1:44" x14ac:dyDescent="0.3">
      <c r="A160" t="s">
        <v>895</v>
      </c>
      <c r="B160" t="s">
        <v>896</v>
      </c>
      <c r="C160" t="s">
        <v>10076</v>
      </c>
      <c r="D160" t="s">
        <v>126</v>
      </c>
      <c r="E160">
        <v>16094.4936920579</v>
      </c>
      <c r="F160">
        <v>61.58</v>
      </c>
      <c r="G160">
        <v>408.92084234446702</v>
      </c>
      <c r="H160">
        <f>(Table2[[#This Row],[1Y Return vs Nifty]]-AVERAGE(Table2[1Y Return vs Nifty]))/_xlfn.STDEV.P(Table2[1Y Return vs Nifty])</f>
        <v>4.3598140125463534</v>
      </c>
      <c r="I160">
        <v>-2.8549551549145802</v>
      </c>
      <c r="J160">
        <f>(Table2[[#This Row],[1M Return vs Nifty]]-AVERAGE(Table2[1M Return vs Nifty]))/_xlfn.STDEV.P(Table2[1M Return vs Nifty])</f>
        <v>-0.43658014045246291</v>
      </c>
      <c r="K160">
        <v>103.943217914751</v>
      </c>
      <c r="L160">
        <f>(Table2[[#This Row],[6M Return vs Nifty]]-AVERAGE(Table2[6M Return vs Nifty]))/_xlfn.STDEV.P(Table2[6M Return vs Nifty])</f>
        <v>2.7799285223616859</v>
      </c>
      <c r="M160">
        <v>-5.7519836262983404</v>
      </c>
      <c r="N160">
        <f>(Table2[[#This Row],[1W Return vs Nifty]]-AVERAGE(Table2[1W Return vs Nifty]))/_xlfn.STDEV.P(Table2[1W Return vs Nifty])</f>
        <v>-0.55559952589294492</v>
      </c>
      <c r="O160">
        <v>60.88</v>
      </c>
      <c r="P160">
        <v>56.708138772636197</v>
      </c>
      <c r="Q160">
        <v>41.882812452205698</v>
      </c>
      <c r="R160">
        <v>50.394029763957803</v>
      </c>
      <c r="S160" s="2">
        <f>(Table2[[#This Row],[Close Price]]-Table2[[#This Row],[20D EMA]])/Table2[[#This Row],[20D EMA]]</f>
        <v>1.1498028909329759E-2</v>
      </c>
      <c r="T160" s="2">
        <f>(Table2[[#This Row],[Close Price]]-Table2[[#This Row],[50D EMA]])/Table2[[#This Row],[50D EMA]]</f>
        <v>8.5911146667974531E-2</v>
      </c>
      <c r="U160" s="2">
        <f>(Table2[[#This Row],[Close Price]]-Table2[[#This Row],[200D EMA]])/Table2[[#This Row],[200D EMA]]</f>
        <v>0.4702928574882983</v>
      </c>
      <c r="V160">
        <v>0.96488227013540395</v>
      </c>
      <c r="W160">
        <v>60.79</v>
      </c>
      <c r="X160">
        <v>62.3</v>
      </c>
      <c r="Y160">
        <v>59</v>
      </c>
      <c r="Z160">
        <v>65.31</v>
      </c>
      <c r="AA160">
        <v>49.4</v>
      </c>
      <c r="AB160">
        <v>67.349999999999994</v>
      </c>
      <c r="AC160" s="2">
        <f>(Table2[[#This Row],[Close Price]]/Table2[[#This Row],[Day Low]])-1</f>
        <v>1.2995558480013214E-2</v>
      </c>
      <c r="AD160" s="2">
        <f>(Table2[[#This Row],[Day High]]/Table2[[#This Row],[Close Price]])-1</f>
        <v>1.1692107827216525E-2</v>
      </c>
      <c r="AE160" s="2">
        <f>(Table2[[#This Row],[Close Price]]/Table2[[#This Row],[Current Week Low]])-1</f>
        <v>4.37288135593219E-2</v>
      </c>
      <c r="AF160" s="2">
        <f>(Table2[[#This Row],[Current Week High]]/Table2[[#This Row],[Close Price]])-1</f>
        <v>6.0571614160441767E-2</v>
      </c>
      <c r="AG160" s="2">
        <f>(Table2[[#This Row],[Close Price]]/Table2[[#This Row],[Current Month Low]])-1</f>
        <v>0.24655870445344119</v>
      </c>
      <c r="AH160" s="2">
        <f>(Table2[[#This Row],[Current Month High]]/Table2[[#This Row],[Close Price]])-1</f>
        <v>9.3699253004221994E-2</v>
      </c>
      <c r="AI160">
        <v>16.596297499188001</v>
      </c>
      <c r="AJ160">
        <v>437.81659388646199</v>
      </c>
      <c r="AK160" t="str">
        <f>IF(AND(Table2[[#This Row],[20D EMA]]&gt;Table2[[#This Row],[50D EMA]],Table2[[#This Row],[50D EMA]]&gt;Table2[[#This Row],[200D EMA]]),"Uptrend","Downtrend/NoTrend")</f>
        <v>Uptrend</v>
      </c>
      <c r="AL160">
        <v>0.19</v>
      </c>
      <c r="AM160" t="s">
        <v>10125</v>
      </c>
      <c r="AN160">
        <v>-7.06</v>
      </c>
      <c r="AO160" t="s">
        <v>10126</v>
      </c>
      <c r="AP160">
        <v>0.12426492416441499</v>
      </c>
      <c r="AQ160">
        <f>(Table2[[#This Row],[Sharpe Ratio]]-AVERAGE(Table2[Sharpe Ratio]))/_xlfn.STDEV.P(Table2[Sharpe Ratio])</f>
        <v>0.7931350162881512</v>
      </c>
      <c r="AR1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6.9406978848507821</v>
      </c>
    </row>
    <row r="161" spans="1:44" x14ac:dyDescent="0.3">
      <c r="A161" t="s">
        <v>1341</v>
      </c>
      <c r="B161" t="s">
        <v>1342</v>
      </c>
      <c r="C161" t="s">
        <v>10076</v>
      </c>
      <c r="D161" t="s">
        <v>24</v>
      </c>
      <c r="E161">
        <v>7861.1755039999998</v>
      </c>
      <c r="F161">
        <v>224</v>
      </c>
      <c r="G161">
        <v>3.75090026489679</v>
      </c>
      <c r="H161">
        <f>(Table2[[#This Row],[1Y Return vs Nifty]]-AVERAGE(Table2[1Y Return vs Nifty]))/_xlfn.STDEV.P(Table2[1Y Return vs Nifty])</f>
        <v>-0.48880286769439718</v>
      </c>
      <c r="I161">
        <v>-1.99757137495934</v>
      </c>
      <c r="J161">
        <f>(Table2[[#This Row],[1M Return vs Nifty]]-AVERAGE(Table2[1M Return vs Nifty]))/_xlfn.STDEV.P(Table2[1M Return vs Nifty])</f>
        <v>-0.35717204390092022</v>
      </c>
      <c r="K161">
        <v>-15.0099911949792</v>
      </c>
      <c r="L161">
        <f>(Table2[[#This Row],[6M Return vs Nifty]]-AVERAGE(Table2[6M Return vs Nifty]))/_xlfn.STDEV.P(Table2[6M Return vs Nifty])</f>
        <v>-0.85408595198706061</v>
      </c>
      <c r="M161">
        <v>-7.0432284530036204</v>
      </c>
      <c r="N161">
        <f>(Table2[[#This Row],[1W Return vs Nifty]]-AVERAGE(Table2[1W Return vs Nifty]))/_xlfn.STDEV.P(Table2[1W Return vs Nifty])</f>
        <v>-0.80881719311537315</v>
      </c>
      <c r="O161">
        <v>222.83</v>
      </c>
      <c r="P161">
        <v>223.480870124794</v>
      </c>
      <c r="Q161">
        <v>221.08703802564801</v>
      </c>
      <c r="R161">
        <v>50.9338628828189</v>
      </c>
      <c r="S161" s="2">
        <f>(Table2[[#This Row],[Close Price]]-Table2[[#This Row],[20D EMA]])/Table2[[#This Row],[20D EMA]]</f>
        <v>5.2506395009648049E-3</v>
      </c>
      <c r="T161" s="2">
        <f>(Table2[[#This Row],[Close Price]]-Table2[[#This Row],[50D EMA]])/Table2[[#This Row],[50D EMA]]</f>
        <v>2.3229275727990389E-3</v>
      </c>
      <c r="U161" s="2">
        <f>(Table2[[#This Row],[Close Price]]-Table2[[#This Row],[200D EMA]])/Table2[[#This Row],[200D EMA]]</f>
        <v>1.3175634358148386E-2</v>
      </c>
      <c r="V161">
        <v>1.09823465543579</v>
      </c>
      <c r="W161">
        <v>223.4</v>
      </c>
      <c r="X161">
        <v>227.76</v>
      </c>
      <c r="Y161">
        <v>222</v>
      </c>
      <c r="Z161">
        <v>230</v>
      </c>
      <c r="AA161">
        <v>192</v>
      </c>
      <c r="AB161">
        <v>239</v>
      </c>
      <c r="AC161" s="2">
        <f>(Table2[[#This Row],[Close Price]]/Table2[[#This Row],[Day Low]])-1</f>
        <v>2.6857654431513556E-3</v>
      </c>
      <c r="AD161" s="2">
        <f>(Table2[[#This Row],[Day High]]/Table2[[#This Row],[Close Price]])-1</f>
        <v>1.6785714285714182E-2</v>
      </c>
      <c r="AE161" s="2">
        <f>(Table2[[#This Row],[Close Price]]/Table2[[#This Row],[Current Week Low]])-1</f>
        <v>9.009009009008917E-3</v>
      </c>
      <c r="AF161" s="2">
        <f>(Table2[[#This Row],[Current Week High]]/Table2[[#This Row],[Close Price]])-1</f>
        <v>2.6785714285714191E-2</v>
      </c>
      <c r="AG161" s="2">
        <f>(Table2[[#This Row],[Close Price]]/Table2[[#This Row],[Current Month Low]])-1</f>
        <v>0.16666666666666674</v>
      </c>
      <c r="AH161" s="2">
        <f>(Table2[[#This Row],[Current Month High]]/Table2[[#This Row],[Close Price]])-1</f>
        <v>6.6964285714285809E-2</v>
      </c>
      <c r="AI161">
        <v>27.9241071428571</v>
      </c>
      <c r="AJ161">
        <v>42.131979695431397</v>
      </c>
      <c r="AK161" t="str">
        <f>IF(AND(Table2[[#This Row],[20D EMA]]&gt;Table2[[#This Row],[50D EMA]],Table2[[#This Row],[50D EMA]]&gt;Table2[[#This Row],[200D EMA]]),"Uptrend","Downtrend/NoTrend")</f>
        <v>Downtrend/NoTrend</v>
      </c>
      <c r="AL161">
        <v>-0.12</v>
      </c>
      <c r="AM161" t="s">
        <v>10126</v>
      </c>
      <c r="AN161">
        <v>3.02</v>
      </c>
      <c r="AO161" t="s">
        <v>10125</v>
      </c>
      <c r="AP161">
        <v>0.123142850284581</v>
      </c>
      <c r="AQ161">
        <f>(Table2[[#This Row],[Sharpe Ratio]]-AVERAGE(Table2[Sharpe Ratio]))/_xlfn.STDEV.P(Table2[Sharpe Ratio])</f>
        <v>0.78044897339341579</v>
      </c>
      <c r="AR1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62" spans="1:44" x14ac:dyDescent="0.3">
      <c r="A162" t="s">
        <v>1224</v>
      </c>
      <c r="B162" t="s">
        <v>1225</v>
      </c>
      <c r="C162" t="s">
        <v>10078</v>
      </c>
      <c r="D162" t="s">
        <v>414</v>
      </c>
      <c r="E162">
        <v>8898.009437056</v>
      </c>
      <c r="F162">
        <v>256.24</v>
      </c>
      <c r="G162">
        <v>72.001279653902998</v>
      </c>
      <c r="H162">
        <f>(Table2[[#This Row],[1Y Return vs Nifty]]-AVERAGE(Table2[1Y Return vs Nifty]))/_xlfn.STDEV.P(Table2[1Y Return vs Nifty])</f>
        <v>0.32794069400688619</v>
      </c>
      <c r="I162">
        <v>19.4815580115025</v>
      </c>
      <c r="J162">
        <f>(Table2[[#This Row],[1M Return vs Nifty]]-AVERAGE(Table2[1M Return vs Nifty]))/_xlfn.STDEV.P(Table2[1M Return vs Nifty])</f>
        <v>1.6321550462993188</v>
      </c>
      <c r="K162">
        <v>17.807885580918501</v>
      </c>
      <c r="L162">
        <f>(Table2[[#This Row],[6M Return vs Nifty]]-AVERAGE(Table2[6M Return vs Nifty]))/_xlfn.STDEV.P(Table2[6M Return vs Nifty])</f>
        <v>0.14849851053880544</v>
      </c>
      <c r="M162">
        <v>-6.9598051876366203</v>
      </c>
      <c r="N162">
        <f>(Table2[[#This Row],[1W Return vs Nifty]]-AVERAGE(Table2[1W Return vs Nifty]))/_xlfn.STDEV.P(Table2[1W Return vs Nifty])</f>
        <v>-0.79245759638249813</v>
      </c>
      <c r="O162">
        <v>248.68</v>
      </c>
      <c r="P162">
        <v>230.83305103963599</v>
      </c>
      <c r="Q162">
        <v>197.94352923097799</v>
      </c>
      <c r="R162">
        <v>54.373544775849503</v>
      </c>
      <c r="S162" s="2">
        <f>(Table2[[#This Row],[Close Price]]-Table2[[#This Row],[20D EMA]])/Table2[[#This Row],[20D EMA]]</f>
        <v>3.0400514717709513E-2</v>
      </c>
      <c r="T162" s="2">
        <f>(Table2[[#This Row],[Close Price]]-Table2[[#This Row],[50D EMA]])/Table2[[#This Row],[50D EMA]]</f>
        <v>0.11006633948620048</v>
      </c>
      <c r="U162" s="2">
        <f>(Table2[[#This Row],[Close Price]]-Table2[[#This Row],[200D EMA]])/Table2[[#This Row],[200D EMA]]</f>
        <v>0.2945106162121448</v>
      </c>
      <c r="V162">
        <v>0.78451492812840595</v>
      </c>
      <c r="W162">
        <v>255.21</v>
      </c>
      <c r="X162">
        <v>260.5</v>
      </c>
      <c r="Y162">
        <v>254.35</v>
      </c>
      <c r="Z162">
        <v>275</v>
      </c>
      <c r="AA162">
        <v>186.3</v>
      </c>
      <c r="AB162">
        <v>275</v>
      </c>
      <c r="AC162" s="2">
        <f>(Table2[[#This Row],[Close Price]]/Table2[[#This Row],[Day Low]])-1</f>
        <v>4.0358920105012519E-3</v>
      </c>
      <c r="AD162" s="2">
        <f>(Table2[[#This Row],[Day High]]/Table2[[#This Row],[Close Price]])-1</f>
        <v>1.662503902591328E-2</v>
      </c>
      <c r="AE162" s="2">
        <f>(Table2[[#This Row],[Close Price]]/Table2[[#This Row],[Current Week Low]])-1</f>
        <v>7.4307057204638927E-3</v>
      </c>
      <c r="AF162" s="2">
        <f>(Table2[[#This Row],[Current Week High]]/Table2[[#This Row],[Close Price]])-1</f>
        <v>7.3212613175148267E-2</v>
      </c>
      <c r="AG162" s="2">
        <f>(Table2[[#This Row],[Close Price]]/Table2[[#This Row],[Current Month Low]])-1</f>
        <v>0.37541599570585071</v>
      </c>
      <c r="AH162" s="2">
        <f>(Table2[[#This Row],[Current Month High]]/Table2[[#This Row],[Close Price]])-1</f>
        <v>7.3212613175148267E-2</v>
      </c>
      <c r="AI162">
        <v>7.3212613175148196</v>
      </c>
      <c r="AJ162">
        <v>106.561870213623</v>
      </c>
      <c r="AK162" t="str">
        <f>IF(AND(Table2[[#This Row],[20D EMA]]&gt;Table2[[#This Row],[50D EMA]],Table2[[#This Row],[50D EMA]]&gt;Table2[[#This Row],[200D EMA]]),"Uptrend","Downtrend/NoTrend")</f>
        <v>Uptrend</v>
      </c>
      <c r="AL162">
        <v>0.16</v>
      </c>
      <c r="AM162" t="s">
        <v>10125</v>
      </c>
      <c r="AN162">
        <v>3.64</v>
      </c>
      <c r="AO162" t="s">
        <v>10125</v>
      </c>
      <c r="AP162">
        <v>0.122886339100857</v>
      </c>
      <c r="AQ162">
        <f>(Table2[[#This Row],[Sharpe Ratio]]-AVERAGE(Table2[Sharpe Ratio]))/_xlfn.STDEV.P(Table2[Sharpe Ratio])</f>
        <v>0.77754888638650388</v>
      </c>
      <c r="AR1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2.093685540849016</v>
      </c>
    </row>
    <row r="163" spans="1:44" x14ac:dyDescent="0.3">
      <c r="A163" t="s">
        <v>1898</v>
      </c>
      <c r="B163" t="s">
        <v>1899</v>
      </c>
      <c r="C163" t="s">
        <v>10080</v>
      </c>
      <c r="D163" t="s">
        <v>197</v>
      </c>
      <c r="E163">
        <v>3363.2577531000002</v>
      </c>
      <c r="F163">
        <v>1277.8499999999999</v>
      </c>
      <c r="G163">
        <v>20.161681308417698</v>
      </c>
      <c r="H163">
        <f>(Table2[[#This Row],[1Y Return vs Nifty]]-AVERAGE(Table2[1Y Return vs Nifty]))/_xlfn.STDEV.P(Table2[1Y Return vs Nifty])</f>
        <v>-0.29241714969875199</v>
      </c>
      <c r="I163">
        <v>5.1471513084594599E-2</v>
      </c>
      <c r="J163">
        <f>(Table2[[#This Row],[1M Return vs Nifty]]-AVERAGE(Table2[1M Return vs Nifty]))/_xlfn.STDEV.P(Table2[1M Return vs Nifty])</f>
        <v>-0.16739635733435257</v>
      </c>
      <c r="K163">
        <v>11.5563173415894</v>
      </c>
      <c r="L163">
        <f>(Table2[[#This Row],[6M Return vs Nifty]]-AVERAGE(Table2[6M Return vs Nifty]))/_xlfn.STDEV.P(Table2[6M Return vs Nifty])</f>
        <v>-4.2486580482522351E-2</v>
      </c>
      <c r="M163">
        <v>-0.50797266396179597</v>
      </c>
      <c r="N163">
        <f>(Table2[[#This Row],[1W Return vs Nifty]]-AVERAGE(Table2[1W Return vs Nifty]))/_xlfn.STDEV.P(Table2[1W Return vs Nifty])</f>
        <v>0.47276952954008911</v>
      </c>
      <c r="O163">
        <v>1267.8800000000001</v>
      </c>
      <c r="P163">
        <v>1225.96753640712</v>
      </c>
      <c r="Q163">
        <v>1108.2000775208601</v>
      </c>
      <c r="R163">
        <v>49.870677359264597</v>
      </c>
      <c r="S163" s="2">
        <f>(Table2[[#This Row],[Close Price]]-Table2[[#This Row],[20D EMA]])/Table2[[#This Row],[20D EMA]]</f>
        <v>7.8635202069594901E-3</v>
      </c>
      <c r="T163" s="2">
        <f>(Table2[[#This Row],[Close Price]]-Table2[[#This Row],[50D EMA]])/Table2[[#This Row],[50D EMA]]</f>
        <v>4.2319606394251863E-2</v>
      </c>
      <c r="U163" s="2">
        <f>(Table2[[#This Row],[Close Price]]-Table2[[#This Row],[200D EMA]])/Table2[[#This Row],[200D EMA]]</f>
        <v>0.15308600488339746</v>
      </c>
      <c r="V163">
        <v>2.2894572892340102</v>
      </c>
      <c r="W163">
        <v>1272.25</v>
      </c>
      <c r="X163">
        <v>1315</v>
      </c>
      <c r="Y163">
        <v>1272</v>
      </c>
      <c r="Z163">
        <v>1340</v>
      </c>
      <c r="AA163">
        <v>1120</v>
      </c>
      <c r="AB163">
        <v>1356.6</v>
      </c>
      <c r="AC163" s="2">
        <f>(Table2[[#This Row],[Close Price]]/Table2[[#This Row],[Day Low]])-1</f>
        <v>4.4016506189821225E-3</v>
      </c>
      <c r="AD163" s="2">
        <f>(Table2[[#This Row],[Day High]]/Table2[[#This Row],[Close Price]])-1</f>
        <v>2.9072269828227082E-2</v>
      </c>
      <c r="AE163" s="2">
        <f>(Table2[[#This Row],[Close Price]]/Table2[[#This Row],[Current Week Low]])-1</f>
        <v>4.5990566037734659E-3</v>
      </c>
      <c r="AF163" s="2">
        <f>(Table2[[#This Row],[Current Week High]]/Table2[[#This Row],[Close Price]])-1</f>
        <v>4.8636381421919728E-2</v>
      </c>
      <c r="AG163" s="2">
        <f>(Table2[[#This Row],[Close Price]]/Table2[[#This Row],[Current Month Low]])-1</f>
        <v>0.14093749999999994</v>
      </c>
      <c r="AH163" s="2">
        <f>(Table2[[#This Row],[Current Month High]]/Table2[[#This Row],[Close Price]])-1</f>
        <v>6.1626951520131534E-2</v>
      </c>
      <c r="AI163">
        <v>6.1626951520131499</v>
      </c>
      <c r="AJ163">
        <v>55.456204379562003</v>
      </c>
      <c r="AK163" t="str">
        <f>IF(AND(Table2[[#This Row],[20D EMA]]&gt;Table2[[#This Row],[50D EMA]],Table2[[#This Row],[50D EMA]]&gt;Table2[[#This Row],[200D EMA]]),"Uptrend","Downtrend/NoTrend")</f>
        <v>Uptrend</v>
      </c>
      <c r="AL163">
        <v>-0.04</v>
      </c>
      <c r="AM163" t="s">
        <v>10126</v>
      </c>
      <c r="AN163">
        <v>-1.1299999999999999</v>
      </c>
      <c r="AO163" t="s">
        <v>10126</v>
      </c>
      <c r="AP163">
        <v>0.12152914358305</v>
      </c>
      <c r="AQ163">
        <f>(Table2[[#This Row],[Sharpe Ratio]]-AVERAGE(Table2[Sharpe Ratio]))/_xlfn.STDEV.P(Table2[Sharpe Ratio])</f>
        <v>0.76220458431791893</v>
      </c>
      <c r="AR1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0.73267402634238121</v>
      </c>
    </row>
    <row r="164" spans="1:44" x14ac:dyDescent="0.3">
      <c r="A164" t="s">
        <v>367</v>
      </c>
      <c r="B164" t="s">
        <v>368</v>
      </c>
      <c r="C164" t="s">
        <v>10075</v>
      </c>
      <c r="D164" t="s">
        <v>302</v>
      </c>
      <c r="E164">
        <v>64609.355514989998</v>
      </c>
      <c r="F164">
        <v>4241.45</v>
      </c>
      <c r="G164">
        <v>47.4186679409909</v>
      </c>
      <c r="H164">
        <f>(Table2[[#This Row],[1Y Return vs Nifty]]-AVERAGE(Table2[1Y Return vs Nifty]))/_xlfn.STDEV.P(Table2[1Y Return vs Nifty])</f>
        <v>3.3763723474798071E-2</v>
      </c>
      <c r="I164">
        <v>1.7153505248944101</v>
      </c>
      <c r="J164">
        <f>(Table2[[#This Row],[1M Return vs Nifty]]-AVERAGE(Table2[1M Return vs Nifty]))/_xlfn.STDEV.P(Table2[1M Return vs Nifty])</f>
        <v>-1.3293296011246005E-2</v>
      </c>
      <c r="K164">
        <v>2.57068721519222</v>
      </c>
      <c r="L164">
        <f>(Table2[[#This Row],[6M Return vs Nifty]]-AVERAGE(Table2[6M Return vs Nifty]))/_xlfn.STDEV.P(Table2[6M Return vs Nifty])</f>
        <v>-0.31699712277776565</v>
      </c>
      <c r="M164">
        <v>-0.359902818217537</v>
      </c>
      <c r="N164">
        <f>(Table2[[#This Row],[1W Return vs Nifty]]-AVERAGE(Table2[1W Return vs Nifty]))/_xlfn.STDEV.P(Table2[1W Return vs Nifty])</f>
        <v>0.5018065488178467</v>
      </c>
      <c r="O164">
        <v>3851.73</v>
      </c>
      <c r="P164">
        <v>3760.1552603451401</v>
      </c>
      <c r="Q164">
        <v>3528.7866430471599</v>
      </c>
      <c r="R164">
        <v>86.438380215130294</v>
      </c>
      <c r="S164" s="2">
        <f>(Table2[[#This Row],[Close Price]]-Table2[[#This Row],[20D EMA]])/Table2[[#This Row],[20D EMA]]</f>
        <v>0.10118050849877842</v>
      </c>
      <c r="T164" s="2">
        <f>(Table2[[#This Row],[Close Price]]-Table2[[#This Row],[50D EMA]])/Table2[[#This Row],[50D EMA]]</f>
        <v>0.12799863471879144</v>
      </c>
      <c r="U164" s="2">
        <f>(Table2[[#This Row],[Close Price]]-Table2[[#This Row],[200D EMA]])/Table2[[#This Row],[200D EMA]]</f>
        <v>0.20195705465985453</v>
      </c>
      <c r="V164">
        <v>0.95602673301636298</v>
      </c>
      <c r="W164">
        <v>4025</v>
      </c>
      <c r="X164">
        <v>4285</v>
      </c>
      <c r="Y164">
        <v>3892.95</v>
      </c>
      <c r="Z164">
        <v>4285</v>
      </c>
      <c r="AA164">
        <v>3232.05</v>
      </c>
      <c r="AB164">
        <v>4285</v>
      </c>
      <c r="AC164" s="2">
        <f>(Table2[[#This Row],[Close Price]]/Table2[[#This Row],[Day Low]])-1</f>
        <v>5.3776397515527874E-2</v>
      </c>
      <c r="AD164" s="2">
        <f>(Table2[[#This Row],[Day High]]/Table2[[#This Row],[Close Price]])-1</f>
        <v>1.0267715050277681E-2</v>
      </c>
      <c r="AE164" s="2">
        <f>(Table2[[#This Row],[Close Price]]/Table2[[#This Row],[Current Week Low]])-1</f>
        <v>8.9520800421274416E-2</v>
      </c>
      <c r="AF164" s="2">
        <f>(Table2[[#This Row],[Current Week High]]/Table2[[#This Row],[Close Price]])-1</f>
        <v>1.0267715050277681E-2</v>
      </c>
      <c r="AG164" s="2">
        <f>(Table2[[#This Row],[Close Price]]/Table2[[#This Row],[Current Month Low]])-1</f>
        <v>0.31230952491452779</v>
      </c>
      <c r="AH164" s="2">
        <f>(Table2[[#This Row],[Current Month High]]/Table2[[#This Row],[Close Price]])-1</f>
        <v>1.0267715050277681E-2</v>
      </c>
      <c r="AI164">
        <v>4.9169505711490196</v>
      </c>
      <c r="AJ164">
        <v>83.044008329107598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0.05</v>
      </c>
      <c r="AM164" t="s">
        <v>10125</v>
      </c>
      <c r="AN164">
        <v>13.59</v>
      </c>
      <c r="AO164" t="s">
        <v>10125</v>
      </c>
      <c r="AP164">
        <v>0.121028516646422</v>
      </c>
      <c r="AQ164">
        <f>(Table2[[#This Row],[Sharpe Ratio]]-AVERAGE(Table2[Sharpe Ratio]))/_xlfn.STDEV.P(Table2[Sharpe Ratio])</f>
        <v>0.75654455167081525</v>
      </c>
      <c r="AR1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0.96182440517444845</v>
      </c>
    </row>
    <row r="165" spans="1:44" x14ac:dyDescent="0.3">
      <c r="A165" t="s">
        <v>820</v>
      </c>
      <c r="B165" t="s">
        <v>821</v>
      </c>
      <c r="C165" t="s">
        <v>10091</v>
      </c>
      <c r="D165" t="s">
        <v>613</v>
      </c>
      <c r="E165">
        <v>18396.78463934</v>
      </c>
      <c r="F165">
        <v>586.9</v>
      </c>
      <c r="G165">
        <v>101.63076187925699</v>
      </c>
      <c r="H165">
        <f>(Table2[[#This Row],[1Y Return vs Nifty]]-AVERAGE(Table2[1Y Return vs Nifty]))/_xlfn.STDEV.P(Table2[1Y Return vs Nifty])</f>
        <v>0.68251291852405249</v>
      </c>
      <c r="I165">
        <v>-12.714744557693299</v>
      </c>
      <c r="J165">
        <f>(Table2[[#This Row],[1M Return vs Nifty]]-AVERAGE(Table2[1M Return vs Nifty]))/_xlfn.STDEV.P(Table2[1M Return vs Nifty])</f>
        <v>-1.3497617601404444</v>
      </c>
      <c r="K165">
        <v>4.1908333290391599</v>
      </c>
      <c r="L165">
        <f>(Table2[[#This Row],[6M Return vs Nifty]]-AVERAGE(Table2[6M Return vs Nifty]))/_xlfn.STDEV.P(Table2[6M Return vs Nifty])</f>
        <v>-0.26750174159096202</v>
      </c>
      <c r="M165">
        <v>-11.0619928428882</v>
      </c>
      <c r="N165">
        <f>(Table2[[#This Row],[1W Return vs Nifty]]-AVERAGE(Table2[1W Return vs Nifty]))/_xlfn.STDEV.P(Table2[1W Return vs Nifty])</f>
        <v>-1.5969110718879114</v>
      </c>
      <c r="O165">
        <v>614.72</v>
      </c>
      <c r="P165">
        <v>612.02538321812801</v>
      </c>
      <c r="Q165">
        <v>536.99857472867905</v>
      </c>
      <c r="R165">
        <v>34.025193963869903</v>
      </c>
      <c r="S165" s="2">
        <f>(Table2[[#This Row],[Close Price]]-Table2[[#This Row],[20D EMA]])/Table2[[#This Row],[20D EMA]]</f>
        <v>-4.5256376887038083E-2</v>
      </c>
      <c r="T165" s="2">
        <f>(Table2[[#This Row],[Close Price]]-Table2[[#This Row],[50D EMA]])/Table2[[#This Row],[50D EMA]]</f>
        <v>-4.1052845040535288E-2</v>
      </c>
      <c r="U165" s="2">
        <f>(Table2[[#This Row],[Close Price]]-Table2[[#This Row],[200D EMA]])/Table2[[#This Row],[200D EMA]]</f>
        <v>9.2926550683181702E-2</v>
      </c>
      <c r="V165">
        <v>1.25403564663673</v>
      </c>
      <c r="W165">
        <v>583.6</v>
      </c>
      <c r="X165">
        <v>599</v>
      </c>
      <c r="Y165">
        <v>583.6</v>
      </c>
      <c r="Z165">
        <v>641.9</v>
      </c>
      <c r="AA165">
        <v>539</v>
      </c>
      <c r="AB165">
        <v>670</v>
      </c>
      <c r="AC165" s="2">
        <f>(Table2[[#This Row],[Close Price]]/Table2[[#This Row],[Day Low]])-1</f>
        <v>5.6545579163809201E-3</v>
      </c>
      <c r="AD165" s="2">
        <f>(Table2[[#This Row],[Day High]]/Table2[[#This Row],[Close Price]])-1</f>
        <v>2.0616800136309399E-2</v>
      </c>
      <c r="AE165" s="2">
        <f>(Table2[[#This Row],[Close Price]]/Table2[[#This Row],[Current Week Low]])-1</f>
        <v>5.6545579163809201E-3</v>
      </c>
      <c r="AF165" s="2">
        <f>(Table2[[#This Row],[Current Week High]]/Table2[[#This Row],[Close Price]])-1</f>
        <v>9.371272789231555E-2</v>
      </c>
      <c r="AG165" s="2">
        <f>(Table2[[#This Row],[Close Price]]/Table2[[#This Row],[Current Month Low]])-1</f>
        <v>8.8868274582560192E-2</v>
      </c>
      <c r="AH165" s="2">
        <f>(Table2[[#This Row],[Current Month High]]/Table2[[#This Row],[Close Price]])-1</f>
        <v>0.14159141250638951</v>
      </c>
      <c r="AI165">
        <v>33.285057079570599</v>
      </c>
      <c r="AJ165">
        <v>173.93232205367499</v>
      </c>
      <c r="AK165" t="str">
        <f>IF(AND(Table2[[#This Row],[20D EMA]]&gt;Table2[[#This Row],[50D EMA]],Table2[[#This Row],[50D EMA]]&gt;Table2[[#This Row],[200D EMA]]),"Uptrend","Downtrend/NoTrend")</f>
        <v>Uptrend</v>
      </c>
      <c r="AL165">
        <v>-0.19</v>
      </c>
      <c r="AM165" t="s">
        <v>10126</v>
      </c>
      <c r="AN165">
        <v>-3.18</v>
      </c>
      <c r="AO165" t="s">
        <v>10126</v>
      </c>
      <c r="AP165">
        <v>0.120836735130003</v>
      </c>
      <c r="AQ165">
        <f>(Table2[[#This Row],[Sharpe Ratio]]-AVERAGE(Table2[Sharpe Ratio]))/_xlfn.STDEV.P(Table2[Sharpe Ratio])</f>
        <v>0.7543762911066636</v>
      </c>
      <c r="AR1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-1.7772853639886015</v>
      </c>
    </row>
    <row r="166" spans="1:44" x14ac:dyDescent="0.3">
      <c r="A166" t="s">
        <v>1696</v>
      </c>
      <c r="B166" t="s">
        <v>1697</v>
      </c>
      <c r="C166" t="s">
        <v>10080</v>
      </c>
      <c r="D166" t="s">
        <v>230</v>
      </c>
      <c r="E166">
        <v>4486.6040947199999</v>
      </c>
      <c r="F166">
        <v>1429.2</v>
      </c>
      <c r="G166">
        <v>-0.29742470911611102</v>
      </c>
      <c r="H166">
        <f>(Table2[[#This Row],[1Y Return vs Nifty]]-AVERAGE(Table2[1Y Return vs Nifty]))/_xlfn.STDEV.P(Table2[1Y Return vs Nifty])</f>
        <v>-0.53724865492370821</v>
      </c>
      <c r="I166">
        <v>8.3066296192264399</v>
      </c>
      <c r="J166">
        <f>(Table2[[#This Row],[1M Return vs Nifty]]-AVERAGE(Table2[1M Return vs Nifty]))/_xlfn.STDEV.P(Table2[1M Return vs Nifty])</f>
        <v>0.59716953167159981</v>
      </c>
      <c r="K166">
        <v>1.5435362350001101</v>
      </c>
      <c r="L166">
        <f>(Table2[[#This Row],[6M Return vs Nifty]]-AVERAGE(Table2[6M Return vs Nifty]))/_xlfn.STDEV.P(Table2[6M Return vs Nifty])</f>
        <v>-0.34837653286090475</v>
      </c>
      <c r="M166">
        <v>10.9079320846425</v>
      </c>
      <c r="N166">
        <f>(Table2[[#This Row],[1W Return vs Nifty]]-AVERAGE(Table2[1W Return vs Nifty]))/_xlfn.STDEV.P(Table2[1W Return vs Nifty])</f>
        <v>2.7114687366075105</v>
      </c>
      <c r="O166">
        <v>1285.76</v>
      </c>
      <c r="P166">
        <v>1266.5313590498399</v>
      </c>
      <c r="Q166">
        <v>1184.8156832499801</v>
      </c>
      <c r="R166">
        <v>88.609695673991396</v>
      </c>
      <c r="S166" s="2">
        <f>(Table2[[#This Row],[Close Price]]-Table2[[#This Row],[20D EMA]])/Table2[[#This Row],[20D EMA]]</f>
        <v>0.1115604778496765</v>
      </c>
      <c r="T166" s="2">
        <f>(Table2[[#This Row],[Close Price]]-Table2[[#This Row],[50D EMA]])/Table2[[#This Row],[50D EMA]]</f>
        <v>0.12843633107686744</v>
      </c>
      <c r="U166" s="2">
        <f>(Table2[[#This Row],[Close Price]]-Table2[[#This Row],[200D EMA]])/Table2[[#This Row],[200D EMA]]</f>
        <v>0.20626357348652527</v>
      </c>
      <c r="V166">
        <v>2.8214235648303001</v>
      </c>
      <c r="W166">
        <v>1402</v>
      </c>
      <c r="X166">
        <v>1479</v>
      </c>
      <c r="Y166">
        <v>1250</v>
      </c>
      <c r="Z166">
        <v>1479.95</v>
      </c>
      <c r="AA166">
        <v>1129</v>
      </c>
      <c r="AB166">
        <v>1479.95</v>
      </c>
      <c r="AC166" s="2">
        <f>(Table2[[#This Row],[Close Price]]/Table2[[#This Row],[Day Low]])-1</f>
        <v>1.9400855920114202E-2</v>
      </c>
      <c r="AD166" s="2">
        <f>(Table2[[#This Row],[Day High]]/Table2[[#This Row],[Close Price]])-1</f>
        <v>3.4844668345927809E-2</v>
      </c>
      <c r="AE166" s="2">
        <f>(Table2[[#This Row],[Close Price]]/Table2[[#This Row],[Current Week Low]])-1</f>
        <v>0.14335999999999993</v>
      </c>
      <c r="AF166" s="2">
        <f>(Table2[[#This Row],[Current Week High]]/Table2[[#This Row],[Close Price]])-1</f>
        <v>3.5509375874615223E-2</v>
      </c>
      <c r="AG166" s="2">
        <f>(Table2[[#This Row],[Close Price]]/Table2[[#This Row],[Current Month Low]])-1</f>
        <v>0.26589902568644819</v>
      </c>
      <c r="AH166" s="2">
        <f>(Table2[[#This Row],[Current Month High]]/Table2[[#This Row],[Close Price]])-1</f>
        <v>3.5509375874615223E-2</v>
      </c>
      <c r="AI166">
        <v>3.5509375874615201</v>
      </c>
      <c r="AJ166">
        <v>48.272642390289398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-0.02</v>
      </c>
      <c r="AM166" t="s">
        <v>10126</v>
      </c>
      <c r="AN166">
        <v>15.49</v>
      </c>
      <c r="AO166" t="s">
        <v>10125</v>
      </c>
      <c r="AP166">
        <v>0.12016462791884901</v>
      </c>
      <c r="AQ166">
        <f>(Table2[[#This Row],[Sharpe Ratio]]-AVERAGE(Table2[Sharpe Ratio]))/_xlfn.STDEV.P(Table2[Sharpe Ratio])</f>
        <v>0.74677752148569909</v>
      </c>
      <c r="AR1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3.1697906019801962</v>
      </c>
    </row>
    <row r="167" spans="1:44" x14ac:dyDescent="0.3">
      <c r="A167" t="s">
        <v>566</v>
      </c>
      <c r="B167" t="s">
        <v>567</v>
      </c>
      <c r="C167" t="s">
        <v>10088</v>
      </c>
      <c r="D167" t="s">
        <v>568</v>
      </c>
      <c r="E167">
        <v>33405.741409950002</v>
      </c>
      <c r="F167">
        <v>1228.5</v>
      </c>
      <c r="G167">
        <v>0.44557951067228802</v>
      </c>
      <c r="H167">
        <f>(Table2[[#This Row],[1Y Return vs Nifty]]-AVERAGE(Table2[1Y Return vs Nifty]))/_xlfn.STDEV.P(Table2[1Y Return vs Nifty])</f>
        <v>-0.52835721844728611</v>
      </c>
      <c r="I167">
        <v>1.7397010424483199</v>
      </c>
      <c r="J167">
        <f>(Table2[[#This Row],[1M Return vs Nifty]]-AVERAGE(Table2[1M Return vs Nifty]))/_xlfn.STDEV.P(Table2[1M Return vs Nifty])</f>
        <v>-1.1038030289865259E-2</v>
      </c>
      <c r="K167">
        <v>-12.195568275200699</v>
      </c>
      <c r="L167">
        <f>(Table2[[#This Row],[6M Return vs Nifty]]-AVERAGE(Table2[6M Return vs Nifty]))/_xlfn.STDEV.P(Table2[6M Return vs Nifty])</f>
        <v>-0.76810547526045736</v>
      </c>
      <c r="M167">
        <v>-7.9782754849773001</v>
      </c>
      <c r="N167">
        <f>(Table2[[#This Row],[1W Return vs Nifty]]-AVERAGE(Table2[1W Return vs Nifty]))/_xlfn.STDEV.P(Table2[1W Return vs Nifty])</f>
        <v>-0.99218321579580471</v>
      </c>
      <c r="O167">
        <v>1198.54</v>
      </c>
      <c r="P167">
        <v>1158.36588134103</v>
      </c>
      <c r="Q167">
        <v>1123.9035639711999</v>
      </c>
      <c r="R167">
        <v>56.866347675469001</v>
      </c>
      <c r="S167" s="2">
        <f>(Table2[[#This Row],[Close Price]]-Table2[[#This Row],[20D EMA]])/Table2[[#This Row],[20D EMA]]</f>
        <v>2.4997079780399518E-2</v>
      </c>
      <c r="T167" s="2">
        <f>(Table2[[#This Row],[Close Price]]-Table2[[#This Row],[50D EMA]])/Table2[[#This Row],[50D EMA]]</f>
        <v>6.0545739294199825E-2</v>
      </c>
      <c r="U167" s="2">
        <f>(Table2[[#This Row],[Close Price]]-Table2[[#This Row],[200D EMA]])/Table2[[#This Row],[200D EMA]]</f>
        <v>9.3065312168972167E-2</v>
      </c>
      <c r="V167">
        <v>1.59898730250601</v>
      </c>
      <c r="W167">
        <v>1220</v>
      </c>
      <c r="X167">
        <v>1253.0999999999999</v>
      </c>
      <c r="Y167">
        <v>1211.05</v>
      </c>
      <c r="Z167">
        <v>1284.5</v>
      </c>
      <c r="AA167">
        <v>990.05</v>
      </c>
      <c r="AB167">
        <v>1331</v>
      </c>
      <c r="AC167" s="2">
        <f>(Table2[[#This Row],[Close Price]]/Table2[[#This Row],[Day Low]])-1</f>
        <v>6.9672131147540117E-3</v>
      </c>
      <c r="AD167" s="2">
        <f>(Table2[[#This Row],[Day High]]/Table2[[#This Row],[Close Price]])-1</f>
        <v>2.0024420024419953E-2</v>
      </c>
      <c r="AE167" s="2">
        <f>(Table2[[#This Row],[Close Price]]/Table2[[#This Row],[Current Week Low]])-1</f>
        <v>1.4408983939556697E-2</v>
      </c>
      <c r="AF167" s="2">
        <f>(Table2[[#This Row],[Current Week High]]/Table2[[#This Row],[Close Price]])-1</f>
        <v>4.5584045584045496E-2</v>
      </c>
      <c r="AG167" s="2">
        <f>(Table2[[#This Row],[Close Price]]/Table2[[#This Row],[Current Month Low]])-1</f>
        <v>0.24084642189788408</v>
      </c>
      <c r="AH167" s="2">
        <f>(Table2[[#This Row],[Current Month High]]/Table2[[#This Row],[Close Price]])-1</f>
        <v>8.3435083435083435E-2</v>
      </c>
      <c r="AI167">
        <v>17.313797313797298</v>
      </c>
      <c r="AJ167">
        <v>32.238966630785697</v>
      </c>
      <c r="AK167" t="str">
        <f>IF(AND(Table2[[#This Row],[20D EMA]]&gt;Table2[[#This Row],[50D EMA]],Table2[[#This Row],[50D EMA]]&gt;Table2[[#This Row],[200D EMA]]),"Uptrend","Downtrend/NoTrend")</f>
        <v>Uptrend</v>
      </c>
      <c r="AL167">
        <v>7.0000000000000007E-2</v>
      </c>
      <c r="AM167" t="s">
        <v>10125</v>
      </c>
      <c r="AN167">
        <v>8.4</v>
      </c>
      <c r="AO167" t="s">
        <v>10125</v>
      </c>
      <c r="AP167">
        <v>0.11970469504313699</v>
      </c>
      <c r="AQ167">
        <f>(Table2[[#This Row],[Sharpe Ratio]]-AVERAGE(Table2[Sharpe Ratio]))/_xlfn.STDEV.P(Table2[Sharpe Ratio])</f>
        <v>0.74157757138005631</v>
      </c>
      <c r="AR1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-1.5581063684133571</v>
      </c>
    </row>
    <row r="168" spans="1:44" x14ac:dyDescent="0.3">
      <c r="A168" t="s">
        <v>212</v>
      </c>
      <c r="B168" t="s">
        <v>213</v>
      </c>
      <c r="C168" t="s">
        <v>10076</v>
      </c>
      <c r="D168" t="s">
        <v>49</v>
      </c>
      <c r="E168">
        <v>119601.3087087</v>
      </c>
      <c r="F168">
        <v>1423.5</v>
      </c>
      <c r="G168">
        <v>-0.30464690647210402</v>
      </c>
      <c r="H168">
        <f>(Table2[[#This Row],[1Y Return vs Nifty]]-AVERAGE(Table2[1Y Return vs Nifty]))/_xlfn.STDEV.P(Table2[1Y Return vs Nifty])</f>
        <v>-0.53733508203583058</v>
      </c>
      <c r="I168">
        <v>8.3410713345334209</v>
      </c>
      <c r="J168">
        <f>(Table2[[#This Row],[1M Return vs Nifty]]-AVERAGE(Table2[1M Return vs Nifty]))/_xlfn.STDEV.P(Table2[1M Return vs Nifty])</f>
        <v>0.60035941130128001</v>
      </c>
      <c r="K168">
        <v>4.9497771260417798</v>
      </c>
      <c r="L168">
        <f>(Table2[[#This Row],[6M Return vs Nifty]]-AVERAGE(Table2[6M Return vs Nifty]))/_xlfn.STDEV.P(Table2[6M Return vs Nifty])</f>
        <v>-0.24431604728169337</v>
      </c>
      <c r="M168">
        <v>-2.4591851793732902</v>
      </c>
      <c r="N168">
        <f>(Table2[[#This Row],[1W Return vs Nifty]]-AVERAGE(Table2[1W Return vs Nifty]))/_xlfn.STDEV.P(Table2[1W Return vs Nifty])</f>
        <v>9.0129869586217035E-2</v>
      </c>
      <c r="O168">
        <v>1385.66</v>
      </c>
      <c r="P168">
        <v>1312.06697105015</v>
      </c>
      <c r="Q168">
        <v>1188.36536541705</v>
      </c>
      <c r="R168">
        <v>57.533432262474101</v>
      </c>
      <c r="S168" s="2">
        <f>(Table2[[#This Row],[Close Price]]-Table2[[#This Row],[20D EMA]])/Table2[[#This Row],[20D EMA]]</f>
        <v>2.7308286303999476E-2</v>
      </c>
      <c r="T168" s="2">
        <f>(Table2[[#This Row],[Close Price]]-Table2[[#This Row],[50D EMA]])/Table2[[#This Row],[50D EMA]]</f>
        <v>8.4929375869176454E-2</v>
      </c>
      <c r="U168" s="2">
        <f>(Table2[[#This Row],[Close Price]]-Table2[[#This Row],[200D EMA]])/Table2[[#This Row],[200D EMA]]</f>
        <v>0.19786392419845625</v>
      </c>
      <c r="V168">
        <v>0.82103676615806798</v>
      </c>
      <c r="W168">
        <v>1409.35</v>
      </c>
      <c r="X168">
        <v>1439.4</v>
      </c>
      <c r="Y168">
        <v>1386.35</v>
      </c>
      <c r="Z168">
        <v>1448</v>
      </c>
      <c r="AA168">
        <v>1197.5999999999999</v>
      </c>
      <c r="AB168">
        <v>1476.2</v>
      </c>
      <c r="AC168" s="2">
        <f>(Table2[[#This Row],[Close Price]]/Table2[[#This Row],[Day Low]])-1</f>
        <v>1.004008940291623E-2</v>
      </c>
      <c r="AD168" s="2">
        <f>(Table2[[#This Row],[Day High]]/Table2[[#This Row],[Close Price]])-1</f>
        <v>1.1169652265542673E-2</v>
      </c>
      <c r="AE168" s="2">
        <f>(Table2[[#This Row],[Close Price]]/Table2[[#This Row],[Current Week Low]])-1</f>
        <v>2.6796984888376008E-2</v>
      </c>
      <c r="AF168" s="2">
        <f>(Table2[[#This Row],[Current Week High]]/Table2[[#This Row],[Close Price]])-1</f>
        <v>1.7211099402880237E-2</v>
      </c>
      <c r="AG168" s="2">
        <f>(Table2[[#This Row],[Close Price]]/Table2[[#This Row],[Current Month Low]])-1</f>
        <v>0.18862725450901818</v>
      </c>
      <c r="AH168" s="2">
        <f>(Table2[[#This Row],[Current Month High]]/Table2[[#This Row],[Close Price]])-1</f>
        <v>3.70214260625219E-2</v>
      </c>
      <c r="AI168">
        <v>3.70214260625219</v>
      </c>
      <c r="AJ168">
        <v>42.742541990473804</v>
      </c>
      <c r="AK168" t="str">
        <f>IF(AND(Table2[[#This Row],[20D EMA]]&gt;Table2[[#This Row],[50D EMA]],Table2[[#This Row],[50D EMA]]&gt;Table2[[#This Row],[200D EMA]]),"Uptrend","Downtrend/NoTrend")</f>
        <v>Uptrend</v>
      </c>
      <c r="AL168">
        <v>0.09</v>
      </c>
      <c r="AM168" t="s">
        <v>10125</v>
      </c>
      <c r="AN168">
        <v>6.85</v>
      </c>
      <c r="AO168" t="s">
        <v>10125</v>
      </c>
      <c r="AP168">
        <v>0.119636174197055</v>
      </c>
      <c r="AQ168">
        <f>(Table2[[#This Row],[Sharpe Ratio]]-AVERAGE(Table2[Sharpe Ratio]))/_xlfn.STDEV.P(Table2[Sharpe Ratio])</f>
        <v>0.74080288229032509</v>
      </c>
      <c r="AR1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0.64964103386029814</v>
      </c>
    </row>
    <row r="169" spans="1:44" x14ac:dyDescent="0.3">
      <c r="A169" t="s">
        <v>1378</v>
      </c>
      <c r="B169" t="s">
        <v>1379</v>
      </c>
      <c r="C169" t="s">
        <v>10084</v>
      </c>
      <c r="D169" t="s">
        <v>324</v>
      </c>
      <c r="E169">
        <v>7316.1930878399899</v>
      </c>
      <c r="F169">
        <v>322.39999999999998</v>
      </c>
      <c r="G169">
        <v>133.86261378507999</v>
      </c>
      <c r="H169">
        <f>(Table2[[#This Row],[1Y Return vs Nifty]]-AVERAGE(Table2[1Y Return vs Nifty]))/_xlfn.STDEV.P(Table2[1Y Return vs Nifty])</f>
        <v>1.0682273681939196</v>
      </c>
      <c r="I169">
        <v>17.227233903540998</v>
      </c>
      <c r="J169">
        <f>(Table2[[#This Row],[1M Return vs Nifty]]-AVERAGE(Table2[1M Return vs Nifty]))/_xlfn.STDEV.P(Table2[1M Return vs Nifty])</f>
        <v>1.4233668809425837</v>
      </c>
      <c r="K169">
        <v>72.725806869990194</v>
      </c>
      <c r="L169">
        <f>(Table2[[#This Row],[6M Return vs Nifty]]-AVERAGE(Table2[6M Return vs Nifty]))/_xlfn.STDEV.P(Table2[6M Return vs Nifty])</f>
        <v>1.8262382063340907</v>
      </c>
      <c r="M169">
        <v>-1.4316743764133799</v>
      </c>
      <c r="N169">
        <f>(Table2[[#This Row],[1W Return vs Nifty]]-AVERAGE(Table2[1W Return vs Nifty]))/_xlfn.STDEV.P(Table2[1W Return vs Nifty])</f>
        <v>0.29162836405471659</v>
      </c>
      <c r="O169">
        <v>306.95</v>
      </c>
      <c r="P169">
        <v>285.31572650970998</v>
      </c>
      <c r="Q169">
        <v>221.179474286496</v>
      </c>
      <c r="R169">
        <v>59.705640423352698</v>
      </c>
      <c r="S169" s="2">
        <f>(Table2[[#This Row],[Close Price]]-Table2[[#This Row],[20D EMA]])/Table2[[#This Row],[20D EMA]]</f>
        <v>5.0333930607590775E-2</v>
      </c>
      <c r="T169" s="2">
        <f>(Table2[[#This Row],[Close Price]]-Table2[[#This Row],[50D EMA]])/Table2[[#This Row],[50D EMA]]</f>
        <v>0.12997626854973918</v>
      </c>
      <c r="U169" s="2">
        <f>(Table2[[#This Row],[Close Price]]-Table2[[#This Row],[200D EMA]])/Table2[[#This Row],[200D EMA]]</f>
        <v>0.45763977891724261</v>
      </c>
      <c r="V169">
        <v>1.83739494646381</v>
      </c>
      <c r="W169">
        <v>321</v>
      </c>
      <c r="X169">
        <v>333.05</v>
      </c>
      <c r="Y169">
        <v>321</v>
      </c>
      <c r="Z169">
        <v>349</v>
      </c>
      <c r="AA169">
        <v>244.3</v>
      </c>
      <c r="AB169">
        <v>352.25</v>
      </c>
      <c r="AC169" s="2">
        <f>(Table2[[#This Row],[Close Price]]/Table2[[#This Row],[Day Low]])-1</f>
        <v>4.3613707165108817E-3</v>
      </c>
      <c r="AD169" s="2">
        <f>(Table2[[#This Row],[Day High]]/Table2[[#This Row],[Close Price]])-1</f>
        <v>3.303349875930528E-2</v>
      </c>
      <c r="AE169" s="2">
        <f>(Table2[[#This Row],[Close Price]]/Table2[[#This Row],[Current Week Low]])-1</f>
        <v>4.3613707165108817E-3</v>
      </c>
      <c r="AF169" s="2">
        <f>(Table2[[#This Row],[Current Week High]]/Table2[[#This Row],[Close Price]])-1</f>
        <v>8.2506203473945439E-2</v>
      </c>
      <c r="AG169" s="2">
        <f>(Table2[[#This Row],[Close Price]]/Table2[[#This Row],[Current Month Low]])-1</f>
        <v>0.31968890708145703</v>
      </c>
      <c r="AH169" s="2">
        <f>(Table2[[#This Row],[Current Month High]]/Table2[[#This Row],[Close Price]])-1</f>
        <v>9.2586848635235919E-2</v>
      </c>
      <c r="AI169">
        <v>9.2586848635235892</v>
      </c>
      <c r="AJ169">
        <v>174.38297872340399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0.09</v>
      </c>
      <c r="AM169" t="s">
        <v>10125</v>
      </c>
      <c r="AN169">
        <v>12.85</v>
      </c>
      <c r="AO169" t="s">
        <v>10125</v>
      </c>
      <c r="AP169">
        <v>0.118818560122724</v>
      </c>
      <c r="AQ169">
        <f>(Table2[[#This Row],[Sharpe Ratio]]-AVERAGE(Table2[Sharpe Ratio]))/_xlfn.STDEV.P(Table2[Sharpe Ratio])</f>
        <v>0.73155902820485574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5.3410198477301662</v>
      </c>
    </row>
    <row r="170" spans="1:44" x14ac:dyDescent="0.3">
      <c r="A170" t="s">
        <v>1286</v>
      </c>
      <c r="B170" t="s">
        <v>1287</v>
      </c>
      <c r="C170" t="s">
        <v>10079</v>
      </c>
      <c r="D170" t="s">
        <v>46</v>
      </c>
      <c r="E170">
        <v>8351.3391052000006</v>
      </c>
      <c r="F170">
        <v>1246.7</v>
      </c>
      <c r="G170">
        <v>76.719933504904205</v>
      </c>
      <c r="H170">
        <f>(Table2[[#This Row],[1Y Return vs Nifty]]-AVERAGE(Table2[1Y Return vs Nifty]))/_xlfn.STDEV.P(Table2[1Y Return vs Nifty])</f>
        <v>0.38440822117968015</v>
      </c>
      <c r="I170">
        <v>-10.0864599242541</v>
      </c>
      <c r="J170">
        <f>(Table2[[#This Row],[1M Return vs Nifty]]-AVERAGE(Table2[1M Return vs Nifty]))/_xlfn.STDEV.P(Table2[1M Return vs Nifty])</f>
        <v>-1.1063385874417826</v>
      </c>
      <c r="K170">
        <v>48.678550063834102</v>
      </c>
      <c r="L170">
        <f>(Table2[[#This Row],[6M Return vs Nifty]]-AVERAGE(Table2[6M Return vs Nifty]))/_xlfn.STDEV.P(Table2[6M Return vs Nifty])</f>
        <v>1.0915957367783495</v>
      </c>
      <c r="M170">
        <v>-2.5475754630330401</v>
      </c>
      <c r="N170">
        <f>(Table2[[#This Row],[1W Return vs Nifty]]-AVERAGE(Table2[1W Return vs Nifty]))/_xlfn.STDEV.P(Table2[1W Return vs Nifty])</f>
        <v>7.2796223037901273E-2</v>
      </c>
      <c r="O170">
        <v>1209.6600000000001</v>
      </c>
      <c r="P170">
        <v>1173.64006050541</v>
      </c>
      <c r="Q170">
        <v>978.78018887209498</v>
      </c>
      <c r="R170">
        <v>61.204708570534599</v>
      </c>
      <c r="S170" s="2">
        <f>(Table2[[#This Row],[Close Price]]-Table2[[#This Row],[20D EMA]])/Table2[[#This Row],[20D EMA]]</f>
        <v>3.0620174263842701E-2</v>
      </c>
      <c r="T170" s="2">
        <f>(Table2[[#This Row],[Close Price]]-Table2[[#This Row],[50D EMA]])/Table2[[#This Row],[50D EMA]]</f>
        <v>6.2250720602641911E-2</v>
      </c>
      <c r="U170" s="2">
        <f>(Table2[[#This Row],[Close Price]]-Table2[[#This Row],[200D EMA]])/Table2[[#This Row],[200D EMA]]</f>
        <v>0.27372827338959993</v>
      </c>
      <c r="V170">
        <v>1.07838230072581</v>
      </c>
      <c r="W170">
        <v>1213.5</v>
      </c>
      <c r="X170">
        <v>1259.8499999999999</v>
      </c>
      <c r="Y170">
        <v>1181.4000000000001</v>
      </c>
      <c r="Z170">
        <v>1287.5999999999999</v>
      </c>
      <c r="AA170">
        <v>1050</v>
      </c>
      <c r="AB170">
        <v>1325</v>
      </c>
      <c r="AC170" s="2">
        <f>(Table2[[#This Row],[Close Price]]/Table2[[#This Row],[Day Low]])-1</f>
        <v>2.7358879274824943E-2</v>
      </c>
      <c r="AD170" s="2">
        <f>(Table2[[#This Row],[Day High]]/Table2[[#This Row],[Close Price]])-1</f>
        <v>1.0547846314269638E-2</v>
      </c>
      <c r="AE170" s="2">
        <f>(Table2[[#This Row],[Close Price]]/Table2[[#This Row],[Current Week Low]])-1</f>
        <v>5.5273404435415507E-2</v>
      </c>
      <c r="AF170" s="2">
        <f>(Table2[[#This Row],[Current Week High]]/Table2[[#This Row],[Close Price]])-1</f>
        <v>3.2806609448945201E-2</v>
      </c>
      <c r="AG170" s="2">
        <f>(Table2[[#This Row],[Close Price]]/Table2[[#This Row],[Current Month Low]])-1</f>
        <v>0.18733333333333335</v>
      </c>
      <c r="AH170" s="2">
        <f>(Table2[[#This Row],[Current Month High]]/Table2[[#This Row],[Close Price]])-1</f>
        <v>6.2805807331354657E-2</v>
      </c>
      <c r="AI170">
        <v>11.4141333119435</v>
      </c>
      <c r="AJ170">
        <v>105.99801718440099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-0.02</v>
      </c>
      <c r="AM170" t="s">
        <v>10126</v>
      </c>
      <c r="AN170">
        <v>5.52</v>
      </c>
      <c r="AO170" t="s">
        <v>10125</v>
      </c>
      <c r="AP170">
        <v>0.11857804777638301</v>
      </c>
      <c r="AQ170">
        <f>(Table2[[#This Row],[Sharpe Ratio]]-AVERAGE(Table2[Sharpe Ratio]))/_xlfn.STDEV.P(Table2[Sharpe Ratio])</f>
        <v>0.72883982227979949</v>
      </c>
      <c r="AR1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1.1713014158339479</v>
      </c>
    </row>
    <row r="171" spans="1:44" x14ac:dyDescent="0.3">
      <c r="A171" t="s">
        <v>1597</v>
      </c>
      <c r="B171" t="s">
        <v>1598</v>
      </c>
      <c r="C171" t="s">
        <v>10079</v>
      </c>
      <c r="D171" t="s">
        <v>46</v>
      </c>
      <c r="E171">
        <v>5311.1074687829996</v>
      </c>
      <c r="F171">
        <v>65.790000000000006</v>
      </c>
      <c r="G171">
        <v>78.077107135866797</v>
      </c>
      <c r="H171">
        <f>(Table2[[#This Row],[1Y Return vs Nifty]]-AVERAGE(Table2[1Y Return vs Nifty]))/_xlfn.STDEV.P(Table2[1Y Return vs Nifty])</f>
        <v>0.4006493444543443</v>
      </c>
      <c r="I171">
        <v>3.2009380238614802</v>
      </c>
      <c r="J171">
        <f>(Table2[[#This Row],[1M Return vs Nifty]]-AVERAGE(Table2[1M Return vs Nifty]))/_xlfn.STDEV.P(Table2[1M Return vs Nifty])</f>
        <v>0.1242969853909756</v>
      </c>
      <c r="K171">
        <v>4.5291605483763299E-2</v>
      </c>
      <c r="L171">
        <f>(Table2[[#This Row],[6M Return vs Nifty]]-AVERAGE(Table2[6M Return vs Nifty]))/_xlfn.STDEV.P(Table2[6M Return vs Nifty])</f>
        <v>-0.39414782991565833</v>
      </c>
      <c r="M171">
        <v>-9.5477980766778696</v>
      </c>
      <c r="N171">
        <f>(Table2[[#This Row],[1W Return vs Nifty]]-AVERAGE(Table2[1W Return vs Nifty]))/_xlfn.STDEV.P(Table2[1W Return vs Nifty])</f>
        <v>-1.2999721347550359</v>
      </c>
      <c r="O171">
        <v>65.61</v>
      </c>
      <c r="P171">
        <v>63.221201527519398</v>
      </c>
      <c r="Q171">
        <v>57.123775181156198</v>
      </c>
      <c r="R171">
        <v>45.728223175326796</v>
      </c>
      <c r="S171" s="2">
        <f>(Table2[[#This Row],[Close Price]]-Table2[[#This Row],[20D EMA]])/Table2[[#This Row],[20D EMA]]</f>
        <v>2.7434842249658103E-3</v>
      </c>
      <c r="T171" s="2">
        <f>(Table2[[#This Row],[Close Price]]-Table2[[#This Row],[50D EMA]])/Table2[[#This Row],[50D EMA]]</f>
        <v>4.06319147756539E-2</v>
      </c>
      <c r="U171" s="2">
        <f>(Table2[[#This Row],[Close Price]]-Table2[[#This Row],[200D EMA]])/Table2[[#This Row],[200D EMA]]</f>
        <v>0.15170959537181627</v>
      </c>
      <c r="V171">
        <v>1.41961198929454</v>
      </c>
      <c r="W171">
        <v>65.27</v>
      </c>
      <c r="X171">
        <v>67.150000000000006</v>
      </c>
      <c r="Y171">
        <v>64.98</v>
      </c>
      <c r="Z171">
        <v>71.400000000000006</v>
      </c>
      <c r="AA171">
        <v>50.2</v>
      </c>
      <c r="AB171">
        <v>74.400000000000006</v>
      </c>
      <c r="AC171" s="2">
        <f>(Table2[[#This Row],[Close Price]]/Table2[[#This Row],[Day Low]])-1</f>
        <v>7.9669066952658962E-3</v>
      </c>
      <c r="AD171" s="2">
        <f>(Table2[[#This Row],[Day High]]/Table2[[#This Row],[Close Price]])-1</f>
        <v>2.067183462532296E-2</v>
      </c>
      <c r="AE171" s="2">
        <f>(Table2[[#This Row],[Close Price]]/Table2[[#This Row],[Current Week Low]])-1</f>
        <v>1.2465373961218829E-2</v>
      </c>
      <c r="AF171" s="2">
        <f>(Table2[[#This Row],[Current Week High]]/Table2[[#This Row],[Close Price]])-1</f>
        <v>8.5271317829457294E-2</v>
      </c>
      <c r="AG171" s="2">
        <f>(Table2[[#This Row],[Close Price]]/Table2[[#This Row],[Current Month Low]])-1</f>
        <v>0.31055776892430287</v>
      </c>
      <c r="AH171" s="2">
        <f>(Table2[[#This Row],[Current Month High]]/Table2[[#This Row],[Close Price]])-1</f>
        <v>0.13087095303237573</v>
      </c>
      <c r="AI171">
        <v>20.079039367684999</v>
      </c>
      <c r="AJ171">
        <v>104.95327102803699</v>
      </c>
      <c r="AK171" t="str">
        <f>IF(AND(Table2[[#This Row],[20D EMA]]&gt;Table2[[#This Row],[50D EMA]],Table2[[#This Row],[50D EMA]]&gt;Table2[[#This Row],[200D EMA]]),"Uptrend","Downtrend/NoTrend")</f>
        <v>Uptrend</v>
      </c>
      <c r="AL171">
        <v>0</v>
      </c>
      <c r="AM171" t="s">
        <v>10127</v>
      </c>
      <c r="AN171">
        <v>4.21</v>
      </c>
      <c r="AO171" t="s">
        <v>10125</v>
      </c>
      <c r="AP171">
        <v>0.11796382548131799</v>
      </c>
      <c r="AQ171">
        <f>(Table2[[#This Row],[Sharpe Ratio]]-AVERAGE(Table2[Sharpe Ratio]))/_xlfn.STDEV.P(Table2[Sharpe Ratio])</f>
        <v>0.72189549310314127</v>
      </c>
      <c r="AR1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-0.44727814172223301</v>
      </c>
    </row>
    <row r="172" spans="1:44" x14ac:dyDescent="0.3">
      <c r="A172" t="s">
        <v>520</v>
      </c>
      <c r="B172" t="s">
        <v>521</v>
      </c>
      <c r="C172" t="s">
        <v>10074</v>
      </c>
      <c r="D172" t="s">
        <v>18</v>
      </c>
      <c r="E172">
        <v>37563.449587440999</v>
      </c>
      <c r="F172">
        <v>214.33</v>
      </c>
      <c r="G172">
        <v>149.64103508315</v>
      </c>
      <c r="H172">
        <f>(Table2[[#This Row],[1Y Return vs Nifty]]-AVERAGE(Table2[1Y Return vs Nifty]))/_xlfn.STDEV.P(Table2[1Y Return vs Nifty])</f>
        <v>1.2570457179873702</v>
      </c>
      <c r="I172">
        <v>-7.2535186326057497</v>
      </c>
      <c r="J172">
        <f>(Table2[[#This Row],[1M Return vs Nifty]]-AVERAGE(Table2[1M Return vs Nifty]))/_xlfn.STDEV.P(Table2[1M Return vs Nifty])</f>
        <v>-0.84396078082663029</v>
      </c>
      <c r="K172">
        <v>50.6603219753339</v>
      </c>
      <c r="L172">
        <f>(Table2[[#This Row],[6M Return vs Nifty]]-AVERAGE(Table2[6M Return vs Nifty]))/_xlfn.STDEV.P(Table2[6M Return vs Nifty])</f>
        <v>1.1521387676486197</v>
      </c>
      <c r="M172">
        <v>-1.8868873508239801</v>
      </c>
      <c r="N172">
        <f>(Table2[[#This Row],[1W Return vs Nifty]]-AVERAGE(Table2[1W Return vs Nifty]))/_xlfn.STDEV.P(Table2[1W Return vs Nifty])</f>
        <v>0.20235949336057332</v>
      </c>
      <c r="O172">
        <v>214.19</v>
      </c>
      <c r="P172">
        <v>215.18392986937101</v>
      </c>
      <c r="Q172">
        <v>178.73158809560601</v>
      </c>
      <c r="R172">
        <v>49.623882311626502</v>
      </c>
      <c r="S172" s="2">
        <f>(Table2[[#This Row],[Close Price]]-Table2[[#This Row],[20D EMA]])/Table2[[#This Row],[20D EMA]]</f>
        <v>6.5362528596113164E-4</v>
      </c>
      <c r="T172" s="2">
        <f>(Table2[[#This Row],[Close Price]]-Table2[[#This Row],[50D EMA]])/Table2[[#This Row],[50D EMA]]</f>
        <v>-3.9683719406434547E-3</v>
      </c>
      <c r="U172" s="2">
        <f>(Table2[[#This Row],[Close Price]]-Table2[[#This Row],[200D EMA]])/Table2[[#This Row],[200D EMA]]</f>
        <v>0.199172470203487</v>
      </c>
      <c r="V172">
        <v>0.83496164611235502</v>
      </c>
      <c r="W172">
        <v>213.25</v>
      </c>
      <c r="X172">
        <v>219.8</v>
      </c>
      <c r="Y172">
        <v>208.81</v>
      </c>
      <c r="Z172">
        <v>230</v>
      </c>
      <c r="AA172">
        <v>170.1</v>
      </c>
      <c r="AB172">
        <v>230</v>
      </c>
      <c r="AC172" s="2">
        <f>(Table2[[#This Row],[Close Price]]/Table2[[#This Row],[Day Low]])-1</f>
        <v>5.0644783118405368E-3</v>
      </c>
      <c r="AD172" s="2">
        <f>(Table2[[#This Row],[Day High]]/Table2[[#This Row],[Close Price]])-1</f>
        <v>2.552139224560257E-2</v>
      </c>
      <c r="AE172" s="2">
        <f>(Table2[[#This Row],[Close Price]]/Table2[[#This Row],[Current Week Low]])-1</f>
        <v>2.6435515540443433E-2</v>
      </c>
      <c r="AF172" s="2">
        <f>(Table2[[#This Row],[Current Week High]]/Table2[[#This Row],[Close Price]])-1</f>
        <v>7.3111556944897904E-2</v>
      </c>
      <c r="AG172" s="2">
        <f>(Table2[[#This Row],[Close Price]]/Table2[[#This Row],[Current Month Low]])-1</f>
        <v>0.26002351557907133</v>
      </c>
      <c r="AH172" s="2">
        <f>(Table2[[#This Row],[Current Month High]]/Table2[[#This Row],[Close Price]])-1</f>
        <v>7.3111556944897904E-2</v>
      </c>
      <c r="AI172">
        <v>34.955442541874604</v>
      </c>
      <c r="AJ172">
        <v>179.075520833333</v>
      </c>
      <c r="AK172" t="str">
        <f>IF(AND(Table2[[#This Row],[20D EMA]]&gt;Table2[[#This Row],[50D EMA]],Table2[[#This Row],[50D EMA]]&gt;Table2[[#This Row],[200D EMA]]),"Uptrend","Downtrend/NoTrend")</f>
        <v>Downtrend/NoTrend</v>
      </c>
      <c r="AL172">
        <v>-0.12</v>
      </c>
      <c r="AM172" t="s">
        <v>10126</v>
      </c>
      <c r="AN172">
        <v>0.53</v>
      </c>
      <c r="AO172" t="s">
        <v>10125</v>
      </c>
      <c r="AP172">
        <v>0.11782566951861299</v>
      </c>
      <c r="AQ172">
        <f>(Table2[[#This Row],[Sharpe Ratio]]-AVERAGE(Table2[Sharpe Ratio]))/_xlfn.STDEV.P(Table2[Sharpe Ratio])</f>
        <v>0.7203335171044678</v>
      </c>
      <c r="AR1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73" spans="1:44" x14ac:dyDescent="0.3">
      <c r="A173" t="s">
        <v>189</v>
      </c>
      <c r="B173" t="s">
        <v>190</v>
      </c>
      <c r="C173" t="s">
        <v>10076</v>
      </c>
      <c r="D173" t="s">
        <v>32</v>
      </c>
      <c r="E173">
        <v>135721.777767908</v>
      </c>
      <c r="F173">
        <v>123.26</v>
      </c>
      <c r="G173">
        <v>118.00607353839401</v>
      </c>
      <c r="H173">
        <f>(Table2[[#This Row],[1Y Return vs Nifty]]-AVERAGE(Table2[1Y Return vs Nifty]))/_xlfn.STDEV.P(Table2[1Y Return vs Nifty])</f>
        <v>0.87847417893290647</v>
      </c>
      <c r="I173">
        <v>-13.422868840716101</v>
      </c>
      <c r="J173">
        <f>(Table2[[#This Row],[1M Return vs Nifty]]-AVERAGE(Table2[1M Return vs Nifty]))/_xlfn.STDEV.P(Table2[1M Return vs Nifty])</f>
        <v>-1.4153459276409097</v>
      </c>
      <c r="K173">
        <v>18.819976394150601</v>
      </c>
      <c r="L173">
        <f>(Table2[[#This Row],[6M Return vs Nifty]]-AVERAGE(Table2[6M Return vs Nifty]))/_xlfn.STDEV.P(Table2[6M Return vs Nifty])</f>
        <v>0.17941783328904801</v>
      </c>
      <c r="M173">
        <v>-8.6704544083204507</v>
      </c>
      <c r="N173">
        <f>(Table2[[#This Row],[1W Return vs Nifty]]-AVERAGE(Table2[1W Return vs Nifty]))/_xlfn.STDEV.P(Table2[1W Return vs Nifty])</f>
        <v>-1.1279219453105673</v>
      </c>
      <c r="O173">
        <v>125.44</v>
      </c>
      <c r="P173">
        <v>125.98434219225101</v>
      </c>
      <c r="Q173">
        <v>107.59782093790901</v>
      </c>
      <c r="R173">
        <v>44.225645480814102</v>
      </c>
      <c r="S173" s="2">
        <f>(Table2[[#This Row],[Close Price]]-Table2[[#This Row],[20D EMA]])/Table2[[#This Row],[20D EMA]]</f>
        <v>-1.7378826530612186E-2</v>
      </c>
      <c r="T173" s="2">
        <f>(Table2[[#This Row],[Close Price]]-Table2[[#This Row],[50D EMA]])/Table2[[#This Row],[50D EMA]]</f>
        <v>-2.1624450664620518E-2</v>
      </c>
      <c r="U173" s="2">
        <f>(Table2[[#This Row],[Close Price]]-Table2[[#This Row],[200D EMA]])/Table2[[#This Row],[200D EMA]]</f>
        <v>0.14556223281816369</v>
      </c>
      <c r="V173">
        <v>1.0129684748138199</v>
      </c>
      <c r="W173">
        <v>120.15</v>
      </c>
      <c r="X173">
        <v>124.99</v>
      </c>
      <c r="Y173">
        <v>117.81</v>
      </c>
      <c r="Z173">
        <v>126.68</v>
      </c>
      <c r="AA173">
        <v>104.2</v>
      </c>
      <c r="AB173">
        <v>138.6</v>
      </c>
      <c r="AC173" s="2">
        <f>(Table2[[#This Row],[Close Price]]/Table2[[#This Row],[Day Low]])-1</f>
        <v>2.5884311277569738E-2</v>
      </c>
      <c r="AD173" s="2">
        <f>(Table2[[#This Row],[Day High]]/Table2[[#This Row],[Close Price]])-1</f>
        <v>1.4035372383579325E-2</v>
      </c>
      <c r="AE173" s="2">
        <f>(Table2[[#This Row],[Close Price]]/Table2[[#This Row],[Current Week Low]])-1</f>
        <v>4.6260928613869767E-2</v>
      </c>
      <c r="AF173" s="2">
        <f>(Table2[[#This Row],[Current Week High]]/Table2[[#This Row],[Close Price]])-1</f>
        <v>2.7746227486613595E-2</v>
      </c>
      <c r="AG173" s="2">
        <f>(Table2[[#This Row],[Close Price]]/Table2[[#This Row],[Current Month Low]])-1</f>
        <v>0.18291746641074869</v>
      </c>
      <c r="AH173" s="2">
        <f>(Table2[[#This Row],[Current Month High]]/Table2[[#This Row],[Close Price]])-1</f>
        <v>0.12445237708907997</v>
      </c>
      <c r="AI173">
        <v>15.9337984747687</v>
      </c>
      <c r="AJ173">
        <v>145.04970178926399</v>
      </c>
      <c r="AK173" t="str">
        <f>IF(AND(Table2[[#This Row],[20D EMA]]&gt;Table2[[#This Row],[50D EMA]],Table2[[#This Row],[50D EMA]]&gt;Table2[[#This Row],[200D EMA]]),"Uptrend","Downtrend/NoTrend")</f>
        <v>Downtrend/NoTrend</v>
      </c>
      <c r="AL173">
        <v>-0.14000000000000001</v>
      </c>
      <c r="AM173" t="s">
        <v>10126</v>
      </c>
      <c r="AN173">
        <v>-2.2799999999999998</v>
      </c>
      <c r="AO173" t="s">
        <v>10126</v>
      </c>
      <c r="AP173">
        <v>0.117170434932867</v>
      </c>
      <c r="AQ173">
        <f>(Table2[[#This Row],[Sharpe Ratio]]-AVERAGE(Table2[Sharpe Ratio]))/_xlfn.STDEV.P(Table2[Sharpe Ratio])</f>
        <v>0.71292550751590344</v>
      </c>
      <c r="AR1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74" spans="1:44" x14ac:dyDescent="0.3">
      <c r="A174" t="s">
        <v>796</v>
      </c>
      <c r="B174" t="s">
        <v>797</v>
      </c>
      <c r="C174" t="s">
        <v>10079</v>
      </c>
      <c r="D174" t="s">
        <v>227</v>
      </c>
      <c r="E174">
        <v>19098.79409064</v>
      </c>
      <c r="F174">
        <v>1175.7</v>
      </c>
      <c r="G174">
        <v>95.776166951453305</v>
      </c>
      <c r="H174">
        <f>(Table2[[#This Row],[1Y Return vs Nifty]]-AVERAGE(Table2[1Y Return vs Nifty]))/_xlfn.STDEV.P(Table2[1Y Return vs Nifty])</f>
        <v>0.612451729759102</v>
      </c>
      <c r="I174">
        <v>-7.7264645002760801</v>
      </c>
      <c r="J174">
        <f>(Table2[[#This Row],[1M Return vs Nifty]]-AVERAGE(Table2[1M Return vs Nifty]))/_xlfn.STDEV.P(Table2[1M Return vs Nifty])</f>
        <v>-0.8877634885540604</v>
      </c>
      <c r="K174">
        <v>68.538409917290394</v>
      </c>
      <c r="L174">
        <f>(Table2[[#This Row],[6M Return vs Nifty]]-AVERAGE(Table2[6M Return vs Nifty]))/_xlfn.STDEV.P(Table2[6M Return vs Nifty])</f>
        <v>1.6983134428927136</v>
      </c>
      <c r="M174">
        <v>-0.64867032157730897</v>
      </c>
      <c r="N174">
        <f>(Table2[[#This Row],[1W Return vs Nifty]]-AVERAGE(Table2[1W Return vs Nifty]))/_xlfn.STDEV.P(Table2[1W Return vs Nifty])</f>
        <v>0.44517822237027393</v>
      </c>
      <c r="O174">
        <v>1187.98</v>
      </c>
      <c r="P174">
        <v>1170.0141605261099</v>
      </c>
      <c r="Q174">
        <v>949.42549845842495</v>
      </c>
      <c r="R174">
        <v>45.683184062258498</v>
      </c>
      <c r="S174" s="2">
        <f>(Table2[[#This Row],[Close Price]]-Table2[[#This Row],[20D EMA]])/Table2[[#This Row],[20D EMA]]</f>
        <v>-1.0336874358154155E-2</v>
      </c>
      <c r="T174" s="2">
        <f>(Table2[[#This Row],[Close Price]]-Table2[[#This Row],[50D EMA]])/Table2[[#This Row],[50D EMA]]</f>
        <v>4.8596330418201553E-3</v>
      </c>
      <c r="U174" s="2">
        <f>(Table2[[#This Row],[Close Price]]-Table2[[#This Row],[200D EMA]])/Table2[[#This Row],[200D EMA]]</f>
        <v>0.23832781182828489</v>
      </c>
      <c r="V174">
        <v>2.3722055205657</v>
      </c>
      <c r="W174">
        <v>1163</v>
      </c>
      <c r="X174">
        <v>1188</v>
      </c>
      <c r="Y174">
        <v>1150.25</v>
      </c>
      <c r="Z174">
        <v>1213</v>
      </c>
      <c r="AA174">
        <v>978.35</v>
      </c>
      <c r="AB174">
        <v>1309.1500000000001</v>
      </c>
      <c r="AC174" s="2">
        <f>(Table2[[#This Row],[Close Price]]/Table2[[#This Row],[Day Low]])-1</f>
        <v>1.0920034393809175E-2</v>
      </c>
      <c r="AD174" s="2">
        <f>(Table2[[#This Row],[Day High]]/Table2[[#This Row],[Close Price]])-1</f>
        <v>1.0461852513396153E-2</v>
      </c>
      <c r="AE174" s="2">
        <f>(Table2[[#This Row],[Close Price]]/Table2[[#This Row],[Current Week Low]])-1</f>
        <v>2.2125624864159921E-2</v>
      </c>
      <c r="AF174" s="2">
        <f>(Table2[[#This Row],[Current Week High]]/Table2[[#This Row],[Close Price]])-1</f>
        <v>3.1725780386152813E-2</v>
      </c>
      <c r="AG174" s="2">
        <f>(Table2[[#This Row],[Close Price]]/Table2[[#This Row],[Current Month Low]])-1</f>
        <v>0.20171717687943991</v>
      </c>
      <c r="AH174" s="2">
        <f>(Table2[[#This Row],[Current Month High]]/Table2[[#This Row],[Close Price]])-1</f>
        <v>0.11350684698477509</v>
      </c>
      <c r="AI174">
        <v>14.1957982478523</v>
      </c>
      <c r="AJ174">
        <v>123.94285714285699</v>
      </c>
      <c r="AK174" t="str">
        <f>IF(AND(Table2[[#This Row],[20D EMA]]&gt;Table2[[#This Row],[50D EMA]],Table2[[#This Row],[50D EMA]]&gt;Table2[[#This Row],[200D EMA]]),"Uptrend","Downtrend/NoTrend")</f>
        <v>Uptrend</v>
      </c>
      <c r="AL174">
        <v>-0.06</v>
      </c>
      <c r="AM174" t="s">
        <v>10126</v>
      </c>
      <c r="AN174">
        <v>-4.8</v>
      </c>
      <c r="AO174" t="s">
        <v>10126</v>
      </c>
      <c r="AP174">
        <v>0.117084010154601</v>
      </c>
      <c r="AQ174">
        <f>(Table2[[#This Row],[Sharpe Ratio]]-AVERAGE(Table2[Sharpe Ratio]))/_xlfn.STDEV.P(Table2[Sharpe Ratio])</f>
        <v>0.71194839855369108</v>
      </c>
      <c r="AR1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2.5801283050217205</v>
      </c>
    </row>
    <row r="175" spans="1:44" x14ac:dyDescent="0.3">
      <c r="A175" t="s">
        <v>693</v>
      </c>
      <c r="B175" t="s">
        <v>694</v>
      </c>
      <c r="C175" t="s">
        <v>10084</v>
      </c>
      <c r="D175" t="s">
        <v>507</v>
      </c>
      <c r="E175">
        <v>23849.361459299998</v>
      </c>
      <c r="F175">
        <v>1559.4</v>
      </c>
      <c r="G175">
        <v>67.954244191629499</v>
      </c>
      <c r="H175">
        <f>(Table2[[#This Row],[1Y Return vs Nifty]]-AVERAGE(Table2[1Y Return vs Nifty]))/_xlfn.STDEV.P(Table2[1Y Return vs Nifty])</f>
        <v>0.27951033819964666</v>
      </c>
      <c r="I175">
        <v>4.2644217980883896</v>
      </c>
      <c r="J175">
        <f>(Table2[[#This Row],[1M Return vs Nifty]]-AVERAGE(Table2[1M Return vs Nifty]))/_xlfn.STDEV.P(Table2[1M Return vs Nifty])</f>
        <v>0.22279339294981482</v>
      </c>
      <c r="K175">
        <v>36.726465876067799</v>
      </c>
      <c r="L175">
        <f>(Table2[[#This Row],[6M Return vs Nifty]]-AVERAGE(Table2[6M Return vs Nifty]))/_xlfn.STDEV.P(Table2[6M Return vs Nifty])</f>
        <v>0.72646017413109798</v>
      </c>
      <c r="M175">
        <v>-3.12785774116852</v>
      </c>
      <c r="N175">
        <f>(Table2[[#This Row],[1W Return vs Nifty]]-AVERAGE(Table2[1W Return vs Nifty]))/_xlfn.STDEV.P(Table2[1W Return vs Nifty])</f>
        <v>-4.0999179476822807E-2</v>
      </c>
      <c r="O175">
        <v>1516.37</v>
      </c>
      <c r="P175">
        <v>1345.9482481760399</v>
      </c>
      <c r="Q175">
        <v>1096.20454837124</v>
      </c>
      <c r="R175">
        <v>51.354394140172502</v>
      </c>
      <c r="S175" s="2">
        <f>(Table2[[#This Row],[Close Price]]-Table2[[#This Row],[20D EMA]])/Table2[[#This Row],[20D EMA]]</f>
        <v>2.8376979233300712E-2</v>
      </c>
      <c r="T175" s="2">
        <f>(Table2[[#This Row],[Close Price]]-Table2[[#This Row],[50D EMA]])/Table2[[#This Row],[50D EMA]]</f>
        <v>0.15858837968935216</v>
      </c>
      <c r="U175" s="2">
        <f>(Table2[[#This Row],[Close Price]]-Table2[[#This Row],[200D EMA]])/Table2[[#This Row],[200D EMA]]</f>
        <v>0.42254472700098178</v>
      </c>
      <c r="V175">
        <v>0.36708904885836502</v>
      </c>
      <c r="W175">
        <v>1551.05</v>
      </c>
      <c r="X175">
        <v>1599.5</v>
      </c>
      <c r="Y175">
        <v>1545.4</v>
      </c>
      <c r="Z175">
        <v>1700</v>
      </c>
      <c r="AA175">
        <v>1300.05</v>
      </c>
      <c r="AB175">
        <v>1700</v>
      </c>
      <c r="AC175" s="2">
        <f>(Table2[[#This Row],[Close Price]]/Table2[[#This Row],[Day Low]])-1</f>
        <v>5.3834499210212439E-3</v>
      </c>
      <c r="AD175" s="2">
        <f>(Table2[[#This Row],[Day High]]/Table2[[#This Row],[Close Price]])-1</f>
        <v>2.5715018596896178E-2</v>
      </c>
      <c r="AE175" s="2">
        <f>(Table2[[#This Row],[Close Price]]/Table2[[#This Row],[Current Week Low]])-1</f>
        <v>9.0591432638797986E-3</v>
      </c>
      <c r="AF175" s="2">
        <f>(Table2[[#This Row],[Current Week High]]/Table2[[#This Row],[Close Price]])-1</f>
        <v>9.0162883160189722E-2</v>
      </c>
      <c r="AG175" s="2">
        <f>(Table2[[#This Row],[Close Price]]/Table2[[#This Row],[Current Month Low]])-1</f>
        <v>0.19949232721818411</v>
      </c>
      <c r="AH175" s="2">
        <f>(Table2[[#This Row],[Current Month High]]/Table2[[#This Row],[Close Price]])-1</f>
        <v>9.0162883160189722E-2</v>
      </c>
      <c r="AI175">
        <v>9.0162883160189704</v>
      </c>
      <c r="AJ175">
        <v>98.915747177753602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0.43</v>
      </c>
      <c r="AM175" t="s">
        <v>10125</v>
      </c>
      <c r="AN175">
        <v>0.12</v>
      </c>
      <c r="AO175" t="s">
        <v>10125</v>
      </c>
      <c r="AP175">
        <v>0.11505230073978601</v>
      </c>
      <c r="AQ175">
        <f>(Table2[[#This Row],[Sharpe Ratio]]-AVERAGE(Table2[Sharpe Ratio]))/_xlfn.STDEV.P(Table2[Sharpe Ratio])</f>
        <v>0.68897811714067603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1.8767428429444128</v>
      </c>
    </row>
    <row r="176" spans="1:44" x14ac:dyDescent="0.3">
      <c r="A176" t="s">
        <v>964</v>
      </c>
      <c r="B176" t="s">
        <v>965</v>
      </c>
      <c r="C176" t="s">
        <v>10079</v>
      </c>
      <c r="D176" t="s">
        <v>46</v>
      </c>
      <c r="E176">
        <v>14098.270884332</v>
      </c>
      <c r="F176">
        <v>250.84</v>
      </c>
      <c r="G176">
        <v>90.902486112960702</v>
      </c>
      <c r="H176">
        <f>(Table2[[#This Row],[1Y Return vs Nifty]]-AVERAGE(Table2[1Y Return vs Nifty]))/_xlfn.STDEV.P(Table2[1Y Return vs Nifty])</f>
        <v>0.5541290144531863</v>
      </c>
      <c r="I176">
        <v>-11.7728276305414</v>
      </c>
      <c r="J176">
        <f>(Table2[[#This Row],[1M Return vs Nifty]]-AVERAGE(Table2[1M Return vs Nifty]))/_xlfn.STDEV.P(Table2[1M Return vs Nifty])</f>
        <v>-1.2625244784896121</v>
      </c>
      <c r="K176">
        <v>35.166406320548603</v>
      </c>
      <c r="L176">
        <f>(Table2[[#This Row],[6M Return vs Nifty]]-AVERAGE(Table2[6M Return vs Nifty]))/_xlfn.STDEV.P(Table2[6M Return vs Nifty])</f>
        <v>0.6788004342381363</v>
      </c>
      <c r="M176">
        <v>-4.8264071193431697</v>
      </c>
      <c r="N176">
        <f>(Table2[[#This Row],[1W Return vs Nifty]]-AVERAGE(Table2[1W Return vs Nifty]))/_xlfn.STDEV.P(Table2[1W Return vs Nifty])</f>
        <v>-0.37409070658941079</v>
      </c>
      <c r="O176">
        <v>251.44</v>
      </c>
      <c r="P176">
        <v>243.62922934206</v>
      </c>
      <c r="Q176">
        <v>202.13910726628799</v>
      </c>
      <c r="R176">
        <v>48.253057528251802</v>
      </c>
      <c r="S176" s="2">
        <f>(Table2[[#This Row],[Close Price]]-Table2[[#This Row],[20D EMA]])/Table2[[#This Row],[20D EMA]]</f>
        <v>-2.3862551702195129E-3</v>
      </c>
      <c r="T176" s="2">
        <f>(Table2[[#This Row],[Close Price]]-Table2[[#This Row],[50D EMA]])/Table2[[#This Row],[50D EMA]]</f>
        <v>2.9597313415197592E-2</v>
      </c>
      <c r="U176" s="2">
        <f>(Table2[[#This Row],[Close Price]]-Table2[[#This Row],[200D EMA]])/Table2[[#This Row],[200D EMA]]</f>
        <v>0.24092761362379958</v>
      </c>
      <c r="V176">
        <v>0.75702163326428595</v>
      </c>
      <c r="W176">
        <v>249.35</v>
      </c>
      <c r="X176">
        <v>255.28</v>
      </c>
      <c r="Y176">
        <v>245.1</v>
      </c>
      <c r="Z176">
        <v>258.25</v>
      </c>
      <c r="AA176">
        <v>190.2</v>
      </c>
      <c r="AB176">
        <v>274.79000000000002</v>
      </c>
      <c r="AC176" s="2">
        <f>(Table2[[#This Row],[Close Price]]/Table2[[#This Row],[Day Low]])-1</f>
        <v>5.9755363946261131E-3</v>
      </c>
      <c r="AD176" s="2">
        <f>(Table2[[#This Row],[Day High]]/Table2[[#This Row],[Close Price]])-1</f>
        <v>1.7700526231861025E-2</v>
      </c>
      <c r="AE176" s="2">
        <f>(Table2[[#This Row],[Close Price]]/Table2[[#This Row],[Current Week Low]])-1</f>
        <v>2.3419012647898807E-2</v>
      </c>
      <c r="AF176" s="2">
        <f>(Table2[[#This Row],[Current Week High]]/Table2[[#This Row],[Close Price]])-1</f>
        <v>2.9540743103173339E-2</v>
      </c>
      <c r="AG176" s="2">
        <f>(Table2[[#This Row],[Close Price]]/Table2[[#This Row],[Current Month Low]])-1</f>
        <v>0.31882229232386972</v>
      </c>
      <c r="AH176" s="2">
        <f>(Table2[[#This Row],[Current Month High]]/Table2[[#This Row],[Close Price]])-1</f>
        <v>9.5479189921862551E-2</v>
      </c>
      <c r="AI176">
        <v>15.571679158028999</v>
      </c>
      <c r="AJ176">
        <v>122.277359326539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0.03</v>
      </c>
      <c r="AM176" t="s">
        <v>10125</v>
      </c>
      <c r="AN176">
        <v>1.65</v>
      </c>
      <c r="AO176" t="s">
        <v>10125</v>
      </c>
      <c r="AP176">
        <v>0.11428542680232601</v>
      </c>
      <c r="AQ176">
        <f>(Table2[[#This Row],[Sharpe Ratio]]-AVERAGE(Table2[Sharpe Ratio]))/_xlfn.STDEV.P(Table2[Sharpe Ratio])</f>
        <v>0.68030792541772878</v>
      </c>
      <c r="AR1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0.27662218903002833</v>
      </c>
    </row>
    <row r="177" spans="1:44" x14ac:dyDescent="0.3">
      <c r="A177" t="s">
        <v>1607</v>
      </c>
      <c r="B177" t="s">
        <v>1608</v>
      </c>
      <c r="C177" t="s">
        <v>10092</v>
      </c>
      <c r="D177" t="s">
        <v>1113</v>
      </c>
      <c r="E177">
        <v>5219.3638197</v>
      </c>
      <c r="F177">
        <v>408.3</v>
      </c>
      <c r="G177">
        <v>28.867019997932701</v>
      </c>
      <c r="H177">
        <f>(Table2[[#This Row],[1Y Return vs Nifty]]-AVERAGE(Table2[1Y Return vs Nifty]))/_xlfn.STDEV.P(Table2[1Y Return vs Nifty])</f>
        <v>-0.1882414749150928</v>
      </c>
      <c r="I177">
        <v>-6.7073447663858197</v>
      </c>
      <c r="J177">
        <f>(Table2[[#This Row],[1M Return vs Nifty]]-AVERAGE(Table2[1M Return vs Nifty]))/_xlfn.STDEV.P(Table2[1M Return vs Nifty])</f>
        <v>-0.79337593409091778</v>
      </c>
      <c r="K177">
        <v>8.6684710155930293</v>
      </c>
      <c r="L177">
        <f>(Table2[[#This Row],[6M Return vs Nifty]]-AVERAGE(Table2[6M Return vs Nifty]))/_xlfn.STDEV.P(Table2[6M Return vs Nifty])</f>
        <v>-0.13071013852612981</v>
      </c>
      <c r="M177">
        <v>-9.8924554572842496</v>
      </c>
      <c r="N177">
        <f>(Table2[[#This Row],[1W Return vs Nifty]]-AVERAGE(Table2[1W Return vs Nifty]))/_xlfn.STDEV.P(Table2[1W Return vs Nifty])</f>
        <v>-1.3675606633618262</v>
      </c>
      <c r="O177">
        <v>438.64</v>
      </c>
      <c r="P177">
        <v>440.180001961691</v>
      </c>
      <c r="Q177">
        <v>398.56127639372602</v>
      </c>
      <c r="R177">
        <v>31.7293490127566</v>
      </c>
      <c r="S177" s="2">
        <f>(Table2[[#This Row],[Close Price]]-Table2[[#This Row],[20D EMA]])/Table2[[#This Row],[20D EMA]]</f>
        <v>-6.9168338500820659E-2</v>
      </c>
      <c r="T177" s="2">
        <f>(Table2[[#This Row],[Close Price]]-Table2[[#This Row],[50D EMA]])/Table2[[#This Row],[50D EMA]]</f>
        <v>-7.2424921213175689E-2</v>
      </c>
      <c r="U177" s="2">
        <f>(Table2[[#This Row],[Close Price]]-Table2[[#This Row],[200D EMA]])/Table2[[#This Row],[200D EMA]]</f>
        <v>2.4434695950374813E-2</v>
      </c>
      <c r="V177">
        <v>1.28367413520673</v>
      </c>
      <c r="W177">
        <v>404.1</v>
      </c>
      <c r="X177">
        <v>430.05</v>
      </c>
      <c r="Y177">
        <v>404.1</v>
      </c>
      <c r="Z177">
        <v>479.9</v>
      </c>
      <c r="AA177">
        <v>346.45</v>
      </c>
      <c r="AB177">
        <v>479.9</v>
      </c>
      <c r="AC177" s="2">
        <f>(Table2[[#This Row],[Close Price]]/Table2[[#This Row],[Day Low]])-1</f>
        <v>1.0393466963622755E-2</v>
      </c>
      <c r="AD177" s="2">
        <f>(Table2[[#This Row],[Day High]]/Table2[[#This Row],[Close Price]])-1</f>
        <v>5.3269654665687005E-2</v>
      </c>
      <c r="AE177" s="2">
        <f>(Table2[[#This Row],[Close Price]]/Table2[[#This Row],[Current Week Low]])-1</f>
        <v>1.0393466963622755E-2</v>
      </c>
      <c r="AF177" s="2">
        <f>(Table2[[#This Row],[Current Week High]]/Table2[[#This Row],[Close Price]])-1</f>
        <v>0.17536125397991653</v>
      </c>
      <c r="AG177" s="2">
        <f>(Table2[[#This Row],[Close Price]]/Table2[[#This Row],[Current Month Low]])-1</f>
        <v>0.17852503968826672</v>
      </c>
      <c r="AH177" s="2">
        <f>(Table2[[#This Row],[Current Month High]]/Table2[[#This Row],[Close Price]])-1</f>
        <v>0.17536125397991653</v>
      </c>
      <c r="AI177">
        <v>30.0391868723977</v>
      </c>
      <c r="AJ177">
        <v>62.023809523809497</v>
      </c>
      <c r="AK177" t="str">
        <f>IF(AND(Table2[[#This Row],[20D EMA]]&gt;Table2[[#This Row],[50D EMA]],Table2[[#This Row],[50D EMA]]&gt;Table2[[#This Row],[200D EMA]]),"Uptrend","Downtrend/NoTrend")</f>
        <v>Downtrend/NoTrend</v>
      </c>
      <c r="AL177">
        <v>-0.15</v>
      </c>
      <c r="AM177" t="s">
        <v>10126</v>
      </c>
      <c r="AN177">
        <v>-11.45</v>
      </c>
      <c r="AO177" t="s">
        <v>10126</v>
      </c>
      <c r="AP177">
        <v>0.113935997646691</v>
      </c>
      <c r="AQ177">
        <f>(Table2[[#This Row],[Sharpe Ratio]]-AVERAGE(Table2[Sharpe Ratio]))/_xlfn.STDEV.P(Table2[Sharpe Ratio])</f>
        <v>0.67635731812107502</v>
      </c>
      <c r="AR1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78" spans="1:44" x14ac:dyDescent="0.3">
      <c r="A178" t="s">
        <v>1583</v>
      </c>
      <c r="B178" t="s">
        <v>1584</v>
      </c>
      <c r="C178" t="s">
        <v>10084</v>
      </c>
      <c r="D178" t="s">
        <v>278</v>
      </c>
      <c r="E178">
        <v>5474.4813221599998</v>
      </c>
      <c r="F178">
        <v>2356.4</v>
      </c>
      <c r="G178">
        <v>143.23878023835499</v>
      </c>
      <c r="H178">
        <f>(Table2[[#This Row],[1Y Return vs Nifty]]-AVERAGE(Table2[1Y Return vs Nifty]))/_xlfn.STDEV.P(Table2[1Y Return vs Nifty])</f>
        <v>1.1804307530352565</v>
      </c>
      <c r="I178">
        <v>30.753031550681399</v>
      </c>
      <c r="J178">
        <f>(Table2[[#This Row],[1M Return vs Nifty]]-AVERAGE(Table2[1M Return vs Nifty]))/_xlfn.STDEV.P(Table2[1M Return vs Nifty])</f>
        <v>2.6760822583629791</v>
      </c>
      <c r="K178">
        <v>56.011703307982401</v>
      </c>
      <c r="L178">
        <f>(Table2[[#This Row],[6M Return vs Nifty]]-AVERAGE(Table2[6M Return vs Nifty]))/_xlfn.STDEV.P(Table2[6M Return vs Nifty])</f>
        <v>1.3156231945602563</v>
      </c>
      <c r="M178">
        <v>5.26728326217264</v>
      </c>
      <c r="N178">
        <f>(Table2[[#This Row],[1W Return vs Nifty]]-AVERAGE(Table2[1W Return vs Nifty]))/_xlfn.STDEV.P(Table2[1W Return vs Nifty])</f>
        <v>1.6053175970972653</v>
      </c>
      <c r="O178">
        <v>2054.7199999999998</v>
      </c>
      <c r="P178">
        <v>1904.60656452475</v>
      </c>
      <c r="Q178">
        <v>1610.8917813023199</v>
      </c>
      <c r="R178">
        <v>75.132816241050904</v>
      </c>
      <c r="S178" s="2">
        <f>(Table2[[#This Row],[Close Price]]-Table2[[#This Row],[20D EMA]])/Table2[[#This Row],[20D EMA]]</f>
        <v>0.1468229247780721</v>
      </c>
      <c r="T178" s="2">
        <f>(Table2[[#This Row],[Close Price]]-Table2[[#This Row],[50D EMA]])/Table2[[#This Row],[50D EMA]]</f>
        <v>0.23721089903309486</v>
      </c>
      <c r="U178" s="2">
        <f>(Table2[[#This Row],[Close Price]]-Table2[[#This Row],[200D EMA]])/Table2[[#This Row],[200D EMA]]</f>
        <v>0.4627922417575292</v>
      </c>
      <c r="V178">
        <v>2.4295224694119599</v>
      </c>
      <c r="W178">
        <v>2233</v>
      </c>
      <c r="X178">
        <v>2422.0500000000002</v>
      </c>
      <c r="Y178">
        <v>1957.5</v>
      </c>
      <c r="Z178">
        <v>2422.0500000000002</v>
      </c>
      <c r="AA178">
        <v>1551</v>
      </c>
      <c r="AB178">
        <v>2422.0500000000002</v>
      </c>
      <c r="AC178" s="2">
        <f>(Table2[[#This Row],[Close Price]]/Table2[[#This Row],[Day Low]])-1</f>
        <v>5.526197939991051E-2</v>
      </c>
      <c r="AD178" s="2">
        <f>(Table2[[#This Row],[Day High]]/Table2[[#This Row],[Close Price]])-1</f>
        <v>2.7860295365812249E-2</v>
      </c>
      <c r="AE178" s="2">
        <f>(Table2[[#This Row],[Close Price]]/Table2[[#This Row],[Current Week Low]])-1</f>
        <v>0.20378033205619417</v>
      </c>
      <c r="AF178" s="2">
        <f>(Table2[[#This Row],[Current Week High]]/Table2[[#This Row],[Close Price]])-1</f>
        <v>2.7860295365812249E-2</v>
      </c>
      <c r="AG178" s="2">
        <f>(Table2[[#This Row],[Close Price]]/Table2[[#This Row],[Current Month Low]])-1</f>
        <v>0.51927788523533214</v>
      </c>
      <c r="AH178" s="2">
        <f>(Table2[[#This Row],[Current Month High]]/Table2[[#This Row],[Close Price]])-1</f>
        <v>2.7860295365812249E-2</v>
      </c>
      <c r="AI178">
        <v>2.78602953658122</v>
      </c>
      <c r="AJ178">
        <v>188.15652705594599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0.22</v>
      </c>
      <c r="AM178" t="s">
        <v>10125</v>
      </c>
      <c r="AN178">
        <v>10.71</v>
      </c>
      <c r="AO178" t="s">
        <v>10125</v>
      </c>
      <c r="AP178">
        <v>0.11329694433799301</v>
      </c>
      <c r="AQ178">
        <f>(Table2[[#This Row],[Sharpe Ratio]]-AVERAGE(Table2[Sharpe Ratio]))/_xlfn.STDEV.P(Table2[Sharpe Ratio])</f>
        <v>0.66913225225699424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7.4465860553127516</v>
      </c>
    </row>
    <row r="179" spans="1:44" x14ac:dyDescent="0.3">
      <c r="A179" t="s">
        <v>84</v>
      </c>
      <c r="B179" t="s">
        <v>85</v>
      </c>
      <c r="C179" t="s">
        <v>10081</v>
      </c>
      <c r="D179" t="s">
        <v>86</v>
      </c>
      <c r="E179">
        <v>307803.48338980402</v>
      </c>
      <c r="F179">
        <v>330.95</v>
      </c>
      <c r="G179">
        <v>49.843407645866698</v>
      </c>
      <c r="H179">
        <f>(Table2[[#This Row],[1Y Return vs Nifty]]-AVERAGE(Table2[1Y Return vs Nifty]))/_xlfn.STDEV.P(Table2[1Y Return vs Nifty])</f>
        <v>6.278027342642778E-2</v>
      </c>
      <c r="I179">
        <v>-0.75768630716860796</v>
      </c>
      <c r="J179">
        <f>(Table2[[#This Row],[1M Return vs Nifty]]-AVERAGE(Table2[1M Return vs Nifty]))/_xlfn.STDEV.P(Table2[1M Return vs Nifty])</f>
        <v>-0.24233792238175353</v>
      </c>
      <c r="K179">
        <v>28.166802734637699</v>
      </c>
      <c r="L179">
        <f>(Table2[[#This Row],[6M Return vs Nifty]]-AVERAGE(Table2[6M Return vs Nifty]))/_xlfn.STDEV.P(Table2[6M Return vs Nifty])</f>
        <v>0.46496290151180875</v>
      </c>
      <c r="M179">
        <v>-0.66790709178126495</v>
      </c>
      <c r="N179">
        <f>(Table2[[#This Row],[1W Return vs Nifty]]-AVERAGE(Table2[1W Return vs Nifty]))/_xlfn.STDEV.P(Table2[1W Return vs Nifty])</f>
        <v>0.44140582384816823</v>
      </c>
      <c r="O179">
        <v>322.75</v>
      </c>
      <c r="P179">
        <v>311.13767938839101</v>
      </c>
      <c r="Q179">
        <v>265.22101470191001</v>
      </c>
      <c r="R179">
        <v>59.9064550375994</v>
      </c>
      <c r="S179" s="2">
        <f>(Table2[[#This Row],[Close Price]]-Table2[[#This Row],[20D EMA]])/Table2[[#This Row],[20D EMA]]</f>
        <v>2.540666150271104E-2</v>
      </c>
      <c r="T179" s="2">
        <f>(Table2[[#This Row],[Close Price]]-Table2[[#This Row],[50D EMA]])/Table2[[#This Row],[50D EMA]]</f>
        <v>6.3677021216313051E-2</v>
      </c>
      <c r="U179" s="2">
        <f>(Table2[[#This Row],[Close Price]]-Table2[[#This Row],[200D EMA]])/Table2[[#This Row],[200D EMA]]</f>
        <v>0.24782721449114728</v>
      </c>
      <c r="V179">
        <v>0.85869191231270103</v>
      </c>
      <c r="W179">
        <v>329.6</v>
      </c>
      <c r="X179">
        <v>337.35</v>
      </c>
      <c r="Y179">
        <v>322.55</v>
      </c>
      <c r="Z179">
        <v>337.35</v>
      </c>
      <c r="AA179">
        <v>279.2</v>
      </c>
      <c r="AB179">
        <v>348.7</v>
      </c>
      <c r="AC179" s="2">
        <f>(Table2[[#This Row],[Close Price]]/Table2[[#This Row],[Day Low]])-1</f>
        <v>4.0958737864076333E-3</v>
      </c>
      <c r="AD179" s="2">
        <f>(Table2[[#This Row],[Day High]]/Table2[[#This Row],[Close Price]])-1</f>
        <v>1.9338268620637589E-2</v>
      </c>
      <c r="AE179" s="2">
        <f>(Table2[[#This Row],[Close Price]]/Table2[[#This Row],[Current Week Low]])-1</f>
        <v>2.6042474035033347E-2</v>
      </c>
      <c r="AF179" s="2">
        <f>(Table2[[#This Row],[Current Week High]]/Table2[[#This Row],[Close Price]])-1</f>
        <v>1.9338268620637589E-2</v>
      </c>
      <c r="AG179" s="2">
        <f>(Table2[[#This Row],[Close Price]]/Table2[[#This Row],[Current Month Low]])-1</f>
        <v>0.18535100286532957</v>
      </c>
      <c r="AH179" s="2">
        <f>(Table2[[#This Row],[Current Month High]]/Table2[[#This Row],[Close Price]])-1</f>
        <v>5.3633479377549476E-2</v>
      </c>
      <c r="AI179">
        <v>5.3633479377549396</v>
      </c>
      <c r="AJ179">
        <v>86.424447260949094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0.12</v>
      </c>
      <c r="AM179" t="s">
        <v>10125</v>
      </c>
      <c r="AN179">
        <v>4.55</v>
      </c>
      <c r="AO179" t="s">
        <v>10125</v>
      </c>
      <c r="AP179">
        <v>0.110700992941398</v>
      </c>
      <c r="AQ179">
        <f>(Table2[[#This Row],[Sharpe Ratio]]-AVERAGE(Table2[Sharpe Ratio]))/_xlfn.STDEV.P(Table2[Sharpe Ratio])</f>
        <v>0.63978271354861249</v>
      </c>
      <c r="AR1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1.3665937899532636</v>
      </c>
    </row>
    <row r="180" spans="1:44" x14ac:dyDescent="0.3">
      <c r="A180" t="s">
        <v>369</v>
      </c>
      <c r="B180" t="s">
        <v>370</v>
      </c>
      <c r="C180" t="s">
        <v>10089</v>
      </c>
      <c r="D180" t="s">
        <v>140</v>
      </c>
      <c r="E180">
        <v>64203.064998274996</v>
      </c>
      <c r="F180">
        <v>1765.75</v>
      </c>
      <c r="G180">
        <v>53.593578771234803</v>
      </c>
      <c r="H180">
        <f>(Table2[[#This Row],[1Y Return vs Nifty]]-AVERAGE(Table2[1Y Return vs Nifty]))/_xlfn.STDEV.P(Table2[1Y Return vs Nifty])</f>
        <v>0.10765809167949135</v>
      </c>
      <c r="I180">
        <v>-7.7051710502369302</v>
      </c>
      <c r="J180">
        <f>(Table2[[#This Row],[1M Return vs Nifty]]-AVERAGE(Table2[1M Return vs Nifty]))/_xlfn.STDEV.P(Table2[1M Return vs Nifty])</f>
        <v>-0.88579135848097634</v>
      </c>
      <c r="K180">
        <v>12.1694121803475</v>
      </c>
      <c r="L180">
        <f>(Table2[[#This Row],[6M Return vs Nifty]]-AVERAGE(Table2[6M Return vs Nifty]))/_xlfn.STDEV.P(Table2[6M Return vs Nifty])</f>
        <v>-2.3756564412588527E-2</v>
      </c>
      <c r="M180">
        <v>-9.4072538994186594</v>
      </c>
      <c r="N180">
        <f>(Table2[[#This Row],[1W Return vs Nifty]]-AVERAGE(Table2[1W Return vs Nifty]))/_xlfn.STDEV.P(Table2[1W Return vs Nifty])</f>
        <v>-1.2724109256247123</v>
      </c>
      <c r="O180">
        <v>1829.21</v>
      </c>
      <c r="P180">
        <v>1731.2832016989901</v>
      </c>
      <c r="Q180">
        <v>1456.1832601766</v>
      </c>
      <c r="R180">
        <v>31.931923157962299</v>
      </c>
      <c r="S180" s="2">
        <f>(Table2[[#This Row],[Close Price]]-Table2[[#This Row],[20D EMA]])/Table2[[#This Row],[20D EMA]]</f>
        <v>-3.4692572203300895E-2</v>
      </c>
      <c r="T180" s="2">
        <f>(Table2[[#This Row],[Close Price]]-Table2[[#This Row],[50D EMA]])/Table2[[#This Row],[50D EMA]]</f>
        <v>1.9908238159525856E-2</v>
      </c>
      <c r="U180" s="2">
        <f>(Table2[[#This Row],[Close Price]]-Table2[[#This Row],[200D EMA]])/Table2[[#This Row],[200D EMA]]</f>
        <v>0.21258776164330923</v>
      </c>
      <c r="V180">
        <v>0.93625869551158203</v>
      </c>
      <c r="W180">
        <v>1750</v>
      </c>
      <c r="X180">
        <v>1779.6</v>
      </c>
      <c r="Y180">
        <v>1750</v>
      </c>
      <c r="Z180">
        <v>1934</v>
      </c>
      <c r="AA180">
        <v>1601.35</v>
      </c>
      <c r="AB180">
        <v>1953.05</v>
      </c>
      <c r="AC180" s="2">
        <f>(Table2[[#This Row],[Close Price]]/Table2[[#This Row],[Day Low]])-1</f>
        <v>8.999999999999897E-3</v>
      </c>
      <c r="AD180" s="2">
        <f>(Table2[[#This Row],[Day High]]/Table2[[#This Row],[Close Price]])-1</f>
        <v>7.8436924819480502E-3</v>
      </c>
      <c r="AE180" s="2">
        <f>(Table2[[#This Row],[Close Price]]/Table2[[#This Row],[Current Week Low]])-1</f>
        <v>8.999999999999897E-3</v>
      </c>
      <c r="AF180" s="2">
        <f>(Table2[[#This Row],[Current Week High]]/Table2[[#This Row],[Close Price]])-1</f>
        <v>9.5285289537023976E-2</v>
      </c>
      <c r="AG180" s="2">
        <f>(Table2[[#This Row],[Close Price]]/Table2[[#This Row],[Current Month Low]])-1</f>
        <v>0.10266337777500234</v>
      </c>
      <c r="AH180" s="2">
        <f>(Table2[[#This Row],[Current Month High]]/Table2[[#This Row],[Close Price]])-1</f>
        <v>0.10607390627212232</v>
      </c>
      <c r="AI180">
        <v>10.607390627212199</v>
      </c>
      <c r="AJ180">
        <v>81.102564102564102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-0.01</v>
      </c>
      <c r="AM180" t="s">
        <v>10126</v>
      </c>
      <c r="AN180">
        <v>-8.5500000000000007</v>
      </c>
      <c r="AO180" t="s">
        <v>10126</v>
      </c>
      <c r="AP180">
        <v>0.11030368090381699</v>
      </c>
      <c r="AQ180">
        <f>(Table2[[#This Row],[Sharpe Ratio]]-AVERAGE(Table2[Sharpe Ratio]))/_xlfn.STDEV.P(Table2[Sharpe Ratio])</f>
        <v>0.63529074769686933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-1.4390100091419165</v>
      </c>
    </row>
    <row r="181" spans="1:44" x14ac:dyDescent="0.3">
      <c r="A181" t="s">
        <v>1318</v>
      </c>
      <c r="B181" t="s">
        <v>1319</v>
      </c>
      <c r="C181" t="s">
        <v>10086</v>
      </c>
      <c r="D181" t="s">
        <v>302</v>
      </c>
      <c r="E181">
        <v>8033.1328723050001</v>
      </c>
      <c r="F181">
        <v>493.55</v>
      </c>
      <c r="G181">
        <v>7.3774525739528203</v>
      </c>
      <c r="H181">
        <f>(Table2[[#This Row],[1Y Return vs Nifty]]-AVERAGE(Table2[1Y Return vs Nifty]))/_xlfn.STDEV.P(Table2[1Y Return vs Nifty])</f>
        <v>-0.44540438000670018</v>
      </c>
      <c r="I181">
        <v>9.6797557275314894</v>
      </c>
      <c r="J181">
        <f>(Table2[[#This Row],[1M Return vs Nifty]]-AVERAGE(Table2[1M Return vs Nifty]))/_xlfn.STDEV.P(Table2[1M Return vs Nifty])</f>
        <v>0.72434400491790241</v>
      </c>
      <c r="K181">
        <v>22.498013620717799</v>
      </c>
      <c r="L181">
        <f>(Table2[[#This Row],[6M Return vs Nifty]]-AVERAGE(Table2[6M Return vs Nifty]))/_xlfn.STDEV.P(Table2[6M Return vs Nifty])</f>
        <v>0.29178168306302937</v>
      </c>
      <c r="M181">
        <v>3.3713749742847399</v>
      </c>
      <c r="N181">
        <f>(Table2[[#This Row],[1W Return vs Nifty]]-AVERAGE(Table2[1W Return vs Nifty]))/_xlfn.STDEV.P(Table2[1W Return vs Nifty])</f>
        <v>1.2335232913252143</v>
      </c>
      <c r="O181">
        <v>467.5</v>
      </c>
      <c r="P181">
        <v>443.09996970315501</v>
      </c>
      <c r="Q181">
        <v>397.37982959947402</v>
      </c>
      <c r="R181">
        <v>72.629730218062306</v>
      </c>
      <c r="S181" s="2">
        <f>(Table2[[#This Row],[Close Price]]-Table2[[#This Row],[20D EMA]])/Table2[[#This Row],[20D EMA]]</f>
        <v>5.5721925133689863E-2</v>
      </c>
      <c r="T181" s="2">
        <f>(Table2[[#This Row],[Close Price]]-Table2[[#This Row],[50D EMA]])/Table2[[#This Row],[50D EMA]]</f>
        <v>0.11385699333412927</v>
      </c>
      <c r="U181" s="2">
        <f>(Table2[[#This Row],[Close Price]]-Table2[[#This Row],[200D EMA]])/Table2[[#This Row],[200D EMA]]</f>
        <v>0.24201069917780568</v>
      </c>
      <c r="V181">
        <v>1.03799300436393</v>
      </c>
      <c r="W181">
        <v>487</v>
      </c>
      <c r="X181">
        <v>496</v>
      </c>
      <c r="Y181">
        <v>466.4</v>
      </c>
      <c r="Z181">
        <v>496</v>
      </c>
      <c r="AA181">
        <v>395.55</v>
      </c>
      <c r="AB181">
        <v>502.4</v>
      </c>
      <c r="AC181" s="2">
        <f>(Table2[[#This Row],[Close Price]]/Table2[[#This Row],[Day Low]])-1</f>
        <v>1.3449691991786361E-2</v>
      </c>
      <c r="AD181" s="2">
        <f>(Table2[[#This Row],[Day High]]/Table2[[#This Row],[Close Price]])-1</f>
        <v>4.9640360652416504E-3</v>
      </c>
      <c r="AE181" s="2">
        <f>(Table2[[#This Row],[Close Price]]/Table2[[#This Row],[Current Week Low]])-1</f>
        <v>5.8211835334476936E-2</v>
      </c>
      <c r="AF181" s="2">
        <f>(Table2[[#This Row],[Current Week High]]/Table2[[#This Row],[Close Price]])-1</f>
        <v>4.9640360652416504E-3</v>
      </c>
      <c r="AG181" s="2">
        <f>(Table2[[#This Row],[Close Price]]/Table2[[#This Row],[Current Month Low]])-1</f>
        <v>0.24775628871192001</v>
      </c>
      <c r="AH181" s="2">
        <f>(Table2[[#This Row],[Current Month High]]/Table2[[#This Row],[Close Price]])-1</f>
        <v>1.7931313949954397E-2</v>
      </c>
      <c r="AI181">
        <v>1.79313139499543</v>
      </c>
      <c r="AJ181">
        <v>44.608848520363303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0.21</v>
      </c>
      <c r="AM181" t="s">
        <v>10125</v>
      </c>
      <c r="AN181">
        <v>2.19</v>
      </c>
      <c r="AO181" t="s">
        <v>10125</v>
      </c>
      <c r="AP181">
        <v>0.109632331315049</v>
      </c>
      <c r="AQ181">
        <f>(Table2[[#This Row],[Sharpe Ratio]]-AVERAGE(Table2[Sharpe Ratio]))/_xlfn.STDEV.P(Table2[Sharpe Ratio])</f>
        <v>0.62770054367061257</v>
      </c>
      <c r="AR1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2.4319451429700587</v>
      </c>
    </row>
    <row r="182" spans="1:44" x14ac:dyDescent="0.3">
      <c r="A182" t="s">
        <v>1463</v>
      </c>
      <c r="B182" t="s">
        <v>1464</v>
      </c>
      <c r="C182" t="s">
        <v>10080</v>
      </c>
      <c r="D182" t="s">
        <v>197</v>
      </c>
      <c r="E182">
        <v>6547.4995585999995</v>
      </c>
      <c r="F182">
        <v>2202.1999999999998</v>
      </c>
      <c r="G182">
        <v>156.902486224548</v>
      </c>
      <c r="H182">
        <f>(Table2[[#This Row],[1Y Return vs Nifty]]-AVERAGE(Table2[1Y Return vs Nifty]))/_xlfn.STDEV.P(Table2[1Y Return vs Nifty])</f>
        <v>1.3439425751395018</v>
      </c>
      <c r="I182">
        <v>33.2205170039976</v>
      </c>
      <c r="J182">
        <f>(Table2[[#This Row],[1M Return vs Nifty]]-AVERAGE(Table2[1M Return vs Nifty]))/_xlfn.STDEV.P(Table2[1M Return vs Nifty])</f>
        <v>2.9046127340930998</v>
      </c>
      <c r="K182">
        <v>54.809626053808998</v>
      </c>
      <c r="L182">
        <f>(Table2[[#This Row],[6M Return vs Nifty]]-AVERAGE(Table2[6M Return vs Nifty]))/_xlfn.STDEV.P(Table2[6M Return vs Nifty])</f>
        <v>1.2788997957243169</v>
      </c>
      <c r="M182">
        <v>17.7487313015856</v>
      </c>
      <c r="N182">
        <f>(Table2[[#This Row],[1W Return vs Nifty]]-AVERAGE(Table2[1W Return vs Nifty]))/_xlfn.STDEV.P(Table2[1W Return vs Nifty])</f>
        <v>4.052973603714106</v>
      </c>
      <c r="O182">
        <v>1838.01</v>
      </c>
      <c r="P182">
        <v>1667.9158399021401</v>
      </c>
      <c r="Q182">
        <v>1363.1360123125401</v>
      </c>
      <c r="R182">
        <v>92.817189189446097</v>
      </c>
      <c r="S182" s="2">
        <f>(Table2[[#This Row],[Close Price]]-Table2[[#This Row],[20D EMA]])/Table2[[#This Row],[20D EMA]]</f>
        <v>0.19814364448506799</v>
      </c>
      <c r="T182" s="2">
        <f>(Table2[[#This Row],[Close Price]]-Table2[[#This Row],[50D EMA]])/Table2[[#This Row],[50D EMA]]</f>
        <v>0.32033040715603928</v>
      </c>
      <c r="U182" s="2">
        <f>(Table2[[#This Row],[Close Price]]-Table2[[#This Row],[200D EMA]])/Table2[[#This Row],[200D EMA]]</f>
        <v>0.6155394473541933</v>
      </c>
      <c r="V182">
        <v>1.825002733629</v>
      </c>
      <c r="W182">
        <v>2125.0500000000002</v>
      </c>
      <c r="X182">
        <v>2224</v>
      </c>
      <c r="Y182">
        <v>1805.8</v>
      </c>
      <c r="Z182">
        <v>2224</v>
      </c>
      <c r="AA182">
        <v>1419.1</v>
      </c>
      <c r="AB182">
        <v>2224</v>
      </c>
      <c r="AC182" s="2">
        <f>(Table2[[#This Row],[Close Price]]/Table2[[#This Row],[Day Low]])-1</f>
        <v>3.6305028116985216E-2</v>
      </c>
      <c r="AD182" s="2">
        <f>(Table2[[#This Row],[Day High]]/Table2[[#This Row],[Close Price]])-1</f>
        <v>9.8991917173736343E-3</v>
      </c>
      <c r="AE182" s="2">
        <f>(Table2[[#This Row],[Close Price]]/Table2[[#This Row],[Current Week Low]])-1</f>
        <v>0.21951489644478905</v>
      </c>
      <c r="AF182" s="2">
        <f>(Table2[[#This Row],[Current Week High]]/Table2[[#This Row],[Close Price]])-1</f>
        <v>9.8991917173736343E-3</v>
      </c>
      <c r="AG182" s="2">
        <f>(Table2[[#This Row],[Close Price]]/Table2[[#This Row],[Current Month Low]])-1</f>
        <v>0.55182862377563247</v>
      </c>
      <c r="AH182" s="2">
        <f>(Table2[[#This Row],[Current Month High]]/Table2[[#This Row],[Close Price]])-1</f>
        <v>9.8991917173736343E-3</v>
      </c>
      <c r="AI182">
        <v>0.98991917173736299</v>
      </c>
      <c r="AJ182">
        <v>189.534577964764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0.34</v>
      </c>
      <c r="AM182" t="s">
        <v>10125</v>
      </c>
      <c r="AN182">
        <v>33.979999999999997</v>
      </c>
      <c r="AO182" t="s">
        <v>10125</v>
      </c>
      <c r="AP182">
        <v>0.10936197355244701</v>
      </c>
      <c r="AQ182">
        <f>(Table2[[#This Row],[Sharpe Ratio]]-AVERAGE(Table2[Sharpe Ratio]))/_xlfn.STDEV.P(Table2[Sharpe Ratio])</f>
        <v>0.62464390877790743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10.205072617448931</v>
      </c>
    </row>
    <row r="183" spans="1:44" x14ac:dyDescent="0.3">
      <c r="A183" t="s">
        <v>365</v>
      </c>
      <c r="B183" t="s">
        <v>366</v>
      </c>
      <c r="C183" t="s">
        <v>10076</v>
      </c>
      <c r="D183" t="s">
        <v>32</v>
      </c>
      <c r="E183">
        <v>65494.738888127999</v>
      </c>
      <c r="F183">
        <v>54.78</v>
      </c>
      <c r="G183">
        <v>76.438836156550494</v>
      </c>
      <c r="H183">
        <f>(Table2[[#This Row],[1Y Return vs Nifty]]-AVERAGE(Table2[1Y Return vs Nifty]))/_xlfn.STDEV.P(Table2[1Y Return vs Nifty])</f>
        <v>0.3810443651610837</v>
      </c>
      <c r="I183">
        <v>-16.341974574593198</v>
      </c>
      <c r="J183">
        <f>(Table2[[#This Row],[1M Return vs Nifty]]-AVERAGE(Table2[1M Return vs Nifty]))/_xlfn.STDEV.P(Table2[1M Return vs Nifty])</f>
        <v>-1.6857040045944713</v>
      </c>
      <c r="K183">
        <v>27.736800216799502</v>
      </c>
      <c r="L183">
        <f>(Table2[[#This Row],[6M Return vs Nifty]]-AVERAGE(Table2[6M Return vs Nifty]))/_xlfn.STDEV.P(Table2[6M Return vs Nifty])</f>
        <v>0.45182634651236409</v>
      </c>
      <c r="M183">
        <v>-8.3151697734844792</v>
      </c>
      <c r="N183">
        <f>(Table2[[#This Row],[1W Return vs Nifty]]-AVERAGE(Table2[1W Return vs Nifty]))/_xlfn.STDEV.P(Table2[1W Return vs Nifty])</f>
        <v>-1.058249374646576</v>
      </c>
      <c r="O183">
        <v>55.94</v>
      </c>
      <c r="P183">
        <v>55.426953135979602</v>
      </c>
      <c r="Q183">
        <v>47.915880365133603</v>
      </c>
      <c r="R183">
        <v>39.953363348229303</v>
      </c>
      <c r="S183" s="2">
        <f>(Table2[[#This Row],[Close Price]]-Table2[[#This Row],[20D EMA]])/Table2[[#This Row],[20D EMA]]</f>
        <v>-2.0736503396496186E-2</v>
      </c>
      <c r="T183" s="2">
        <f>(Table2[[#This Row],[Close Price]]-Table2[[#This Row],[50D EMA]])/Table2[[#This Row],[50D EMA]]</f>
        <v>-1.16721757083133E-2</v>
      </c>
      <c r="U183" s="2">
        <f>(Table2[[#This Row],[Close Price]]-Table2[[#This Row],[200D EMA]])/Table2[[#This Row],[200D EMA]]</f>
        <v>0.14325354313767619</v>
      </c>
      <c r="V183">
        <v>0.67718626226770495</v>
      </c>
      <c r="W183">
        <v>54.29</v>
      </c>
      <c r="X183">
        <v>56.08</v>
      </c>
      <c r="Y183">
        <v>53.61</v>
      </c>
      <c r="Z183">
        <v>57.08</v>
      </c>
      <c r="AA183">
        <v>50</v>
      </c>
      <c r="AB183">
        <v>62.35</v>
      </c>
      <c r="AC183" s="2">
        <f>(Table2[[#This Row],[Close Price]]/Table2[[#This Row],[Day Low]])-1</f>
        <v>9.0256032418494225E-3</v>
      </c>
      <c r="AD183" s="2">
        <f>(Table2[[#This Row],[Day High]]/Table2[[#This Row],[Close Price]])-1</f>
        <v>2.3731288791529748E-2</v>
      </c>
      <c r="AE183" s="2">
        <f>(Table2[[#This Row],[Close Price]]/Table2[[#This Row],[Current Week Low]])-1</f>
        <v>2.1824286513710156E-2</v>
      </c>
      <c r="AF183" s="2">
        <f>(Table2[[#This Row],[Current Week High]]/Table2[[#This Row],[Close Price]])-1</f>
        <v>4.1986126323475759E-2</v>
      </c>
      <c r="AG183" s="2">
        <f>(Table2[[#This Row],[Close Price]]/Table2[[#This Row],[Current Month Low]])-1</f>
        <v>9.5600000000000129E-2</v>
      </c>
      <c r="AH183" s="2">
        <f>(Table2[[#This Row],[Current Month High]]/Table2[[#This Row],[Close Price]])-1</f>
        <v>0.13818912011683104</v>
      </c>
      <c r="AI183">
        <v>28.970427163198199</v>
      </c>
      <c r="AJ183">
        <v>106.327683615819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-0.09</v>
      </c>
      <c r="AM183" t="s">
        <v>10126</v>
      </c>
      <c r="AN183">
        <v>-2.46</v>
      </c>
      <c r="AO183" t="s">
        <v>10126</v>
      </c>
      <c r="AP183">
        <v>0.109071390183381</v>
      </c>
      <c r="AQ183">
        <f>(Table2[[#This Row],[Sharpe Ratio]]-AVERAGE(Table2[Sharpe Ratio]))/_xlfn.STDEV.P(Table2[Sharpe Ratio])</f>
        <v>0.62135860542068699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-1.2897240621469126</v>
      </c>
    </row>
    <row r="184" spans="1:44" x14ac:dyDescent="0.3">
      <c r="A184" t="s">
        <v>581</v>
      </c>
      <c r="B184" t="s">
        <v>582</v>
      </c>
      <c r="C184" t="s">
        <v>10084</v>
      </c>
      <c r="D184" t="s">
        <v>230</v>
      </c>
      <c r="E184">
        <v>32175.189562169999</v>
      </c>
      <c r="F184">
        <v>4277.55</v>
      </c>
      <c r="G184">
        <v>-1.02587826890158</v>
      </c>
      <c r="H184">
        <f>(Table2[[#This Row],[1Y Return vs Nifty]]-AVERAGE(Table2[1Y Return vs Nifty]))/_xlfn.STDEV.P(Table2[1Y Return vs Nifty])</f>
        <v>-0.54596596551273924</v>
      </c>
      <c r="I184">
        <v>1.5658007118559301</v>
      </c>
      <c r="J184">
        <f>(Table2[[#This Row],[1M Return vs Nifty]]-AVERAGE(Table2[1M Return vs Nifty]))/_xlfn.STDEV.P(Table2[1M Return vs Nifty])</f>
        <v>-2.7144113195640075E-2</v>
      </c>
      <c r="K184">
        <v>21.954596222383501</v>
      </c>
      <c r="L184">
        <f>(Table2[[#This Row],[6M Return vs Nifty]]-AVERAGE(Table2[6M Return vs Nifty]))/_xlfn.STDEV.P(Table2[6M Return vs Nifty])</f>
        <v>0.27518030924605141</v>
      </c>
      <c r="M184">
        <v>-6.2495939533960296</v>
      </c>
      <c r="N184">
        <f>(Table2[[#This Row],[1W Return vs Nifty]]-AVERAGE(Table2[1W Return vs Nifty]))/_xlfn.STDEV.P(Table2[1W Return vs Nifty])</f>
        <v>-0.65318266706608363</v>
      </c>
      <c r="O184">
        <v>4293.18</v>
      </c>
      <c r="P184">
        <v>3938.1560655980802</v>
      </c>
      <c r="Q184">
        <v>3377.1244270545199</v>
      </c>
      <c r="R184">
        <v>42.659305049021498</v>
      </c>
      <c r="S184" s="2">
        <f>(Table2[[#This Row],[Close Price]]-Table2[[#This Row],[20D EMA]])/Table2[[#This Row],[20D EMA]]</f>
        <v>-3.6406579738096486E-3</v>
      </c>
      <c r="T184" s="2">
        <f>(Table2[[#This Row],[Close Price]]-Table2[[#This Row],[50D EMA]])/Table2[[#This Row],[50D EMA]]</f>
        <v>8.6180925475937656E-2</v>
      </c>
      <c r="U184" s="2">
        <f>(Table2[[#This Row],[Close Price]]-Table2[[#This Row],[200D EMA]])/Table2[[#This Row],[200D EMA]]</f>
        <v>0.2666249326592976</v>
      </c>
      <c r="V184">
        <v>0.99460120838875699</v>
      </c>
      <c r="W184">
        <v>4253.45</v>
      </c>
      <c r="X184">
        <v>4420</v>
      </c>
      <c r="Y184">
        <v>4253.45</v>
      </c>
      <c r="Z184">
        <v>4681.5</v>
      </c>
      <c r="AA184">
        <v>3731.3</v>
      </c>
      <c r="AB184">
        <v>4817.8999999999996</v>
      </c>
      <c r="AC184" s="2">
        <f>(Table2[[#This Row],[Close Price]]/Table2[[#This Row],[Day Low]])-1</f>
        <v>5.6659887855741164E-3</v>
      </c>
      <c r="AD184" s="2">
        <f>(Table2[[#This Row],[Day High]]/Table2[[#This Row],[Close Price]])-1</f>
        <v>3.3301773211300789E-2</v>
      </c>
      <c r="AE184" s="2">
        <f>(Table2[[#This Row],[Close Price]]/Table2[[#This Row],[Current Week Low]])-1</f>
        <v>5.6659887855741164E-3</v>
      </c>
      <c r="AF184" s="2">
        <f>(Table2[[#This Row],[Current Week High]]/Table2[[#This Row],[Close Price]])-1</f>
        <v>9.4434898481607465E-2</v>
      </c>
      <c r="AG184" s="2">
        <f>(Table2[[#This Row],[Close Price]]/Table2[[#This Row],[Current Month Low]])-1</f>
        <v>0.14639669820169909</v>
      </c>
      <c r="AH184" s="2">
        <f>(Table2[[#This Row],[Current Month High]]/Table2[[#This Row],[Close Price]])-1</f>
        <v>0.12632231066849009</v>
      </c>
      <c r="AI184">
        <v>12.632231066849</v>
      </c>
      <c r="AJ184">
        <v>69.441473559120595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0.28999999999999998</v>
      </c>
      <c r="AM184" t="s">
        <v>10125</v>
      </c>
      <c r="AN184">
        <v>3.18</v>
      </c>
      <c r="AO184" t="s">
        <v>10125</v>
      </c>
      <c r="AP184">
        <v>0.108927587839839</v>
      </c>
      <c r="AQ184">
        <f>(Table2[[#This Row],[Sharpe Ratio]]-AVERAGE(Table2[Sharpe Ratio]))/_xlfn.STDEV.P(Table2[Sharpe Ratio])</f>
        <v>0.6197327920662159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-0.33137964446219564</v>
      </c>
    </row>
    <row r="185" spans="1:44" x14ac:dyDescent="0.3">
      <c r="A185" t="s">
        <v>63</v>
      </c>
      <c r="B185" t="s">
        <v>170</v>
      </c>
      <c r="C185" t="s">
        <v>10080</v>
      </c>
      <c r="D185" t="s">
        <v>56</v>
      </c>
      <c r="E185">
        <v>151860.11489632499</v>
      </c>
      <c r="F185">
        <v>665.6</v>
      </c>
      <c r="G185">
        <v>88.186895073870204</v>
      </c>
      <c r="H185">
        <f>(Table2[[#This Row],[1Y Return vs Nifty]]-AVERAGE(Table2[1Y Return vs Nifty]))/_xlfn.STDEV.P(Table2[1Y Return vs Nifty])</f>
        <v>0.52163188378158554</v>
      </c>
      <c r="I185">
        <v>-3.4669496325881801</v>
      </c>
      <c r="J185">
        <f>(Table2[[#This Row],[1M Return vs Nifty]]-AVERAGE(Table2[1M Return vs Nifty]))/_xlfn.STDEV.P(Table2[1M Return vs Nifty])</f>
        <v>-0.49326107810054071</v>
      </c>
      <c r="K185">
        <v>21.3064149998734</v>
      </c>
      <c r="L185">
        <f>(Table2[[#This Row],[6M Return vs Nifty]]-AVERAGE(Table2[6M Return vs Nifty]))/_xlfn.STDEV.P(Table2[6M Return vs Nifty])</f>
        <v>0.25537840594111494</v>
      </c>
      <c r="M185">
        <v>-3.0334558400851699</v>
      </c>
      <c r="N185">
        <f>(Table2[[#This Row],[1W Return vs Nifty]]-AVERAGE(Table2[1W Return vs Nifty]))/_xlfn.STDEV.P(Table2[1W Return vs Nifty])</f>
        <v>-2.248663353719493E-2</v>
      </c>
      <c r="O185">
        <v>649.78</v>
      </c>
      <c r="P185">
        <v>647.54445954830896</v>
      </c>
      <c r="Q185">
        <v>562.61679612448097</v>
      </c>
      <c r="R185">
        <v>39.2687657472623</v>
      </c>
      <c r="S185" s="2">
        <f>(Table2[[#This Row],[Close Price]]-Table2[[#This Row],[20D EMA]])/Table2[[#This Row],[20D EMA]]</f>
        <v>2.4346701960663686E-2</v>
      </c>
      <c r="T185" s="2">
        <f>(Table2[[#This Row],[Close Price]]-Table2[[#This Row],[50D EMA]])/Table2[[#This Row],[50D EMA]]</f>
        <v>2.7883090010970984E-2</v>
      </c>
      <c r="U185" s="2">
        <f>(Table2[[#This Row],[Close Price]]-Table2[[#This Row],[200D EMA]])/Table2[[#This Row],[200D EMA]]</f>
        <v>0.18304324468253816</v>
      </c>
      <c r="V185">
        <v>1.0266494983850001</v>
      </c>
      <c r="W185">
        <v>652.75</v>
      </c>
      <c r="X185">
        <v>670</v>
      </c>
      <c r="Y185">
        <v>634.20000000000005</v>
      </c>
      <c r="Z185">
        <v>670</v>
      </c>
      <c r="AA185">
        <v>560.35</v>
      </c>
      <c r="AB185">
        <v>682.1</v>
      </c>
      <c r="AC185" s="2">
        <f>(Table2[[#This Row],[Close Price]]/Table2[[#This Row],[Day Low]])-1</f>
        <v>1.9685944082727058E-2</v>
      </c>
      <c r="AD185" s="2">
        <f>(Table2[[#This Row],[Day High]]/Table2[[#This Row],[Close Price]])-1</f>
        <v>6.6105769230768718E-3</v>
      </c>
      <c r="AE185" s="2">
        <f>(Table2[[#This Row],[Close Price]]/Table2[[#This Row],[Current Week Low]])-1</f>
        <v>4.9511195206559444E-2</v>
      </c>
      <c r="AF185" s="2">
        <f>(Table2[[#This Row],[Current Week High]]/Table2[[#This Row],[Close Price]])-1</f>
        <v>6.6105769230768718E-3</v>
      </c>
      <c r="AG185" s="2">
        <f>(Table2[[#This Row],[Close Price]]/Table2[[#This Row],[Current Month Low]])-1</f>
        <v>0.18782903542428842</v>
      </c>
      <c r="AH185" s="2">
        <f>(Table2[[#This Row],[Current Month High]]/Table2[[#This Row],[Close Price]])-1</f>
        <v>2.4789663461538547E-2</v>
      </c>
      <c r="AI185">
        <v>7.0612980769230802</v>
      </c>
      <c r="AJ185">
        <v>117.48080379023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-0.13</v>
      </c>
      <c r="AM185" t="s">
        <v>10126</v>
      </c>
      <c r="AN185">
        <v>-0.11</v>
      </c>
      <c r="AO185" t="s">
        <v>10126</v>
      </c>
      <c r="AP185">
        <v>0.108572439416318</v>
      </c>
      <c r="AQ185">
        <f>(Table2[[#This Row],[Sharpe Ratio]]-AVERAGE(Table2[Sharpe Ratio]))/_xlfn.STDEV.P(Table2[Sharpe Ratio])</f>
        <v>0.61571752336086871</v>
      </c>
      <c r="AR1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0.87698010144583372</v>
      </c>
    </row>
    <row r="186" spans="1:44" x14ac:dyDescent="0.3">
      <c r="A186" t="s">
        <v>949</v>
      </c>
      <c r="B186" t="s">
        <v>950</v>
      </c>
      <c r="C186" t="s">
        <v>10084</v>
      </c>
      <c r="D186" t="s">
        <v>129</v>
      </c>
      <c r="E186">
        <v>14465.9061730799</v>
      </c>
      <c r="F186">
        <v>1064.0999999999999</v>
      </c>
      <c r="G186">
        <v>85.626031125949396</v>
      </c>
      <c r="H186">
        <f>(Table2[[#This Row],[1Y Return vs Nifty]]-AVERAGE(Table2[1Y Return vs Nifty]))/_xlfn.STDEV.P(Table2[1Y Return vs Nifty])</f>
        <v>0.49098635242217803</v>
      </c>
      <c r="I186">
        <v>13.4410376311973</v>
      </c>
      <c r="J186">
        <f>(Table2[[#This Row],[1M Return vs Nifty]]-AVERAGE(Table2[1M Return vs Nifty]))/_xlfn.STDEV.P(Table2[1M Return vs Nifty])</f>
        <v>1.0727016990411309</v>
      </c>
      <c r="K186">
        <v>32.297124551520199</v>
      </c>
      <c r="L186">
        <f>(Table2[[#This Row],[6M Return vs Nifty]]-AVERAGE(Table2[6M Return vs Nifty]))/_xlfn.STDEV.P(Table2[6M Return vs Nifty])</f>
        <v>0.59114402246352293</v>
      </c>
      <c r="M186">
        <v>-5.1493840639351003</v>
      </c>
      <c r="N186">
        <f>(Table2[[#This Row],[1W Return vs Nifty]]-AVERAGE(Table2[1W Return vs Nifty]))/_xlfn.STDEV.P(Table2[1W Return vs Nifty])</f>
        <v>-0.43742762518514566</v>
      </c>
      <c r="O186">
        <v>1050.1400000000001</v>
      </c>
      <c r="P186">
        <v>968.49564004599995</v>
      </c>
      <c r="Q186">
        <v>780.354838474502</v>
      </c>
      <c r="R186">
        <v>47.451276271748597</v>
      </c>
      <c r="S186" s="2">
        <f>(Table2[[#This Row],[Close Price]]-Table2[[#This Row],[20D EMA]])/Table2[[#This Row],[20D EMA]]</f>
        <v>1.3293465633153492E-2</v>
      </c>
      <c r="T186" s="2">
        <f>(Table2[[#This Row],[Close Price]]-Table2[[#This Row],[50D EMA]])/Table2[[#This Row],[50D EMA]]</f>
        <v>9.871429049433729E-2</v>
      </c>
      <c r="U186" s="2">
        <f>(Table2[[#This Row],[Close Price]]-Table2[[#This Row],[200D EMA]])/Table2[[#This Row],[200D EMA]]</f>
        <v>0.36361043404329357</v>
      </c>
      <c r="V186">
        <v>1.02546053085306</v>
      </c>
      <c r="W186">
        <v>1051.25</v>
      </c>
      <c r="X186">
        <v>1088.4000000000001</v>
      </c>
      <c r="Y186">
        <v>1051.25</v>
      </c>
      <c r="Z186">
        <v>1158.6500000000001</v>
      </c>
      <c r="AA186">
        <v>886.1</v>
      </c>
      <c r="AB186">
        <v>1174.5</v>
      </c>
      <c r="AC186" s="2">
        <f>(Table2[[#This Row],[Close Price]]/Table2[[#This Row],[Day Low]])-1</f>
        <v>1.222354340071341E-2</v>
      </c>
      <c r="AD186" s="2">
        <f>(Table2[[#This Row],[Day High]]/Table2[[#This Row],[Close Price]])-1</f>
        <v>2.2836199605300367E-2</v>
      </c>
      <c r="AE186" s="2">
        <f>(Table2[[#This Row],[Close Price]]/Table2[[#This Row],[Current Week Low]])-1</f>
        <v>1.222354340071341E-2</v>
      </c>
      <c r="AF186" s="2">
        <f>(Table2[[#This Row],[Current Week High]]/Table2[[#This Row],[Close Price]])-1</f>
        <v>8.8854430974532717E-2</v>
      </c>
      <c r="AG186" s="2">
        <f>(Table2[[#This Row],[Close Price]]/Table2[[#This Row],[Current Month Low]])-1</f>
        <v>0.20088026182146468</v>
      </c>
      <c r="AH186" s="2">
        <f>(Table2[[#This Row],[Current Month High]]/Table2[[#This Row],[Close Price]])-1</f>
        <v>0.10374964758951233</v>
      </c>
      <c r="AI186">
        <v>10.374964758951201</v>
      </c>
      <c r="AJ186">
        <v>115.426662617673</v>
      </c>
      <c r="AK186" t="str">
        <f>IF(AND(Table2[[#This Row],[20D EMA]]&gt;Table2[[#This Row],[50D EMA]],Table2[[#This Row],[50D EMA]]&gt;Table2[[#This Row],[200D EMA]]),"Uptrend","Downtrend/NoTrend")</f>
        <v>Uptrend</v>
      </c>
      <c r="AL186">
        <v>0.27</v>
      </c>
      <c r="AM186" t="s">
        <v>10125</v>
      </c>
      <c r="AN186">
        <v>1.19</v>
      </c>
      <c r="AO186" t="s">
        <v>10125</v>
      </c>
      <c r="AP186">
        <v>0.10798121844161</v>
      </c>
      <c r="AQ186">
        <f>(Table2[[#This Row],[Sharpe Ratio]]-AVERAGE(Table2[Sharpe Ratio]))/_xlfn.STDEV.P(Table2[Sharpe Ratio])</f>
        <v>0.60903324456229047</v>
      </c>
      <c r="AR1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2.3264376933039772</v>
      </c>
    </row>
    <row r="187" spans="1:44" x14ac:dyDescent="0.3">
      <c r="A187" t="s">
        <v>849</v>
      </c>
      <c r="B187" t="s">
        <v>850</v>
      </c>
      <c r="C187" t="s">
        <v>10082</v>
      </c>
      <c r="D187" t="s">
        <v>275</v>
      </c>
      <c r="E187">
        <v>17255.300802344998</v>
      </c>
      <c r="F187">
        <v>346.65</v>
      </c>
      <c r="G187">
        <v>-4.3469478746478796</v>
      </c>
      <c r="H187">
        <f>(Table2[[#This Row],[1Y Return vs Nifty]]-AVERAGE(Table2[1Y Return vs Nifty]))/_xlfn.STDEV.P(Table2[1Y Return vs Nifty])</f>
        <v>-0.58570878075769062</v>
      </c>
      <c r="I187">
        <v>-13.531568712213099</v>
      </c>
      <c r="J187">
        <f>(Table2[[#This Row],[1M Return vs Nifty]]-AVERAGE(Table2[1M Return vs Nifty]))/_xlfn.STDEV.P(Table2[1M Return vs Nifty])</f>
        <v>-1.4254133561283304</v>
      </c>
      <c r="K187">
        <v>-24.5920449208432</v>
      </c>
      <c r="L187">
        <f>(Table2[[#This Row],[6M Return vs Nifty]]-AVERAGE(Table2[6M Return vs Nifty]))/_xlfn.STDEV.P(Table2[6M Return vs Nifty])</f>
        <v>-1.1468172048417495</v>
      </c>
      <c r="M187">
        <v>-2.18239700191089</v>
      </c>
      <c r="N187">
        <f>(Table2[[#This Row],[1W Return vs Nifty]]-AVERAGE(Table2[1W Return vs Nifty]))/_xlfn.STDEV.P(Table2[1W Return vs Nifty])</f>
        <v>0.14440900795117839</v>
      </c>
      <c r="O187">
        <v>356.44</v>
      </c>
      <c r="P187">
        <v>370.87753948733001</v>
      </c>
      <c r="Q187">
        <v>375.28043240539898</v>
      </c>
      <c r="R187">
        <v>37.0912119633104</v>
      </c>
      <c r="S187" s="2">
        <f>(Table2[[#This Row],[Close Price]]-Table2[[#This Row],[20D EMA]])/Table2[[#This Row],[20D EMA]]</f>
        <v>-2.7466053192683259E-2</v>
      </c>
      <c r="T187" s="2">
        <f>(Table2[[#This Row],[Close Price]]-Table2[[#This Row],[50D EMA]])/Table2[[#This Row],[50D EMA]]</f>
        <v>-6.5324903526970526E-2</v>
      </c>
      <c r="U187" s="2">
        <f>(Table2[[#This Row],[Close Price]]-Table2[[#This Row],[200D EMA]])/Table2[[#This Row],[200D EMA]]</f>
        <v>-7.6290768004847118E-2</v>
      </c>
      <c r="V187">
        <v>1.5260797552412</v>
      </c>
      <c r="W187">
        <v>343.4</v>
      </c>
      <c r="X187">
        <v>350.3</v>
      </c>
      <c r="Y187">
        <v>342.2</v>
      </c>
      <c r="Z187">
        <v>387.7</v>
      </c>
      <c r="AA187">
        <v>311.10000000000002</v>
      </c>
      <c r="AB187">
        <v>387.7</v>
      </c>
      <c r="AC187" s="2">
        <f>(Table2[[#This Row],[Close Price]]/Table2[[#This Row],[Day Low]])-1</f>
        <v>9.4641817122889105E-3</v>
      </c>
      <c r="AD187" s="2">
        <f>(Table2[[#This Row],[Day High]]/Table2[[#This Row],[Close Price]])-1</f>
        <v>1.0529352372710354E-2</v>
      </c>
      <c r="AE187" s="2">
        <f>(Table2[[#This Row],[Close Price]]/Table2[[#This Row],[Current Week Low]])-1</f>
        <v>1.3004091174751542E-2</v>
      </c>
      <c r="AF187" s="2">
        <f>(Table2[[#This Row],[Current Week High]]/Table2[[#This Row],[Close Price]])-1</f>
        <v>0.11841915476705611</v>
      </c>
      <c r="AG187" s="2">
        <f>(Table2[[#This Row],[Close Price]]/Table2[[#This Row],[Current Month Low]])-1</f>
        <v>0.11427193828351001</v>
      </c>
      <c r="AH187" s="2">
        <f>(Table2[[#This Row],[Current Month High]]/Table2[[#This Row],[Close Price]])-1</f>
        <v>0.11841915476705611</v>
      </c>
      <c r="AI187">
        <v>60.969277369104198</v>
      </c>
      <c r="AJ187">
        <v>24.025044722719102</v>
      </c>
      <c r="AK187" t="str">
        <f>IF(AND(Table2[[#This Row],[20D EMA]]&gt;Table2[[#This Row],[50D EMA]],Table2[[#This Row],[50D EMA]]&gt;Table2[[#This Row],[200D EMA]]),"Uptrend","Downtrend/NoTrend")</f>
        <v>Downtrend/NoTrend</v>
      </c>
      <c r="AL187">
        <v>-0.3</v>
      </c>
      <c r="AM187" t="s">
        <v>10126</v>
      </c>
      <c r="AN187">
        <v>-3.28</v>
      </c>
      <c r="AO187" t="s">
        <v>10126</v>
      </c>
      <c r="AP187">
        <v>0.107970011549443</v>
      </c>
      <c r="AQ187">
        <f>(Table2[[#This Row],[Sharpe Ratio]]-AVERAGE(Table2[Sharpe Ratio]))/_xlfn.STDEV.P(Table2[Sharpe Ratio])</f>
        <v>0.60890654068182204</v>
      </c>
      <c r="AR1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88" spans="1:44" x14ac:dyDescent="0.3">
      <c r="A188" t="s">
        <v>1535</v>
      </c>
      <c r="B188" t="s">
        <v>1536</v>
      </c>
      <c r="C188" t="s">
        <v>10076</v>
      </c>
      <c r="D188" t="s">
        <v>535</v>
      </c>
      <c r="E188">
        <v>5885.8295781999996</v>
      </c>
      <c r="F188">
        <v>299.64999999999998</v>
      </c>
      <c r="G188">
        <v>-11.7049846423837</v>
      </c>
      <c r="H188">
        <f>(Table2[[#This Row],[1Y Return vs Nifty]]-AVERAGE(Table2[1Y Return vs Nifty]))/_xlfn.STDEV.P(Table2[1Y Return vs Nifty])</f>
        <v>-0.67376146574800411</v>
      </c>
      <c r="I188">
        <v>-5.5732013991111504</v>
      </c>
      <c r="J188">
        <f>(Table2[[#This Row],[1M Return vs Nifty]]-AVERAGE(Table2[1M Return vs Nifty]))/_xlfn.STDEV.P(Table2[1M Return vs Nifty])</f>
        <v>-0.68833526488611863</v>
      </c>
      <c r="K188">
        <v>-28.628496641992299</v>
      </c>
      <c r="L188">
        <f>(Table2[[#This Row],[6M Return vs Nifty]]-AVERAGE(Table2[6M Return vs Nifty]))/_xlfn.STDEV.P(Table2[6M Return vs Nifty])</f>
        <v>-1.2701305991540839</v>
      </c>
      <c r="M188">
        <v>-1.2705308085604601</v>
      </c>
      <c r="N188">
        <f>(Table2[[#This Row],[1W Return vs Nifty]]-AVERAGE(Table2[1W Return vs Nifty]))/_xlfn.STDEV.P(Table2[1W Return vs Nifty])</f>
        <v>0.32322918637416109</v>
      </c>
      <c r="O188">
        <v>305.58999999999997</v>
      </c>
      <c r="P188">
        <v>316.16079734294999</v>
      </c>
      <c r="Q188">
        <v>321.18891460603999</v>
      </c>
      <c r="R188">
        <v>37.376073138216199</v>
      </c>
      <c r="S188" s="2">
        <f>(Table2[[#This Row],[Close Price]]-Table2[[#This Row],[20D EMA]])/Table2[[#This Row],[20D EMA]]</f>
        <v>-1.9437808828822928E-2</v>
      </c>
      <c r="T188" s="2">
        <f>(Table2[[#This Row],[Close Price]]-Table2[[#This Row],[50D EMA]])/Table2[[#This Row],[50D EMA]]</f>
        <v>-5.2222784993296335E-2</v>
      </c>
      <c r="U188" s="2">
        <f>(Table2[[#This Row],[Close Price]]-Table2[[#This Row],[200D EMA]])/Table2[[#This Row],[200D EMA]]</f>
        <v>-6.7059956388778083E-2</v>
      </c>
      <c r="V188">
        <v>1.4572384491480901</v>
      </c>
      <c r="W188">
        <v>298.10000000000002</v>
      </c>
      <c r="X188">
        <v>307.2</v>
      </c>
      <c r="Y188">
        <v>291.77999999999997</v>
      </c>
      <c r="Z188">
        <v>310.75</v>
      </c>
      <c r="AA188">
        <v>269.55</v>
      </c>
      <c r="AB188">
        <v>313.93</v>
      </c>
      <c r="AC188" s="2">
        <f>(Table2[[#This Row],[Close Price]]/Table2[[#This Row],[Day Low]])-1</f>
        <v>5.1995974505198994E-3</v>
      </c>
      <c r="AD188" s="2">
        <f>(Table2[[#This Row],[Day High]]/Table2[[#This Row],[Close Price]])-1</f>
        <v>2.5196062072417869E-2</v>
      </c>
      <c r="AE188" s="2">
        <f>(Table2[[#This Row],[Close Price]]/Table2[[#This Row],[Current Week Low]])-1</f>
        <v>2.6972376448008761E-2</v>
      </c>
      <c r="AF188" s="2">
        <f>(Table2[[#This Row],[Current Week High]]/Table2[[#This Row],[Close Price]])-1</f>
        <v>3.7043217086601077E-2</v>
      </c>
      <c r="AG188" s="2">
        <f>(Table2[[#This Row],[Close Price]]/Table2[[#This Row],[Current Month Low]])-1</f>
        <v>0.11166759413837868</v>
      </c>
      <c r="AH188" s="2">
        <f>(Table2[[#This Row],[Current Month High]]/Table2[[#This Row],[Close Price]])-1</f>
        <v>4.7655598197897664E-2</v>
      </c>
      <c r="AI188">
        <v>35.251126314033002</v>
      </c>
      <c r="AJ188">
        <v>28.0555555555555</v>
      </c>
      <c r="AK188" t="str">
        <f>IF(AND(Table2[[#This Row],[20D EMA]]&gt;Table2[[#This Row],[50D EMA]],Table2[[#This Row],[50D EMA]]&gt;Table2[[#This Row],[200D EMA]]),"Uptrend","Downtrend/NoTrend")</f>
        <v>Downtrend/NoTrend</v>
      </c>
      <c r="AL188">
        <v>-0.19</v>
      </c>
      <c r="AM188" t="s">
        <v>10126</v>
      </c>
      <c r="AN188">
        <v>-1.24</v>
      </c>
      <c r="AO188" t="s">
        <v>10126</v>
      </c>
      <c r="AP188">
        <v>0.10752924203613599</v>
      </c>
      <c r="AQ188">
        <f>(Table2[[#This Row],[Sharpe Ratio]]-AVERAGE(Table2[Sharpe Ratio]))/_xlfn.STDEV.P(Table2[Sharpe Ratio])</f>
        <v>0.60392324942712183</v>
      </c>
      <c r="AR1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89" spans="1:44" x14ac:dyDescent="0.3">
      <c r="A189" t="s">
        <v>712</v>
      </c>
      <c r="B189" t="s">
        <v>713</v>
      </c>
      <c r="C189" t="s">
        <v>10084</v>
      </c>
      <c r="D189" t="s">
        <v>230</v>
      </c>
      <c r="E189">
        <v>22732.750610520001</v>
      </c>
      <c r="F189">
        <v>718.45</v>
      </c>
      <c r="G189">
        <v>9.0247667928871493</v>
      </c>
      <c r="H189">
        <f>(Table2[[#This Row],[1Y Return vs Nifty]]-AVERAGE(Table2[1Y Return vs Nifty]))/_xlfn.STDEV.P(Table2[1Y Return vs Nifty])</f>
        <v>-0.42569118142145812</v>
      </c>
      <c r="I189">
        <v>8.9603110586360799</v>
      </c>
      <c r="J189">
        <f>(Table2[[#This Row],[1M Return vs Nifty]]-AVERAGE(Table2[1M Return vs Nifty]))/_xlfn.STDEV.P(Table2[1M Return vs Nifty])</f>
        <v>0.65771138010416752</v>
      </c>
      <c r="K189">
        <v>25.6032891932845</v>
      </c>
      <c r="L189">
        <f>(Table2[[#This Row],[6M Return vs Nifty]]-AVERAGE(Table2[6M Return vs Nifty]))/_xlfn.STDEV.P(Table2[6M Return vs Nifty])</f>
        <v>0.38664769350533124</v>
      </c>
      <c r="M189">
        <v>-5.3909565992713198</v>
      </c>
      <c r="N189">
        <f>(Table2[[#This Row],[1W Return vs Nifty]]-AVERAGE(Table2[1W Return vs Nifty]))/_xlfn.STDEV.P(Table2[1W Return vs Nifty])</f>
        <v>-0.48480085185582023</v>
      </c>
      <c r="O189">
        <v>686.07</v>
      </c>
      <c r="P189">
        <v>655.89216133385696</v>
      </c>
      <c r="Q189">
        <v>595.48541845285501</v>
      </c>
      <c r="R189">
        <v>58.506658645998698</v>
      </c>
      <c r="S189" s="2">
        <f>(Table2[[#This Row],[Close Price]]-Table2[[#This Row],[20D EMA]])/Table2[[#This Row],[20D EMA]]</f>
        <v>4.719635022665325E-2</v>
      </c>
      <c r="T189" s="2">
        <f>(Table2[[#This Row],[Close Price]]-Table2[[#This Row],[50D EMA]])/Table2[[#This Row],[50D EMA]]</f>
        <v>9.5378238000164775E-2</v>
      </c>
      <c r="U189" s="2">
        <f>(Table2[[#This Row],[Close Price]]-Table2[[#This Row],[200D EMA]])/Table2[[#This Row],[200D EMA]]</f>
        <v>0.20649469783260566</v>
      </c>
      <c r="V189">
        <v>1.4847781779898099</v>
      </c>
      <c r="W189">
        <v>712</v>
      </c>
      <c r="X189">
        <v>738</v>
      </c>
      <c r="Y189">
        <v>707</v>
      </c>
      <c r="Z189">
        <v>798.95</v>
      </c>
      <c r="AA189">
        <v>540.15</v>
      </c>
      <c r="AB189">
        <v>798.95</v>
      </c>
      <c r="AC189" s="2">
        <f>(Table2[[#This Row],[Close Price]]/Table2[[#This Row],[Day Low]])-1</f>
        <v>9.058988764045095E-3</v>
      </c>
      <c r="AD189" s="2">
        <f>(Table2[[#This Row],[Day High]]/Table2[[#This Row],[Close Price]])-1</f>
        <v>2.7211357784118428E-2</v>
      </c>
      <c r="AE189" s="2">
        <f>(Table2[[#This Row],[Close Price]]/Table2[[#This Row],[Current Week Low]])-1</f>
        <v>1.6195190947666305E-2</v>
      </c>
      <c r="AF189" s="2">
        <f>(Table2[[#This Row],[Current Week High]]/Table2[[#This Row],[Close Price]])-1</f>
        <v>0.11204676734637076</v>
      </c>
      <c r="AG189" s="2">
        <f>(Table2[[#This Row],[Close Price]]/Table2[[#This Row],[Current Month Low]])-1</f>
        <v>0.33009349254836629</v>
      </c>
      <c r="AH189" s="2">
        <f>(Table2[[#This Row],[Current Month High]]/Table2[[#This Row],[Close Price]])-1</f>
        <v>0.11204676734637076</v>
      </c>
      <c r="AI189">
        <v>11.204676734636999</v>
      </c>
      <c r="AJ189">
        <v>55.172786177105799</v>
      </c>
      <c r="AK189" t="str">
        <f>IF(AND(Table2[[#This Row],[20D EMA]]&gt;Table2[[#This Row],[50D EMA]],Table2[[#This Row],[50D EMA]]&gt;Table2[[#This Row],[200D EMA]]),"Uptrend","Downtrend/NoTrend")</f>
        <v>Uptrend</v>
      </c>
      <c r="AL189">
        <v>0.05</v>
      </c>
      <c r="AM189" t="s">
        <v>10125</v>
      </c>
      <c r="AN189">
        <v>17.829999999999998</v>
      </c>
      <c r="AO189" t="s">
        <v>10125</v>
      </c>
      <c r="AP189">
        <v>0.107515678536722</v>
      </c>
      <c r="AQ189">
        <f>(Table2[[#This Row],[Sharpe Ratio]]-AVERAGE(Table2[Sharpe Ratio]))/_xlfn.STDEV.P(Table2[Sharpe Ratio])</f>
        <v>0.60376990200636727</v>
      </c>
      <c r="AR1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0.73763694233858756</v>
      </c>
    </row>
    <row r="190" spans="1:44" x14ac:dyDescent="0.3">
      <c r="A190" t="s">
        <v>1575</v>
      </c>
      <c r="B190" t="s">
        <v>1576</v>
      </c>
      <c r="C190" t="s">
        <v>10090</v>
      </c>
      <c r="D190" t="s">
        <v>278</v>
      </c>
      <c r="E190">
        <v>5504.7726826300004</v>
      </c>
      <c r="F190">
        <v>1324.85</v>
      </c>
      <c r="G190">
        <v>-7.6941491908070496</v>
      </c>
      <c r="H190">
        <f>(Table2[[#This Row],[1Y Return vs Nifty]]-AVERAGE(Table2[1Y Return vs Nifty]))/_xlfn.STDEV.P(Table2[1Y Return vs Nifty])</f>
        <v>-0.62576431083920425</v>
      </c>
      <c r="I190">
        <v>1.77207028577512</v>
      </c>
      <c r="J190">
        <f>(Table2[[#This Row],[1M Return vs Nifty]]-AVERAGE(Table2[1M Return vs Nifty]))/_xlfn.STDEV.P(Table2[1M Return vs Nifty])</f>
        <v>-8.0400962730482958E-3</v>
      </c>
      <c r="K190">
        <v>27.6709225196633</v>
      </c>
      <c r="L190">
        <f>(Table2[[#This Row],[6M Return vs Nifty]]-AVERAGE(Table2[6M Return vs Nifty]))/_xlfn.STDEV.P(Table2[6M Return vs Nifty])</f>
        <v>0.44981378622314244</v>
      </c>
      <c r="M190">
        <v>-8.9752872958604701</v>
      </c>
      <c r="N190">
        <f>(Table2[[#This Row],[1W Return vs Nifty]]-AVERAGE(Table2[1W Return vs Nifty]))/_xlfn.STDEV.P(Table2[1W Return vs Nifty])</f>
        <v>-1.1877007502894148</v>
      </c>
      <c r="O190">
        <v>1323.06</v>
      </c>
      <c r="P190">
        <v>1286.3503436067999</v>
      </c>
      <c r="Q190">
        <v>1151.51297875354</v>
      </c>
      <c r="R190">
        <v>47.743615854342103</v>
      </c>
      <c r="S190" s="2">
        <f>(Table2[[#This Row],[Close Price]]-Table2[[#This Row],[20D EMA]])/Table2[[#This Row],[20D EMA]]</f>
        <v>1.3529242815896209E-3</v>
      </c>
      <c r="T190" s="2">
        <f>(Table2[[#This Row],[Close Price]]-Table2[[#This Row],[50D EMA]])/Table2[[#This Row],[50D EMA]]</f>
        <v>2.9929370784984387E-2</v>
      </c>
      <c r="U190" s="2">
        <f>(Table2[[#This Row],[Close Price]]-Table2[[#This Row],[200D EMA]])/Table2[[#This Row],[200D EMA]]</f>
        <v>0.15052980248133138</v>
      </c>
      <c r="V190">
        <v>0.77589276600708601</v>
      </c>
      <c r="W190">
        <v>1317.9</v>
      </c>
      <c r="X190">
        <v>1347.3</v>
      </c>
      <c r="Y190">
        <v>1301.8499999999999</v>
      </c>
      <c r="Z190">
        <v>1399.45</v>
      </c>
      <c r="AA190">
        <v>1110.05</v>
      </c>
      <c r="AB190">
        <v>1436</v>
      </c>
      <c r="AC190" s="2">
        <f>(Table2[[#This Row],[Close Price]]/Table2[[#This Row],[Day Low]])-1</f>
        <v>5.2735412398512427E-3</v>
      </c>
      <c r="AD190" s="2">
        <f>(Table2[[#This Row],[Day High]]/Table2[[#This Row],[Close Price]])-1</f>
        <v>1.6945314563912905E-2</v>
      </c>
      <c r="AE190" s="2">
        <f>(Table2[[#This Row],[Close Price]]/Table2[[#This Row],[Current Week Low]])-1</f>
        <v>1.7667165956139375E-2</v>
      </c>
      <c r="AF190" s="2">
        <f>(Table2[[#This Row],[Current Week High]]/Table2[[#This Row],[Close Price]])-1</f>
        <v>5.6308261312601582E-2</v>
      </c>
      <c r="AG190" s="2">
        <f>(Table2[[#This Row],[Close Price]]/Table2[[#This Row],[Current Month Low]])-1</f>
        <v>0.19350479708121249</v>
      </c>
      <c r="AH190" s="2">
        <f>(Table2[[#This Row],[Current Month High]]/Table2[[#This Row],[Close Price]])-1</f>
        <v>8.3896290146054264E-2</v>
      </c>
      <c r="AI190">
        <v>8.9368607766917094</v>
      </c>
      <c r="AJ190">
        <v>53.685981091583997</v>
      </c>
      <c r="AK190" t="str">
        <f>IF(AND(Table2[[#This Row],[20D EMA]]&gt;Table2[[#This Row],[50D EMA]],Table2[[#This Row],[50D EMA]]&gt;Table2[[#This Row],[200D EMA]]),"Uptrend","Downtrend/NoTrend")</f>
        <v>Uptrend</v>
      </c>
      <c r="AL190">
        <v>-0.09</v>
      </c>
      <c r="AM190" t="s">
        <v>10126</v>
      </c>
      <c r="AN190">
        <v>0.17</v>
      </c>
      <c r="AO190" t="s">
        <v>10125</v>
      </c>
      <c r="AP190">
        <v>0.106732677046773</v>
      </c>
      <c r="AQ190">
        <f>(Table2[[#This Row],[Sharpe Ratio]]-AVERAGE(Table2[Sharpe Ratio]))/_xlfn.STDEV.P(Table2[Sharpe Ratio])</f>
        <v>0.59491737396284472</v>
      </c>
      <c r="AR1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-0.77677399721568019</v>
      </c>
    </row>
    <row r="191" spans="1:44" x14ac:dyDescent="0.3">
      <c r="A191" t="s">
        <v>782</v>
      </c>
      <c r="B191" t="s">
        <v>783</v>
      </c>
      <c r="C191" t="s">
        <v>10076</v>
      </c>
      <c r="D191" t="s">
        <v>391</v>
      </c>
      <c r="E191">
        <v>19545.409870176001</v>
      </c>
      <c r="F191">
        <v>122.16</v>
      </c>
      <c r="G191">
        <v>-7.143928789027</v>
      </c>
      <c r="H191">
        <f>(Table2[[#This Row],[1Y Return vs Nifty]]-AVERAGE(Table2[1Y Return vs Nifty]))/_xlfn.STDEV.P(Table2[1Y Return vs Nifty])</f>
        <v>-0.61917989365803128</v>
      </c>
      <c r="I191">
        <v>1.00232692177977E-2</v>
      </c>
      <c r="J191">
        <f>(Table2[[#This Row],[1M Return vs Nifty]]-AVERAGE(Table2[1M Return vs Nifty]))/_xlfn.STDEV.P(Table2[1M Return vs Nifty])</f>
        <v>-0.17123515884636428</v>
      </c>
      <c r="K191">
        <v>-12.5200864330745</v>
      </c>
      <c r="L191">
        <f>(Table2[[#This Row],[6M Return vs Nifty]]-AVERAGE(Table2[6M Return vs Nifty]))/_xlfn.STDEV.P(Table2[6M Return vs Nifty])</f>
        <v>-0.77801948844033308</v>
      </c>
      <c r="M191">
        <v>-3.6841126585563999</v>
      </c>
      <c r="N191">
        <f>(Table2[[#This Row],[1W Return vs Nifty]]-AVERAGE(Table2[1W Return vs Nifty]))/_xlfn.STDEV.P(Table2[1W Return vs Nifty])</f>
        <v>-0.15008273175820017</v>
      </c>
      <c r="O191">
        <v>119.2</v>
      </c>
      <c r="P191">
        <v>117.686001728123</v>
      </c>
      <c r="Q191">
        <v>115.35735791655</v>
      </c>
      <c r="R191">
        <v>66.452822364038596</v>
      </c>
      <c r="S191" s="2">
        <f>(Table2[[#This Row],[Close Price]]-Table2[[#This Row],[20D EMA]])/Table2[[#This Row],[20D EMA]]</f>
        <v>2.4832214765100617E-2</v>
      </c>
      <c r="T191" s="2">
        <f>(Table2[[#This Row],[Close Price]]-Table2[[#This Row],[50D EMA]])/Table2[[#This Row],[50D EMA]]</f>
        <v>3.8016401323691655E-2</v>
      </c>
      <c r="U191" s="2">
        <f>(Table2[[#This Row],[Close Price]]-Table2[[#This Row],[200D EMA]])/Table2[[#This Row],[200D EMA]]</f>
        <v>5.8970161993230255E-2</v>
      </c>
      <c r="V191">
        <v>1.03884795401047</v>
      </c>
      <c r="W191">
        <v>121.4</v>
      </c>
      <c r="X191">
        <v>123.5</v>
      </c>
      <c r="Y191">
        <v>120.8</v>
      </c>
      <c r="Z191">
        <v>124.16</v>
      </c>
      <c r="AA191">
        <v>105</v>
      </c>
      <c r="AB191">
        <v>124.5</v>
      </c>
      <c r="AC191" s="2">
        <f>(Table2[[#This Row],[Close Price]]/Table2[[#This Row],[Day Low]])-1</f>
        <v>6.26029654036242E-3</v>
      </c>
      <c r="AD191" s="2">
        <f>(Table2[[#This Row],[Day High]]/Table2[[#This Row],[Close Price]])-1</f>
        <v>1.0969220694171611E-2</v>
      </c>
      <c r="AE191" s="2">
        <f>(Table2[[#This Row],[Close Price]]/Table2[[#This Row],[Current Week Low]])-1</f>
        <v>1.1258278145695355E-2</v>
      </c>
      <c r="AF191" s="2">
        <f>(Table2[[#This Row],[Current Week High]]/Table2[[#This Row],[Close Price]])-1</f>
        <v>1.6371971185330736E-2</v>
      </c>
      <c r="AG191" s="2">
        <f>(Table2[[#This Row],[Close Price]]/Table2[[#This Row],[Current Month Low]])-1</f>
        <v>0.16342857142857148</v>
      </c>
      <c r="AH191" s="2">
        <f>(Table2[[#This Row],[Current Month High]]/Table2[[#This Row],[Close Price]])-1</f>
        <v>1.9155206286836979E-2</v>
      </c>
      <c r="AI191">
        <v>12.148002619515299</v>
      </c>
      <c r="AJ191">
        <v>20.413997042878201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-7.0000000000000007E-2</v>
      </c>
      <c r="AM191" t="s">
        <v>10126</v>
      </c>
      <c r="AN191">
        <v>6.93</v>
      </c>
      <c r="AO191" t="s">
        <v>10125</v>
      </c>
      <c r="AP191">
        <v>0.106209675151376</v>
      </c>
      <c r="AQ191">
        <f>(Table2[[#This Row],[Sharpe Ratio]]-AVERAGE(Table2[Sharpe Ratio]))/_xlfn.STDEV.P(Table2[Sharpe Ratio])</f>
        <v>0.58900437251233795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-1.1295129001905908</v>
      </c>
    </row>
    <row r="192" spans="1:44" x14ac:dyDescent="0.3">
      <c r="A192" t="s">
        <v>611</v>
      </c>
      <c r="B192" t="s">
        <v>612</v>
      </c>
      <c r="C192" t="s">
        <v>613</v>
      </c>
      <c r="D192" t="s">
        <v>613</v>
      </c>
      <c r="E192">
        <v>30153.122009999999</v>
      </c>
      <c r="F192">
        <v>882.15</v>
      </c>
      <c r="G192">
        <v>8.0089761053655906</v>
      </c>
      <c r="H192">
        <f>(Table2[[#This Row],[1Y Return vs Nifty]]-AVERAGE(Table2[1Y Return vs Nifty]))/_xlfn.STDEV.P(Table2[1Y Return vs Nifty])</f>
        <v>-0.4378470186709576</v>
      </c>
      <c r="I192">
        <v>5.7961650421337598</v>
      </c>
      <c r="J192">
        <f>(Table2[[#This Row],[1M Return vs Nifty]]-AVERAGE(Table2[1M Return vs Nifty]))/_xlfn.STDEV.P(Table2[1M Return vs Nifty])</f>
        <v>0.36465846931232526</v>
      </c>
      <c r="K192">
        <v>-3.1975433835022602</v>
      </c>
      <c r="L192">
        <f>(Table2[[#This Row],[6M Return vs Nifty]]-AVERAGE(Table2[6M Return vs Nifty]))/_xlfn.STDEV.P(Table2[6M Return vs Nifty])</f>
        <v>-0.4932162735171165</v>
      </c>
      <c r="M192">
        <v>-2.7737043217554298</v>
      </c>
      <c r="N192">
        <f>(Table2[[#This Row],[1W Return vs Nifty]]-AVERAGE(Table2[1W Return vs Nifty]))/_xlfn.STDEV.P(Table2[1W Return vs Nifty])</f>
        <v>2.845155585076773E-2</v>
      </c>
      <c r="O192">
        <v>861.34</v>
      </c>
      <c r="P192">
        <v>839.25804564401597</v>
      </c>
      <c r="Q192">
        <v>786.64918949225898</v>
      </c>
      <c r="R192">
        <v>62.690008785940599</v>
      </c>
      <c r="S192" s="2">
        <f>(Table2[[#This Row],[Close Price]]-Table2[[#This Row],[20D EMA]])/Table2[[#This Row],[20D EMA]]</f>
        <v>2.4160029721132126E-2</v>
      </c>
      <c r="T192" s="2">
        <f>(Table2[[#This Row],[Close Price]]-Table2[[#This Row],[50D EMA]])/Table2[[#This Row],[50D EMA]]</f>
        <v>5.1106992156471132E-2</v>
      </c>
      <c r="U192" s="2">
        <f>(Table2[[#This Row],[Close Price]]-Table2[[#This Row],[200D EMA]])/Table2[[#This Row],[200D EMA]]</f>
        <v>0.12140203254945421</v>
      </c>
      <c r="V192">
        <v>0.95156546122830499</v>
      </c>
      <c r="W192">
        <v>862</v>
      </c>
      <c r="X192">
        <v>892</v>
      </c>
      <c r="Y192">
        <v>861.5</v>
      </c>
      <c r="Z192">
        <v>905.2</v>
      </c>
      <c r="AA192">
        <v>743</v>
      </c>
      <c r="AB192">
        <v>907</v>
      </c>
      <c r="AC192" s="2">
        <f>(Table2[[#This Row],[Close Price]]/Table2[[#This Row],[Day Low]])-1</f>
        <v>2.337587006960562E-2</v>
      </c>
      <c r="AD192" s="2">
        <f>(Table2[[#This Row],[Day High]]/Table2[[#This Row],[Close Price]])-1</f>
        <v>1.11659014906762E-2</v>
      </c>
      <c r="AE192" s="2">
        <f>(Table2[[#This Row],[Close Price]]/Table2[[#This Row],[Current Week Low]])-1</f>
        <v>2.3969820081253701E-2</v>
      </c>
      <c r="AF192" s="2">
        <f>(Table2[[#This Row],[Current Week High]]/Table2[[#This Row],[Close Price]])-1</f>
        <v>2.612934308224224E-2</v>
      </c>
      <c r="AG192" s="2">
        <f>(Table2[[#This Row],[Close Price]]/Table2[[#This Row],[Current Month Low]])-1</f>
        <v>0.18728129205921928</v>
      </c>
      <c r="AH192" s="2">
        <f>(Table2[[#This Row],[Current Month High]]/Table2[[#This Row],[Close Price]])-1</f>
        <v>2.8169812390183013E-2</v>
      </c>
      <c r="AI192">
        <v>5.21453267584877</v>
      </c>
      <c r="AJ192">
        <v>43.439024390243802</v>
      </c>
      <c r="AK192" t="str">
        <f>IF(AND(Table2[[#This Row],[20D EMA]]&gt;Table2[[#This Row],[50D EMA]],Table2[[#This Row],[50D EMA]]&gt;Table2[[#This Row],[200D EMA]]),"Uptrend","Downtrend/NoTrend")</f>
        <v>Uptrend</v>
      </c>
      <c r="AL192">
        <v>-0.01</v>
      </c>
      <c r="AM192" t="s">
        <v>10126</v>
      </c>
      <c r="AN192">
        <v>4.8899999999999997</v>
      </c>
      <c r="AO192" t="s">
        <v>10125</v>
      </c>
      <c r="AP192">
        <v>0.106187004047684</v>
      </c>
      <c r="AQ192">
        <f>(Table2[[#This Row],[Sharpe Ratio]]-AVERAGE(Table2[Sharpe Ratio]))/_xlfn.STDEV.P(Table2[Sharpe Ratio])</f>
        <v>0.58874805552726539</v>
      </c>
      <c r="AR1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5.079478850228434E-2</v>
      </c>
    </row>
    <row r="193" spans="1:44" x14ac:dyDescent="0.3">
      <c r="A193" t="s">
        <v>1556</v>
      </c>
      <c r="B193" t="s">
        <v>1557</v>
      </c>
      <c r="C193" t="s">
        <v>10092</v>
      </c>
      <c r="D193" t="s">
        <v>1558</v>
      </c>
      <c r="E193">
        <v>5644.0293465599998</v>
      </c>
      <c r="F193">
        <v>316.8</v>
      </c>
      <c r="G193">
        <v>101.931582556763</v>
      </c>
      <c r="H193">
        <f>(Table2[[#This Row],[1Y Return vs Nifty]]-AVERAGE(Table2[1Y Return vs Nifty]))/_xlfn.STDEV.P(Table2[1Y Return vs Nifty])</f>
        <v>0.6861128011002251</v>
      </c>
      <c r="I193">
        <v>6.2070450332498597</v>
      </c>
      <c r="J193">
        <f>(Table2[[#This Row],[1M Return vs Nifty]]-AVERAGE(Table2[1M Return vs Nifty]))/_xlfn.STDEV.P(Table2[1M Return vs Nifty])</f>
        <v>0.40271283745927994</v>
      </c>
      <c r="K193">
        <v>15.816378350053199</v>
      </c>
      <c r="L193">
        <f>(Table2[[#This Row],[6M Return vs Nifty]]-AVERAGE(Table2[6M Return vs Nifty]))/_xlfn.STDEV.P(Table2[6M Return vs Nifty])</f>
        <v>8.765806615820311E-2</v>
      </c>
      <c r="M193">
        <v>-0.776651465735406</v>
      </c>
      <c r="N193">
        <f>(Table2[[#This Row],[1W Return vs Nifty]]-AVERAGE(Table2[1W Return vs Nifty]))/_xlfn.STDEV.P(Table2[1W Return vs Nifty])</f>
        <v>0.42008066836507413</v>
      </c>
      <c r="O193">
        <v>305.86</v>
      </c>
      <c r="P193">
        <v>295.511888893449</v>
      </c>
      <c r="Q193">
        <v>268.57239600114002</v>
      </c>
      <c r="R193">
        <v>61.041767213922697</v>
      </c>
      <c r="S193" s="2">
        <f>(Table2[[#This Row],[Close Price]]-Table2[[#This Row],[20D EMA]])/Table2[[#This Row],[20D EMA]]</f>
        <v>3.5767998430654542E-2</v>
      </c>
      <c r="T193" s="2">
        <f>(Table2[[#This Row],[Close Price]]-Table2[[#This Row],[50D EMA]])/Table2[[#This Row],[50D EMA]]</f>
        <v>7.203808681357908E-2</v>
      </c>
      <c r="U193" s="2">
        <f>(Table2[[#This Row],[Close Price]]-Table2[[#This Row],[200D EMA]])/Table2[[#This Row],[200D EMA]]</f>
        <v>0.17957021911758675</v>
      </c>
      <c r="V193">
        <v>1.26983529556592</v>
      </c>
      <c r="W193">
        <v>315.05</v>
      </c>
      <c r="X193">
        <v>324.3</v>
      </c>
      <c r="Y193">
        <v>299.25</v>
      </c>
      <c r="Z193">
        <v>324.3</v>
      </c>
      <c r="AA193">
        <v>267</v>
      </c>
      <c r="AB193">
        <v>331.95</v>
      </c>
      <c r="AC193" s="2">
        <f>(Table2[[#This Row],[Close Price]]/Table2[[#This Row],[Day Low]])-1</f>
        <v>5.5546738612919366E-3</v>
      </c>
      <c r="AD193" s="2">
        <f>(Table2[[#This Row],[Day High]]/Table2[[#This Row],[Close Price]])-1</f>
        <v>2.3674242424242431E-2</v>
      </c>
      <c r="AE193" s="2">
        <f>(Table2[[#This Row],[Close Price]]/Table2[[#This Row],[Current Week Low]])-1</f>
        <v>5.8646616541353502E-2</v>
      </c>
      <c r="AF193" s="2">
        <f>(Table2[[#This Row],[Current Week High]]/Table2[[#This Row],[Close Price]])-1</f>
        <v>2.3674242424242431E-2</v>
      </c>
      <c r="AG193" s="2">
        <f>(Table2[[#This Row],[Close Price]]/Table2[[#This Row],[Current Month Low]])-1</f>
        <v>0.18651685393258433</v>
      </c>
      <c r="AH193" s="2">
        <f>(Table2[[#This Row],[Current Month High]]/Table2[[#This Row],[Close Price]])-1</f>
        <v>4.7821969696969724E-2</v>
      </c>
      <c r="AI193">
        <v>17.834595959595902</v>
      </c>
      <c r="AJ193">
        <v>130.06535947712399</v>
      </c>
      <c r="AK193" t="str">
        <f>IF(AND(Table2[[#This Row],[20D EMA]]&gt;Table2[[#This Row],[50D EMA]],Table2[[#This Row],[50D EMA]]&gt;Table2[[#This Row],[200D EMA]]),"Uptrend","Downtrend/NoTrend")</f>
        <v>Uptrend</v>
      </c>
      <c r="AL193">
        <v>0.01</v>
      </c>
      <c r="AM193" t="s">
        <v>10125</v>
      </c>
      <c r="AN193">
        <v>3.89</v>
      </c>
      <c r="AO193" t="s">
        <v>10125</v>
      </c>
      <c r="AP193">
        <v>0.105948879406961</v>
      </c>
      <c r="AQ193">
        <f>(Table2[[#This Row],[Sharpe Ratio]]-AVERAGE(Table2[Sharpe Ratio]))/_xlfn.STDEV.P(Table2[Sharpe Ratio])</f>
        <v>0.5860558447372306</v>
      </c>
      <c r="AR1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2.1826202178200127</v>
      </c>
    </row>
    <row r="194" spans="1:44" x14ac:dyDescent="0.3">
      <c r="A194" t="s">
        <v>527</v>
      </c>
      <c r="B194" t="s">
        <v>528</v>
      </c>
      <c r="C194" t="s">
        <v>10076</v>
      </c>
      <c r="D194" t="s">
        <v>391</v>
      </c>
      <c r="E194">
        <v>36691.315175459997</v>
      </c>
      <c r="F194">
        <v>614.54999999999995</v>
      </c>
      <c r="G194">
        <v>222.04926090481101</v>
      </c>
      <c r="H194">
        <f>(Table2[[#This Row],[1Y Return vs Nifty]]-AVERAGE(Table2[1Y Return vs Nifty]))/_xlfn.STDEV.P(Table2[1Y Return vs Nifty])</f>
        <v>2.1235456962069841</v>
      </c>
      <c r="I194">
        <v>5.6398228598419502</v>
      </c>
      <c r="J194">
        <f>(Table2[[#This Row],[1M Return vs Nifty]]-AVERAGE(Table2[1M Return vs Nifty]))/_xlfn.STDEV.P(Table2[1M Return vs Nifty])</f>
        <v>0.35017856498388666</v>
      </c>
      <c r="K194">
        <v>91.856657462346007</v>
      </c>
      <c r="L194">
        <f>(Table2[[#This Row],[6M Return vs Nifty]]-AVERAGE(Table2[6M Return vs Nifty]))/_xlfn.STDEV.P(Table2[6M Return vs Nifty])</f>
        <v>2.4106847166850041</v>
      </c>
      <c r="M194">
        <v>-7.67346657657626</v>
      </c>
      <c r="N194">
        <f>(Table2[[#This Row],[1W Return vs Nifty]]-AVERAGE(Table2[1W Return vs Nifty]))/_xlfn.STDEV.P(Table2[1W Return vs Nifty])</f>
        <v>-0.93240911321073172</v>
      </c>
      <c r="O194">
        <v>628.78</v>
      </c>
      <c r="P194">
        <v>588.13874770447796</v>
      </c>
      <c r="Q194">
        <v>436.90963515724201</v>
      </c>
      <c r="R194">
        <v>39.444155063899402</v>
      </c>
      <c r="S194" s="2">
        <f>(Table2[[#This Row],[Close Price]]-Table2[[#This Row],[20D EMA]])/Table2[[#This Row],[20D EMA]]</f>
        <v>-2.263112694424126E-2</v>
      </c>
      <c r="T194" s="2">
        <f>(Table2[[#This Row],[Close Price]]-Table2[[#This Row],[50D EMA]])/Table2[[#This Row],[50D EMA]]</f>
        <v>4.4906499356836882E-2</v>
      </c>
      <c r="U194" s="2">
        <f>(Table2[[#This Row],[Close Price]]-Table2[[#This Row],[200D EMA]])/Table2[[#This Row],[200D EMA]]</f>
        <v>0.40658376595157003</v>
      </c>
      <c r="V194">
        <v>0.68456069651522999</v>
      </c>
      <c r="W194">
        <v>607.04999999999995</v>
      </c>
      <c r="X194">
        <v>636.6</v>
      </c>
      <c r="Y194">
        <v>607.04999999999995</v>
      </c>
      <c r="Z194">
        <v>657.55</v>
      </c>
      <c r="AA194">
        <v>474.8</v>
      </c>
      <c r="AB194">
        <v>722</v>
      </c>
      <c r="AC194" s="2">
        <f>(Table2[[#This Row],[Close Price]]/Table2[[#This Row],[Day Low]])-1</f>
        <v>1.2354830738818823E-2</v>
      </c>
      <c r="AD194" s="2">
        <f>(Table2[[#This Row],[Day High]]/Table2[[#This Row],[Close Price]])-1</f>
        <v>3.5879912130827529E-2</v>
      </c>
      <c r="AE194" s="2">
        <f>(Table2[[#This Row],[Close Price]]/Table2[[#This Row],[Current Week Low]])-1</f>
        <v>1.2354830738818823E-2</v>
      </c>
      <c r="AF194" s="2">
        <f>(Table2[[#This Row],[Current Week High]]/Table2[[#This Row],[Close Price]])-1</f>
        <v>6.9969896672361864E-2</v>
      </c>
      <c r="AG194" s="2">
        <f>(Table2[[#This Row],[Close Price]]/Table2[[#This Row],[Current Month Low]])-1</f>
        <v>0.29433445661331081</v>
      </c>
      <c r="AH194" s="2">
        <f>(Table2[[#This Row],[Current Month High]]/Table2[[#This Row],[Close Price]])-1</f>
        <v>0.17484338133593691</v>
      </c>
      <c r="AI194">
        <v>17.484338133593599</v>
      </c>
      <c r="AJ194">
        <v>258.12937062936999</v>
      </c>
      <c r="AK194" t="str">
        <f>IF(AND(Table2[[#This Row],[20D EMA]]&gt;Table2[[#This Row],[50D EMA]],Table2[[#This Row],[50D EMA]]&gt;Table2[[#This Row],[200D EMA]]),"Uptrend","Downtrend/NoTrend")</f>
        <v>Uptrend</v>
      </c>
      <c r="AL194">
        <v>0.2</v>
      </c>
      <c r="AM194" t="s">
        <v>10125</v>
      </c>
      <c r="AN194">
        <v>-7.55</v>
      </c>
      <c r="AO194" t="s">
        <v>10126</v>
      </c>
      <c r="AP194">
        <v>0.105451167053915</v>
      </c>
      <c r="AQ194">
        <f>(Table2[[#This Row],[Sharpe Ratio]]-AVERAGE(Table2[Sharpe Ratio]))/_xlfn.STDEV.P(Table2[Sharpe Ratio])</f>
        <v>0.58042876404900057</v>
      </c>
      <c r="AR1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4.5324286287141433</v>
      </c>
    </row>
    <row r="195" spans="1:44" x14ac:dyDescent="0.3">
      <c r="A195" t="s">
        <v>322</v>
      </c>
      <c r="B195" t="s">
        <v>323</v>
      </c>
      <c r="C195" t="s">
        <v>10084</v>
      </c>
      <c r="D195" t="s">
        <v>324</v>
      </c>
      <c r="E195">
        <v>75655.933503299995</v>
      </c>
      <c r="F195">
        <v>5955.9</v>
      </c>
      <c r="G195">
        <v>65.444515710879301</v>
      </c>
      <c r="H195">
        <f>(Table2[[#This Row],[1Y Return vs Nifty]]-AVERAGE(Table2[1Y Return vs Nifty]))/_xlfn.STDEV.P(Table2[1Y Return vs Nifty])</f>
        <v>0.24947673843622542</v>
      </c>
      <c r="I195">
        <v>-0.89090580453248502</v>
      </c>
      <c r="J195">
        <f>(Table2[[#This Row],[1M Return vs Nifty]]-AVERAGE(Table2[1M Return vs Nifty]))/_xlfn.STDEV.P(Table2[1M Return vs Nifty])</f>
        <v>-0.25467627885237748</v>
      </c>
      <c r="K195">
        <v>22.200904504825001</v>
      </c>
      <c r="L195">
        <f>(Table2[[#This Row],[6M Return vs Nifty]]-AVERAGE(Table2[6M Return vs Nifty]))/_xlfn.STDEV.P(Table2[6M Return vs Nifty])</f>
        <v>0.28270501471842507</v>
      </c>
      <c r="M195">
        <v>-9.8116433373737806</v>
      </c>
      <c r="N195">
        <f>(Table2[[#This Row],[1W Return vs Nifty]]-AVERAGE(Table2[1W Return vs Nifty]))/_xlfn.STDEV.P(Table2[1W Return vs Nifty])</f>
        <v>-1.3517131214675124</v>
      </c>
      <c r="O195">
        <v>5834.33</v>
      </c>
      <c r="P195">
        <v>5442.8840100642801</v>
      </c>
      <c r="Q195">
        <v>4534.5372739407303</v>
      </c>
      <c r="R195">
        <v>54.454428753477103</v>
      </c>
      <c r="S195" s="2">
        <f>(Table2[[#This Row],[Close Price]]-Table2[[#This Row],[20D EMA]])/Table2[[#This Row],[20D EMA]]</f>
        <v>2.0837011276359018E-2</v>
      </c>
      <c r="T195" s="2">
        <f>(Table2[[#This Row],[Close Price]]-Table2[[#This Row],[50D EMA]])/Table2[[#This Row],[50D EMA]]</f>
        <v>9.4254441025587984E-2</v>
      </c>
      <c r="U195" s="2">
        <f>(Table2[[#This Row],[Close Price]]-Table2[[#This Row],[200D EMA]])/Table2[[#This Row],[200D EMA]]</f>
        <v>0.31345265022466934</v>
      </c>
      <c r="V195">
        <v>0.57043333122233697</v>
      </c>
      <c r="W195">
        <v>5761.1</v>
      </c>
      <c r="X195">
        <v>5980</v>
      </c>
      <c r="Y195">
        <v>5712.95</v>
      </c>
      <c r="Z195">
        <v>6020.5</v>
      </c>
      <c r="AA195">
        <v>5196.05</v>
      </c>
      <c r="AB195">
        <v>6460</v>
      </c>
      <c r="AC195" s="2">
        <f>(Table2[[#This Row],[Close Price]]/Table2[[#This Row],[Day Low]])-1</f>
        <v>3.3812987103157166E-2</v>
      </c>
      <c r="AD195" s="2">
        <f>(Table2[[#This Row],[Day High]]/Table2[[#This Row],[Close Price]])-1</f>
        <v>4.0464077637301088E-3</v>
      </c>
      <c r="AE195" s="2">
        <f>(Table2[[#This Row],[Close Price]]/Table2[[#This Row],[Current Week Low]])-1</f>
        <v>4.252619049702866E-2</v>
      </c>
      <c r="AF195" s="2">
        <f>(Table2[[#This Row],[Current Week High]]/Table2[[#This Row],[Close Price]])-1</f>
        <v>1.0846387615641717E-2</v>
      </c>
      <c r="AG195" s="2">
        <f>(Table2[[#This Row],[Close Price]]/Table2[[#This Row],[Current Month Low]])-1</f>
        <v>0.14623608317856829</v>
      </c>
      <c r="AH195" s="2">
        <f>(Table2[[#This Row],[Current Month High]]/Table2[[#This Row],[Close Price]])-1</f>
        <v>8.4638761564163278E-2</v>
      </c>
      <c r="AI195">
        <v>8.4638761564163207</v>
      </c>
      <c r="AJ195">
        <v>93.952715904650205</v>
      </c>
      <c r="AK195" t="str">
        <f>IF(AND(Table2[[#This Row],[20D EMA]]&gt;Table2[[#This Row],[50D EMA]],Table2[[#This Row],[50D EMA]]&gt;Table2[[#This Row],[200D EMA]]),"Uptrend","Downtrend/NoTrend")</f>
        <v>Uptrend</v>
      </c>
      <c r="AL195">
        <v>0.27</v>
      </c>
      <c r="AM195" t="s">
        <v>10125</v>
      </c>
      <c r="AN195">
        <v>-3.24</v>
      </c>
      <c r="AO195" t="s">
        <v>10126</v>
      </c>
      <c r="AP195">
        <v>0.105278737249774</v>
      </c>
      <c r="AQ195">
        <f>(Table2[[#This Row],[Sharpe Ratio]]-AVERAGE(Table2[Sharpe Ratio]))/_xlfn.STDEV.P(Table2[Sharpe Ratio])</f>
        <v>0.57847929179857527</v>
      </c>
      <c r="AR1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-0.49572835536666404</v>
      </c>
    </row>
    <row r="196" spans="1:44" x14ac:dyDescent="0.3">
      <c r="A196" t="s">
        <v>550</v>
      </c>
      <c r="B196" t="s">
        <v>551</v>
      </c>
      <c r="C196" t="s">
        <v>10080</v>
      </c>
      <c r="D196" t="s">
        <v>388</v>
      </c>
      <c r="E196">
        <v>34416.120263739998</v>
      </c>
      <c r="F196">
        <v>541.9</v>
      </c>
      <c r="G196">
        <v>5.7908535471947102</v>
      </c>
      <c r="H196">
        <f>(Table2[[#This Row],[1Y Return vs Nifty]]-AVERAGE(Table2[1Y Return vs Nifty]))/_xlfn.STDEV.P(Table2[1Y Return vs Nifty])</f>
        <v>-0.46439100765195174</v>
      </c>
      <c r="I196">
        <v>3.5174275850695098</v>
      </c>
      <c r="J196">
        <f>(Table2[[#This Row],[1M Return vs Nifty]]-AVERAGE(Table2[1M Return vs Nifty]))/_xlfn.STDEV.P(Table2[1M Return vs Nifty])</f>
        <v>0.15360921898055274</v>
      </c>
      <c r="K196">
        <v>13.219673876790999</v>
      </c>
      <c r="L196">
        <f>(Table2[[#This Row],[6M Return vs Nifty]]-AVERAGE(Table2[6M Return vs Nifty]))/_xlfn.STDEV.P(Table2[6M Return vs Nifty])</f>
        <v>8.3288768739008794E-3</v>
      </c>
      <c r="M196">
        <v>1.9877821213369899</v>
      </c>
      <c r="N196">
        <f>(Table2[[#This Row],[1W Return vs Nifty]]-AVERAGE(Table2[1W Return vs Nifty]))/_xlfn.STDEV.P(Table2[1W Return vs Nifty])</f>
        <v>0.96219585026742416</v>
      </c>
      <c r="O196">
        <v>497.41</v>
      </c>
      <c r="P196">
        <v>489.08082555659001</v>
      </c>
      <c r="Q196">
        <v>460.53862655305198</v>
      </c>
      <c r="R196">
        <v>85.747824299222003</v>
      </c>
      <c r="S196" s="2">
        <f>(Table2[[#This Row],[Close Price]]-Table2[[#This Row],[20D EMA]])/Table2[[#This Row],[20D EMA]]</f>
        <v>8.94433163788423E-2</v>
      </c>
      <c r="T196" s="2">
        <f>(Table2[[#This Row],[Close Price]]-Table2[[#This Row],[50D EMA]])/Table2[[#This Row],[50D EMA]]</f>
        <v>0.10799682114566649</v>
      </c>
      <c r="U196" s="2">
        <f>(Table2[[#This Row],[Close Price]]-Table2[[#This Row],[200D EMA]])/Table2[[#This Row],[200D EMA]]</f>
        <v>0.17666568829612717</v>
      </c>
      <c r="V196">
        <v>1.56565358496408</v>
      </c>
      <c r="W196">
        <v>516.54999999999995</v>
      </c>
      <c r="X196">
        <v>547.6</v>
      </c>
      <c r="Y196">
        <v>488.4</v>
      </c>
      <c r="Z196">
        <v>547.6</v>
      </c>
      <c r="AA196">
        <v>429</v>
      </c>
      <c r="AB196">
        <v>547.6</v>
      </c>
      <c r="AC196" s="2">
        <f>(Table2[[#This Row],[Close Price]]/Table2[[#This Row],[Day Low]])-1</f>
        <v>4.9075597715613206E-2</v>
      </c>
      <c r="AD196" s="2">
        <f>(Table2[[#This Row],[Day High]]/Table2[[#This Row],[Close Price]])-1</f>
        <v>1.051854585716927E-2</v>
      </c>
      <c r="AE196" s="2">
        <f>(Table2[[#This Row],[Close Price]]/Table2[[#This Row],[Current Week Low]])-1</f>
        <v>0.10954135954135946</v>
      </c>
      <c r="AF196" s="2">
        <f>(Table2[[#This Row],[Current Week High]]/Table2[[#This Row],[Close Price]])-1</f>
        <v>1.051854585716927E-2</v>
      </c>
      <c r="AG196" s="2">
        <f>(Table2[[#This Row],[Close Price]]/Table2[[#This Row],[Current Month Low]])-1</f>
        <v>0.26317016317016306</v>
      </c>
      <c r="AH196" s="2">
        <f>(Table2[[#This Row],[Current Month High]]/Table2[[#This Row],[Close Price]])-1</f>
        <v>1.051854585716927E-2</v>
      </c>
      <c r="AI196">
        <v>2.9525742756966098</v>
      </c>
      <c r="AJ196">
        <v>48.4657534246575</v>
      </c>
      <c r="AK196" t="str">
        <f>IF(AND(Table2[[#This Row],[20D EMA]]&gt;Table2[[#This Row],[50D EMA]],Table2[[#This Row],[50D EMA]]&gt;Table2[[#This Row],[200D EMA]]),"Uptrend","Downtrend/NoTrend")</f>
        <v>Uptrend</v>
      </c>
      <c r="AL196">
        <v>0.01</v>
      </c>
      <c r="AM196" t="s">
        <v>10125</v>
      </c>
      <c r="AN196">
        <v>12.58</v>
      </c>
      <c r="AO196" t="s">
        <v>10125</v>
      </c>
      <c r="AP196">
        <v>0.10510246189762</v>
      </c>
      <c r="AQ196">
        <f>(Table2[[#This Row],[Sharpe Ratio]]-AVERAGE(Table2[Sharpe Ratio]))/_xlfn.STDEV.P(Table2[Sharpe Ratio])</f>
        <v>0.57648634220862394</v>
      </c>
      <c r="AR1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1.23622928067855</v>
      </c>
    </row>
    <row r="197" spans="1:44" x14ac:dyDescent="0.3">
      <c r="A197" t="s">
        <v>1085</v>
      </c>
      <c r="B197" t="s">
        <v>1086</v>
      </c>
      <c r="C197" t="s">
        <v>10080</v>
      </c>
      <c r="D197" t="s">
        <v>388</v>
      </c>
      <c r="E197">
        <v>11204.597956275</v>
      </c>
      <c r="F197">
        <v>429.75</v>
      </c>
      <c r="G197">
        <v>80.700840457299506</v>
      </c>
      <c r="H197">
        <f>(Table2[[#This Row],[1Y Return vs Nifty]]-AVERAGE(Table2[1Y Return vs Nifty]))/_xlfn.STDEV.P(Table2[1Y Return vs Nifty])</f>
        <v>0.43204722556629127</v>
      </c>
      <c r="I197">
        <v>-11.464749432944799</v>
      </c>
      <c r="J197">
        <f>(Table2[[#This Row],[1M Return vs Nifty]]-AVERAGE(Table2[1M Return vs Nifty]))/_xlfn.STDEV.P(Table2[1M Return vs Nifty])</f>
        <v>-1.2339912780347899</v>
      </c>
      <c r="K197">
        <v>1.3028545143622201</v>
      </c>
      <c r="L197">
        <f>(Table2[[#This Row],[6M Return vs Nifty]]-AVERAGE(Table2[6M Return vs Nifty]))/_xlfn.STDEV.P(Table2[6M Return vs Nifty])</f>
        <v>-0.35572934715700694</v>
      </c>
      <c r="M197">
        <v>-2.8990146320961698</v>
      </c>
      <c r="N197">
        <f>(Table2[[#This Row],[1W Return vs Nifty]]-AVERAGE(Table2[1W Return vs Nifty]))/_xlfn.STDEV.P(Table2[1W Return vs Nifty])</f>
        <v>3.8777617823225687E-3</v>
      </c>
      <c r="O197">
        <v>402.57</v>
      </c>
      <c r="P197">
        <v>408.363417145239</v>
      </c>
      <c r="Q197">
        <v>382.71948055221497</v>
      </c>
      <c r="R197">
        <v>72.636362442860005</v>
      </c>
      <c r="S197" s="2">
        <f>(Table2[[#This Row],[Close Price]]-Table2[[#This Row],[20D EMA]])/Table2[[#This Row],[20D EMA]]</f>
        <v>6.7516208361278807E-2</v>
      </c>
      <c r="T197" s="2">
        <f>(Table2[[#This Row],[Close Price]]-Table2[[#This Row],[50D EMA]])/Table2[[#This Row],[50D EMA]]</f>
        <v>5.2371446502894325E-2</v>
      </c>
      <c r="U197" s="2">
        <f>(Table2[[#This Row],[Close Price]]-Table2[[#This Row],[200D EMA]])/Table2[[#This Row],[200D EMA]]</f>
        <v>0.12288509427303265</v>
      </c>
      <c r="V197">
        <v>2.2790056581170801</v>
      </c>
      <c r="W197">
        <v>395.25</v>
      </c>
      <c r="X197">
        <v>434</v>
      </c>
      <c r="Y197">
        <v>390</v>
      </c>
      <c r="Z197">
        <v>434</v>
      </c>
      <c r="AA197">
        <v>358.6</v>
      </c>
      <c r="AB197">
        <v>434</v>
      </c>
      <c r="AC197" s="2">
        <f>(Table2[[#This Row],[Close Price]]/Table2[[#This Row],[Day Low]])-1</f>
        <v>8.7286527514231604E-2</v>
      </c>
      <c r="AD197" s="2">
        <f>(Table2[[#This Row],[Day High]]/Table2[[#This Row],[Close Price]])-1</f>
        <v>9.8894706224548212E-3</v>
      </c>
      <c r="AE197" s="2">
        <f>(Table2[[#This Row],[Close Price]]/Table2[[#This Row],[Current Week Low]])-1</f>
        <v>0.10192307692307701</v>
      </c>
      <c r="AF197" s="2">
        <f>(Table2[[#This Row],[Current Week High]]/Table2[[#This Row],[Close Price]])-1</f>
        <v>9.8894706224548212E-3</v>
      </c>
      <c r="AG197" s="2">
        <f>(Table2[[#This Row],[Close Price]]/Table2[[#This Row],[Current Month Low]])-1</f>
        <v>0.19841048522030102</v>
      </c>
      <c r="AH197" s="2">
        <f>(Table2[[#This Row],[Current Month High]]/Table2[[#This Row],[Close Price]])-1</f>
        <v>9.8894706224548212E-3</v>
      </c>
      <c r="AI197">
        <v>28.9005235602094</v>
      </c>
      <c r="AJ197">
        <v>108.363636363636</v>
      </c>
      <c r="AK197" t="str">
        <f>IF(AND(Table2[[#This Row],[20D EMA]]&gt;Table2[[#This Row],[50D EMA]],Table2[[#This Row],[50D EMA]]&gt;Table2[[#This Row],[200D EMA]]),"Uptrend","Downtrend/NoTrend")</f>
        <v>Downtrend/NoTrend</v>
      </c>
      <c r="AL197">
        <v>-0.11</v>
      </c>
      <c r="AM197" t="s">
        <v>10126</v>
      </c>
      <c r="AN197">
        <v>5.5</v>
      </c>
      <c r="AO197" t="s">
        <v>10125</v>
      </c>
      <c r="AP197">
        <v>0.10504636322561201</v>
      </c>
      <c r="AQ197">
        <f>(Table2[[#This Row],[Sharpe Ratio]]-AVERAGE(Table2[Sharpe Ratio]))/_xlfn.STDEV.P(Table2[Sharpe Ratio])</f>
        <v>0.57585209684187821</v>
      </c>
      <c r="AR1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98" spans="1:44" x14ac:dyDescent="0.3">
      <c r="A198" t="s">
        <v>984</v>
      </c>
      <c r="B198" t="s">
        <v>985</v>
      </c>
      <c r="C198" t="s">
        <v>10081</v>
      </c>
      <c r="D198" t="s">
        <v>98</v>
      </c>
      <c r="E198">
        <v>13432.77930092</v>
      </c>
      <c r="F198">
        <v>19.600000000000001</v>
      </c>
      <c r="G198">
        <v>194.75405688473799</v>
      </c>
      <c r="H198">
        <f>(Table2[[#This Row],[1Y Return vs Nifty]]-AVERAGE(Table2[1Y Return vs Nifty]))/_xlfn.STDEV.P(Table2[1Y Return vs Nifty])</f>
        <v>1.7969074804447926</v>
      </c>
      <c r="I198">
        <v>-7.2862000728984402</v>
      </c>
      <c r="J198">
        <f>(Table2[[#This Row],[1M Return vs Nifty]]-AVERAGE(Table2[1M Return vs Nifty]))/_xlfn.STDEV.P(Table2[1M Return vs Nifty])</f>
        <v>-0.84698762951082263</v>
      </c>
      <c r="K198">
        <v>35.476820630122504</v>
      </c>
      <c r="L198">
        <f>(Table2[[#This Row],[6M Return vs Nifty]]-AVERAGE(Table2[6M Return vs Nifty]))/_xlfn.STDEV.P(Table2[6M Return vs Nifty])</f>
        <v>0.68828357557143094</v>
      </c>
      <c r="M198">
        <v>1.4128483905526401</v>
      </c>
      <c r="N198">
        <f>(Table2[[#This Row],[1W Return vs Nifty]]-AVERAGE(Table2[1W Return vs Nifty]))/_xlfn.STDEV.P(Table2[1W Return vs Nifty])</f>
        <v>0.84944931676287661</v>
      </c>
      <c r="O198">
        <v>19.329999999999998</v>
      </c>
      <c r="P198">
        <v>18.911818132808602</v>
      </c>
      <c r="Q198">
        <v>15.8687197594311</v>
      </c>
      <c r="R198">
        <v>54.205829519618099</v>
      </c>
      <c r="S198" s="2">
        <f>(Table2[[#This Row],[Close Price]]-Table2[[#This Row],[20D EMA]])/Table2[[#This Row],[20D EMA]]</f>
        <v>1.3967925504397473E-2</v>
      </c>
      <c r="T198" s="2">
        <f>(Table2[[#This Row],[Close Price]]-Table2[[#This Row],[50D EMA]])/Table2[[#This Row],[50D EMA]]</f>
        <v>3.6388985044094095E-2</v>
      </c>
      <c r="U198" s="2">
        <f>(Table2[[#This Row],[Close Price]]-Table2[[#This Row],[200D EMA]])/Table2[[#This Row],[200D EMA]]</f>
        <v>0.23513429546522344</v>
      </c>
      <c r="V198">
        <v>1.20923105397641</v>
      </c>
      <c r="W198">
        <v>19.420000000000002</v>
      </c>
      <c r="X198">
        <v>19.98</v>
      </c>
      <c r="Y198">
        <v>18.899999999999999</v>
      </c>
      <c r="Z198">
        <v>20.54</v>
      </c>
      <c r="AA198">
        <v>17.399999999999999</v>
      </c>
      <c r="AB198">
        <v>20.54</v>
      </c>
      <c r="AC198" s="2">
        <f>(Table2[[#This Row],[Close Price]]/Table2[[#This Row],[Day Low]])-1</f>
        <v>9.2687950566425759E-3</v>
      </c>
      <c r="AD198" s="2">
        <f>(Table2[[#This Row],[Day High]]/Table2[[#This Row],[Close Price]])-1</f>
        <v>1.9387755102040716E-2</v>
      </c>
      <c r="AE198" s="2">
        <f>(Table2[[#This Row],[Close Price]]/Table2[[#This Row],[Current Week Low]])-1</f>
        <v>3.7037037037037202E-2</v>
      </c>
      <c r="AF198" s="2">
        <f>(Table2[[#This Row],[Current Week High]]/Table2[[#This Row],[Close Price]])-1</f>
        <v>4.7959183673469186E-2</v>
      </c>
      <c r="AG198" s="2">
        <f>(Table2[[#This Row],[Close Price]]/Table2[[#This Row],[Current Month Low]])-1</f>
        <v>0.12643678160919558</v>
      </c>
      <c r="AH198" s="2">
        <f>(Table2[[#This Row],[Current Month High]]/Table2[[#This Row],[Close Price]])-1</f>
        <v>4.7959183673469186E-2</v>
      </c>
      <c r="AI198">
        <v>22.4489795918367</v>
      </c>
      <c r="AJ198">
        <v>232.203389830508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0.02</v>
      </c>
      <c r="AM198" t="s">
        <v>10125</v>
      </c>
      <c r="AN198">
        <v>6.35</v>
      </c>
      <c r="AO198" t="s">
        <v>10125</v>
      </c>
      <c r="AP198">
        <v>0.10453895045450901</v>
      </c>
      <c r="AQ198">
        <f>(Table2[[#This Row],[Sharpe Ratio]]-AVERAGE(Table2[Sharpe Ratio]))/_xlfn.STDEV.P(Table2[Sharpe Ratio])</f>
        <v>0.57011534430246302</v>
      </c>
      <c r="AR1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3.0577680875707407</v>
      </c>
    </row>
    <row r="199" spans="1:44" x14ac:dyDescent="0.3">
      <c r="A199" t="s">
        <v>245</v>
      </c>
      <c r="B199" t="s">
        <v>246</v>
      </c>
      <c r="C199" t="s">
        <v>10083</v>
      </c>
      <c r="D199" t="s">
        <v>129</v>
      </c>
      <c r="E199">
        <v>104693.5458548</v>
      </c>
      <c r="F199">
        <v>1044.4000000000001</v>
      </c>
      <c r="G199">
        <v>54.730552313298702</v>
      </c>
      <c r="H199">
        <f>(Table2[[#This Row],[1Y Return vs Nifty]]-AVERAGE(Table2[1Y Return vs Nifty]))/_xlfn.STDEV.P(Table2[1Y Return vs Nifty])</f>
        <v>0.12126410865139077</v>
      </c>
      <c r="I199">
        <v>-6.54287148732781</v>
      </c>
      <c r="J199">
        <f>(Table2[[#This Row],[1M Return vs Nifty]]-AVERAGE(Table2[1M Return vs Nifty]))/_xlfn.STDEV.P(Table2[1M Return vs Nifty])</f>
        <v>-0.77814295403119582</v>
      </c>
      <c r="K199">
        <v>31.5866389013452</v>
      </c>
      <c r="L199">
        <f>(Table2[[#This Row],[6M Return vs Nifty]]-AVERAGE(Table2[6M Return vs Nifty]))/_xlfn.STDEV.P(Table2[6M Return vs Nifty])</f>
        <v>0.56943872206955626</v>
      </c>
      <c r="M199">
        <v>-3.5520992517397101</v>
      </c>
      <c r="N199">
        <f>(Table2[[#This Row],[1W Return vs Nifty]]-AVERAGE(Table2[1W Return vs Nifty]))/_xlfn.STDEV.P(Table2[1W Return vs Nifty])</f>
        <v>-0.12419443681609978</v>
      </c>
      <c r="O199">
        <v>1040.33</v>
      </c>
      <c r="P199">
        <v>996.67420431123503</v>
      </c>
      <c r="Q199">
        <v>833.19189628097195</v>
      </c>
      <c r="R199">
        <v>48.6826680597691</v>
      </c>
      <c r="S199" s="2">
        <f>(Table2[[#This Row],[Close Price]]-Table2[[#This Row],[20D EMA]])/Table2[[#This Row],[20D EMA]]</f>
        <v>3.9122201609106382E-3</v>
      </c>
      <c r="T199" s="2">
        <f>(Table2[[#This Row],[Close Price]]-Table2[[#This Row],[50D EMA]])/Table2[[#This Row],[50D EMA]]</f>
        <v>4.7885051586889021E-2</v>
      </c>
      <c r="U199" s="2">
        <f>(Table2[[#This Row],[Close Price]]-Table2[[#This Row],[200D EMA]])/Table2[[#This Row],[200D EMA]]</f>
        <v>0.25349274838338537</v>
      </c>
      <c r="V199">
        <v>1.0263524401873301</v>
      </c>
      <c r="W199">
        <v>1041.3</v>
      </c>
      <c r="X199">
        <v>1061</v>
      </c>
      <c r="Y199">
        <v>1029.1500000000001</v>
      </c>
      <c r="Z199">
        <v>1081</v>
      </c>
      <c r="AA199">
        <v>901.2</v>
      </c>
      <c r="AB199">
        <v>1097</v>
      </c>
      <c r="AC199" s="2">
        <f>(Table2[[#This Row],[Close Price]]/Table2[[#This Row],[Day Low]])-1</f>
        <v>2.9770479208681699E-3</v>
      </c>
      <c r="AD199" s="2">
        <f>(Table2[[#This Row],[Day High]]/Table2[[#This Row],[Close Price]])-1</f>
        <v>1.589429337418613E-2</v>
      </c>
      <c r="AE199" s="2">
        <f>(Table2[[#This Row],[Close Price]]/Table2[[#This Row],[Current Week Low]])-1</f>
        <v>1.4818053733663739E-2</v>
      </c>
      <c r="AF199" s="2">
        <f>(Table2[[#This Row],[Current Week High]]/Table2[[#This Row],[Close Price]])-1</f>
        <v>3.5044044427422261E-2</v>
      </c>
      <c r="AG199" s="2">
        <f>(Table2[[#This Row],[Close Price]]/Table2[[#This Row],[Current Month Low]])-1</f>
        <v>0.15889924545051048</v>
      </c>
      <c r="AH199" s="2">
        <f>(Table2[[#This Row],[Current Month High]]/Table2[[#This Row],[Close Price]])-1</f>
        <v>5.0363845270011476E-2</v>
      </c>
      <c r="AI199">
        <v>5.0363845270011396</v>
      </c>
      <c r="AJ199">
        <v>81.634782608695602</v>
      </c>
      <c r="AK199" t="str">
        <f>IF(AND(Table2[[#This Row],[20D EMA]]&gt;Table2[[#This Row],[50D EMA]],Table2[[#This Row],[50D EMA]]&gt;Table2[[#This Row],[200D EMA]]),"Uptrend","Downtrend/NoTrend")</f>
        <v>Uptrend</v>
      </c>
      <c r="AL199">
        <v>0.03</v>
      </c>
      <c r="AM199" t="s">
        <v>10125</v>
      </c>
      <c r="AN199">
        <v>3.52</v>
      </c>
      <c r="AO199" t="s">
        <v>10125</v>
      </c>
      <c r="AP199">
        <v>0.104450719255007</v>
      </c>
      <c r="AQ199">
        <f>(Table2[[#This Row],[Sharpe Ratio]]-AVERAGE(Table2[Sharpe Ratio]))/_xlfn.STDEV.P(Table2[Sharpe Ratio])</f>
        <v>0.56911781214201207</v>
      </c>
      <c r="AR1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0.35748325201566356</v>
      </c>
    </row>
    <row r="200" spans="1:44" x14ac:dyDescent="0.3">
      <c r="A200" t="s">
        <v>1835</v>
      </c>
      <c r="B200" t="s">
        <v>1836</v>
      </c>
      <c r="C200" t="s">
        <v>10075</v>
      </c>
      <c r="D200" t="s">
        <v>21</v>
      </c>
      <c r="E200">
        <v>3655.8235818500002</v>
      </c>
      <c r="F200">
        <v>619.29999999999995</v>
      </c>
      <c r="G200">
        <v>-16.723242769133901</v>
      </c>
      <c r="H200">
        <f>(Table2[[#This Row],[1Y Return vs Nifty]]-AVERAGE(Table2[1Y Return vs Nifty]))/_xlfn.STDEV.P(Table2[1Y Return vs Nifty])</f>
        <v>-0.73381431897270832</v>
      </c>
      <c r="I200">
        <v>5.2348850651239598</v>
      </c>
      <c r="J200">
        <f>(Table2[[#This Row],[1M Return vs Nifty]]-AVERAGE(Table2[1M Return vs Nifty]))/_xlfn.STDEV.P(Table2[1M Return vs Nifty])</f>
        <v>0.31267454373681619</v>
      </c>
      <c r="K200">
        <v>-25.196929391256202</v>
      </c>
      <c r="L200">
        <f>(Table2[[#This Row],[6M Return vs Nifty]]-AVERAGE(Table2[6M Return vs Nifty]))/_xlfn.STDEV.P(Table2[6M Return vs Nifty])</f>
        <v>-1.1652963945772858</v>
      </c>
      <c r="M200">
        <v>-1.79216663283429</v>
      </c>
      <c r="N200">
        <f>(Table2[[#This Row],[1W Return vs Nifty]]-AVERAGE(Table2[1W Return vs Nifty]))/_xlfn.STDEV.P(Table2[1W Return vs Nifty])</f>
        <v>0.22093456042061527</v>
      </c>
      <c r="O200">
        <v>594.23</v>
      </c>
      <c r="P200">
        <v>586.37246950205395</v>
      </c>
      <c r="Q200">
        <v>585.34514493753602</v>
      </c>
      <c r="R200">
        <v>63.175546623229103</v>
      </c>
      <c r="S200" s="2">
        <f>(Table2[[#This Row],[Close Price]]-Table2[[#This Row],[20D EMA]])/Table2[[#This Row],[20D EMA]]</f>
        <v>4.2189051377412676E-2</v>
      </c>
      <c r="T200" s="2">
        <f>(Table2[[#This Row],[Close Price]]-Table2[[#This Row],[50D EMA]])/Table2[[#This Row],[50D EMA]]</f>
        <v>5.6154632440209865E-2</v>
      </c>
      <c r="U200" s="2">
        <f>(Table2[[#This Row],[Close Price]]-Table2[[#This Row],[200D EMA]])/Table2[[#This Row],[200D EMA]]</f>
        <v>5.8008262913135399E-2</v>
      </c>
      <c r="V200">
        <v>1.83845263443953</v>
      </c>
      <c r="W200">
        <v>613.95000000000005</v>
      </c>
      <c r="X200">
        <v>639</v>
      </c>
      <c r="Y200">
        <v>591.15</v>
      </c>
      <c r="Z200">
        <v>648</v>
      </c>
      <c r="AA200">
        <v>450</v>
      </c>
      <c r="AB200">
        <v>648</v>
      </c>
      <c r="AC200" s="2">
        <f>(Table2[[#This Row],[Close Price]]/Table2[[#This Row],[Day Low]])-1</f>
        <v>8.7140646632459795E-3</v>
      </c>
      <c r="AD200" s="2">
        <f>(Table2[[#This Row],[Day High]]/Table2[[#This Row],[Close Price]])-1</f>
        <v>3.1810108186662411E-2</v>
      </c>
      <c r="AE200" s="2">
        <f>(Table2[[#This Row],[Close Price]]/Table2[[#This Row],[Current Week Low]])-1</f>
        <v>4.7619047619047672E-2</v>
      </c>
      <c r="AF200" s="2">
        <f>(Table2[[#This Row],[Current Week High]]/Table2[[#This Row],[Close Price]])-1</f>
        <v>4.6342644921685938E-2</v>
      </c>
      <c r="AG200" s="2">
        <f>(Table2[[#This Row],[Close Price]]/Table2[[#This Row],[Current Month Low]])-1</f>
        <v>0.37622222222222201</v>
      </c>
      <c r="AH200" s="2">
        <f>(Table2[[#This Row],[Current Month High]]/Table2[[#This Row],[Close Price]])-1</f>
        <v>4.6342644921685938E-2</v>
      </c>
      <c r="AI200">
        <v>27.805586953011399</v>
      </c>
      <c r="AJ200">
        <v>37.622222222222199</v>
      </c>
      <c r="AK200" t="str">
        <f>IF(AND(Table2[[#This Row],[20D EMA]]&gt;Table2[[#This Row],[50D EMA]],Table2[[#This Row],[50D EMA]]&gt;Table2[[#This Row],[200D EMA]]),"Uptrend","Downtrend/NoTrend")</f>
        <v>Uptrend</v>
      </c>
      <c r="AL200">
        <v>-0.02</v>
      </c>
      <c r="AM200" t="s">
        <v>10126</v>
      </c>
      <c r="AN200">
        <v>3.04</v>
      </c>
      <c r="AO200" t="s">
        <v>10125</v>
      </c>
      <c r="AP200">
        <v>0.10395676516522501</v>
      </c>
      <c r="AQ200">
        <f>(Table2[[#This Row],[Sharpe Ratio]]-AVERAGE(Table2[Sharpe Ratio]))/_xlfn.STDEV.P(Table2[Sharpe Ratio])</f>
        <v>0.56353322196161215</v>
      </c>
      <c r="AR2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-0.80196838743095067</v>
      </c>
    </row>
    <row r="201" spans="1:44" x14ac:dyDescent="0.3">
      <c r="A201" t="s">
        <v>928</v>
      </c>
      <c r="B201" t="s">
        <v>929</v>
      </c>
      <c r="C201" t="s">
        <v>10077</v>
      </c>
      <c r="D201" t="s">
        <v>930</v>
      </c>
      <c r="E201">
        <v>14939.68284585</v>
      </c>
      <c r="F201">
        <v>465.5</v>
      </c>
      <c r="G201">
        <v>223.57420990664301</v>
      </c>
      <c r="H201">
        <f>(Table2[[#This Row],[1Y Return vs Nifty]]-AVERAGE(Table2[1Y Return vs Nifty]))/_xlfn.STDEV.P(Table2[1Y Return vs Nifty])</f>
        <v>2.1417945658882815</v>
      </c>
      <c r="I201">
        <v>2.5915759907035398</v>
      </c>
      <c r="J201">
        <f>(Table2[[#This Row],[1M Return vs Nifty]]-AVERAGE(Table2[1M Return vs Nifty]))/_xlfn.STDEV.P(Table2[1M Return vs Nifty])</f>
        <v>6.7859856190355311E-2</v>
      </c>
      <c r="K201">
        <v>48.382003871917803</v>
      </c>
      <c r="L201">
        <f>(Table2[[#This Row],[6M Return vs Nifty]]-AVERAGE(Table2[6M Return vs Nifty]))/_xlfn.STDEV.P(Table2[6M Return vs Nifty])</f>
        <v>1.082536265732531</v>
      </c>
      <c r="M201">
        <v>3.6914807820330799</v>
      </c>
      <c r="N201">
        <f>(Table2[[#This Row],[1W Return vs Nifty]]-AVERAGE(Table2[1W Return vs Nifty]))/_xlfn.STDEV.P(Table2[1W Return vs Nifty])</f>
        <v>1.2962971698538961</v>
      </c>
      <c r="O201">
        <v>438.77</v>
      </c>
      <c r="P201">
        <v>416.05794423575003</v>
      </c>
      <c r="Q201">
        <v>343.34296503650597</v>
      </c>
      <c r="R201">
        <v>61.014782328727598</v>
      </c>
      <c r="S201" s="2">
        <f>(Table2[[#This Row],[Close Price]]-Table2[[#This Row],[20D EMA]])/Table2[[#This Row],[20D EMA]]</f>
        <v>6.0920299929347992E-2</v>
      </c>
      <c r="T201" s="2">
        <f>(Table2[[#This Row],[Close Price]]-Table2[[#This Row],[50D EMA]])/Table2[[#This Row],[50D EMA]]</f>
        <v>0.11883454323908961</v>
      </c>
      <c r="U201" s="2">
        <f>(Table2[[#This Row],[Close Price]]-Table2[[#This Row],[200D EMA]])/Table2[[#This Row],[200D EMA]]</f>
        <v>0.35578720813605624</v>
      </c>
      <c r="V201">
        <v>2.3856860442341299</v>
      </c>
      <c r="W201">
        <v>456.7</v>
      </c>
      <c r="X201">
        <v>476</v>
      </c>
      <c r="Y201">
        <v>453.1</v>
      </c>
      <c r="Z201">
        <v>513</v>
      </c>
      <c r="AA201">
        <v>335</v>
      </c>
      <c r="AB201">
        <v>513</v>
      </c>
      <c r="AC201" s="2">
        <f>(Table2[[#This Row],[Close Price]]/Table2[[#This Row],[Day Low]])-1</f>
        <v>1.9268666520692035E-2</v>
      </c>
      <c r="AD201" s="2">
        <f>(Table2[[#This Row],[Day High]]/Table2[[#This Row],[Close Price]])-1</f>
        <v>2.2556390977443552E-2</v>
      </c>
      <c r="AE201" s="2">
        <f>(Table2[[#This Row],[Close Price]]/Table2[[#This Row],[Current Week Low]])-1</f>
        <v>2.7367027146325329E-2</v>
      </c>
      <c r="AF201" s="2">
        <f>(Table2[[#This Row],[Current Week High]]/Table2[[#This Row],[Close Price]])-1</f>
        <v>0.1020408163265305</v>
      </c>
      <c r="AG201" s="2">
        <f>(Table2[[#This Row],[Close Price]]/Table2[[#This Row],[Current Month Low]])-1</f>
        <v>0.38955223880597023</v>
      </c>
      <c r="AH201" s="2">
        <f>(Table2[[#This Row],[Current Month High]]/Table2[[#This Row],[Close Price]])-1</f>
        <v>0.1020408163265305</v>
      </c>
      <c r="AI201">
        <v>10.204081632653001</v>
      </c>
      <c r="AJ201">
        <v>265.95911949685501</v>
      </c>
      <c r="AK201" t="str">
        <f>IF(AND(Table2[[#This Row],[20D EMA]]&gt;Table2[[#This Row],[50D EMA]],Table2[[#This Row],[50D EMA]]&gt;Table2[[#This Row],[200D EMA]]),"Uptrend","Downtrend/NoTrend")</f>
        <v>Uptrend</v>
      </c>
      <c r="AL201">
        <v>0.11</v>
      </c>
      <c r="AM201" t="s">
        <v>10125</v>
      </c>
      <c r="AN201">
        <v>10.98</v>
      </c>
      <c r="AO201" t="s">
        <v>10125</v>
      </c>
      <c r="AP201">
        <v>0.10381552206137901</v>
      </c>
      <c r="AQ201">
        <f>(Table2[[#This Row],[Sharpe Ratio]]-AVERAGE(Table2[Sharpe Ratio]))/_xlfn.STDEV.P(Table2[Sharpe Ratio])</f>
        <v>0.56193634308743234</v>
      </c>
      <c r="AR2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5.1504242007524965</v>
      </c>
    </row>
    <row r="202" spans="1:44" x14ac:dyDescent="0.3">
      <c r="A202" t="s">
        <v>1173</v>
      </c>
      <c r="B202" t="s">
        <v>1174</v>
      </c>
      <c r="C202" t="s">
        <v>10082</v>
      </c>
      <c r="D202" t="s">
        <v>62</v>
      </c>
      <c r="E202">
        <v>9603.0436176099993</v>
      </c>
      <c r="F202">
        <v>7484.9</v>
      </c>
      <c r="G202">
        <v>134.44966031857501</v>
      </c>
      <c r="H202">
        <f>(Table2[[#This Row],[1Y Return vs Nifty]]-AVERAGE(Table2[1Y Return vs Nifty]))/_xlfn.STDEV.P(Table2[1Y Return vs Nifty])</f>
        <v>1.0752524789836826</v>
      </c>
      <c r="I202">
        <v>13.9319745352804</v>
      </c>
      <c r="J202">
        <f>(Table2[[#This Row],[1M Return vs Nifty]]-AVERAGE(Table2[1M Return vs Nifty]))/_xlfn.STDEV.P(Table2[1M Return vs Nifty])</f>
        <v>1.1181706780346237</v>
      </c>
      <c r="K202">
        <v>30.941810384687098</v>
      </c>
      <c r="L202">
        <f>(Table2[[#This Row],[6M Return vs Nifty]]-AVERAGE(Table2[6M Return vs Nifty]))/_xlfn.STDEV.P(Table2[6M Return vs Nifty])</f>
        <v>0.54973924375748529</v>
      </c>
      <c r="M202">
        <v>12.6026397022348</v>
      </c>
      <c r="N202">
        <f>(Table2[[#This Row],[1W Return vs Nifty]]-AVERAGE(Table2[1W Return vs Nifty]))/_xlfn.STDEV.P(Table2[1W Return vs Nifty])</f>
        <v>3.0438068809126166</v>
      </c>
      <c r="O202">
        <v>6770.72</v>
      </c>
      <c r="P202">
        <v>6630.5351751935596</v>
      </c>
      <c r="Q202">
        <v>5713.8910754949102</v>
      </c>
      <c r="R202">
        <v>80.700783661467099</v>
      </c>
      <c r="S202" s="2">
        <f>(Table2[[#This Row],[Close Price]]-Table2[[#This Row],[20D EMA]])/Table2[[#This Row],[20D EMA]]</f>
        <v>0.10548065789162739</v>
      </c>
      <c r="T202" s="2">
        <f>(Table2[[#This Row],[Close Price]]-Table2[[#This Row],[50D EMA]])/Table2[[#This Row],[50D EMA]]</f>
        <v>0.12885307177056027</v>
      </c>
      <c r="U202" s="2">
        <f>(Table2[[#This Row],[Close Price]]-Table2[[#This Row],[200D EMA]])/Table2[[#This Row],[200D EMA]]</f>
        <v>0.30994796734932389</v>
      </c>
      <c r="V202">
        <v>1.09786432293037</v>
      </c>
      <c r="W202">
        <v>7210.8</v>
      </c>
      <c r="X202">
        <v>7635</v>
      </c>
      <c r="Y202">
        <v>6551</v>
      </c>
      <c r="Z202">
        <v>7689.8</v>
      </c>
      <c r="AA202">
        <v>5540.1</v>
      </c>
      <c r="AB202">
        <v>7689.8</v>
      </c>
      <c r="AC202" s="2">
        <f>(Table2[[#This Row],[Close Price]]/Table2[[#This Row],[Day Low]])-1</f>
        <v>3.8012425805735717E-2</v>
      </c>
      <c r="AD202" s="2">
        <f>(Table2[[#This Row],[Day High]]/Table2[[#This Row],[Close Price]])-1</f>
        <v>2.0053708132373282E-2</v>
      </c>
      <c r="AE202" s="2">
        <f>(Table2[[#This Row],[Close Price]]/Table2[[#This Row],[Current Week Low]])-1</f>
        <v>0.14255838803236132</v>
      </c>
      <c r="AF202" s="2">
        <f>(Table2[[#This Row],[Current Week High]]/Table2[[#This Row],[Close Price]])-1</f>
        <v>2.7375115232000535E-2</v>
      </c>
      <c r="AG202" s="2">
        <f>(Table2[[#This Row],[Close Price]]/Table2[[#This Row],[Current Month Low]])-1</f>
        <v>0.35104059493510942</v>
      </c>
      <c r="AH202" s="2">
        <f>(Table2[[#This Row],[Current Month High]]/Table2[[#This Row],[Close Price]])-1</f>
        <v>2.7375115232000535E-2</v>
      </c>
      <c r="AI202">
        <v>4.0762067629494103</v>
      </c>
      <c r="AJ202">
        <v>168.65152004594199</v>
      </c>
      <c r="AK202" t="str">
        <f>IF(AND(Table2[[#This Row],[20D EMA]]&gt;Table2[[#This Row],[50D EMA]],Table2[[#This Row],[50D EMA]]&gt;Table2[[#This Row],[200D EMA]]),"Uptrend","Downtrend/NoTrend")</f>
        <v>Uptrend</v>
      </c>
      <c r="AL202">
        <v>0.21</v>
      </c>
      <c r="AM202" t="s">
        <v>10125</v>
      </c>
      <c r="AN202">
        <v>15.17</v>
      </c>
      <c r="AO202" t="s">
        <v>10125</v>
      </c>
      <c r="AP202">
        <v>0.10378114773714001</v>
      </c>
      <c r="AQ202">
        <f>(Table2[[#This Row],[Sharpe Ratio]]-AVERAGE(Table2[Sharpe Ratio]))/_xlfn.STDEV.P(Table2[Sharpe Ratio])</f>
        <v>0.56154771078824894</v>
      </c>
      <c r="AR2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6.3485169924766574</v>
      </c>
    </row>
    <row r="203" spans="1:44" x14ac:dyDescent="0.3">
      <c r="A203" t="s">
        <v>261</v>
      </c>
      <c r="B203" t="s">
        <v>262</v>
      </c>
      <c r="C203" t="s">
        <v>10080</v>
      </c>
      <c r="D203" t="s">
        <v>197</v>
      </c>
      <c r="E203">
        <v>100527.3023216</v>
      </c>
      <c r="F203">
        <v>34084.400000000001</v>
      </c>
      <c r="G203">
        <v>55.503265877018897</v>
      </c>
      <c r="H203">
        <f>(Table2[[#This Row],[1Y Return vs Nifty]]-AVERAGE(Table2[1Y Return vs Nifty]))/_xlfn.STDEV.P(Table2[1Y Return vs Nifty])</f>
        <v>0.13051107304715767</v>
      </c>
      <c r="I203">
        <v>5.9379911714418103</v>
      </c>
      <c r="J203">
        <f>(Table2[[#This Row],[1M Return vs Nifty]]-AVERAGE(Table2[1M Return vs Nifty]))/_xlfn.STDEV.P(Table2[1M Return vs Nifty])</f>
        <v>0.37779394403545707</v>
      </c>
      <c r="K203">
        <v>43.961127825816902</v>
      </c>
      <c r="L203">
        <f>(Table2[[#This Row],[6M Return vs Nifty]]-AVERAGE(Table2[6M Return vs Nifty]))/_xlfn.STDEV.P(Table2[6M Return vs Nifty])</f>
        <v>0.94747872788996257</v>
      </c>
      <c r="M203">
        <v>5.5623251675285701</v>
      </c>
      <c r="N203">
        <f>(Table2[[#This Row],[1W Return vs Nifty]]-AVERAGE(Table2[1W Return vs Nifty]))/_xlfn.STDEV.P(Table2[1W Return vs Nifty])</f>
        <v>1.6631763559181758</v>
      </c>
      <c r="O203">
        <v>32544.78</v>
      </c>
      <c r="P203">
        <v>31274.150098461902</v>
      </c>
      <c r="Q203">
        <v>26620.128129581601</v>
      </c>
      <c r="R203">
        <v>66.186109941636502</v>
      </c>
      <c r="S203" s="2">
        <f>(Table2[[#This Row],[Close Price]]-Table2[[#This Row],[20D EMA]])/Table2[[#This Row],[20D EMA]]</f>
        <v>4.7307740288918917E-2</v>
      </c>
      <c r="T203" s="2">
        <f>(Table2[[#This Row],[Close Price]]-Table2[[#This Row],[50D EMA]])/Table2[[#This Row],[50D EMA]]</f>
        <v>8.9858553875659483E-2</v>
      </c>
      <c r="U203" s="2">
        <f>(Table2[[#This Row],[Close Price]]-Table2[[#This Row],[200D EMA]])/Table2[[#This Row],[200D EMA]]</f>
        <v>0.28039954706768422</v>
      </c>
      <c r="V203">
        <v>1.0165383628831799</v>
      </c>
      <c r="W203">
        <v>33965.800000000003</v>
      </c>
      <c r="X203">
        <v>34785</v>
      </c>
      <c r="Y203">
        <v>32200</v>
      </c>
      <c r="Z203">
        <v>36678</v>
      </c>
      <c r="AA203">
        <v>27500</v>
      </c>
      <c r="AB203">
        <v>36678</v>
      </c>
      <c r="AC203" s="2">
        <f>(Table2[[#This Row],[Close Price]]/Table2[[#This Row],[Day Low]])-1</f>
        <v>3.4917475813907028E-3</v>
      </c>
      <c r="AD203" s="2">
        <f>(Table2[[#This Row],[Day High]]/Table2[[#This Row],[Close Price]])-1</f>
        <v>2.0554857940876081E-2</v>
      </c>
      <c r="AE203" s="2">
        <f>(Table2[[#This Row],[Close Price]]/Table2[[#This Row],[Current Week Low]])-1</f>
        <v>5.8521739130434902E-2</v>
      </c>
      <c r="AF203" s="2">
        <f>(Table2[[#This Row],[Current Week High]]/Table2[[#This Row],[Close Price]])-1</f>
        <v>7.6093462111699095E-2</v>
      </c>
      <c r="AG203" s="2">
        <f>(Table2[[#This Row],[Close Price]]/Table2[[#This Row],[Current Month Low]])-1</f>
        <v>0.23943272727272724</v>
      </c>
      <c r="AH203" s="2">
        <f>(Table2[[#This Row],[Current Month High]]/Table2[[#This Row],[Close Price]])-1</f>
        <v>7.6093462111699095E-2</v>
      </c>
      <c r="AI203">
        <v>7.6093462111698997</v>
      </c>
      <c r="AJ203">
        <v>90.084852337970503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-0.04</v>
      </c>
      <c r="AM203" t="s">
        <v>10126</v>
      </c>
      <c r="AN203">
        <v>9.34</v>
      </c>
      <c r="AO203" t="s">
        <v>10125</v>
      </c>
      <c r="AP203">
        <v>0.10361937972120699</v>
      </c>
      <c r="AQ203">
        <f>(Table2[[#This Row],[Sharpe Ratio]]-AVERAGE(Table2[Sharpe Ratio]))/_xlfn.STDEV.P(Table2[Sharpe Ratio])</f>
        <v>0.55971877953336047</v>
      </c>
      <c r="AR2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3.6786788804241137</v>
      </c>
    </row>
    <row r="204" spans="1:44" x14ac:dyDescent="0.3">
      <c r="A204" t="s">
        <v>979</v>
      </c>
      <c r="B204" t="s">
        <v>980</v>
      </c>
      <c r="C204" t="s">
        <v>10075</v>
      </c>
      <c r="D204" t="s">
        <v>302</v>
      </c>
      <c r="E204">
        <v>13583.055323825</v>
      </c>
      <c r="F204">
        <v>971.75</v>
      </c>
      <c r="G204">
        <v>176.73534052608801</v>
      </c>
      <c r="H204">
        <f>(Table2[[#This Row],[1Y Return vs Nifty]]-AVERAGE(Table2[1Y Return vs Nifty]))/_xlfn.STDEV.P(Table2[1Y Return vs Nifty])</f>
        <v>1.5812798061696292</v>
      </c>
      <c r="I204">
        <v>3.5200606210043102</v>
      </c>
      <c r="J204">
        <f>(Table2[[#This Row],[1M Return vs Nifty]]-AVERAGE(Table2[1M Return vs Nifty]))/_xlfn.STDEV.P(Table2[1M Return vs Nifty])</f>
        <v>0.15385308220332705</v>
      </c>
      <c r="K204">
        <v>16.749005735383601</v>
      </c>
      <c r="L204">
        <f>(Table2[[#This Row],[6M Return vs Nifty]]-AVERAGE(Table2[6M Return vs Nifty]))/_xlfn.STDEV.P(Table2[6M Return vs Nifty])</f>
        <v>0.11614978523690661</v>
      </c>
      <c r="M204">
        <v>-2.0331288545141102</v>
      </c>
      <c r="N204">
        <f>(Table2[[#This Row],[1W Return vs Nifty]]-AVERAGE(Table2[1W Return vs Nifty]))/_xlfn.STDEV.P(Table2[1W Return vs Nifty])</f>
        <v>0.17368101841171146</v>
      </c>
      <c r="O204">
        <v>949.72</v>
      </c>
      <c r="P204">
        <v>913.05967251693903</v>
      </c>
      <c r="Q204">
        <v>749.00158101346096</v>
      </c>
      <c r="R204">
        <v>55.866842548769</v>
      </c>
      <c r="S204" s="2">
        <f>(Table2[[#This Row],[Close Price]]-Table2[[#This Row],[20D EMA]])/Table2[[#This Row],[20D EMA]]</f>
        <v>2.3196310491513258E-2</v>
      </c>
      <c r="T204" s="2">
        <f>(Table2[[#This Row],[Close Price]]-Table2[[#This Row],[50D EMA]])/Table2[[#This Row],[50D EMA]]</f>
        <v>6.4278742397279792E-2</v>
      </c>
      <c r="U204" s="2">
        <f>(Table2[[#This Row],[Close Price]]-Table2[[#This Row],[200D EMA]])/Table2[[#This Row],[200D EMA]]</f>
        <v>0.29739379012410366</v>
      </c>
      <c r="V204">
        <v>1.0172966841362101</v>
      </c>
      <c r="W204">
        <v>968.05</v>
      </c>
      <c r="X204">
        <v>988.4</v>
      </c>
      <c r="Y204">
        <v>945.05</v>
      </c>
      <c r="Z204">
        <v>1029</v>
      </c>
      <c r="AA204">
        <v>780</v>
      </c>
      <c r="AB204">
        <v>1029</v>
      </c>
      <c r="AC204" s="2">
        <f>(Table2[[#This Row],[Close Price]]/Table2[[#This Row],[Day Low]])-1</f>
        <v>3.8221166262073503E-3</v>
      </c>
      <c r="AD204" s="2">
        <f>(Table2[[#This Row],[Day High]]/Table2[[#This Row],[Close Price]])-1</f>
        <v>1.7134036532029828E-2</v>
      </c>
      <c r="AE204" s="2">
        <f>(Table2[[#This Row],[Close Price]]/Table2[[#This Row],[Current Week Low]])-1</f>
        <v>2.8252473414105195E-2</v>
      </c>
      <c r="AF204" s="2">
        <f>(Table2[[#This Row],[Current Week High]]/Table2[[#This Row],[Close Price]])-1</f>
        <v>5.8914329817339794E-2</v>
      </c>
      <c r="AG204" s="2">
        <f>(Table2[[#This Row],[Close Price]]/Table2[[#This Row],[Current Month Low]])-1</f>
        <v>0.24583333333333335</v>
      </c>
      <c r="AH204" s="2">
        <f>(Table2[[#This Row],[Current Month High]]/Table2[[#This Row],[Close Price]])-1</f>
        <v>5.8914329817339794E-2</v>
      </c>
      <c r="AI204">
        <v>8.8860303576022392</v>
      </c>
      <c r="AJ204">
        <v>221.213122882406</v>
      </c>
      <c r="AK204" t="str">
        <f>IF(AND(Table2[[#This Row],[20D EMA]]&gt;Table2[[#This Row],[50D EMA]],Table2[[#This Row],[50D EMA]]&gt;Table2[[#This Row],[200D EMA]]),"Uptrend","Downtrend/NoTrend")</f>
        <v>Uptrend</v>
      </c>
      <c r="AL204">
        <v>0.15</v>
      </c>
      <c r="AM204" t="s">
        <v>10125</v>
      </c>
      <c r="AN204">
        <v>4.12</v>
      </c>
      <c r="AO204" t="s">
        <v>10125</v>
      </c>
      <c r="AP204">
        <v>0.103509743176186</v>
      </c>
      <c r="AQ204">
        <f>(Table2[[#This Row],[Sharpe Ratio]]-AVERAGE(Table2[Sharpe Ratio]))/_xlfn.STDEV.P(Table2[Sharpe Ratio])</f>
        <v>0.5584792409094218</v>
      </c>
      <c r="AR2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2.5834429329309962</v>
      </c>
    </row>
    <row r="205" spans="1:44" x14ac:dyDescent="0.3">
      <c r="A205" t="s">
        <v>1207</v>
      </c>
      <c r="B205" t="s">
        <v>1208</v>
      </c>
      <c r="C205" t="s">
        <v>10087</v>
      </c>
      <c r="D205" t="s">
        <v>286</v>
      </c>
      <c r="E205">
        <v>9168.1551328999994</v>
      </c>
      <c r="F205">
        <v>454.9</v>
      </c>
      <c r="G205">
        <v>26.298764270601499</v>
      </c>
      <c r="H205">
        <f>(Table2[[#This Row],[1Y Return vs Nifty]]-AVERAGE(Table2[1Y Return vs Nifty]))/_xlfn.STDEV.P(Table2[1Y Return vs Nifty])</f>
        <v>-0.21897546275338003</v>
      </c>
      <c r="I205">
        <v>7.3171979359369503</v>
      </c>
      <c r="J205">
        <f>(Table2[[#This Row],[1M Return vs Nifty]]-AVERAGE(Table2[1M Return vs Nifty]))/_xlfn.STDEV.P(Table2[1M Return vs Nifty])</f>
        <v>0.50553158787715469</v>
      </c>
      <c r="K205">
        <v>10.9131867058254</v>
      </c>
      <c r="L205">
        <f>(Table2[[#This Row],[6M Return vs Nifty]]-AVERAGE(Table2[6M Return vs Nifty]))/_xlfn.STDEV.P(Table2[6M Return vs Nifty])</f>
        <v>-6.2134188619832491E-2</v>
      </c>
      <c r="M205">
        <v>-9.2190040344616104</v>
      </c>
      <c r="N205">
        <f>(Table2[[#This Row],[1W Return vs Nifty]]-AVERAGE(Table2[1W Return vs Nifty]))/_xlfn.STDEV.P(Table2[1W Return vs Nifty])</f>
        <v>-1.2354944627870716</v>
      </c>
      <c r="O205">
        <v>442.11</v>
      </c>
      <c r="P205">
        <v>424.05774485063699</v>
      </c>
      <c r="Q205">
        <v>396.085172518273</v>
      </c>
      <c r="R205">
        <v>54.657764010731498</v>
      </c>
      <c r="S205" s="2">
        <f>(Table2[[#This Row],[Close Price]]-Table2[[#This Row],[20D EMA]])/Table2[[#This Row],[20D EMA]]</f>
        <v>2.8929451946348109E-2</v>
      </c>
      <c r="T205" s="2">
        <f>(Table2[[#This Row],[Close Price]]-Table2[[#This Row],[50D EMA]])/Table2[[#This Row],[50D EMA]]</f>
        <v>7.2731262484608886E-2</v>
      </c>
      <c r="U205" s="2">
        <f>(Table2[[#This Row],[Close Price]]-Table2[[#This Row],[200D EMA]])/Table2[[#This Row],[200D EMA]]</f>
        <v>0.14849035400085223</v>
      </c>
      <c r="V205">
        <v>2.3596762649542602</v>
      </c>
      <c r="W205">
        <v>452.7</v>
      </c>
      <c r="X205">
        <v>460</v>
      </c>
      <c r="Y205">
        <v>452.7</v>
      </c>
      <c r="Z205">
        <v>502.95</v>
      </c>
      <c r="AA205">
        <v>369.2</v>
      </c>
      <c r="AB205">
        <v>505</v>
      </c>
      <c r="AC205" s="2">
        <f>(Table2[[#This Row],[Close Price]]/Table2[[#This Row],[Day Low]])-1</f>
        <v>4.8597305058537543E-3</v>
      </c>
      <c r="AD205" s="2">
        <f>(Table2[[#This Row],[Day High]]/Table2[[#This Row],[Close Price]])-1</f>
        <v>1.1211255220927807E-2</v>
      </c>
      <c r="AE205" s="2">
        <f>(Table2[[#This Row],[Close Price]]/Table2[[#This Row],[Current Week Low]])-1</f>
        <v>4.8597305058537543E-3</v>
      </c>
      <c r="AF205" s="2">
        <f>(Table2[[#This Row],[Current Week High]]/Table2[[#This Row],[Close Price]])-1</f>
        <v>0.10562761046383828</v>
      </c>
      <c r="AG205" s="2">
        <f>(Table2[[#This Row],[Close Price]]/Table2[[#This Row],[Current Month Low]])-1</f>
        <v>0.23212351029252432</v>
      </c>
      <c r="AH205" s="2">
        <f>(Table2[[#This Row],[Current Month High]]/Table2[[#This Row],[Close Price]])-1</f>
        <v>0.11013409540558361</v>
      </c>
      <c r="AI205">
        <v>11.0134095405583</v>
      </c>
      <c r="AJ205">
        <v>55.255972696245699</v>
      </c>
      <c r="AK205" t="str">
        <f>IF(AND(Table2[[#This Row],[20D EMA]]&gt;Table2[[#This Row],[50D EMA]],Table2[[#This Row],[50D EMA]]&gt;Table2[[#This Row],[200D EMA]]),"Uptrend","Downtrend/NoTrend")</f>
        <v>Uptrend</v>
      </c>
      <c r="AL205">
        <v>0.05</v>
      </c>
      <c r="AM205" t="s">
        <v>10125</v>
      </c>
      <c r="AN205">
        <v>10.74</v>
      </c>
      <c r="AO205" t="s">
        <v>10125</v>
      </c>
      <c r="AP205">
        <v>0.103250311553384</v>
      </c>
      <c r="AQ205">
        <f>(Table2[[#This Row],[Sharpe Ratio]]-AVERAGE(Table2[Sharpe Ratio]))/_xlfn.STDEV.P(Table2[Sharpe Ratio])</f>
        <v>0.55554613574204748</v>
      </c>
      <c r="AR2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-0.4555263905410819</v>
      </c>
    </row>
    <row r="206" spans="1:44" x14ac:dyDescent="0.3">
      <c r="A206" t="s">
        <v>669</v>
      </c>
      <c r="B206" t="s">
        <v>670</v>
      </c>
      <c r="C206" t="s">
        <v>10084</v>
      </c>
      <c r="D206" t="s">
        <v>375</v>
      </c>
      <c r="E206">
        <v>25293.74958</v>
      </c>
      <c r="F206">
        <v>3608.65</v>
      </c>
      <c r="G206">
        <v>31.967006004862199</v>
      </c>
      <c r="H206">
        <f>(Table2[[#This Row],[1Y Return vs Nifty]]-AVERAGE(Table2[1Y Return vs Nifty]))/_xlfn.STDEV.P(Table2[1Y Return vs Nifty])</f>
        <v>-0.15114433882310535</v>
      </c>
      <c r="I206">
        <v>3.02272660140668</v>
      </c>
      <c r="J206">
        <f>(Table2[[#This Row],[1M Return vs Nifty]]-AVERAGE(Table2[1M Return vs Nifty]))/_xlfn.STDEV.P(Table2[1M Return vs Nifty])</f>
        <v>0.10779162318128077</v>
      </c>
      <c r="K206">
        <v>-3.8719754775422</v>
      </c>
      <c r="L206">
        <f>(Table2[[#This Row],[6M Return vs Nifty]]-AVERAGE(Table2[6M Return vs Nifty]))/_xlfn.STDEV.P(Table2[6M Return vs Nifty])</f>
        <v>-0.51382013960908224</v>
      </c>
      <c r="M206">
        <v>-0.261414035091801</v>
      </c>
      <c r="N206">
        <f>(Table2[[#This Row],[1W Return vs Nifty]]-AVERAGE(Table2[1W Return vs Nifty]))/_xlfn.STDEV.P(Table2[1W Return vs Nifty])</f>
        <v>0.52112054674828467</v>
      </c>
      <c r="O206">
        <v>3478.39</v>
      </c>
      <c r="P206">
        <v>3323.8036020668401</v>
      </c>
      <c r="Q206">
        <v>3057.3777698869599</v>
      </c>
      <c r="R206">
        <v>65.929533256947593</v>
      </c>
      <c r="S206" s="2">
        <f>(Table2[[#This Row],[Close Price]]-Table2[[#This Row],[20D EMA]])/Table2[[#This Row],[20D EMA]]</f>
        <v>3.7448359729645102E-2</v>
      </c>
      <c r="T206" s="2">
        <f>(Table2[[#This Row],[Close Price]]-Table2[[#This Row],[50D EMA]])/Table2[[#This Row],[50D EMA]]</f>
        <v>8.5698925699470935E-2</v>
      </c>
      <c r="U206" s="2">
        <f>(Table2[[#This Row],[Close Price]]-Table2[[#This Row],[200D EMA]])/Table2[[#This Row],[200D EMA]]</f>
        <v>0.18030883705071957</v>
      </c>
      <c r="V206">
        <v>1.1864536182612899</v>
      </c>
      <c r="W206">
        <v>3592.65</v>
      </c>
      <c r="X206">
        <v>3655</v>
      </c>
      <c r="Y206">
        <v>3502.35</v>
      </c>
      <c r="Z206">
        <v>3739.05</v>
      </c>
      <c r="AA206">
        <v>3095.6</v>
      </c>
      <c r="AB206">
        <v>3739.05</v>
      </c>
      <c r="AC206" s="2">
        <f>(Table2[[#This Row],[Close Price]]/Table2[[#This Row],[Day Low]])-1</f>
        <v>4.4535370826548348E-3</v>
      </c>
      <c r="AD206" s="2">
        <f>(Table2[[#This Row],[Day High]]/Table2[[#This Row],[Close Price]])-1</f>
        <v>1.2844138389702442E-2</v>
      </c>
      <c r="AE206" s="2">
        <f>(Table2[[#This Row],[Close Price]]/Table2[[#This Row],[Current Week Low]])-1</f>
        <v>3.0351050009279623E-2</v>
      </c>
      <c r="AF206" s="2">
        <f>(Table2[[#This Row],[Current Week High]]/Table2[[#This Row],[Close Price]])-1</f>
        <v>3.6135396893575145E-2</v>
      </c>
      <c r="AG206" s="2">
        <f>(Table2[[#This Row],[Close Price]]/Table2[[#This Row],[Current Month Low]])-1</f>
        <v>0.1657352371107379</v>
      </c>
      <c r="AH206" s="2">
        <f>(Table2[[#This Row],[Current Month High]]/Table2[[#This Row],[Close Price]])-1</f>
        <v>3.6135396893575145E-2</v>
      </c>
      <c r="AI206">
        <v>9.1488506782314793</v>
      </c>
      <c r="AJ206">
        <v>59.530072279569403</v>
      </c>
      <c r="AK206" t="str">
        <f>IF(AND(Table2[[#This Row],[20D EMA]]&gt;Table2[[#This Row],[50D EMA]],Table2[[#This Row],[50D EMA]]&gt;Table2[[#This Row],[200D EMA]]),"Uptrend","Downtrend/NoTrend")</f>
        <v>Uptrend</v>
      </c>
      <c r="AL206">
        <v>7.0000000000000007E-2</v>
      </c>
      <c r="AM206" t="s">
        <v>10125</v>
      </c>
      <c r="AN206">
        <v>5.7</v>
      </c>
      <c r="AO206" t="s">
        <v>10125</v>
      </c>
      <c r="AP206">
        <v>0.102794106468617</v>
      </c>
      <c r="AQ206">
        <f>(Table2[[#This Row],[Sharpe Ratio]]-AVERAGE(Table2[Sharpe Ratio]))/_xlfn.STDEV.P(Table2[Sharpe Ratio])</f>
        <v>0.5503883316275745</v>
      </c>
      <c r="AR2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0.5143360231249523</v>
      </c>
    </row>
    <row r="207" spans="1:44" x14ac:dyDescent="0.3">
      <c r="A207" t="s">
        <v>1052</v>
      </c>
      <c r="B207" t="s">
        <v>1053</v>
      </c>
      <c r="C207" t="s">
        <v>10086</v>
      </c>
      <c r="D207" t="s">
        <v>381</v>
      </c>
      <c r="E207">
        <v>11731.148066850001</v>
      </c>
      <c r="F207">
        <v>251.85</v>
      </c>
      <c r="G207">
        <v>121.57066029263601</v>
      </c>
      <c r="H207">
        <f>(Table2[[#This Row],[1Y Return vs Nifty]]-AVERAGE(Table2[1Y Return vs Nifty]))/_xlfn.STDEV.P(Table2[1Y Return vs Nifty])</f>
        <v>0.92113113275083325</v>
      </c>
      <c r="I207">
        <v>-7.3494977950719802</v>
      </c>
      <c r="J207">
        <f>(Table2[[#This Row],[1M Return vs Nifty]]-AVERAGE(Table2[1M Return vs Nifty]))/_xlfn.STDEV.P(Table2[1M Return vs Nifty])</f>
        <v>-0.85285005862525198</v>
      </c>
      <c r="K207">
        <v>42.249642903891797</v>
      </c>
      <c r="L207">
        <f>(Table2[[#This Row],[6M Return vs Nifty]]-AVERAGE(Table2[6M Return vs Nifty]))/_xlfn.STDEV.P(Table2[6M Return vs Nifty])</f>
        <v>0.89519295077260763</v>
      </c>
      <c r="M207">
        <v>-10.1752696007974</v>
      </c>
      <c r="N207">
        <f>(Table2[[#This Row],[1W Return vs Nifty]]-AVERAGE(Table2[1W Return vs Nifty]))/_xlfn.STDEV.P(Table2[1W Return vs Nifty])</f>
        <v>-1.4230215149345191</v>
      </c>
      <c r="O207">
        <v>255.22</v>
      </c>
      <c r="P207">
        <v>242.795940664662</v>
      </c>
      <c r="Q207">
        <v>198.85188076298701</v>
      </c>
      <c r="R207">
        <v>41.879051226618301</v>
      </c>
      <c r="S207" s="2">
        <f>(Table2[[#This Row],[Close Price]]-Table2[[#This Row],[20D EMA]])/Table2[[#This Row],[20D EMA]]</f>
        <v>-1.3204294334299838E-2</v>
      </c>
      <c r="T207" s="2">
        <f>(Table2[[#This Row],[Close Price]]-Table2[[#This Row],[50D EMA]])/Table2[[#This Row],[50D EMA]]</f>
        <v>3.7290818415465291E-2</v>
      </c>
      <c r="U207" s="2">
        <f>(Table2[[#This Row],[Close Price]]-Table2[[#This Row],[200D EMA]])/Table2[[#This Row],[200D EMA]]</f>
        <v>0.26652058322838712</v>
      </c>
      <c r="V207">
        <v>1.3357630771018101</v>
      </c>
      <c r="W207">
        <v>251.1</v>
      </c>
      <c r="X207">
        <v>260.7</v>
      </c>
      <c r="Y207">
        <v>248.36</v>
      </c>
      <c r="Z207">
        <v>268.45</v>
      </c>
      <c r="AA207">
        <v>203.4</v>
      </c>
      <c r="AB207">
        <v>289.7</v>
      </c>
      <c r="AC207" s="2">
        <f>(Table2[[#This Row],[Close Price]]/Table2[[#This Row],[Day Low]])-1</f>
        <v>2.9868578255674016E-3</v>
      </c>
      <c r="AD207" s="2">
        <f>(Table2[[#This Row],[Day High]]/Table2[[#This Row],[Close Price]])-1</f>
        <v>3.5139964264442991E-2</v>
      </c>
      <c r="AE207" s="2">
        <f>(Table2[[#This Row],[Close Price]]/Table2[[#This Row],[Current Week Low]])-1</f>
        <v>1.4052182315992923E-2</v>
      </c>
      <c r="AF207" s="2">
        <f>(Table2[[#This Row],[Current Week High]]/Table2[[#This Row],[Close Price]])-1</f>
        <v>6.5912249354774577E-2</v>
      </c>
      <c r="AG207" s="2">
        <f>(Table2[[#This Row],[Close Price]]/Table2[[#This Row],[Current Month Low]])-1</f>
        <v>0.23820058997050131</v>
      </c>
      <c r="AH207" s="2">
        <f>(Table2[[#This Row],[Current Month High]]/Table2[[#This Row],[Close Price]])-1</f>
        <v>0.15028786976374819</v>
      </c>
      <c r="AI207">
        <v>15.4457018066309</v>
      </c>
      <c r="AJ207">
        <v>160.17561983471001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0.04</v>
      </c>
      <c r="AM207" t="s">
        <v>10125</v>
      </c>
      <c r="AN207">
        <v>2.4</v>
      </c>
      <c r="AO207" t="s">
        <v>10125</v>
      </c>
      <c r="AP207">
        <v>0.102006888341378</v>
      </c>
      <c r="AQ207">
        <f>(Table2[[#This Row],[Sharpe Ratio]]-AVERAGE(Table2[Sharpe Ratio]))/_xlfn.STDEV.P(Table2[Sharpe Ratio])</f>
        <v>0.54148813075029834</v>
      </c>
      <c r="AR2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8.1940640713968227E-2</v>
      </c>
    </row>
    <row r="208" spans="1:44" x14ac:dyDescent="0.3">
      <c r="A208" t="s">
        <v>1014</v>
      </c>
      <c r="B208" t="s">
        <v>1015</v>
      </c>
      <c r="C208" t="s">
        <v>10076</v>
      </c>
      <c r="D208" t="s">
        <v>24</v>
      </c>
      <c r="E208">
        <v>12595.325011794001</v>
      </c>
      <c r="F208">
        <v>114.38</v>
      </c>
      <c r="G208">
        <v>76.965713147500395</v>
      </c>
      <c r="H208">
        <f>(Table2[[#This Row],[1Y Return vs Nifty]]-AVERAGE(Table2[1Y Return vs Nifty]))/_xlfn.STDEV.P(Table2[1Y Return vs Nifty])</f>
        <v>0.387349434730209</v>
      </c>
      <c r="I208">
        <v>-17.136412319319</v>
      </c>
      <c r="J208">
        <f>(Table2[[#This Row],[1M Return vs Nifty]]-AVERAGE(Table2[1M Return vs Nifty]))/_xlfn.STDEV.P(Table2[1M Return vs Nifty])</f>
        <v>-1.7592822441322775</v>
      </c>
      <c r="K208">
        <v>-18.7806733982884</v>
      </c>
      <c r="L208">
        <f>(Table2[[#This Row],[6M Return vs Nifty]]-AVERAGE(Table2[6M Return vs Nifty]))/_xlfn.STDEV.P(Table2[6M Return vs Nifty])</f>
        <v>-0.96928010107768814</v>
      </c>
      <c r="M208">
        <v>-6.99301450320241</v>
      </c>
      <c r="N208">
        <f>(Table2[[#This Row],[1W Return vs Nifty]]-AVERAGE(Table2[1W Return vs Nifty]))/_xlfn.STDEV.P(Table2[1W Return vs Nifty])</f>
        <v>-0.79897006035811735</v>
      </c>
      <c r="O208">
        <v>120.6</v>
      </c>
      <c r="P208">
        <v>125.25766278969201</v>
      </c>
      <c r="Q208">
        <v>118.257321696305</v>
      </c>
      <c r="R208">
        <v>24.371209401497801</v>
      </c>
      <c r="S208" s="2">
        <f>(Table2[[#This Row],[Close Price]]-Table2[[#This Row],[20D EMA]])/Table2[[#This Row],[20D EMA]]</f>
        <v>-5.1575456053067986E-2</v>
      </c>
      <c r="T208" s="2">
        <f>(Table2[[#This Row],[Close Price]]-Table2[[#This Row],[50D EMA]])/Table2[[#This Row],[50D EMA]]</f>
        <v>-8.6842294095456976E-2</v>
      </c>
      <c r="U208" s="2">
        <f>(Table2[[#This Row],[Close Price]]-Table2[[#This Row],[200D EMA]])/Table2[[#This Row],[200D EMA]]</f>
        <v>-3.2787159735126588E-2</v>
      </c>
      <c r="V208">
        <v>0.68919957613803196</v>
      </c>
      <c r="W208">
        <v>113.73</v>
      </c>
      <c r="X208">
        <v>119.15</v>
      </c>
      <c r="Y208">
        <v>113.7</v>
      </c>
      <c r="Z208">
        <v>121.25</v>
      </c>
      <c r="AA208">
        <v>102.65</v>
      </c>
      <c r="AB208">
        <v>137.75</v>
      </c>
      <c r="AC208" s="2">
        <f>(Table2[[#This Row],[Close Price]]/Table2[[#This Row],[Day Low]])-1</f>
        <v>5.7152906005450976E-3</v>
      </c>
      <c r="AD208" s="2">
        <f>(Table2[[#This Row],[Day High]]/Table2[[#This Row],[Close Price]])-1</f>
        <v>4.1703094946669017E-2</v>
      </c>
      <c r="AE208" s="2">
        <f>(Table2[[#This Row],[Close Price]]/Table2[[#This Row],[Current Week Low]])-1</f>
        <v>5.9806508355320087E-3</v>
      </c>
      <c r="AF208" s="2">
        <f>(Table2[[#This Row],[Current Week High]]/Table2[[#This Row],[Close Price]])-1</f>
        <v>6.0062948067844069E-2</v>
      </c>
      <c r="AG208" s="2">
        <f>(Table2[[#This Row],[Close Price]]/Table2[[#This Row],[Current Month Low]])-1</f>
        <v>0.11427179736970272</v>
      </c>
      <c r="AH208" s="2">
        <f>(Table2[[#This Row],[Current Month High]]/Table2[[#This Row],[Close Price]])-1</f>
        <v>0.20431893687707636</v>
      </c>
      <c r="AI208">
        <v>33.3275048085329</v>
      </c>
      <c r="AJ208">
        <v>106.462093862815</v>
      </c>
      <c r="AK208" t="str">
        <f>IF(AND(Table2[[#This Row],[20D EMA]]&gt;Table2[[#This Row],[50D EMA]],Table2[[#This Row],[50D EMA]]&gt;Table2[[#This Row],[200D EMA]]),"Uptrend","Downtrend/NoTrend")</f>
        <v>Downtrend/NoTrend</v>
      </c>
      <c r="AL208">
        <v>-0.22</v>
      </c>
      <c r="AM208" t="s">
        <v>10126</v>
      </c>
      <c r="AN208">
        <v>-6.01</v>
      </c>
      <c r="AO208" t="s">
        <v>10126</v>
      </c>
      <c r="AP208">
        <v>0.10191966094216701</v>
      </c>
      <c r="AQ208">
        <f>(Table2[[#This Row],[Sharpe Ratio]]-AVERAGE(Table2[Sharpe Ratio]))/_xlfn.STDEV.P(Table2[Sharpe Ratio])</f>
        <v>0.54050194744465851</v>
      </c>
      <c r="AR2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09" spans="1:44" x14ac:dyDescent="0.3">
      <c r="A209" t="s">
        <v>345</v>
      </c>
      <c r="B209" t="s">
        <v>346</v>
      </c>
      <c r="C209" t="s">
        <v>10088</v>
      </c>
      <c r="D209" t="s">
        <v>347</v>
      </c>
      <c r="E209">
        <v>71630.387277350004</v>
      </c>
      <c r="F209">
        <v>11971.3</v>
      </c>
      <c r="G209">
        <v>147.89093599524301</v>
      </c>
      <c r="H209">
        <f>(Table2[[#This Row],[1Y Return vs Nifty]]-AVERAGE(Table2[1Y Return vs Nifty]))/_xlfn.STDEV.P(Table2[1Y Return vs Nifty])</f>
        <v>1.2361025060201476</v>
      </c>
      <c r="I209">
        <v>22.8127173287739</v>
      </c>
      <c r="J209">
        <f>(Table2[[#This Row],[1M Return vs Nifty]]-AVERAGE(Table2[1M Return vs Nifty]))/_xlfn.STDEV.P(Table2[1M Return vs Nifty])</f>
        <v>1.9406761856988393</v>
      </c>
      <c r="K209">
        <v>74.935723731592702</v>
      </c>
      <c r="L209">
        <f>(Table2[[#This Row],[6M Return vs Nifty]]-AVERAGE(Table2[6M Return vs Nifty]))/_xlfn.STDEV.P(Table2[6M Return vs Nifty])</f>
        <v>1.8937510537997078</v>
      </c>
      <c r="M209">
        <v>-5.4293887083911498E-3</v>
      </c>
      <c r="N209">
        <f>(Table2[[#This Row],[1W Return vs Nifty]]-AVERAGE(Table2[1W Return vs Nifty]))/_xlfn.STDEV.P(Table2[1W Return vs Nifty])</f>
        <v>0.5713200392545652</v>
      </c>
      <c r="O209">
        <v>10852.74</v>
      </c>
      <c r="P209">
        <v>9688.9841762417309</v>
      </c>
      <c r="Q209">
        <v>7335.2543659529401</v>
      </c>
      <c r="R209">
        <v>76.580941977139304</v>
      </c>
      <c r="S209" s="2">
        <f>(Table2[[#This Row],[Close Price]]-Table2[[#This Row],[20D EMA]])/Table2[[#This Row],[20D EMA]]</f>
        <v>0.10306705956283846</v>
      </c>
      <c r="T209" s="2">
        <f>(Table2[[#This Row],[Close Price]]-Table2[[#This Row],[50D EMA]])/Table2[[#This Row],[50D EMA]]</f>
        <v>0.23555780278336239</v>
      </c>
      <c r="U209" s="2">
        <f>(Table2[[#This Row],[Close Price]]-Table2[[#This Row],[200D EMA]])/Table2[[#This Row],[200D EMA]]</f>
        <v>0.6320224770344115</v>
      </c>
      <c r="V209">
        <v>1.09726201740814</v>
      </c>
      <c r="W209">
        <v>11650.05</v>
      </c>
      <c r="X209">
        <v>12149</v>
      </c>
      <c r="Y209">
        <v>11372.15</v>
      </c>
      <c r="Z209">
        <v>12149</v>
      </c>
      <c r="AA209">
        <v>8453</v>
      </c>
      <c r="AB209">
        <v>12149</v>
      </c>
      <c r="AC209" s="2">
        <f>(Table2[[#This Row],[Close Price]]/Table2[[#This Row],[Day Low]])-1</f>
        <v>2.7574988948545265E-2</v>
      </c>
      <c r="AD209" s="2">
        <f>(Table2[[#This Row],[Day High]]/Table2[[#This Row],[Close Price]])-1</f>
        <v>1.4843834838321746E-2</v>
      </c>
      <c r="AE209" s="2">
        <f>(Table2[[#This Row],[Close Price]]/Table2[[#This Row],[Current Week Low]])-1</f>
        <v>5.2685727852692654E-2</v>
      </c>
      <c r="AF209" s="2">
        <f>(Table2[[#This Row],[Current Week High]]/Table2[[#This Row],[Close Price]])-1</f>
        <v>1.4843834838321746E-2</v>
      </c>
      <c r="AG209" s="2">
        <f>(Table2[[#This Row],[Close Price]]/Table2[[#This Row],[Current Month Low]])-1</f>
        <v>0.41621909381284738</v>
      </c>
      <c r="AH209" s="2">
        <f>(Table2[[#This Row],[Current Month High]]/Table2[[#This Row],[Close Price]])-1</f>
        <v>1.4843834838321746E-2</v>
      </c>
      <c r="AI209">
        <v>1.4843834838321699</v>
      </c>
      <c r="AJ209">
        <v>202.84088034404201</v>
      </c>
      <c r="AK209" t="str">
        <f>IF(AND(Table2[[#This Row],[20D EMA]]&gt;Table2[[#This Row],[50D EMA]],Table2[[#This Row],[50D EMA]]&gt;Table2[[#This Row],[200D EMA]]),"Uptrend","Downtrend/NoTrend")</f>
        <v>Uptrend</v>
      </c>
      <c r="AL209">
        <v>0.44</v>
      </c>
      <c r="AM209" t="s">
        <v>10125</v>
      </c>
      <c r="AN209">
        <v>18.05</v>
      </c>
      <c r="AO209" t="s">
        <v>10125</v>
      </c>
      <c r="AP209">
        <v>0.101304307933491</v>
      </c>
      <c r="AQ209">
        <f>(Table2[[#This Row],[Sharpe Ratio]]-AVERAGE(Table2[Sharpe Ratio]))/_xlfn.STDEV.P(Table2[Sharpe Ratio])</f>
        <v>0.5335448345452628</v>
      </c>
      <c r="AR2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6.1753946193185225</v>
      </c>
    </row>
    <row r="210" spans="1:44" x14ac:dyDescent="0.3">
      <c r="A210" t="s">
        <v>1320</v>
      </c>
      <c r="B210" t="s">
        <v>1321</v>
      </c>
      <c r="C210" t="s">
        <v>10079</v>
      </c>
      <c r="D210" t="s">
        <v>46</v>
      </c>
      <c r="E210">
        <v>8005.4259410599998</v>
      </c>
      <c r="F210">
        <v>47.66</v>
      </c>
      <c r="G210">
        <v>119.222472887438</v>
      </c>
      <c r="H210">
        <f>(Table2[[#This Row],[1Y Return vs Nifty]]-AVERAGE(Table2[1Y Return vs Nifty]))/_xlfn.STDEV.P(Table2[1Y Return vs Nifty])</f>
        <v>0.89303067437927974</v>
      </c>
      <c r="I210">
        <v>21.2215883724005</v>
      </c>
      <c r="J210">
        <f>(Table2[[#This Row],[1M Return vs Nifty]]-AVERAGE(Table2[1M Return vs Nifty]))/_xlfn.STDEV.P(Table2[1M Return vs Nifty])</f>
        <v>1.7933109978476645</v>
      </c>
      <c r="K210">
        <v>64.5671884448561</v>
      </c>
      <c r="L210">
        <f>(Table2[[#This Row],[6M Return vs Nifty]]-AVERAGE(Table2[6M Return vs Nifty]))/_xlfn.STDEV.P(Table2[6M Return vs Nifty])</f>
        <v>1.5769928293533324</v>
      </c>
      <c r="M210">
        <v>-6.2110029451591302</v>
      </c>
      <c r="N210">
        <f>(Table2[[#This Row],[1W Return vs Nifty]]-AVERAGE(Table2[1W Return vs Nifty]))/_xlfn.STDEV.P(Table2[1W Return vs Nifty])</f>
        <v>-0.64561483416607257</v>
      </c>
      <c r="O210">
        <v>45.92</v>
      </c>
      <c r="P210">
        <v>41.883345673269702</v>
      </c>
      <c r="Q210">
        <v>34.3694391909373</v>
      </c>
      <c r="R210">
        <v>52.247318283633099</v>
      </c>
      <c r="S210" s="2">
        <f>(Table2[[#This Row],[Close Price]]-Table2[[#This Row],[20D EMA]])/Table2[[#This Row],[20D EMA]]</f>
        <v>3.789198606271766E-2</v>
      </c>
      <c r="T210" s="2">
        <f>(Table2[[#This Row],[Close Price]]-Table2[[#This Row],[50D EMA]])/Table2[[#This Row],[50D EMA]]</f>
        <v>0.13792246617053336</v>
      </c>
      <c r="U210" s="2">
        <f>(Table2[[#This Row],[Close Price]]-Table2[[#This Row],[200D EMA]])/Table2[[#This Row],[200D EMA]]</f>
        <v>0.38669705185551051</v>
      </c>
      <c r="V210">
        <v>1.4117032481392899</v>
      </c>
      <c r="W210">
        <v>47.25</v>
      </c>
      <c r="X210">
        <v>48.95</v>
      </c>
      <c r="Y210">
        <v>46.23</v>
      </c>
      <c r="Z210">
        <v>53.4</v>
      </c>
      <c r="AA210">
        <v>31.3</v>
      </c>
      <c r="AB210">
        <v>53.4</v>
      </c>
      <c r="AC210" s="2">
        <f>(Table2[[#This Row],[Close Price]]/Table2[[#This Row],[Day Low]])-1</f>
        <v>8.6772486772486168E-3</v>
      </c>
      <c r="AD210" s="2">
        <f>(Table2[[#This Row],[Day High]]/Table2[[#This Row],[Close Price]])-1</f>
        <v>2.7066722618548145E-2</v>
      </c>
      <c r="AE210" s="2">
        <f>(Table2[[#This Row],[Close Price]]/Table2[[#This Row],[Current Week Low]])-1</f>
        <v>3.0932295046506519E-2</v>
      </c>
      <c r="AF210" s="2">
        <f>(Table2[[#This Row],[Current Week High]]/Table2[[#This Row],[Close Price]])-1</f>
        <v>0.12043642467477977</v>
      </c>
      <c r="AG210" s="2">
        <f>(Table2[[#This Row],[Close Price]]/Table2[[#This Row],[Current Month Low]])-1</f>
        <v>0.52268370607028736</v>
      </c>
      <c r="AH210" s="2">
        <f>(Table2[[#This Row],[Current Month High]]/Table2[[#This Row],[Close Price]])-1</f>
        <v>0.12043642467477977</v>
      </c>
      <c r="AI210">
        <v>12.0436424674779</v>
      </c>
      <c r="AJ210">
        <v>167.64171463791001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0.14000000000000001</v>
      </c>
      <c r="AM210" t="s">
        <v>10125</v>
      </c>
      <c r="AN210">
        <v>1.27</v>
      </c>
      <c r="AO210" t="s">
        <v>10125</v>
      </c>
      <c r="AP210">
        <v>0.101095957093064</v>
      </c>
      <c r="AQ210">
        <f>(Table2[[#This Row],[Sharpe Ratio]]-AVERAGE(Table2[Sharpe Ratio]))/_xlfn.STDEV.P(Table2[Sharpe Ratio])</f>
        <v>0.53118924304071569</v>
      </c>
      <c r="AR2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4.1489089104549199</v>
      </c>
    </row>
    <row r="211" spans="1:44" x14ac:dyDescent="0.3">
      <c r="A211" t="s">
        <v>681</v>
      </c>
      <c r="B211" t="s">
        <v>682</v>
      </c>
      <c r="C211" t="s">
        <v>10082</v>
      </c>
      <c r="D211" t="s">
        <v>275</v>
      </c>
      <c r="E211">
        <v>24468.452621625001</v>
      </c>
      <c r="F211">
        <v>1204.75</v>
      </c>
      <c r="G211">
        <v>-4.1918708129446101</v>
      </c>
      <c r="H211">
        <f>(Table2[[#This Row],[1Y Return vs Nifty]]-AVERAGE(Table2[1Y Return vs Nifty]))/_xlfn.STDEV.P(Table2[1Y Return vs Nifty])</f>
        <v>-0.58385299339287922</v>
      </c>
      <c r="I211">
        <v>-7.5185776303541401</v>
      </c>
      <c r="J211">
        <f>(Table2[[#This Row],[1M Return vs Nifty]]-AVERAGE(Table2[1M Return vs Nifty]))/_xlfn.STDEV.P(Table2[1M Return vs Nifty])</f>
        <v>-0.86850968293690589</v>
      </c>
      <c r="K211">
        <v>-9.6972372071845996</v>
      </c>
      <c r="L211">
        <f>(Table2[[#This Row],[6M Return vs Nifty]]-AVERAGE(Table2[6M Return vs Nifty]))/_xlfn.STDEV.P(Table2[6M Return vs Nifty])</f>
        <v>-0.69178158849157978</v>
      </c>
      <c r="M211">
        <v>-4.5093518633618697</v>
      </c>
      <c r="N211">
        <f>(Table2[[#This Row],[1W Return vs Nifty]]-AVERAGE(Table2[1W Return vs Nifty]))/_xlfn.STDEV.P(Table2[1W Return vs Nifty])</f>
        <v>-0.31191505202741265</v>
      </c>
      <c r="O211">
        <v>1218.26</v>
      </c>
      <c r="P211">
        <v>1235.5656655523901</v>
      </c>
      <c r="Q211">
        <v>1186.3965891161499</v>
      </c>
      <c r="R211">
        <v>44.359343113872903</v>
      </c>
      <c r="S211" s="2">
        <f>(Table2[[#This Row],[Close Price]]-Table2[[#This Row],[20D EMA]])/Table2[[#This Row],[20D EMA]]</f>
        <v>-1.1089586787713617E-2</v>
      </c>
      <c r="T211" s="2">
        <f>(Table2[[#This Row],[Close Price]]-Table2[[#This Row],[50D EMA]])/Table2[[#This Row],[50D EMA]]</f>
        <v>-2.4940532431040965E-2</v>
      </c>
      <c r="U211" s="2">
        <f>(Table2[[#This Row],[Close Price]]-Table2[[#This Row],[200D EMA]])/Table2[[#This Row],[200D EMA]]</f>
        <v>1.5469878329238225E-2</v>
      </c>
      <c r="V211">
        <v>1.3195277168817701</v>
      </c>
      <c r="W211">
        <v>1190.2</v>
      </c>
      <c r="X211">
        <v>1222.6500000000001</v>
      </c>
      <c r="Y211">
        <v>1181.1500000000001</v>
      </c>
      <c r="Z211">
        <v>1235.55</v>
      </c>
      <c r="AA211">
        <v>1080</v>
      </c>
      <c r="AB211">
        <v>1319.8</v>
      </c>
      <c r="AC211" s="2">
        <f>(Table2[[#This Row],[Close Price]]/Table2[[#This Row],[Day Low]])-1</f>
        <v>1.2224836161989439E-2</v>
      </c>
      <c r="AD211" s="2">
        <f>(Table2[[#This Row],[Day High]]/Table2[[#This Row],[Close Price]])-1</f>
        <v>1.4857854326623787E-2</v>
      </c>
      <c r="AE211" s="2">
        <f>(Table2[[#This Row],[Close Price]]/Table2[[#This Row],[Current Week Low]])-1</f>
        <v>1.9980527452059249E-2</v>
      </c>
      <c r="AF211" s="2">
        <f>(Table2[[#This Row],[Current Week High]]/Table2[[#This Row],[Close Price]])-1</f>
        <v>2.5565470014525804E-2</v>
      </c>
      <c r="AG211" s="2">
        <f>(Table2[[#This Row],[Close Price]]/Table2[[#This Row],[Current Month Low]])-1</f>
        <v>0.11550925925925926</v>
      </c>
      <c r="AH211" s="2">
        <f>(Table2[[#This Row],[Current Month High]]/Table2[[#This Row],[Close Price]])-1</f>
        <v>9.5496991076986948E-2</v>
      </c>
      <c r="AI211">
        <v>19.933596181780398</v>
      </c>
      <c r="AJ211">
        <v>23.767207725498199</v>
      </c>
      <c r="AK211" t="str">
        <f>IF(AND(Table2[[#This Row],[20D EMA]]&gt;Table2[[#This Row],[50D EMA]],Table2[[#This Row],[50D EMA]]&gt;Table2[[#This Row],[200D EMA]]),"Uptrend","Downtrend/NoTrend")</f>
        <v>Downtrend/NoTrend</v>
      </c>
      <c r="AL211">
        <v>-0.11</v>
      </c>
      <c r="AM211" t="s">
        <v>10126</v>
      </c>
      <c r="AN211">
        <v>-3.96</v>
      </c>
      <c r="AO211" t="s">
        <v>10126</v>
      </c>
      <c r="AP211">
        <v>0.100815756343782</v>
      </c>
      <c r="AQ211">
        <f>(Table2[[#This Row],[Sharpe Ratio]]-AVERAGE(Table2[Sharpe Ratio]))/_xlfn.STDEV.P(Table2[Sharpe Ratio])</f>
        <v>0.52802132443177852</v>
      </c>
      <c r="AR2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12" spans="1:44" x14ac:dyDescent="0.3">
      <c r="A212" t="s">
        <v>1517</v>
      </c>
      <c r="B212" t="s">
        <v>1518</v>
      </c>
      <c r="C212" t="s">
        <v>10086</v>
      </c>
      <c r="D212" t="s">
        <v>67</v>
      </c>
      <c r="E212">
        <v>6035.3919999999998</v>
      </c>
      <c r="F212">
        <v>857.3</v>
      </c>
      <c r="G212">
        <v>124.776501146553</v>
      </c>
      <c r="H212">
        <f>(Table2[[#This Row],[1Y Return vs Nifty]]-AVERAGE(Table2[1Y Return vs Nifty]))/_xlfn.STDEV.P(Table2[1Y Return vs Nifty])</f>
        <v>0.95949502025908973</v>
      </c>
      <c r="I212">
        <v>-12.894522069377601</v>
      </c>
      <c r="J212">
        <f>(Table2[[#This Row],[1M Return vs Nifty]]-AVERAGE(Table2[1M Return vs Nifty]))/_xlfn.STDEV.P(Table2[1M Return vs Nifty])</f>
        <v>-1.366412168439944</v>
      </c>
      <c r="K212">
        <v>23.017885897098001</v>
      </c>
      <c r="L212">
        <f>(Table2[[#This Row],[6M Return vs Nifty]]-AVERAGE(Table2[6M Return vs Nifty]))/_xlfn.STDEV.P(Table2[6M Return vs Nifty])</f>
        <v>0.30766375460458439</v>
      </c>
      <c r="M212">
        <v>-4.1284356036994696</v>
      </c>
      <c r="N212">
        <f>(Table2[[#This Row],[1W Return vs Nifty]]-AVERAGE(Table2[1W Return vs Nifty]))/_xlfn.STDEV.P(Table2[1W Return vs Nifty])</f>
        <v>-0.23721602928288946</v>
      </c>
      <c r="O212">
        <v>878.97</v>
      </c>
      <c r="P212">
        <v>881.22001181215603</v>
      </c>
      <c r="Q212">
        <v>747.99635786143097</v>
      </c>
      <c r="R212">
        <v>37.958478321467197</v>
      </c>
      <c r="S212" s="2">
        <f>(Table2[[#This Row],[Close Price]]-Table2[[#This Row],[20D EMA]])/Table2[[#This Row],[20D EMA]]</f>
        <v>-2.4653856218073509E-2</v>
      </c>
      <c r="T212" s="2">
        <f>(Table2[[#This Row],[Close Price]]-Table2[[#This Row],[50D EMA]])/Table2[[#This Row],[50D EMA]]</f>
        <v>-2.7144199509231016E-2</v>
      </c>
      <c r="U212" s="2">
        <f>(Table2[[#This Row],[Close Price]]-Table2[[#This Row],[200D EMA]])/Table2[[#This Row],[200D EMA]]</f>
        <v>0.14612857534637608</v>
      </c>
      <c r="V212">
        <v>0.70989348371775496</v>
      </c>
      <c r="W212">
        <v>850</v>
      </c>
      <c r="X212">
        <v>883.9</v>
      </c>
      <c r="Y212">
        <v>850</v>
      </c>
      <c r="Z212">
        <v>911</v>
      </c>
      <c r="AA212">
        <v>691.1</v>
      </c>
      <c r="AB212">
        <v>944.05</v>
      </c>
      <c r="AC212" s="2">
        <f>(Table2[[#This Row],[Close Price]]/Table2[[#This Row],[Day Low]])-1</f>
        <v>8.5882352941175633E-3</v>
      </c>
      <c r="AD212" s="2">
        <f>(Table2[[#This Row],[Day High]]/Table2[[#This Row],[Close Price]])-1</f>
        <v>3.1027644931762577E-2</v>
      </c>
      <c r="AE212" s="2">
        <f>(Table2[[#This Row],[Close Price]]/Table2[[#This Row],[Current Week Low]])-1</f>
        <v>8.5882352941175633E-3</v>
      </c>
      <c r="AF212" s="2">
        <f>(Table2[[#This Row],[Current Week High]]/Table2[[#This Row],[Close Price]])-1</f>
        <v>6.2638516272016886E-2</v>
      </c>
      <c r="AG212" s="2">
        <f>(Table2[[#This Row],[Close Price]]/Table2[[#This Row],[Current Month Low]])-1</f>
        <v>0.24048618144986245</v>
      </c>
      <c r="AH212" s="2">
        <f>(Table2[[#This Row],[Current Month High]]/Table2[[#This Row],[Close Price]])-1</f>
        <v>0.10118978187332317</v>
      </c>
      <c r="AI212">
        <v>35.891753178583897</v>
      </c>
      <c r="AJ212">
        <v>155.719612229679</v>
      </c>
      <c r="AK212" t="str">
        <f>IF(AND(Table2[[#This Row],[20D EMA]]&gt;Table2[[#This Row],[50D EMA]],Table2[[#This Row],[50D EMA]]&gt;Table2[[#This Row],[200D EMA]]),"Uptrend","Downtrend/NoTrend")</f>
        <v>Downtrend/NoTrend</v>
      </c>
      <c r="AL212">
        <v>-0.09</v>
      </c>
      <c r="AM212" t="s">
        <v>10126</v>
      </c>
      <c r="AN212">
        <v>-1.31</v>
      </c>
      <c r="AO212" t="s">
        <v>10126</v>
      </c>
      <c r="AP212">
        <v>0.100590411346792</v>
      </c>
      <c r="AQ212">
        <f>(Table2[[#This Row],[Sharpe Ratio]]-AVERAGE(Table2[Sharpe Ratio]))/_xlfn.STDEV.P(Table2[Sharpe Ratio])</f>
        <v>0.52547359887706557</v>
      </c>
      <c r="AR2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13" spans="1:44" x14ac:dyDescent="0.3">
      <c r="A213" t="s">
        <v>643</v>
      </c>
      <c r="B213" t="s">
        <v>644</v>
      </c>
      <c r="C213" t="s">
        <v>10079</v>
      </c>
      <c r="D213" t="s">
        <v>46</v>
      </c>
      <c r="E213">
        <v>28252.799999999999</v>
      </c>
      <c r="F213">
        <v>156.96</v>
      </c>
      <c r="G213">
        <v>281.66104701456402</v>
      </c>
      <c r="H213">
        <f>(Table2[[#This Row],[1Y Return vs Nifty]]-AVERAGE(Table2[1Y Return vs Nifty]))/_xlfn.STDEV.P(Table2[1Y Return vs Nifty])</f>
        <v>2.8369123169132329</v>
      </c>
      <c r="I213">
        <v>3.6683429818505</v>
      </c>
      <c r="J213">
        <f>(Table2[[#This Row],[1M Return vs Nifty]]-AVERAGE(Table2[1M Return vs Nifty]))/_xlfn.STDEV.P(Table2[1M Return vs Nifty])</f>
        <v>0.1675865120888092</v>
      </c>
      <c r="K213">
        <v>79.202728292332793</v>
      </c>
      <c r="L213">
        <f>(Table2[[#This Row],[6M Return vs Nifty]]-AVERAGE(Table2[6M Return vs Nifty]))/_xlfn.STDEV.P(Table2[6M Return vs Nifty])</f>
        <v>2.0241078256085081</v>
      </c>
      <c r="M213">
        <v>-5.8105492594834498</v>
      </c>
      <c r="N213">
        <f>(Table2[[#This Row],[1W Return vs Nifty]]-AVERAGE(Table2[1W Return vs Nifty]))/_xlfn.STDEV.P(Table2[1W Return vs Nifty])</f>
        <v>-0.5670844532342435</v>
      </c>
      <c r="O213">
        <v>154.32</v>
      </c>
      <c r="P213">
        <v>145.268984239622</v>
      </c>
      <c r="Q213">
        <v>112.189805278967</v>
      </c>
      <c r="R213">
        <v>50.864737635299299</v>
      </c>
      <c r="S213" s="2">
        <f>(Table2[[#This Row],[Close Price]]-Table2[[#This Row],[20D EMA]])/Table2[[#This Row],[20D EMA]]</f>
        <v>1.7107309486780811E-2</v>
      </c>
      <c r="T213" s="2">
        <f>(Table2[[#This Row],[Close Price]]-Table2[[#This Row],[50D EMA]])/Table2[[#This Row],[50D EMA]]</f>
        <v>8.0478402334620947E-2</v>
      </c>
      <c r="U213" s="2">
        <f>(Table2[[#This Row],[Close Price]]-Table2[[#This Row],[200D EMA]])/Table2[[#This Row],[200D EMA]]</f>
        <v>0.39905760251307243</v>
      </c>
      <c r="V213">
        <v>1.3909642456483</v>
      </c>
      <c r="W213">
        <v>155.6</v>
      </c>
      <c r="X213">
        <v>159.63999999999999</v>
      </c>
      <c r="Y213">
        <v>155</v>
      </c>
      <c r="Z213">
        <v>167.2</v>
      </c>
      <c r="AA213">
        <v>122.05</v>
      </c>
      <c r="AB213">
        <v>173</v>
      </c>
      <c r="AC213" s="2">
        <f>(Table2[[#This Row],[Close Price]]/Table2[[#This Row],[Day Low]])-1</f>
        <v>8.7403598971722563E-3</v>
      </c>
      <c r="AD213" s="2">
        <f>(Table2[[#This Row],[Day High]]/Table2[[#This Row],[Close Price]])-1</f>
        <v>1.707441386340447E-2</v>
      </c>
      <c r="AE213" s="2">
        <f>(Table2[[#This Row],[Close Price]]/Table2[[#This Row],[Current Week Low]])-1</f>
        <v>1.2645161290322671E-2</v>
      </c>
      <c r="AF213" s="2">
        <f>(Table2[[#This Row],[Current Week High]]/Table2[[#This Row],[Close Price]])-1</f>
        <v>6.5239551478083468E-2</v>
      </c>
      <c r="AG213" s="2">
        <f>(Table2[[#This Row],[Close Price]]/Table2[[#This Row],[Current Month Low]])-1</f>
        <v>0.28603031544449009</v>
      </c>
      <c r="AH213" s="2">
        <f>(Table2[[#This Row],[Current Month High]]/Table2[[#This Row],[Close Price]])-1</f>
        <v>0.10219164118246682</v>
      </c>
      <c r="AI213">
        <v>12.6720183486238</v>
      </c>
      <c r="AJ213">
        <v>310.89005235602099</v>
      </c>
      <c r="AK213" t="str">
        <f>IF(AND(Table2[[#This Row],[20D EMA]]&gt;Table2[[#This Row],[50D EMA]],Table2[[#This Row],[50D EMA]]&gt;Table2[[#This Row],[200D EMA]]),"Uptrend","Downtrend/NoTrend")</f>
        <v>Uptrend</v>
      </c>
      <c r="AL213">
        <v>0</v>
      </c>
      <c r="AM213" t="s">
        <v>10127</v>
      </c>
      <c r="AN213">
        <v>0.24</v>
      </c>
      <c r="AO213" t="s">
        <v>10125</v>
      </c>
      <c r="AP213">
        <v>9.9123348755522006E-2</v>
      </c>
      <c r="AQ213">
        <f>(Table2[[#This Row],[Sharpe Ratio]]-AVERAGE(Table2[Sharpe Ratio]))/_xlfn.STDEV.P(Table2[Sharpe Ratio])</f>
        <v>0.50888715185553257</v>
      </c>
      <c r="AR2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4.9704093532318394</v>
      </c>
    </row>
    <row r="214" spans="1:44" x14ac:dyDescent="0.3">
      <c r="A214" t="s">
        <v>157</v>
      </c>
      <c r="B214" t="s">
        <v>158</v>
      </c>
      <c r="C214" t="s">
        <v>10086</v>
      </c>
      <c r="D214" t="s">
        <v>159</v>
      </c>
      <c r="E214">
        <v>163201.862001425</v>
      </c>
      <c r="F214">
        <v>4228.25</v>
      </c>
      <c r="G214">
        <v>34.7584412284412</v>
      </c>
      <c r="H214">
        <f>(Table2[[#This Row],[1Y Return vs Nifty]]-AVERAGE(Table2[1Y Return vs Nifty]))/_xlfn.STDEV.P(Table2[1Y Return vs Nifty])</f>
        <v>-0.1177395904953389</v>
      </c>
      <c r="I214">
        <v>-5.5711249013906503</v>
      </c>
      <c r="J214">
        <f>(Table2[[#This Row],[1M Return vs Nifty]]-AVERAGE(Table2[1M Return vs Nifty]))/_xlfn.STDEV.P(Table2[1M Return vs Nifty])</f>
        <v>-0.68814294642228302</v>
      </c>
      <c r="K214">
        <v>34.208695254660299</v>
      </c>
      <c r="L214">
        <f>(Table2[[#This Row],[6M Return vs Nifty]]-AVERAGE(Table2[6M Return vs Nifty]))/_xlfn.STDEV.P(Table2[6M Return vs Nifty])</f>
        <v>0.64954240999709567</v>
      </c>
      <c r="M214">
        <v>-2.5937212964165099</v>
      </c>
      <c r="N214">
        <f>(Table2[[#This Row],[1W Return vs Nifty]]-AVERAGE(Table2[1W Return vs Nifty]))/_xlfn.STDEV.P(Table2[1W Return vs Nifty])</f>
        <v>6.374686226624017E-2</v>
      </c>
      <c r="O214">
        <v>4254.51</v>
      </c>
      <c r="P214">
        <v>4098.1424147158596</v>
      </c>
      <c r="Q214">
        <v>3375.1434570413799</v>
      </c>
      <c r="R214">
        <v>44.582104259344099</v>
      </c>
      <c r="S214" s="2">
        <f>(Table2[[#This Row],[Close Price]]-Table2[[#This Row],[20D EMA]])/Table2[[#This Row],[20D EMA]]</f>
        <v>-6.1722736578360884E-3</v>
      </c>
      <c r="T214" s="2">
        <f>(Table2[[#This Row],[Close Price]]-Table2[[#This Row],[50D EMA]])/Table2[[#This Row],[50D EMA]]</f>
        <v>3.1747941412905073E-2</v>
      </c>
      <c r="U214" s="2">
        <f>(Table2[[#This Row],[Close Price]]-Table2[[#This Row],[200D EMA]])/Table2[[#This Row],[200D EMA]]</f>
        <v>0.2527615651947564</v>
      </c>
      <c r="V214">
        <v>0.95439758626187898</v>
      </c>
      <c r="W214">
        <v>4217.45</v>
      </c>
      <c r="X214">
        <v>4264.95</v>
      </c>
      <c r="Y214">
        <v>4150</v>
      </c>
      <c r="Z214">
        <v>4346.6499999999996</v>
      </c>
      <c r="AA214">
        <v>3868.25</v>
      </c>
      <c r="AB214">
        <v>4609.8</v>
      </c>
      <c r="AC214" s="2">
        <f>(Table2[[#This Row],[Close Price]]/Table2[[#This Row],[Day Low]])-1</f>
        <v>2.5607891024197471E-3</v>
      </c>
      <c r="AD214" s="2">
        <f>(Table2[[#This Row],[Day High]]/Table2[[#This Row],[Close Price]])-1</f>
        <v>8.6797138295984233E-3</v>
      </c>
      <c r="AE214" s="2">
        <f>(Table2[[#This Row],[Close Price]]/Table2[[#This Row],[Current Week Low]])-1</f>
        <v>1.885542168674692E-2</v>
      </c>
      <c r="AF214" s="2">
        <f>(Table2[[#This Row],[Current Week High]]/Table2[[#This Row],[Close Price]])-1</f>
        <v>2.8002128540176141E-2</v>
      </c>
      <c r="AG214" s="2">
        <f>(Table2[[#This Row],[Close Price]]/Table2[[#This Row],[Current Month Low]])-1</f>
        <v>9.3065339623860988E-2</v>
      </c>
      <c r="AH214" s="2">
        <f>(Table2[[#This Row],[Current Month High]]/Table2[[#This Row],[Close Price]])-1</f>
        <v>9.0238278247501968E-2</v>
      </c>
      <c r="AI214">
        <v>9.0238278247501906</v>
      </c>
      <c r="AJ214">
        <v>81.209419932714695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0.09</v>
      </c>
      <c r="AM214" t="s">
        <v>10125</v>
      </c>
      <c r="AN214">
        <v>-3.23</v>
      </c>
      <c r="AO214" t="s">
        <v>10126</v>
      </c>
      <c r="AP214">
        <v>9.8893770851181007E-2</v>
      </c>
      <c r="AQ214">
        <f>(Table2[[#This Row],[Sharpe Ratio]]-AVERAGE(Table2[Sharpe Ratio]))/_xlfn.STDEV.P(Table2[Sharpe Ratio])</f>
        <v>0.50629156951956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0.41369830486527392</v>
      </c>
    </row>
    <row r="215" spans="1:44" x14ac:dyDescent="0.3">
      <c r="A215" t="s">
        <v>300</v>
      </c>
      <c r="B215" t="s">
        <v>301</v>
      </c>
      <c r="C215" t="s">
        <v>10075</v>
      </c>
      <c r="D215" t="s">
        <v>302</v>
      </c>
      <c r="E215">
        <v>85690.797213525002</v>
      </c>
      <c r="F215">
        <v>9882.25</v>
      </c>
      <c r="G215">
        <v>131.11157306606299</v>
      </c>
      <c r="H215">
        <f>(Table2[[#This Row],[1Y Return vs Nifty]]-AVERAGE(Table2[1Y Return vs Nifty]))/_xlfn.STDEV.P(Table2[1Y Return vs Nifty])</f>
        <v>1.035306015736249</v>
      </c>
      <c r="I215">
        <v>24.565040691979899</v>
      </c>
      <c r="J215">
        <f>(Table2[[#This Row],[1M Return vs Nifty]]-AVERAGE(Table2[1M Return vs Nifty]))/_xlfn.STDEV.P(Table2[1M Return vs Nifty])</f>
        <v>2.10297067513069</v>
      </c>
      <c r="K215">
        <v>125.180913817071</v>
      </c>
      <c r="L215">
        <f>(Table2[[#This Row],[6M Return vs Nifty]]-AVERAGE(Table2[6M Return vs Nifty]))/_xlfn.STDEV.P(Table2[6M Return vs Nifty])</f>
        <v>3.4287390495300096</v>
      </c>
      <c r="M215">
        <v>-2.28150481016212</v>
      </c>
      <c r="N215">
        <f>(Table2[[#This Row],[1W Return vs Nifty]]-AVERAGE(Table2[1W Return vs Nifty]))/_xlfn.STDEV.P(Table2[1W Return vs Nifty])</f>
        <v>0.1249736170091381</v>
      </c>
      <c r="O215">
        <v>9136.8700000000008</v>
      </c>
      <c r="P215">
        <v>8483.8290784942492</v>
      </c>
      <c r="Q215">
        <v>6726.8580874679501</v>
      </c>
      <c r="R215">
        <v>72.909773089591397</v>
      </c>
      <c r="S215" s="2">
        <f>(Table2[[#This Row],[Close Price]]-Table2[[#This Row],[20D EMA]])/Table2[[#This Row],[20D EMA]]</f>
        <v>8.1579359233522983E-2</v>
      </c>
      <c r="T215" s="2">
        <f>(Table2[[#This Row],[Close Price]]-Table2[[#This Row],[50D EMA]])/Table2[[#This Row],[50D EMA]]</f>
        <v>0.16483369815295115</v>
      </c>
      <c r="U215" s="2">
        <f>(Table2[[#This Row],[Close Price]]-Table2[[#This Row],[200D EMA]])/Table2[[#This Row],[200D EMA]]</f>
        <v>0.46907365541284485</v>
      </c>
      <c r="V215">
        <v>1.3363707562599201</v>
      </c>
      <c r="W215">
        <v>9688.5</v>
      </c>
      <c r="X215">
        <v>10050</v>
      </c>
      <c r="Y215">
        <v>9449</v>
      </c>
      <c r="Z215">
        <v>10050</v>
      </c>
      <c r="AA215">
        <v>7022.55</v>
      </c>
      <c r="AB215">
        <v>10050</v>
      </c>
      <c r="AC215" s="2">
        <f>(Table2[[#This Row],[Close Price]]/Table2[[#This Row],[Day Low]])-1</f>
        <v>1.9997935696960401E-2</v>
      </c>
      <c r="AD215" s="2">
        <f>(Table2[[#This Row],[Day High]]/Table2[[#This Row],[Close Price]])-1</f>
        <v>1.697487920261076E-2</v>
      </c>
      <c r="AE215" s="2">
        <f>(Table2[[#This Row],[Close Price]]/Table2[[#This Row],[Current Week Low]])-1</f>
        <v>4.5851412847920381E-2</v>
      </c>
      <c r="AF215" s="2">
        <f>(Table2[[#This Row],[Current Week High]]/Table2[[#This Row],[Close Price]])-1</f>
        <v>1.697487920261076E-2</v>
      </c>
      <c r="AG215" s="2">
        <f>(Table2[[#This Row],[Close Price]]/Table2[[#This Row],[Current Month Low]])-1</f>
        <v>0.4072167517497205</v>
      </c>
      <c r="AH215" s="2">
        <f>(Table2[[#This Row],[Current Month High]]/Table2[[#This Row],[Close Price]])-1</f>
        <v>1.697487920261076E-2</v>
      </c>
      <c r="AI215">
        <v>1.69748792026107</v>
      </c>
      <c r="AJ215">
        <v>164.42571409458799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0.12</v>
      </c>
      <c r="AM215" t="s">
        <v>10125</v>
      </c>
      <c r="AN215">
        <v>17.11</v>
      </c>
      <c r="AO215" t="s">
        <v>10125</v>
      </c>
      <c r="AP215">
        <v>9.8047706738489004E-2</v>
      </c>
      <c r="AQ215">
        <f>(Table2[[#This Row],[Sharpe Ratio]]-AVERAGE(Table2[Sharpe Ratio]))/_xlfn.STDEV.P(Table2[Sharpe Ratio])</f>
        <v>0.49672606245429018</v>
      </c>
      <c r="AR2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7.1887154198603769</v>
      </c>
    </row>
    <row r="216" spans="1:44" x14ac:dyDescent="0.3">
      <c r="A216" t="s">
        <v>697</v>
      </c>
      <c r="B216" t="s">
        <v>698</v>
      </c>
      <c r="C216" t="s">
        <v>10076</v>
      </c>
      <c r="D216" t="s">
        <v>535</v>
      </c>
      <c r="E216">
        <v>23433.094722400001</v>
      </c>
      <c r="F216">
        <v>2602</v>
      </c>
      <c r="G216">
        <v>25.1450068480369</v>
      </c>
      <c r="H216">
        <f>(Table2[[#This Row],[1Y Return vs Nifty]]-AVERAGE(Table2[1Y Return vs Nifty]))/_xlfn.STDEV.P(Table2[1Y Return vs Nifty])</f>
        <v>-0.23278233027676398</v>
      </c>
      <c r="I216">
        <v>-4.6040331710262903</v>
      </c>
      <c r="J216">
        <f>(Table2[[#This Row],[1M Return vs Nifty]]-AVERAGE(Table2[1M Return vs Nifty]))/_xlfn.STDEV.P(Table2[1M Return vs Nifty])</f>
        <v>-0.59857405639385186</v>
      </c>
      <c r="K216">
        <v>-34.146188272739899</v>
      </c>
      <c r="L216">
        <f>(Table2[[#This Row],[6M Return vs Nifty]]-AVERAGE(Table2[6M Return vs Nifty]))/_xlfn.STDEV.P(Table2[6M Return vs Nifty])</f>
        <v>-1.4386957971945422</v>
      </c>
      <c r="M216">
        <v>-2.4259239535360599</v>
      </c>
      <c r="N216">
        <f>(Table2[[#This Row],[1W Return vs Nifty]]-AVERAGE(Table2[1W Return vs Nifty]))/_xlfn.STDEV.P(Table2[1W Return vs Nifty])</f>
        <v>9.6652513349253122E-2</v>
      </c>
      <c r="O216">
        <v>2589.63</v>
      </c>
      <c r="P216">
        <v>2642.0049823751301</v>
      </c>
      <c r="Q216">
        <v>2605.7735082355998</v>
      </c>
      <c r="R216">
        <v>52.716084455211103</v>
      </c>
      <c r="S216" s="2">
        <f>(Table2[[#This Row],[Close Price]]-Table2[[#This Row],[20D EMA]])/Table2[[#This Row],[20D EMA]]</f>
        <v>4.7767441680857461E-3</v>
      </c>
      <c r="T216" s="2">
        <f>(Table2[[#This Row],[Close Price]]-Table2[[#This Row],[50D EMA]])/Table2[[#This Row],[50D EMA]]</f>
        <v>-1.5141902699655822E-2</v>
      </c>
      <c r="U216" s="2">
        <f>(Table2[[#This Row],[Close Price]]-Table2[[#This Row],[200D EMA]])/Table2[[#This Row],[200D EMA]]</f>
        <v>-1.4481336246890111E-3</v>
      </c>
      <c r="V216">
        <v>0.72611939196502995</v>
      </c>
      <c r="W216">
        <v>2586.1</v>
      </c>
      <c r="X216">
        <v>2648.8</v>
      </c>
      <c r="Y216">
        <v>2525</v>
      </c>
      <c r="Z216">
        <v>2657.5</v>
      </c>
      <c r="AA216">
        <v>2129.6999999999998</v>
      </c>
      <c r="AB216">
        <v>2697</v>
      </c>
      <c r="AC216" s="2">
        <f>(Table2[[#This Row],[Close Price]]/Table2[[#This Row],[Day Low]])-1</f>
        <v>6.1482541278372604E-3</v>
      </c>
      <c r="AD216" s="2">
        <f>(Table2[[#This Row],[Day High]]/Table2[[#This Row],[Close Price]])-1</f>
        <v>1.7986164488854817E-2</v>
      </c>
      <c r="AE216" s="2">
        <f>(Table2[[#This Row],[Close Price]]/Table2[[#This Row],[Current Week Low]])-1</f>
        <v>3.0495049504950522E-2</v>
      </c>
      <c r="AF216" s="2">
        <f>(Table2[[#This Row],[Current Week High]]/Table2[[#This Row],[Close Price]])-1</f>
        <v>2.1329746348962342E-2</v>
      </c>
      <c r="AG216" s="2">
        <f>(Table2[[#This Row],[Close Price]]/Table2[[#This Row],[Current Month Low]])-1</f>
        <v>0.22176832417711423</v>
      </c>
      <c r="AH216" s="2">
        <f>(Table2[[#This Row],[Current Month High]]/Table2[[#This Row],[Close Price]])-1</f>
        <v>3.6510376633358987E-2</v>
      </c>
      <c r="AI216">
        <v>49.730976172175197</v>
      </c>
      <c r="AJ216">
        <v>79.201101928374598</v>
      </c>
      <c r="AK216" t="str">
        <f>IF(AND(Table2[[#This Row],[20D EMA]]&gt;Table2[[#This Row],[50D EMA]],Table2[[#This Row],[50D EMA]]&gt;Table2[[#This Row],[200D EMA]]),"Uptrend","Downtrend/NoTrend")</f>
        <v>Downtrend/NoTrend</v>
      </c>
      <c r="AL216">
        <v>-0.19</v>
      </c>
      <c r="AM216" t="s">
        <v>10126</v>
      </c>
      <c r="AN216">
        <v>-3</v>
      </c>
      <c r="AO216" t="s">
        <v>10126</v>
      </c>
      <c r="AP216">
        <v>9.8024575598783997E-2</v>
      </c>
      <c r="AQ216">
        <f>(Table2[[#This Row],[Sharpe Ratio]]-AVERAGE(Table2[Sharpe Ratio]))/_xlfn.STDEV.P(Table2[Sharpe Ratio])</f>
        <v>0.49646454435305315</v>
      </c>
      <c r="AR2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17" spans="1:44" x14ac:dyDescent="0.3">
      <c r="A217" t="s">
        <v>60</v>
      </c>
      <c r="B217" t="s">
        <v>61</v>
      </c>
      <c r="C217" t="s">
        <v>10082</v>
      </c>
      <c r="D217" t="s">
        <v>62</v>
      </c>
      <c r="E217">
        <v>364902.85891245003</v>
      </c>
      <c r="F217">
        <v>1520.85</v>
      </c>
      <c r="G217">
        <v>22.282863330451601</v>
      </c>
      <c r="H217">
        <f>(Table2[[#This Row],[1Y Return vs Nifty]]-AVERAGE(Table2[1Y Return vs Nifty]))/_xlfn.STDEV.P(Table2[1Y Return vs Nifty])</f>
        <v>-0.26703323571611753</v>
      </c>
      <c r="I217">
        <v>-1.29969299962413</v>
      </c>
      <c r="J217">
        <f>(Table2[[#This Row],[1M Return vs Nifty]]-AVERAGE(Table2[1M Return vs Nifty]))/_xlfn.STDEV.P(Table2[1M Return vs Nifty])</f>
        <v>-0.2925368190396041</v>
      </c>
      <c r="K217">
        <v>10.2486849490908</v>
      </c>
      <c r="L217">
        <f>(Table2[[#This Row],[6M Return vs Nifty]]-AVERAGE(Table2[6M Return vs Nifty]))/_xlfn.STDEV.P(Table2[6M Return vs Nifty])</f>
        <v>-8.2434683413345186E-2</v>
      </c>
      <c r="M217">
        <v>0.558981143349353</v>
      </c>
      <c r="N217">
        <f>(Table2[[#This Row],[1W Return vs Nifty]]-AVERAGE(Table2[1W Return vs Nifty]))/_xlfn.STDEV.P(Table2[1W Return vs Nifty])</f>
        <v>0.68200293635325149</v>
      </c>
      <c r="O217">
        <v>1501.76</v>
      </c>
      <c r="P217">
        <v>1505.7264898952301</v>
      </c>
      <c r="Q217">
        <v>1390.24372224888</v>
      </c>
      <c r="R217">
        <v>60.7251553855154</v>
      </c>
      <c r="S217" s="2">
        <f>(Table2[[#This Row],[Close Price]]-Table2[[#This Row],[20D EMA]])/Table2[[#This Row],[20D EMA]]</f>
        <v>1.2711751544853983E-2</v>
      </c>
      <c r="T217" s="2">
        <f>(Table2[[#This Row],[Close Price]]-Table2[[#This Row],[50D EMA]])/Table2[[#This Row],[50D EMA]]</f>
        <v>1.004399551064691E-2</v>
      </c>
      <c r="U217" s="2">
        <f>(Table2[[#This Row],[Close Price]]-Table2[[#This Row],[200D EMA]])/Table2[[#This Row],[200D EMA]]</f>
        <v>9.3944878628798398E-2</v>
      </c>
      <c r="V217">
        <v>0.98450128947786897</v>
      </c>
      <c r="W217">
        <v>1515.6</v>
      </c>
      <c r="X217">
        <v>1538.95</v>
      </c>
      <c r="Y217">
        <v>1475.05</v>
      </c>
      <c r="Z217">
        <v>1538.95</v>
      </c>
      <c r="AA217">
        <v>1377.2</v>
      </c>
      <c r="AB217">
        <v>1538.95</v>
      </c>
      <c r="AC217" s="2">
        <f>(Table2[[#This Row],[Close Price]]/Table2[[#This Row],[Day Low]])-1</f>
        <v>3.4639746634996804E-3</v>
      </c>
      <c r="AD217" s="2">
        <f>(Table2[[#This Row],[Day High]]/Table2[[#This Row],[Close Price]])-1</f>
        <v>1.19012394384721E-2</v>
      </c>
      <c r="AE217" s="2">
        <f>(Table2[[#This Row],[Close Price]]/Table2[[#This Row],[Current Week Low]])-1</f>
        <v>3.1049794922205942E-2</v>
      </c>
      <c r="AF217" s="2">
        <f>(Table2[[#This Row],[Current Week High]]/Table2[[#This Row],[Close Price]])-1</f>
        <v>1.19012394384721E-2</v>
      </c>
      <c r="AG217" s="2">
        <f>(Table2[[#This Row],[Close Price]]/Table2[[#This Row],[Current Month Low]])-1</f>
        <v>0.10430583793203585</v>
      </c>
      <c r="AH217" s="2">
        <f>(Table2[[#This Row],[Current Month High]]/Table2[[#This Row],[Close Price]])-1</f>
        <v>1.19012394384721E-2</v>
      </c>
      <c r="AI217">
        <v>7.7588190814347202</v>
      </c>
      <c r="AJ217">
        <v>52.849246231155703</v>
      </c>
      <c r="AK217" t="str">
        <f>IF(AND(Table2[[#This Row],[20D EMA]]&gt;Table2[[#This Row],[50D EMA]],Table2[[#This Row],[50D EMA]]&gt;Table2[[#This Row],[200D EMA]]),"Uptrend","Downtrend/NoTrend")</f>
        <v>Downtrend/NoTrend</v>
      </c>
      <c r="AL217">
        <v>-7.0000000000000007E-2</v>
      </c>
      <c r="AM217" t="s">
        <v>10126</v>
      </c>
      <c r="AN217">
        <v>1.41</v>
      </c>
      <c r="AO217" t="s">
        <v>10125</v>
      </c>
      <c r="AP217">
        <v>9.7783436391871995E-2</v>
      </c>
      <c r="AQ217">
        <f>(Table2[[#This Row],[Sharpe Ratio]]-AVERAGE(Table2[Sharpe Ratio]))/_xlfn.STDEV.P(Table2[Sharpe Ratio])</f>
        <v>0.49373825121187365</v>
      </c>
      <c r="AR2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18" spans="1:44" x14ac:dyDescent="0.3">
      <c r="A218" t="s">
        <v>112</v>
      </c>
      <c r="B218" t="s">
        <v>113</v>
      </c>
      <c r="C218" t="s">
        <v>10080</v>
      </c>
      <c r="D218" t="s">
        <v>114</v>
      </c>
      <c r="E218">
        <v>265266.83285974001</v>
      </c>
      <c r="F218">
        <v>9501.65</v>
      </c>
      <c r="G218">
        <v>74.906652886814399</v>
      </c>
      <c r="H218">
        <f>(Table2[[#This Row],[1Y Return vs Nifty]]-AVERAGE(Table2[1Y Return vs Nifty]))/_xlfn.STDEV.P(Table2[1Y Return vs Nifty])</f>
        <v>0.36270892392095849</v>
      </c>
      <c r="I218">
        <v>0.26184959911827899</v>
      </c>
      <c r="J218">
        <f>(Table2[[#This Row],[1M Return vs Nifty]]-AVERAGE(Table2[1M Return vs Nifty]))/_xlfn.STDEV.P(Table2[1M Return vs Nifty])</f>
        <v>-0.1479118233850823</v>
      </c>
      <c r="K218">
        <v>31.497770085356699</v>
      </c>
      <c r="L218">
        <f>(Table2[[#This Row],[6M Return vs Nifty]]-AVERAGE(Table2[6M Return vs Nifty]))/_xlfn.STDEV.P(Table2[6M Return vs Nifty])</f>
        <v>0.56672378427142978</v>
      </c>
      <c r="M218">
        <v>-4.6233153368996103</v>
      </c>
      <c r="N218">
        <f>(Table2[[#This Row],[1W Return vs Nifty]]-AVERAGE(Table2[1W Return vs Nifty]))/_xlfn.STDEV.P(Table2[1W Return vs Nifty])</f>
        <v>-0.33426369135665912</v>
      </c>
      <c r="O218">
        <v>9539.33</v>
      </c>
      <c r="P218">
        <v>9249.8469132616101</v>
      </c>
      <c r="Q218">
        <v>7706.0290088266902</v>
      </c>
      <c r="R218">
        <v>43.334482954448497</v>
      </c>
      <c r="S218" s="2">
        <f>(Table2[[#This Row],[Close Price]]-Table2[[#This Row],[20D EMA]])/Table2[[#This Row],[20D EMA]]</f>
        <v>-3.9499629428901501E-3</v>
      </c>
      <c r="T218" s="2">
        <f>(Table2[[#This Row],[Close Price]]-Table2[[#This Row],[50D EMA]])/Table2[[#This Row],[50D EMA]]</f>
        <v>2.7222405851644593E-2</v>
      </c>
      <c r="U218" s="2">
        <f>(Table2[[#This Row],[Close Price]]-Table2[[#This Row],[200D EMA]])/Table2[[#This Row],[200D EMA]]</f>
        <v>0.23301508327006781</v>
      </c>
      <c r="V218">
        <v>0.76182378045390897</v>
      </c>
      <c r="W218">
        <v>9382.25</v>
      </c>
      <c r="X218">
        <v>9523.7000000000007</v>
      </c>
      <c r="Y218">
        <v>9365.65</v>
      </c>
      <c r="Z218">
        <v>9825</v>
      </c>
      <c r="AA218">
        <v>8808</v>
      </c>
      <c r="AB218">
        <v>10038.799999999999</v>
      </c>
      <c r="AC218" s="2">
        <f>(Table2[[#This Row],[Close Price]]/Table2[[#This Row],[Day Low]])-1</f>
        <v>1.2726158437474933E-2</v>
      </c>
      <c r="AD218" s="2">
        <f>(Table2[[#This Row],[Day High]]/Table2[[#This Row],[Close Price]])-1</f>
        <v>2.3206495713903319E-3</v>
      </c>
      <c r="AE218" s="2">
        <f>(Table2[[#This Row],[Close Price]]/Table2[[#This Row],[Current Week Low]])-1</f>
        <v>1.4521149092695085E-2</v>
      </c>
      <c r="AF218" s="2">
        <f>(Table2[[#This Row],[Current Week High]]/Table2[[#This Row],[Close Price]])-1</f>
        <v>3.4030931469797299E-2</v>
      </c>
      <c r="AG218" s="2">
        <f>(Table2[[#This Row],[Close Price]]/Table2[[#This Row],[Current Month Low]])-1</f>
        <v>7.8752270663033475E-2</v>
      </c>
      <c r="AH218" s="2">
        <f>(Table2[[#This Row],[Current Month High]]/Table2[[#This Row],[Close Price]])-1</f>
        <v>5.6532286497608331E-2</v>
      </c>
      <c r="AI218">
        <v>5.6532286497608304</v>
      </c>
      <c r="AJ218">
        <v>109.241356529398</v>
      </c>
      <c r="AK218" t="str">
        <f>IF(AND(Table2[[#This Row],[20D EMA]]&gt;Table2[[#This Row],[50D EMA]],Table2[[#This Row],[50D EMA]]&gt;Table2[[#This Row],[200D EMA]]),"Uptrend","Downtrend/NoTrend")</f>
        <v>Uptrend</v>
      </c>
      <c r="AL218">
        <v>-0.08</v>
      </c>
      <c r="AM218" t="s">
        <v>10126</v>
      </c>
      <c r="AN218">
        <v>-3.17</v>
      </c>
      <c r="AO218" t="s">
        <v>10126</v>
      </c>
      <c r="AP218">
        <v>9.7366674816924001E-2</v>
      </c>
      <c r="AQ218">
        <f>(Table2[[#This Row],[Sharpe Ratio]]-AVERAGE(Table2[Sharpe Ratio]))/_xlfn.STDEV.P(Table2[Sharpe Ratio])</f>
        <v>0.48902639104679269</v>
      </c>
      <c r="AR2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0.93628358449743965</v>
      </c>
    </row>
    <row r="219" spans="1:44" x14ac:dyDescent="0.3">
      <c r="A219" t="s">
        <v>540</v>
      </c>
      <c r="B219" t="s">
        <v>541</v>
      </c>
      <c r="C219" t="s">
        <v>10090</v>
      </c>
      <c r="D219" t="s">
        <v>542</v>
      </c>
      <c r="E219">
        <v>35067.964749999999</v>
      </c>
      <c r="F219">
        <v>3192.35</v>
      </c>
      <c r="G219">
        <v>-18.5252696249281</v>
      </c>
      <c r="H219">
        <f>(Table2[[#This Row],[1Y Return vs Nifty]]-AVERAGE(Table2[1Y Return vs Nifty]))/_xlfn.STDEV.P(Table2[1Y Return vs Nifty])</f>
        <v>-0.75537894389726667</v>
      </c>
      <c r="I219">
        <v>-4.4083683599412904</v>
      </c>
      <c r="J219">
        <f>(Table2[[#This Row],[1M Return vs Nifty]]-AVERAGE(Table2[1M Return vs Nifty]))/_xlfn.STDEV.P(Table2[1M Return vs Nifty])</f>
        <v>-0.58045221810669856</v>
      </c>
      <c r="K219">
        <v>-21.2366684570815</v>
      </c>
      <c r="L219">
        <f>(Table2[[#This Row],[6M Return vs Nifty]]-AVERAGE(Table2[6M Return vs Nifty]))/_xlfn.STDEV.P(Table2[6M Return vs Nifty])</f>
        <v>-1.044310624922993</v>
      </c>
      <c r="M219">
        <v>-8.0511953051304594</v>
      </c>
      <c r="N219">
        <f>(Table2[[#This Row],[1W Return vs Nifty]]-AVERAGE(Table2[1W Return vs Nifty]))/_xlfn.STDEV.P(Table2[1W Return vs Nifty])</f>
        <v>-1.0064830498563802</v>
      </c>
      <c r="O219">
        <v>3230.06</v>
      </c>
      <c r="P219">
        <v>3257.5999885051301</v>
      </c>
      <c r="Q219">
        <v>3254.8425064929902</v>
      </c>
      <c r="R219">
        <v>43.467872770525901</v>
      </c>
      <c r="S219" s="2">
        <f>(Table2[[#This Row],[Close Price]]-Table2[[#This Row],[20D EMA]])/Table2[[#This Row],[20D EMA]]</f>
        <v>-1.167470573302045E-2</v>
      </c>
      <c r="T219" s="2">
        <f>(Table2[[#This Row],[Close Price]]-Table2[[#This Row],[50D EMA]])/Table2[[#This Row],[50D EMA]]</f>
        <v>-2.0030080039100371E-2</v>
      </c>
      <c r="U219" s="2">
        <f>(Table2[[#This Row],[Close Price]]-Table2[[#This Row],[200D EMA]])/Table2[[#This Row],[200D EMA]]</f>
        <v>-1.9199855712934134E-2</v>
      </c>
      <c r="V219">
        <v>2.2816649226662098</v>
      </c>
      <c r="W219">
        <v>3180.45</v>
      </c>
      <c r="X219">
        <v>3260</v>
      </c>
      <c r="Y219">
        <v>3180.45</v>
      </c>
      <c r="Z219">
        <v>3405.6</v>
      </c>
      <c r="AA219">
        <v>2476</v>
      </c>
      <c r="AB219">
        <v>3499.95</v>
      </c>
      <c r="AC219" s="2">
        <f>(Table2[[#This Row],[Close Price]]/Table2[[#This Row],[Day Low]])-1</f>
        <v>3.7416088918236223E-3</v>
      </c>
      <c r="AD219" s="2">
        <f>(Table2[[#This Row],[Day High]]/Table2[[#This Row],[Close Price]])-1</f>
        <v>2.1191285416699346E-2</v>
      </c>
      <c r="AE219" s="2">
        <f>(Table2[[#This Row],[Close Price]]/Table2[[#This Row],[Current Week Low]])-1</f>
        <v>3.7416088918236223E-3</v>
      </c>
      <c r="AF219" s="2">
        <f>(Table2[[#This Row],[Current Week High]]/Table2[[#This Row],[Close Price]])-1</f>
        <v>6.6800319513837803E-2</v>
      </c>
      <c r="AG219" s="2">
        <f>(Table2[[#This Row],[Close Price]]/Table2[[#This Row],[Current Month Low]])-1</f>
        <v>0.28931744749596122</v>
      </c>
      <c r="AH219" s="2">
        <f>(Table2[[#This Row],[Current Month High]]/Table2[[#This Row],[Close Price]])-1</f>
        <v>9.6355349507416088E-2</v>
      </c>
      <c r="AI219">
        <v>22.793553338449701</v>
      </c>
      <c r="AJ219">
        <v>28.931744749596099</v>
      </c>
      <c r="AK219" t="str">
        <f>IF(AND(Table2[[#This Row],[20D EMA]]&gt;Table2[[#This Row],[50D EMA]],Table2[[#This Row],[50D EMA]]&gt;Table2[[#This Row],[200D EMA]]),"Uptrend","Downtrend/NoTrend")</f>
        <v>Downtrend/NoTrend</v>
      </c>
      <c r="AL219">
        <v>-0.09</v>
      </c>
      <c r="AM219" t="s">
        <v>10126</v>
      </c>
      <c r="AN219">
        <v>0.14000000000000001</v>
      </c>
      <c r="AO219" t="s">
        <v>10125</v>
      </c>
      <c r="AP219">
        <v>9.6879354996315004E-2</v>
      </c>
      <c r="AQ219">
        <f>(Table2[[#This Row],[Sharpe Ratio]]-AVERAGE(Table2[Sharpe Ratio]))/_xlfn.STDEV.P(Table2[Sharpe Ratio])</f>
        <v>0.483516807178202</v>
      </c>
      <c r="AR2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20" spans="1:44" x14ac:dyDescent="0.3">
      <c r="A220" t="s">
        <v>1767</v>
      </c>
      <c r="B220" t="s">
        <v>1768</v>
      </c>
      <c r="C220" t="s">
        <v>10079</v>
      </c>
      <c r="D220" t="s">
        <v>46</v>
      </c>
      <c r="E220">
        <v>4003.0922093499998</v>
      </c>
      <c r="F220">
        <v>578.5</v>
      </c>
      <c r="G220">
        <v>26.992681010403601</v>
      </c>
      <c r="H220">
        <f>(Table2[[#This Row],[1Y Return vs Nifty]]-AVERAGE(Table2[1Y Return vs Nifty]))/_xlfn.STDEV.P(Table2[1Y Return vs Nifty])</f>
        <v>-0.21067144987222375</v>
      </c>
      <c r="I220">
        <v>10.635933922138699</v>
      </c>
      <c r="J220">
        <f>(Table2[[#This Row],[1M Return vs Nifty]]-AVERAGE(Table2[1M Return vs Nifty]))/_xlfn.STDEV.P(Table2[1M Return vs Nifty])</f>
        <v>0.81290211876723706</v>
      </c>
      <c r="K220">
        <v>-34.996053912749304</v>
      </c>
      <c r="L220">
        <f>(Table2[[#This Row],[6M Return vs Nifty]]-AVERAGE(Table2[6M Return vs Nifty]))/_xlfn.STDEV.P(Table2[6M Return vs Nifty])</f>
        <v>-1.4646591491726872</v>
      </c>
      <c r="M220">
        <v>-5.0428995644287902</v>
      </c>
      <c r="N220">
        <f>(Table2[[#This Row],[1W Return vs Nifty]]-AVERAGE(Table2[1W Return vs Nifty]))/_xlfn.STDEV.P(Table2[1W Return vs Nifty])</f>
        <v>-0.41654563905619757</v>
      </c>
      <c r="O220">
        <v>546.04999999999995</v>
      </c>
      <c r="P220">
        <v>541.93357873236596</v>
      </c>
      <c r="Q220">
        <v>568.02307350333194</v>
      </c>
      <c r="R220">
        <v>62.382953964480201</v>
      </c>
      <c r="S220" s="2">
        <f>(Table2[[#This Row],[Close Price]]-Table2[[#This Row],[20D EMA]])/Table2[[#This Row],[20D EMA]]</f>
        <v>5.9426792418276801E-2</v>
      </c>
      <c r="T220" s="2">
        <f>(Table2[[#This Row],[Close Price]]-Table2[[#This Row],[50D EMA]])/Table2[[#This Row],[50D EMA]]</f>
        <v>6.7473990729945851E-2</v>
      </c>
      <c r="U220" s="2">
        <f>(Table2[[#This Row],[Close Price]]-Table2[[#This Row],[200D EMA]])/Table2[[#This Row],[200D EMA]]</f>
        <v>1.8444543866943112E-2</v>
      </c>
      <c r="V220">
        <v>1.7238644535315599</v>
      </c>
      <c r="W220">
        <v>574.54999999999995</v>
      </c>
      <c r="X220">
        <v>589.6</v>
      </c>
      <c r="Y220">
        <v>561</v>
      </c>
      <c r="Z220">
        <v>610</v>
      </c>
      <c r="AA220">
        <v>431.95</v>
      </c>
      <c r="AB220">
        <v>624.25</v>
      </c>
      <c r="AC220" s="2">
        <f>(Table2[[#This Row],[Close Price]]/Table2[[#This Row],[Day Low]])-1</f>
        <v>6.8749456096075523E-3</v>
      </c>
      <c r="AD220" s="2">
        <f>(Table2[[#This Row],[Day High]]/Table2[[#This Row],[Close Price]])-1</f>
        <v>1.918755401901473E-2</v>
      </c>
      <c r="AE220" s="2">
        <f>(Table2[[#This Row],[Close Price]]/Table2[[#This Row],[Current Week Low]])-1</f>
        <v>3.1194295900178304E-2</v>
      </c>
      <c r="AF220" s="2">
        <f>(Table2[[#This Row],[Current Week High]]/Table2[[#This Row],[Close Price]])-1</f>
        <v>5.4451166810717266E-2</v>
      </c>
      <c r="AG220" s="2">
        <f>(Table2[[#This Row],[Close Price]]/Table2[[#This Row],[Current Month Low]])-1</f>
        <v>0.33927537909480265</v>
      </c>
      <c r="AH220" s="2">
        <f>(Table2[[#This Row],[Current Month High]]/Table2[[#This Row],[Close Price]])-1</f>
        <v>7.9083837510803834E-2</v>
      </c>
      <c r="AI220">
        <v>74.425237683664605</v>
      </c>
      <c r="AJ220">
        <v>54.348986125933799</v>
      </c>
      <c r="AK220" t="str">
        <f>IF(AND(Table2[[#This Row],[20D EMA]]&gt;Table2[[#This Row],[50D EMA]],Table2[[#This Row],[50D EMA]]&gt;Table2[[#This Row],[200D EMA]]),"Uptrend","Downtrend/NoTrend")</f>
        <v>Downtrend/NoTrend</v>
      </c>
      <c r="AL220">
        <v>-0.13</v>
      </c>
      <c r="AM220" t="s">
        <v>10126</v>
      </c>
      <c r="AN220">
        <v>12.6</v>
      </c>
      <c r="AO220" t="s">
        <v>10125</v>
      </c>
      <c r="AP220">
        <v>9.6781403927076001E-2</v>
      </c>
      <c r="AQ220">
        <f>(Table2[[#This Row],[Sharpe Ratio]]-AVERAGE(Table2[Sharpe Ratio]))/_xlfn.STDEV.P(Table2[Sharpe Ratio])</f>
        <v>0.48240938324802812</v>
      </c>
      <c r="AR2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21" spans="1:44" x14ac:dyDescent="0.3">
      <c r="A221" t="s">
        <v>585</v>
      </c>
      <c r="B221" t="s">
        <v>586</v>
      </c>
      <c r="C221" t="s">
        <v>10084</v>
      </c>
      <c r="D221" t="s">
        <v>230</v>
      </c>
      <c r="E221">
        <v>31768.264095800001</v>
      </c>
      <c r="F221">
        <v>1669.75</v>
      </c>
      <c r="G221">
        <v>13.899344597379001</v>
      </c>
      <c r="H221">
        <f>(Table2[[#This Row],[1Y Return vs Nifty]]-AVERAGE(Table2[1Y Return vs Nifty]))/_xlfn.STDEV.P(Table2[1Y Return vs Nifty])</f>
        <v>-0.36735773223814122</v>
      </c>
      <c r="I221">
        <v>-0.45531738450821901</v>
      </c>
      <c r="J221">
        <f>(Table2[[#This Row],[1M Return vs Nifty]]-AVERAGE(Table2[1M Return vs Nifty]))/_xlfn.STDEV.P(Table2[1M Return vs Nifty])</f>
        <v>-0.21433349639872926</v>
      </c>
      <c r="K221">
        <v>41.969425759823899</v>
      </c>
      <c r="L221">
        <f>(Table2[[#This Row],[6M Return vs Nifty]]-AVERAGE(Table2[6M Return vs Nifty]))/_xlfn.STDEV.P(Table2[6M Return vs Nifty])</f>
        <v>0.88663233130614127</v>
      </c>
      <c r="M221">
        <v>-5.0689782530274998</v>
      </c>
      <c r="N221">
        <f>(Table2[[#This Row],[1W Return vs Nifty]]-AVERAGE(Table2[1W Return vs Nifty]))/_xlfn.STDEV.P(Table2[1W Return vs Nifty])</f>
        <v>-0.42165976192012805</v>
      </c>
      <c r="O221">
        <v>1679.39</v>
      </c>
      <c r="P221">
        <v>1575.44215861934</v>
      </c>
      <c r="Q221">
        <v>1313.2496411611701</v>
      </c>
      <c r="R221">
        <v>43.606938091531099</v>
      </c>
      <c r="S221" s="2">
        <f>(Table2[[#This Row],[Close Price]]-Table2[[#This Row],[20D EMA]])/Table2[[#This Row],[20D EMA]]</f>
        <v>-5.7401794699266399E-3</v>
      </c>
      <c r="T221" s="2">
        <f>(Table2[[#This Row],[Close Price]]-Table2[[#This Row],[50D EMA]])/Table2[[#This Row],[50D EMA]]</f>
        <v>5.9861189358616576E-2</v>
      </c>
      <c r="U221" s="2">
        <f>(Table2[[#This Row],[Close Price]]-Table2[[#This Row],[200D EMA]])/Table2[[#This Row],[200D EMA]]</f>
        <v>0.27146427279706981</v>
      </c>
      <c r="V221">
        <v>0.93811866719808201</v>
      </c>
      <c r="W221">
        <v>1664</v>
      </c>
      <c r="X221">
        <v>1713.85</v>
      </c>
      <c r="Y221">
        <v>1664</v>
      </c>
      <c r="Z221">
        <v>1740.35</v>
      </c>
      <c r="AA221">
        <v>1500</v>
      </c>
      <c r="AB221">
        <v>1841.15</v>
      </c>
      <c r="AC221" s="2">
        <f>(Table2[[#This Row],[Close Price]]/Table2[[#This Row],[Day Low]])-1</f>
        <v>3.4555288461537437E-3</v>
      </c>
      <c r="AD221" s="2">
        <f>(Table2[[#This Row],[Day High]]/Table2[[#This Row],[Close Price]])-1</f>
        <v>2.6411139392124472E-2</v>
      </c>
      <c r="AE221" s="2">
        <f>(Table2[[#This Row],[Close Price]]/Table2[[#This Row],[Current Week Low]])-1</f>
        <v>3.4555288461537437E-3</v>
      </c>
      <c r="AF221" s="2">
        <f>(Table2[[#This Row],[Current Week High]]/Table2[[#This Row],[Close Price]])-1</f>
        <v>4.2281778709387652E-2</v>
      </c>
      <c r="AG221" s="2">
        <f>(Table2[[#This Row],[Close Price]]/Table2[[#This Row],[Current Month Low]])-1</f>
        <v>0.11316666666666664</v>
      </c>
      <c r="AH221" s="2">
        <f>(Table2[[#This Row],[Current Month High]]/Table2[[#This Row],[Close Price]])-1</f>
        <v>0.10265009731995822</v>
      </c>
      <c r="AI221">
        <v>10.2650097319958</v>
      </c>
      <c r="AJ221">
        <v>62.8071372854914</v>
      </c>
      <c r="AK221" t="str">
        <f>IF(AND(Table2[[#This Row],[20D EMA]]&gt;Table2[[#This Row],[50D EMA]],Table2[[#This Row],[50D EMA]]&gt;Table2[[#This Row],[200D EMA]]),"Uptrend","Downtrend/NoTrend")</f>
        <v>Uptrend</v>
      </c>
      <c r="AL221">
        <v>0.24</v>
      </c>
      <c r="AM221" t="s">
        <v>10125</v>
      </c>
      <c r="AN221">
        <v>1.48</v>
      </c>
      <c r="AO221" t="s">
        <v>10125</v>
      </c>
      <c r="AP221">
        <v>9.6435022283441002E-2</v>
      </c>
      <c r="AQ221">
        <f>(Table2[[#This Row],[Sharpe Ratio]]-AVERAGE(Table2[Sharpe Ratio]))/_xlfn.STDEV.P(Table2[Sharpe Ratio])</f>
        <v>0.47849323078420591</v>
      </c>
      <c r="AR2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0.36177457153334863</v>
      </c>
    </row>
    <row r="222" spans="1:44" x14ac:dyDescent="0.3">
      <c r="A222" t="s">
        <v>1384</v>
      </c>
      <c r="B222" t="s">
        <v>1385</v>
      </c>
      <c r="C222" t="s">
        <v>613</v>
      </c>
      <c r="D222" t="s">
        <v>613</v>
      </c>
      <c r="E222">
        <v>7257.6344665899996</v>
      </c>
      <c r="F222">
        <v>550.29999999999995</v>
      </c>
      <c r="G222">
        <v>30.8735641669352</v>
      </c>
      <c r="H222">
        <f>(Table2[[#This Row],[1Y Return vs Nifty]]-AVERAGE(Table2[1Y Return vs Nifty]))/_xlfn.STDEV.P(Table2[1Y Return vs Nifty])</f>
        <v>-0.16422941745880815</v>
      </c>
      <c r="I222">
        <v>18.543977107023998</v>
      </c>
      <c r="J222">
        <f>(Table2[[#This Row],[1M Return vs Nifty]]-AVERAGE(Table2[1M Return vs Nifty]))/_xlfn.STDEV.P(Table2[1M Return vs Nifty])</f>
        <v>1.545319352963018</v>
      </c>
      <c r="K222">
        <v>-5.3491157887740997</v>
      </c>
      <c r="L222">
        <f>(Table2[[#This Row],[6M Return vs Nifty]]-AVERAGE(Table2[6M Return vs Nifty]))/_xlfn.STDEV.P(Table2[6M Return vs Nifty])</f>
        <v>-0.55894670081609421</v>
      </c>
      <c r="M222">
        <v>-2.33169440392453</v>
      </c>
      <c r="N222">
        <f>(Table2[[#This Row],[1W Return vs Nifty]]-AVERAGE(Table2[1W Return vs Nifty]))/_xlfn.STDEV.P(Table2[1W Return vs Nifty])</f>
        <v>0.11513126055704173</v>
      </c>
      <c r="O222">
        <v>509.29</v>
      </c>
      <c r="P222">
        <v>485.59165176168</v>
      </c>
      <c r="Q222">
        <v>481.05038819152901</v>
      </c>
      <c r="R222">
        <v>75.941962154039004</v>
      </c>
      <c r="S222" s="2">
        <f>(Table2[[#This Row],[Close Price]]-Table2[[#This Row],[20D EMA]])/Table2[[#This Row],[20D EMA]]</f>
        <v>8.0523866559327556E-2</v>
      </c>
      <c r="T222" s="2">
        <f>(Table2[[#This Row],[Close Price]]-Table2[[#This Row],[50D EMA]])/Table2[[#This Row],[50D EMA]]</f>
        <v>0.13325671477992726</v>
      </c>
      <c r="U222" s="2">
        <f>(Table2[[#This Row],[Close Price]]-Table2[[#This Row],[200D EMA]])/Table2[[#This Row],[200D EMA]]</f>
        <v>0.14395500660296606</v>
      </c>
      <c r="V222">
        <v>1.3740285341437199</v>
      </c>
      <c r="W222">
        <v>544.70000000000005</v>
      </c>
      <c r="X222">
        <v>555</v>
      </c>
      <c r="Y222">
        <v>529.1</v>
      </c>
      <c r="Z222">
        <v>560</v>
      </c>
      <c r="AA222">
        <v>394.7</v>
      </c>
      <c r="AB222">
        <v>566</v>
      </c>
      <c r="AC222" s="2">
        <f>(Table2[[#This Row],[Close Price]]/Table2[[#This Row],[Day Low]])-1</f>
        <v>1.0280888562511414E-2</v>
      </c>
      <c r="AD222" s="2">
        <f>(Table2[[#This Row],[Day High]]/Table2[[#This Row],[Close Price]])-1</f>
        <v>8.5407959294931945E-3</v>
      </c>
      <c r="AE222" s="2">
        <f>(Table2[[#This Row],[Close Price]]/Table2[[#This Row],[Current Week Low]])-1</f>
        <v>4.006804006803999E-2</v>
      </c>
      <c r="AF222" s="2">
        <f>(Table2[[#This Row],[Current Week High]]/Table2[[#This Row],[Close Price]])-1</f>
        <v>1.7626749045974943E-2</v>
      </c>
      <c r="AG222" s="2">
        <f>(Table2[[#This Row],[Close Price]]/Table2[[#This Row],[Current Month Low]])-1</f>
        <v>0.39422346085634641</v>
      </c>
      <c r="AH222" s="2">
        <f>(Table2[[#This Row],[Current Month High]]/Table2[[#This Row],[Close Price]])-1</f>
        <v>2.8529892785753352E-2</v>
      </c>
      <c r="AI222">
        <v>21.0248955115391</v>
      </c>
      <c r="AJ222">
        <v>74.173128659598007</v>
      </c>
      <c r="AK222" t="str">
        <f>IF(AND(Table2[[#This Row],[20D EMA]]&gt;Table2[[#This Row],[50D EMA]],Table2[[#This Row],[50D EMA]]&gt;Table2[[#This Row],[200D EMA]]),"Uptrend","Downtrend/NoTrend")</f>
        <v>Uptrend</v>
      </c>
      <c r="AL222">
        <v>0.04</v>
      </c>
      <c r="AM222" t="s">
        <v>10125</v>
      </c>
      <c r="AN222">
        <v>16.649999999999999</v>
      </c>
      <c r="AO222" t="s">
        <v>10125</v>
      </c>
      <c r="AP222">
        <v>9.5926139652021999E-2</v>
      </c>
      <c r="AQ222">
        <f>(Table2[[#This Row],[Sharpe Ratio]]-AVERAGE(Table2[Sharpe Ratio]))/_xlfn.STDEV.P(Table2[Sharpe Ratio])</f>
        <v>0.47273986016700353</v>
      </c>
      <c r="AR2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1.4100143554121611</v>
      </c>
    </row>
    <row r="223" spans="1:44" x14ac:dyDescent="0.3">
      <c r="A223" t="s">
        <v>589</v>
      </c>
      <c r="B223" t="s">
        <v>590</v>
      </c>
      <c r="C223" t="s">
        <v>10076</v>
      </c>
      <c r="D223" t="s">
        <v>49</v>
      </c>
      <c r="E223">
        <v>31541.368099169998</v>
      </c>
      <c r="F223">
        <v>409.1</v>
      </c>
      <c r="G223">
        <v>-7.94332748421595</v>
      </c>
      <c r="H223">
        <f>(Table2[[#This Row],[1Y Return vs Nifty]]-AVERAGE(Table2[1Y Return vs Nifty]))/_xlfn.STDEV.P(Table2[1Y Return vs Nifty])</f>
        <v>-0.62874619560936007</v>
      </c>
      <c r="I223">
        <v>-14.874155808668799</v>
      </c>
      <c r="J223">
        <f>(Table2[[#This Row],[1M Return vs Nifty]]-AVERAGE(Table2[1M Return vs Nifty]))/_xlfn.STDEV.P(Table2[1M Return vs Nifty])</f>
        <v>-1.549759405443347</v>
      </c>
      <c r="K223">
        <v>-15.152781923544</v>
      </c>
      <c r="L223">
        <f>(Table2[[#This Row],[6M Return vs Nifty]]-AVERAGE(Table2[6M Return vs Nifty]))/_xlfn.STDEV.P(Table2[6M Return vs Nifty])</f>
        <v>-0.85844820146558143</v>
      </c>
      <c r="M223">
        <v>-6.5562189204159802</v>
      </c>
      <c r="N223">
        <f>(Table2[[#This Row],[1W Return vs Nifty]]-AVERAGE(Table2[1W Return vs Nifty]))/_xlfn.STDEV.P(Table2[1W Return vs Nifty])</f>
        <v>-0.71331290515505863</v>
      </c>
      <c r="O223">
        <v>429.87</v>
      </c>
      <c r="P223">
        <v>446.62261726955302</v>
      </c>
      <c r="Q223">
        <v>434.66999882867998</v>
      </c>
      <c r="R223">
        <v>32.716417056943698</v>
      </c>
      <c r="S223" s="2">
        <f>(Table2[[#This Row],[Close Price]]-Table2[[#This Row],[20D EMA]])/Table2[[#This Row],[20D EMA]]</f>
        <v>-4.8316933026263713E-2</v>
      </c>
      <c r="T223" s="2">
        <f>(Table2[[#This Row],[Close Price]]-Table2[[#This Row],[50D EMA]])/Table2[[#This Row],[50D EMA]]</f>
        <v>-8.4014144870112412E-2</v>
      </c>
      <c r="U223" s="2">
        <f>(Table2[[#This Row],[Close Price]]-Table2[[#This Row],[200D EMA]])/Table2[[#This Row],[200D EMA]]</f>
        <v>-5.8826233458909749E-2</v>
      </c>
      <c r="V223">
        <v>1.16684176014403</v>
      </c>
      <c r="W223">
        <v>407</v>
      </c>
      <c r="X223">
        <v>417.15</v>
      </c>
      <c r="Y223">
        <v>401</v>
      </c>
      <c r="Z223">
        <v>432.9</v>
      </c>
      <c r="AA223">
        <v>396.8</v>
      </c>
      <c r="AB223">
        <v>472.4</v>
      </c>
      <c r="AC223" s="2">
        <f>(Table2[[#This Row],[Close Price]]/Table2[[#This Row],[Day Low]])-1</f>
        <v>5.1597051597052079E-3</v>
      </c>
      <c r="AD223" s="2">
        <f>(Table2[[#This Row],[Day High]]/Table2[[#This Row],[Close Price]])-1</f>
        <v>1.9677340503544194E-2</v>
      </c>
      <c r="AE223" s="2">
        <f>(Table2[[#This Row],[Close Price]]/Table2[[#This Row],[Current Week Low]])-1</f>
        <v>2.0199501246882745E-2</v>
      </c>
      <c r="AF223" s="2">
        <f>(Table2[[#This Row],[Current Week High]]/Table2[[#This Row],[Close Price]])-1</f>
        <v>5.8176484967000563E-2</v>
      </c>
      <c r="AG223" s="2">
        <f>(Table2[[#This Row],[Close Price]]/Table2[[#This Row],[Current Month Low]])-1</f>
        <v>3.0997983870967749E-2</v>
      </c>
      <c r="AH223" s="2">
        <f>(Table2[[#This Row],[Current Month High]]/Table2[[#This Row],[Close Price]])-1</f>
        <v>0.15472989489122457</v>
      </c>
      <c r="AI223">
        <v>27.034954778782701</v>
      </c>
      <c r="AJ223">
        <v>21.647338685697299</v>
      </c>
      <c r="AK223" t="str">
        <f>IF(AND(Table2[[#This Row],[20D EMA]]&gt;Table2[[#This Row],[50D EMA]],Table2[[#This Row],[50D EMA]]&gt;Table2[[#This Row],[200D EMA]]),"Uptrend","Downtrend/NoTrend")</f>
        <v>Downtrend/NoTrend</v>
      </c>
      <c r="AL223">
        <v>-0.23</v>
      </c>
      <c r="AM223" t="s">
        <v>10126</v>
      </c>
      <c r="AN223">
        <v>-6.94</v>
      </c>
      <c r="AO223" t="s">
        <v>10126</v>
      </c>
      <c r="AP223">
        <v>9.5473748501358993E-2</v>
      </c>
      <c r="AQ223">
        <f>(Table2[[#This Row],[Sharpe Ratio]]-AVERAGE(Table2[Sharpe Ratio]))/_xlfn.STDEV.P(Table2[Sharpe Ratio])</f>
        <v>0.46762517596870584</v>
      </c>
      <c r="AR2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24" spans="1:44" x14ac:dyDescent="0.3">
      <c r="A224" t="s">
        <v>464</v>
      </c>
      <c r="B224" t="s">
        <v>465</v>
      </c>
      <c r="C224" t="s">
        <v>10076</v>
      </c>
      <c r="D224" t="s">
        <v>32</v>
      </c>
      <c r="E224">
        <v>45894.382554358999</v>
      </c>
      <c r="F224">
        <v>64.81</v>
      </c>
      <c r="G224">
        <v>101.24574491954201</v>
      </c>
      <c r="H224">
        <f>(Table2[[#This Row],[1Y Return vs Nifty]]-AVERAGE(Table2[1Y Return vs Nifty]))/_xlfn.STDEV.P(Table2[1Y Return vs Nifty])</f>
        <v>0.67790546980643163</v>
      </c>
      <c r="I224">
        <v>-13.37101403848</v>
      </c>
      <c r="J224">
        <f>(Table2[[#This Row],[1M Return vs Nifty]]-AVERAGE(Table2[1M Return vs Nifty]))/_xlfn.STDEV.P(Table2[1M Return vs Nifty])</f>
        <v>-1.4105433045462199</v>
      </c>
      <c r="K224">
        <v>32.6626081644999</v>
      </c>
      <c r="L224">
        <f>(Table2[[#This Row],[6M Return vs Nifty]]-AVERAGE(Table2[6M Return vs Nifty]))/_xlfn.STDEV.P(Table2[6M Return vs Nifty])</f>
        <v>0.60230952820856187</v>
      </c>
      <c r="M224">
        <v>-4.2001979872798403</v>
      </c>
      <c r="N224">
        <f>(Table2[[#This Row],[1W Return vs Nifty]]-AVERAGE(Table2[1W Return vs Nifty]))/_xlfn.STDEV.P(Table2[1W Return vs Nifty])</f>
        <v>-0.25128888594703475</v>
      </c>
      <c r="O224">
        <v>65.83</v>
      </c>
      <c r="P224">
        <v>65.304182019642198</v>
      </c>
      <c r="Q224">
        <v>55.6381635619204</v>
      </c>
      <c r="R224">
        <v>41.918875762342701</v>
      </c>
      <c r="S224" s="2">
        <f>(Table2[[#This Row],[Close Price]]-Table2[[#This Row],[20D EMA]])/Table2[[#This Row],[20D EMA]]</f>
        <v>-1.5494455415464015E-2</v>
      </c>
      <c r="T224" s="2">
        <f>(Table2[[#This Row],[Close Price]]-Table2[[#This Row],[50D EMA]])/Table2[[#This Row],[50D EMA]]</f>
        <v>-7.5673870242116449E-3</v>
      </c>
      <c r="U224" s="2">
        <f>(Table2[[#This Row],[Close Price]]-Table2[[#This Row],[200D EMA]])/Table2[[#This Row],[200D EMA]]</f>
        <v>0.1648479362168766</v>
      </c>
      <c r="V224">
        <v>0.58158424899891903</v>
      </c>
      <c r="W224">
        <v>64.510000000000005</v>
      </c>
      <c r="X224">
        <v>66.400000000000006</v>
      </c>
      <c r="Y224">
        <v>63.82</v>
      </c>
      <c r="Z224">
        <v>66.400000000000006</v>
      </c>
      <c r="AA224">
        <v>59</v>
      </c>
      <c r="AB224">
        <v>73.5</v>
      </c>
      <c r="AC224" s="2">
        <f>(Table2[[#This Row],[Close Price]]/Table2[[#This Row],[Day Low]])-1</f>
        <v>4.6504417919701613E-3</v>
      </c>
      <c r="AD224" s="2">
        <f>(Table2[[#This Row],[Day High]]/Table2[[#This Row],[Close Price]])-1</f>
        <v>2.4533251041505943E-2</v>
      </c>
      <c r="AE224" s="2">
        <f>(Table2[[#This Row],[Close Price]]/Table2[[#This Row],[Current Week Low]])-1</f>
        <v>1.5512378564713325E-2</v>
      </c>
      <c r="AF224" s="2">
        <f>(Table2[[#This Row],[Current Week High]]/Table2[[#This Row],[Close Price]])-1</f>
        <v>2.4533251041505943E-2</v>
      </c>
      <c r="AG224" s="2">
        <f>(Table2[[#This Row],[Close Price]]/Table2[[#This Row],[Current Month Low]])-1</f>
        <v>9.8474576271186498E-2</v>
      </c>
      <c r="AH224" s="2">
        <f>(Table2[[#This Row],[Current Month High]]/Table2[[#This Row],[Close Price]])-1</f>
        <v>0.1340842462582934</v>
      </c>
      <c r="AI224">
        <v>13.4084246258293</v>
      </c>
      <c r="AJ224">
        <v>136.965265082266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-7.0000000000000007E-2</v>
      </c>
      <c r="AM224" t="s">
        <v>10126</v>
      </c>
      <c r="AN224">
        <v>-2.38</v>
      </c>
      <c r="AO224" t="s">
        <v>10126</v>
      </c>
      <c r="AP224">
        <v>9.5054158545491998E-2</v>
      </c>
      <c r="AQ224">
        <f>(Table2[[#This Row],[Sharpe Ratio]]-AVERAGE(Table2[Sharpe Ratio]))/_xlfn.STDEV.P(Table2[Sharpe Ratio])</f>
        <v>0.46288133844250284</v>
      </c>
      <c r="AR2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8.1264145964241752E-2</v>
      </c>
    </row>
    <row r="225" spans="1:44" x14ac:dyDescent="0.3">
      <c r="A225" t="s">
        <v>1467</v>
      </c>
      <c r="B225" t="s">
        <v>1468</v>
      </c>
      <c r="C225" t="s">
        <v>10085</v>
      </c>
      <c r="D225" t="s">
        <v>388</v>
      </c>
      <c r="E225">
        <v>6523.6262593370002</v>
      </c>
      <c r="F225">
        <v>209.99</v>
      </c>
      <c r="G225">
        <v>207.821562366622</v>
      </c>
      <c r="H225">
        <f>(Table2[[#This Row],[1Y Return vs Nifty]]-AVERAGE(Table2[1Y Return vs Nifty]))/_xlfn.STDEV.P(Table2[1Y Return vs Nifty])</f>
        <v>1.9532846473612329</v>
      </c>
      <c r="I225">
        <v>7.6293385186112399</v>
      </c>
      <c r="J225">
        <f>(Table2[[#This Row],[1M Return vs Nifty]]-AVERAGE(Table2[1M Return vs Nifty]))/_xlfn.STDEV.P(Table2[1M Return vs Nifty])</f>
        <v>0.53444103322256198</v>
      </c>
      <c r="K225">
        <v>9.0644135669254897</v>
      </c>
      <c r="L225">
        <f>(Table2[[#This Row],[6M Return vs Nifty]]-AVERAGE(Table2[6M Return vs Nifty]))/_xlfn.STDEV.P(Table2[6M Return vs Nifty])</f>
        <v>-0.1186141137671388</v>
      </c>
      <c r="M225">
        <v>5.2445253013620903</v>
      </c>
      <c r="N225">
        <f>(Table2[[#This Row],[1W Return vs Nifty]]-AVERAGE(Table2[1W Return vs Nifty]))/_xlfn.STDEV.P(Table2[1W Return vs Nifty])</f>
        <v>1.6008546806711907</v>
      </c>
      <c r="O225">
        <v>195.81</v>
      </c>
      <c r="P225">
        <v>187.12478209701999</v>
      </c>
      <c r="Q225">
        <v>154.513100412894</v>
      </c>
      <c r="R225">
        <v>76.118794527605104</v>
      </c>
      <c r="S225" s="2">
        <f>(Table2[[#This Row],[Close Price]]-Table2[[#This Row],[20D EMA]])/Table2[[#This Row],[20D EMA]]</f>
        <v>7.2417139063377794E-2</v>
      </c>
      <c r="T225" s="2">
        <f>(Table2[[#This Row],[Close Price]]-Table2[[#This Row],[50D EMA]])/Table2[[#This Row],[50D EMA]]</f>
        <v>0.12219235553271036</v>
      </c>
      <c r="U225" s="2">
        <f>(Table2[[#This Row],[Close Price]]-Table2[[#This Row],[200D EMA]])/Table2[[#This Row],[200D EMA]]</f>
        <v>0.35904333961883594</v>
      </c>
      <c r="V225">
        <v>1.231960521397</v>
      </c>
      <c r="W225">
        <v>206.54</v>
      </c>
      <c r="X225">
        <v>211.45</v>
      </c>
      <c r="Y225">
        <v>190.43</v>
      </c>
      <c r="Z225">
        <v>214.8</v>
      </c>
      <c r="AA225">
        <v>171</v>
      </c>
      <c r="AB225">
        <v>214.8</v>
      </c>
      <c r="AC225" s="2">
        <f>(Table2[[#This Row],[Close Price]]/Table2[[#This Row],[Day Low]])-1</f>
        <v>1.6703786191536896E-2</v>
      </c>
      <c r="AD225" s="2">
        <f>(Table2[[#This Row],[Day High]]/Table2[[#This Row],[Close Price]])-1</f>
        <v>6.9527120339063497E-3</v>
      </c>
      <c r="AE225" s="2">
        <f>(Table2[[#This Row],[Close Price]]/Table2[[#This Row],[Current Week Low]])-1</f>
        <v>0.10271490836527852</v>
      </c>
      <c r="AF225" s="2">
        <f>(Table2[[#This Row],[Current Week High]]/Table2[[#This Row],[Close Price]])-1</f>
        <v>2.2905852659650394E-2</v>
      </c>
      <c r="AG225" s="2">
        <f>(Table2[[#This Row],[Close Price]]/Table2[[#This Row],[Current Month Low]])-1</f>
        <v>0.22801169590643289</v>
      </c>
      <c r="AH225" s="2">
        <f>(Table2[[#This Row],[Current Month High]]/Table2[[#This Row],[Close Price]])-1</f>
        <v>2.2905852659650394E-2</v>
      </c>
      <c r="AI225">
        <v>2.2905852659650301</v>
      </c>
      <c r="AJ225">
        <v>241.72497965825801</v>
      </c>
      <c r="AK225" t="str">
        <f>IF(AND(Table2[[#This Row],[20D EMA]]&gt;Table2[[#This Row],[50D EMA]],Table2[[#This Row],[50D EMA]]&gt;Table2[[#This Row],[200D EMA]]),"Uptrend","Downtrend/NoTrend")</f>
        <v>Uptrend</v>
      </c>
      <c r="AL225">
        <v>0.1</v>
      </c>
      <c r="AM225" t="s">
        <v>10125</v>
      </c>
      <c r="AN225">
        <v>5.64</v>
      </c>
      <c r="AO225" t="s">
        <v>10125</v>
      </c>
      <c r="AP225">
        <v>9.4972270240666998E-2</v>
      </c>
      <c r="AQ225">
        <f>(Table2[[#This Row],[Sharpe Ratio]]-AVERAGE(Table2[Sharpe Ratio]))/_xlfn.STDEV.P(Table2[Sharpe Ratio])</f>
        <v>0.46195551834611059</v>
      </c>
      <c r="AR2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4.4319217658339571</v>
      </c>
    </row>
    <row r="226" spans="1:44" x14ac:dyDescent="0.3">
      <c r="A226" t="s">
        <v>1471</v>
      </c>
      <c r="B226" t="s">
        <v>1472</v>
      </c>
      <c r="C226" t="s">
        <v>10076</v>
      </c>
      <c r="D226" t="s">
        <v>391</v>
      </c>
      <c r="E226">
        <v>6499.9727115249998</v>
      </c>
      <c r="F226">
        <v>210.95</v>
      </c>
      <c r="G226">
        <v>212.590491442748</v>
      </c>
      <c r="H226">
        <f>(Table2[[#This Row],[1Y Return vs Nifty]]-AVERAGE(Table2[1Y Return vs Nifty]))/_xlfn.STDEV.P(Table2[1Y Return vs Nifty])</f>
        <v>2.0103538117234661</v>
      </c>
      <c r="I226">
        <v>4.5749344537708803</v>
      </c>
      <c r="J226">
        <f>(Table2[[#This Row],[1M Return vs Nifty]]-AVERAGE(Table2[1M Return vs Nifty]))/_xlfn.STDEV.P(Table2[1M Return vs Nifty])</f>
        <v>0.25155206499303728</v>
      </c>
      <c r="K226">
        <v>38.7279022674904</v>
      </c>
      <c r="L226">
        <f>(Table2[[#This Row],[6M Return vs Nifty]]-AVERAGE(Table2[6M Return vs Nifty]))/_xlfn.STDEV.P(Table2[6M Return vs Nifty])</f>
        <v>0.7876039538605607</v>
      </c>
      <c r="M226">
        <v>-8.7545111835675495</v>
      </c>
      <c r="N226">
        <f>(Table2[[#This Row],[1W Return vs Nifty]]-AVERAGE(Table2[1W Return vs Nifty]))/_xlfn.STDEV.P(Table2[1W Return vs Nifty])</f>
        <v>-1.1444057755665382</v>
      </c>
      <c r="O226">
        <v>209.65</v>
      </c>
      <c r="P226">
        <v>187.77297064926699</v>
      </c>
      <c r="Q226">
        <v>143.93369639445299</v>
      </c>
      <c r="R226">
        <v>46.405833897108501</v>
      </c>
      <c r="S226" s="2">
        <f>(Table2[[#This Row],[Close Price]]-Table2[[#This Row],[20D EMA]])/Table2[[#This Row],[20D EMA]]</f>
        <v>6.2008108752682227E-3</v>
      </c>
      <c r="T226" s="2">
        <f>(Table2[[#This Row],[Close Price]]-Table2[[#This Row],[50D EMA]])/Table2[[#This Row],[50D EMA]]</f>
        <v>0.12343112680484969</v>
      </c>
      <c r="U226" s="2">
        <f>(Table2[[#This Row],[Close Price]]-Table2[[#This Row],[200D EMA]])/Table2[[#This Row],[200D EMA]]</f>
        <v>0.46560538139649771</v>
      </c>
      <c r="V226">
        <v>0.84963286379841196</v>
      </c>
      <c r="W226">
        <v>200.2</v>
      </c>
      <c r="X226">
        <v>213.98</v>
      </c>
      <c r="Y226">
        <v>200.2</v>
      </c>
      <c r="Z226">
        <v>237.5</v>
      </c>
      <c r="AA226">
        <v>159</v>
      </c>
      <c r="AB226">
        <v>239.9</v>
      </c>
      <c r="AC226" s="2">
        <f>(Table2[[#This Row],[Close Price]]/Table2[[#This Row],[Day Low]])-1</f>
        <v>5.3696303696303627E-2</v>
      </c>
      <c r="AD226" s="2">
        <f>(Table2[[#This Row],[Day High]]/Table2[[#This Row],[Close Price]])-1</f>
        <v>1.4363593268547081E-2</v>
      </c>
      <c r="AE226" s="2">
        <f>(Table2[[#This Row],[Close Price]]/Table2[[#This Row],[Current Week Low]])-1</f>
        <v>5.3696303696303627E-2</v>
      </c>
      <c r="AF226" s="2">
        <f>(Table2[[#This Row],[Current Week High]]/Table2[[#This Row],[Close Price]])-1</f>
        <v>0.12585920834320929</v>
      </c>
      <c r="AG226" s="2">
        <f>(Table2[[#This Row],[Close Price]]/Table2[[#This Row],[Current Month Low]])-1</f>
        <v>0.32672955974842766</v>
      </c>
      <c r="AH226" s="2">
        <f>(Table2[[#This Row],[Current Month High]]/Table2[[#This Row],[Close Price]])-1</f>
        <v>0.1372363119222566</v>
      </c>
      <c r="AI226">
        <v>13.7236311922256</v>
      </c>
      <c r="AJ226">
        <v>249.834162520729</v>
      </c>
      <c r="AK226" t="str">
        <f>IF(AND(Table2[[#This Row],[20D EMA]]&gt;Table2[[#This Row],[50D EMA]],Table2[[#This Row],[50D EMA]]&gt;Table2[[#This Row],[200D EMA]]),"Uptrend","Downtrend/NoTrend")</f>
        <v>Uptrend</v>
      </c>
      <c r="AL226">
        <v>0.35</v>
      </c>
      <c r="AM226" t="s">
        <v>10125</v>
      </c>
      <c r="AN226">
        <v>-4.28</v>
      </c>
      <c r="AO226" t="s">
        <v>10126</v>
      </c>
      <c r="AP226">
        <v>9.4898003657961999E-2</v>
      </c>
      <c r="AQ226">
        <f>(Table2[[#This Row],[Sharpe Ratio]]-AVERAGE(Table2[Sharpe Ratio]))/_xlfn.STDEV.P(Table2[Sharpe Ratio])</f>
        <v>0.46111586859507958</v>
      </c>
      <c r="AR2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2.3662199236056054</v>
      </c>
    </row>
    <row r="227" spans="1:44" x14ac:dyDescent="0.3">
      <c r="A227" t="s">
        <v>766</v>
      </c>
      <c r="B227" t="s">
        <v>767</v>
      </c>
      <c r="C227" t="s">
        <v>10076</v>
      </c>
      <c r="D227" t="s">
        <v>545</v>
      </c>
      <c r="E227">
        <v>19973.75675502</v>
      </c>
      <c r="F227">
        <v>3923.9</v>
      </c>
      <c r="G227">
        <v>112.369695887616</v>
      </c>
      <c r="H227">
        <f>(Table2[[#This Row],[1Y Return vs Nifty]]-AVERAGE(Table2[1Y Return vs Nifty]))/_xlfn.STDEV.P(Table2[1Y Return vs Nifty])</f>
        <v>0.81102436841461556</v>
      </c>
      <c r="I227">
        <v>-4.3430215718016996</v>
      </c>
      <c r="J227">
        <f>(Table2[[#This Row],[1M Return vs Nifty]]-AVERAGE(Table2[1M Return vs Nifty]))/_xlfn.STDEV.P(Table2[1M Return vs Nifty])</f>
        <v>-0.57440001116829265</v>
      </c>
      <c r="K227">
        <v>12.997720464343599</v>
      </c>
      <c r="L227">
        <f>(Table2[[#This Row],[6M Return vs Nifty]]-AVERAGE(Table2[6M Return vs Nifty]))/_xlfn.STDEV.P(Table2[6M Return vs Nifty])</f>
        <v>1.5482114382932993E-3</v>
      </c>
      <c r="M227">
        <v>-1.84071089902561</v>
      </c>
      <c r="N227">
        <f>(Table2[[#This Row],[1W Return vs Nifty]]-AVERAGE(Table2[1W Return vs Nifty]))/_xlfn.STDEV.P(Table2[1W Return vs Nifty])</f>
        <v>0.21141485851144642</v>
      </c>
      <c r="O227">
        <v>3812.28</v>
      </c>
      <c r="P227">
        <v>3768.12949540613</v>
      </c>
      <c r="Q227">
        <v>3223.9502242962699</v>
      </c>
      <c r="R227">
        <v>60.378837652342597</v>
      </c>
      <c r="S227" s="2">
        <f>(Table2[[#This Row],[Close Price]]-Table2[[#This Row],[20D EMA]])/Table2[[#This Row],[20D EMA]]</f>
        <v>2.9279066595318256E-2</v>
      </c>
      <c r="T227" s="2">
        <f>(Table2[[#This Row],[Close Price]]-Table2[[#This Row],[50D EMA]])/Table2[[#This Row],[50D EMA]]</f>
        <v>4.1338946759599385E-2</v>
      </c>
      <c r="U227" s="2">
        <f>(Table2[[#This Row],[Close Price]]-Table2[[#This Row],[200D EMA]])/Table2[[#This Row],[200D EMA]]</f>
        <v>0.21710936180986373</v>
      </c>
      <c r="V227">
        <v>0.544492157630736</v>
      </c>
      <c r="W227">
        <v>3870.15</v>
      </c>
      <c r="X227">
        <v>4043</v>
      </c>
      <c r="Y227">
        <v>3711.6</v>
      </c>
      <c r="Z227">
        <v>4043</v>
      </c>
      <c r="AA227">
        <v>2917.85</v>
      </c>
      <c r="AB227">
        <v>4043</v>
      </c>
      <c r="AC227" s="2">
        <f>(Table2[[#This Row],[Close Price]]/Table2[[#This Row],[Day Low]])-1</f>
        <v>1.3888350580726794E-2</v>
      </c>
      <c r="AD227" s="2">
        <f>(Table2[[#This Row],[Day High]]/Table2[[#This Row],[Close Price]])-1</f>
        <v>3.0352455465225914E-2</v>
      </c>
      <c r="AE227" s="2">
        <f>(Table2[[#This Row],[Close Price]]/Table2[[#This Row],[Current Week Low]])-1</f>
        <v>5.7199051621942054E-2</v>
      </c>
      <c r="AF227" s="2">
        <f>(Table2[[#This Row],[Current Week High]]/Table2[[#This Row],[Close Price]])-1</f>
        <v>3.0352455465225914E-2</v>
      </c>
      <c r="AG227" s="2">
        <f>(Table2[[#This Row],[Close Price]]/Table2[[#This Row],[Current Month Low]])-1</f>
        <v>0.34479154171736037</v>
      </c>
      <c r="AH227" s="2">
        <f>(Table2[[#This Row],[Current Month High]]/Table2[[#This Row],[Close Price]])-1</f>
        <v>3.0352455465225914E-2</v>
      </c>
      <c r="AI227">
        <v>8.8203063278880602</v>
      </c>
      <c r="AJ227">
        <v>178.014737140427</v>
      </c>
      <c r="AK227" t="str">
        <f>IF(AND(Table2[[#This Row],[20D EMA]]&gt;Table2[[#This Row],[50D EMA]],Table2[[#This Row],[50D EMA]]&gt;Table2[[#This Row],[200D EMA]]),"Uptrend","Downtrend/NoTrend")</f>
        <v>Uptrend</v>
      </c>
      <c r="AL227">
        <v>0.01</v>
      </c>
      <c r="AM227" t="s">
        <v>10125</v>
      </c>
      <c r="AN227">
        <v>6.08</v>
      </c>
      <c r="AO227" t="s">
        <v>10125</v>
      </c>
      <c r="AP227">
        <v>9.4671667294508002E-2</v>
      </c>
      <c r="AQ227">
        <f>(Table2[[#This Row],[Sharpe Ratio]]-AVERAGE(Table2[Sharpe Ratio]))/_xlfn.STDEV.P(Table2[Sharpe Ratio])</f>
        <v>0.45855693476102527</v>
      </c>
      <c r="AR2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0.90814436195708792</v>
      </c>
    </row>
    <row r="228" spans="1:44" x14ac:dyDescent="0.3">
      <c r="A228" t="s">
        <v>906</v>
      </c>
      <c r="B228" t="s">
        <v>907</v>
      </c>
      <c r="C228" t="s">
        <v>10078</v>
      </c>
      <c r="D228" t="s">
        <v>40</v>
      </c>
      <c r="E228">
        <v>15848.72507504</v>
      </c>
      <c r="F228">
        <v>431.6</v>
      </c>
      <c r="G228">
        <v>77.605306167428594</v>
      </c>
      <c r="H228">
        <f>(Table2[[#This Row],[1Y Return vs Nifty]]-AVERAGE(Table2[1Y Return vs Nifty]))/_xlfn.STDEV.P(Table2[1Y Return vs Nifty])</f>
        <v>0.39500336260301994</v>
      </c>
      <c r="I228">
        <v>-7.2370836050995004</v>
      </c>
      <c r="J228">
        <f>(Table2[[#This Row],[1M Return vs Nifty]]-AVERAGE(Table2[1M Return vs Nifty]))/_xlfn.STDEV.P(Table2[1M Return vs Nifty])</f>
        <v>-0.84243862204365005</v>
      </c>
      <c r="K228">
        <v>-20.247043788928899</v>
      </c>
      <c r="L228">
        <f>(Table2[[#This Row],[6M Return vs Nifty]]-AVERAGE(Table2[6M Return vs Nifty]))/_xlfn.STDEV.P(Table2[6M Return vs Nifty])</f>
        <v>-1.014077641759658</v>
      </c>
      <c r="M228">
        <v>-8.8655738514369204</v>
      </c>
      <c r="N228">
        <f>(Table2[[#This Row],[1W Return vs Nifty]]-AVERAGE(Table2[1W Return vs Nifty]))/_xlfn.STDEV.P(Table2[1W Return vs Nifty])</f>
        <v>-1.166185556667493</v>
      </c>
      <c r="O228">
        <v>431.95</v>
      </c>
      <c r="P228">
        <v>434.37335465382699</v>
      </c>
      <c r="Q228">
        <v>412.39644827578098</v>
      </c>
      <c r="R228">
        <v>50.468609403862303</v>
      </c>
      <c r="S228" s="2">
        <f>(Table2[[#This Row],[Close Price]]-Table2[[#This Row],[20D EMA]])/Table2[[#This Row],[20D EMA]]</f>
        <v>-8.1027896747300828E-4</v>
      </c>
      <c r="T228" s="2">
        <f>(Table2[[#This Row],[Close Price]]-Table2[[#This Row],[50D EMA]])/Table2[[#This Row],[50D EMA]]</f>
        <v>-6.384725545693728E-3</v>
      </c>
      <c r="U228" s="2">
        <f>(Table2[[#This Row],[Close Price]]-Table2[[#This Row],[200D EMA]])/Table2[[#This Row],[200D EMA]]</f>
        <v>4.6565754396063787E-2</v>
      </c>
      <c r="V228">
        <v>0.58806166797737203</v>
      </c>
      <c r="W228">
        <v>413.05</v>
      </c>
      <c r="X228">
        <v>433.5</v>
      </c>
      <c r="Y228">
        <v>411</v>
      </c>
      <c r="Z228">
        <v>446.95</v>
      </c>
      <c r="AA228">
        <v>366.8</v>
      </c>
      <c r="AB228">
        <v>464.15</v>
      </c>
      <c r="AC228" s="2">
        <f>(Table2[[#This Row],[Close Price]]/Table2[[#This Row],[Day Low]])-1</f>
        <v>4.4909817213412362E-2</v>
      </c>
      <c r="AD228" s="2">
        <f>(Table2[[#This Row],[Day High]]/Table2[[#This Row],[Close Price]])-1</f>
        <v>4.4022242817423063E-3</v>
      </c>
      <c r="AE228" s="2">
        <f>(Table2[[#This Row],[Close Price]]/Table2[[#This Row],[Current Week Low]])-1</f>
        <v>5.0121654501216639E-2</v>
      </c>
      <c r="AF228" s="2">
        <f>(Table2[[#This Row],[Current Week High]]/Table2[[#This Row],[Close Price]])-1</f>
        <v>3.556533827618158E-2</v>
      </c>
      <c r="AG228" s="2">
        <f>(Table2[[#This Row],[Close Price]]/Table2[[#This Row],[Current Month Low]])-1</f>
        <v>0.17666303162486363</v>
      </c>
      <c r="AH228" s="2">
        <f>(Table2[[#This Row],[Current Month High]]/Table2[[#This Row],[Close Price]])-1</f>
        <v>7.5417052826691311E-2</v>
      </c>
      <c r="AI228">
        <v>28.359592215013802</v>
      </c>
      <c r="AJ228">
        <v>104.792408066429</v>
      </c>
      <c r="AK228" t="str">
        <f>IF(AND(Table2[[#This Row],[20D EMA]]&gt;Table2[[#This Row],[50D EMA]],Table2[[#This Row],[50D EMA]]&gt;Table2[[#This Row],[200D EMA]]),"Uptrend","Downtrend/NoTrend")</f>
        <v>Downtrend/NoTrend</v>
      </c>
      <c r="AL228">
        <v>-0.08</v>
      </c>
      <c r="AM228" t="s">
        <v>10126</v>
      </c>
      <c r="AN228">
        <v>-4.5</v>
      </c>
      <c r="AO228" t="s">
        <v>10126</v>
      </c>
      <c r="AP228">
        <v>9.4387745456260996E-2</v>
      </c>
      <c r="AQ228">
        <f>(Table2[[#This Row],[Sharpe Ratio]]-AVERAGE(Table2[Sharpe Ratio]))/_xlfn.STDEV.P(Table2[Sharpe Ratio])</f>
        <v>0.45534694593276165</v>
      </c>
      <c r="AR2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29" spans="1:44" x14ac:dyDescent="0.3">
      <c r="A229" t="s">
        <v>120</v>
      </c>
      <c r="B229" t="s">
        <v>121</v>
      </c>
      <c r="C229" t="s">
        <v>10074</v>
      </c>
      <c r="D229" t="s">
        <v>18</v>
      </c>
      <c r="E229">
        <v>233890.07133762899</v>
      </c>
      <c r="F229">
        <v>165.63</v>
      </c>
      <c r="G229">
        <v>56.156315617208101</v>
      </c>
      <c r="H229">
        <f>(Table2[[#This Row],[1Y Return vs Nifty]]-AVERAGE(Table2[1Y Return vs Nifty]))/_xlfn.STDEV.P(Table2[1Y Return vs Nifty])</f>
        <v>0.13832603577037067</v>
      </c>
      <c r="I229">
        <v>-8.3112110439078695</v>
      </c>
      <c r="J229">
        <f>(Table2[[#This Row],[1M Return vs Nifty]]-AVERAGE(Table2[1M Return vs Nifty]))/_xlfn.STDEV.P(Table2[1M Return vs Nifty])</f>
        <v>-0.94192081119120907</v>
      </c>
      <c r="K229">
        <v>14.052101184186199</v>
      </c>
      <c r="L229">
        <f>(Table2[[#This Row],[6M Return vs Nifty]]-AVERAGE(Table2[6M Return vs Nifty]))/_xlfn.STDEV.P(Table2[6M Return vs Nifty])</f>
        <v>3.3759488679647148E-2</v>
      </c>
      <c r="M229">
        <v>-5.32351023810343</v>
      </c>
      <c r="N229">
        <f>(Table2[[#This Row],[1W Return vs Nifty]]-AVERAGE(Table2[1W Return vs Nifty]))/_xlfn.STDEV.P(Table2[1W Return vs Nifty])</f>
        <v>-0.47157438241767974</v>
      </c>
      <c r="O229">
        <v>165.91</v>
      </c>
      <c r="P229">
        <v>165.73674253930599</v>
      </c>
      <c r="Q229">
        <v>145.06675677426799</v>
      </c>
      <c r="R229">
        <v>48.988547249663</v>
      </c>
      <c r="S229" s="2">
        <f>(Table2[[#This Row],[Close Price]]-Table2[[#This Row],[20D EMA]])/Table2[[#This Row],[20D EMA]]</f>
        <v>-1.6876619854137855E-3</v>
      </c>
      <c r="T229" s="2">
        <f>(Table2[[#This Row],[Close Price]]-Table2[[#This Row],[50D EMA]])/Table2[[#This Row],[50D EMA]]</f>
        <v>-6.4404873458088379E-4</v>
      </c>
      <c r="U229" s="2">
        <f>(Table2[[#This Row],[Close Price]]-Table2[[#This Row],[200D EMA]])/Table2[[#This Row],[200D EMA]]</f>
        <v>0.14175020992390125</v>
      </c>
      <c r="V229">
        <v>0.69053106497666905</v>
      </c>
      <c r="W229">
        <v>163.80000000000001</v>
      </c>
      <c r="X229">
        <v>166.64</v>
      </c>
      <c r="Y229">
        <v>162.18</v>
      </c>
      <c r="Z229">
        <v>167.69</v>
      </c>
      <c r="AA229">
        <v>147.80000000000001</v>
      </c>
      <c r="AB229">
        <v>177</v>
      </c>
      <c r="AC229" s="2">
        <f>(Table2[[#This Row],[Close Price]]/Table2[[#This Row],[Day Low]])-1</f>
        <v>1.1172161172161132E-2</v>
      </c>
      <c r="AD229" s="2">
        <f>(Table2[[#This Row],[Day High]]/Table2[[#This Row],[Close Price]])-1</f>
        <v>6.0979291191207707E-3</v>
      </c>
      <c r="AE229" s="2">
        <f>(Table2[[#This Row],[Close Price]]/Table2[[#This Row],[Current Week Low]])-1</f>
        <v>2.1272660007399136E-2</v>
      </c>
      <c r="AF229" s="2">
        <f>(Table2[[#This Row],[Current Week High]]/Table2[[#This Row],[Close Price]])-1</f>
        <v>1.2437360381573503E-2</v>
      </c>
      <c r="AG229" s="2">
        <f>(Table2[[#This Row],[Close Price]]/Table2[[#This Row],[Current Month Low]])-1</f>
        <v>0.12063599458727992</v>
      </c>
      <c r="AH229" s="2">
        <f>(Table2[[#This Row],[Current Month High]]/Table2[[#This Row],[Close Price]])-1</f>
        <v>6.8646984241985232E-2</v>
      </c>
      <c r="AI229">
        <v>18.8190545191088</v>
      </c>
      <c r="AJ229">
        <v>93.719298245613999</v>
      </c>
      <c r="AK229" t="str">
        <f>IF(AND(Table2[[#This Row],[20D EMA]]&gt;Table2[[#This Row],[50D EMA]],Table2[[#This Row],[50D EMA]]&gt;Table2[[#This Row],[200D EMA]]),"Uptrend","Downtrend/NoTrend")</f>
        <v>Uptrend</v>
      </c>
      <c r="AL229">
        <v>-7.0000000000000007E-2</v>
      </c>
      <c r="AM229" t="s">
        <v>10126</v>
      </c>
      <c r="AN229">
        <v>-1.22</v>
      </c>
      <c r="AO229" t="s">
        <v>10126</v>
      </c>
      <c r="AP229">
        <v>9.4308018109772004E-2</v>
      </c>
      <c r="AQ229">
        <f>(Table2[[#This Row],[Sharpe Ratio]]-AVERAGE(Table2[Sharpe Ratio]))/_xlfn.STDEV.P(Table2[Sharpe Ratio])</f>
        <v>0.45444555739175718</v>
      </c>
      <c r="AR2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-0.78696411176711378</v>
      </c>
    </row>
    <row r="230" spans="1:44" x14ac:dyDescent="0.3">
      <c r="A230" t="s">
        <v>1700</v>
      </c>
      <c r="B230" t="s">
        <v>1701</v>
      </c>
      <c r="C230" t="s">
        <v>10093</v>
      </c>
      <c r="D230" t="s">
        <v>659</v>
      </c>
      <c r="E230">
        <v>4424.6163469200001</v>
      </c>
      <c r="F230">
        <v>669.9</v>
      </c>
      <c r="G230">
        <v>9.9433808354141995</v>
      </c>
      <c r="H230">
        <f>(Table2[[#This Row],[1Y Return vs Nifty]]-AVERAGE(Table2[1Y Return vs Nifty]))/_xlfn.STDEV.P(Table2[1Y Return vs Nifty])</f>
        <v>-0.4146982446548208</v>
      </c>
      <c r="I230">
        <v>6.6143012690775302</v>
      </c>
      <c r="J230">
        <f>(Table2[[#This Row],[1M Return vs Nifty]]-AVERAGE(Table2[1M Return vs Nifty]))/_xlfn.STDEV.P(Table2[1M Return vs Nifty])</f>
        <v>0.44043158517982789</v>
      </c>
      <c r="K230">
        <v>-17.8162133733987</v>
      </c>
      <c r="L230">
        <f>(Table2[[#This Row],[6M Return vs Nifty]]-AVERAGE(Table2[6M Return vs Nifty]))/_xlfn.STDEV.P(Table2[6M Return vs Nifty])</f>
        <v>-0.93981589648320085</v>
      </c>
      <c r="M230">
        <v>-4.5824418018823199</v>
      </c>
      <c r="N230">
        <f>(Table2[[#This Row],[1W Return vs Nifty]]-AVERAGE(Table2[1W Return vs Nifty]))/_xlfn.STDEV.P(Table2[1W Return vs Nifty])</f>
        <v>-0.32624824690014875</v>
      </c>
      <c r="O230">
        <v>659.49</v>
      </c>
      <c r="P230">
        <v>641.99587706733996</v>
      </c>
      <c r="Q230">
        <v>638.33231132740798</v>
      </c>
      <c r="R230">
        <v>51.262109380395103</v>
      </c>
      <c r="S230" s="2">
        <f>(Table2[[#This Row],[Close Price]]-Table2[[#This Row],[20D EMA]])/Table2[[#This Row],[20D EMA]]</f>
        <v>1.5784924714552104E-2</v>
      </c>
      <c r="T230" s="2">
        <f>(Table2[[#This Row],[Close Price]]-Table2[[#This Row],[50D EMA]])/Table2[[#This Row],[50D EMA]]</f>
        <v>4.3464645069259705E-2</v>
      </c>
      <c r="U230" s="2">
        <f>(Table2[[#This Row],[Close Price]]-Table2[[#This Row],[200D EMA]])/Table2[[#This Row],[200D EMA]]</f>
        <v>4.9453377359117527E-2</v>
      </c>
      <c r="V230">
        <v>1.8283098134087501</v>
      </c>
      <c r="W230">
        <v>664.55</v>
      </c>
      <c r="X230">
        <v>686.1</v>
      </c>
      <c r="Y230">
        <v>664.55</v>
      </c>
      <c r="Z230">
        <v>718.4</v>
      </c>
      <c r="AA230">
        <v>551.6</v>
      </c>
      <c r="AB230">
        <v>718.4</v>
      </c>
      <c r="AC230" s="2">
        <f>(Table2[[#This Row],[Close Price]]/Table2[[#This Row],[Day Low]])-1</f>
        <v>8.0505605296816718E-3</v>
      </c>
      <c r="AD230" s="2">
        <f>(Table2[[#This Row],[Day High]]/Table2[[#This Row],[Close Price]])-1</f>
        <v>2.4182713837886283E-2</v>
      </c>
      <c r="AE230" s="2">
        <f>(Table2[[#This Row],[Close Price]]/Table2[[#This Row],[Current Week Low]])-1</f>
        <v>8.0505605296816718E-3</v>
      </c>
      <c r="AF230" s="2">
        <f>(Table2[[#This Row],[Current Week High]]/Table2[[#This Row],[Close Price]])-1</f>
        <v>7.2398865502313781E-2</v>
      </c>
      <c r="AG230" s="2">
        <f>(Table2[[#This Row],[Close Price]]/Table2[[#This Row],[Current Month Low]])-1</f>
        <v>0.21446700507614214</v>
      </c>
      <c r="AH230" s="2">
        <f>(Table2[[#This Row],[Current Month High]]/Table2[[#This Row],[Close Price]])-1</f>
        <v>7.2398865502313781E-2</v>
      </c>
      <c r="AI230">
        <v>21.659949246156099</v>
      </c>
      <c r="AJ230">
        <v>43.971631205673702</v>
      </c>
      <c r="AK230" t="str">
        <f>IF(AND(Table2[[#This Row],[20D EMA]]&gt;Table2[[#This Row],[50D EMA]],Table2[[#This Row],[50D EMA]]&gt;Table2[[#This Row],[200D EMA]]),"Uptrend","Downtrend/NoTrend")</f>
        <v>Uptrend</v>
      </c>
      <c r="AL230">
        <v>-0.04</v>
      </c>
      <c r="AM230" t="s">
        <v>10126</v>
      </c>
      <c r="AN230">
        <v>6.86</v>
      </c>
      <c r="AO230" t="s">
        <v>10125</v>
      </c>
      <c r="AP230">
        <v>9.3332993053165003E-2</v>
      </c>
      <c r="AQ230">
        <f>(Table2[[#This Row],[Sharpe Ratio]]-AVERAGE(Table2[Sharpe Ratio]))/_xlfn.STDEV.P(Table2[Sharpe Ratio])</f>
        <v>0.44342203219091392</v>
      </c>
      <c r="AR2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-0.7969087706674286</v>
      </c>
    </row>
    <row r="231" spans="1:44" x14ac:dyDescent="0.3">
      <c r="A231" t="s">
        <v>1236</v>
      </c>
      <c r="B231" t="s">
        <v>1237</v>
      </c>
      <c r="C231" t="s">
        <v>10075</v>
      </c>
      <c r="D231" t="s">
        <v>302</v>
      </c>
      <c r="E231">
        <v>8789.4084682499997</v>
      </c>
      <c r="F231">
        <v>746.25</v>
      </c>
      <c r="G231">
        <v>55.388211122592402</v>
      </c>
      <c r="H231">
        <f>(Table2[[#This Row],[1Y Return vs Nifty]]-AVERAGE(Table2[1Y Return vs Nifty]))/_xlfn.STDEV.P(Table2[1Y Return vs Nifty])</f>
        <v>0.12913422751512979</v>
      </c>
      <c r="I231">
        <v>-2.6060828154109701</v>
      </c>
      <c r="J231">
        <f>(Table2[[#This Row],[1M Return vs Nifty]]-AVERAGE(Table2[1M Return vs Nifty]))/_xlfn.STDEV.P(Table2[1M Return vs Nifty])</f>
        <v>-0.41353039397213798</v>
      </c>
      <c r="K231">
        <v>-9.4103052020765894</v>
      </c>
      <c r="L231">
        <f>(Table2[[#This Row],[6M Return vs Nifty]]-AVERAGE(Table2[6M Return vs Nifty]))/_xlfn.STDEV.P(Table2[6M Return vs Nifty])</f>
        <v>-0.68301583036264568</v>
      </c>
      <c r="M231">
        <v>-7.6622802042451097</v>
      </c>
      <c r="N231">
        <f>(Table2[[#This Row],[1W Return vs Nifty]]-AVERAGE(Table2[1W Return vs Nifty]))/_xlfn.STDEV.P(Table2[1W Return vs Nifty])</f>
        <v>-0.9302154261207296</v>
      </c>
      <c r="O231">
        <v>738.84</v>
      </c>
      <c r="P231">
        <v>728.67419269155096</v>
      </c>
      <c r="Q231">
        <v>681.32362030129605</v>
      </c>
      <c r="R231">
        <v>51.6652309076037</v>
      </c>
      <c r="S231" s="2">
        <f>(Table2[[#This Row],[Close Price]]-Table2[[#This Row],[20D EMA]])/Table2[[#This Row],[20D EMA]]</f>
        <v>1.0029235017053717E-2</v>
      </c>
      <c r="T231" s="2">
        <f>(Table2[[#This Row],[Close Price]]-Table2[[#This Row],[50D EMA]])/Table2[[#This Row],[50D EMA]]</f>
        <v>2.412025495719582E-2</v>
      </c>
      <c r="U231" s="2">
        <f>(Table2[[#This Row],[Close Price]]-Table2[[#This Row],[200D EMA]])/Table2[[#This Row],[200D EMA]]</f>
        <v>9.5294479398779844E-2</v>
      </c>
      <c r="V231">
        <v>0.97605506117518903</v>
      </c>
      <c r="W231">
        <v>736</v>
      </c>
      <c r="X231">
        <v>749.85</v>
      </c>
      <c r="Y231">
        <v>732</v>
      </c>
      <c r="Z231">
        <v>772.6</v>
      </c>
      <c r="AA231">
        <v>647.5</v>
      </c>
      <c r="AB231">
        <v>814.4</v>
      </c>
      <c r="AC231" s="2">
        <f>(Table2[[#This Row],[Close Price]]/Table2[[#This Row],[Day Low]])-1</f>
        <v>1.3926630434782705E-2</v>
      </c>
      <c r="AD231" s="2">
        <f>(Table2[[#This Row],[Day High]]/Table2[[#This Row],[Close Price]])-1</f>
        <v>4.8241206030150696E-3</v>
      </c>
      <c r="AE231" s="2">
        <f>(Table2[[#This Row],[Close Price]]/Table2[[#This Row],[Current Week Low]])-1</f>
        <v>1.9467213114754189E-2</v>
      </c>
      <c r="AF231" s="2">
        <f>(Table2[[#This Row],[Current Week High]]/Table2[[#This Row],[Close Price]])-1</f>
        <v>3.530988274706881E-2</v>
      </c>
      <c r="AG231" s="2">
        <f>(Table2[[#This Row],[Close Price]]/Table2[[#This Row],[Current Month Low]])-1</f>
        <v>0.15250965250965254</v>
      </c>
      <c r="AH231" s="2">
        <f>(Table2[[#This Row],[Current Month High]]/Table2[[#This Row],[Close Price]])-1</f>
        <v>9.1323283082076934E-2</v>
      </c>
      <c r="AI231">
        <v>23.510887772194302</v>
      </c>
      <c r="AJ231">
        <v>83.331286082790797</v>
      </c>
      <c r="AK231" t="str">
        <f>IF(AND(Table2[[#This Row],[20D EMA]]&gt;Table2[[#This Row],[50D EMA]],Table2[[#This Row],[50D EMA]]&gt;Table2[[#This Row],[200D EMA]]),"Uptrend","Downtrend/NoTrend")</f>
        <v>Uptrend</v>
      </c>
      <c r="AL231">
        <v>0.03</v>
      </c>
      <c r="AM231" t="s">
        <v>10125</v>
      </c>
      <c r="AN231">
        <v>1.3</v>
      </c>
      <c r="AO231" t="s">
        <v>10125</v>
      </c>
      <c r="AP231">
        <v>9.1122856190640006E-2</v>
      </c>
      <c r="AQ231">
        <f>(Table2[[#This Row],[Sharpe Ratio]]-AVERAGE(Table2[Sharpe Ratio]))/_xlfn.STDEV.P(Table2[Sharpe Ratio])</f>
        <v>0.41843446983416821</v>
      </c>
      <c r="AR2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-1.4791929531062151</v>
      </c>
    </row>
    <row r="232" spans="1:44" x14ac:dyDescent="0.3">
      <c r="A232" t="s">
        <v>1577</v>
      </c>
      <c r="B232" t="s">
        <v>1578</v>
      </c>
      <c r="C232" t="s">
        <v>10084</v>
      </c>
      <c r="D232" t="s">
        <v>72</v>
      </c>
      <c r="E232">
        <v>5493.93859307</v>
      </c>
      <c r="F232">
        <v>1408.7</v>
      </c>
      <c r="G232">
        <v>101.72000814805099</v>
      </c>
      <c r="H232">
        <f>(Table2[[#This Row],[1Y Return vs Nifty]]-AVERAGE(Table2[1Y Return vs Nifty]))/_xlfn.STDEV.P(Table2[1Y Return vs Nifty])</f>
        <v>0.68358091720912806</v>
      </c>
      <c r="I232">
        <v>51.929634362667301</v>
      </c>
      <c r="J232">
        <f>(Table2[[#This Row],[1M Return vs Nifty]]-AVERAGE(Table2[1M Return vs Nifty]))/_xlfn.STDEV.P(Table2[1M Return vs Nifty])</f>
        <v>4.6373903213818934</v>
      </c>
      <c r="K232">
        <v>84.835696976425496</v>
      </c>
      <c r="L232">
        <f>(Table2[[#This Row],[6M Return vs Nifty]]-AVERAGE(Table2[6M Return vs Nifty]))/_xlfn.STDEV.P(Table2[6M Return vs Nifty])</f>
        <v>2.1961947317521076</v>
      </c>
      <c r="M232">
        <v>-2.0941958539863199</v>
      </c>
      <c r="N232">
        <f>(Table2[[#This Row],[1W Return vs Nifty]]-AVERAGE(Table2[1W Return vs Nifty]))/_xlfn.STDEV.P(Table2[1W Return vs Nifty])</f>
        <v>0.16170556431437969</v>
      </c>
      <c r="O232">
        <v>1199.3699999999999</v>
      </c>
      <c r="P232">
        <v>994.08927453460399</v>
      </c>
      <c r="Q232">
        <v>791.81855897514095</v>
      </c>
      <c r="R232">
        <v>75.279886883005403</v>
      </c>
      <c r="S232" s="2">
        <f>(Table2[[#This Row],[Close Price]]-Table2[[#This Row],[20D EMA]])/Table2[[#This Row],[20D EMA]]</f>
        <v>0.17453329664740669</v>
      </c>
      <c r="T232" s="2">
        <f>(Table2[[#This Row],[Close Price]]-Table2[[#This Row],[50D EMA]])/Table2[[#This Row],[50D EMA]]</f>
        <v>0.41707594688565724</v>
      </c>
      <c r="U232" s="2">
        <f>(Table2[[#This Row],[Close Price]]-Table2[[#This Row],[200D EMA]])/Table2[[#This Row],[200D EMA]]</f>
        <v>0.77906918704115147</v>
      </c>
      <c r="V232">
        <v>2.6062803567264399</v>
      </c>
      <c r="W232">
        <v>1402.2</v>
      </c>
      <c r="X232">
        <v>1473.9</v>
      </c>
      <c r="Y232">
        <v>1351.4</v>
      </c>
      <c r="Z232">
        <v>1473.9</v>
      </c>
      <c r="AA232">
        <v>750</v>
      </c>
      <c r="AB232">
        <v>1527.05</v>
      </c>
      <c r="AC232" s="2">
        <f>(Table2[[#This Row],[Close Price]]/Table2[[#This Row],[Day Low]])-1</f>
        <v>4.6355726715161527E-3</v>
      </c>
      <c r="AD232" s="2">
        <f>(Table2[[#This Row],[Day High]]/Table2[[#This Row],[Close Price]])-1</f>
        <v>4.6283807766025475E-2</v>
      </c>
      <c r="AE232" s="2">
        <f>(Table2[[#This Row],[Close Price]]/Table2[[#This Row],[Current Week Low]])-1</f>
        <v>4.240047358295107E-2</v>
      </c>
      <c r="AF232" s="2">
        <f>(Table2[[#This Row],[Current Week High]]/Table2[[#This Row],[Close Price]])-1</f>
        <v>4.6283807766025475E-2</v>
      </c>
      <c r="AG232" s="2">
        <f>(Table2[[#This Row],[Close Price]]/Table2[[#This Row],[Current Month Low]])-1</f>
        <v>0.87826666666666675</v>
      </c>
      <c r="AH232" s="2">
        <f>(Table2[[#This Row],[Current Month High]]/Table2[[#This Row],[Close Price]])-1</f>
        <v>8.4013629587562866E-2</v>
      </c>
      <c r="AI232">
        <v>8.4013629587562804</v>
      </c>
      <c r="AJ232">
        <v>133.05484324592601</v>
      </c>
      <c r="AK232" t="str">
        <f>IF(AND(Table2[[#This Row],[20D EMA]]&gt;Table2[[#This Row],[50D EMA]],Table2[[#This Row],[50D EMA]]&gt;Table2[[#This Row],[200D EMA]]),"Uptrend","Downtrend/NoTrend")</f>
        <v>Uptrend</v>
      </c>
      <c r="AL232">
        <v>0</v>
      </c>
      <c r="AM232">
        <v>0</v>
      </c>
      <c r="AN232">
        <v>58.71</v>
      </c>
      <c r="AO232" t="s">
        <v>10125</v>
      </c>
      <c r="AP232">
        <v>9.1017956707205999E-2</v>
      </c>
      <c r="AQ232">
        <f>(Table2[[#This Row],[Sharpe Ratio]]-AVERAGE(Table2[Sharpe Ratio]))/_xlfn.STDEV.P(Table2[Sharpe Ratio])</f>
        <v>0.41724848790339175</v>
      </c>
      <c r="AR2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8.0961200225608998</v>
      </c>
    </row>
    <row r="233" spans="1:44" x14ac:dyDescent="0.3">
      <c r="A233" t="s">
        <v>265</v>
      </c>
      <c r="B233" t="s">
        <v>266</v>
      </c>
      <c r="C233" t="s">
        <v>10076</v>
      </c>
      <c r="D233" t="s">
        <v>267</v>
      </c>
      <c r="E233">
        <v>95002.922473750004</v>
      </c>
      <c r="F233">
        <v>8536.25</v>
      </c>
      <c r="G233">
        <v>-4.4164368185219098</v>
      </c>
      <c r="H233">
        <f>(Table2[[#This Row],[1Y Return vs Nifty]]-AVERAGE(Table2[1Y Return vs Nifty]))/_xlfn.STDEV.P(Table2[1Y Return vs Nifty])</f>
        <v>-0.58654034606218586</v>
      </c>
      <c r="I233">
        <v>1.1092829799261199</v>
      </c>
      <c r="J233">
        <f>(Table2[[#This Row],[1M Return vs Nifty]]-AVERAGE(Table2[1M Return vs Nifty]))/_xlfn.STDEV.P(Table2[1M Return vs Nifty])</f>
        <v>-6.9425300433012524E-2</v>
      </c>
      <c r="K233">
        <v>0.42186462516942402</v>
      </c>
      <c r="L233">
        <f>(Table2[[#This Row],[6M Return vs Nifty]]-AVERAGE(Table2[6M Return vs Nifty]))/_xlfn.STDEV.P(Table2[6M Return vs Nifty])</f>
        <v>-0.3826435433610641</v>
      </c>
      <c r="M233">
        <v>0.26187533399596502</v>
      </c>
      <c r="N233">
        <f>(Table2[[#This Row],[1W Return vs Nifty]]-AVERAGE(Table2[1W Return vs Nifty]))/_xlfn.STDEV.P(Table2[1W Return vs Nifty])</f>
        <v>0.62373943867507819</v>
      </c>
      <c r="O233">
        <v>8346.65</v>
      </c>
      <c r="P233">
        <v>8274.2734097370794</v>
      </c>
      <c r="Q233">
        <v>7929.4257925719003</v>
      </c>
      <c r="R233">
        <v>60.416995877809597</v>
      </c>
      <c r="S233" s="2">
        <f>(Table2[[#This Row],[Close Price]]-Table2[[#This Row],[20D EMA]])/Table2[[#This Row],[20D EMA]]</f>
        <v>2.2715700310903222E-2</v>
      </c>
      <c r="T233" s="2">
        <f>(Table2[[#This Row],[Close Price]]-Table2[[#This Row],[50D EMA]])/Table2[[#This Row],[50D EMA]]</f>
        <v>3.1661582508819355E-2</v>
      </c>
      <c r="U233" s="2">
        <f>(Table2[[#This Row],[Close Price]]-Table2[[#This Row],[200D EMA]])/Table2[[#This Row],[200D EMA]]</f>
        <v>7.6528140032101497E-2</v>
      </c>
      <c r="V233">
        <v>2.0787591949170099</v>
      </c>
      <c r="W233">
        <v>8449</v>
      </c>
      <c r="X233">
        <v>8698</v>
      </c>
      <c r="Y233">
        <v>8274.5</v>
      </c>
      <c r="Z233">
        <v>8992.85</v>
      </c>
      <c r="AA233">
        <v>7659.95</v>
      </c>
      <c r="AB233">
        <v>8992.85</v>
      </c>
      <c r="AC233" s="2">
        <f>(Table2[[#This Row],[Close Price]]/Table2[[#This Row],[Day Low]])-1</f>
        <v>1.0326665877618657E-2</v>
      </c>
      <c r="AD233" s="2">
        <f>(Table2[[#This Row],[Day High]]/Table2[[#This Row],[Close Price]])-1</f>
        <v>1.8948601552203792E-2</v>
      </c>
      <c r="AE233" s="2">
        <f>(Table2[[#This Row],[Close Price]]/Table2[[#This Row],[Current Week Low]])-1</f>
        <v>3.1633331319112834E-2</v>
      </c>
      <c r="AF233" s="2">
        <f>(Table2[[#This Row],[Current Week High]]/Table2[[#This Row],[Close Price]])-1</f>
        <v>5.3489529945819347E-2</v>
      </c>
      <c r="AG233" s="2">
        <f>(Table2[[#This Row],[Close Price]]/Table2[[#This Row],[Current Month Low]])-1</f>
        <v>0.11440022454454657</v>
      </c>
      <c r="AH233" s="2">
        <f>(Table2[[#This Row],[Current Month High]]/Table2[[#This Row],[Close Price]])-1</f>
        <v>5.3489529945819347E-2</v>
      </c>
      <c r="AI233">
        <v>9.5205740225508801</v>
      </c>
      <c r="AJ233">
        <v>28.792679430890601</v>
      </c>
      <c r="AK233" t="str">
        <f>IF(AND(Table2[[#This Row],[20D EMA]]&gt;Table2[[#This Row],[50D EMA]],Table2[[#This Row],[50D EMA]]&gt;Table2[[#This Row],[200D EMA]]),"Uptrend","Downtrend/NoTrend")</f>
        <v>Uptrend</v>
      </c>
      <c r="AL233">
        <v>-0.04</v>
      </c>
      <c r="AM233" t="s">
        <v>10126</v>
      </c>
      <c r="AN233">
        <v>1.84</v>
      </c>
      <c r="AO233" t="s">
        <v>10125</v>
      </c>
      <c r="AP233">
        <v>9.0552046118655E-2</v>
      </c>
      <c r="AQ233">
        <f>(Table2[[#This Row],[Sharpe Ratio]]-AVERAGE(Table2[Sharpe Ratio]))/_xlfn.STDEV.P(Table2[Sharpe Ratio])</f>
        <v>0.41198095443906785</v>
      </c>
      <c r="AR2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-2.8887967421163951E-3</v>
      </c>
    </row>
    <row r="234" spans="1:44" x14ac:dyDescent="0.3">
      <c r="A234" t="s">
        <v>312</v>
      </c>
      <c r="B234" t="s">
        <v>313</v>
      </c>
      <c r="C234" t="s">
        <v>10087</v>
      </c>
      <c r="D234" t="s">
        <v>151</v>
      </c>
      <c r="E234">
        <v>79140</v>
      </c>
      <c r="F234">
        <v>989.25</v>
      </c>
      <c r="G234">
        <v>30.766054757345302</v>
      </c>
      <c r="H234">
        <f>(Table2[[#This Row],[1Y Return vs Nifty]]-AVERAGE(Table2[1Y Return vs Nifty]))/_xlfn.STDEV.P(Table2[1Y Return vs Nifty])</f>
        <v>-0.16551596881414024</v>
      </c>
      <c r="I234">
        <v>-15.076245506950499</v>
      </c>
      <c r="J234">
        <f>(Table2[[#This Row],[1M Return vs Nifty]]-AVERAGE(Table2[1M Return vs Nifty]))/_xlfn.STDEV.P(Table2[1M Return vs Nifty])</f>
        <v>-1.5684762958819125</v>
      </c>
      <c r="K234">
        <v>4.2285669257173701</v>
      </c>
      <c r="L234">
        <f>(Table2[[#This Row],[6M Return vs Nifty]]-AVERAGE(Table2[6M Return vs Nifty]))/_xlfn.STDEV.P(Table2[6M Return vs Nifty])</f>
        <v>-0.26634898213601232</v>
      </c>
      <c r="M234">
        <v>-4.6136090568662</v>
      </c>
      <c r="N234">
        <f>(Table2[[#This Row],[1W Return vs Nifty]]-AVERAGE(Table2[1W Return vs Nifty]))/_xlfn.STDEV.P(Table2[1W Return vs Nifty])</f>
        <v>-0.33236025558937782</v>
      </c>
      <c r="O234">
        <v>1008.54</v>
      </c>
      <c r="P234">
        <v>1009.76736551306</v>
      </c>
      <c r="Q234">
        <v>903.71841267478396</v>
      </c>
      <c r="R234">
        <v>37.995740151858101</v>
      </c>
      <c r="S234" s="2">
        <f>(Table2[[#This Row],[Close Price]]-Table2[[#This Row],[20D EMA]])/Table2[[#This Row],[20D EMA]]</f>
        <v>-1.9126658337795192E-2</v>
      </c>
      <c r="T234" s="2">
        <f>(Table2[[#This Row],[Close Price]]-Table2[[#This Row],[50D EMA]])/Table2[[#This Row],[50D EMA]]</f>
        <v>-2.0318903357146197E-2</v>
      </c>
      <c r="U234" s="2">
        <f>(Table2[[#This Row],[Close Price]]-Table2[[#This Row],[200D EMA]])/Table2[[#This Row],[200D EMA]]</f>
        <v>9.4644068468256168E-2</v>
      </c>
      <c r="V234">
        <v>0.86465276786459699</v>
      </c>
      <c r="W234">
        <v>988</v>
      </c>
      <c r="X234">
        <v>1007.5</v>
      </c>
      <c r="Y234">
        <v>983.35</v>
      </c>
      <c r="Z234">
        <v>1037.95</v>
      </c>
      <c r="AA234">
        <v>845.3</v>
      </c>
      <c r="AB234">
        <v>1084.95</v>
      </c>
      <c r="AC234" s="2">
        <f>(Table2[[#This Row],[Close Price]]/Table2[[#This Row],[Day Low]])-1</f>
        <v>1.2651821862348367E-3</v>
      </c>
      <c r="AD234" s="2">
        <f>(Table2[[#This Row],[Day High]]/Table2[[#This Row],[Close Price]])-1</f>
        <v>1.8448319433914673E-2</v>
      </c>
      <c r="AE234" s="2">
        <f>(Table2[[#This Row],[Close Price]]/Table2[[#This Row],[Current Week Low]])-1</f>
        <v>5.99989830680836E-3</v>
      </c>
      <c r="AF234" s="2">
        <f>(Table2[[#This Row],[Current Week High]]/Table2[[#This Row],[Close Price]])-1</f>
        <v>4.9229214051048853E-2</v>
      </c>
      <c r="AG234" s="2">
        <f>(Table2[[#This Row],[Close Price]]/Table2[[#This Row],[Current Month Low]])-1</f>
        <v>0.1702945699751568</v>
      </c>
      <c r="AH234" s="2">
        <f>(Table2[[#This Row],[Current Month High]]/Table2[[#This Row],[Close Price]])-1</f>
        <v>9.6739954510993265E-2</v>
      </c>
      <c r="AI234">
        <v>15.1276219358099</v>
      </c>
      <c r="AJ234">
        <v>61.023846341661901</v>
      </c>
      <c r="AK234" t="str">
        <f>IF(AND(Table2[[#This Row],[20D EMA]]&gt;Table2[[#This Row],[50D EMA]],Table2[[#This Row],[50D EMA]]&gt;Table2[[#This Row],[200D EMA]]),"Uptrend","Downtrend/NoTrend")</f>
        <v>Downtrend/NoTrend</v>
      </c>
      <c r="AL234">
        <v>-0.09</v>
      </c>
      <c r="AM234" t="s">
        <v>10126</v>
      </c>
      <c r="AN234">
        <v>-3.02</v>
      </c>
      <c r="AO234" t="s">
        <v>10126</v>
      </c>
      <c r="AP234">
        <v>9.0158350314415006E-2</v>
      </c>
      <c r="AQ234">
        <f>(Table2[[#This Row],[Sharpe Ratio]]-AVERAGE(Table2[Sharpe Ratio]))/_xlfn.STDEV.P(Table2[Sharpe Ratio])</f>
        <v>0.40752987332059043</v>
      </c>
      <c r="AR2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35" spans="1:44" x14ac:dyDescent="0.3">
      <c r="A235" t="s">
        <v>583</v>
      </c>
      <c r="B235" t="s">
        <v>584</v>
      </c>
      <c r="C235" t="s">
        <v>10084</v>
      </c>
      <c r="D235" t="s">
        <v>230</v>
      </c>
      <c r="E235">
        <v>31974.002570249999</v>
      </c>
      <c r="F235">
        <v>6467.5</v>
      </c>
      <c r="G235">
        <v>2.9194688245052198</v>
      </c>
      <c r="H235">
        <f>(Table2[[#This Row],[1Y Return vs Nifty]]-AVERAGE(Table2[1Y Return vs Nifty]))/_xlfn.STDEV.P(Table2[1Y Return vs Nifty])</f>
        <v>-0.49875250141094213</v>
      </c>
      <c r="I235">
        <v>1.25076916656621</v>
      </c>
      <c r="J235">
        <f>(Table2[[#This Row],[1M Return vs Nifty]]-AVERAGE(Table2[1M Return vs Nifty]))/_xlfn.STDEV.P(Table2[1M Return vs Nifty])</f>
        <v>-5.6321310093922612E-2</v>
      </c>
      <c r="K235">
        <v>31.665525644119398</v>
      </c>
      <c r="L235">
        <f>(Table2[[#This Row],[6M Return vs Nifty]]-AVERAGE(Table2[6M Return vs Nifty]))/_xlfn.STDEV.P(Table2[6M Return vs Nifty])</f>
        <v>0.57184870803984833</v>
      </c>
      <c r="M235">
        <v>-6.0001865163012802</v>
      </c>
      <c r="N235">
        <f>(Table2[[#This Row],[1W Return vs Nifty]]-AVERAGE(Table2[1W Return vs Nifty]))/_xlfn.STDEV.P(Table2[1W Return vs Nifty])</f>
        <v>-0.60427298851178446</v>
      </c>
      <c r="O235">
        <v>6391.34</v>
      </c>
      <c r="P235">
        <v>5859.0370408171402</v>
      </c>
      <c r="Q235">
        <v>5080.2166881631501</v>
      </c>
      <c r="R235">
        <v>47.680588661057897</v>
      </c>
      <c r="S235" s="2">
        <f>(Table2[[#This Row],[Close Price]]-Table2[[#This Row],[20D EMA]])/Table2[[#This Row],[20D EMA]]</f>
        <v>1.1916124005294642E-2</v>
      </c>
      <c r="T235" s="2">
        <f>(Table2[[#This Row],[Close Price]]-Table2[[#This Row],[50D EMA]])/Table2[[#This Row],[50D EMA]]</f>
        <v>0.10385033495162875</v>
      </c>
      <c r="U235" s="2">
        <f>(Table2[[#This Row],[Close Price]]-Table2[[#This Row],[200D EMA]])/Table2[[#This Row],[200D EMA]]</f>
        <v>0.27307561802810598</v>
      </c>
      <c r="V235">
        <v>1.29492145240543</v>
      </c>
      <c r="W235">
        <v>6450.1</v>
      </c>
      <c r="X235">
        <v>6593.85</v>
      </c>
      <c r="Y235">
        <v>6450.1</v>
      </c>
      <c r="Z235">
        <v>6850.05</v>
      </c>
      <c r="AA235">
        <v>5544.3</v>
      </c>
      <c r="AB235">
        <v>7350</v>
      </c>
      <c r="AC235" s="2">
        <f>(Table2[[#This Row],[Close Price]]/Table2[[#This Row],[Day Low]])-1</f>
        <v>2.6976325948433466E-3</v>
      </c>
      <c r="AD235" s="2">
        <f>(Table2[[#This Row],[Day High]]/Table2[[#This Row],[Close Price]])-1</f>
        <v>1.9536142249710231E-2</v>
      </c>
      <c r="AE235" s="2">
        <f>(Table2[[#This Row],[Close Price]]/Table2[[#This Row],[Current Week Low]])-1</f>
        <v>2.6976325948433466E-3</v>
      </c>
      <c r="AF235" s="2">
        <f>(Table2[[#This Row],[Current Week High]]/Table2[[#This Row],[Close Price]])-1</f>
        <v>5.914959412446863E-2</v>
      </c>
      <c r="AG235" s="2">
        <f>(Table2[[#This Row],[Close Price]]/Table2[[#This Row],[Current Month Low]])-1</f>
        <v>0.16651335605937634</v>
      </c>
      <c r="AH235" s="2">
        <f>(Table2[[#This Row],[Current Month High]]/Table2[[#This Row],[Close Price]])-1</f>
        <v>0.13645148821028208</v>
      </c>
      <c r="AI235">
        <v>13.645148821028201</v>
      </c>
      <c r="AJ235">
        <v>60.703192943222703</v>
      </c>
      <c r="AK235" t="str">
        <f>IF(AND(Table2[[#This Row],[20D EMA]]&gt;Table2[[#This Row],[50D EMA]],Table2[[#This Row],[50D EMA]]&gt;Table2[[#This Row],[200D EMA]]),"Uptrend","Downtrend/NoTrend")</f>
        <v>Uptrend</v>
      </c>
      <c r="AL235">
        <v>0.26</v>
      </c>
      <c r="AM235" t="s">
        <v>10125</v>
      </c>
      <c r="AN235">
        <v>4.9000000000000004</v>
      </c>
      <c r="AO235" t="s">
        <v>10125</v>
      </c>
      <c r="AP235">
        <v>9.0116179045142006E-2</v>
      </c>
      <c r="AQ235">
        <f>(Table2[[#This Row],[Sharpe Ratio]]-AVERAGE(Table2[Sharpe Ratio]))/_xlfn.STDEV.P(Table2[Sharpe Ratio])</f>
        <v>0.40705308962520498</v>
      </c>
      <c r="AR2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-0.18044500235159588</v>
      </c>
    </row>
    <row r="236" spans="1:44" x14ac:dyDescent="0.3">
      <c r="A236" t="s">
        <v>877</v>
      </c>
      <c r="B236" t="s">
        <v>878</v>
      </c>
      <c r="C236" t="s">
        <v>10079</v>
      </c>
      <c r="D236" t="s">
        <v>662</v>
      </c>
      <c r="E236">
        <v>16616.875486050001</v>
      </c>
      <c r="F236">
        <v>691.5</v>
      </c>
      <c r="G236">
        <v>56.282348793781502</v>
      </c>
      <c r="H236">
        <f>(Table2[[#This Row],[1Y Return vs Nifty]]-AVERAGE(Table2[1Y Return vs Nifty]))/_xlfn.STDEV.P(Table2[1Y Return vs Nifty])</f>
        <v>0.13983425867621532</v>
      </c>
      <c r="I236">
        <v>-10.4002908244771</v>
      </c>
      <c r="J236">
        <f>(Table2[[#This Row],[1M Return vs Nifty]]-AVERAGE(Table2[1M Return vs Nifty]))/_xlfn.STDEV.P(Table2[1M Return vs Nifty])</f>
        <v>-1.1354045844997938</v>
      </c>
      <c r="K236">
        <v>29.082963335210799</v>
      </c>
      <c r="L236">
        <f>(Table2[[#This Row],[6M Return vs Nifty]]-AVERAGE(Table2[6M Return vs Nifty]))/_xlfn.STDEV.P(Table2[6M Return vs Nifty])</f>
        <v>0.49295156115561445</v>
      </c>
      <c r="M236">
        <v>-2.6407968650690301</v>
      </c>
      <c r="N236">
        <f>(Table2[[#This Row],[1W Return vs Nifty]]-AVERAGE(Table2[1W Return vs Nifty]))/_xlfn.STDEV.P(Table2[1W Return vs Nifty])</f>
        <v>5.4515177127352731E-2</v>
      </c>
      <c r="O236">
        <v>691.28</v>
      </c>
      <c r="P236">
        <v>686.632683278934</v>
      </c>
      <c r="Q236">
        <v>611.31495532916006</v>
      </c>
      <c r="R236">
        <v>48.905981265131899</v>
      </c>
      <c r="S236" s="2">
        <f>(Table2[[#This Row],[Close Price]]-Table2[[#This Row],[20D EMA]])/Table2[[#This Row],[20D EMA]]</f>
        <v>3.1825020252289565E-4</v>
      </c>
      <c r="T236" s="2">
        <f>(Table2[[#This Row],[Close Price]]-Table2[[#This Row],[50D EMA]])/Table2[[#This Row],[50D EMA]]</f>
        <v>7.0886761431493512E-3</v>
      </c>
      <c r="U236" s="2">
        <f>(Table2[[#This Row],[Close Price]]-Table2[[#This Row],[200D EMA]])/Table2[[#This Row],[200D EMA]]</f>
        <v>0.13116813840692745</v>
      </c>
      <c r="V236">
        <v>1.12237991598173</v>
      </c>
      <c r="W236">
        <v>686.55</v>
      </c>
      <c r="X236">
        <v>700</v>
      </c>
      <c r="Y236">
        <v>683.3</v>
      </c>
      <c r="Z236">
        <v>724.75</v>
      </c>
      <c r="AA236">
        <v>575.5</v>
      </c>
      <c r="AB236">
        <v>748.5</v>
      </c>
      <c r="AC236" s="2">
        <f>(Table2[[#This Row],[Close Price]]/Table2[[#This Row],[Day Low]])-1</f>
        <v>7.2099628577670938E-3</v>
      </c>
      <c r="AD236" s="2">
        <f>(Table2[[#This Row],[Day High]]/Table2[[#This Row],[Close Price]])-1</f>
        <v>1.2292118582791112E-2</v>
      </c>
      <c r="AE236" s="2">
        <f>(Table2[[#This Row],[Close Price]]/Table2[[#This Row],[Current Week Low]])-1</f>
        <v>1.2000585394409624E-2</v>
      </c>
      <c r="AF236" s="2">
        <f>(Table2[[#This Row],[Current Week High]]/Table2[[#This Row],[Close Price]])-1</f>
        <v>4.8083875632682682E-2</v>
      </c>
      <c r="AG236" s="2">
        <f>(Table2[[#This Row],[Close Price]]/Table2[[#This Row],[Current Month Low]])-1</f>
        <v>0.20156385751520411</v>
      </c>
      <c r="AH236" s="2">
        <f>(Table2[[#This Row],[Current Month High]]/Table2[[#This Row],[Close Price]])-1</f>
        <v>8.2429501084598789E-2</v>
      </c>
      <c r="AI236">
        <v>19.443239334779399</v>
      </c>
      <c r="AJ236">
        <v>89.555921052631504</v>
      </c>
      <c r="AK236" t="str">
        <f>IF(AND(Table2[[#This Row],[20D EMA]]&gt;Table2[[#This Row],[50D EMA]],Table2[[#This Row],[50D EMA]]&gt;Table2[[#This Row],[200D EMA]]),"Uptrend","Downtrend/NoTrend")</f>
        <v>Uptrend</v>
      </c>
      <c r="AL236">
        <v>-0.08</v>
      </c>
      <c r="AM236" t="s">
        <v>10126</v>
      </c>
      <c r="AN236">
        <v>2.35</v>
      </c>
      <c r="AO236" t="s">
        <v>10125</v>
      </c>
      <c r="AP236">
        <v>8.9880852753827997E-2</v>
      </c>
      <c r="AQ236">
        <f>(Table2[[#This Row],[Sharpe Ratio]]-AVERAGE(Table2[Sharpe Ratio]))/_xlfn.STDEV.P(Table2[Sharpe Ratio])</f>
        <v>0.40439251666336923</v>
      </c>
      <c r="AR2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-4.3711070877242054E-2</v>
      </c>
    </row>
    <row r="237" spans="1:44" x14ac:dyDescent="0.3">
      <c r="A237" t="s">
        <v>1203</v>
      </c>
      <c r="B237" t="s">
        <v>1204</v>
      </c>
      <c r="C237" t="s">
        <v>10093</v>
      </c>
      <c r="D237" t="s">
        <v>659</v>
      </c>
      <c r="E237">
        <v>9184.1480799599994</v>
      </c>
      <c r="F237">
        <v>542.15</v>
      </c>
      <c r="G237">
        <v>40.695396529661203</v>
      </c>
      <c r="H237">
        <f>(Table2[[#This Row],[1Y Return vs Nifty]]-AVERAGE(Table2[1Y Return vs Nifty]))/_xlfn.STDEV.P(Table2[1Y Return vs Nifty])</f>
        <v>-4.6692805674669983E-2</v>
      </c>
      <c r="I237">
        <v>40.707198562222899</v>
      </c>
      <c r="J237">
        <f>(Table2[[#This Row],[1M Return vs Nifty]]-AVERAGE(Table2[1M Return vs Nifty]))/_xlfn.STDEV.P(Table2[1M Return vs Nifty])</f>
        <v>3.5980048251555696</v>
      </c>
      <c r="K237">
        <v>21.4536018943881</v>
      </c>
      <c r="L237">
        <f>(Table2[[#This Row],[6M Return vs Nifty]]-AVERAGE(Table2[6M Return vs Nifty]))/_xlfn.STDEV.P(Table2[6M Return vs Nifty])</f>
        <v>0.25987495806529892</v>
      </c>
      <c r="M237">
        <v>3.7881592445242198</v>
      </c>
      <c r="N237">
        <f>(Table2[[#This Row],[1W Return vs Nifty]]-AVERAGE(Table2[1W Return vs Nifty]))/_xlfn.STDEV.P(Table2[1W Return vs Nifty])</f>
        <v>1.3152561575194048</v>
      </c>
      <c r="O237">
        <v>480.53</v>
      </c>
      <c r="P237">
        <v>428.98676432586399</v>
      </c>
      <c r="Q237">
        <v>389.53288049191099</v>
      </c>
      <c r="R237">
        <v>70.518279375693993</v>
      </c>
      <c r="S237" s="2">
        <f>(Table2[[#This Row],[Close Price]]-Table2[[#This Row],[20D EMA]])/Table2[[#This Row],[20D EMA]]</f>
        <v>0.12823340894429069</v>
      </c>
      <c r="T237" s="2">
        <f>(Table2[[#This Row],[Close Price]]-Table2[[#This Row],[50D EMA]])/Table2[[#This Row],[50D EMA]]</f>
        <v>0.26379190475017944</v>
      </c>
      <c r="U237" s="2">
        <f>(Table2[[#This Row],[Close Price]]-Table2[[#This Row],[200D EMA]])/Table2[[#This Row],[200D EMA]]</f>
        <v>0.39179521717232346</v>
      </c>
      <c r="V237">
        <v>3.07672017197021</v>
      </c>
      <c r="W237">
        <v>539.1</v>
      </c>
      <c r="X237">
        <v>553.9</v>
      </c>
      <c r="Y237">
        <v>516.6</v>
      </c>
      <c r="Z237">
        <v>562</v>
      </c>
      <c r="AA237">
        <v>346.5</v>
      </c>
      <c r="AB237">
        <v>562</v>
      </c>
      <c r="AC237" s="2">
        <f>(Table2[[#This Row],[Close Price]]/Table2[[#This Row],[Day Low]])-1</f>
        <v>5.6575774438878401E-3</v>
      </c>
      <c r="AD237" s="2">
        <f>(Table2[[#This Row],[Day High]]/Table2[[#This Row],[Close Price]])-1</f>
        <v>2.1672968735589881E-2</v>
      </c>
      <c r="AE237" s="2">
        <f>(Table2[[#This Row],[Close Price]]/Table2[[#This Row],[Current Week Low]])-1</f>
        <v>4.9457994579945819E-2</v>
      </c>
      <c r="AF237" s="2">
        <f>(Table2[[#This Row],[Current Week High]]/Table2[[#This Row],[Close Price]])-1</f>
        <v>3.6613483353315601E-2</v>
      </c>
      <c r="AG237" s="2">
        <f>(Table2[[#This Row],[Close Price]]/Table2[[#This Row],[Current Month Low]])-1</f>
        <v>0.56464646464646462</v>
      </c>
      <c r="AH237" s="2">
        <f>(Table2[[#This Row],[Current Month High]]/Table2[[#This Row],[Close Price]])-1</f>
        <v>3.6613483353315601E-2</v>
      </c>
      <c r="AI237">
        <v>3.6613483353315601</v>
      </c>
      <c r="AJ237">
        <v>76.941906005221895</v>
      </c>
      <c r="AK237" t="str">
        <f>IF(AND(Table2[[#This Row],[20D EMA]]&gt;Table2[[#This Row],[50D EMA]],Table2[[#This Row],[50D EMA]]&gt;Table2[[#This Row],[200D EMA]]),"Uptrend","Downtrend/NoTrend")</f>
        <v>Uptrend</v>
      </c>
      <c r="AL237">
        <v>0.37</v>
      </c>
      <c r="AM237" t="s">
        <v>10125</v>
      </c>
      <c r="AN237">
        <v>24.79</v>
      </c>
      <c r="AO237" t="s">
        <v>10125</v>
      </c>
      <c r="AP237">
        <v>8.9808401713490998E-2</v>
      </c>
      <c r="AQ237">
        <f>(Table2[[#This Row],[Sharpe Ratio]]-AVERAGE(Table2[Sharpe Ratio]))/_xlfn.STDEV.P(Table2[Sharpe Ratio])</f>
        <v>0.40357339323308378</v>
      </c>
      <c r="AR2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5.5300165282986864</v>
      </c>
    </row>
    <row r="238" spans="1:44" x14ac:dyDescent="0.3">
      <c r="A238" t="s">
        <v>691</v>
      </c>
      <c r="B238" t="s">
        <v>692</v>
      </c>
      <c r="C238" t="s">
        <v>10078</v>
      </c>
      <c r="D238" t="s">
        <v>272</v>
      </c>
      <c r="E238">
        <v>23887.574234625001</v>
      </c>
      <c r="F238">
        <v>1786.45</v>
      </c>
      <c r="G238">
        <v>20.809048787750601</v>
      </c>
      <c r="H238">
        <f>(Table2[[#This Row],[1Y Return vs Nifty]]-AVERAGE(Table2[1Y Return vs Nifty]))/_xlfn.STDEV.P(Table2[1Y Return vs Nifty])</f>
        <v>-0.28467018586450982</v>
      </c>
      <c r="I238">
        <v>5.6251343362426498</v>
      </c>
      <c r="J238">
        <f>(Table2[[#This Row],[1M Return vs Nifty]]-AVERAGE(Table2[1M Return vs Nifty]))/_xlfn.STDEV.P(Table2[1M Return vs Nifty])</f>
        <v>0.3488181617112312</v>
      </c>
      <c r="K238">
        <v>-2.1127394399447499</v>
      </c>
      <c r="L238">
        <f>(Table2[[#This Row],[6M Return vs Nifty]]-AVERAGE(Table2[6M Return vs Nifty]))/_xlfn.STDEV.P(Table2[6M Return vs Nifty])</f>
        <v>-0.46007556834217622</v>
      </c>
      <c r="M238">
        <v>-8.9864338314313397E-2</v>
      </c>
      <c r="N238">
        <f>(Table2[[#This Row],[1W Return vs Nifty]]-AVERAGE(Table2[1W Return vs Nifty]))/_xlfn.STDEV.P(Table2[1W Return vs Nifty])</f>
        <v>0.55476204767228032</v>
      </c>
      <c r="O238">
        <v>1751.51</v>
      </c>
      <c r="P238">
        <v>1712.70055735801</v>
      </c>
      <c r="Q238">
        <v>1575.75066014093</v>
      </c>
      <c r="R238">
        <v>55.889663041228403</v>
      </c>
      <c r="S238" s="2">
        <f>(Table2[[#This Row],[Close Price]]-Table2[[#This Row],[20D EMA]])/Table2[[#This Row],[20D EMA]]</f>
        <v>1.9948501578637892E-2</v>
      </c>
      <c r="T238" s="2">
        <f>(Table2[[#This Row],[Close Price]]-Table2[[#This Row],[50D EMA]])/Table2[[#This Row],[50D EMA]]</f>
        <v>4.306032500845041E-2</v>
      </c>
      <c r="U238" s="2">
        <f>(Table2[[#This Row],[Close Price]]-Table2[[#This Row],[200D EMA]])/Table2[[#This Row],[200D EMA]]</f>
        <v>0.1337136294394608</v>
      </c>
      <c r="V238">
        <v>1.3128338020356101</v>
      </c>
      <c r="W238">
        <v>1775</v>
      </c>
      <c r="X238">
        <v>1821</v>
      </c>
      <c r="Y238">
        <v>1767.5</v>
      </c>
      <c r="Z238">
        <v>1868</v>
      </c>
      <c r="AA238">
        <v>1429.85</v>
      </c>
      <c r="AB238">
        <v>1868</v>
      </c>
      <c r="AC238" s="2">
        <f>(Table2[[#This Row],[Close Price]]/Table2[[#This Row],[Day Low]])-1</f>
        <v>6.4507042253520996E-3</v>
      </c>
      <c r="AD238" s="2">
        <f>(Table2[[#This Row],[Day High]]/Table2[[#This Row],[Close Price]])-1</f>
        <v>1.9340031906854405E-2</v>
      </c>
      <c r="AE238" s="2">
        <f>(Table2[[#This Row],[Close Price]]/Table2[[#This Row],[Current Week Low]])-1</f>
        <v>1.0721357850070667E-2</v>
      </c>
      <c r="AF238" s="2">
        <f>(Table2[[#This Row],[Current Week High]]/Table2[[#This Row],[Close Price]])-1</f>
        <v>4.5649192532676519E-2</v>
      </c>
      <c r="AG238" s="2">
        <f>(Table2[[#This Row],[Close Price]]/Table2[[#This Row],[Current Month Low]])-1</f>
        <v>0.2493967898730638</v>
      </c>
      <c r="AH238" s="2">
        <f>(Table2[[#This Row],[Current Month High]]/Table2[[#This Row],[Close Price]])-1</f>
        <v>4.5649192532676519E-2</v>
      </c>
      <c r="AI238">
        <v>5.5221248845475497</v>
      </c>
      <c r="AJ238">
        <v>56.534501642935297</v>
      </c>
      <c r="AK238" t="str">
        <f>IF(AND(Table2[[#This Row],[20D EMA]]&gt;Table2[[#This Row],[50D EMA]],Table2[[#This Row],[50D EMA]]&gt;Table2[[#This Row],[200D EMA]]),"Uptrend","Downtrend/NoTrend")</f>
        <v>Uptrend</v>
      </c>
      <c r="AL238">
        <v>-0.01</v>
      </c>
      <c r="AM238" t="s">
        <v>10126</v>
      </c>
      <c r="AN238">
        <v>5.89</v>
      </c>
      <c r="AO238" t="s">
        <v>10125</v>
      </c>
      <c r="AP238">
        <v>8.9718404217459996E-2</v>
      </c>
      <c r="AQ238">
        <f>(Table2[[#This Row],[Sharpe Ratio]]-AVERAGE(Table2[Sharpe Ratio]))/_xlfn.STDEV.P(Table2[Sharpe Ratio])</f>
        <v>0.40255589151988375</v>
      </c>
      <c r="AR2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0.56139034669670917</v>
      </c>
    </row>
    <row r="239" spans="1:44" x14ac:dyDescent="0.3">
      <c r="A239" t="s">
        <v>73</v>
      </c>
      <c r="B239" t="s">
        <v>74</v>
      </c>
      <c r="C239" t="s">
        <v>10074</v>
      </c>
      <c r="D239" t="s">
        <v>75</v>
      </c>
      <c r="E239">
        <v>344951.25582851999</v>
      </c>
      <c r="F239">
        <v>274.2</v>
      </c>
      <c r="G239">
        <v>46.384870973483402</v>
      </c>
      <c r="H239">
        <f>(Table2[[#This Row],[1Y Return vs Nifty]]-AVERAGE(Table2[1Y Return vs Nifty]))/_xlfn.STDEV.P(Table2[1Y Return vs Nifty])</f>
        <v>2.1392407375505178E-2</v>
      </c>
      <c r="I239">
        <v>-8.8537967780407705</v>
      </c>
      <c r="J239">
        <f>(Table2[[#This Row],[1M Return vs Nifty]]-AVERAGE(Table2[1M Return vs Nifty]))/_xlfn.STDEV.P(Table2[1M Return vs Nifty])</f>
        <v>-0.99217333680554287</v>
      </c>
      <c r="K239">
        <v>21.388975496834199</v>
      </c>
      <c r="L239">
        <f>(Table2[[#This Row],[6M Return vs Nifty]]-AVERAGE(Table2[6M Return vs Nifty]))/_xlfn.STDEV.P(Table2[6M Return vs Nifty])</f>
        <v>0.25790062491452825</v>
      </c>
      <c r="M239">
        <v>-3.6049769940212499</v>
      </c>
      <c r="N239">
        <f>(Table2[[#This Row],[1W Return vs Nifty]]-AVERAGE(Table2[1W Return vs Nifty]))/_xlfn.STDEV.P(Table2[1W Return vs Nifty])</f>
        <v>-0.13456394867907073</v>
      </c>
      <c r="O239">
        <v>269.92</v>
      </c>
      <c r="P239">
        <v>269.96221470006498</v>
      </c>
      <c r="Q239">
        <v>240.77899714776299</v>
      </c>
      <c r="R239">
        <v>59.536628661705599</v>
      </c>
      <c r="S239" s="2">
        <f>(Table2[[#This Row],[Close Price]]-Table2[[#This Row],[20D EMA]])/Table2[[#This Row],[20D EMA]]</f>
        <v>1.5856550088915133E-2</v>
      </c>
      <c r="T239" s="2">
        <f>(Table2[[#This Row],[Close Price]]-Table2[[#This Row],[50D EMA]])/Table2[[#This Row],[50D EMA]]</f>
        <v>1.5697697933924944E-2</v>
      </c>
      <c r="U239" s="2">
        <f>(Table2[[#This Row],[Close Price]]-Table2[[#This Row],[200D EMA]])/Table2[[#This Row],[200D EMA]]</f>
        <v>0.13880364669733611</v>
      </c>
      <c r="V239">
        <v>0.75269678122027195</v>
      </c>
      <c r="W239">
        <v>268.35000000000002</v>
      </c>
      <c r="X239">
        <v>275.45</v>
      </c>
      <c r="Y239">
        <v>263.5</v>
      </c>
      <c r="Z239">
        <v>275.45</v>
      </c>
      <c r="AA239">
        <v>223</v>
      </c>
      <c r="AB239">
        <v>286.55</v>
      </c>
      <c r="AC239" s="2">
        <f>(Table2[[#This Row],[Close Price]]/Table2[[#This Row],[Day Low]])-1</f>
        <v>2.1799888205701334E-2</v>
      </c>
      <c r="AD239" s="2">
        <f>(Table2[[#This Row],[Day High]]/Table2[[#This Row],[Close Price]])-1</f>
        <v>4.5587162654996405E-3</v>
      </c>
      <c r="AE239" s="2">
        <f>(Table2[[#This Row],[Close Price]]/Table2[[#This Row],[Current Week Low]])-1</f>
        <v>4.0607210626185886E-2</v>
      </c>
      <c r="AF239" s="2">
        <f>(Table2[[#This Row],[Current Week High]]/Table2[[#This Row],[Close Price]])-1</f>
        <v>4.5587162654996405E-3</v>
      </c>
      <c r="AG239" s="2">
        <f>(Table2[[#This Row],[Close Price]]/Table2[[#This Row],[Current Month Low]])-1</f>
        <v>0.22959641255605368</v>
      </c>
      <c r="AH239" s="2">
        <f>(Table2[[#This Row],[Current Month High]]/Table2[[#This Row],[Close Price]])-1</f>
        <v>4.5040116703136457E-2</v>
      </c>
      <c r="AI239">
        <v>6.8380743982494598</v>
      </c>
      <c r="AJ239">
        <v>75.095785440613</v>
      </c>
      <c r="AK239" t="str">
        <f>IF(AND(Table2[[#This Row],[20D EMA]]&gt;Table2[[#This Row],[50D EMA]],Table2[[#This Row],[50D EMA]]&gt;Table2[[#This Row],[200D EMA]]),"Uptrend","Downtrend/NoTrend")</f>
        <v>Downtrend/NoTrend</v>
      </c>
      <c r="AL239">
        <v>-0.03</v>
      </c>
      <c r="AM239" t="s">
        <v>10126</v>
      </c>
      <c r="AN239">
        <v>0.24</v>
      </c>
      <c r="AO239" t="s">
        <v>10125</v>
      </c>
      <c r="AP239">
        <v>8.9652175119068006E-2</v>
      </c>
      <c r="AQ239">
        <f>(Table2[[#This Row],[Sharpe Ratio]]-AVERAGE(Table2[Sharpe Ratio]))/_xlfn.STDEV.P(Table2[Sharpe Ratio])</f>
        <v>0.40180711267547764</v>
      </c>
      <c r="AR2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40" spans="1:44" x14ac:dyDescent="0.3">
      <c r="A240" t="s">
        <v>41</v>
      </c>
      <c r="B240" t="s">
        <v>42</v>
      </c>
      <c r="C240" t="s">
        <v>10078</v>
      </c>
      <c r="D240" t="s">
        <v>43</v>
      </c>
      <c r="E240">
        <v>530475.81530279003</v>
      </c>
      <c r="F240">
        <v>424.9</v>
      </c>
      <c r="G240">
        <v>-31.998611359190999</v>
      </c>
      <c r="H240">
        <f>(Table2[[#This Row],[1Y Return vs Nifty]]-AVERAGE(Table2[1Y Return vs Nifty]))/_xlfn.STDEV.P(Table2[1Y Return vs Nifty])</f>
        <v>-0.91661270134408601</v>
      </c>
      <c r="I240">
        <v>-6.3170843776064203</v>
      </c>
      <c r="J240">
        <f>(Table2[[#This Row],[1M Return vs Nifty]]-AVERAGE(Table2[1M Return vs Nifty]))/_xlfn.STDEV.P(Table2[1M Return vs Nifty])</f>
        <v>-0.75723128643493465</v>
      </c>
      <c r="K240">
        <v>-18.694541938353499</v>
      </c>
      <c r="L240">
        <f>(Table2[[#This Row],[6M Return vs Nifty]]-AVERAGE(Table2[6M Return vs Nifty]))/_xlfn.STDEV.P(Table2[6M Return vs Nifty])</f>
        <v>-0.96664878936745524</v>
      </c>
      <c r="M240">
        <v>-1.74325498071079</v>
      </c>
      <c r="N240">
        <f>(Table2[[#This Row],[1W Return vs Nifty]]-AVERAGE(Table2[1W Return vs Nifty]))/_xlfn.STDEV.P(Table2[1W Return vs Nifty])</f>
        <v>0.23052630800756183</v>
      </c>
      <c r="O240">
        <v>427.22</v>
      </c>
      <c r="P240">
        <v>428.88072133349198</v>
      </c>
      <c r="Q240">
        <v>429.50584249661603</v>
      </c>
      <c r="R240">
        <v>45.609240451055904</v>
      </c>
      <c r="S240" s="2">
        <f>(Table2[[#This Row],[Close Price]]-Table2[[#This Row],[20D EMA]])/Table2[[#This Row],[20D EMA]]</f>
        <v>-5.4304573755911472E-3</v>
      </c>
      <c r="T240" s="2">
        <f>(Table2[[#This Row],[Close Price]]-Table2[[#This Row],[50D EMA]])/Table2[[#This Row],[50D EMA]]</f>
        <v>-9.2816513671096987E-3</v>
      </c>
      <c r="U240" s="2">
        <f>(Table2[[#This Row],[Close Price]]-Table2[[#This Row],[200D EMA]])/Table2[[#This Row],[200D EMA]]</f>
        <v>-1.0723585201643298E-2</v>
      </c>
      <c r="V240">
        <v>1.0148532246941599</v>
      </c>
      <c r="W240">
        <v>423.5</v>
      </c>
      <c r="X240">
        <v>428</v>
      </c>
      <c r="Y240">
        <v>419.75</v>
      </c>
      <c r="Z240">
        <v>428</v>
      </c>
      <c r="AA240">
        <v>402.85</v>
      </c>
      <c r="AB240">
        <v>441.65</v>
      </c>
      <c r="AC240" s="2">
        <f>(Table2[[#This Row],[Close Price]]/Table2[[#This Row],[Day Low]])-1</f>
        <v>3.3057851239668423E-3</v>
      </c>
      <c r="AD240" s="2">
        <f>(Table2[[#This Row],[Day High]]/Table2[[#This Row],[Close Price]])-1</f>
        <v>7.2958343139561954E-3</v>
      </c>
      <c r="AE240" s="2">
        <f>(Table2[[#This Row],[Close Price]]/Table2[[#This Row],[Current Week Low]])-1</f>
        <v>1.2269207861822506E-2</v>
      </c>
      <c r="AF240" s="2">
        <f>(Table2[[#This Row],[Current Week High]]/Table2[[#This Row],[Close Price]])-1</f>
        <v>7.2958343139561954E-3</v>
      </c>
      <c r="AG240" s="2">
        <f>(Table2[[#This Row],[Close Price]]/Table2[[#This Row],[Current Month Low]])-1</f>
        <v>5.4735013032145785E-2</v>
      </c>
      <c r="AH240" s="2">
        <f>(Table2[[#This Row],[Current Month High]]/Table2[[#This Row],[Close Price]])-1</f>
        <v>3.942104024476345E-2</v>
      </c>
      <c r="AI240">
        <v>17.604142151094301</v>
      </c>
      <c r="AJ240">
        <v>6.3978965819456501</v>
      </c>
      <c r="AK240" t="str">
        <f>IF(AND(Table2[[#This Row],[20D EMA]]&gt;Table2[[#This Row],[50D EMA]],Table2[[#This Row],[50D EMA]]&gt;Table2[[#This Row],[200D EMA]]),"Uptrend","Downtrend/NoTrend")</f>
        <v>Downtrend/NoTrend</v>
      </c>
      <c r="AL240">
        <v>-0.06</v>
      </c>
      <c r="AM240" t="s">
        <v>10126</v>
      </c>
      <c r="AN240">
        <v>-1.87</v>
      </c>
      <c r="AO240" t="s">
        <v>10126</v>
      </c>
      <c r="AP240">
        <v>8.9015873791084998E-2</v>
      </c>
      <c r="AQ240">
        <f>(Table2[[#This Row],[Sharpe Ratio]]-AVERAGE(Table2[Sharpe Ratio]))/_xlfn.STDEV.P(Table2[Sharpe Ratio])</f>
        <v>0.39461316040028194</v>
      </c>
      <c r="AR2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41" spans="1:44" x14ac:dyDescent="0.3">
      <c r="A241" t="s">
        <v>1682</v>
      </c>
      <c r="B241" t="s">
        <v>1683</v>
      </c>
      <c r="C241" t="s">
        <v>10084</v>
      </c>
      <c r="D241" t="s">
        <v>1489</v>
      </c>
      <c r="E241">
        <v>4556.3130569249997</v>
      </c>
      <c r="F241">
        <v>704.25</v>
      </c>
      <c r="G241">
        <v>-4.1855679603710501</v>
      </c>
      <c r="H241">
        <f>(Table2[[#This Row],[1Y Return vs Nifty]]-AVERAGE(Table2[1Y Return vs Nifty]))/_xlfn.STDEV.P(Table2[1Y Return vs Nifty])</f>
        <v>-0.5837775679621946</v>
      </c>
      <c r="I241">
        <v>3.12658526313492</v>
      </c>
      <c r="J241">
        <f>(Table2[[#This Row],[1M Return vs Nifty]]-AVERAGE(Table2[1M Return vs Nifty]))/_xlfn.STDEV.P(Table2[1M Return vs Nifty])</f>
        <v>0.11741067456881768</v>
      </c>
      <c r="K241">
        <v>-25.5721215418877</v>
      </c>
      <c r="L241">
        <f>(Table2[[#This Row],[6M Return vs Nifty]]-AVERAGE(Table2[6M Return vs Nifty]))/_xlfn.STDEV.P(Table2[6M Return vs Nifty])</f>
        <v>-1.1767584956526689</v>
      </c>
      <c r="M241">
        <v>-3.3317525550700799</v>
      </c>
      <c r="N241">
        <f>(Table2[[#This Row],[1W Return vs Nifty]]-AVERAGE(Table2[1W Return vs Nifty]))/_xlfn.STDEV.P(Table2[1W Return vs Nifty])</f>
        <v>-8.09836720123258E-2</v>
      </c>
      <c r="O241">
        <v>700.39</v>
      </c>
      <c r="P241">
        <v>718.25260090137203</v>
      </c>
      <c r="Q241">
        <v>745.38202558014802</v>
      </c>
      <c r="R241">
        <v>53.596233621653198</v>
      </c>
      <c r="S241" s="2">
        <f>(Table2[[#This Row],[Close Price]]-Table2[[#This Row],[20D EMA]])/Table2[[#This Row],[20D EMA]]</f>
        <v>5.5112151801139557E-3</v>
      </c>
      <c r="T241" s="2">
        <f>(Table2[[#This Row],[Close Price]]-Table2[[#This Row],[50D EMA]])/Table2[[#This Row],[50D EMA]]</f>
        <v>-1.949537096531144E-2</v>
      </c>
      <c r="U241" s="2">
        <f>(Table2[[#This Row],[Close Price]]-Table2[[#This Row],[200D EMA]])/Table2[[#This Row],[200D EMA]]</f>
        <v>-5.51824757890211E-2</v>
      </c>
      <c r="V241">
        <v>0.63170805453019596</v>
      </c>
      <c r="W241">
        <v>699.65</v>
      </c>
      <c r="X241">
        <v>716</v>
      </c>
      <c r="Y241">
        <v>691.25</v>
      </c>
      <c r="Z241">
        <v>719</v>
      </c>
      <c r="AA241">
        <v>610.4</v>
      </c>
      <c r="AB241">
        <v>723.35</v>
      </c>
      <c r="AC241" s="2">
        <f>(Table2[[#This Row],[Close Price]]/Table2[[#This Row],[Day Low]])-1</f>
        <v>6.5747159293934043E-3</v>
      </c>
      <c r="AD241" s="2">
        <f>(Table2[[#This Row],[Day High]]/Table2[[#This Row],[Close Price]])-1</f>
        <v>1.6684416045438466E-2</v>
      </c>
      <c r="AE241" s="2">
        <f>(Table2[[#This Row],[Close Price]]/Table2[[#This Row],[Current Week Low]])-1</f>
        <v>1.8806509945750394E-2</v>
      </c>
      <c r="AF241" s="2">
        <f>(Table2[[#This Row],[Current Week High]]/Table2[[#This Row],[Close Price]])-1</f>
        <v>2.0944266950656765E-2</v>
      </c>
      <c r="AG241" s="2">
        <f>(Table2[[#This Row],[Close Price]]/Table2[[#This Row],[Current Month Low]])-1</f>
        <v>0.15375163826998683</v>
      </c>
      <c r="AH241" s="2">
        <f>(Table2[[#This Row],[Current Month High]]/Table2[[#This Row],[Close Price]])-1</f>
        <v>2.7121050763223353E-2</v>
      </c>
      <c r="AI241">
        <v>54.632587859424902</v>
      </c>
      <c r="AJ241">
        <v>25.747701098116199</v>
      </c>
      <c r="AK241" t="str">
        <f>IF(AND(Table2[[#This Row],[20D EMA]]&gt;Table2[[#This Row],[50D EMA]],Table2[[#This Row],[50D EMA]]&gt;Table2[[#This Row],[200D EMA]]),"Uptrend","Downtrend/NoTrend")</f>
        <v>Downtrend/NoTrend</v>
      </c>
      <c r="AL241">
        <v>-0.22</v>
      </c>
      <c r="AM241" t="s">
        <v>10126</v>
      </c>
      <c r="AN241">
        <v>-1.49</v>
      </c>
      <c r="AO241" t="s">
        <v>10126</v>
      </c>
      <c r="AP241">
        <v>8.7498280024171995E-2</v>
      </c>
      <c r="AQ241">
        <f>(Table2[[#This Row],[Sharpe Ratio]]-AVERAGE(Table2[Sharpe Ratio]))/_xlfn.STDEV.P(Table2[Sharpe Ratio])</f>
        <v>0.37745541350870526</v>
      </c>
      <c r="AR2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42" spans="1:44" x14ac:dyDescent="0.3">
      <c r="A242" t="s">
        <v>960</v>
      </c>
      <c r="B242" t="s">
        <v>961</v>
      </c>
      <c r="C242" t="s">
        <v>10090</v>
      </c>
      <c r="D242" t="s">
        <v>542</v>
      </c>
      <c r="E242">
        <v>14387.983283129999</v>
      </c>
      <c r="F242">
        <v>765.15</v>
      </c>
      <c r="G242">
        <v>46.9263134780768</v>
      </c>
      <c r="H242">
        <f>(Table2[[#This Row],[1Y Return vs Nifty]]-AVERAGE(Table2[1Y Return vs Nifty]))/_xlfn.STDEV.P(Table2[1Y Return vs Nifty])</f>
        <v>2.7871780583638702E-2</v>
      </c>
      <c r="I242">
        <v>9.2869153544994898</v>
      </c>
      <c r="J242">
        <f>(Table2[[#This Row],[1M Return vs Nifty]]-AVERAGE(Table2[1M Return vs Nifty]))/_xlfn.STDEV.P(Table2[1M Return vs Nifty])</f>
        <v>0.68796040751336829</v>
      </c>
      <c r="K242">
        <v>26.691510882361701</v>
      </c>
      <c r="L242">
        <f>(Table2[[#This Row],[6M Return vs Nifty]]-AVERAGE(Table2[6M Return vs Nifty]))/_xlfn.STDEV.P(Table2[6M Return vs Nifty])</f>
        <v>0.4198928106316695</v>
      </c>
      <c r="M242">
        <v>-4.0793760313616296</v>
      </c>
      <c r="N242">
        <f>(Table2[[#This Row],[1W Return vs Nifty]]-AVERAGE(Table2[1W Return vs Nifty]))/_xlfn.STDEV.P(Table2[1W Return vs Nifty])</f>
        <v>-0.22759527401991156</v>
      </c>
      <c r="O242">
        <v>744.01</v>
      </c>
      <c r="P242">
        <v>708.97210938378498</v>
      </c>
      <c r="Q242">
        <v>618.31740794560801</v>
      </c>
      <c r="R242">
        <v>55.631645566478802</v>
      </c>
      <c r="S242" s="2">
        <f>(Table2[[#This Row],[Close Price]]-Table2[[#This Row],[20D EMA]])/Table2[[#This Row],[20D EMA]]</f>
        <v>2.8413596591443647E-2</v>
      </c>
      <c r="T242" s="2">
        <f>(Table2[[#This Row],[Close Price]]-Table2[[#This Row],[50D EMA]])/Table2[[#This Row],[50D EMA]]</f>
        <v>7.9238505820832569E-2</v>
      </c>
      <c r="U242" s="2">
        <f>(Table2[[#This Row],[Close Price]]-Table2[[#This Row],[200D EMA]])/Table2[[#This Row],[200D EMA]]</f>
        <v>0.23747122459684736</v>
      </c>
      <c r="V242">
        <v>1.63338377827224</v>
      </c>
      <c r="W242">
        <v>755.75</v>
      </c>
      <c r="X242">
        <v>776.45</v>
      </c>
      <c r="Y242">
        <v>752.2</v>
      </c>
      <c r="Z242">
        <v>819</v>
      </c>
      <c r="AA242">
        <v>623.85</v>
      </c>
      <c r="AB242">
        <v>820.8</v>
      </c>
      <c r="AC242" s="2">
        <f>(Table2[[#This Row],[Close Price]]/Table2[[#This Row],[Day Low]])-1</f>
        <v>1.2437975521005562E-2</v>
      </c>
      <c r="AD242" s="2">
        <f>(Table2[[#This Row],[Day High]]/Table2[[#This Row],[Close Price]])-1</f>
        <v>1.4768346075932914E-2</v>
      </c>
      <c r="AE242" s="2">
        <f>(Table2[[#This Row],[Close Price]]/Table2[[#This Row],[Current Week Low]])-1</f>
        <v>1.7216165913320758E-2</v>
      </c>
      <c r="AF242" s="2">
        <f>(Table2[[#This Row],[Current Week High]]/Table2[[#This Row],[Close Price]])-1</f>
        <v>7.0378357184865736E-2</v>
      </c>
      <c r="AG242" s="2">
        <f>(Table2[[#This Row],[Close Price]]/Table2[[#This Row],[Current Month Low]])-1</f>
        <v>0.22649675402741032</v>
      </c>
      <c r="AH242" s="2">
        <f>(Table2[[#This Row],[Current Month High]]/Table2[[#This Row],[Close Price]])-1</f>
        <v>7.2730837090766443E-2</v>
      </c>
      <c r="AI242">
        <v>7.2730837090766398</v>
      </c>
      <c r="AJ242">
        <v>87.078239608801894</v>
      </c>
      <c r="AK242" t="str">
        <f>IF(AND(Table2[[#This Row],[20D EMA]]&gt;Table2[[#This Row],[50D EMA]],Table2[[#This Row],[50D EMA]]&gt;Table2[[#This Row],[200D EMA]]),"Uptrend","Downtrend/NoTrend")</f>
        <v>Uptrend</v>
      </c>
      <c r="AL242">
        <v>0.09</v>
      </c>
      <c r="AM242" t="s">
        <v>10125</v>
      </c>
      <c r="AN242">
        <v>2.48</v>
      </c>
      <c r="AO242" t="s">
        <v>10125</v>
      </c>
      <c r="AP242">
        <v>8.7069052722174994E-2</v>
      </c>
      <c r="AQ242">
        <f>(Table2[[#This Row],[Sharpe Ratio]]-AVERAGE(Table2[Sharpe Ratio]))/_xlfn.STDEV.P(Table2[Sharpe Ratio])</f>
        <v>0.37260261721553162</v>
      </c>
      <c r="AR2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1.2807323419242964</v>
      </c>
    </row>
    <row r="243" spans="1:44" x14ac:dyDescent="0.3">
      <c r="A243" t="s">
        <v>1702</v>
      </c>
      <c r="B243" t="s">
        <v>1703</v>
      </c>
      <c r="C243" t="s">
        <v>613</v>
      </c>
      <c r="D243" t="s">
        <v>613</v>
      </c>
      <c r="E243">
        <v>4358.2994597999996</v>
      </c>
      <c r="F243">
        <v>211.02</v>
      </c>
      <c r="G243">
        <v>69.284808853092898</v>
      </c>
      <c r="H243">
        <f>(Table2[[#This Row],[1Y Return vs Nifty]]-AVERAGE(Table2[1Y Return vs Nifty]))/_xlfn.STDEV.P(Table2[1Y Return vs Nifty])</f>
        <v>0.29543303533929849</v>
      </c>
      <c r="I243">
        <v>8.8185616593650291</v>
      </c>
      <c r="J243">
        <f>(Table2[[#This Row],[1M Return vs Nifty]]-AVERAGE(Table2[1M Return vs Nifty]))/_xlfn.STDEV.P(Table2[1M Return vs Nifty])</f>
        <v>0.6445830118674527</v>
      </c>
      <c r="K243">
        <v>30.996893486604201</v>
      </c>
      <c r="L243">
        <f>(Table2[[#This Row],[6M Return vs Nifty]]-AVERAGE(Table2[6M Return vs Nifty]))/_xlfn.STDEV.P(Table2[6M Return vs Nifty])</f>
        <v>0.55142202971304644</v>
      </c>
      <c r="M243">
        <v>11.548259145022699</v>
      </c>
      <c r="N243">
        <f>(Table2[[#This Row],[1W Return vs Nifty]]-AVERAGE(Table2[1W Return vs Nifty]))/_xlfn.STDEV.P(Table2[1W Return vs Nifty])</f>
        <v>2.8370391328139282</v>
      </c>
      <c r="O243">
        <v>184.46</v>
      </c>
      <c r="P243">
        <v>176.74574040659601</v>
      </c>
      <c r="Q243">
        <v>159.28954800100101</v>
      </c>
      <c r="R243">
        <v>84.574009334687105</v>
      </c>
      <c r="S243" s="2">
        <f>(Table2[[#This Row],[Close Price]]-Table2[[#This Row],[20D EMA]])/Table2[[#This Row],[20D EMA]]</f>
        <v>0.14398785644584192</v>
      </c>
      <c r="T243" s="2">
        <f>(Table2[[#This Row],[Close Price]]-Table2[[#This Row],[50D EMA]])/Table2[[#This Row],[50D EMA]]</f>
        <v>0.19391844756517204</v>
      </c>
      <c r="U243" s="2">
        <f>(Table2[[#This Row],[Close Price]]-Table2[[#This Row],[200D EMA]])/Table2[[#This Row],[200D EMA]]</f>
        <v>0.32475735318599758</v>
      </c>
      <c r="V243">
        <v>2.7269830750553599</v>
      </c>
      <c r="W243">
        <v>201.1</v>
      </c>
      <c r="X243">
        <v>214.5</v>
      </c>
      <c r="Y243">
        <v>176.6</v>
      </c>
      <c r="Z243">
        <v>214.5</v>
      </c>
      <c r="AA243">
        <v>134.1</v>
      </c>
      <c r="AB243">
        <v>214.5</v>
      </c>
      <c r="AC243" s="2">
        <f>(Table2[[#This Row],[Close Price]]/Table2[[#This Row],[Day Low]])-1</f>
        <v>4.9328692192939005E-2</v>
      </c>
      <c r="AD243" s="2">
        <f>(Table2[[#This Row],[Day High]]/Table2[[#This Row],[Close Price]])-1</f>
        <v>1.6491327836223979E-2</v>
      </c>
      <c r="AE243" s="2">
        <f>(Table2[[#This Row],[Close Price]]/Table2[[#This Row],[Current Week Low]])-1</f>
        <v>0.19490373725934318</v>
      </c>
      <c r="AF243" s="2">
        <f>(Table2[[#This Row],[Current Week High]]/Table2[[#This Row],[Close Price]])-1</f>
        <v>1.6491327836223979E-2</v>
      </c>
      <c r="AG243" s="2">
        <f>(Table2[[#This Row],[Close Price]]/Table2[[#This Row],[Current Month Low]])-1</f>
        <v>0.57360178970917231</v>
      </c>
      <c r="AH243" s="2">
        <f>(Table2[[#This Row],[Current Month High]]/Table2[[#This Row],[Close Price]])-1</f>
        <v>1.6491327836223979E-2</v>
      </c>
      <c r="AI243">
        <v>1.6491327836223899</v>
      </c>
      <c r="AJ243">
        <v>100.875773441218</v>
      </c>
      <c r="AK243" t="str">
        <f>IF(AND(Table2[[#This Row],[20D EMA]]&gt;Table2[[#This Row],[50D EMA]],Table2[[#This Row],[50D EMA]]&gt;Table2[[#This Row],[200D EMA]]),"Uptrend","Downtrend/NoTrend")</f>
        <v>Uptrend</v>
      </c>
      <c r="AL243">
        <v>0.14000000000000001</v>
      </c>
      <c r="AM243" t="s">
        <v>10125</v>
      </c>
      <c r="AN243">
        <v>25.92</v>
      </c>
      <c r="AO243" t="s">
        <v>10125</v>
      </c>
      <c r="AP243">
        <v>8.6345694029498002E-2</v>
      </c>
      <c r="AQ243">
        <f>(Table2[[#This Row],[Sharpe Ratio]]-AVERAGE(Table2[Sharpe Ratio]))/_xlfn.STDEV.P(Table2[Sharpe Ratio])</f>
        <v>0.36442440402609572</v>
      </c>
      <c r="AR2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4.6929016137598216</v>
      </c>
    </row>
    <row r="244" spans="1:44" x14ac:dyDescent="0.3">
      <c r="A244" t="s">
        <v>1140</v>
      </c>
      <c r="B244" t="s">
        <v>1141</v>
      </c>
      <c r="C244" t="s">
        <v>10083</v>
      </c>
      <c r="D244" t="s">
        <v>1142</v>
      </c>
      <c r="E244">
        <v>10059.291405784999</v>
      </c>
      <c r="F244">
        <v>494.35</v>
      </c>
      <c r="G244">
        <v>178.87971462287899</v>
      </c>
      <c r="H244">
        <f>(Table2[[#This Row],[1Y Return vs Nifty]]-AVERAGE(Table2[1Y Return vs Nifty]))/_xlfn.STDEV.P(Table2[1Y Return vs Nifty])</f>
        <v>1.6069412567448791</v>
      </c>
      <c r="I244">
        <v>-2.8282177744680199</v>
      </c>
      <c r="J244">
        <f>(Table2[[#This Row],[1M Return vs Nifty]]-AVERAGE(Table2[1M Return vs Nifty]))/_xlfn.STDEV.P(Table2[1M Return vs Nifty])</f>
        <v>-0.43410381125464836</v>
      </c>
      <c r="K244">
        <v>48.172038546896601</v>
      </c>
      <c r="L244">
        <f>(Table2[[#This Row],[6M Return vs Nifty]]-AVERAGE(Table2[6M Return vs Nifty]))/_xlfn.STDEV.P(Table2[6M Return vs Nifty])</f>
        <v>1.0761218357566695</v>
      </c>
      <c r="M244">
        <v>-4.6656004041820403</v>
      </c>
      <c r="N244">
        <f>(Table2[[#This Row],[1W Return vs Nifty]]-AVERAGE(Table2[1W Return vs Nifty]))/_xlfn.STDEV.P(Table2[1W Return vs Nifty])</f>
        <v>-0.34255594227155411</v>
      </c>
      <c r="O244">
        <v>508.11</v>
      </c>
      <c r="P244">
        <v>466.83950695134303</v>
      </c>
      <c r="Q244">
        <v>349.10504359856901</v>
      </c>
      <c r="R244">
        <v>38.543707399102303</v>
      </c>
      <c r="S244" s="2">
        <f>(Table2[[#This Row],[Close Price]]-Table2[[#This Row],[20D EMA]])/Table2[[#This Row],[20D EMA]]</f>
        <v>-2.7080750231249121E-2</v>
      </c>
      <c r="T244" s="2">
        <f>(Table2[[#This Row],[Close Price]]-Table2[[#This Row],[50D EMA]])/Table2[[#This Row],[50D EMA]]</f>
        <v>5.8929230793494762E-2</v>
      </c>
      <c r="U244" s="2">
        <f>(Table2[[#This Row],[Close Price]]-Table2[[#This Row],[200D EMA]])/Table2[[#This Row],[200D EMA]]</f>
        <v>0.41604943573501091</v>
      </c>
      <c r="V244">
        <v>0.723702861218256</v>
      </c>
      <c r="W244">
        <v>493</v>
      </c>
      <c r="X244">
        <v>518.79999999999995</v>
      </c>
      <c r="Y244">
        <v>493</v>
      </c>
      <c r="Z244">
        <v>566</v>
      </c>
      <c r="AA244">
        <v>420.2</v>
      </c>
      <c r="AB244">
        <v>566</v>
      </c>
      <c r="AC244" s="2">
        <f>(Table2[[#This Row],[Close Price]]/Table2[[#This Row],[Day Low]])-1</f>
        <v>2.7383367139959258E-3</v>
      </c>
      <c r="AD244" s="2">
        <f>(Table2[[#This Row],[Day High]]/Table2[[#This Row],[Close Price]])-1</f>
        <v>4.9458885405077258E-2</v>
      </c>
      <c r="AE244" s="2">
        <f>(Table2[[#This Row],[Close Price]]/Table2[[#This Row],[Current Week Low]])-1</f>
        <v>2.7383367139959258E-3</v>
      </c>
      <c r="AF244" s="2">
        <f>(Table2[[#This Row],[Current Week High]]/Table2[[#This Row],[Close Price]])-1</f>
        <v>0.14493779710731247</v>
      </c>
      <c r="AG244" s="2">
        <f>(Table2[[#This Row],[Close Price]]/Table2[[#This Row],[Current Month Low]])-1</f>
        <v>0.17646358876725388</v>
      </c>
      <c r="AH244" s="2">
        <f>(Table2[[#This Row],[Current Month High]]/Table2[[#This Row],[Close Price]])-1</f>
        <v>0.14493779710731247</v>
      </c>
      <c r="AI244">
        <v>14.4937797107312</v>
      </c>
      <c r="AJ244">
        <v>207.91030831516599</v>
      </c>
      <c r="AK244" t="str">
        <f>IF(AND(Table2[[#This Row],[20D EMA]]&gt;Table2[[#This Row],[50D EMA]],Table2[[#This Row],[50D EMA]]&gt;Table2[[#This Row],[200D EMA]]),"Uptrend","Downtrend/NoTrend")</f>
        <v>Uptrend</v>
      </c>
      <c r="AL244">
        <v>0.39</v>
      </c>
      <c r="AM244" t="s">
        <v>10125</v>
      </c>
      <c r="AN244">
        <v>-2.61</v>
      </c>
      <c r="AO244" t="s">
        <v>10126</v>
      </c>
      <c r="AP244">
        <v>8.6069497629103001E-2</v>
      </c>
      <c r="AQ244">
        <f>(Table2[[#This Row],[Sharpe Ratio]]-AVERAGE(Table2[Sharpe Ratio]))/_xlfn.STDEV.P(Table2[Sharpe Ratio])</f>
        <v>0.36130175814176158</v>
      </c>
      <c r="AR2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2.2677050971171075</v>
      </c>
    </row>
    <row r="245" spans="1:44" x14ac:dyDescent="0.3">
      <c r="A245" t="s">
        <v>723</v>
      </c>
      <c r="B245" t="s">
        <v>724</v>
      </c>
      <c r="C245" t="s">
        <v>10080</v>
      </c>
      <c r="D245" t="s">
        <v>197</v>
      </c>
      <c r="E245">
        <v>21710.908835710001</v>
      </c>
      <c r="F245">
        <v>572.29999999999995</v>
      </c>
      <c r="G245">
        <v>-16.298291273387498</v>
      </c>
      <c r="H245">
        <f>(Table2[[#This Row],[1Y Return vs Nifty]]-AVERAGE(Table2[1Y Return vs Nifty]))/_xlfn.STDEV.P(Table2[1Y Return vs Nifty])</f>
        <v>-0.72872897876957232</v>
      </c>
      <c r="I245">
        <v>3.12188387579954</v>
      </c>
      <c r="J245">
        <f>(Table2[[#This Row],[1M Return vs Nifty]]-AVERAGE(Table2[1M Return vs Nifty]))/_xlfn.STDEV.P(Table2[1M Return vs Nifty])</f>
        <v>0.1169752473678581</v>
      </c>
      <c r="K245">
        <v>10.2361240932412</v>
      </c>
      <c r="L245">
        <f>(Table2[[#This Row],[6M Return vs Nifty]]-AVERAGE(Table2[6M Return vs Nifty]))/_xlfn.STDEV.P(Table2[6M Return vs Nifty])</f>
        <v>-8.2818416919227714E-2</v>
      </c>
      <c r="M245">
        <v>-0.11930563645419399</v>
      </c>
      <c r="N245">
        <f>(Table2[[#This Row],[1W Return vs Nifty]]-AVERAGE(Table2[1W Return vs Nifty]))/_xlfn.STDEV.P(Table2[1W Return vs Nifty])</f>
        <v>0.54898850521093101</v>
      </c>
      <c r="O245">
        <v>561.6</v>
      </c>
      <c r="P245">
        <v>533.61008062479596</v>
      </c>
      <c r="Q245">
        <v>488.77104220040701</v>
      </c>
      <c r="R245">
        <v>54.639146718257599</v>
      </c>
      <c r="S245" s="2">
        <f>(Table2[[#This Row],[Close Price]]-Table2[[#This Row],[20D EMA]])/Table2[[#This Row],[20D EMA]]</f>
        <v>1.9052706552706432E-2</v>
      </c>
      <c r="T245" s="2">
        <f>(Table2[[#This Row],[Close Price]]-Table2[[#This Row],[50D EMA]])/Table2[[#This Row],[50D EMA]]</f>
        <v>7.2505975392935906E-2</v>
      </c>
      <c r="U245" s="2">
        <f>(Table2[[#This Row],[Close Price]]-Table2[[#This Row],[200D EMA]])/Table2[[#This Row],[200D EMA]]</f>
        <v>0.17089588086796725</v>
      </c>
      <c r="V245">
        <v>0.520330775296165</v>
      </c>
      <c r="W245">
        <v>568</v>
      </c>
      <c r="X245">
        <v>594.65</v>
      </c>
      <c r="Y245">
        <v>558.54999999999995</v>
      </c>
      <c r="Z245">
        <v>594.65</v>
      </c>
      <c r="AA245">
        <v>486.55</v>
      </c>
      <c r="AB245">
        <v>594.65</v>
      </c>
      <c r="AC245" s="2">
        <f>(Table2[[#This Row],[Close Price]]/Table2[[#This Row],[Day Low]])-1</f>
        <v>7.5704225352111187E-3</v>
      </c>
      <c r="AD245" s="2">
        <f>(Table2[[#This Row],[Day High]]/Table2[[#This Row],[Close Price]])-1</f>
        <v>3.9052944260003608E-2</v>
      </c>
      <c r="AE245" s="2">
        <f>(Table2[[#This Row],[Close Price]]/Table2[[#This Row],[Current Week Low]])-1</f>
        <v>2.4617312684629855E-2</v>
      </c>
      <c r="AF245" s="2">
        <f>(Table2[[#This Row],[Current Week High]]/Table2[[#This Row],[Close Price]])-1</f>
        <v>3.9052944260003608E-2</v>
      </c>
      <c r="AG245" s="2">
        <f>(Table2[[#This Row],[Close Price]]/Table2[[#This Row],[Current Month Low]])-1</f>
        <v>0.17624087966293267</v>
      </c>
      <c r="AH245" s="2">
        <f>(Table2[[#This Row],[Current Month High]]/Table2[[#This Row],[Close Price]])-1</f>
        <v>3.9052944260003608E-2</v>
      </c>
      <c r="AI245">
        <v>3.9052944260003599</v>
      </c>
      <c r="AJ245">
        <v>40.6833824975417</v>
      </c>
      <c r="AK245" t="str">
        <f>IF(AND(Table2[[#This Row],[20D EMA]]&gt;Table2[[#This Row],[50D EMA]],Table2[[#This Row],[50D EMA]]&gt;Table2[[#This Row],[200D EMA]]),"Uptrend","Downtrend/NoTrend")</f>
        <v>Uptrend</v>
      </c>
      <c r="AL245">
        <v>0.04</v>
      </c>
      <c r="AM245" t="s">
        <v>10125</v>
      </c>
      <c r="AN245">
        <v>1.88</v>
      </c>
      <c r="AO245" t="s">
        <v>10125</v>
      </c>
      <c r="AP245">
        <v>8.4600087604662005E-2</v>
      </c>
      <c r="AQ245">
        <f>(Table2[[#This Row],[Sharpe Ratio]]-AVERAGE(Table2[Sharpe Ratio]))/_xlfn.STDEV.P(Table2[Sharpe Ratio])</f>
        <v>0.34468877130102865</v>
      </c>
      <c r="AR2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0.19910512819101772</v>
      </c>
    </row>
    <row r="246" spans="1:44" x14ac:dyDescent="0.3">
      <c r="A246" t="s">
        <v>316</v>
      </c>
      <c r="B246" t="s">
        <v>317</v>
      </c>
      <c r="C246" t="s">
        <v>10080</v>
      </c>
      <c r="D246" t="s">
        <v>129</v>
      </c>
      <c r="E246">
        <v>77769.597146119995</v>
      </c>
      <c r="F246">
        <v>1670.35</v>
      </c>
      <c r="G246">
        <v>77.979408757092003</v>
      </c>
      <c r="H246">
        <f>(Table2[[#This Row],[1Y Return vs Nifty]]-AVERAGE(Table2[1Y Return vs Nifty]))/_xlfn.STDEV.P(Table2[1Y Return vs Nifty])</f>
        <v>0.39948020045005739</v>
      </c>
      <c r="I246">
        <v>1.9841514447973601</v>
      </c>
      <c r="J246">
        <f>(Table2[[#This Row],[1M Return vs Nifty]]-AVERAGE(Table2[1M Return vs Nifty]))/_xlfn.STDEV.P(Table2[1M Return vs Nifty])</f>
        <v>1.1602170756169705E-2</v>
      </c>
      <c r="K246">
        <v>23.8465629467673</v>
      </c>
      <c r="L246">
        <f>(Table2[[#This Row],[6M Return vs Nifty]]-AVERAGE(Table2[6M Return vs Nifty]))/_xlfn.STDEV.P(Table2[6M Return vs Nifty])</f>
        <v>0.33297979622798363</v>
      </c>
      <c r="M246">
        <v>-8.7521970782160707</v>
      </c>
      <c r="N246">
        <f>(Table2[[#This Row],[1W Return vs Nifty]]-AVERAGE(Table2[1W Return vs Nifty]))/_xlfn.STDEV.P(Table2[1W Return vs Nifty])</f>
        <v>-1.1439519713408102</v>
      </c>
      <c r="O246">
        <v>1646.52</v>
      </c>
      <c r="P246">
        <v>1517.2644223213199</v>
      </c>
      <c r="Q246">
        <v>1255.6781225898101</v>
      </c>
      <c r="R246">
        <v>49.103726811252699</v>
      </c>
      <c r="S246" s="2">
        <f>(Table2[[#This Row],[Close Price]]-Table2[[#This Row],[20D EMA]])/Table2[[#This Row],[20D EMA]]</f>
        <v>1.4472949007603873E-2</v>
      </c>
      <c r="T246" s="2">
        <f>(Table2[[#This Row],[Close Price]]-Table2[[#This Row],[50D EMA]])/Table2[[#This Row],[50D EMA]]</f>
        <v>0.10089578021243563</v>
      </c>
      <c r="U246" s="2">
        <f>(Table2[[#This Row],[Close Price]]-Table2[[#This Row],[200D EMA]])/Table2[[#This Row],[200D EMA]]</f>
        <v>0.33023739917912853</v>
      </c>
      <c r="V246">
        <v>1.0986970578411199</v>
      </c>
      <c r="W246">
        <v>1666.45</v>
      </c>
      <c r="X246">
        <v>1692.85</v>
      </c>
      <c r="Y246">
        <v>1666.45</v>
      </c>
      <c r="Z246">
        <v>1776.3</v>
      </c>
      <c r="AA246">
        <v>1406.25</v>
      </c>
      <c r="AB246">
        <v>1804.5</v>
      </c>
      <c r="AC246" s="2">
        <f>(Table2[[#This Row],[Close Price]]/Table2[[#This Row],[Day Low]])-1</f>
        <v>2.3403042395511164E-3</v>
      </c>
      <c r="AD246" s="2">
        <f>(Table2[[#This Row],[Day High]]/Table2[[#This Row],[Close Price]])-1</f>
        <v>1.347023078995413E-2</v>
      </c>
      <c r="AE246" s="2">
        <f>(Table2[[#This Row],[Close Price]]/Table2[[#This Row],[Current Week Low]])-1</f>
        <v>2.3403042395511164E-3</v>
      </c>
      <c r="AF246" s="2">
        <f>(Table2[[#This Row],[Current Week High]]/Table2[[#This Row],[Close Price]])-1</f>
        <v>6.3429820097584466E-2</v>
      </c>
      <c r="AG246" s="2">
        <f>(Table2[[#This Row],[Close Price]]/Table2[[#This Row],[Current Month Low]])-1</f>
        <v>0.18780444444444444</v>
      </c>
      <c r="AH246" s="2">
        <f>(Table2[[#This Row],[Current Month High]]/Table2[[#This Row],[Close Price]])-1</f>
        <v>8.03125093543271E-2</v>
      </c>
      <c r="AI246">
        <v>8.0312509354327002</v>
      </c>
      <c r="AJ246">
        <v>105.328826060233</v>
      </c>
      <c r="AK246" t="str">
        <f>IF(AND(Table2[[#This Row],[20D EMA]]&gt;Table2[[#This Row],[50D EMA]],Table2[[#This Row],[50D EMA]]&gt;Table2[[#This Row],[200D EMA]]),"Uptrend","Downtrend/NoTrend")</f>
        <v>Uptrend</v>
      </c>
      <c r="AL246">
        <v>0.25</v>
      </c>
      <c r="AM246" t="s">
        <v>10125</v>
      </c>
      <c r="AN246">
        <v>4.2300000000000004</v>
      </c>
      <c r="AO246" t="s">
        <v>10125</v>
      </c>
      <c r="AP246">
        <v>8.3946219356622997E-2</v>
      </c>
      <c r="AQ246">
        <f>(Table2[[#This Row],[Sharpe Ratio]]-AVERAGE(Table2[Sharpe Ratio]))/_xlfn.STDEV.P(Table2[Sharpe Ratio])</f>
        <v>0.33729620937511035</v>
      </c>
      <c r="AR2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-6.259359453148905E-2</v>
      </c>
    </row>
    <row r="247" spans="1:44" x14ac:dyDescent="0.3">
      <c r="A247" t="s">
        <v>1433</v>
      </c>
      <c r="B247" t="s">
        <v>1434</v>
      </c>
      <c r="C247" t="s">
        <v>10084</v>
      </c>
      <c r="D247" t="s">
        <v>613</v>
      </c>
      <c r="E247">
        <v>6814.9829679000004</v>
      </c>
      <c r="F247">
        <v>381.9</v>
      </c>
      <c r="G247">
        <v>101.646943590229</v>
      </c>
      <c r="H247">
        <f>(Table2[[#This Row],[1Y Return vs Nifty]]-AVERAGE(Table2[1Y Return vs Nifty]))/_xlfn.STDEV.P(Table2[1Y Return vs Nifty])</f>
        <v>0.68270656298979782</v>
      </c>
      <c r="I247">
        <v>16.228866887566401</v>
      </c>
      <c r="J247">
        <f>(Table2[[#This Row],[1M Return vs Nifty]]-AVERAGE(Table2[1M Return vs Nifty]))/_xlfn.STDEV.P(Table2[1M Return vs Nifty])</f>
        <v>1.3309013757022989</v>
      </c>
      <c r="K247">
        <v>-11.959577875617301</v>
      </c>
      <c r="L247">
        <f>(Table2[[#This Row],[6M Return vs Nifty]]-AVERAGE(Table2[6M Return vs Nifty]))/_xlfn.STDEV.P(Table2[6M Return vs Nifty])</f>
        <v>-0.76089598058341745</v>
      </c>
      <c r="M247">
        <v>-4.3567123287885199</v>
      </c>
      <c r="N247">
        <f>(Table2[[#This Row],[1W Return vs Nifty]]-AVERAGE(Table2[1W Return vs Nifty]))/_xlfn.STDEV.P(Table2[1W Return vs Nifty])</f>
        <v>-0.28198190064418338</v>
      </c>
      <c r="O247">
        <v>357.89</v>
      </c>
      <c r="P247">
        <v>334.12660961339998</v>
      </c>
      <c r="Q247">
        <v>301.20086667211598</v>
      </c>
      <c r="R247">
        <v>65.273881994451003</v>
      </c>
      <c r="S247" s="2">
        <f>(Table2[[#This Row],[Close Price]]-Table2[[#This Row],[20D EMA]])/Table2[[#This Row],[20D EMA]]</f>
        <v>6.7087652630696562E-2</v>
      </c>
      <c r="T247" s="2">
        <f>(Table2[[#This Row],[Close Price]]-Table2[[#This Row],[50D EMA]])/Table2[[#This Row],[50D EMA]]</f>
        <v>0.1429799034619722</v>
      </c>
      <c r="U247" s="2">
        <f>(Table2[[#This Row],[Close Price]]-Table2[[#This Row],[200D EMA]])/Table2[[#This Row],[200D EMA]]</f>
        <v>0.26792463852945086</v>
      </c>
      <c r="V247">
        <v>1.3303256736189399</v>
      </c>
      <c r="W247">
        <v>373.45</v>
      </c>
      <c r="X247">
        <v>402.9</v>
      </c>
      <c r="Y247">
        <v>367.1</v>
      </c>
      <c r="Z247">
        <v>402.9</v>
      </c>
      <c r="AA247">
        <v>258</v>
      </c>
      <c r="AB247">
        <v>414</v>
      </c>
      <c r="AC247" s="2">
        <f>(Table2[[#This Row],[Close Price]]/Table2[[#This Row],[Day Low]])-1</f>
        <v>2.2626857678404111E-2</v>
      </c>
      <c r="AD247" s="2">
        <f>(Table2[[#This Row],[Day High]]/Table2[[#This Row],[Close Price]])-1</f>
        <v>5.4988216810683443E-2</v>
      </c>
      <c r="AE247" s="2">
        <f>(Table2[[#This Row],[Close Price]]/Table2[[#This Row],[Current Week Low]])-1</f>
        <v>4.0315990193407591E-2</v>
      </c>
      <c r="AF247" s="2">
        <f>(Table2[[#This Row],[Current Week High]]/Table2[[#This Row],[Close Price]])-1</f>
        <v>5.4988216810683443E-2</v>
      </c>
      <c r="AG247" s="2">
        <f>(Table2[[#This Row],[Close Price]]/Table2[[#This Row],[Current Month Low]])-1</f>
        <v>0.4802325581395348</v>
      </c>
      <c r="AH247" s="2">
        <f>(Table2[[#This Row],[Current Month High]]/Table2[[#This Row],[Close Price]])-1</f>
        <v>8.4053417124901886E-2</v>
      </c>
      <c r="AI247">
        <v>11.0238282272846</v>
      </c>
      <c r="AJ247">
        <v>129.78339350180499</v>
      </c>
      <c r="AK247" t="str">
        <f>IF(AND(Table2[[#This Row],[20D EMA]]&gt;Table2[[#This Row],[50D EMA]],Table2[[#This Row],[50D EMA]]&gt;Table2[[#This Row],[200D EMA]]),"Uptrend","Downtrend/NoTrend")</f>
        <v>Uptrend</v>
      </c>
      <c r="AL247">
        <v>0.15</v>
      </c>
      <c r="AM247" t="s">
        <v>10125</v>
      </c>
      <c r="AN247">
        <v>-0.56999999999999995</v>
      </c>
      <c r="AO247" t="s">
        <v>10126</v>
      </c>
      <c r="AP247">
        <v>8.3780463788703005E-2</v>
      </c>
      <c r="AQ247">
        <f>(Table2[[#This Row],[Sharpe Ratio]]-AVERAGE(Table2[Sharpe Ratio]))/_xlfn.STDEV.P(Table2[Sharpe Ratio])</f>
        <v>0.3354221952995084</v>
      </c>
      <c r="AR2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1.3061522527640044</v>
      </c>
    </row>
    <row r="248" spans="1:44" x14ac:dyDescent="0.3">
      <c r="A248" t="s">
        <v>605</v>
      </c>
      <c r="B248" t="s">
        <v>606</v>
      </c>
      <c r="C248" t="s">
        <v>10080</v>
      </c>
      <c r="D248" t="s">
        <v>459</v>
      </c>
      <c r="E248">
        <v>30439.863413659899</v>
      </c>
      <c r="F248">
        <v>1663.15</v>
      </c>
      <c r="G248">
        <v>127.10688407537501</v>
      </c>
      <c r="H248">
        <f>(Table2[[#This Row],[1Y Return vs Nifty]]-AVERAGE(Table2[1Y Return vs Nifty]))/_xlfn.STDEV.P(Table2[1Y Return vs Nifty])</f>
        <v>0.98738241473884159</v>
      </c>
      <c r="I248">
        <v>26.092108741053</v>
      </c>
      <c r="J248">
        <f>(Table2[[#This Row],[1M Return vs Nifty]]-AVERAGE(Table2[1M Return vs Nifty]))/_xlfn.STDEV.P(Table2[1M Return vs Nifty])</f>
        <v>2.2444027501437058</v>
      </c>
      <c r="K248">
        <v>92.463839948789101</v>
      </c>
      <c r="L248">
        <f>(Table2[[#This Row],[6M Return vs Nifty]]-AVERAGE(Table2[6M Return vs Nifty]))/_xlfn.STDEV.P(Table2[6M Return vs Nifty])</f>
        <v>2.4292341106931121</v>
      </c>
      <c r="M248">
        <v>11.1686357448948</v>
      </c>
      <c r="N248">
        <f>(Table2[[#This Row],[1W Return vs Nifty]]-AVERAGE(Table2[1W Return vs Nifty]))/_xlfn.STDEV.P(Table2[1W Return vs Nifty])</f>
        <v>2.762593644386524</v>
      </c>
      <c r="O248">
        <v>1419.74</v>
      </c>
      <c r="P248">
        <v>1249.99446326871</v>
      </c>
      <c r="Q248">
        <v>944.32205131427395</v>
      </c>
      <c r="R248">
        <v>76.645203729614394</v>
      </c>
      <c r="S248" s="2">
        <f>(Table2[[#This Row],[Close Price]]-Table2[[#This Row],[20D EMA]])/Table2[[#This Row],[20D EMA]]</f>
        <v>0.17144688464084978</v>
      </c>
      <c r="T248" s="2">
        <f>(Table2[[#This Row],[Close Price]]-Table2[[#This Row],[50D EMA]])/Table2[[#This Row],[50D EMA]]</f>
        <v>0.33052589341147703</v>
      </c>
      <c r="U248" s="2">
        <f>(Table2[[#This Row],[Close Price]]-Table2[[#This Row],[200D EMA]])/Table2[[#This Row],[200D EMA]]</f>
        <v>0.76121059302309724</v>
      </c>
      <c r="V248">
        <v>1.65099459663024</v>
      </c>
      <c r="W248">
        <v>1581.2</v>
      </c>
      <c r="X248">
        <v>1715.65</v>
      </c>
      <c r="Y248">
        <v>1372</v>
      </c>
      <c r="Z248">
        <v>1775.95</v>
      </c>
      <c r="AA248">
        <v>1000</v>
      </c>
      <c r="AB248">
        <v>1775.95</v>
      </c>
      <c r="AC248" s="2">
        <f>(Table2[[#This Row],[Close Price]]/Table2[[#This Row],[Day Low]])-1</f>
        <v>5.1827725777890299E-2</v>
      </c>
      <c r="AD248" s="2">
        <f>(Table2[[#This Row],[Day High]]/Table2[[#This Row],[Close Price]])-1</f>
        <v>3.1566605537684422E-2</v>
      </c>
      <c r="AE248" s="2">
        <f>(Table2[[#This Row],[Close Price]]/Table2[[#This Row],[Current Week Low]])-1</f>
        <v>0.21220845481049566</v>
      </c>
      <c r="AF248" s="2">
        <f>(Table2[[#This Row],[Current Week High]]/Table2[[#This Row],[Close Price]])-1</f>
        <v>6.7823106755253493E-2</v>
      </c>
      <c r="AG248" s="2">
        <f>(Table2[[#This Row],[Close Price]]/Table2[[#This Row],[Current Month Low]])-1</f>
        <v>0.66315000000000013</v>
      </c>
      <c r="AH248" s="2">
        <f>(Table2[[#This Row],[Current Month High]]/Table2[[#This Row],[Close Price]])-1</f>
        <v>6.7823106755253493E-2</v>
      </c>
      <c r="AI248">
        <v>6.7823106755253404</v>
      </c>
      <c r="AJ248">
        <v>177.654424040066</v>
      </c>
      <c r="AK248" t="str">
        <f>IF(AND(Table2[[#This Row],[20D EMA]]&gt;Table2[[#This Row],[50D EMA]],Table2[[#This Row],[50D EMA]]&gt;Table2[[#This Row],[200D EMA]]),"Uptrend","Downtrend/NoTrend")</f>
        <v>Uptrend</v>
      </c>
      <c r="AL248">
        <v>0.68</v>
      </c>
      <c r="AM248" t="s">
        <v>10125</v>
      </c>
      <c r="AN248">
        <v>21.84</v>
      </c>
      <c r="AO248" t="s">
        <v>10125</v>
      </c>
      <c r="AP248">
        <v>8.3127651525914004E-2</v>
      </c>
      <c r="AQ248">
        <f>(Table2[[#This Row],[Sharpe Ratio]]-AVERAGE(Table2[Sharpe Ratio]))/_xlfn.STDEV.P(Table2[Sharpe Ratio])</f>
        <v>0.32804157222576247</v>
      </c>
      <c r="AR2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8.7516544921879458</v>
      </c>
    </row>
    <row r="249" spans="1:44" x14ac:dyDescent="0.3">
      <c r="A249" t="s">
        <v>28</v>
      </c>
      <c r="B249" t="s">
        <v>29</v>
      </c>
      <c r="C249" t="s">
        <v>10076</v>
      </c>
      <c r="D249" t="s">
        <v>24</v>
      </c>
      <c r="E249">
        <v>844061.15998415998</v>
      </c>
      <c r="F249">
        <v>1199.5999999999999</v>
      </c>
      <c r="G249">
        <v>1.4067395633339801</v>
      </c>
      <c r="H249">
        <f>(Table2[[#This Row],[1Y Return vs Nifty]]-AVERAGE(Table2[1Y Return vs Nifty]))/_xlfn.STDEV.P(Table2[1Y Return vs Nifty])</f>
        <v>-0.51685513901851809</v>
      </c>
      <c r="I249">
        <v>2.8038625818597702</v>
      </c>
      <c r="J249">
        <f>(Table2[[#This Row],[1M Return vs Nifty]]-AVERAGE(Table2[1M Return vs Nifty]))/_xlfn.STDEV.P(Table2[1M Return vs Nifty])</f>
        <v>8.7521149675533955E-2</v>
      </c>
      <c r="K249">
        <v>9.0083008817679104</v>
      </c>
      <c r="L249">
        <f>(Table2[[#This Row],[6M Return vs Nifty]]-AVERAGE(Table2[6M Return vs Nifty]))/_xlfn.STDEV.P(Table2[6M Return vs Nifty])</f>
        <v>-0.12032835343821076</v>
      </c>
      <c r="M249">
        <v>2.6434262886428002</v>
      </c>
      <c r="N249">
        <f>(Table2[[#This Row],[1W Return vs Nifty]]-AVERAGE(Table2[1W Return vs Nifty]))/_xlfn.STDEV.P(Table2[1W Return vs Nifty])</f>
        <v>1.0907699851948682</v>
      </c>
      <c r="O249">
        <v>1156.49</v>
      </c>
      <c r="P249">
        <v>1129.8848934557</v>
      </c>
      <c r="Q249">
        <v>1050.92519222531</v>
      </c>
      <c r="R249">
        <v>67.476402983459906</v>
      </c>
      <c r="S249" s="2">
        <f>(Table2[[#This Row],[Close Price]]-Table2[[#This Row],[20D EMA]])/Table2[[#This Row],[20D EMA]]</f>
        <v>3.7276586913851308E-2</v>
      </c>
      <c r="T249" s="2">
        <f>(Table2[[#This Row],[Close Price]]-Table2[[#This Row],[50D EMA]])/Table2[[#This Row],[50D EMA]]</f>
        <v>6.1701069682487356E-2</v>
      </c>
      <c r="U249" s="2">
        <f>(Table2[[#This Row],[Close Price]]-Table2[[#This Row],[200D EMA]])/Table2[[#This Row],[200D EMA]]</f>
        <v>0.14147040043818387</v>
      </c>
      <c r="V249">
        <v>1.45055625354178</v>
      </c>
      <c r="W249">
        <v>1196.3499999999999</v>
      </c>
      <c r="X249">
        <v>1227</v>
      </c>
      <c r="Y249">
        <v>1152.6500000000001</v>
      </c>
      <c r="Z249">
        <v>1235</v>
      </c>
      <c r="AA249">
        <v>1051.05</v>
      </c>
      <c r="AB249">
        <v>1235</v>
      </c>
      <c r="AC249" s="2">
        <f>(Table2[[#This Row],[Close Price]]/Table2[[#This Row],[Day Low]])-1</f>
        <v>2.7165963137878446E-3</v>
      </c>
      <c r="AD249" s="2">
        <f>(Table2[[#This Row],[Day High]]/Table2[[#This Row],[Close Price]])-1</f>
        <v>2.2840946982327415E-2</v>
      </c>
      <c r="AE249" s="2">
        <f>(Table2[[#This Row],[Close Price]]/Table2[[#This Row],[Current Week Low]])-1</f>
        <v>4.0732225740684358E-2</v>
      </c>
      <c r="AF249" s="2">
        <f>(Table2[[#This Row],[Current Week High]]/Table2[[#This Row],[Close Price]])-1</f>
        <v>2.9509836612204188E-2</v>
      </c>
      <c r="AG249" s="2">
        <f>(Table2[[#This Row],[Close Price]]/Table2[[#This Row],[Current Month Low]])-1</f>
        <v>0.1413348556205698</v>
      </c>
      <c r="AH249" s="2">
        <f>(Table2[[#This Row],[Current Month High]]/Table2[[#This Row],[Close Price]])-1</f>
        <v>2.9509836612204188E-2</v>
      </c>
      <c r="AI249">
        <v>2.9509836612204099</v>
      </c>
      <c r="AJ249">
        <v>33.4371523915461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0.02</v>
      </c>
      <c r="AM249" t="s">
        <v>10125</v>
      </c>
      <c r="AN249">
        <v>7.28</v>
      </c>
      <c r="AO249" t="s">
        <v>10125</v>
      </c>
      <c r="AP249">
        <v>8.2977859522424993E-2</v>
      </c>
      <c r="AQ249">
        <f>(Table2[[#This Row],[Sharpe Ratio]]-AVERAGE(Table2[Sharpe Ratio]))/_xlfn.STDEV.P(Table2[Sharpe Ratio])</f>
        <v>0.32634804043993115</v>
      </c>
      <c r="AR2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0.86745568285360442</v>
      </c>
    </row>
    <row r="250" spans="1:44" x14ac:dyDescent="0.3">
      <c r="A250" t="s">
        <v>282</v>
      </c>
      <c r="B250" t="s">
        <v>283</v>
      </c>
      <c r="C250" t="s">
        <v>10089</v>
      </c>
      <c r="D250" t="s">
        <v>140</v>
      </c>
      <c r="E250">
        <v>89197.893802349994</v>
      </c>
      <c r="F250">
        <v>3207.9</v>
      </c>
      <c r="G250">
        <v>76.076653864517894</v>
      </c>
      <c r="H250">
        <f>(Table2[[#This Row],[1Y Return vs Nifty]]-AVERAGE(Table2[1Y Return vs Nifty]))/_xlfn.STDEV.P(Table2[1Y Return vs Nifty])</f>
        <v>0.37671017599132378</v>
      </c>
      <c r="I250">
        <v>4.8713119681218497</v>
      </c>
      <c r="J250">
        <f>(Table2[[#This Row],[1M Return vs Nifty]]-AVERAGE(Table2[1M Return vs Nifty]))/_xlfn.STDEV.P(Table2[1M Return vs Nifty])</f>
        <v>0.27900158622904275</v>
      </c>
      <c r="K250">
        <v>50.407979674350003</v>
      </c>
      <c r="L250">
        <f>(Table2[[#This Row],[6M Return vs Nifty]]-AVERAGE(Table2[6M Return vs Nifty]))/_xlfn.STDEV.P(Table2[6M Return vs Nifty])</f>
        <v>1.1444297232173757</v>
      </c>
      <c r="M250">
        <v>0.97027897317115497</v>
      </c>
      <c r="N250">
        <f>(Table2[[#This Row],[1W Return vs Nifty]]-AVERAGE(Table2[1W Return vs Nifty]))/_xlfn.STDEV.P(Table2[1W Return vs Nifty])</f>
        <v>0.76265989222030106</v>
      </c>
      <c r="O250">
        <v>2984.49</v>
      </c>
      <c r="P250">
        <v>2822.68062242721</v>
      </c>
      <c r="Q250">
        <v>2329.1274272129099</v>
      </c>
      <c r="R250">
        <v>72.842735335262404</v>
      </c>
      <c r="S250" s="2">
        <f>(Table2[[#This Row],[Close Price]]-Table2[[#This Row],[20D EMA]])/Table2[[#This Row],[20D EMA]]</f>
        <v>7.485701074555462E-2</v>
      </c>
      <c r="T250" s="2">
        <f>(Table2[[#This Row],[Close Price]]-Table2[[#This Row],[50D EMA]])/Table2[[#This Row],[50D EMA]]</f>
        <v>0.13647288839980123</v>
      </c>
      <c r="U250" s="2">
        <f>(Table2[[#This Row],[Close Price]]-Table2[[#This Row],[200D EMA]])/Table2[[#This Row],[200D EMA]]</f>
        <v>0.37729690635202845</v>
      </c>
      <c r="V250">
        <v>0.68458540952720504</v>
      </c>
      <c r="W250">
        <v>3087.7</v>
      </c>
      <c r="X250">
        <v>3220</v>
      </c>
      <c r="Y250">
        <v>2956.5</v>
      </c>
      <c r="Z250">
        <v>3220</v>
      </c>
      <c r="AA250">
        <v>2492.1</v>
      </c>
      <c r="AB250">
        <v>3220</v>
      </c>
      <c r="AC250" s="2">
        <f>(Table2[[#This Row],[Close Price]]/Table2[[#This Row],[Day Low]])-1</f>
        <v>3.8928652394986551E-2</v>
      </c>
      <c r="AD250" s="2">
        <f>(Table2[[#This Row],[Day High]]/Table2[[#This Row],[Close Price]])-1</f>
        <v>3.7719380279934711E-3</v>
      </c>
      <c r="AE250" s="2">
        <f>(Table2[[#This Row],[Close Price]]/Table2[[#This Row],[Current Week Low]])-1</f>
        <v>8.5032978183663177E-2</v>
      </c>
      <c r="AF250" s="2">
        <f>(Table2[[#This Row],[Current Week High]]/Table2[[#This Row],[Close Price]])-1</f>
        <v>3.7719380279934711E-3</v>
      </c>
      <c r="AG250" s="2">
        <f>(Table2[[#This Row],[Close Price]]/Table2[[#This Row],[Current Month Low]])-1</f>
        <v>0.28722763934031548</v>
      </c>
      <c r="AH250" s="2">
        <f>(Table2[[#This Row],[Current Month High]]/Table2[[#This Row],[Close Price]])-1</f>
        <v>3.7719380279934711E-3</v>
      </c>
      <c r="AI250">
        <v>0.377193802799347</v>
      </c>
      <c r="AJ250">
        <v>114.53220089614101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7.0000000000000007E-2</v>
      </c>
      <c r="AM250" t="s">
        <v>10125</v>
      </c>
      <c r="AN250">
        <v>12.32</v>
      </c>
      <c r="AO250" t="s">
        <v>10125</v>
      </c>
      <c r="AP250">
        <v>8.2866541165713001E-2</v>
      </c>
      <c r="AQ250">
        <f>(Table2[[#This Row],[Sharpe Ratio]]-AVERAGE(Table2[Sharpe Ratio]))/_xlfn.STDEV.P(Table2[Sharpe Ratio])</f>
        <v>0.32508948743945609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2.8878908650974995</v>
      </c>
    </row>
    <row r="251" spans="1:44" x14ac:dyDescent="0.3">
      <c r="A251" t="s">
        <v>552</v>
      </c>
      <c r="B251" t="s">
        <v>553</v>
      </c>
      <c r="C251" t="s">
        <v>10083</v>
      </c>
      <c r="D251" t="s">
        <v>169</v>
      </c>
      <c r="E251">
        <v>34365.217366557001</v>
      </c>
      <c r="F251">
        <v>187.11</v>
      </c>
      <c r="G251">
        <v>101.764729125909</v>
      </c>
      <c r="H251">
        <f>(Table2[[#This Row],[1Y Return vs Nifty]]-AVERAGE(Table2[1Y Return vs Nifty]))/_xlfn.STDEV.P(Table2[1Y Return vs Nifty])</f>
        <v>0.68411608743185059</v>
      </c>
      <c r="I251">
        <v>-14.102005739377001</v>
      </c>
      <c r="J251">
        <f>(Table2[[#This Row],[1M Return vs Nifty]]-AVERAGE(Table2[1M Return vs Nifty]))/_xlfn.STDEV.P(Table2[1M Return vs Nifty])</f>
        <v>-1.4782453779003901</v>
      </c>
      <c r="K251">
        <v>35.249580751995403</v>
      </c>
      <c r="L251">
        <f>(Table2[[#This Row],[6M Return vs Nifty]]-AVERAGE(Table2[6M Return vs Nifty]))/_xlfn.STDEV.P(Table2[6M Return vs Nifty])</f>
        <v>0.68134140887880001</v>
      </c>
      <c r="M251">
        <v>-5.8870993610187599</v>
      </c>
      <c r="N251">
        <f>(Table2[[#This Row],[1W Return vs Nifty]]-AVERAGE(Table2[1W Return vs Nifty]))/_xlfn.STDEV.P(Table2[1W Return vs Nifty])</f>
        <v>-0.58209619828484771</v>
      </c>
      <c r="O251">
        <v>187.27</v>
      </c>
      <c r="P251">
        <v>183.06832872029901</v>
      </c>
      <c r="Q251">
        <v>148.957076025248</v>
      </c>
      <c r="R251">
        <v>49.146766399884903</v>
      </c>
      <c r="S251" s="2">
        <f>(Table2[[#This Row],[Close Price]]-Table2[[#This Row],[20D EMA]])/Table2[[#This Row],[20D EMA]]</f>
        <v>-8.5438137448601791E-4</v>
      </c>
      <c r="T251" s="2">
        <f>(Table2[[#This Row],[Close Price]]-Table2[[#This Row],[50D EMA]])/Table2[[#This Row],[50D EMA]]</f>
        <v>2.2077392129777263E-2</v>
      </c>
      <c r="U251" s="2">
        <f>(Table2[[#This Row],[Close Price]]-Table2[[#This Row],[200D EMA]])/Table2[[#This Row],[200D EMA]]</f>
        <v>0.25613367953251948</v>
      </c>
      <c r="V251">
        <v>0.69716204473312005</v>
      </c>
      <c r="W251">
        <v>184.68</v>
      </c>
      <c r="X251">
        <v>189</v>
      </c>
      <c r="Y251">
        <v>180.76</v>
      </c>
      <c r="Z251">
        <v>192.4</v>
      </c>
      <c r="AA251">
        <v>147.15</v>
      </c>
      <c r="AB251">
        <v>201.6</v>
      </c>
      <c r="AC251" s="2">
        <f>(Table2[[#This Row],[Close Price]]/Table2[[#This Row],[Day Low]])-1</f>
        <v>1.3157894736842035E-2</v>
      </c>
      <c r="AD251" s="2">
        <f>(Table2[[#This Row],[Day High]]/Table2[[#This Row],[Close Price]])-1</f>
        <v>1.0101010101009944E-2</v>
      </c>
      <c r="AE251" s="2">
        <f>(Table2[[#This Row],[Close Price]]/Table2[[#This Row],[Current Week Low]])-1</f>
        <v>3.5129453418898171E-2</v>
      </c>
      <c r="AF251" s="2">
        <f>(Table2[[#This Row],[Current Week High]]/Table2[[#This Row],[Close Price]])-1</f>
        <v>2.827213938325035E-2</v>
      </c>
      <c r="AG251" s="2">
        <f>(Table2[[#This Row],[Close Price]]/Table2[[#This Row],[Current Month Low]])-1</f>
        <v>0.27155963302752295</v>
      </c>
      <c r="AH251" s="2">
        <f>(Table2[[#This Row],[Current Month High]]/Table2[[#This Row],[Close Price]])-1</f>
        <v>7.7441077441077422E-2</v>
      </c>
      <c r="AI251">
        <v>10.255999144887999</v>
      </c>
      <c r="AJ251">
        <v>128.88073394495399</v>
      </c>
      <c r="AK251" t="str">
        <f>IF(AND(Table2[[#This Row],[20D EMA]]&gt;Table2[[#This Row],[50D EMA]],Table2[[#This Row],[50D EMA]]&gt;Table2[[#This Row],[200D EMA]]),"Uptrend","Downtrend/NoTrend")</f>
        <v>Uptrend</v>
      </c>
      <c r="AL251">
        <v>-0.06</v>
      </c>
      <c r="AM251" t="s">
        <v>10126</v>
      </c>
      <c r="AN251">
        <v>2.15</v>
      </c>
      <c r="AO251" t="s">
        <v>10125</v>
      </c>
      <c r="AP251">
        <v>8.2786406373277999E-2</v>
      </c>
      <c r="AQ251">
        <f>(Table2[[#This Row],[Sharpe Ratio]]-AVERAGE(Table2[Sharpe Ratio]))/_xlfn.STDEV.P(Table2[Sharpe Ratio])</f>
        <v>0.32418349235975463</v>
      </c>
      <c r="AR2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-0.37070058751483259</v>
      </c>
    </row>
    <row r="252" spans="1:44" x14ac:dyDescent="0.3">
      <c r="A252" t="s">
        <v>30</v>
      </c>
      <c r="B252" t="s">
        <v>31</v>
      </c>
      <c r="C252" t="s">
        <v>10076</v>
      </c>
      <c r="D252" t="s">
        <v>32</v>
      </c>
      <c r="E252">
        <v>757654.93013692996</v>
      </c>
      <c r="F252">
        <v>848.95</v>
      </c>
      <c r="G252">
        <v>22.4334554657766</v>
      </c>
      <c r="H252">
        <f>(Table2[[#This Row],[1Y Return vs Nifty]]-AVERAGE(Table2[1Y Return vs Nifty]))/_xlfn.STDEV.P(Table2[1Y Return vs Nifty])</f>
        <v>-0.26523111889170392</v>
      </c>
      <c r="I252">
        <v>-3.99540993247625</v>
      </c>
      <c r="J252">
        <f>(Table2[[#This Row],[1M Return vs Nifty]]-AVERAGE(Table2[1M Return vs Nifty]))/_xlfn.STDEV.P(Table2[1M Return vs Nifty])</f>
        <v>-0.5422053519464487</v>
      </c>
      <c r="K252">
        <v>20.0789015927161</v>
      </c>
      <c r="L252">
        <f>(Table2[[#This Row],[6M Return vs Nifty]]-AVERAGE(Table2[6M Return vs Nifty]))/_xlfn.STDEV.P(Table2[6M Return vs Nifty])</f>
        <v>0.21787793392819227</v>
      </c>
      <c r="M252">
        <v>-1.7694824664815301</v>
      </c>
      <c r="N252">
        <f>(Table2[[#This Row],[1W Return vs Nifty]]-AVERAGE(Table2[1W Return vs Nifty]))/_xlfn.STDEV.P(Table2[1W Return vs Nifty])</f>
        <v>0.22538300549310222</v>
      </c>
      <c r="O252">
        <v>836.96</v>
      </c>
      <c r="P252">
        <v>817.07061418708099</v>
      </c>
      <c r="Q252">
        <v>719.99278626201306</v>
      </c>
      <c r="R252">
        <v>58.618526430743003</v>
      </c>
      <c r="S252" s="2">
        <f>(Table2[[#This Row],[Close Price]]-Table2[[#This Row],[20D EMA]])/Table2[[#This Row],[20D EMA]]</f>
        <v>1.4325654750525722E-2</v>
      </c>
      <c r="T252" s="2">
        <f>(Table2[[#This Row],[Close Price]]-Table2[[#This Row],[50D EMA]])/Table2[[#This Row],[50D EMA]]</f>
        <v>3.9016683820695786E-2</v>
      </c>
      <c r="U252" s="2">
        <f>(Table2[[#This Row],[Close Price]]-Table2[[#This Row],[200D EMA]])/Table2[[#This Row],[200D EMA]]</f>
        <v>0.17910903581061446</v>
      </c>
      <c r="V252">
        <v>0.88593780042015602</v>
      </c>
      <c r="W252">
        <v>844</v>
      </c>
      <c r="X252">
        <v>864</v>
      </c>
      <c r="Y252">
        <v>821.05</v>
      </c>
      <c r="Z252">
        <v>864</v>
      </c>
      <c r="AA252">
        <v>731.95</v>
      </c>
      <c r="AB252">
        <v>912</v>
      </c>
      <c r="AC252" s="2">
        <f>(Table2[[#This Row],[Close Price]]/Table2[[#This Row],[Day Low]])-1</f>
        <v>5.8649289099526047E-3</v>
      </c>
      <c r="AD252" s="2">
        <f>(Table2[[#This Row],[Day High]]/Table2[[#This Row],[Close Price]])-1</f>
        <v>1.7727781376995155E-2</v>
      </c>
      <c r="AE252" s="2">
        <f>(Table2[[#This Row],[Close Price]]/Table2[[#This Row],[Current Week Low]])-1</f>
        <v>3.398087814384021E-2</v>
      </c>
      <c r="AF252" s="2">
        <f>(Table2[[#This Row],[Current Week High]]/Table2[[#This Row],[Close Price]])-1</f>
        <v>1.7727781376995155E-2</v>
      </c>
      <c r="AG252" s="2">
        <f>(Table2[[#This Row],[Close Price]]/Table2[[#This Row],[Current Month Low]])-1</f>
        <v>0.15984698408361231</v>
      </c>
      <c r="AH252" s="2">
        <f>(Table2[[#This Row],[Current Month High]]/Table2[[#This Row],[Close Price]])-1</f>
        <v>7.4268213675716899E-2</v>
      </c>
      <c r="AI252">
        <v>7.4268213675716899</v>
      </c>
      <c r="AJ252">
        <v>56.286818851251802</v>
      </c>
      <c r="AK252" t="str">
        <f>IF(AND(Table2[[#This Row],[20D EMA]]&gt;Table2[[#This Row],[50D EMA]],Table2[[#This Row],[50D EMA]]&gt;Table2[[#This Row],[200D EMA]]),"Uptrend","Downtrend/NoTrend")</f>
        <v>Uptrend</v>
      </c>
      <c r="AL252">
        <v>0.03</v>
      </c>
      <c r="AM252" t="s">
        <v>10125</v>
      </c>
      <c r="AN252">
        <v>1.6</v>
      </c>
      <c r="AO252" t="s">
        <v>10125</v>
      </c>
      <c r="AP252">
        <v>8.2381417407264998E-2</v>
      </c>
      <c r="AQ252">
        <f>(Table2[[#This Row],[Sharpe Ratio]]-AVERAGE(Table2[Sharpe Ratio]))/_xlfn.STDEV.P(Table2[Sharpe Ratio])</f>
        <v>0.31960473200620687</v>
      </c>
      <c r="AR2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-4.4570799410651257E-2</v>
      </c>
    </row>
    <row r="253" spans="1:44" x14ac:dyDescent="0.3">
      <c r="A253" t="s">
        <v>1886</v>
      </c>
      <c r="B253" t="s">
        <v>1887</v>
      </c>
      <c r="C253" t="s">
        <v>10080</v>
      </c>
      <c r="D253" t="s">
        <v>197</v>
      </c>
      <c r="E253">
        <v>3400.03075545</v>
      </c>
      <c r="F253">
        <v>216.66</v>
      </c>
      <c r="G253">
        <v>-22.6188241379541</v>
      </c>
      <c r="H253">
        <f>(Table2[[#This Row],[1Y Return vs Nifty]]-AVERAGE(Table2[1Y Return vs Nifty]))/_xlfn.STDEV.P(Table2[1Y Return vs Nifty])</f>
        <v>-0.80436598723560404</v>
      </c>
      <c r="I253">
        <v>-6.4315890136410596</v>
      </c>
      <c r="J253">
        <f>(Table2[[#This Row],[1M Return vs Nifty]]-AVERAGE(Table2[1M Return vs Nifty]))/_xlfn.STDEV.P(Table2[1M Return vs Nifty])</f>
        <v>-0.76783633333040135</v>
      </c>
      <c r="K253">
        <v>-25.383221568209599</v>
      </c>
      <c r="L253">
        <f>(Table2[[#This Row],[6M Return vs Nifty]]-AVERAGE(Table2[6M Return vs Nifty]))/_xlfn.STDEV.P(Table2[6M Return vs Nifty])</f>
        <v>-1.1709876110864772</v>
      </c>
      <c r="M253">
        <v>-6.1788940179992897</v>
      </c>
      <c r="N253">
        <f>(Table2[[#This Row],[1W Return vs Nifty]]-AVERAGE(Table2[1W Return vs Nifty]))/_xlfn.STDEV.P(Table2[1W Return vs Nifty])</f>
        <v>-0.63931816024004773</v>
      </c>
      <c r="O253">
        <v>216.89</v>
      </c>
      <c r="P253">
        <v>220.81087493186399</v>
      </c>
      <c r="Q253">
        <v>233.27036739217399</v>
      </c>
      <c r="R253">
        <v>49.483745781262002</v>
      </c>
      <c r="S253" s="2">
        <f>(Table2[[#This Row],[Close Price]]-Table2[[#This Row],[20D EMA]])/Table2[[#This Row],[20D EMA]]</f>
        <v>-1.0604453870625191E-3</v>
      </c>
      <c r="T253" s="2">
        <f>(Table2[[#This Row],[Close Price]]-Table2[[#This Row],[50D EMA]])/Table2[[#This Row],[50D EMA]]</f>
        <v>-1.879832654594045E-2</v>
      </c>
      <c r="U253" s="2">
        <f>(Table2[[#This Row],[Close Price]]-Table2[[#This Row],[200D EMA]])/Table2[[#This Row],[200D EMA]]</f>
        <v>-7.1206504185971714E-2</v>
      </c>
      <c r="V253">
        <v>1.0871821442473999</v>
      </c>
      <c r="W253">
        <v>212.8</v>
      </c>
      <c r="X253">
        <v>217.99</v>
      </c>
      <c r="Y253">
        <v>212.8</v>
      </c>
      <c r="Z253">
        <v>220.3</v>
      </c>
      <c r="AA253">
        <v>190.55</v>
      </c>
      <c r="AB253">
        <v>227</v>
      </c>
      <c r="AC253" s="2">
        <f>(Table2[[#This Row],[Close Price]]/Table2[[#This Row],[Day Low]])-1</f>
        <v>1.8139097744360733E-2</v>
      </c>
      <c r="AD253" s="2">
        <f>(Table2[[#This Row],[Day High]]/Table2[[#This Row],[Close Price]])-1</f>
        <v>6.1386504200129366E-3</v>
      </c>
      <c r="AE253" s="2">
        <f>(Table2[[#This Row],[Close Price]]/Table2[[#This Row],[Current Week Low]])-1</f>
        <v>1.8139097744360733E-2</v>
      </c>
      <c r="AF253" s="2">
        <f>(Table2[[#This Row],[Current Week High]]/Table2[[#This Row],[Close Price]])-1</f>
        <v>1.6800516938982879E-2</v>
      </c>
      <c r="AG253" s="2">
        <f>(Table2[[#This Row],[Close Price]]/Table2[[#This Row],[Current Month Low]])-1</f>
        <v>0.13702440304382035</v>
      </c>
      <c r="AH253" s="2">
        <f>(Table2[[#This Row],[Current Month High]]/Table2[[#This Row],[Close Price]])-1</f>
        <v>4.7724545370626759E-2</v>
      </c>
      <c r="AI253">
        <v>38.004246284501001</v>
      </c>
      <c r="AJ253">
        <v>13.702440304382</v>
      </c>
      <c r="AK253" t="str">
        <f>IF(AND(Table2[[#This Row],[20D EMA]]&gt;Table2[[#This Row],[50D EMA]],Table2[[#This Row],[50D EMA]]&gt;Table2[[#This Row],[200D EMA]]),"Uptrend","Downtrend/NoTrend")</f>
        <v>Downtrend/NoTrend</v>
      </c>
      <c r="AL253">
        <v>-0.2</v>
      </c>
      <c r="AM253" t="s">
        <v>10126</v>
      </c>
      <c r="AN253">
        <v>0.38</v>
      </c>
      <c r="AO253" t="s">
        <v>10125</v>
      </c>
      <c r="AP253">
        <v>8.1559655176660001E-2</v>
      </c>
      <c r="AQ253">
        <f>(Table2[[#This Row],[Sharpe Ratio]]-AVERAGE(Table2[Sharpe Ratio]))/_xlfn.STDEV.P(Table2[Sharpe Ratio])</f>
        <v>0.31031397932575899</v>
      </c>
      <c r="AR2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54" spans="1:44" x14ac:dyDescent="0.3">
      <c r="A254" t="s">
        <v>1888</v>
      </c>
      <c r="B254" t="s">
        <v>1889</v>
      </c>
      <c r="C254" t="s">
        <v>10080</v>
      </c>
      <c r="D254" t="s">
        <v>230</v>
      </c>
      <c r="E254">
        <v>3385.991031</v>
      </c>
      <c r="F254">
        <v>349.35</v>
      </c>
      <c r="G254">
        <v>58.430667257269597</v>
      </c>
      <c r="H254">
        <f>(Table2[[#This Row],[1Y Return vs Nifty]]-AVERAGE(Table2[1Y Return vs Nifty]))/_xlfn.STDEV.P(Table2[1Y Return vs Nifty])</f>
        <v>0.16554291098328999</v>
      </c>
      <c r="I254">
        <v>3.5639264640902799</v>
      </c>
      <c r="J254">
        <f>(Table2[[#This Row],[1M Return vs Nifty]]-AVERAGE(Table2[1M Return vs Nifty]))/_xlfn.STDEV.P(Table2[1M Return vs Nifty])</f>
        <v>0.15791579389034702</v>
      </c>
      <c r="K254">
        <v>12.223429780772999</v>
      </c>
      <c r="L254">
        <f>(Table2[[#This Row],[6M Return vs Nifty]]-AVERAGE(Table2[6M Return vs Nifty]))/_xlfn.STDEV.P(Table2[6M Return vs Nifty])</f>
        <v>-2.2106329473279143E-2</v>
      </c>
      <c r="M254">
        <v>1.16238937547785</v>
      </c>
      <c r="N254">
        <f>(Table2[[#This Row],[1W Return vs Nifty]]-AVERAGE(Table2[1W Return vs Nifty]))/_xlfn.STDEV.P(Table2[1W Return vs Nifty])</f>
        <v>0.80033342005575214</v>
      </c>
      <c r="O254">
        <v>334.4</v>
      </c>
      <c r="P254">
        <v>324.704723792793</v>
      </c>
      <c r="Q254">
        <v>296.57142631176799</v>
      </c>
      <c r="R254">
        <v>62.362868789815003</v>
      </c>
      <c r="S254" s="2">
        <f>(Table2[[#This Row],[Close Price]]-Table2[[#This Row],[20D EMA]])/Table2[[#This Row],[20D EMA]]</f>
        <v>4.4706937799043202E-2</v>
      </c>
      <c r="T254" s="2">
        <f>(Table2[[#This Row],[Close Price]]-Table2[[#This Row],[50D EMA]])/Table2[[#This Row],[50D EMA]]</f>
        <v>7.5900577975373557E-2</v>
      </c>
      <c r="U254" s="2">
        <f>(Table2[[#This Row],[Close Price]]-Table2[[#This Row],[200D EMA]])/Table2[[#This Row],[200D EMA]]</f>
        <v>0.17796243672088974</v>
      </c>
      <c r="V254">
        <v>1.5920346685851201</v>
      </c>
      <c r="W254">
        <v>346.05</v>
      </c>
      <c r="X254">
        <v>354.6</v>
      </c>
      <c r="Y254">
        <v>336.55</v>
      </c>
      <c r="Z254">
        <v>371</v>
      </c>
      <c r="AA254">
        <v>277.8</v>
      </c>
      <c r="AB254">
        <v>371</v>
      </c>
      <c r="AC254" s="2">
        <f>(Table2[[#This Row],[Close Price]]/Table2[[#This Row],[Day Low]])-1</f>
        <v>9.5361941915907966E-3</v>
      </c>
      <c r="AD254" s="2">
        <f>(Table2[[#This Row],[Day High]]/Table2[[#This Row],[Close Price]])-1</f>
        <v>1.5027908973808568E-2</v>
      </c>
      <c r="AE254" s="2">
        <f>(Table2[[#This Row],[Close Price]]/Table2[[#This Row],[Current Week Low]])-1</f>
        <v>3.8032981726340953E-2</v>
      </c>
      <c r="AF254" s="2">
        <f>(Table2[[#This Row],[Current Week High]]/Table2[[#This Row],[Close Price]])-1</f>
        <v>6.1972234149133998E-2</v>
      </c>
      <c r="AG254" s="2">
        <f>(Table2[[#This Row],[Close Price]]/Table2[[#This Row],[Current Month Low]])-1</f>
        <v>0.25755939524838012</v>
      </c>
      <c r="AH254" s="2">
        <f>(Table2[[#This Row],[Current Month High]]/Table2[[#This Row],[Close Price]])-1</f>
        <v>6.1972234149133998E-2</v>
      </c>
      <c r="AI254">
        <v>14.9420352082438</v>
      </c>
      <c r="AJ254">
        <v>93.011049723756898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-0.02</v>
      </c>
      <c r="AM254" t="s">
        <v>10126</v>
      </c>
      <c r="AN254">
        <v>11.95</v>
      </c>
      <c r="AO254" t="s">
        <v>10125</v>
      </c>
      <c r="AP254">
        <v>8.1236642488915004E-2</v>
      </c>
      <c r="AQ254">
        <f>(Table2[[#This Row],[Sharpe Ratio]]-AVERAGE(Table2[Sharpe Ratio]))/_xlfn.STDEV.P(Table2[Sharpe Ratio])</f>
        <v>0.30666203368659756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1.4083478291427074</v>
      </c>
    </row>
    <row r="255" spans="1:44" x14ac:dyDescent="0.3">
      <c r="A255" t="s">
        <v>873</v>
      </c>
      <c r="B255" t="s">
        <v>874</v>
      </c>
      <c r="C255" t="s">
        <v>10079</v>
      </c>
      <c r="D255" t="s">
        <v>342</v>
      </c>
      <c r="E255">
        <v>16642.02833574</v>
      </c>
      <c r="F255">
        <v>713.4</v>
      </c>
      <c r="G255">
        <v>119.824898863954</v>
      </c>
      <c r="H255">
        <f>(Table2[[#This Row],[1Y Return vs Nifty]]-AVERAGE(Table2[1Y Return vs Nifty]))/_xlfn.STDEV.P(Table2[1Y Return vs Nifty])</f>
        <v>0.90023982899681887</v>
      </c>
      <c r="I255">
        <v>-13.1805495377659</v>
      </c>
      <c r="J255">
        <f>(Table2[[#This Row],[1M Return vs Nifty]]-AVERAGE(Table2[1M Return vs Nifty]))/_xlfn.STDEV.P(Table2[1M Return vs Nifty])</f>
        <v>-1.3929031020885339</v>
      </c>
      <c r="K255">
        <v>54.0919273886255</v>
      </c>
      <c r="L255">
        <f>(Table2[[#This Row],[6M Return vs Nifty]]-AVERAGE(Table2[6M Return vs Nifty]))/_xlfn.STDEV.P(Table2[6M Return vs Nifty])</f>
        <v>1.2569741380895427</v>
      </c>
      <c r="M255">
        <v>-5.8706863290010398</v>
      </c>
      <c r="N255">
        <f>(Table2[[#This Row],[1W Return vs Nifty]]-AVERAGE(Table2[1W Return vs Nifty]))/_xlfn.STDEV.P(Table2[1W Return vs Nifty])</f>
        <v>-0.57887754478582176</v>
      </c>
      <c r="O255">
        <v>732.94</v>
      </c>
      <c r="P255">
        <v>702.30050166657099</v>
      </c>
      <c r="Q255">
        <v>550.33107197240702</v>
      </c>
      <c r="R255">
        <v>38.677149942032003</v>
      </c>
      <c r="S255" s="2">
        <f>(Table2[[#This Row],[Close Price]]-Table2[[#This Row],[20D EMA]])/Table2[[#This Row],[20D EMA]]</f>
        <v>-2.6659753867983839E-2</v>
      </c>
      <c r="T255" s="2">
        <f>(Table2[[#This Row],[Close Price]]-Table2[[#This Row],[50D EMA]])/Table2[[#This Row],[50D EMA]]</f>
        <v>1.5804485839166688E-2</v>
      </c>
      <c r="U255" s="2">
        <f>(Table2[[#This Row],[Close Price]]-Table2[[#This Row],[200D EMA]])/Table2[[#This Row],[200D EMA]]</f>
        <v>0.29631059617104277</v>
      </c>
      <c r="V255">
        <v>0.35201717743238198</v>
      </c>
      <c r="W255">
        <v>707.4</v>
      </c>
      <c r="X255">
        <v>728.15</v>
      </c>
      <c r="Y255">
        <v>702.9</v>
      </c>
      <c r="Z255">
        <v>758.25</v>
      </c>
      <c r="AA255">
        <v>660</v>
      </c>
      <c r="AB255">
        <v>810.8</v>
      </c>
      <c r="AC255" s="2">
        <f>(Table2[[#This Row],[Close Price]]/Table2[[#This Row],[Day Low]])-1</f>
        <v>8.4817642069550114E-3</v>
      </c>
      <c r="AD255" s="2">
        <f>(Table2[[#This Row],[Day High]]/Table2[[#This Row],[Close Price]])-1</f>
        <v>2.0675637790860568E-2</v>
      </c>
      <c r="AE255" s="2">
        <f>(Table2[[#This Row],[Close Price]]/Table2[[#This Row],[Current Week Low]])-1</f>
        <v>1.49381135296629E-2</v>
      </c>
      <c r="AF255" s="2">
        <f>(Table2[[#This Row],[Current Week High]]/Table2[[#This Row],[Close Price]])-1</f>
        <v>6.2867956265769687E-2</v>
      </c>
      <c r="AG255" s="2">
        <f>(Table2[[#This Row],[Close Price]]/Table2[[#This Row],[Current Month Low]])-1</f>
        <v>8.0909090909090819E-2</v>
      </c>
      <c r="AH255" s="2">
        <f>(Table2[[#This Row],[Current Month High]]/Table2[[#This Row],[Close Price]])-1</f>
        <v>0.13652929632744604</v>
      </c>
      <c r="AI255">
        <v>16.063919259882201</v>
      </c>
      <c r="AJ255">
        <v>181.97628458497999</v>
      </c>
      <c r="AK255" t="str">
        <f>IF(AND(Table2[[#This Row],[20D EMA]]&gt;Table2[[#This Row],[50D EMA]],Table2[[#This Row],[50D EMA]]&gt;Table2[[#This Row],[200D EMA]]),"Uptrend","Downtrend/NoTrend")</f>
        <v>Uptrend</v>
      </c>
      <c r="AL255">
        <v>0.28999999999999998</v>
      </c>
      <c r="AM255" t="s">
        <v>10125</v>
      </c>
      <c r="AN255">
        <v>-10.34</v>
      </c>
      <c r="AO255" t="s">
        <v>10126</v>
      </c>
      <c r="AP255">
        <v>8.0854468372652005E-2</v>
      </c>
      <c r="AQ255">
        <f>(Table2[[#This Row],[Sharpe Ratio]]-AVERAGE(Table2[Sharpe Ratio]))/_xlfn.STDEV.P(Table2[Sharpe Ratio])</f>
        <v>0.30234121549511878</v>
      </c>
      <c r="AR2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0.4877745357071247</v>
      </c>
    </row>
    <row r="256" spans="1:44" x14ac:dyDescent="0.3">
      <c r="A256" t="s">
        <v>647</v>
      </c>
      <c r="B256" t="s">
        <v>648</v>
      </c>
      <c r="C256" t="s">
        <v>10076</v>
      </c>
      <c r="D256" t="s">
        <v>391</v>
      </c>
      <c r="E256">
        <v>27293.454101700001</v>
      </c>
      <c r="F256">
        <v>1453.5</v>
      </c>
      <c r="G256">
        <v>32.086982260757203</v>
      </c>
      <c r="H256">
        <f>(Table2[[#This Row],[1Y Return vs Nifty]]-AVERAGE(Table2[1Y Return vs Nifty]))/_xlfn.STDEV.P(Table2[1Y Return vs Nifty])</f>
        <v>-0.14970859831240785</v>
      </c>
      <c r="I256">
        <v>9.5768203980410398</v>
      </c>
      <c r="J256">
        <f>(Table2[[#This Row],[1M Return vs Nifty]]-AVERAGE(Table2[1M Return vs Nifty]))/_xlfn.STDEV.P(Table2[1M Return vs Nifty])</f>
        <v>0.71481046955854532</v>
      </c>
      <c r="K256">
        <v>33.364204842491098</v>
      </c>
      <c r="L256">
        <f>(Table2[[#This Row],[6M Return vs Nifty]]-AVERAGE(Table2[6M Return vs Nifty]))/_xlfn.STDEV.P(Table2[6M Return vs Nifty])</f>
        <v>0.62374327095545223</v>
      </c>
      <c r="M256">
        <v>-2.3851978538302401</v>
      </c>
      <c r="N256">
        <f>(Table2[[#This Row],[1W Return vs Nifty]]-AVERAGE(Table2[1W Return vs Nifty]))/_xlfn.STDEV.P(Table2[1W Return vs Nifty])</f>
        <v>0.10463904522089601</v>
      </c>
      <c r="O256">
        <v>1258.77</v>
      </c>
      <c r="P256">
        <v>1187.2511003525001</v>
      </c>
      <c r="Q256">
        <v>1074.97988876144</v>
      </c>
      <c r="R256">
        <v>91.4051366558528</v>
      </c>
      <c r="S256" s="2">
        <f>(Table2[[#This Row],[Close Price]]-Table2[[#This Row],[20D EMA]])/Table2[[#This Row],[20D EMA]]</f>
        <v>0.15469863438118164</v>
      </c>
      <c r="T256" s="2">
        <f>(Table2[[#This Row],[Close Price]]-Table2[[#This Row],[50D EMA]])/Table2[[#This Row],[50D EMA]]</f>
        <v>0.22425660382074983</v>
      </c>
      <c r="U256" s="2">
        <f>(Table2[[#This Row],[Close Price]]-Table2[[#This Row],[200D EMA]])/Table2[[#This Row],[200D EMA]]</f>
        <v>0.35211831885960188</v>
      </c>
      <c r="V256">
        <v>2.3296152019108498</v>
      </c>
      <c r="W256">
        <v>1289.0999999999999</v>
      </c>
      <c r="X256">
        <v>1530</v>
      </c>
      <c r="Y256">
        <v>1273.0999999999999</v>
      </c>
      <c r="Z256">
        <v>1530</v>
      </c>
      <c r="AA256">
        <v>1058</v>
      </c>
      <c r="AB256">
        <v>1530</v>
      </c>
      <c r="AC256" s="2">
        <f>(Table2[[#This Row],[Close Price]]/Table2[[#This Row],[Day Low]])-1</f>
        <v>0.12753083546660471</v>
      </c>
      <c r="AD256" s="2">
        <f>(Table2[[#This Row],[Day High]]/Table2[[#This Row],[Close Price]])-1</f>
        <v>5.2631578947368363E-2</v>
      </c>
      <c r="AE256" s="2">
        <f>(Table2[[#This Row],[Close Price]]/Table2[[#This Row],[Current Week Low]])-1</f>
        <v>0.14170135888775448</v>
      </c>
      <c r="AF256" s="2">
        <f>(Table2[[#This Row],[Current Week High]]/Table2[[#This Row],[Close Price]])-1</f>
        <v>5.2631578947368363E-2</v>
      </c>
      <c r="AG256" s="2">
        <f>(Table2[[#This Row],[Close Price]]/Table2[[#This Row],[Current Month Low]])-1</f>
        <v>0.37381852551984873</v>
      </c>
      <c r="AH256" s="2">
        <f>(Table2[[#This Row],[Current Month High]]/Table2[[#This Row],[Close Price]])-1</f>
        <v>5.2631578947368363E-2</v>
      </c>
      <c r="AI256">
        <v>5.26315789473683</v>
      </c>
      <c r="AJ256">
        <v>64.218732346627405</v>
      </c>
      <c r="AK256" t="str">
        <f>IF(AND(Table2[[#This Row],[20D EMA]]&gt;Table2[[#This Row],[50D EMA]],Table2[[#This Row],[50D EMA]]&gt;Table2[[#This Row],[200D EMA]]),"Uptrend","Downtrend/NoTrend")</f>
        <v>Uptrend</v>
      </c>
      <c r="AL256">
        <v>0.19</v>
      </c>
      <c r="AM256" t="s">
        <v>10125</v>
      </c>
      <c r="AN256">
        <v>16.28</v>
      </c>
      <c r="AO256" t="s">
        <v>10125</v>
      </c>
      <c r="AP256">
        <v>8.0517869655070004E-2</v>
      </c>
      <c r="AQ256">
        <f>(Table2[[#This Row],[Sharpe Ratio]]-AVERAGE(Table2[Sharpe Ratio]))/_xlfn.STDEV.P(Table2[Sharpe Ratio])</f>
        <v>0.2985356677087378</v>
      </c>
      <c r="AR2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1.5920198551312237</v>
      </c>
    </row>
    <row r="257" spans="1:44" x14ac:dyDescent="0.3">
      <c r="A257" t="s">
        <v>1798</v>
      </c>
      <c r="B257" t="s">
        <v>1799</v>
      </c>
      <c r="C257" t="s">
        <v>10083</v>
      </c>
      <c r="D257" t="s">
        <v>129</v>
      </c>
      <c r="E257">
        <v>3838.13358405599</v>
      </c>
      <c r="F257">
        <v>212.97</v>
      </c>
      <c r="G257">
        <v>4.7839320761976998</v>
      </c>
      <c r="H257">
        <f>(Table2[[#This Row],[1Y Return vs Nifty]]-AVERAGE(Table2[1Y Return vs Nifty]))/_xlfn.STDEV.P(Table2[1Y Return vs Nifty])</f>
        <v>-0.4764407081215738</v>
      </c>
      <c r="I257">
        <v>-7.2904034884312896</v>
      </c>
      <c r="J257">
        <f>(Table2[[#This Row],[1M Return vs Nifty]]-AVERAGE(Table2[1M Return vs Nifty]))/_xlfn.STDEV.P(Table2[1M Return vs Nifty])</f>
        <v>-0.84737693618337961</v>
      </c>
      <c r="K257">
        <v>-10.0740506851911</v>
      </c>
      <c r="L257">
        <f>(Table2[[#This Row],[6M Return vs Nifty]]-AVERAGE(Table2[6M Return vs Nifty]))/_xlfn.STDEV.P(Table2[6M Return vs Nifty])</f>
        <v>-0.70329322103561764</v>
      </c>
      <c r="M257">
        <v>-3.6677507432056502</v>
      </c>
      <c r="N257">
        <f>(Table2[[#This Row],[1W Return vs Nifty]]-AVERAGE(Table2[1W Return vs Nifty]))/_xlfn.STDEV.P(Table2[1W Return vs Nifty])</f>
        <v>-0.14687410241795396</v>
      </c>
      <c r="O257">
        <v>212.18</v>
      </c>
      <c r="P257">
        <v>210.522895376446</v>
      </c>
      <c r="Q257">
        <v>201.294790507832</v>
      </c>
      <c r="R257">
        <v>51.000720070024698</v>
      </c>
      <c r="S257" s="2">
        <f>(Table2[[#This Row],[Close Price]]-Table2[[#This Row],[20D EMA]])/Table2[[#This Row],[20D EMA]]</f>
        <v>3.7232538410782922E-3</v>
      </c>
      <c r="T257" s="2">
        <f>(Table2[[#This Row],[Close Price]]-Table2[[#This Row],[50D EMA]])/Table2[[#This Row],[50D EMA]]</f>
        <v>1.1623935815523595E-2</v>
      </c>
      <c r="U257" s="2">
        <f>(Table2[[#This Row],[Close Price]]-Table2[[#This Row],[200D EMA]])/Table2[[#This Row],[200D EMA]]</f>
        <v>5.8000554622965932E-2</v>
      </c>
      <c r="V257">
        <v>0.74221365137297601</v>
      </c>
      <c r="W257">
        <v>210.05</v>
      </c>
      <c r="X257">
        <v>213.95</v>
      </c>
      <c r="Y257">
        <v>208.99</v>
      </c>
      <c r="Z257">
        <v>222.7</v>
      </c>
      <c r="AA257">
        <v>182.2</v>
      </c>
      <c r="AB257">
        <v>222.7</v>
      </c>
      <c r="AC257" s="2">
        <f>(Table2[[#This Row],[Close Price]]/Table2[[#This Row],[Day Low]])-1</f>
        <v>1.3901452035229633E-2</v>
      </c>
      <c r="AD257" s="2">
        <f>(Table2[[#This Row],[Day High]]/Table2[[#This Row],[Close Price]])-1</f>
        <v>4.6015870779920753E-3</v>
      </c>
      <c r="AE257" s="2">
        <f>(Table2[[#This Row],[Close Price]]/Table2[[#This Row],[Current Week Low]])-1</f>
        <v>1.9043973395856284E-2</v>
      </c>
      <c r="AF257" s="2">
        <f>(Table2[[#This Row],[Current Week High]]/Table2[[#This Row],[Close Price]])-1</f>
        <v>4.5687185988636747E-2</v>
      </c>
      <c r="AG257" s="2">
        <f>(Table2[[#This Row],[Close Price]]/Table2[[#This Row],[Current Month Low]])-1</f>
        <v>0.16888035126234913</v>
      </c>
      <c r="AH257" s="2">
        <f>(Table2[[#This Row],[Current Month High]]/Table2[[#This Row],[Close Price]])-1</f>
        <v>4.5687185988636747E-2</v>
      </c>
      <c r="AI257">
        <v>16.823965816781701</v>
      </c>
      <c r="AJ257">
        <v>33.901288902860699</v>
      </c>
      <c r="AK257" t="str">
        <f>IF(AND(Table2[[#This Row],[20D EMA]]&gt;Table2[[#This Row],[50D EMA]],Table2[[#This Row],[50D EMA]]&gt;Table2[[#This Row],[200D EMA]]),"Uptrend","Downtrend/NoTrend")</f>
        <v>Uptrend</v>
      </c>
      <c r="AL257">
        <v>-0.04</v>
      </c>
      <c r="AM257" t="s">
        <v>10126</v>
      </c>
      <c r="AN257">
        <v>0.62</v>
      </c>
      <c r="AO257" t="s">
        <v>10125</v>
      </c>
      <c r="AP257">
        <v>8.0229841797654994E-2</v>
      </c>
      <c r="AQ257">
        <f>(Table2[[#This Row],[Sharpe Ratio]]-AVERAGE(Table2[Sharpe Ratio]))/_xlfn.STDEV.P(Table2[Sharpe Ratio])</f>
        <v>0.29527925668294508</v>
      </c>
      <c r="AR2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-1.8787057110755803</v>
      </c>
    </row>
    <row r="258" spans="1:44" x14ac:dyDescent="0.3">
      <c r="A258" t="s">
        <v>1449</v>
      </c>
      <c r="B258" t="s">
        <v>1450</v>
      </c>
      <c r="C258" t="s">
        <v>10076</v>
      </c>
      <c r="D258" t="s">
        <v>49</v>
      </c>
      <c r="E258">
        <v>6672.4667713999997</v>
      </c>
      <c r="F258">
        <v>74.3</v>
      </c>
      <c r="G258">
        <v>166.828563705899</v>
      </c>
      <c r="H258">
        <f>(Table2[[#This Row],[1Y Return vs Nifty]]-AVERAGE(Table2[1Y Return vs Nifty]))/_xlfn.STDEV.P(Table2[1Y Return vs Nifty])</f>
        <v>1.4627266749264607</v>
      </c>
      <c r="I258">
        <v>10.8353975236713</v>
      </c>
      <c r="J258">
        <f>(Table2[[#This Row],[1M Return vs Nifty]]-AVERAGE(Table2[1M Return vs Nifty]))/_xlfn.STDEV.P(Table2[1M Return vs Nifty])</f>
        <v>0.83137578866783413</v>
      </c>
      <c r="K258">
        <v>48.767429885812497</v>
      </c>
      <c r="L258">
        <f>(Table2[[#This Row],[6M Return vs Nifty]]-AVERAGE(Table2[6M Return vs Nifty]))/_xlfn.STDEV.P(Table2[6M Return vs Nifty])</f>
        <v>1.0943110108089062</v>
      </c>
      <c r="M258">
        <v>-0.71715074075294005</v>
      </c>
      <c r="N258">
        <f>(Table2[[#This Row],[1W Return vs Nifty]]-AVERAGE(Table2[1W Return vs Nifty]))/_xlfn.STDEV.P(Table2[1W Return vs Nifty])</f>
        <v>0.43174897050770267</v>
      </c>
      <c r="O258">
        <v>71.569999999999993</v>
      </c>
      <c r="P258">
        <v>69.723216485170397</v>
      </c>
      <c r="Q258">
        <v>59.263029927415502</v>
      </c>
      <c r="R258">
        <v>56.524297953413601</v>
      </c>
      <c r="S258" s="2">
        <f>(Table2[[#This Row],[Close Price]]-Table2[[#This Row],[20D EMA]])/Table2[[#This Row],[20D EMA]]</f>
        <v>3.8144473941595702E-2</v>
      </c>
      <c r="T258" s="2">
        <f>(Table2[[#This Row],[Close Price]]-Table2[[#This Row],[50D EMA]])/Table2[[#This Row],[50D EMA]]</f>
        <v>6.564217409280089E-2</v>
      </c>
      <c r="U258" s="2">
        <f>(Table2[[#This Row],[Close Price]]-Table2[[#This Row],[200D EMA]])/Table2[[#This Row],[200D EMA]]</f>
        <v>0.2537327249551965</v>
      </c>
      <c r="V258">
        <v>2.1904249722359901</v>
      </c>
      <c r="W258">
        <v>73.36</v>
      </c>
      <c r="X258">
        <v>77.19</v>
      </c>
      <c r="Y258">
        <v>72.8</v>
      </c>
      <c r="Z258">
        <v>79.41</v>
      </c>
      <c r="AA258">
        <v>59.2</v>
      </c>
      <c r="AB258">
        <v>79.41</v>
      </c>
      <c r="AC258" s="2">
        <f>(Table2[[#This Row],[Close Price]]/Table2[[#This Row],[Day Low]])-1</f>
        <v>1.2813522355507034E-2</v>
      </c>
      <c r="AD258" s="2">
        <f>(Table2[[#This Row],[Day High]]/Table2[[#This Row],[Close Price]])-1</f>
        <v>3.8896366083445599E-2</v>
      </c>
      <c r="AE258" s="2">
        <f>(Table2[[#This Row],[Close Price]]/Table2[[#This Row],[Current Week Low]])-1</f>
        <v>2.0604395604395531E-2</v>
      </c>
      <c r="AF258" s="2">
        <f>(Table2[[#This Row],[Current Week High]]/Table2[[#This Row],[Close Price]])-1</f>
        <v>6.8775235531628454E-2</v>
      </c>
      <c r="AG258" s="2">
        <f>(Table2[[#This Row],[Close Price]]/Table2[[#This Row],[Current Month Low]])-1</f>
        <v>0.25506756756756754</v>
      </c>
      <c r="AH258" s="2">
        <f>(Table2[[#This Row],[Current Month High]]/Table2[[#This Row],[Close Price]])-1</f>
        <v>6.8775235531628454E-2</v>
      </c>
      <c r="AI258">
        <v>34.0915208613728</v>
      </c>
      <c r="AJ258">
        <v>211.530398322851</v>
      </c>
      <c r="AK258" t="str">
        <f>IF(AND(Table2[[#This Row],[20D EMA]]&gt;Table2[[#This Row],[50D EMA]],Table2[[#This Row],[50D EMA]]&gt;Table2[[#This Row],[200D EMA]]),"Uptrend","Downtrend/NoTrend")</f>
        <v>Uptrend</v>
      </c>
      <c r="AL258">
        <v>-0.15</v>
      </c>
      <c r="AM258" t="s">
        <v>10126</v>
      </c>
      <c r="AN258">
        <v>16.899999999999999</v>
      </c>
      <c r="AO258" t="s">
        <v>10125</v>
      </c>
      <c r="AP258">
        <v>7.8861897826637994E-2</v>
      </c>
      <c r="AQ258">
        <f>(Table2[[#This Row],[Sharpe Ratio]]-AVERAGE(Table2[Sharpe Ratio]))/_xlfn.STDEV.P(Table2[Sharpe Ratio])</f>
        <v>0.27981343379391793</v>
      </c>
      <c r="AR2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4.0999758787048215</v>
      </c>
    </row>
    <row r="259" spans="1:44" x14ac:dyDescent="0.3">
      <c r="A259" t="s">
        <v>1624</v>
      </c>
      <c r="B259" t="s">
        <v>1625</v>
      </c>
      <c r="C259" t="s">
        <v>10084</v>
      </c>
      <c r="D259" t="s">
        <v>1626</v>
      </c>
      <c r="E259">
        <v>5112.2713124080001</v>
      </c>
      <c r="F259">
        <v>75.62</v>
      </c>
      <c r="G259">
        <v>64.402177434498498</v>
      </c>
      <c r="H259">
        <f>(Table2[[#This Row],[1Y Return vs Nifty]]-AVERAGE(Table2[1Y Return vs Nifty]))/_xlfn.STDEV.P(Table2[1Y Return vs Nifty])</f>
        <v>0.23700320958598192</v>
      </c>
      <c r="I259">
        <v>15.2891706371146</v>
      </c>
      <c r="J259">
        <f>(Table2[[#This Row],[1M Return vs Nifty]]-AVERAGE(Table2[1M Return vs Nifty]))/_xlfn.STDEV.P(Table2[1M Return vs Nifty])</f>
        <v>1.2438697659033653</v>
      </c>
      <c r="K259">
        <v>9.87899855501127</v>
      </c>
      <c r="L259">
        <f>(Table2[[#This Row],[6M Return vs Nifty]]-AVERAGE(Table2[6M Return vs Nifty]))/_xlfn.STDEV.P(Table2[6M Return vs Nifty])</f>
        <v>-9.3728583906736024E-2</v>
      </c>
      <c r="M259">
        <v>-11.9140537593092</v>
      </c>
      <c r="N259">
        <f>(Table2[[#This Row],[1W Return vs Nifty]]-AVERAGE(Table2[1W Return vs Nifty]))/_xlfn.STDEV.P(Table2[1W Return vs Nifty])</f>
        <v>-1.764003224456725</v>
      </c>
      <c r="O259">
        <v>73.61</v>
      </c>
      <c r="P259">
        <v>68.398072523549203</v>
      </c>
      <c r="Q259">
        <v>60.661593695975299</v>
      </c>
      <c r="R259">
        <v>52.122577227717002</v>
      </c>
      <c r="S259" s="2">
        <f>(Table2[[#This Row],[Close Price]]-Table2[[#This Row],[20D EMA]])/Table2[[#This Row],[20D EMA]]</f>
        <v>2.7306072544491307E-2</v>
      </c>
      <c r="T259" s="2">
        <f>(Table2[[#This Row],[Close Price]]-Table2[[#This Row],[50D EMA]])/Table2[[#This Row],[50D EMA]]</f>
        <v>0.10558671041445383</v>
      </c>
      <c r="U259" s="2">
        <f>(Table2[[#This Row],[Close Price]]-Table2[[#This Row],[200D EMA]])/Table2[[#This Row],[200D EMA]]</f>
        <v>0.2465877566453904</v>
      </c>
      <c r="V259">
        <v>0.974776388138623</v>
      </c>
      <c r="W259">
        <v>74.38</v>
      </c>
      <c r="X259">
        <v>76.7</v>
      </c>
      <c r="Y259">
        <v>74.2</v>
      </c>
      <c r="Z259">
        <v>81.7</v>
      </c>
      <c r="AA259">
        <v>50.4</v>
      </c>
      <c r="AB259">
        <v>84.19</v>
      </c>
      <c r="AC259" s="2">
        <f>(Table2[[#This Row],[Close Price]]/Table2[[#This Row],[Day Low]])-1</f>
        <v>1.6671148158107219E-2</v>
      </c>
      <c r="AD259" s="2">
        <f>(Table2[[#This Row],[Day High]]/Table2[[#This Row],[Close Price]])-1</f>
        <v>1.4281935995768213E-2</v>
      </c>
      <c r="AE259" s="2">
        <f>(Table2[[#This Row],[Close Price]]/Table2[[#This Row],[Current Week Low]])-1</f>
        <v>1.913746630727764E-2</v>
      </c>
      <c r="AF259" s="2">
        <f>(Table2[[#This Row],[Current Week High]]/Table2[[#This Row],[Close Price]])-1</f>
        <v>8.040201005025116E-2</v>
      </c>
      <c r="AG259" s="2">
        <f>(Table2[[#This Row],[Close Price]]/Table2[[#This Row],[Current Month Low]])-1</f>
        <v>0.50039682539682562</v>
      </c>
      <c r="AH259" s="2">
        <f>(Table2[[#This Row],[Current Month High]]/Table2[[#This Row],[Close Price]])-1</f>
        <v>0.11332980692938377</v>
      </c>
      <c r="AI259">
        <v>11.3329806929383</v>
      </c>
      <c r="AJ259">
        <v>95.906735751295301</v>
      </c>
      <c r="AK259" t="str">
        <f>IF(AND(Table2[[#This Row],[20D EMA]]&gt;Table2[[#This Row],[50D EMA]],Table2[[#This Row],[50D EMA]]&gt;Table2[[#This Row],[200D EMA]]),"Uptrend","Downtrend/NoTrend")</f>
        <v>Uptrend</v>
      </c>
      <c r="AL259">
        <v>0.18</v>
      </c>
      <c r="AM259" t="s">
        <v>10125</v>
      </c>
      <c r="AN259">
        <v>-0.7</v>
      </c>
      <c r="AO259" t="s">
        <v>10126</v>
      </c>
      <c r="AP259">
        <v>7.8656609904407995E-2</v>
      </c>
      <c r="AQ259">
        <f>(Table2[[#This Row],[Sharpe Ratio]]-AVERAGE(Table2[Sharpe Ratio]))/_xlfn.STDEV.P(Table2[Sharpe Ratio])</f>
        <v>0.27749247130295779</v>
      </c>
      <c r="AR2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-9.9366361571156192E-2</v>
      </c>
    </row>
    <row r="260" spans="1:44" x14ac:dyDescent="0.3">
      <c r="A260" t="s">
        <v>673</v>
      </c>
      <c r="B260" t="s">
        <v>674</v>
      </c>
      <c r="C260" t="s">
        <v>10076</v>
      </c>
      <c r="D260" t="s">
        <v>545</v>
      </c>
      <c r="E260">
        <v>24946.762500000001</v>
      </c>
      <c r="F260">
        <v>2387.25</v>
      </c>
      <c r="G260">
        <v>87.114543882600003</v>
      </c>
      <c r="H260">
        <f>(Table2[[#This Row],[1Y Return vs Nifty]]-AVERAGE(Table2[1Y Return vs Nifty]))/_xlfn.STDEV.P(Table2[1Y Return vs Nifty])</f>
        <v>0.5087991942171709</v>
      </c>
      <c r="I260">
        <v>-10.516863066805</v>
      </c>
      <c r="J260">
        <f>(Table2[[#This Row],[1M Return vs Nifty]]-AVERAGE(Table2[1M Return vs Nifty]))/_xlfn.STDEV.P(Table2[1M Return vs Nifty])</f>
        <v>-1.1462011263640297</v>
      </c>
      <c r="K260">
        <v>19.93596264668</v>
      </c>
      <c r="L260">
        <f>(Table2[[#This Row],[6M Return vs Nifty]]-AVERAGE(Table2[6M Return vs Nifty]))/_xlfn.STDEV.P(Table2[6M Return vs Nifty])</f>
        <v>0.21351115641347909</v>
      </c>
      <c r="M260">
        <v>-3.6485738981081899</v>
      </c>
      <c r="N260">
        <f>(Table2[[#This Row],[1W Return vs Nifty]]-AVERAGE(Table2[1W Return vs Nifty]))/_xlfn.STDEV.P(Table2[1W Return vs Nifty])</f>
        <v>-0.14311345542070322</v>
      </c>
      <c r="O260">
        <v>2085.27</v>
      </c>
      <c r="P260">
        <v>2050.6081703787499</v>
      </c>
      <c r="Q260">
        <v>1808.2554321749001</v>
      </c>
      <c r="R260">
        <v>83.956187640211098</v>
      </c>
      <c r="S260" s="2">
        <f>(Table2[[#This Row],[Close Price]]-Table2[[#This Row],[20D EMA]])/Table2[[#This Row],[20D EMA]]</f>
        <v>0.14481577925160771</v>
      </c>
      <c r="T260" s="2">
        <f>(Table2[[#This Row],[Close Price]]-Table2[[#This Row],[50D EMA]])/Table2[[#This Row],[50D EMA]]</f>
        <v>0.16416682352293169</v>
      </c>
      <c r="U260" s="2">
        <f>(Table2[[#This Row],[Close Price]]-Table2[[#This Row],[200D EMA]])/Table2[[#This Row],[200D EMA]]</f>
        <v>0.32019512150930335</v>
      </c>
      <c r="V260">
        <v>1.3671981846355099</v>
      </c>
      <c r="W260">
        <v>2120.1</v>
      </c>
      <c r="X260">
        <v>2407.4</v>
      </c>
      <c r="Y260">
        <v>1999.2</v>
      </c>
      <c r="Z260">
        <v>2407.4</v>
      </c>
      <c r="AA260">
        <v>1835.25</v>
      </c>
      <c r="AB260">
        <v>2407.4</v>
      </c>
      <c r="AC260" s="2">
        <f>(Table2[[#This Row],[Close Price]]/Table2[[#This Row],[Day Low]])-1</f>
        <v>0.12600820716003969</v>
      </c>
      <c r="AD260" s="2">
        <f>(Table2[[#This Row],[Day High]]/Table2[[#This Row],[Close Price]])-1</f>
        <v>8.4406744161693581E-3</v>
      </c>
      <c r="AE260" s="2">
        <f>(Table2[[#This Row],[Close Price]]/Table2[[#This Row],[Current Week Low]])-1</f>
        <v>0.19410264105642261</v>
      </c>
      <c r="AF260" s="2">
        <f>(Table2[[#This Row],[Current Week High]]/Table2[[#This Row],[Close Price]])-1</f>
        <v>8.4406744161693581E-3</v>
      </c>
      <c r="AG260" s="2">
        <f>(Table2[[#This Row],[Close Price]]/Table2[[#This Row],[Current Month Low]])-1</f>
        <v>0.30077646097261956</v>
      </c>
      <c r="AH260" s="2">
        <f>(Table2[[#This Row],[Current Month High]]/Table2[[#This Row],[Close Price]])-1</f>
        <v>8.4406744161693581E-3</v>
      </c>
      <c r="AI260">
        <v>0.84406744161693503</v>
      </c>
      <c r="AJ260">
        <v>121.760334417092</v>
      </c>
      <c r="AK260" t="str">
        <f>IF(AND(Table2[[#This Row],[20D EMA]]&gt;Table2[[#This Row],[50D EMA]],Table2[[#This Row],[50D EMA]]&gt;Table2[[#This Row],[200D EMA]]),"Uptrend","Downtrend/NoTrend")</f>
        <v>Uptrend</v>
      </c>
      <c r="AL260">
        <v>0.17</v>
      </c>
      <c r="AM260" t="s">
        <v>10125</v>
      </c>
      <c r="AN260">
        <v>14.34</v>
      </c>
      <c r="AO260" t="s">
        <v>10125</v>
      </c>
      <c r="AP260">
        <v>7.8361364887441998E-2</v>
      </c>
      <c r="AQ260">
        <f>(Table2[[#This Row],[Sharpe Ratio]]-AVERAGE(Table2[Sharpe Ratio]))/_xlfn.STDEV.P(Table2[Sharpe Ratio])</f>
        <v>0.27415446387136017</v>
      </c>
      <c r="AR2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-0.29284976728272283</v>
      </c>
    </row>
    <row r="261" spans="1:44" x14ac:dyDescent="0.3">
      <c r="A261" t="s">
        <v>175</v>
      </c>
      <c r="B261" t="s">
        <v>176</v>
      </c>
      <c r="C261" t="s">
        <v>10074</v>
      </c>
      <c r="D261" t="s">
        <v>177</v>
      </c>
      <c r="E261">
        <v>144355.87356206399</v>
      </c>
      <c r="F261">
        <v>219.55</v>
      </c>
      <c r="G261">
        <v>84.955105559681002</v>
      </c>
      <c r="H261">
        <f>(Table2[[#This Row],[1Y Return vs Nifty]]-AVERAGE(Table2[1Y Return vs Nifty]))/_xlfn.STDEV.P(Table2[1Y Return vs Nifty])</f>
        <v>0.4829574719743901</v>
      </c>
      <c r="I261">
        <v>2.3811911212527002</v>
      </c>
      <c r="J261">
        <f>(Table2[[#This Row],[1M Return vs Nifty]]-AVERAGE(Table2[1M Return vs Nifty]))/_xlfn.STDEV.P(Table2[1M Return vs Nifty])</f>
        <v>4.8374693983055168E-2</v>
      </c>
      <c r="K261">
        <v>29.503664044328399</v>
      </c>
      <c r="L261">
        <f>(Table2[[#This Row],[6M Return vs Nifty]]-AVERAGE(Table2[6M Return vs Nifty]))/_xlfn.STDEV.P(Table2[6M Return vs Nifty])</f>
        <v>0.50580394637282911</v>
      </c>
      <c r="M261">
        <v>-2.9193497465169198</v>
      </c>
      <c r="N261">
        <f>(Table2[[#This Row],[1W Return vs Nifty]]-AVERAGE(Table2[1W Return vs Nifty]))/_xlfn.STDEV.P(Table2[1W Return vs Nifty])</f>
        <v>-1.1002591667028004E-4</v>
      </c>
      <c r="O261">
        <v>213.23</v>
      </c>
      <c r="P261">
        <v>205.840120809795</v>
      </c>
      <c r="Q261">
        <v>172.959717273081</v>
      </c>
      <c r="R261">
        <v>60.564097606878903</v>
      </c>
      <c r="S261" s="2">
        <f>(Table2[[#This Row],[Close Price]]-Table2[[#This Row],[20D EMA]])/Table2[[#This Row],[20D EMA]]</f>
        <v>2.9639356563335467E-2</v>
      </c>
      <c r="T261" s="2">
        <f>(Table2[[#This Row],[Close Price]]-Table2[[#This Row],[50D EMA]])/Table2[[#This Row],[50D EMA]]</f>
        <v>6.6604504196115993E-2</v>
      </c>
      <c r="U261" s="2">
        <f>(Table2[[#This Row],[Close Price]]-Table2[[#This Row],[200D EMA]])/Table2[[#This Row],[200D EMA]]</f>
        <v>0.26937071510910826</v>
      </c>
      <c r="V261">
        <v>0.74905348224281998</v>
      </c>
      <c r="W261">
        <v>217.9</v>
      </c>
      <c r="X261">
        <v>223.15</v>
      </c>
      <c r="Y261">
        <v>208.55</v>
      </c>
      <c r="Z261">
        <v>223.15</v>
      </c>
      <c r="AA261">
        <v>173.5</v>
      </c>
      <c r="AB261">
        <v>233.2</v>
      </c>
      <c r="AC261" s="2">
        <f>(Table2[[#This Row],[Close Price]]/Table2[[#This Row],[Day Low]])-1</f>
        <v>7.5722808627811666E-3</v>
      </c>
      <c r="AD261" s="2">
        <f>(Table2[[#This Row],[Day High]]/Table2[[#This Row],[Close Price]])-1</f>
        <v>1.6397176041903938E-2</v>
      </c>
      <c r="AE261" s="2">
        <f>(Table2[[#This Row],[Close Price]]/Table2[[#This Row],[Current Week Low]])-1</f>
        <v>5.2745145049148956E-2</v>
      </c>
      <c r="AF261" s="2">
        <f>(Table2[[#This Row],[Current Week High]]/Table2[[#This Row],[Close Price]])-1</f>
        <v>1.6397176041903938E-2</v>
      </c>
      <c r="AG261" s="2">
        <f>(Table2[[#This Row],[Close Price]]/Table2[[#This Row],[Current Month Low]])-1</f>
        <v>0.26541786743515861</v>
      </c>
      <c r="AH261" s="2">
        <f>(Table2[[#This Row],[Current Month High]]/Table2[[#This Row],[Close Price]])-1</f>
        <v>6.2172625825552164E-2</v>
      </c>
      <c r="AI261">
        <v>6.2172625825552101</v>
      </c>
      <c r="AJ261">
        <v>111.81862035697</v>
      </c>
      <c r="AK261" t="str">
        <f>IF(AND(Table2[[#This Row],[20D EMA]]&gt;Table2[[#This Row],[50D EMA]],Table2[[#This Row],[50D EMA]]&gt;Table2[[#This Row],[200D EMA]]),"Uptrend","Downtrend/NoTrend")</f>
        <v>Uptrend</v>
      </c>
      <c r="AL261">
        <v>0.05</v>
      </c>
      <c r="AM261" t="s">
        <v>10125</v>
      </c>
      <c r="AN261">
        <v>3.14</v>
      </c>
      <c r="AO261" t="s">
        <v>10125</v>
      </c>
      <c r="AP261">
        <v>7.8252170387964004E-2</v>
      </c>
      <c r="AQ261">
        <f>(Table2[[#This Row],[Sharpe Ratio]]-AVERAGE(Table2[Sharpe Ratio]))/_xlfn.STDEV.P(Table2[Sharpe Ratio])</f>
        <v>0.27291992296532652</v>
      </c>
      <c r="AR2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1.3099460093789308</v>
      </c>
    </row>
    <row r="262" spans="1:44" x14ac:dyDescent="0.3">
      <c r="A262" t="s">
        <v>1765</v>
      </c>
      <c r="B262" t="s">
        <v>1766</v>
      </c>
      <c r="C262" t="s">
        <v>10083</v>
      </c>
      <c r="D262" t="s">
        <v>129</v>
      </c>
      <c r="E262">
        <v>4005.8225999699998</v>
      </c>
      <c r="F262">
        <v>742.45</v>
      </c>
      <c r="G262">
        <v>103.303262589453</v>
      </c>
      <c r="H262">
        <f>(Table2[[#This Row],[1Y Return vs Nifty]]-AVERAGE(Table2[1Y Return vs Nifty]))/_xlfn.STDEV.P(Table2[1Y Return vs Nifty])</f>
        <v>0.70252752062915746</v>
      </c>
      <c r="I262">
        <v>-2.9382952345043098</v>
      </c>
      <c r="J262">
        <f>(Table2[[#This Row],[1M Return vs Nifty]]-AVERAGE(Table2[1M Return vs Nifty]))/_xlfn.STDEV.P(Table2[1M Return vs Nifty])</f>
        <v>-0.44429882751115674</v>
      </c>
      <c r="K262">
        <v>37.415000281324801</v>
      </c>
      <c r="L262">
        <f>(Table2[[#This Row],[6M Return vs Nifty]]-AVERAGE(Table2[6M Return vs Nifty]))/_xlfn.STDEV.P(Table2[6M Return vs Nifty])</f>
        <v>0.74749486511184249</v>
      </c>
      <c r="M262">
        <v>-9.2692423150077197</v>
      </c>
      <c r="N262">
        <f>(Table2[[#This Row],[1W Return vs Nifty]]-AVERAGE(Table2[1W Return vs Nifty]))/_xlfn.STDEV.P(Table2[1W Return vs Nifty])</f>
        <v>-1.2453463668892635</v>
      </c>
      <c r="O262">
        <v>756.05</v>
      </c>
      <c r="P262">
        <v>726.97781892445801</v>
      </c>
      <c r="Q262">
        <v>595.49255569570198</v>
      </c>
      <c r="R262">
        <v>41.944583851545502</v>
      </c>
      <c r="S262" s="2">
        <f>(Table2[[#This Row],[Close Price]]-Table2[[#This Row],[20D EMA]])/Table2[[#This Row],[20D EMA]]</f>
        <v>-1.7988228291779526E-2</v>
      </c>
      <c r="T262" s="2">
        <f>(Table2[[#This Row],[Close Price]]-Table2[[#This Row],[50D EMA]])/Table2[[#This Row],[50D EMA]]</f>
        <v>2.1282879164638984E-2</v>
      </c>
      <c r="U262" s="2">
        <f>(Table2[[#This Row],[Close Price]]-Table2[[#This Row],[200D EMA]])/Table2[[#This Row],[200D EMA]]</f>
        <v>0.24678300828229605</v>
      </c>
      <c r="V262">
        <v>0.37509014519808598</v>
      </c>
      <c r="W262">
        <v>738.3</v>
      </c>
      <c r="X262">
        <v>755</v>
      </c>
      <c r="Y262">
        <v>732.85</v>
      </c>
      <c r="Z262">
        <v>809.9</v>
      </c>
      <c r="AA262">
        <v>587.04999999999995</v>
      </c>
      <c r="AB262">
        <v>880</v>
      </c>
      <c r="AC262" s="2">
        <f>(Table2[[#This Row],[Close Price]]/Table2[[#This Row],[Day Low]])-1</f>
        <v>5.621021265068471E-3</v>
      </c>
      <c r="AD262" s="2">
        <f>(Table2[[#This Row],[Day High]]/Table2[[#This Row],[Close Price]])-1</f>
        <v>1.6903495184860784E-2</v>
      </c>
      <c r="AE262" s="2">
        <f>(Table2[[#This Row],[Close Price]]/Table2[[#This Row],[Current Week Low]])-1</f>
        <v>1.3099542880534942E-2</v>
      </c>
      <c r="AF262" s="2">
        <f>(Table2[[#This Row],[Current Week High]]/Table2[[#This Row],[Close Price]])-1</f>
        <v>9.0847868543336263E-2</v>
      </c>
      <c r="AG262" s="2">
        <f>(Table2[[#This Row],[Close Price]]/Table2[[#This Row],[Current Month Low]])-1</f>
        <v>0.26471339749595457</v>
      </c>
      <c r="AH262" s="2">
        <f>(Table2[[#This Row],[Current Month High]]/Table2[[#This Row],[Close Price]])-1</f>
        <v>0.18526500101016907</v>
      </c>
      <c r="AI262">
        <v>18.5265001010169</v>
      </c>
      <c r="AJ262">
        <v>134.58135860979399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-0.09</v>
      </c>
      <c r="AM262" t="s">
        <v>10126</v>
      </c>
      <c r="AN262">
        <v>-13.92</v>
      </c>
      <c r="AO262" t="s">
        <v>10126</v>
      </c>
      <c r="AP262">
        <v>7.7920177613599997E-2</v>
      </c>
      <c r="AQ262">
        <f>(Table2[[#This Row],[Sharpe Ratio]]-AVERAGE(Table2[Sharpe Ratio]))/_xlfn.STDEV.P(Table2[Sharpe Ratio])</f>
        <v>0.2691664494623634</v>
      </c>
      <c r="AR2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2.9543640802943028E-2</v>
      </c>
    </row>
    <row r="263" spans="1:44" x14ac:dyDescent="0.3">
      <c r="A263" t="s">
        <v>1350</v>
      </c>
      <c r="B263" t="s">
        <v>1351</v>
      </c>
      <c r="C263" t="s">
        <v>613</v>
      </c>
      <c r="D263" t="s">
        <v>613</v>
      </c>
      <c r="E263">
        <v>7717.1873581</v>
      </c>
      <c r="F263">
        <v>389.65</v>
      </c>
      <c r="G263">
        <v>55.6497360224826</v>
      </c>
      <c r="H263">
        <f>(Table2[[#This Row],[1Y Return vs Nifty]]-AVERAGE(Table2[1Y Return vs Nifty]))/_xlfn.STDEV.P(Table2[1Y Return vs Nifty])</f>
        <v>0.13226386254605677</v>
      </c>
      <c r="I263">
        <v>3.2771185911283101</v>
      </c>
      <c r="J263">
        <f>(Table2[[#This Row],[1M Return vs Nifty]]-AVERAGE(Table2[1M Return vs Nifty]))/_xlfn.STDEV.P(Table2[1M Return vs Nifty])</f>
        <v>0.13135258170887135</v>
      </c>
      <c r="K263">
        <v>16.673737671160001</v>
      </c>
      <c r="L263">
        <f>(Table2[[#This Row],[6M Return vs Nifty]]-AVERAGE(Table2[6M Return vs Nifty]))/_xlfn.STDEV.P(Table2[6M Return vs Nifty])</f>
        <v>0.11385034971186368</v>
      </c>
      <c r="M263">
        <v>3.81235498648156</v>
      </c>
      <c r="N263">
        <f>(Table2[[#This Row],[1W Return vs Nifty]]-AVERAGE(Table2[1W Return vs Nifty]))/_xlfn.STDEV.P(Table2[1W Return vs Nifty])</f>
        <v>1.3200010279021861</v>
      </c>
      <c r="O263">
        <v>371.52</v>
      </c>
      <c r="P263">
        <v>365.364504380178</v>
      </c>
      <c r="Q263">
        <v>313.43511154937102</v>
      </c>
      <c r="R263">
        <v>68.701204056944903</v>
      </c>
      <c r="S263" s="2">
        <f>(Table2[[#This Row],[Close Price]]-Table2[[#This Row],[20D EMA]])/Table2[[#This Row],[20D EMA]]</f>
        <v>4.8799526270456493E-2</v>
      </c>
      <c r="T263" s="2">
        <f>(Table2[[#This Row],[Close Price]]-Table2[[#This Row],[50D EMA]])/Table2[[#This Row],[50D EMA]]</f>
        <v>6.6469225468470339E-2</v>
      </c>
      <c r="U263" s="2">
        <f>(Table2[[#This Row],[Close Price]]-Table2[[#This Row],[200D EMA]])/Table2[[#This Row],[200D EMA]]</f>
        <v>0.24316002145989285</v>
      </c>
      <c r="V263">
        <v>0.91997344476415799</v>
      </c>
      <c r="W263">
        <v>385</v>
      </c>
      <c r="X263">
        <v>398</v>
      </c>
      <c r="Y263">
        <v>364.3</v>
      </c>
      <c r="Z263">
        <v>400</v>
      </c>
      <c r="AA263">
        <v>307.85000000000002</v>
      </c>
      <c r="AB263">
        <v>400</v>
      </c>
      <c r="AC263" s="2">
        <f>(Table2[[#This Row],[Close Price]]/Table2[[#This Row],[Day Low]])-1</f>
        <v>1.207792207792191E-2</v>
      </c>
      <c r="AD263" s="2">
        <f>(Table2[[#This Row],[Day High]]/Table2[[#This Row],[Close Price]])-1</f>
        <v>2.1429488002053132E-2</v>
      </c>
      <c r="AE263" s="2">
        <f>(Table2[[#This Row],[Close Price]]/Table2[[#This Row],[Current Week Low]])-1</f>
        <v>6.9585506450727364E-2</v>
      </c>
      <c r="AF263" s="2">
        <f>(Table2[[#This Row],[Current Week High]]/Table2[[#This Row],[Close Price]])-1</f>
        <v>2.6562299499550912E-2</v>
      </c>
      <c r="AG263" s="2">
        <f>(Table2[[#This Row],[Close Price]]/Table2[[#This Row],[Current Month Low]])-1</f>
        <v>0.2657138216663959</v>
      </c>
      <c r="AH263" s="2">
        <f>(Table2[[#This Row],[Current Month High]]/Table2[[#This Row],[Close Price]])-1</f>
        <v>2.6562299499550912E-2</v>
      </c>
      <c r="AI263">
        <v>3.93943282432953</v>
      </c>
      <c r="AJ263">
        <v>95.754835468475207</v>
      </c>
      <c r="AK263" t="str">
        <f>IF(AND(Table2[[#This Row],[20D EMA]]&gt;Table2[[#This Row],[50D EMA]],Table2[[#This Row],[50D EMA]]&gt;Table2[[#This Row],[200D EMA]]),"Uptrend","Downtrend/NoTrend")</f>
        <v>Uptrend</v>
      </c>
      <c r="AL263">
        <v>-0.06</v>
      </c>
      <c r="AM263" t="s">
        <v>10126</v>
      </c>
      <c r="AN263">
        <v>7.46</v>
      </c>
      <c r="AO263" t="s">
        <v>10125</v>
      </c>
      <c r="AP263">
        <v>7.7428375106687E-2</v>
      </c>
      <c r="AQ263">
        <f>(Table2[[#This Row],[Sharpe Ratio]]-AVERAGE(Table2[Sharpe Ratio]))/_xlfn.STDEV.P(Table2[Sharpe Ratio])</f>
        <v>0.26360618483936049</v>
      </c>
      <c r="AR2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1.9610740067083383</v>
      </c>
    </row>
    <row r="264" spans="1:44" x14ac:dyDescent="0.3">
      <c r="A264" t="s">
        <v>483</v>
      </c>
      <c r="B264" t="s">
        <v>484</v>
      </c>
      <c r="C264" t="s">
        <v>10076</v>
      </c>
      <c r="D264" t="s">
        <v>24</v>
      </c>
      <c r="E264">
        <v>43381.270455074999</v>
      </c>
      <c r="F264">
        <v>177.25</v>
      </c>
      <c r="G264">
        <v>18.551054663605001</v>
      </c>
      <c r="H264">
        <f>(Table2[[#This Row],[1Y Return vs Nifty]]-AVERAGE(Table2[1Y Return vs Nifty]))/_xlfn.STDEV.P(Table2[1Y Return vs Nifty])</f>
        <v>-0.31169131277640377</v>
      </c>
      <c r="I264">
        <v>3.0349583123826598</v>
      </c>
      <c r="J264">
        <f>(Table2[[#This Row],[1M Return vs Nifty]]-AVERAGE(Table2[1M Return vs Nifty]))/_xlfn.STDEV.P(Table2[1M Return vs Nifty])</f>
        <v>0.10892448446100064</v>
      </c>
      <c r="K264">
        <v>3.7390518305910798</v>
      </c>
      <c r="L264">
        <f>(Table2[[#This Row],[6M Return vs Nifty]]-AVERAGE(Table2[6M Return vs Nifty]))/_xlfn.STDEV.P(Table2[6M Return vs Nifty])</f>
        <v>-0.28130364333779762</v>
      </c>
      <c r="M264">
        <v>-3.4175652395974501</v>
      </c>
      <c r="N264">
        <f>(Table2[[#This Row],[1W Return vs Nifty]]-AVERAGE(Table2[1W Return vs Nifty]))/_xlfn.STDEV.P(Table2[1W Return vs Nifty])</f>
        <v>-9.7811842274629135E-2</v>
      </c>
      <c r="O264">
        <v>172.12</v>
      </c>
      <c r="P264">
        <v>165.961122897032</v>
      </c>
      <c r="Q264">
        <v>153.53343277560501</v>
      </c>
      <c r="R264">
        <v>67.189313018175397</v>
      </c>
      <c r="S264" s="2">
        <f>(Table2[[#This Row],[Close Price]]-Table2[[#This Row],[20D EMA]])/Table2[[#This Row],[20D EMA]]</f>
        <v>2.980478735765742E-2</v>
      </c>
      <c r="T264" s="2">
        <f>(Table2[[#This Row],[Close Price]]-Table2[[#This Row],[50D EMA]])/Table2[[#This Row],[50D EMA]]</f>
        <v>6.8021214281443546E-2</v>
      </c>
      <c r="U264" s="2">
        <f>(Table2[[#This Row],[Close Price]]-Table2[[#This Row],[200D EMA]])/Table2[[#This Row],[200D EMA]]</f>
        <v>0.15447167952701002</v>
      </c>
      <c r="V264">
        <v>0.83948281029230698</v>
      </c>
      <c r="W264">
        <v>176.8</v>
      </c>
      <c r="X264">
        <v>179.4</v>
      </c>
      <c r="Y264">
        <v>172.13</v>
      </c>
      <c r="Z264">
        <v>179.4</v>
      </c>
      <c r="AA264">
        <v>148</v>
      </c>
      <c r="AB264">
        <v>179.73</v>
      </c>
      <c r="AC264" s="2">
        <f>(Table2[[#This Row],[Close Price]]/Table2[[#This Row],[Day Low]])-1</f>
        <v>2.5452488687782715E-3</v>
      </c>
      <c r="AD264" s="2">
        <f>(Table2[[#This Row],[Day High]]/Table2[[#This Row],[Close Price]])-1</f>
        <v>1.2129760225670028E-2</v>
      </c>
      <c r="AE264" s="2">
        <f>(Table2[[#This Row],[Close Price]]/Table2[[#This Row],[Current Week Low]])-1</f>
        <v>2.9744960204496573E-2</v>
      </c>
      <c r="AF264" s="2">
        <f>(Table2[[#This Row],[Current Week High]]/Table2[[#This Row],[Close Price]])-1</f>
        <v>1.2129760225670028E-2</v>
      </c>
      <c r="AG264" s="2">
        <f>(Table2[[#This Row],[Close Price]]/Table2[[#This Row],[Current Month Low]])-1</f>
        <v>0.19763513513513509</v>
      </c>
      <c r="AH264" s="2">
        <f>(Table2[[#This Row],[Current Month High]]/Table2[[#This Row],[Close Price]])-1</f>
        <v>1.3991537376586649E-2</v>
      </c>
      <c r="AI264">
        <v>1.39915373765866</v>
      </c>
      <c r="AJ264">
        <v>45.704891080969901</v>
      </c>
      <c r="AK264" t="str">
        <f>IF(AND(Table2[[#This Row],[20D EMA]]&gt;Table2[[#This Row],[50D EMA]],Table2[[#This Row],[50D EMA]]&gt;Table2[[#This Row],[200D EMA]]),"Uptrend","Downtrend/NoTrend")</f>
        <v>Uptrend</v>
      </c>
      <c r="AL264">
        <v>7.0000000000000007E-2</v>
      </c>
      <c r="AM264" t="s">
        <v>10125</v>
      </c>
      <c r="AN264">
        <v>5.76</v>
      </c>
      <c r="AO264" t="s">
        <v>10125</v>
      </c>
      <c r="AP264">
        <v>7.7066726945542993E-2</v>
      </c>
      <c r="AQ264">
        <f>(Table2[[#This Row],[Sharpe Ratio]]-AVERAGE(Table2[Sharpe Ratio]))/_xlfn.STDEV.P(Table2[Sharpe Ratio])</f>
        <v>0.25951743082099432</v>
      </c>
      <c r="AR2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-0.32236488310683553</v>
      </c>
    </row>
    <row r="265" spans="1:44" x14ac:dyDescent="0.3">
      <c r="A265" t="s">
        <v>231</v>
      </c>
      <c r="B265" t="s">
        <v>232</v>
      </c>
      <c r="C265" t="s">
        <v>10076</v>
      </c>
      <c r="D265" t="s">
        <v>49</v>
      </c>
      <c r="E265">
        <v>109446.66466920001</v>
      </c>
      <c r="F265">
        <v>2911.5</v>
      </c>
      <c r="G265">
        <v>44.606602638923697</v>
      </c>
      <c r="H265">
        <f>(Table2[[#This Row],[1Y Return vs Nifty]]-AVERAGE(Table2[1Y Return vs Nifty]))/_xlfn.STDEV.P(Table2[1Y Return vs Nifty])</f>
        <v>1.1209763611559222E-4</v>
      </c>
      <c r="I265">
        <v>18.171734151520401</v>
      </c>
      <c r="J265">
        <f>(Table2[[#This Row],[1M Return vs Nifty]]-AVERAGE(Table2[1M Return vs Nifty]))/_xlfn.STDEV.P(Table2[1M Return vs Nifty])</f>
        <v>1.5108434213646802</v>
      </c>
      <c r="K265">
        <v>32.078313488710698</v>
      </c>
      <c r="L265">
        <f>(Table2[[#This Row],[6M Return vs Nifty]]-AVERAGE(Table2[6M Return vs Nifty]))/_xlfn.STDEV.P(Table2[6M Return vs Nifty])</f>
        <v>0.58445935564916363</v>
      </c>
      <c r="M265">
        <v>2.9994225140056399</v>
      </c>
      <c r="N265">
        <f>(Table2[[#This Row],[1W Return vs Nifty]]-AVERAGE(Table2[1W Return vs Nifty]))/_xlfn.STDEV.P(Table2[1W Return vs Nifty])</f>
        <v>1.1605821012723276</v>
      </c>
      <c r="O265">
        <v>2732.16</v>
      </c>
      <c r="P265">
        <v>2575.8583018976701</v>
      </c>
      <c r="Q265">
        <v>2260.1040001965898</v>
      </c>
      <c r="R265">
        <v>67.854844126308294</v>
      </c>
      <c r="S265" s="2">
        <f>(Table2[[#This Row],[Close Price]]-Table2[[#This Row],[20D EMA]])/Table2[[#This Row],[20D EMA]]</f>
        <v>6.5640372452565057E-2</v>
      </c>
      <c r="T265" s="2">
        <f>(Table2[[#This Row],[Close Price]]-Table2[[#This Row],[50D EMA]])/Table2[[#This Row],[50D EMA]]</f>
        <v>0.13030285782997381</v>
      </c>
      <c r="U265" s="2">
        <f>(Table2[[#This Row],[Close Price]]-Table2[[#This Row],[200D EMA]])/Table2[[#This Row],[200D EMA]]</f>
        <v>0.28821505547830983</v>
      </c>
      <c r="V265">
        <v>1.3252493976938999</v>
      </c>
      <c r="W265">
        <v>2900</v>
      </c>
      <c r="X265">
        <v>2969.3</v>
      </c>
      <c r="Y265">
        <v>2779.85</v>
      </c>
      <c r="Z265">
        <v>3059.45</v>
      </c>
      <c r="AA265">
        <v>2193</v>
      </c>
      <c r="AB265">
        <v>3059.45</v>
      </c>
      <c r="AC265" s="2">
        <f>(Table2[[#This Row],[Close Price]]/Table2[[#This Row],[Day Low]])-1</f>
        <v>3.9655172413792794E-3</v>
      </c>
      <c r="AD265" s="2">
        <f>(Table2[[#This Row],[Day High]]/Table2[[#This Row],[Close Price]])-1</f>
        <v>1.9852309805941992E-2</v>
      </c>
      <c r="AE265" s="2">
        <f>(Table2[[#This Row],[Close Price]]/Table2[[#This Row],[Current Week Low]])-1</f>
        <v>4.7358670431857819E-2</v>
      </c>
      <c r="AF265" s="2">
        <f>(Table2[[#This Row],[Current Week High]]/Table2[[#This Row],[Close Price]])-1</f>
        <v>5.0815730722995056E-2</v>
      </c>
      <c r="AG265" s="2">
        <f>(Table2[[#This Row],[Close Price]]/Table2[[#This Row],[Current Month Low]])-1</f>
        <v>0.32763337893296862</v>
      </c>
      <c r="AH265" s="2">
        <f>(Table2[[#This Row],[Current Month High]]/Table2[[#This Row],[Close Price]])-1</f>
        <v>5.0815730722995056E-2</v>
      </c>
      <c r="AI265">
        <v>5.0815730722995003</v>
      </c>
      <c r="AJ265">
        <v>72.364798863333604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0.05</v>
      </c>
      <c r="AM265" t="s">
        <v>10125</v>
      </c>
      <c r="AN265">
        <v>14.94</v>
      </c>
      <c r="AO265" t="s">
        <v>10125</v>
      </c>
      <c r="AP265">
        <v>7.6781079724049003E-2</v>
      </c>
      <c r="AQ265">
        <f>(Table2[[#This Row],[Sharpe Ratio]]-AVERAGE(Table2[Sharpe Ratio]))/_xlfn.STDEV.P(Table2[Sharpe Ratio])</f>
        <v>0.25628793500101249</v>
      </c>
      <c r="AR2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3.5122849109232996</v>
      </c>
    </row>
    <row r="266" spans="1:44" x14ac:dyDescent="0.3">
      <c r="A266" t="s">
        <v>607</v>
      </c>
      <c r="B266" t="s">
        <v>608</v>
      </c>
      <c r="C266" t="s">
        <v>10084</v>
      </c>
      <c r="D266" t="s">
        <v>230</v>
      </c>
      <c r="E266">
        <v>30266.4192</v>
      </c>
      <c r="F266">
        <v>2733.6</v>
      </c>
      <c r="G266">
        <v>-5.74866811077852</v>
      </c>
      <c r="H266">
        <f>(Table2[[#This Row],[1Y Return vs Nifty]]-AVERAGE(Table2[1Y Return vs Nifty]))/_xlfn.STDEV.P(Table2[1Y Return vs Nifty])</f>
        <v>-0.60248298755939689</v>
      </c>
      <c r="I266">
        <v>10.5816946336755</v>
      </c>
      <c r="J266">
        <f>(Table2[[#This Row],[1M Return vs Nifty]]-AVERAGE(Table2[1M Return vs Nifty]))/_xlfn.STDEV.P(Table2[1M Return vs Nifty])</f>
        <v>0.80787865231514544</v>
      </c>
      <c r="K266">
        <v>10.747819287850501</v>
      </c>
      <c r="L266">
        <f>(Table2[[#This Row],[6M Return vs Nifty]]-AVERAGE(Table2[6M Return vs Nifty]))/_xlfn.STDEV.P(Table2[6M Return vs Nifty])</f>
        <v>-6.7186154808925452E-2</v>
      </c>
      <c r="M266">
        <v>-3.95889271720743</v>
      </c>
      <c r="N266">
        <f>(Table2[[#This Row],[1W Return vs Nifty]]-AVERAGE(Table2[1W Return vs Nifty]))/_xlfn.STDEV.P(Table2[1W Return vs Nifty])</f>
        <v>-0.20396807093775213</v>
      </c>
      <c r="O266">
        <v>2647.22</v>
      </c>
      <c r="P266">
        <v>2469.5803949698902</v>
      </c>
      <c r="Q266">
        <v>2242.1353422418301</v>
      </c>
      <c r="R266">
        <v>60.7248794523518</v>
      </c>
      <c r="S266" s="2">
        <f>(Table2[[#This Row],[Close Price]]-Table2[[#This Row],[20D EMA]])/Table2[[#This Row],[20D EMA]]</f>
        <v>3.2630457612136551E-2</v>
      </c>
      <c r="T266" s="2">
        <f>(Table2[[#This Row],[Close Price]]-Table2[[#This Row],[50D EMA]])/Table2[[#This Row],[50D EMA]]</f>
        <v>0.10690869006243819</v>
      </c>
      <c r="U266" s="2">
        <f>(Table2[[#This Row],[Close Price]]-Table2[[#This Row],[200D EMA]])/Table2[[#This Row],[200D EMA]]</f>
        <v>0.219194911430624</v>
      </c>
      <c r="V266">
        <v>0.66222861731450899</v>
      </c>
      <c r="W266">
        <v>2695.75</v>
      </c>
      <c r="X266">
        <v>2751.5</v>
      </c>
      <c r="Y266">
        <v>2665</v>
      </c>
      <c r="Z266">
        <v>2813.95</v>
      </c>
      <c r="AA266">
        <v>2396</v>
      </c>
      <c r="AB266">
        <v>2855</v>
      </c>
      <c r="AC266" s="2">
        <f>(Table2[[#This Row],[Close Price]]/Table2[[#This Row],[Day Low]])-1</f>
        <v>1.4040619493647322E-2</v>
      </c>
      <c r="AD266" s="2">
        <f>(Table2[[#This Row],[Day High]]/Table2[[#This Row],[Close Price]])-1</f>
        <v>6.548141644717731E-3</v>
      </c>
      <c r="AE266" s="2">
        <f>(Table2[[#This Row],[Close Price]]/Table2[[#This Row],[Current Week Low]])-1</f>
        <v>2.5741088180112559E-2</v>
      </c>
      <c r="AF266" s="2">
        <f>(Table2[[#This Row],[Current Week High]]/Table2[[#This Row],[Close Price]])-1</f>
        <v>2.939347380743329E-2</v>
      </c>
      <c r="AG266" s="2">
        <f>(Table2[[#This Row],[Close Price]]/Table2[[#This Row],[Current Month Low]])-1</f>
        <v>0.14090150250417355</v>
      </c>
      <c r="AH266" s="2">
        <f>(Table2[[#This Row],[Current Month High]]/Table2[[#This Row],[Close Price]])-1</f>
        <v>4.4410301434006483E-2</v>
      </c>
      <c r="AI266">
        <v>4.4410301434006403</v>
      </c>
      <c r="AJ266">
        <v>45.776450511945299</v>
      </c>
      <c r="AK266" t="str">
        <f>IF(AND(Table2[[#This Row],[20D EMA]]&gt;Table2[[#This Row],[50D EMA]],Table2[[#This Row],[50D EMA]]&gt;Table2[[#This Row],[200D EMA]]),"Uptrend","Downtrend/NoTrend")</f>
        <v>Uptrend</v>
      </c>
      <c r="AL266">
        <v>0.22</v>
      </c>
      <c r="AM266" t="s">
        <v>10125</v>
      </c>
      <c r="AN266">
        <v>3.83</v>
      </c>
      <c r="AO266" t="s">
        <v>10125</v>
      </c>
      <c r="AP266">
        <v>7.6712751470710994E-2</v>
      </c>
      <c r="AQ266">
        <f>(Table2[[#This Row],[Sharpe Ratio]]-AVERAGE(Table2[Sharpe Ratio]))/_xlfn.STDEV.P(Table2[Sharpe Ratio])</f>
        <v>0.25551542334349436</v>
      </c>
      <c r="AR2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0.18975686235256531</v>
      </c>
    </row>
    <row r="267" spans="1:44" x14ac:dyDescent="0.3">
      <c r="A267" t="s">
        <v>856</v>
      </c>
      <c r="B267" t="s">
        <v>857</v>
      </c>
      <c r="C267" t="s">
        <v>10075</v>
      </c>
      <c r="D267" t="s">
        <v>21</v>
      </c>
      <c r="E267">
        <v>16940.1181779</v>
      </c>
      <c r="F267">
        <v>747.35</v>
      </c>
      <c r="G267">
        <v>68.0725749261141</v>
      </c>
      <c r="H267">
        <f>(Table2[[#This Row],[1Y Return vs Nifty]]-AVERAGE(Table2[1Y Return vs Nifty]))/_xlfn.STDEV.P(Table2[1Y Return vs Nifty])</f>
        <v>0.28092638696606936</v>
      </c>
      <c r="I267">
        <v>14.099697836609799</v>
      </c>
      <c r="J267">
        <f>(Table2[[#This Row],[1M Return vs Nifty]]-AVERAGE(Table2[1M Return vs Nifty]))/_xlfn.STDEV.P(Table2[1M Return vs Nifty])</f>
        <v>1.1337046645845019</v>
      </c>
      <c r="K267">
        <v>10.282515937702</v>
      </c>
      <c r="L267">
        <f>(Table2[[#This Row],[6M Return vs Nifty]]-AVERAGE(Table2[6M Return vs Nifty]))/_xlfn.STDEV.P(Table2[6M Return vs Nifty])</f>
        <v>-8.1401148435896881E-2</v>
      </c>
      <c r="M267">
        <v>-0.31740103548271598</v>
      </c>
      <c r="N267">
        <f>(Table2[[#This Row],[1W Return vs Nifty]]-AVERAGE(Table2[1W Return vs Nifty]))/_xlfn.STDEV.P(Table2[1W Return vs Nifty])</f>
        <v>0.51014129839772804</v>
      </c>
      <c r="O267">
        <v>704.54</v>
      </c>
      <c r="P267">
        <v>652.93289175736697</v>
      </c>
      <c r="Q267">
        <v>565.54811990044902</v>
      </c>
      <c r="R267">
        <v>72.641148493853805</v>
      </c>
      <c r="S267" s="2">
        <f>(Table2[[#This Row],[Close Price]]-Table2[[#This Row],[20D EMA]])/Table2[[#This Row],[20D EMA]]</f>
        <v>6.0763051068782555E-2</v>
      </c>
      <c r="T267" s="2">
        <f>(Table2[[#This Row],[Close Price]]-Table2[[#This Row],[50D EMA]])/Table2[[#This Row],[50D EMA]]</f>
        <v>0.1446046131762633</v>
      </c>
      <c r="U267" s="2">
        <f>(Table2[[#This Row],[Close Price]]-Table2[[#This Row],[200D EMA]])/Table2[[#This Row],[200D EMA]]</f>
        <v>0.32146138180346667</v>
      </c>
      <c r="V267">
        <v>0.66317740447936702</v>
      </c>
      <c r="W267">
        <v>735.95</v>
      </c>
      <c r="X267">
        <v>750.95</v>
      </c>
      <c r="Y267">
        <v>735.95</v>
      </c>
      <c r="Z267">
        <v>769</v>
      </c>
      <c r="AA267">
        <v>530.25</v>
      </c>
      <c r="AB267">
        <v>782.5</v>
      </c>
      <c r="AC267" s="2">
        <f>(Table2[[#This Row],[Close Price]]/Table2[[#This Row],[Day Low]])-1</f>
        <v>1.5490182756980664E-2</v>
      </c>
      <c r="AD267" s="2">
        <f>(Table2[[#This Row],[Day High]]/Table2[[#This Row],[Close Price]])-1</f>
        <v>4.8170201378203714E-3</v>
      </c>
      <c r="AE267" s="2">
        <f>(Table2[[#This Row],[Close Price]]/Table2[[#This Row],[Current Week Low]])-1</f>
        <v>1.5490182756980664E-2</v>
      </c>
      <c r="AF267" s="2">
        <f>(Table2[[#This Row],[Current Week High]]/Table2[[#This Row],[Close Price]])-1</f>
        <v>2.8969023884391376E-2</v>
      </c>
      <c r="AG267" s="2">
        <f>(Table2[[#This Row],[Close Price]]/Table2[[#This Row],[Current Month Low]])-1</f>
        <v>0.40942951438000952</v>
      </c>
      <c r="AH267" s="2">
        <f>(Table2[[#This Row],[Current Month High]]/Table2[[#This Row],[Close Price]])-1</f>
        <v>4.7032849401217547E-2</v>
      </c>
      <c r="AI267">
        <v>2.8969023884391301</v>
      </c>
      <c r="AJ267">
        <v>96.386808566548396</v>
      </c>
      <c r="AK267" t="str">
        <f>IF(AND(Table2[[#This Row],[20D EMA]]&gt;Table2[[#This Row],[50D EMA]],Table2[[#This Row],[50D EMA]]&gt;Table2[[#This Row],[200D EMA]]),"Uptrend","Downtrend/NoTrend")</f>
        <v>Uptrend</v>
      </c>
      <c r="AL267">
        <v>0.18</v>
      </c>
      <c r="AM267" t="s">
        <v>10125</v>
      </c>
      <c r="AN267">
        <v>7.97</v>
      </c>
      <c r="AO267" t="s">
        <v>10125</v>
      </c>
      <c r="AP267">
        <v>7.6471593092363996E-2</v>
      </c>
      <c r="AQ267">
        <f>(Table2[[#This Row],[Sharpe Ratio]]-AVERAGE(Table2[Sharpe Ratio]))/_xlfn.STDEV.P(Table2[Sharpe Ratio])</f>
        <v>0.25278891345219612</v>
      </c>
      <c r="AR2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2.0961601149645985</v>
      </c>
    </row>
    <row r="268" spans="1:44" x14ac:dyDescent="0.3">
      <c r="A268" t="s">
        <v>1254</v>
      </c>
      <c r="B268" t="s">
        <v>1255</v>
      </c>
      <c r="C268" t="s">
        <v>10084</v>
      </c>
      <c r="D268" t="s">
        <v>154</v>
      </c>
      <c r="E268">
        <v>8612.9565000000002</v>
      </c>
      <c r="F268">
        <v>459.75</v>
      </c>
      <c r="G268">
        <v>35.783683169817799</v>
      </c>
      <c r="H268">
        <f>(Table2[[#This Row],[1Y Return vs Nifty]]-AVERAGE(Table2[1Y Return vs Nifty]))/_xlfn.STDEV.P(Table2[1Y Return vs Nifty])</f>
        <v>-0.10547065129966399</v>
      </c>
      <c r="I268">
        <v>-6.78019868632515</v>
      </c>
      <c r="J268">
        <f>(Table2[[#This Row],[1M Return vs Nifty]]-AVERAGE(Table2[1M Return vs Nifty]))/_xlfn.STDEV.P(Table2[1M Return vs Nifty])</f>
        <v>-0.80012342715522877</v>
      </c>
      <c r="K268">
        <v>-1.68846423708867</v>
      </c>
      <c r="L268">
        <f>(Table2[[#This Row],[6M Return vs Nifty]]-AVERAGE(Table2[6M Return vs Nifty]))/_xlfn.STDEV.P(Table2[6M Return vs Nifty])</f>
        <v>-0.44711398252347023</v>
      </c>
      <c r="M268">
        <v>-3.80294836235305</v>
      </c>
      <c r="N268">
        <f>(Table2[[#This Row],[1W Return vs Nifty]]-AVERAGE(Table2[1W Return vs Nifty]))/_xlfn.STDEV.P(Table2[1W Return vs Nifty])</f>
        <v>-0.17338683263495153</v>
      </c>
      <c r="O268">
        <v>451.97</v>
      </c>
      <c r="P268">
        <v>441.263508864301</v>
      </c>
      <c r="Q268">
        <v>405.65220979570699</v>
      </c>
      <c r="R268">
        <v>54.401487296296601</v>
      </c>
      <c r="S268" s="2">
        <f>(Table2[[#This Row],[Close Price]]-Table2[[#This Row],[20D EMA]])/Table2[[#This Row],[20D EMA]]</f>
        <v>1.7213531871584337E-2</v>
      </c>
      <c r="T268" s="2">
        <f>(Table2[[#This Row],[Close Price]]-Table2[[#This Row],[50D EMA]])/Table2[[#This Row],[50D EMA]]</f>
        <v>4.1894448021044119E-2</v>
      </c>
      <c r="U268" s="2">
        <f>(Table2[[#This Row],[Close Price]]-Table2[[#This Row],[200D EMA]])/Table2[[#This Row],[200D EMA]]</f>
        <v>0.13336002836404498</v>
      </c>
      <c r="V268">
        <v>1.75210490878194</v>
      </c>
      <c r="W268">
        <v>455.95</v>
      </c>
      <c r="X268">
        <v>464</v>
      </c>
      <c r="Y268">
        <v>455</v>
      </c>
      <c r="Z268">
        <v>489.4</v>
      </c>
      <c r="AA268">
        <v>353.4</v>
      </c>
      <c r="AB268">
        <v>489.4</v>
      </c>
      <c r="AC268" s="2">
        <f>(Table2[[#This Row],[Close Price]]/Table2[[#This Row],[Day Low]])-1</f>
        <v>8.334247176225551E-3</v>
      </c>
      <c r="AD268" s="2">
        <f>(Table2[[#This Row],[Day High]]/Table2[[#This Row],[Close Price]])-1</f>
        <v>9.2441544317563018E-3</v>
      </c>
      <c r="AE268" s="2">
        <f>(Table2[[#This Row],[Close Price]]/Table2[[#This Row],[Current Week Low]])-1</f>
        <v>1.0439560439560402E-2</v>
      </c>
      <c r="AF268" s="2">
        <f>(Table2[[#This Row],[Current Week High]]/Table2[[#This Row],[Close Price]])-1</f>
        <v>6.4491571506253287E-2</v>
      </c>
      <c r="AG268" s="2">
        <f>(Table2[[#This Row],[Close Price]]/Table2[[#This Row],[Current Month Low]])-1</f>
        <v>0.30093378607809851</v>
      </c>
      <c r="AH268" s="2">
        <f>(Table2[[#This Row],[Current Month High]]/Table2[[#This Row],[Close Price]])-1</f>
        <v>6.4491571506253287E-2</v>
      </c>
      <c r="AI268">
        <v>19.086460032626398</v>
      </c>
      <c r="AJ268">
        <v>65.496760259179197</v>
      </c>
      <c r="AK268" t="str">
        <f>IF(AND(Table2[[#This Row],[20D EMA]]&gt;Table2[[#This Row],[50D EMA]],Table2[[#This Row],[50D EMA]]&gt;Table2[[#This Row],[200D EMA]]),"Uptrend","Downtrend/NoTrend")</f>
        <v>Uptrend</v>
      </c>
      <c r="AL268">
        <v>0</v>
      </c>
      <c r="AM268" t="s">
        <v>10127</v>
      </c>
      <c r="AN268">
        <v>6.45</v>
      </c>
      <c r="AO268" t="s">
        <v>10125</v>
      </c>
      <c r="AP268">
        <v>7.6463725724369005E-2</v>
      </c>
      <c r="AQ268">
        <f>(Table2[[#This Row],[Sharpe Ratio]]-AVERAGE(Table2[Sharpe Ratio]))/_xlfn.STDEV.P(Table2[Sharpe Ratio])</f>
        <v>0.25269996586180404</v>
      </c>
      <c r="AR2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-1.2733949277515104</v>
      </c>
    </row>
    <row r="269" spans="1:44" x14ac:dyDescent="0.3">
      <c r="A269" t="s">
        <v>1114</v>
      </c>
      <c r="B269" t="s">
        <v>1115</v>
      </c>
      <c r="C269" t="s">
        <v>10090</v>
      </c>
      <c r="D269" t="s">
        <v>378</v>
      </c>
      <c r="E269">
        <v>10658.062403899999</v>
      </c>
      <c r="F269">
        <v>193.19</v>
      </c>
      <c r="G269">
        <v>48.751111420456098</v>
      </c>
      <c r="H269">
        <f>(Table2[[#This Row],[1Y Return vs Nifty]]-AVERAGE(Table2[1Y Return vs Nifty]))/_xlfn.STDEV.P(Table2[1Y Return vs Nifty])</f>
        <v>4.9708904189197947E-2</v>
      </c>
      <c r="I269">
        <v>7.1733454733936703</v>
      </c>
      <c r="J269">
        <f>(Table2[[#This Row],[1M Return vs Nifty]]-AVERAGE(Table2[1M Return vs Nifty]))/_xlfn.STDEV.P(Table2[1M Return vs Nifty])</f>
        <v>0.4922084407616234</v>
      </c>
      <c r="K269">
        <v>10.9121518861478</v>
      </c>
      <c r="L269">
        <f>(Table2[[#This Row],[6M Return vs Nifty]]-AVERAGE(Table2[6M Return vs Nifty]))/_xlfn.STDEV.P(Table2[6M Return vs Nifty])</f>
        <v>-6.2165802308230489E-2</v>
      </c>
      <c r="M269">
        <v>-19.0275619125253</v>
      </c>
      <c r="N269">
        <f>(Table2[[#This Row],[1W Return vs Nifty]]-AVERAGE(Table2[1W Return vs Nifty]))/_xlfn.STDEV.P(Table2[1W Return vs Nifty])</f>
        <v>-3.1589872763357061</v>
      </c>
      <c r="O269">
        <v>178.65</v>
      </c>
      <c r="P269">
        <v>164.330081282305</v>
      </c>
      <c r="Q269">
        <v>146.436845133563</v>
      </c>
      <c r="R269">
        <v>58.384108160401098</v>
      </c>
      <c r="S269" s="2">
        <f>(Table2[[#This Row],[Close Price]]-Table2[[#This Row],[20D EMA]])/Table2[[#This Row],[20D EMA]]</f>
        <v>8.1388189196753377E-2</v>
      </c>
      <c r="T269" s="2">
        <f>(Table2[[#This Row],[Close Price]]-Table2[[#This Row],[50D EMA]])/Table2[[#This Row],[50D EMA]]</f>
        <v>0.17562164207851955</v>
      </c>
      <c r="U269" s="2">
        <f>(Table2[[#This Row],[Close Price]]-Table2[[#This Row],[200D EMA]])/Table2[[#This Row],[200D EMA]]</f>
        <v>0.31927179818572371</v>
      </c>
      <c r="V269">
        <v>3.7202760559073198</v>
      </c>
      <c r="W269">
        <v>185.44</v>
      </c>
      <c r="X269">
        <v>194.5</v>
      </c>
      <c r="Y269">
        <v>182.75</v>
      </c>
      <c r="Z269">
        <v>204.4</v>
      </c>
      <c r="AA269">
        <v>133</v>
      </c>
      <c r="AB269">
        <v>227.7</v>
      </c>
      <c r="AC269" s="2">
        <f>(Table2[[#This Row],[Close Price]]/Table2[[#This Row],[Day Low]])-1</f>
        <v>4.179249352890424E-2</v>
      </c>
      <c r="AD269" s="2">
        <f>(Table2[[#This Row],[Day High]]/Table2[[#This Row],[Close Price]])-1</f>
        <v>6.7808892799834375E-3</v>
      </c>
      <c r="AE269" s="2">
        <f>(Table2[[#This Row],[Close Price]]/Table2[[#This Row],[Current Week Low]])-1</f>
        <v>5.7127222982216175E-2</v>
      </c>
      <c r="AF269" s="2">
        <f>(Table2[[#This Row],[Current Week High]]/Table2[[#This Row],[Close Price]])-1</f>
        <v>5.8025777731766759E-2</v>
      </c>
      <c r="AG269" s="2">
        <f>(Table2[[#This Row],[Close Price]]/Table2[[#This Row],[Current Month Low]])-1</f>
        <v>0.45255639097744349</v>
      </c>
      <c r="AH269" s="2">
        <f>(Table2[[#This Row],[Current Month High]]/Table2[[#This Row],[Close Price]])-1</f>
        <v>0.17863243439101395</v>
      </c>
      <c r="AI269">
        <v>17.8632434391013</v>
      </c>
      <c r="AJ269">
        <v>83.553444180522504</v>
      </c>
      <c r="AK269" t="str">
        <f>IF(AND(Table2[[#This Row],[20D EMA]]&gt;Table2[[#This Row],[50D EMA]],Table2[[#This Row],[50D EMA]]&gt;Table2[[#This Row],[200D EMA]]),"Uptrend","Downtrend/NoTrend")</f>
        <v>Uptrend</v>
      </c>
      <c r="AL269">
        <v>0.24</v>
      </c>
      <c r="AM269" t="s">
        <v>10125</v>
      </c>
      <c r="AN269">
        <v>17.899999999999999</v>
      </c>
      <c r="AO269" t="s">
        <v>10125</v>
      </c>
      <c r="AP269">
        <v>7.6002062082230995E-2</v>
      </c>
      <c r="AQ269">
        <f>(Table2[[#This Row],[Sharpe Ratio]]-AVERAGE(Table2[Sharpe Ratio]))/_xlfn.STDEV.P(Table2[Sharpe Ratio])</f>
        <v>0.2474804479028182</v>
      </c>
      <c r="AR2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-2.4317552857902971</v>
      </c>
    </row>
    <row r="270" spans="1:44" x14ac:dyDescent="0.3">
      <c r="A270" t="s">
        <v>725</v>
      </c>
      <c r="B270" t="s">
        <v>726</v>
      </c>
      <c r="C270" t="s">
        <v>10081</v>
      </c>
      <c r="D270" t="s">
        <v>59</v>
      </c>
      <c r="E270">
        <v>21553.775191799999</v>
      </c>
      <c r="F270">
        <v>162.6</v>
      </c>
      <c r="G270">
        <v>102.134564597265</v>
      </c>
      <c r="H270">
        <f>(Table2[[#This Row],[1Y Return vs Nifty]]-AVERAGE(Table2[1Y Return vs Nifty]))/_xlfn.STDEV.P(Table2[1Y Return vs Nifty])</f>
        <v>0.68854186121981908</v>
      </c>
      <c r="I270">
        <v>8.0942245204293499</v>
      </c>
      <c r="J270">
        <f>(Table2[[#This Row],[1M Return vs Nifty]]-AVERAGE(Table2[1M Return vs Nifty]))/_xlfn.STDEV.P(Table2[1M Return vs Nifty])</f>
        <v>0.57749726239424093</v>
      </c>
      <c r="K270">
        <v>15.2148765298884</v>
      </c>
      <c r="L270">
        <f>(Table2[[#This Row],[6M Return vs Nifty]]-AVERAGE(Table2[6M Return vs Nifty]))/_xlfn.STDEV.P(Table2[6M Return vs Nifty])</f>
        <v>6.928221621530993E-2</v>
      </c>
      <c r="M270">
        <v>7.7854428540742298</v>
      </c>
      <c r="N270">
        <f>(Table2[[#This Row],[1W Return vs Nifty]]-AVERAGE(Table2[1W Return vs Nifty]))/_xlfn.STDEV.P(Table2[1W Return vs Nifty])</f>
        <v>2.0991375794642817</v>
      </c>
      <c r="O270">
        <v>152.4</v>
      </c>
      <c r="P270">
        <v>146.26741857973201</v>
      </c>
      <c r="Q270">
        <v>125.058774766708</v>
      </c>
      <c r="R270">
        <v>67.532441738697102</v>
      </c>
      <c r="S270" s="2">
        <f>(Table2[[#This Row],[Close Price]]-Table2[[#This Row],[20D EMA]])/Table2[[#This Row],[20D EMA]]</f>
        <v>6.6929133858267639E-2</v>
      </c>
      <c r="T270" s="2">
        <f>(Table2[[#This Row],[Close Price]]-Table2[[#This Row],[50D EMA]])/Table2[[#This Row],[50D EMA]]</f>
        <v>0.11166247123835656</v>
      </c>
      <c r="U270" s="2">
        <f>(Table2[[#This Row],[Close Price]]-Table2[[#This Row],[200D EMA]])/Table2[[#This Row],[200D EMA]]</f>
        <v>0.30018865372160897</v>
      </c>
      <c r="V270">
        <v>1.5001675628506099</v>
      </c>
      <c r="W270">
        <v>161.55000000000001</v>
      </c>
      <c r="X270">
        <v>167.4</v>
      </c>
      <c r="Y270">
        <v>149.65</v>
      </c>
      <c r="Z270">
        <v>171.2</v>
      </c>
      <c r="AA270">
        <v>121.8</v>
      </c>
      <c r="AB270">
        <v>171.2</v>
      </c>
      <c r="AC270" s="2">
        <f>(Table2[[#This Row],[Close Price]]/Table2[[#This Row],[Day Low]])-1</f>
        <v>6.4995357474464388E-3</v>
      </c>
      <c r="AD270" s="2">
        <f>(Table2[[#This Row],[Day High]]/Table2[[#This Row],[Close Price]])-1</f>
        <v>2.9520295202952074E-2</v>
      </c>
      <c r="AE270" s="2">
        <f>(Table2[[#This Row],[Close Price]]/Table2[[#This Row],[Current Week Low]])-1</f>
        <v>8.653524891413289E-2</v>
      </c>
      <c r="AF270" s="2">
        <f>(Table2[[#This Row],[Current Week High]]/Table2[[#This Row],[Close Price]])-1</f>
        <v>5.2890528905289003E-2</v>
      </c>
      <c r="AG270" s="2">
        <f>(Table2[[#This Row],[Close Price]]/Table2[[#This Row],[Current Month Low]])-1</f>
        <v>0.33497536945812811</v>
      </c>
      <c r="AH270" s="2">
        <f>(Table2[[#This Row],[Current Month High]]/Table2[[#This Row],[Close Price]])-1</f>
        <v>5.2890528905289003E-2</v>
      </c>
      <c r="AI270">
        <v>5.2890528905289003</v>
      </c>
      <c r="AJ270">
        <v>129.66101694915201</v>
      </c>
      <c r="AK270" t="str">
        <f>IF(AND(Table2[[#This Row],[20D EMA]]&gt;Table2[[#This Row],[50D EMA]],Table2[[#This Row],[50D EMA]]&gt;Table2[[#This Row],[200D EMA]]),"Uptrend","Downtrend/NoTrend")</f>
        <v>Uptrend</v>
      </c>
      <c r="AL270">
        <v>0.1</v>
      </c>
      <c r="AM270" t="s">
        <v>10125</v>
      </c>
      <c r="AN270">
        <v>10.039999999999999</v>
      </c>
      <c r="AO270" t="s">
        <v>10125</v>
      </c>
      <c r="AP270">
        <v>7.5412521375865002E-2</v>
      </c>
      <c r="AQ270">
        <f>(Table2[[#This Row],[Sharpe Ratio]]-AVERAGE(Table2[Sharpe Ratio]))/_xlfn.STDEV.P(Table2[Sharpe Ratio])</f>
        <v>0.24081516603184377</v>
      </c>
      <c r="AR2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3.6752740853254955</v>
      </c>
    </row>
    <row r="271" spans="1:44" x14ac:dyDescent="0.3">
      <c r="A271" t="s">
        <v>65</v>
      </c>
      <c r="B271" t="s">
        <v>66</v>
      </c>
      <c r="C271" t="s">
        <v>10083</v>
      </c>
      <c r="D271" t="s">
        <v>67</v>
      </c>
      <c r="E271">
        <v>362195.45615851501</v>
      </c>
      <c r="F271">
        <v>3177.15</v>
      </c>
      <c r="G271">
        <v>5.7136056214471704</v>
      </c>
      <c r="H271">
        <f>(Table2[[#This Row],[1Y Return vs Nifty]]-AVERAGE(Table2[1Y Return vs Nifty]))/_xlfn.STDEV.P(Table2[1Y Return vs Nifty])</f>
        <v>-0.46531542370024176</v>
      </c>
      <c r="I271">
        <v>-8.7209177810555794</v>
      </c>
      <c r="J271">
        <f>(Table2[[#This Row],[1M Return vs Nifty]]-AVERAGE(Table2[1M Return vs Nifty]))/_xlfn.STDEV.P(Table2[1M Return vs Nifty])</f>
        <v>-0.97986651637231392</v>
      </c>
      <c r="K271">
        <v>2.82177370429693</v>
      </c>
      <c r="L271">
        <f>(Table2[[#This Row],[6M Return vs Nifty]]-AVERAGE(Table2[6M Return vs Nifty]))/_xlfn.STDEV.P(Table2[6M Return vs Nifty])</f>
        <v>-0.30932644333541259</v>
      </c>
      <c r="M271">
        <v>-4.9198978682585199</v>
      </c>
      <c r="N271">
        <f>(Table2[[#This Row],[1W Return vs Nifty]]-AVERAGE(Table2[1W Return vs Nifty]))/_xlfn.STDEV.P(Table2[1W Return vs Nifty])</f>
        <v>-0.3924245723735067</v>
      </c>
      <c r="O271">
        <v>3202.38</v>
      </c>
      <c r="P271">
        <v>3169.7866343818901</v>
      </c>
      <c r="Q271">
        <v>2952.7222319651901</v>
      </c>
      <c r="R271">
        <v>43.937630708284203</v>
      </c>
      <c r="S271" s="2">
        <f>(Table2[[#This Row],[Close Price]]-Table2[[#This Row],[20D EMA]])/Table2[[#This Row],[20D EMA]]</f>
        <v>-7.8785153542053152E-3</v>
      </c>
      <c r="T271" s="2">
        <f>(Table2[[#This Row],[Close Price]]-Table2[[#This Row],[50D EMA]])/Table2[[#This Row],[50D EMA]]</f>
        <v>2.3229846256026939E-3</v>
      </c>
      <c r="U271" s="2">
        <f>(Table2[[#This Row],[Close Price]]-Table2[[#This Row],[200D EMA]])/Table2[[#This Row],[200D EMA]]</f>
        <v>7.600707090061827E-2</v>
      </c>
      <c r="V271">
        <v>0.96295731625880698</v>
      </c>
      <c r="W271">
        <v>3157</v>
      </c>
      <c r="X271">
        <v>3211.95</v>
      </c>
      <c r="Y271">
        <v>3135</v>
      </c>
      <c r="Z271">
        <v>3214.8</v>
      </c>
      <c r="AA271">
        <v>2733.95</v>
      </c>
      <c r="AB271">
        <v>3743.9</v>
      </c>
      <c r="AC271" s="2">
        <f>(Table2[[#This Row],[Close Price]]/Table2[[#This Row],[Day Low]])-1</f>
        <v>6.3826417484953435E-3</v>
      </c>
      <c r="AD271" s="2">
        <f>(Table2[[#This Row],[Day High]]/Table2[[#This Row],[Close Price]])-1</f>
        <v>1.0953212785043132E-2</v>
      </c>
      <c r="AE271" s="2">
        <f>(Table2[[#This Row],[Close Price]]/Table2[[#This Row],[Current Week Low]])-1</f>
        <v>1.3444976076555148E-2</v>
      </c>
      <c r="AF271" s="2">
        <f>(Table2[[#This Row],[Current Week High]]/Table2[[#This Row],[Close Price]])-1</f>
        <v>1.1850243142438988E-2</v>
      </c>
      <c r="AG271" s="2">
        <f>(Table2[[#This Row],[Close Price]]/Table2[[#This Row],[Current Month Low]])-1</f>
        <v>0.16210976791821374</v>
      </c>
      <c r="AH271" s="2">
        <f>(Table2[[#This Row],[Current Month High]]/Table2[[#This Row],[Close Price]])-1</f>
        <v>0.17838314212423079</v>
      </c>
      <c r="AI271">
        <v>17.838314212423001</v>
      </c>
      <c r="AJ271">
        <v>48.326330532212801</v>
      </c>
      <c r="AK271" t="str">
        <f>IF(AND(Table2[[#This Row],[20D EMA]]&gt;Table2[[#This Row],[50D EMA]],Table2[[#This Row],[50D EMA]]&gt;Table2[[#This Row],[200D EMA]]),"Uptrend","Downtrend/NoTrend")</f>
        <v>Uptrend</v>
      </c>
      <c r="AL271">
        <v>-0.08</v>
      </c>
      <c r="AM271" t="s">
        <v>10126</v>
      </c>
      <c r="AN271">
        <v>-1.37</v>
      </c>
      <c r="AO271" t="s">
        <v>10126</v>
      </c>
      <c r="AP271">
        <v>7.4559428323165006E-2</v>
      </c>
      <c r="AQ271">
        <f>(Table2[[#This Row],[Sharpe Ratio]]-AVERAGE(Table2[Sharpe Ratio]))/_xlfn.STDEV.P(Table2[Sharpe Ratio])</f>
        <v>0.23117019055005655</v>
      </c>
      <c r="AR2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-1.9157627652314184</v>
      </c>
    </row>
    <row r="272" spans="1:44" x14ac:dyDescent="0.3">
      <c r="A272" t="s">
        <v>1333</v>
      </c>
      <c r="B272" t="s">
        <v>1334</v>
      </c>
      <c r="C272" t="s">
        <v>10081</v>
      </c>
      <c r="D272" t="s">
        <v>227</v>
      </c>
      <c r="E272">
        <v>7910.8541116420001</v>
      </c>
      <c r="F272">
        <v>199.93</v>
      </c>
      <c r="G272">
        <v>17.328871507288302</v>
      </c>
      <c r="H272">
        <f>(Table2[[#This Row],[1Y Return vs Nifty]]-AVERAGE(Table2[1Y Return vs Nifty]))/_xlfn.STDEV.P(Table2[1Y Return vs Nifty])</f>
        <v>-0.32631702230472631</v>
      </c>
      <c r="I272">
        <v>10.199281811512799</v>
      </c>
      <c r="J272">
        <f>(Table2[[#This Row],[1M Return vs Nifty]]-AVERAGE(Table2[1M Return vs Nifty]))/_xlfn.STDEV.P(Table2[1M Return vs Nifty])</f>
        <v>0.77246082075034839</v>
      </c>
      <c r="K272">
        <v>-5.4629711290912804</v>
      </c>
      <c r="L272">
        <f>(Table2[[#This Row],[6M Return vs Nifty]]-AVERAGE(Table2[6M Return vs Nifty]))/_xlfn.STDEV.P(Table2[6M Return vs Nifty])</f>
        <v>-0.56242497565870786</v>
      </c>
      <c r="M272">
        <v>-8.0298883882030996</v>
      </c>
      <c r="N272">
        <f>(Table2[[#This Row],[1W Return vs Nifty]]-AVERAGE(Table2[1W Return vs Nifty]))/_xlfn.STDEV.P(Table2[1W Return vs Nifty])</f>
        <v>-1.0023046882564235</v>
      </c>
      <c r="O272">
        <v>195.85</v>
      </c>
      <c r="P272">
        <v>193.91211988275899</v>
      </c>
      <c r="Q272">
        <v>195.21050030947899</v>
      </c>
      <c r="R272">
        <v>50.588000530218601</v>
      </c>
      <c r="S272" s="2">
        <f>(Table2[[#This Row],[Close Price]]-Table2[[#This Row],[20D EMA]])/Table2[[#This Row],[20D EMA]]</f>
        <v>2.0832269594077163E-2</v>
      </c>
      <c r="T272" s="2">
        <f>(Table2[[#This Row],[Close Price]]-Table2[[#This Row],[50D EMA]])/Table2[[#This Row],[50D EMA]]</f>
        <v>3.1034058731756863E-2</v>
      </c>
      <c r="U272" s="2">
        <f>(Table2[[#This Row],[Close Price]]-Table2[[#This Row],[200D EMA]])/Table2[[#This Row],[200D EMA]]</f>
        <v>2.4176464293872057E-2</v>
      </c>
      <c r="V272">
        <v>1.1067566997612099</v>
      </c>
      <c r="W272">
        <v>198.4</v>
      </c>
      <c r="X272">
        <v>207.4</v>
      </c>
      <c r="Y272">
        <v>194.9</v>
      </c>
      <c r="Z272">
        <v>219.4</v>
      </c>
      <c r="AA272">
        <v>144.44999999999999</v>
      </c>
      <c r="AB272">
        <v>219.4</v>
      </c>
      <c r="AC272" s="2">
        <f>(Table2[[#This Row],[Close Price]]/Table2[[#This Row],[Day Low]])-1</f>
        <v>7.7116935483871885E-3</v>
      </c>
      <c r="AD272" s="2">
        <f>(Table2[[#This Row],[Day High]]/Table2[[#This Row],[Close Price]])-1</f>
        <v>3.7363077076976836E-2</v>
      </c>
      <c r="AE272" s="2">
        <f>(Table2[[#This Row],[Close Price]]/Table2[[#This Row],[Current Week Low]])-1</f>
        <v>2.5808106721395552E-2</v>
      </c>
      <c r="AF272" s="2">
        <f>(Table2[[#This Row],[Current Week High]]/Table2[[#This Row],[Close Price]])-1</f>
        <v>9.7384084429550377E-2</v>
      </c>
      <c r="AG272" s="2">
        <f>(Table2[[#This Row],[Close Price]]/Table2[[#This Row],[Current Month Low]])-1</f>
        <v>0.38407753547940482</v>
      </c>
      <c r="AH272" s="2">
        <f>(Table2[[#This Row],[Current Month High]]/Table2[[#This Row],[Close Price]])-1</f>
        <v>9.7384084429550377E-2</v>
      </c>
      <c r="AI272">
        <v>54.053918871604999</v>
      </c>
      <c r="AJ272">
        <v>48.3710575139146</v>
      </c>
      <c r="AK272" t="str">
        <f>IF(AND(Table2[[#This Row],[20D EMA]]&gt;Table2[[#This Row],[50D EMA]],Table2[[#This Row],[50D EMA]]&gt;Table2[[#This Row],[200D EMA]]),"Uptrend","Downtrend/NoTrend")</f>
        <v>Downtrend/NoTrend</v>
      </c>
      <c r="AL272">
        <v>-0.34</v>
      </c>
      <c r="AM272" t="s">
        <v>10126</v>
      </c>
      <c r="AN272">
        <v>5.62</v>
      </c>
      <c r="AO272" t="s">
        <v>10125</v>
      </c>
      <c r="AP272">
        <v>7.4500922359905006E-2</v>
      </c>
      <c r="AQ272">
        <f>(Table2[[#This Row],[Sharpe Ratio]]-AVERAGE(Table2[Sharpe Ratio]))/_xlfn.STDEV.P(Table2[Sharpe Ratio])</f>
        <v>0.23050872861528274</v>
      </c>
      <c r="AR2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73" spans="1:44" x14ac:dyDescent="0.3">
      <c r="A273" t="s">
        <v>597</v>
      </c>
      <c r="B273" t="s">
        <v>598</v>
      </c>
      <c r="C273" t="s">
        <v>10083</v>
      </c>
      <c r="D273" t="s">
        <v>599</v>
      </c>
      <c r="E273">
        <v>30819.0555174</v>
      </c>
      <c r="F273">
        <v>318.7</v>
      </c>
      <c r="G273">
        <v>148.53968980463901</v>
      </c>
      <c r="H273">
        <f>(Table2[[#This Row],[1Y Return vs Nifty]]-AVERAGE(Table2[1Y Return vs Nifty]))/_xlfn.STDEV.P(Table2[1Y Return vs Nifty])</f>
        <v>1.243866059888959</v>
      </c>
      <c r="I273">
        <v>-19.2529406759319</v>
      </c>
      <c r="J273">
        <f>(Table2[[#This Row],[1M Return vs Nifty]]-AVERAGE(Table2[1M Return vs Nifty]))/_xlfn.STDEV.P(Table2[1M Return vs Nifty])</f>
        <v>-1.9553082152612966</v>
      </c>
      <c r="K273">
        <v>7.6797581552696101</v>
      </c>
      <c r="L273">
        <f>(Table2[[#This Row],[6M Return vs Nifty]]-AVERAGE(Table2[6M Return vs Nifty]))/_xlfn.STDEV.P(Table2[6M Return vs Nifty])</f>
        <v>-0.16091526600676501</v>
      </c>
      <c r="M273">
        <v>-6.8070051060119496</v>
      </c>
      <c r="N273">
        <f>(Table2[[#This Row],[1W Return vs Nifty]]-AVERAGE(Table2[1W Return vs Nifty]))/_xlfn.STDEV.P(Table2[1W Return vs Nifty])</f>
        <v>-0.76249296115594645</v>
      </c>
      <c r="O273">
        <v>335.04</v>
      </c>
      <c r="P273">
        <v>339.58967019379003</v>
      </c>
      <c r="Q273">
        <v>272.283918997125</v>
      </c>
      <c r="R273">
        <v>31.858274895618699</v>
      </c>
      <c r="S273" s="2">
        <f>(Table2[[#This Row],[Close Price]]-Table2[[#This Row],[20D EMA]])/Table2[[#This Row],[20D EMA]]</f>
        <v>-4.8770296084049758E-2</v>
      </c>
      <c r="T273" s="2">
        <f>(Table2[[#This Row],[Close Price]]-Table2[[#This Row],[50D EMA]])/Table2[[#This Row],[50D EMA]]</f>
        <v>-6.1514445306505211E-2</v>
      </c>
      <c r="U273" s="2">
        <f>(Table2[[#This Row],[Close Price]]-Table2[[#This Row],[200D EMA]])/Table2[[#This Row],[200D EMA]]</f>
        <v>0.17046941726795511</v>
      </c>
      <c r="V273">
        <v>0.45096304050069103</v>
      </c>
      <c r="W273">
        <v>318</v>
      </c>
      <c r="X273">
        <v>325.55</v>
      </c>
      <c r="Y273">
        <v>313.8</v>
      </c>
      <c r="Z273">
        <v>343.8</v>
      </c>
      <c r="AA273">
        <v>277.89999999999998</v>
      </c>
      <c r="AB273">
        <v>377</v>
      </c>
      <c r="AC273" s="2">
        <f>(Table2[[#This Row],[Close Price]]/Table2[[#This Row],[Day Low]])-1</f>
        <v>2.2012578616352751E-3</v>
      </c>
      <c r="AD273" s="2">
        <f>(Table2[[#This Row],[Day High]]/Table2[[#This Row],[Close Price]])-1</f>
        <v>2.1493567618450005E-2</v>
      </c>
      <c r="AE273" s="2">
        <f>(Table2[[#This Row],[Close Price]]/Table2[[#This Row],[Current Week Low]])-1</f>
        <v>1.5615041427660792E-2</v>
      </c>
      <c r="AF273" s="2">
        <f>(Table2[[#This Row],[Current Week High]]/Table2[[#This Row],[Close Price]])-1</f>
        <v>7.875745214935681E-2</v>
      </c>
      <c r="AG273" s="2">
        <f>(Table2[[#This Row],[Close Price]]/Table2[[#This Row],[Current Month Low]])-1</f>
        <v>0.14681540122346171</v>
      </c>
      <c r="AH273" s="2">
        <f>(Table2[[#This Row],[Current Month High]]/Table2[[#This Row],[Close Price]])-1</f>
        <v>0.18293065578914347</v>
      </c>
      <c r="AI273">
        <v>30.467524317540001</v>
      </c>
      <c r="AJ273">
        <v>176.88966116420499</v>
      </c>
      <c r="AK273" t="str">
        <f>IF(AND(Table2[[#This Row],[20D EMA]]&gt;Table2[[#This Row],[50D EMA]],Table2[[#This Row],[50D EMA]]&gt;Table2[[#This Row],[200D EMA]]),"Uptrend","Downtrend/NoTrend")</f>
        <v>Downtrend/NoTrend</v>
      </c>
      <c r="AL273">
        <v>-0.14000000000000001</v>
      </c>
      <c r="AM273" t="s">
        <v>10126</v>
      </c>
      <c r="AN273">
        <v>-3.37</v>
      </c>
      <c r="AO273" t="s">
        <v>10126</v>
      </c>
      <c r="AP273">
        <v>7.4024321944519994E-2</v>
      </c>
      <c r="AQ273">
        <f>(Table2[[#This Row],[Sharpe Ratio]]-AVERAGE(Table2[Sharpe Ratio]))/_xlfn.STDEV.P(Table2[Sharpe Ratio])</f>
        <v>0.22512033715382446</v>
      </c>
      <c r="AR2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74" spans="1:44" x14ac:dyDescent="0.3">
      <c r="A274" t="s">
        <v>90</v>
      </c>
      <c r="B274" t="s">
        <v>91</v>
      </c>
      <c r="C274" t="s">
        <v>10088</v>
      </c>
      <c r="D274" t="s">
        <v>92</v>
      </c>
      <c r="E274">
        <v>301973.49625520001</v>
      </c>
      <c r="F274">
        <v>3404.2</v>
      </c>
      <c r="G274">
        <v>-14.137088945493</v>
      </c>
      <c r="H274">
        <f>(Table2[[#This Row],[1Y Return vs Nifty]]-AVERAGE(Table2[1Y Return vs Nifty]))/_xlfn.STDEV.P(Table2[1Y Return vs Nifty])</f>
        <v>-0.70286614690484583</v>
      </c>
      <c r="I274">
        <v>-5.7240628506825297</v>
      </c>
      <c r="J274">
        <f>(Table2[[#This Row],[1M Return vs Nifty]]-AVERAGE(Table2[1M Return vs Nifty]))/_xlfn.STDEV.P(Table2[1M Return vs Nifty])</f>
        <v>-0.70230756176454967</v>
      </c>
      <c r="K274">
        <v>-18.616636404811398</v>
      </c>
      <c r="L274">
        <f>(Table2[[#This Row],[6M Return vs Nifty]]-AVERAGE(Table2[6M Return vs Nifty]))/_xlfn.STDEV.P(Table2[6M Return vs Nifty])</f>
        <v>-0.96426877928918409</v>
      </c>
      <c r="M274">
        <v>-3.6297631205780201</v>
      </c>
      <c r="N274">
        <f>(Table2[[#This Row],[1W Return vs Nifty]]-AVERAGE(Table2[1W Return vs Nifty]))/_xlfn.STDEV.P(Table2[1W Return vs Nifty])</f>
        <v>-0.13942459556522296</v>
      </c>
      <c r="O274">
        <v>3407.8</v>
      </c>
      <c r="P274">
        <v>3438.68085270138</v>
      </c>
      <c r="Q274">
        <v>3404.6642942949902</v>
      </c>
      <c r="R274">
        <v>48.826137377633898</v>
      </c>
      <c r="S274" s="2">
        <f>(Table2[[#This Row],[Close Price]]-Table2[[#This Row],[20D EMA]])/Table2[[#This Row],[20D EMA]]</f>
        <v>-1.0564000234756627E-3</v>
      </c>
      <c r="T274" s="2">
        <f>(Table2[[#This Row],[Close Price]]-Table2[[#This Row],[50D EMA]])/Table2[[#This Row],[50D EMA]]</f>
        <v>-1.0027348910351041E-2</v>
      </c>
      <c r="U274" s="2">
        <f>(Table2[[#This Row],[Close Price]]-Table2[[#This Row],[200D EMA]])/Table2[[#This Row],[200D EMA]]</f>
        <v>-1.3637006613791204E-4</v>
      </c>
      <c r="V274">
        <v>1.1790818249653401</v>
      </c>
      <c r="W274">
        <v>3366.35</v>
      </c>
      <c r="X274">
        <v>3419.9</v>
      </c>
      <c r="Y274">
        <v>3361.05</v>
      </c>
      <c r="Z274">
        <v>3429</v>
      </c>
      <c r="AA274">
        <v>3055.65</v>
      </c>
      <c r="AB274">
        <v>3625</v>
      </c>
      <c r="AC274" s="2">
        <f>(Table2[[#This Row],[Close Price]]/Table2[[#This Row],[Day Low]])-1</f>
        <v>1.1243631826755918E-2</v>
      </c>
      <c r="AD274" s="2">
        <f>(Table2[[#This Row],[Day High]]/Table2[[#This Row],[Close Price]])-1</f>
        <v>4.6119499441865663E-3</v>
      </c>
      <c r="AE274" s="2">
        <f>(Table2[[#This Row],[Close Price]]/Table2[[#This Row],[Current Week Low]])-1</f>
        <v>1.2838249951651948E-2</v>
      </c>
      <c r="AF274" s="2">
        <f>(Table2[[#This Row],[Current Week High]]/Table2[[#This Row],[Close Price]])-1</f>
        <v>7.2851183831736943E-3</v>
      </c>
      <c r="AG274" s="2">
        <f>(Table2[[#This Row],[Close Price]]/Table2[[#This Row],[Current Month Low]])-1</f>
        <v>0.11406738337178668</v>
      </c>
      <c r="AH274" s="2">
        <f>(Table2[[#This Row],[Current Month High]]/Table2[[#This Row],[Close Price]])-1</f>
        <v>6.4861053992127493E-2</v>
      </c>
      <c r="AI274">
        <v>14.181011691439901</v>
      </c>
      <c r="AJ274">
        <v>18.1009210914326</v>
      </c>
      <c r="AK274" t="str">
        <f>IF(AND(Table2[[#This Row],[20D EMA]]&gt;Table2[[#This Row],[50D EMA]],Table2[[#This Row],[50D EMA]]&gt;Table2[[#This Row],[200D EMA]]),"Uptrend","Downtrend/NoTrend")</f>
        <v>Downtrend/NoTrend</v>
      </c>
      <c r="AL274">
        <v>-0.16</v>
      </c>
      <c r="AM274" t="s">
        <v>10126</v>
      </c>
      <c r="AN274">
        <v>-0.19</v>
      </c>
      <c r="AO274" t="s">
        <v>10126</v>
      </c>
      <c r="AP274">
        <v>7.3919898858236993E-2</v>
      </c>
      <c r="AQ274">
        <f>(Table2[[#This Row],[Sharpe Ratio]]-AVERAGE(Table2[Sharpe Ratio]))/_xlfn.STDEV.P(Table2[Sharpe Ratio])</f>
        <v>0.22393974131642491</v>
      </c>
      <c r="AR2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75" spans="1:44" x14ac:dyDescent="0.3">
      <c r="A275" t="s">
        <v>792</v>
      </c>
      <c r="B275" t="s">
        <v>793</v>
      </c>
      <c r="C275" t="s">
        <v>613</v>
      </c>
      <c r="D275" t="s">
        <v>613</v>
      </c>
      <c r="E275">
        <v>19162.4703446399</v>
      </c>
      <c r="F275">
        <v>38.08</v>
      </c>
      <c r="G275">
        <v>-12.545442477193101</v>
      </c>
      <c r="H275">
        <f>(Table2[[#This Row],[1Y Return vs Nifty]]-AVERAGE(Table2[1Y Return vs Nifty]))/_xlfn.STDEV.P(Table2[1Y Return vs Nifty])</f>
        <v>-0.68381911717217414</v>
      </c>
      <c r="I275">
        <v>-3.6026052544880498</v>
      </c>
      <c r="J275">
        <f>(Table2[[#This Row],[1M Return vs Nifty]]-AVERAGE(Table2[1M Return vs Nifty]))/_xlfn.STDEV.P(Table2[1M Return vs Nifty])</f>
        <v>-0.50582506050075215</v>
      </c>
      <c r="K275">
        <v>-4.1756630347458099</v>
      </c>
      <c r="L275">
        <f>(Table2[[#This Row],[6M Return vs Nifty]]-AVERAGE(Table2[6M Return vs Nifty]))/_xlfn.STDEV.P(Table2[6M Return vs Nifty])</f>
        <v>-0.52309777900037846</v>
      </c>
      <c r="M275">
        <v>-5.6110216009818803</v>
      </c>
      <c r="N275">
        <f>(Table2[[#This Row],[1W Return vs Nifty]]-AVERAGE(Table2[1W Return vs Nifty]))/_xlfn.STDEV.P(Table2[1W Return vs Nifty])</f>
        <v>-0.52795637528404038</v>
      </c>
      <c r="O275">
        <v>38.340000000000003</v>
      </c>
      <c r="P275">
        <v>38.583059735660001</v>
      </c>
      <c r="Q275">
        <v>38.6192601092649</v>
      </c>
      <c r="R275">
        <v>44.906528291398097</v>
      </c>
      <c r="S275" s="2">
        <f>(Table2[[#This Row],[Close Price]]-Table2[[#This Row],[20D EMA]])/Table2[[#This Row],[20D EMA]]</f>
        <v>-6.7814293166407174E-3</v>
      </c>
      <c r="T275" s="2">
        <f>(Table2[[#This Row],[Close Price]]-Table2[[#This Row],[50D EMA]])/Table2[[#This Row],[50D EMA]]</f>
        <v>-1.3038357743179574E-2</v>
      </c>
      <c r="U275" s="2">
        <f>(Table2[[#This Row],[Close Price]]-Table2[[#This Row],[200D EMA]])/Table2[[#This Row],[200D EMA]]</f>
        <v>-1.3963501831448377E-2</v>
      </c>
      <c r="V275">
        <v>0.84917782107519502</v>
      </c>
      <c r="W275">
        <v>38</v>
      </c>
      <c r="X275">
        <v>38.74</v>
      </c>
      <c r="Y275">
        <v>37.9</v>
      </c>
      <c r="Z275">
        <v>39.200000000000003</v>
      </c>
      <c r="AA275">
        <v>33.5</v>
      </c>
      <c r="AB275">
        <v>41.78</v>
      </c>
      <c r="AC275" s="2">
        <f>(Table2[[#This Row],[Close Price]]/Table2[[#This Row],[Day Low]])-1</f>
        <v>2.1052631578946102E-3</v>
      </c>
      <c r="AD275" s="2">
        <f>(Table2[[#This Row],[Day High]]/Table2[[#This Row],[Close Price]])-1</f>
        <v>1.7331932773109404E-2</v>
      </c>
      <c r="AE275" s="2">
        <f>(Table2[[#This Row],[Close Price]]/Table2[[#This Row],[Current Week Low]])-1</f>
        <v>4.749340369393229E-3</v>
      </c>
      <c r="AF275" s="2">
        <f>(Table2[[#This Row],[Current Week High]]/Table2[[#This Row],[Close Price]])-1</f>
        <v>2.941176470588247E-2</v>
      </c>
      <c r="AG275" s="2">
        <f>(Table2[[#This Row],[Close Price]]/Table2[[#This Row],[Current Month Low]])-1</f>
        <v>0.13671641791044764</v>
      </c>
      <c r="AH275" s="2">
        <f>(Table2[[#This Row],[Current Month High]]/Table2[[#This Row],[Close Price]])-1</f>
        <v>9.7163865546218586E-2</v>
      </c>
      <c r="AI275">
        <v>38.918067226890699</v>
      </c>
      <c r="AJ275">
        <v>20.506329113924</v>
      </c>
      <c r="AK275" t="str">
        <f>IF(AND(Table2[[#This Row],[20D EMA]]&gt;Table2[[#This Row],[50D EMA]],Table2[[#This Row],[50D EMA]]&gt;Table2[[#This Row],[200D EMA]]),"Uptrend","Downtrend/NoTrend")</f>
        <v>Downtrend/NoTrend</v>
      </c>
      <c r="AL275">
        <v>-0.14000000000000001</v>
      </c>
      <c r="AM275" t="s">
        <v>10126</v>
      </c>
      <c r="AN275">
        <v>0.63</v>
      </c>
      <c r="AO275" t="s">
        <v>10125</v>
      </c>
      <c r="AP275">
        <v>7.3567167260364996E-2</v>
      </c>
      <c r="AQ275">
        <f>(Table2[[#This Row],[Sharpe Ratio]]-AVERAGE(Table2[Sharpe Ratio]))/_xlfn.STDEV.P(Table2[Sharpe Ratio])</f>
        <v>0.21995179697394127</v>
      </c>
      <c r="AR2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76" spans="1:44" x14ac:dyDescent="0.3">
      <c r="A276" t="s">
        <v>208</v>
      </c>
      <c r="B276" t="s">
        <v>209</v>
      </c>
      <c r="C276" t="s">
        <v>10076</v>
      </c>
      <c r="D276" t="s">
        <v>32</v>
      </c>
      <c r="E276">
        <v>121504.705981568</v>
      </c>
      <c r="F276">
        <v>64.28</v>
      </c>
      <c r="G276">
        <v>141.275914808235</v>
      </c>
      <c r="H276">
        <f>(Table2[[#This Row],[1Y Return vs Nifty]]-AVERAGE(Table2[1Y Return vs Nifty]))/_xlfn.STDEV.P(Table2[1Y Return vs Nifty])</f>
        <v>1.1569413934611652</v>
      </c>
      <c r="I276">
        <v>-18.489481337820699</v>
      </c>
      <c r="J276">
        <f>(Table2[[#This Row],[1M Return vs Nifty]]-AVERAGE(Table2[1M Return vs Nifty]))/_xlfn.STDEV.P(Table2[1M Return vs Nifty])</f>
        <v>-1.8845990949685427</v>
      </c>
      <c r="K276">
        <v>38.376191023572801</v>
      </c>
      <c r="L276">
        <f>(Table2[[#This Row],[6M Return vs Nifty]]-AVERAGE(Table2[6M Return vs Nifty]))/_xlfn.STDEV.P(Table2[6M Return vs Nifty])</f>
        <v>0.77685919328828612</v>
      </c>
      <c r="M276">
        <v>-6.87386597923952</v>
      </c>
      <c r="N276">
        <f>(Table2[[#This Row],[1W Return vs Nifty]]-AVERAGE(Table2[1W Return vs Nifty]))/_xlfn.STDEV.P(Table2[1W Return vs Nifty])</f>
        <v>-0.77560461434284755</v>
      </c>
      <c r="O276">
        <v>65.84</v>
      </c>
      <c r="P276">
        <v>65.278069636148501</v>
      </c>
      <c r="Q276">
        <v>54.645393806119401</v>
      </c>
      <c r="R276">
        <v>37.796106596603103</v>
      </c>
      <c r="S276" s="2">
        <f>(Table2[[#This Row],[Close Price]]-Table2[[#This Row],[20D EMA]])/Table2[[#This Row],[20D EMA]]</f>
        <v>-2.3693803159173788E-2</v>
      </c>
      <c r="T276" s="2">
        <f>(Table2[[#This Row],[Close Price]]-Table2[[#This Row],[50D EMA]])/Table2[[#This Row],[50D EMA]]</f>
        <v>-1.528950904509908E-2</v>
      </c>
      <c r="U276" s="2">
        <f>(Table2[[#This Row],[Close Price]]-Table2[[#This Row],[200D EMA]])/Table2[[#This Row],[200D EMA]]</f>
        <v>0.17631140564315376</v>
      </c>
      <c r="V276">
        <v>0.54987728829941795</v>
      </c>
      <c r="W276">
        <v>64.08</v>
      </c>
      <c r="X276">
        <v>66.34</v>
      </c>
      <c r="Y276">
        <v>63.06</v>
      </c>
      <c r="Z276">
        <v>66.680000000000007</v>
      </c>
      <c r="AA276">
        <v>58.6</v>
      </c>
      <c r="AB276">
        <v>74.900000000000006</v>
      </c>
      <c r="AC276" s="2">
        <f>(Table2[[#This Row],[Close Price]]/Table2[[#This Row],[Day Low]])-1</f>
        <v>3.1210986267167229E-3</v>
      </c>
      <c r="AD276" s="2">
        <f>(Table2[[#This Row],[Day High]]/Table2[[#This Row],[Close Price]])-1</f>
        <v>3.2047293092719364E-2</v>
      </c>
      <c r="AE276" s="2">
        <f>(Table2[[#This Row],[Close Price]]/Table2[[#This Row],[Current Week Low]])-1</f>
        <v>1.9346653980336193E-2</v>
      </c>
      <c r="AF276" s="2">
        <f>(Table2[[#This Row],[Current Week High]]/Table2[[#This Row],[Close Price]])-1</f>
        <v>3.7336652146857663E-2</v>
      </c>
      <c r="AG276" s="2">
        <f>(Table2[[#This Row],[Close Price]]/Table2[[#This Row],[Current Month Low]])-1</f>
        <v>9.6928327645051215E-2</v>
      </c>
      <c r="AH276" s="2">
        <f>(Table2[[#This Row],[Current Month High]]/Table2[[#This Row],[Close Price]])-1</f>
        <v>0.16521468574984444</v>
      </c>
      <c r="AI276">
        <v>30.289359054138099</v>
      </c>
      <c r="AJ276">
        <v>168.95397489539701</v>
      </c>
      <c r="AK276" t="str">
        <f>IF(AND(Table2[[#This Row],[20D EMA]]&gt;Table2[[#This Row],[50D EMA]],Table2[[#This Row],[50D EMA]]&gt;Table2[[#This Row],[200D EMA]]),"Uptrend","Downtrend/NoTrend")</f>
        <v>Uptrend</v>
      </c>
      <c r="AL276">
        <v>-0.08</v>
      </c>
      <c r="AM276" t="s">
        <v>10126</v>
      </c>
      <c r="AN276">
        <v>-3.38</v>
      </c>
      <c r="AO276" t="s">
        <v>10126</v>
      </c>
      <c r="AP276">
        <v>7.3478147958096998E-2</v>
      </c>
      <c r="AQ276">
        <f>(Table2[[#This Row],[Sharpe Ratio]]-AVERAGE(Table2[Sharpe Ratio]))/_xlfn.STDEV.P(Table2[Sharpe Ratio])</f>
        <v>0.21894535461098538</v>
      </c>
      <c r="AR2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-0.50745776795095354</v>
      </c>
    </row>
    <row r="277" spans="1:44" x14ac:dyDescent="0.3">
      <c r="A277" t="s">
        <v>1771</v>
      </c>
      <c r="B277" t="s">
        <v>1772</v>
      </c>
      <c r="C277" t="s">
        <v>10084</v>
      </c>
      <c r="D277" t="s">
        <v>129</v>
      </c>
      <c r="E277">
        <v>3944.1814433099998</v>
      </c>
      <c r="F277">
        <v>222.57</v>
      </c>
      <c r="G277">
        <v>-2.2340000081304798</v>
      </c>
      <c r="H277">
        <f>(Table2[[#This Row],[1Y Return vs Nifty]]-AVERAGE(Table2[1Y Return vs Nifty]))/_xlfn.STDEV.P(Table2[1Y Return vs Nifty])</f>
        <v>-0.56042340386106737</v>
      </c>
      <c r="I277">
        <v>-4.5542250964891302</v>
      </c>
      <c r="J277">
        <f>(Table2[[#This Row],[1M Return vs Nifty]]-AVERAGE(Table2[1M Return vs Nifty]))/_xlfn.STDEV.P(Table2[1M Return vs Nifty])</f>
        <v>-0.59396099456044538</v>
      </c>
      <c r="K277">
        <v>-14.703978255353899</v>
      </c>
      <c r="L277">
        <f>(Table2[[#This Row],[6M Return vs Nifty]]-AVERAGE(Table2[6M Return vs Nifty]))/_xlfn.STDEV.P(Table2[6M Return vs Nifty])</f>
        <v>-0.84473727228132423</v>
      </c>
      <c r="M277">
        <v>-2.6411271014244999</v>
      </c>
      <c r="N277">
        <f>(Table2[[#This Row],[1W Return vs Nifty]]-AVERAGE(Table2[1W Return vs Nifty]))/_xlfn.STDEV.P(Table2[1W Return vs Nifty])</f>
        <v>5.4450416612665926E-2</v>
      </c>
      <c r="O277">
        <v>219.4</v>
      </c>
      <c r="P277">
        <v>219.37266919569899</v>
      </c>
      <c r="Q277">
        <v>216.90309928123401</v>
      </c>
      <c r="R277">
        <v>55.901129573527498</v>
      </c>
      <c r="S277" s="2">
        <f>(Table2[[#This Row],[Close Price]]-Table2[[#This Row],[20D EMA]])/Table2[[#This Row],[20D EMA]]</f>
        <v>1.4448495897903315E-2</v>
      </c>
      <c r="T277" s="2">
        <f>(Table2[[#This Row],[Close Price]]-Table2[[#This Row],[50D EMA]])/Table2[[#This Row],[50D EMA]]</f>
        <v>1.457488216751702E-2</v>
      </c>
      <c r="U277" s="2">
        <f>(Table2[[#This Row],[Close Price]]-Table2[[#This Row],[200D EMA]])/Table2[[#This Row],[200D EMA]]</f>
        <v>2.6126416531367082E-2</v>
      </c>
      <c r="V277">
        <v>0.78478715377794495</v>
      </c>
      <c r="W277">
        <v>217.2</v>
      </c>
      <c r="X277">
        <v>224.45</v>
      </c>
      <c r="Y277">
        <v>208.11</v>
      </c>
      <c r="Z277">
        <v>227.85</v>
      </c>
      <c r="AA277">
        <v>201</v>
      </c>
      <c r="AB277">
        <v>234</v>
      </c>
      <c r="AC277" s="2">
        <f>(Table2[[#This Row],[Close Price]]/Table2[[#This Row],[Day Low]])-1</f>
        <v>2.4723756906077421E-2</v>
      </c>
      <c r="AD277" s="2">
        <f>(Table2[[#This Row],[Day High]]/Table2[[#This Row],[Close Price]])-1</f>
        <v>8.446780788066599E-3</v>
      </c>
      <c r="AE277" s="2">
        <f>(Table2[[#This Row],[Close Price]]/Table2[[#This Row],[Current Week Low]])-1</f>
        <v>6.9482485224160229E-2</v>
      </c>
      <c r="AF277" s="2">
        <f>(Table2[[#This Row],[Current Week High]]/Table2[[#This Row],[Close Price]])-1</f>
        <v>2.3722873702655356E-2</v>
      </c>
      <c r="AG277" s="2">
        <f>(Table2[[#This Row],[Close Price]]/Table2[[#This Row],[Current Month Low]])-1</f>
        <v>0.10731343283582095</v>
      </c>
      <c r="AH277" s="2">
        <f>(Table2[[#This Row],[Current Month High]]/Table2[[#This Row],[Close Price]])-1</f>
        <v>5.1354630004043722E-2</v>
      </c>
      <c r="AI277">
        <v>24.904524419283799</v>
      </c>
      <c r="AJ277">
        <v>33.355302576393001</v>
      </c>
      <c r="AK277" t="str">
        <f>IF(AND(Table2[[#This Row],[20D EMA]]&gt;Table2[[#This Row],[50D EMA]],Table2[[#This Row],[50D EMA]]&gt;Table2[[#This Row],[200D EMA]]),"Uptrend","Downtrend/NoTrend")</f>
        <v>Uptrend</v>
      </c>
      <c r="AL277">
        <v>-0.08</v>
      </c>
      <c r="AM277" t="s">
        <v>10126</v>
      </c>
      <c r="AN277">
        <v>1.57</v>
      </c>
      <c r="AO277" t="s">
        <v>10125</v>
      </c>
      <c r="AP277">
        <v>7.3429830254749001E-2</v>
      </c>
      <c r="AQ277">
        <f>(Table2[[#This Row],[Sharpe Ratio]]-AVERAGE(Table2[Sharpe Ratio]))/_xlfn.STDEV.P(Table2[Sharpe Ratio])</f>
        <v>0.21839908001332833</v>
      </c>
      <c r="AR2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-1.7262721740768427</v>
      </c>
    </row>
    <row r="278" spans="1:44" x14ac:dyDescent="0.3">
      <c r="A278" t="s">
        <v>1435</v>
      </c>
      <c r="B278" t="s">
        <v>1436</v>
      </c>
      <c r="C278" t="s">
        <v>10090</v>
      </c>
      <c r="D278" t="s">
        <v>378</v>
      </c>
      <c r="E278">
        <v>6808.2903659760004</v>
      </c>
      <c r="F278">
        <v>83.56</v>
      </c>
      <c r="G278">
        <v>7.4602238165225003</v>
      </c>
      <c r="H278">
        <f>(Table2[[#This Row],[1Y Return vs Nifty]]-AVERAGE(Table2[1Y Return vs Nifty]))/_xlfn.STDEV.P(Table2[1Y Return vs Nifty])</f>
        <v>-0.44441386713236897</v>
      </c>
      <c r="I278">
        <v>14.6193996261098</v>
      </c>
      <c r="J278">
        <f>(Table2[[#This Row],[1M Return vs Nifty]]-AVERAGE(Table2[1M Return vs Nifty]))/_xlfn.STDEV.P(Table2[1M Return vs Nifty])</f>
        <v>1.1818377536905029</v>
      </c>
      <c r="K278">
        <v>12.7246876655274</v>
      </c>
      <c r="L278">
        <f>(Table2[[#This Row],[6M Return vs Nifty]]-AVERAGE(Table2[6M Return vs Nifty]))/_xlfn.STDEV.P(Table2[6M Return vs Nifty])</f>
        <v>-6.7929266469746964E-3</v>
      </c>
      <c r="M278">
        <v>-11.7089672328557</v>
      </c>
      <c r="N278">
        <f>(Table2[[#This Row],[1W Return vs Nifty]]-AVERAGE(Table2[1W Return vs Nifty]))/_xlfn.STDEV.P(Table2[1W Return vs Nifty])</f>
        <v>-1.7237850328843229</v>
      </c>
      <c r="O278">
        <v>78.47</v>
      </c>
      <c r="P278">
        <v>74.462939266900406</v>
      </c>
      <c r="Q278">
        <v>70.577660656577507</v>
      </c>
      <c r="R278">
        <v>59.518603620507498</v>
      </c>
      <c r="S278" s="2">
        <f>(Table2[[#This Row],[Close Price]]-Table2[[#This Row],[20D EMA]])/Table2[[#This Row],[20D EMA]]</f>
        <v>6.4865553714795507E-2</v>
      </c>
      <c r="T278" s="2">
        <f>(Table2[[#This Row],[Close Price]]-Table2[[#This Row],[50D EMA]])/Table2[[#This Row],[50D EMA]]</f>
        <v>0.12216897187596433</v>
      </c>
      <c r="U278" s="2">
        <f>(Table2[[#This Row],[Close Price]]-Table2[[#This Row],[200D EMA]])/Table2[[#This Row],[200D EMA]]</f>
        <v>0.18394403020231873</v>
      </c>
      <c r="V278">
        <v>3.6345754428559198</v>
      </c>
      <c r="W278">
        <v>82.25</v>
      </c>
      <c r="X278">
        <v>84.09</v>
      </c>
      <c r="Y278">
        <v>81.7</v>
      </c>
      <c r="Z278">
        <v>86.7</v>
      </c>
      <c r="AA278">
        <v>61.95</v>
      </c>
      <c r="AB278">
        <v>93.9</v>
      </c>
      <c r="AC278" s="2">
        <f>(Table2[[#This Row],[Close Price]]/Table2[[#This Row],[Day Low]])-1</f>
        <v>1.5927051671732473E-2</v>
      </c>
      <c r="AD278" s="2">
        <f>(Table2[[#This Row],[Day High]]/Table2[[#This Row],[Close Price]])-1</f>
        <v>6.3427477261848164E-3</v>
      </c>
      <c r="AE278" s="2">
        <f>(Table2[[#This Row],[Close Price]]/Table2[[#This Row],[Current Week Low]])-1</f>
        <v>2.2766217870257011E-2</v>
      </c>
      <c r="AF278" s="2">
        <f>(Table2[[#This Row],[Current Week High]]/Table2[[#This Row],[Close Price]])-1</f>
        <v>3.7577788415509739E-2</v>
      </c>
      <c r="AG278" s="2">
        <f>(Table2[[#This Row],[Close Price]]/Table2[[#This Row],[Current Month Low]])-1</f>
        <v>0.34882970137207425</v>
      </c>
      <c r="AH278" s="2">
        <f>(Table2[[#This Row],[Current Month High]]/Table2[[#This Row],[Close Price]])-1</f>
        <v>0.12374341790330301</v>
      </c>
      <c r="AI278">
        <v>12.3743417903303</v>
      </c>
      <c r="AJ278">
        <v>42.472293265132102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7.0000000000000007E-2</v>
      </c>
      <c r="AM278" t="s">
        <v>10125</v>
      </c>
      <c r="AN278">
        <v>12.21</v>
      </c>
      <c r="AO278" t="s">
        <v>10125</v>
      </c>
      <c r="AP278">
        <v>7.3134060804705997E-2</v>
      </c>
      <c r="AQ278">
        <f>(Table2[[#This Row],[Sharpe Ratio]]-AVERAGE(Table2[Sharpe Ratio]))/_xlfn.STDEV.P(Table2[Sharpe Ratio])</f>
        <v>0.21505514339949958</v>
      </c>
      <c r="AR2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-0.77809892957366411</v>
      </c>
    </row>
    <row r="279" spans="1:44" x14ac:dyDescent="0.3">
      <c r="A279" t="s">
        <v>883</v>
      </c>
      <c r="B279" t="s">
        <v>884</v>
      </c>
      <c r="C279" t="s">
        <v>10075</v>
      </c>
      <c r="D279" t="s">
        <v>21</v>
      </c>
      <c r="E279">
        <v>16443.59644062</v>
      </c>
      <c r="F279">
        <v>592.45000000000005</v>
      </c>
      <c r="G279">
        <v>-9.7033751325924396</v>
      </c>
      <c r="H279">
        <f>(Table2[[#This Row],[1Y Return vs Nifty]]-AVERAGE(Table2[1Y Return vs Nifty]))/_xlfn.STDEV.P(Table2[1Y Return vs Nifty])</f>
        <v>-0.64980846072741361</v>
      </c>
      <c r="I279">
        <v>1.9730887034851501</v>
      </c>
      <c r="J279">
        <f>(Table2[[#This Row],[1M Return vs Nifty]]-AVERAGE(Table2[1M Return vs Nifty]))/_xlfn.STDEV.P(Table2[1M Return vs Nifty])</f>
        <v>1.0577575643942868E-2</v>
      </c>
      <c r="K279">
        <v>-28.7948658377627</v>
      </c>
      <c r="L279">
        <f>(Table2[[#This Row],[6M Return vs Nifty]]-AVERAGE(Table2[6M Return vs Nifty]))/_xlfn.STDEV.P(Table2[6M Return vs Nifty])</f>
        <v>-1.2752131696037612</v>
      </c>
      <c r="M279">
        <v>-6.3410902723570697</v>
      </c>
      <c r="N279">
        <f>(Table2[[#This Row],[1W Return vs Nifty]]-AVERAGE(Table2[1W Return vs Nifty]))/_xlfn.STDEV.P(Table2[1W Return vs Nifty])</f>
        <v>-0.67112541809794646</v>
      </c>
      <c r="O279">
        <v>574.41</v>
      </c>
      <c r="P279">
        <v>595.20671374849405</v>
      </c>
      <c r="Q279">
        <v>626.61994088325196</v>
      </c>
      <c r="R279">
        <v>60.931994670974603</v>
      </c>
      <c r="S279" s="2">
        <f>(Table2[[#This Row],[Close Price]]-Table2[[#This Row],[20D EMA]])/Table2[[#This Row],[20D EMA]]</f>
        <v>3.1406138472519766E-2</v>
      </c>
      <c r="T279" s="2">
        <f>(Table2[[#This Row],[Close Price]]-Table2[[#This Row],[50D EMA]])/Table2[[#This Row],[50D EMA]]</f>
        <v>-4.6315232755571086E-3</v>
      </c>
      <c r="U279" s="2">
        <f>(Table2[[#This Row],[Close Price]]-Table2[[#This Row],[200D EMA]])/Table2[[#This Row],[200D EMA]]</f>
        <v>-5.4530567340528108E-2</v>
      </c>
      <c r="V279">
        <v>0.92285808805132097</v>
      </c>
      <c r="W279">
        <v>587</v>
      </c>
      <c r="X279">
        <v>598.65</v>
      </c>
      <c r="Y279">
        <v>574.79999999999995</v>
      </c>
      <c r="Z279">
        <v>609.65</v>
      </c>
      <c r="AA279">
        <v>469.6</v>
      </c>
      <c r="AB279">
        <v>635.9</v>
      </c>
      <c r="AC279" s="2">
        <f>(Table2[[#This Row],[Close Price]]/Table2[[#This Row],[Day Low]])-1</f>
        <v>9.2844974446337769E-3</v>
      </c>
      <c r="AD279" s="2">
        <f>(Table2[[#This Row],[Day High]]/Table2[[#This Row],[Close Price]])-1</f>
        <v>1.0465018144991012E-2</v>
      </c>
      <c r="AE279" s="2">
        <f>(Table2[[#This Row],[Close Price]]/Table2[[#This Row],[Current Week Low]])-1</f>
        <v>3.0706332637439271E-2</v>
      </c>
      <c r="AF279" s="2">
        <f>(Table2[[#This Row],[Current Week High]]/Table2[[#This Row],[Close Price]])-1</f>
        <v>2.9031985821588169E-2</v>
      </c>
      <c r="AG279" s="2">
        <f>(Table2[[#This Row],[Close Price]]/Table2[[#This Row],[Current Month Low]])-1</f>
        <v>0.26160562180579228</v>
      </c>
      <c r="AH279" s="2">
        <f>(Table2[[#This Row],[Current Month High]]/Table2[[#This Row],[Close Price]])-1</f>
        <v>7.3339522322558803E-2</v>
      </c>
      <c r="AI279">
        <v>46.847835260359503</v>
      </c>
      <c r="AJ279">
        <v>26.160562180579198</v>
      </c>
      <c r="AK279" t="str">
        <f>IF(AND(Table2[[#This Row],[20D EMA]]&gt;Table2[[#This Row],[50D EMA]],Table2[[#This Row],[50D EMA]]&gt;Table2[[#This Row],[200D EMA]]),"Uptrend","Downtrend/NoTrend")</f>
        <v>Downtrend/NoTrend</v>
      </c>
      <c r="AL279">
        <v>-0.24</v>
      </c>
      <c r="AM279" t="s">
        <v>10126</v>
      </c>
      <c r="AN279">
        <v>3.07</v>
      </c>
      <c r="AO279" t="s">
        <v>10125</v>
      </c>
      <c r="AP279">
        <v>7.2847423992181998E-2</v>
      </c>
      <c r="AQ279">
        <f>(Table2[[#This Row],[Sharpe Ratio]]-AVERAGE(Table2[Sharpe Ratio]))/_xlfn.STDEV.P(Table2[Sharpe Ratio])</f>
        <v>0.21181445937303639</v>
      </c>
      <c r="AR2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80" spans="1:44" x14ac:dyDescent="0.3">
      <c r="A280" t="s">
        <v>1405</v>
      </c>
      <c r="B280" t="s">
        <v>1406</v>
      </c>
      <c r="C280" t="s">
        <v>10076</v>
      </c>
      <c r="D280" t="s">
        <v>24</v>
      </c>
      <c r="E280">
        <v>7047.6279859619999</v>
      </c>
      <c r="F280">
        <v>26.94</v>
      </c>
      <c r="G280">
        <v>38.202630533297899</v>
      </c>
      <c r="H280">
        <f>(Table2[[#This Row],[1Y Return vs Nifty]]-AVERAGE(Table2[1Y Return vs Nifty]))/_xlfn.STDEV.P(Table2[1Y Return vs Nifty])</f>
        <v>-7.6523417556742024E-2</v>
      </c>
      <c r="I280">
        <v>-8.1298725294741292</v>
      </c>
      <c r="J280">
        <f>(Table2[[#This Row],[1M Return vs Nifty]]-AVERAGE(Table2[1M Return vs Nifty]))/_xlfn.STDEV.P(Table2[1M Return vs Nifty])</f>
        <v>-0.9251258278951412</v>
      </c>
      <c r="K280">
        <v>-0.40805372747762497</v>
      </c>
      <c r="L280">
        <f>(Table2[[#This Row],[6M Return vs Nifty]]-AVERAGE(Table2[6M Return vs Nifty]))/_xlfn.STDEV.P(Table2[6M Return vs Nifty])</f>
        <v>-0.40799750672715496</v>
      </c>
      <c r="M280">
        <v>-8.4179836262983407</v>
      </c>
      <c r="N280">
        <f>(Table2[[#This Row],[1W Return vs Nifty]]-AVERAGE(Table2[1W Return vs Nifty]))/_xlfn.STDEV.P(Table2[1W Return vs Nifty])</f>
        <v>-1.0784115340056999</v>
      </c>
      <c r="O280">
        <v>27.47</v>
      </c>
      <c r="P280">
        <v>27.807609377564599</v>
      </c>
      <c r="Q280">
        <v>26.122975768221998</v>
      </c>
      <c r="R280">
        <v>37.676265855331501</v>
      </c>
      <c r="S280" s="2">
        <f>(Table2[[#This Row],[Close Price]]-Table2[[#This Row],[20D EMA]])/Table2[[#This Row],[20D EMA]]</f>
        <v>-1.9293775027302423E-2</v>
      </c>
      <c r="T280" s="2">
        <f>(Table2[[#This Row],[Close Price]]-Table2[[#This Row],[50D EMA]])/Table2[[#This Row],[50D EMA]]</f>
        <v>-3.1200430277353947E-2</v>
      </c>
      <c r="U280" s="2">
        <f>(Table2[[#This Row],[Close Price]]-Table2[[#This Row],[200D EMA]])/Table2[[#This Row],[200D EMA]]</f>
        <v>3.1276078155379763E-2</v>
      </c>
      <c r="V280">
        <v>0.75568385134942595</v>
      </c>
      <c r="W280">
        <v>26.9</v>
      </c>
      <c r="X280">
        <v>27.39</v>
      </c>
      <c r="Y280">
        <v>26.9</v>
      </c>
      <c r="Z280">
        <v>27.88</v>
      </c>
      <c r="AA280">
        <v>24.3</v>
      </c>
      <c r="AB280">
        <v>28.85</v>
      </c>
      <c r="AC280" s="2">
        <f>(Table2[[#This Row],[Close Price]]/Table2[[#This Row],[Day Low]])-1</f>
        <v>1.4869888475836923E-3</v>
      </c>
      <c r="AD280" s="2">
        <f>(Table2[[#This Row],[Day High]]/Table2[[#This Row],[Close Price]])-1</f>
        <v>1.6703786191536674E-2</v>
      </c>
      <c r="AE280" s="2">
        <f>(Table2[[#This Row],[Close Price]]/Table2[[#This Row],[Current Week Low]])-1</f>
        <v>1.4869888475836923E-3</v>
      </c>
      <c r="AF280" s="2">
        <f>(Table2[[#This Row],[Current Week High]]/Table2[[#This Row],[Close Price]])-1</f>
        <v>3.4892353377876661E-2</v>
      </c>
      <c r="AG280" s="2">
        <f>(Table2[[#This Row],[Close Price]]/Table2[[#This Row],[Current Month Low]])-1</f>
        <v>0.10864197530864206</v>
      </c>
      <c r="AH280" s="2">
        <f>(Table2[[#This Row],[Current Month High]]/Table2[[#This Row],[Close Price]])-1</f>
        <v>7.0898292501855975E-2</v>
      </c>
      <c r="AI280">
        <v>36.903211089032801</v>
      </c>
      <c r="AJ280">
        <v>65.224161872644302</v>
      </c>
      <c r="AK280" t="str">
        <f>IF(AND(Table2[[#This Row],[20D EMA]]&gt;Table2[[#This Row],[50D EMA]],Table2[[#This Row],[50D EMA]]&gt;Table2[[#This Row],[200D EMA]]),"Uptrend","Downtrend/NoTrend")</f>
        <v>Downtrend/NoTrend</v>
      </c>
      <c r="AL280">
        <v>-0.12</v>
      </c>
      <c r="AM280" t="s">
        <v>10126</v>
      </c>
      <c r="AN280">
        <v>-1.1399999999999999</v>
      </c>
      <c r="AO280" t="s">
        <v>10126</v>
      </c>
      <c r="AP280">
        <v>7.2675162497588E-2</v>
      </c>
      <c r="AQ280">
        <f>(Table2[[#This Row],[Sharpe Ratio]]-AVERAGE(Table2[Sharpe Ratio]))/_xlfn.STDEV.P(Table2[Sharpe Ratio])</f>
        <v>0.20986689001169098</v>
      </c>
      <c r="AR2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81" spans="1:44" x14ac:dyDescent="0.3">
      <c r="A281" t="s">
        <v>1439</v>
      </c>
      <c r="B281" t="s">
        <v>1440</v>
      </c>
      <c r="C281" t="s">
        <v>10084</v>
      </c>
      <c r="D281" t="s">
        <v>129</v>
      </c>
      <c r="E281">
        <v>6772.4875821599999</v>
      </c>
      <c r="F281">
        <v>624.6</v>
      </c>
      <c r="G281">
        <v>16.559955594167</v>
      </c>
      <c r="H281">
        <f>(Table2[[#This Row],[1Y Return vs Nifty]]-AVERAGE(Table2[1Y Return vs Nifty]))/_xlfn.STDEV.P(Table2[1Y Return vs Nifty])</f>
        <v>-0.33551854070145259</v>
      </c>
      <c r="I281">
        <v>0.17041006452704299</v>
      </c>
      <c r="J281">
        <f>(Table2[[#This Row],[1M Return vs Nifty]]-AVERAGE(Table2[1M Return vs Nifty]))/_xlfn.STDEV.P(Table2[1M Return vs Nifty])</f>
        <v>-0.15638065561774717</v>
      </c>
      <c r="K281">
        <v>-14.288645658762</v>
      </c>
      <c r="L281">
        <f>(Table2[[#This Row],[6M Return vs Nifty]]-AVERAGE(Table2[6M Return vs Nifty]))/_xlfn.STDEV.P(Table2[6M Return vs Nifty])</f>
        <v>-0.83204888262811605</v>
      </c>
      <c r="M281">
        <v>-2.4634399865954002</v>
      </c>
      <c r="N281">
        <f>(Table2[[#This Row],[1W Return vs Nifty]]-AVERAGE(Table2[1W Return vs Nifty]))/_xlfn.STDEV.P(Table2[1W Return vs Nifty])</f>
        <v>8.9295486875067762E-2</v>
      </c>
      <c r="O281">
        <v>610.69000000000005</v>
      </c>
      <c r="P281">
        <v>599.93037136919702</v>
      </c>
      <c r="Q281">
        <v>566.50021076965595</v>
      </c>
      <c r="R281">
        <v>58.5595260395271</v>
      </c>
      <c r="S281" s="2">
        <f>(Table2[[#This Row],[Close Price]]-Table2[[#This Row],[20D EMA]])/Table2[[#This Row],[20D EMA]]</f>
        <v>2.2777513959619394E-2</v>
      </c>
      <c r="T281" s="2">
        <f>(Table2[[#This Row],[Close Price]]-Table2[[#This Row],[50D EMA]])/Table2[[#This Row],[50D EMA]]</f>
        <v>4.1120819695293138E-2</v>
      </c>
      <c r="U281" s="2">
        <f>(Table2[[#This Row],[Close Price]]-Table2[[#This Row],[200D EMA]])/Table2[[#This Row],[200D EMA]]</f>
        <v>0.10255916613236347</v>
      </c>
      <c r="V281">
        <v>0.80928955753938103</v>
      </c>
      <c r="W281">
        <v>614</v>
      </c>
      <c r="X281">
        <v>630.5</v>
      </c>
      <c r="Y281">
        <v>608</v>
      </c>
      <c r="Z281">
        <v>634.95000000000005</v>
      </c>
      <c r="AA281">
        <v>522.04999999999995</v>
      </c>
      <c r="AB281">
        <v>652</v>
      </c>
      <c r="AC281" s="2">
        <f>(Table2[[#This Row],[Close Price]]/Table2[[#This Row],[Day Low]])-1</f>
        <v>1.7263843648208432E-2</v>
      </c>
      <c r="AD281" s="2">
        <f>(Table2[[#This Row],[Day High]]/Table2[[#This Row],[Close Price]])-1</f>
        <v>9.4460454691001061E-3</v>
      </c>
      <c r="AE281" s="2">
        <f>(Table2[[#This Row],[Close Price]]/Table2[[#This Row],[Current Week Low]])-1</f>
        <v>2.7302631578947301E-2</v>
      </c>
      <c r="AF281" s="2">
        <f>(Table2[[#This Row],[Current Week High]]/Table2[[#This Row],[Close Price]])-1</f>
        <v>1.6570605187320009E-2</v>
      </c>
      <c r="AG281" s="2">
        <f>(Table2[[#This Row],[Close Price]]/Table2[[#This Row],[Current Month Low]])-1</f>
        <v>0.19643712288095028</v>
      </c>
      <c r="AH281" s="2">
        <f>(Table2[[#This Row],[Current Month High]]/Table2[[#This Row],[Close Price]])-1</f>
        <v>4.3868075568363807E-2</v>
      </c>
      <c r="AI281">
        <v>34.7502401536983</v>
      </c>
      <c r="AJ281">
        <v>71.346272546464505</v>
      </c>
      <c r="AK281" t="str">
        <f>IF(AND(Table2[[#This Row],[20D EMA]]&gt;Table2[[#This Row],[50D EMA]],Table2[[#This Row],[50D EMA]]&gt;Table2[[#This Row],[200D EMA]]),"Uptrend","Downtrend/NoTrend")</f>
        <v>Uptrend</v>
      </c>
      <c r="AL281">
        <v>0</v>
      </c>
      <c r="AM281">
        <v>0</v>
      </c>
      <c r="AN281">
        <v>0.85</v>
      </c>
      <c r="AO281" t="s">
        <v>10125</v>
      </c>
      <c r="AP281">
        <v>7.2261732887571997E-2</v>
      </c>
      <c r="AQ281">
        <f>(Table2[[#This Row],[Sharpe Ratio]]-AVERAGE(Table2[Sharpe Ratio]))/_xlfn.STDEV.P(Table2[Sharpe Ratio])</f>
        <v>0.20519270067275674</v>
      </c>
      <c r="AR2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-1.0294598913994912</v>
      </c>
    </row>
    <row r="282" spans="1:44" x14ac:dyDescent="0.3">
      <c r="A282" t="s">
        <v>425</v>
      </c>
      <c r="B282" t="s">
        <v>426</v>
      </c>
      <c r="C282" t="s">
        <v>10076</v>
      </c>
      <c r="D282" t="s">
        <v>32</v>
      </c>
      <c r="E282">
        <v>54507.618693527998</v>
      </c>
      <c r="F282">
        <v>62.79</v>
      </c>
      <c r="G282">
        <v>94.145569172617897</v>
      </c>
      <c r="H282">
        <f>(Table2[[#This Row],[1Y Return vs Nifty]]-AVERAGE(Table2[1Y Return vs Nifty]))/_xlfn.STDEV.P(Table2[1Y Return vs Nifty])</f>
        <v>0.59293857467468125</v>
      </c>
      <c r="I282">
        <v>-13.7505025216525</v>
      </c>
      <c r="J282">
        <f>(Table2[[#This Row],[1M Return vs Nifty]]-AVERAGE(Table2[1M Return vs Nifty]))/_xlfn.STDEV.P(Table2[1M Return vs Nifty])</f>
        <v>-1.4456902933468869</v>
      </c>
      <c r="K282">
        <v>14.956300406406999</v>
      </c>
      <c r="L282">
        <f>(Table2[[#This Row],[6M Return vs Nifty]]-AVERAGE(Table2[6M Return vs Nifty]))/_xlfn.STDEV.P(Table2[6M Return vs Nifty])</f>
        <v>6.1382728824552889E-2</v>
      </c>
      <c r="M282">
        <v>-7.4656935499624604</v>
      </c>
      <c r="N282">
        <f>(Table2[[#This Row],[1W Return vs Nifty]]-AVERAGE(Table2[1W Return vs Nifty]))/_xlfn.STDEV.P(Table2[1W Return vs Nifty])</f>
        <v>-0.8916640894764386</v>
      </c>
      <c r="O282">
        <v>64.02</v>
      </c>
      <c r="P282">
        <v>63.676101817826201</v>
      </c>
      <c r="Q282">
        <v>55.481184769092401</v>
      </c>
      <c r="R282">
        <v>40.928366567201898</v>
      </c>
      <c r="S282" s="2">
        <f>(Table2[[#This Row],[Close Price]]-Table2[[#This Row],[20D EMA]])/Table2[[#This Row],[20D EMA]]</f>
        <v>-1.9212746016869682E-2</v>
      </c>
      <c r="T282" s="2">
        <f>(Table2[[#This Row],[Close Price]]-Table2[[#This Row],[50D EMA]])/Table2[[#This Row],[50D EMA]]</f>
        <v>-1.3915767337034696E-2</v>
      </c>
      <c r="U282" s="2">
        <f>(Table2[[#This Row],[Close Price]]-Table2[[#This Row],[200D EMA]])/Table2[[#This Row],[200D EMA]]</f>
        <v>0.13173502442902429</v>
      </c>
      <c r="V282">
        <v>0.64818659835923997</v>
      </c>
      <c r="W282">
        <v>62.25</v>
      </c>
      <c r="X282">
        <v>64.88</v>
      </c>
      <c r="Y282">
        <v>61.01</v>
      </c>
      <c r="Z282">
        <v>65.33</v>
      </c>
      <c r="AA282">
        <v>57.85</v>
      </c>
      <c r="AB282">
        <v>73</v>
      </c>
      <c r="AC282" s="2">
        <f>(Table2[[#This Row],[Close Price]]/Table2[[#This Row],[Day Low]])-1</f>
        <v>8.6746987951806798E-3</v>
      </c>
      <c r="AD282" s="2">
        <f>(Table2[[#This Row],[Day High]]/Table2[[#This Row],[Close Price]])-1</f>
        <v>3.3285555024685332E-2</v>
      </c>
      <c r="AE282" s="2">
        <f>(Table2[[#This Row],[Close Price]]/Table2[[#This Row],[Current Week Low]])-1</f>
        <v>2.9175544992624092E-2</v>
      </c>
      <c r="AF282" s="2">
        <f>(Table2[[#This Row],[Current Week High]]/Table2[[#This Row],[Close Price]])-1</f>
        <v>4.0452301321866502E-2</v>
      </c>
      <c r="AG282" s="2">
        <f>(Table2[[#This Row],[Close Price]]/Table2[[#This Row],[Current Month Low]])-1</f>
        <v>8.5393258426966323E-2</v>
      </c>
      <c r="AH282" s="2">
        <f>(Table2[[#This Row],[Current Month High]]/Table2[[#This Row],[Close Price]])-1</f>
        <v>0.16260551043159732</v>
      </c>
      <c r="AI282">
        <v>22.4717311673833</v>
      </c>
      <c r="AJ282">
        <v>122.659574468085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-0.09</v>
      </c>
      <c r="AM282" t="s">
        <v>10126</v>
      </c>
      <c r="AN282">
        <v>-1.86</v>
      </c>
      <c r="AO282" t="s">
        <v>10126</v>
      </c>
      <c r="AP282">
        <v>7.1953530760570997E-2</v>
      </c>
      <c r="AQ282">
        <f>(Table2[[#This Row],[Sharpe Ratio]]-AVERAGE(Table2[Sharpe Ratio]))/_xlfn.STDEV.P(Table2[Sharpe Ratio])</f>
        <v>0.20170820159150038</v>
      </c>
      <c r="AR2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-1.4813248777325909</v>
      </c>
    </row>
    <row r="283" spans="1:44" x14ac:dyDescent="0.3">
      <c r="A283" t="s">
        <v>1256</v>
      </c>
      <c r="B283" t="s">
        <v>1257</v>
      </c>
      <c r="C283" t="s">
        <v>10088</v>
      </c>
      <c r="D283" t="s">
        <v>1258</v>
      </c>
      <c r="E283">
        <v>8607.4568430399995</v>
      </c>
      <c r="F283">
        <v>322.85000000000002</v>
      </c>
      <c r="G283">
        <v>68.341464662345999</v>
      </c>
      <c r="H283">
        <f>(Table2[[#This Row],[1Y Return vs Nifty]]-AVERAGE(Table2[1Y Return vs Nifty]))/_xlfn.STDEV.P(Table2[1Y Return vs Nifty])</f>
        <v>0.28414415605161869</v>
      </c>
      <c r="I283">
        <v>-2.85094566071932</v>
      </c>
      <c r="J283">
        <f>(Table2[[#This Row],[1M Return vs Nifty]]-AVERAGE(Table2[1M Return vs Nifty]))/_xlfn.STDEV.P(Table2[1M Return vs Nifty])</f>
        <v>-0.43620879414334957</v>
      </c>
      <c r="K283">
        <v>-4.9480212015024199</v>
      </c>
      <c r="L283">
        <f>(Table2[[#This Row],[6M Return vs Nifty]]-AVERAGE(Table2[6M Return vs Nifty]))/_xlfn.STDEV.P(Table2[6M Return vs Nifty])</f>
        <v>-0.54669328162179864</v>
      </c>
      <c r="M283">
        <v>-3.6311680189981601</v>
      </c>
      <c r="N283">
        <f>(Table2[[#This Row],[1W Return vs Nifty]]-AVERAGE(Table2[1W Return vs Nifty]))/_xlfn.STDEV.P(Table2[1W Return vs Nifty])</f>
        <v>-0.13970010110319289</v>
      </c>
      <c r="O283">
        <v>314.23</v>
      </c>
      <c r="P283">
        <v>307.276646381631</v>
      </c>
      <c r="Q283">
        <v>286.46517536193397</v>
      </c>
      <c r="R283">
        <v>59.643862098171901</v>
      </c>
      <c r="S283" s="2">
        <f>(Table2[[#This Row],[Close Price]]-Table2[[#This Row],[20D EMA]])/Table2[[#This Row],[20D EMA]]</f>
        <v>2.7432135696782625E-2</v>
      </c>
      <c r="T283" s="2">
        <f>(Table2[[#This Row],[Close Price]]-Table2[[#This Row],[50D EMA]])/Table2[[#This Row],[50D EMA]]</f>
        <v>5.068186535408635E-2</v>
      </c>
      <c r="U283" s="2">
        <f>(Table2[[#This Row],[Close Price]]-Table2[[#This Row],[200D EMA]])/Table2[[#This Row],[200D EMA]]</f>
        <v>0.12701308140542983</v>
      </c>
      <c r="V283">
        <v>1.8613302510384599</v>
      </c>
      <c r="W283">
        <v>300.5</v>
      </c>
      <c r="X283">
        <v>326.89999999999998</v>
      </c>
      <c r="Y283">
        <v>300.5</v>
      </c>
      <c r="Z283">
        <v>338.65</v>
      </c>
      <c r="AA283">
        <v>250.05</v>
      </c>
      <c r="AB283">
        <v>338.65</v>
      </c>
      <c r="AC283" s="2">
        <f>(Table2[[#This Row],[Close Price]]/Table2[[#This Row],[Day Low]])-1</f>
        <v>7.4376039933444327E-2</v>
      </c>
      <c r="AD283" s="2">
        <f>(Table2[[#This Row],[Day High]]/Table2[[#This Row],[Close Price]])-1</f>
        <v>1.2544525321356526E-2</v>
      </c>
      <c r="AE283" s="2">
        <f>(Table2[[#This Row],[Close Price]]/Table2[[#This Row],[Current Week Low]])-1</f>
        <v>7.4376039933444327E-2</v>
      </c>
      <c r="AF283" s="2">
        <f>(Table2[[#This Row],[Current Week High]]/Table2[[#This Row],[Close Price]])-1</f>
        <v>4.893913582158893E-2</v>
      </c>
      <c r="AG283" s="2">
        <f>(Table2[[#This Row],[Close Price]]/Table2[[#This Row],[Current Month Low]])-1</f>
        <v>0.29114177164567079</v>
      </c>
      <c r="AH283" s="2">
        <f>(Table2[[#This Row],[Current Month High]]/Table2[[#This Row],[Close Price]])-1</f>
        <v>4.893913582158893E-2</v>
      </c>
      <c r="AI283">
        <v>13.0401115068917</v>
      </c>
      <c r="AJ283">
        <v>110.944135903299</v>
      </c>
      <c r="AK283" t="str">
        <f>IF(AND(Table2[[#This Row],[20D EMA]]&gt;Table2[[#This Row],[50D EMA]],Table2[[#This Row],[50D EMA]]&gt;Table2[[#This Row],[200D EMA]]),"Uptrend","Downtrend/NoTrend")</f>
        <v>Uptrend</v>
      </c>
      <c r="AL283">
        <v>0</v>
      </c>
      <c r="AM283" t="s">
        <v>10127</v>
      </c>
      <c r="AN283">
        <v>-1.04</v>
      </c>
      <c r="AO283" t="s">
        <v>10126</v>
      </c>
      <c r="AP283">
        <v>7.0977140079515999E-2</v>
      </c>
      <c r="AQ283">
        <f>(Table2[[#This Row],[Sharpe Ratio]]-AVERAGE(Table2[Sharpe Ratio]))/_xlfn.STDEV.P(Table2[Sharpe Ratio])</f>
        <v>0.1906692367920382</v>
      </c>
      <c r="AR2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-0.64778878402468421</v>
      </c>
    </row>
    <row r="284" spans="1:44" x14ac:dyDescent="0.3">
      <c r="A284" t="s">
        <v>1710</v>
      </c>
      <c r="B284" t="s">
        <v>1711</v>
      </c>
      <c r="C284" t="s">
        <v>10083</v>
      </c>
      <c r="D284" t="s">
        <v>101</v>
      </c>
      <c r="E284">
        <v>4263.6899999999996</v>
      </c>
      <c r="F284">
        <v>7106.15</v>
      </c>
      <c r="G284">
        <v>78.4966862216923</v>
      </c>
      <c r="H284">
        <f>(Table2[[#This Row],[1Y Return vs Nifty]]-AVERAGE(Table2[1Y Return vs Nifty]))/_xlfn.STDEV.P(Table2[1Y Return vs Nifty])</f>
        <v>0.40567039371502711</v>
      </c>
      <c r="I284">
        <v>15.6760338395834</v>
      </c>
      <c r="J284">
        <f>(Table2[[#This Row],[1M Return vs Nifty]]-AVERAGE(Table2[1M Return vs Nifty]))/_xlfn.STDEV.P(Table2[1M Return vs Nifty])</f>
        <v>1.2796997772146188</v>
      </c>
      <c r="K284">
        <v>-10.835651047695</v>
      </c>
      <c r="L284">
        <f>(Table2[[#This Row],[6M Return vs Nifty]]-AVERAGE(Table2[6M Return vs Nifty]))/_xlfn.STDEV.P(Table2[6M Return vs Nifty])</f>
        <v>-0.72656007328552497</v>
      </c>
      <c r="M284">
        <v>-10.169282327596999</v>
      </c>
      <c r="N284">
        <f>(Table2[[#This Row],[1W Return vs Nifty]]-AVERAGE(Table2[1W Return vs Nifty]))/_xlfn.STDEV.P(Table2[1W Return vs Nifty])</f>
        <v>-1.4218473895312853</v>
      </c>
      <c r="O284">
        <v>6948.1</v>
      </c>
      <c r="P284">
        <v>6644.2451959994496</v>
      </c>
      <c r="Q284">
        <v>6139.8982154328996</v>
      </c>
      <c r="R284">
        <v>50.380691037297801</v>
      </c>
      <c r="S284" s="2">
        <f>(Table2[[#This Row],[Close Price]]-Table2[[#This Row],[20D EMA]])/Table2[[#This Row],[20D EMA]]</f>
        <v>2.274722586030703E-2</v>
      </c>
      <c r="T284" s="2">
        <f>(Table2[[#This Row],[Close Price]]-Table2[[#This Row],[50D EMA]])/Table2[[#This Row],[50D EMA]]</f>
        <v>6.9519530115876277E-2</v>
      </c>
      <c r="U284" s="2">
        <f>(Table2[[#This Row],[Close Price]]-Table2[[#This Row],[200D EMA]])/Table2[[#This Row],[200D EMA]]</f>
        <v>0.15737260629799762</v>
      </c>
      <c r="V284">
        <v>2.12979942623361</v>
      </c>
      <c r="W284">
        <v>7029</v>
      </c>
      <c r="X284">
        <v>7179.95</v>
      </c>
      <c r="Y284">
        <v>6950.5</v>
      </c>
      <c r="Z284">
        <v>7740.6</v>
      </c>
      <c r="AA284">
        <v>4734.05</v>
      </c>
      <c r="AB284">
        <v>8500</v>
      </c>
      <c r="AC284" s="2">
        <f>(Table2[[#This Row],[Close Price]]/Table2[[#This Row],[Day Low]])-1</f>
        <v>1.0975956750604476E-2</v>
      </c>
      <c r="AD284" s="2">
        <f>(Table2[[#This Row],[Day High]]/Table2[[#This Row],[Close Price]])-1</f>
        <v>1.0385370418581008E-2</v>
      </c>
      <c r="AE284" s="2">
        <f>(Table2[[#This Row],[Close Price]]/Table2[[#This Row],[Current Week Low]])-1</f>
        <v>2.2394072368894236E-2</v>
      </c>
      <c r="AF284" s="2">
        <f>(Table2[[#This Row],[Current Week High]]/Table2[[#This Row],[Close Price]])-1</f>
        <v>8.9281819269224627E-2</v>
      </c>
      <c r="AG284" s="2">
        <f>(Table2[[#This Row],[Close Price]]/Table2[[#This Row],[Current Month Low]])-1</f>
        <v>0.50107202078558521</v>
      </c>
      <c r="AH284" s="2">
        <f>(Table2[[#This Row],[Current Month High]]/Table2[[#This Row],[Close Price]])-1</f>
        <v>0.1961469994300713</v>
      </c>
      <c r="AI284">
        <v>19.6146999430071</v>
      </c>
      <c r="AJ284">
        <v>113.148264794984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0.02</v>
      </c>
      <c r="AM284" t="s">
        <v>10125</v>
      </c>
      <c r="AN284">
        <v>9.11</v>
      </c>
      <c r="AO284" t="s">
        <v>10125</v>
      </c>
      <c r="AP284">
        <v>7.0375591803893994E-2</v>
      </c>
      <c r="AQ284">
        <f>(Table2[[#This Row],[Sharpe Ratio]]-AVERAGE(Table2[Sharpe Ratio]))/_xlfn.STDEV.P(Table2[Sharpe Ratio])</f>
        <v>0.1838681986741883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-0.27916909321297623</v>
      </c>
    </row>
    <row r="285" spans="1:44" x14ac:dyDescent="0.3">
      <c r="A285" t="s">
        <v>1087</v>
      </c>
      <c r="B285" t="s">
        <v>1088</v>
      </c>
      <c r="C285" t="s">
        <v>10082</v>
      </c>
      <c r="D285" t="s">
        <v>62</v>
      </c>
      <c r="E285">
        <v>11193.276188960001</v>
      </c>
      <c r="F285">
        <v>1472.6</v>
      </c>
      <c r="G285">
        <v>56.944139107301297</v>
      </c>
      <c r="H285">
        <f>(Table2[[#This Row],[1Y Return vs Nifty]]-AVERAGE(Table2[1Y Return vs Nifty]))/_xlfn.STDEV.P(Table2[1Y Return vs Nifty])</f>
        <v>0.14775381872265561</v>
      </c>
      <c r="I285">
        <v>8.8036262298310692</v>
      </c>
      <c r="J285">
        <f>(Table2[[#This Row],[1M Return vs Nifty]]-AVERAGE(Table2[1M Return vs Nifty]))/_xlfn.STDEV.P(Table2[1M Return vs Nifty])</f>
        <v>0.64319974097033672</v>
      </c>
      <c r="K285">
        <v>-3.0368454880779598</v>
      </c>
      <c r="L285">
        <f>(Table2[[#This Row],[6M Return vs Nifty]]-AVERAGE(Table2[6M Return vs Nifty]))/_xlfn.STDEV.P(Table2[6M Return vs Nifty])</f>
        <v>-0.48830696100390308</v>
      </c>
      <c r="M285">
        <v>1.4817025918414</v>
      </c>
      <c r="N285">
        <f>(Table2[[#This Row],[1W Return vs Nifty]]-AVERAGE(Table2[1W Return vs Nifty]))/_xlfn.STDEV.P(Table2[1W Return vs Nifty])</f>
        <v>0.86295186861688133</v>
      </c>
      <c r="O285">
        <v>1397.51</v>
      </c>
      <c r="P285">
        <v>1364.9659875499001</v>
      </c>
      <c r="Q285">
        <v>1264.1024758322501</v>
      </c>
      <c r="R285">
        <v>67.193553420448197</v>
      </c>
      <c r="S285" s="2">
        <f>(Table2[[#This Row],[Close Price]]-Table2[[#This Row],[20D EMA]])/Table2[[#This Row],[20D EMA]]</f>
        <v>5.373127920372657E-2</v>
      </c>
      <c r="T285" s="2">
        <f>(Table2[[#This Row],[Close Price]]-Table2[[#This Row],[50D EMA]])/Table2[[#This Row],[50D EMA]]</f>
        <v>7.8854721239832323E-2</v>
      </c>
      <c r="U285" s="2">
        <f>(Table2[[#This Row],[Close Price]]-Table2[[#This Row],[200D EMA]])/Table2[[#This Row],[200D EMA]]</f>
        <v>0.1649372010212074</v>
      </c>
      <c r="V285">
        <v>1.19398199127394</v>
      </c>
      <c r="W285">
        <v>1451.85</v>
      </c>
      <c r="X285">
        <v>1515.4</v>
      </c>
      <c r="Y285">
        <v>1365</v>
      </c>
      <c r="Z285">
        <v>1515.4</v>
      </c>
      <c r="AA285">
        <v>1225</v>
      </c>
      <c r="AB285">
        <v>1543.1</v>
      </c>
      <c r="AC285" s="2">
        <f>(Table2[[#This Row],[Close Price]]/Table2[[#This Row],[Day Low]])-1</f>
        <v>1.4292110066467023E-2</v>
      </c>
      <c r="AD285" s="2">
        <f>(Table2[[#This Row],[Day High]]/Table2[[#This Row],[Close Price]])-1</f>
        <v>2.9064240119516693E-2</v>
      </c>
      <c r="AE285" s="2">
        <f>(Table2[[#This Row],[Close Price]]/Table2[[#This Row],[Current Week Low]])-1</f>
        <v>7.8827838827838725E-2</v>
      </c>
      <c r="AF285" s="2">
        <f>(Table2[[#This Row],[Current Week High]]/Table2[[#This Row],[Close Price]])-1</f>
        <v>2.9064240119516693E-2</v>
      </c>
      <c r="AG285" s="2">
        <f>(Table2[[#This Row],[Close Price]]/Table2[[#This Row],[Current Month Low]])-1</f>
        <v>0.20212244897959186</v>
      </c>
      <c r="AH285" s="2">
        <f>(Table2[[#This Row],[Current Month High]]/Table2[[#This Row],[Close Price]])-1</f>
        <v>4.7874507673502542E-2</v>
      </c>
      <c r="AI285">
        <v>9.9449952465027796</v>
      </c>
      <c r="AJ285">
        <v>88.059510886916499</v>
      </c>
      <c r="AK285" t="str">
        <f>IF(AND(Table2[[#This Row],[20D EMA]]&gt;Table2[[#This Row],[50D EMA]],Table2[[#This Row],[50D EMA]]&gt;Table2[[#This Row],[200D EMA]]),"Uptrend","Downtrend/NoTrend")</f>
        <v>Uptrend</v>
      </c>
      <c r="AL285">
        <v>0.11</v>
      </c>
      <c r="AM285" t="s">
        <v>10125</v>
      </c>
      <c r="AN285">
        <v>0.95</v>
      </c>
      <c r="AO285" t="s">
        <v>10125</v>
      </c>
      <c r="AP285">
        <v>7.0193918568339994E-2</v>
      </c>
      <c r="AQ285">
        <f>(Table2[[#This Row],[Sharpe Ratio]]-AVERAGE(Table2[Sharpe Ratio]))/_xlfn.STDEV.P(Table2[Sharpe Ratio])</f>
        <v>0.18181422121291424</v>
      </c>
      <c r="AR2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1.3474126885188848</v>
      </c>
    </row>
    <row r="286" spans="1:44" x14ac:dyDescent="0.3">
      <c r="A286" t="s">
        <v>618</v>
      </c>
      <c r="B286" t="s">
        <v>619</v>
      </c>
      <c r="C286" t="s">
        <v>10077</v>
      </c>
      <c r="D286" t="s">
        <v>620</v>
      </c>
      <c r="E286">
        <v>29681.797514819998</v>
      </c>
      <c r="F286">
        <v>308.89999999999998</v>
      </c>
      <c r="G286">
        <v>159.726177397052</v>
      </c>
      <c r="H286">
        <f>(Table2[[#This Row],[1Y Return vs Nifty]]-AVERAGE(Table2[1Y Return vs Nifty]))/_xlfn.STDEV.P(Table2[1Y Return vs Nifty])</f>
        <v>1.3777333262828848</v>
      </c>
      <c r="I286">
        <v>-5.3098443606075403</v>
      </c>
      <c r="J286">
        <f>(Table2[[#This Row],[1M Return vs Nifty]]-AVERAGE(Table2[1M Return vs Nifty]))/_xlfn.STDEV.P(Table2[1M Return vs Nifty])</f>
        <v>-0.66394399270446536</v>
      </c>
      <c r="K286">
        <v>-7.7426940322117304</v>
      </c>
      <c r="L286">
        <f>(Table2[[#This Row],[6M Return vs Nifty]]-AVERAGE(Table2[6M Return vs Nifty]))/_xlfn.STDEV.P(Table2[6M Return vs Nifty])</f>
        <v>-0.632070394134151</v>
      </c>
      <c r="M286">
        <v>-2.4604763139811401</v>
      </c>
      <c r="N286">
        <f>(Table2[[#This Row],[1W Return vs Nifty]]-AVERAGE(Table2[1W Return vs Nifty]))/_xlfn.STDEV.P(Table2[1W Return vs Nifty])</f>
        <v>8.9876673533301102E-2</v>
      </c>
      <c r="O286">
        <v>303.77999999999997</v>
      </c>
      <c r="P286">
        <v>298.07177654314</v>
      </c>
      <c r="Q286">
        <v>266.02813057448202</v>
      </c>
      <c r="R286">
        <v>57.054634301635303</v>
      </c>
      <c r="S286" s="2">
        <f>(Table2[[#This Row],[Close Price]]-Table2[[#This Row],[20D EMA]])/Table2[[#This Row],[20D EMA]]</f>
        <v>1.6854302455724553E-2</v>
      </c>
      <c r="T286" s="2">
        <f>(Table2[[#This Row],[Close Price]]-Table2[[#This Row],[50D EMA]])/Table2[[#This Row],[50D EMA]]</f>
        <v>3.6327570434340678E-2</v>
      </c>
      <c r="U286" s="2">
        <f>(Table2[[#This Row],[Close Price]]-Table2[[#This Row],[200D EMA]])/Table2[[#This Row],[200D EMA]]</f>
        <v>0.16115539861493999</v>
      </c>
      <c r="V286">
        <v>0.74846374212095801</v>
      </c>
      <c r="W286">
        <v>306.3</v>
      </c>
      <c r="X286">
        <v>313.8</v>
      </c>
      <c r="Y286">
        <v>299.64999999999998</v>
      </c>
      <c r="Z286">
        <v>328.95</v>
      </c>
      <c r="AA286">
        <v>248</v>
      </c>
      <c r="AB286">
        <v>328.95</v>
      </c>
      <c r="AC286" s="2">
        <f>(Table2[[#This Row],[Close Price]]/Table2[[#This Row],[Day Low]])-1</f>
        <v>8.488410055500939E-3</v>
      </c>
      <c r="AD286" s="2">
        <f>(Table2[[#This Row],[Day High]]/Table2[[#This Row],[Close Price]])-1</f>
        <v>1.586273875040467E-2</v>
      </c>
      <c r="AE286" s="2">
        <f>(Table2[[#This Row],[Close Price]]/Table2[[#This Row],[Current Week Low]])-1</f>
        <v>3.0869347572167527E-2</v>
      </c>
      <c r="AF286" s="2">
        <f>(Table2[[#This Row],[Current Week High]]/Table2[[#This Row],[Close Price]])-1</f>
        <v>6.4907737131757903E-2</v>
      </c>
      <c r="AG286" s="2">
        <f>(Table2[[#This Row],[Close Price]]/Table2[[#This Row],[Current Month Low]])-1</f>
        <v>0.24556451612903207</v>
      </c>
      <c r="AH286" s="2">
        <f>(Table2[[#This Row],[Current Month High]]/Table2[[#This Row],[Close Price]])-1</f>
        <v>6.4907737131757903E-2</v>
      </c>
      <c r="AI286">
        <v>24.409193913888</v>
      </c>
      <c r="AJ286">
        <v>190.31954887218001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7.0000000000000007E-2</v>
      </c>
      <c r="AM286" t="s">
        <v>10125</v>
      </c>
      <c r="AN286">
        <v>2.34</v>
      </c>
      <c r="AO286" t="s">
        <v>10125</v>
      </c>
      <c r="AP286">
        <v>7.0131820697135999E-2</v>
      </c>
      <c r="AQ286">
        <f>(Table2[[#This Row],[Sharpe Ratio]]-AVERAGE(Table2[Sharpe Ratio]))/_xlfn.STDEV.P(Table2[Sharpe Ratio])</f>
        <v>0.1811121495651167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0.35270776254268621</v>
      </c>
    </row>
    <row r="287" spans="1:44" x14ac:dyDescent="0.3">
      <c r="A287" t="s">
        <v>389</v>
      </c>
      <c r="B287" t="s">
        <v>390</v>
      </c>
      <c r="C287" t="s">
        <v>10076</v>
      </c>
      <c r="D287" t="s">
        <v>391</v>
      </c>
      <c r="E287">
        <v>62114.208688329003</v>
      </c>
      <c r="F287">
        <v>238.71</v>
      </c>
      <c r="G287">
        <v>-3.19307743982605</v>
      </c>
      <c r="H287">
        <f>(Table2[[#This Row],[1Y Return vs Nifty]]-AVERAGE(Table2[1Y Return vs Nifty]))/_xlfn.STDEV.P(Table2[1Y Return vs Nifty])</f>
        <v>-0.57190056083107732</v>
      </c>
      <c r="I287">
        <v>-1.43077524471109</v>
      </c>
      <c r="J287">
        <f>(Table2[[#This Row],[1M Return vs Nifty]]-AVERAGE(Table2[1M Return vs Nifty]))/_xlfn.STDEV.P(Table2[1M Return vs Nifty])</f>
        <v>-0.30467723015701731</v>
      </c>
      <c r="K287">
        <v>37.422807473513799</v>
      </c>
      <c r="L287">
        <f>(Table2[[#This Row],[6M Return vs Nifty]]-AVERAGE(Table2[6M Return vs Nifty]))/_xlfn.STDEV.P(Table2[6M Return vs Nifty])</f>
        <v>0.74773337443522414</v>
      </c>
      <c r="M287">
        <v>-5.7091123610825596</v>
      </c>
      <c r="N287">
        <f>(Table2[[#This Row],[1W Return vs Nifty]]-AVERAGE(Table2[1W Return vs Nifty]))/_xlfn.STDEV.P(Table2[1W Return vs Nifty])</f>
        <v>-0.54719231949467151</v>
      </c>
      <c r="O287">
        <v>234.22</v>
      </c>
      <c r="P287">
        <v>224.38961263364399</v>
      </c>
      <c r="Q287">
        <v>196.21034913119399</v>
      </c>
      <c r="R287">
        <v>57.172403167601701</v>
      </c>
      <c r="S287" s="2">
        <f>(Table2[[#This Row],[Close Price]]-Table2[[#This Row],[20D EMA]])/Table2[[#This Row],[20D EMA]]</f>
        <v>1.9170011100674619E-2</v>
      </c>
      <c r="T287" s="2">
        <f>(Table2[[#This Row],[Close Price]]-Table2[[#This Row],[50D EMA]])/Table2[[#This Row],[50D EMA]]</f>
        <v>6.3819297151408688E-2</v>
      </c>
      <c r="U287" s="2">
        <f>(Table2[[#This Row],[Close Price]]-Table2[[#This Row],[200D EMA]])/Table2[[#This Row],[200D EMA]]</f>
        <v>0.21660249348207963</v>
      </c>
      <c r="V287">
        <v>0.70244541885632505</v>
      </c>
      <c r="W287">
        <v>235.2</v>
      </c>
      <c r="X287">
        <v>243.39</v>
      </c>
      <c r="Y287">
        <v>232.76</v>
      </c>
      <c r="Z287">
        <v>243.39</v>
      </c>
      <c r="AA287">
        <v>195.5</v>
      </c>
      <c r="AB287">
        <v>246.9</v>
      </c>
      <c r="AC287" s="2">
        <f>(Table2[[#This Row],[Close Price]]/Table2[[#This Row],[Day Low]])-1</f>
        <v>1.4923469387755128E-2</v>
      </c>
      <c r="AD287" s="2">
        <f>(Table2[[#This Row],[Day High]]/Table2[[#This Row],[Close Price]])-1</f>
        <v>1.9605378911649929E-2</v>
      </c>
      <c r="AE287" s="2">
        <f>(Table2[[#This Row],[Close Price]]/Table2[[#This Row],[Current Week Low]])-1</f>
        <v>2.5562811479635794E-2</v>
      </c>
      <c r="AF287" s="2">
        <f>(Table2[[#This Row],[Current Week High]]/Table2[[#This Row],[Close Price]])-1</f>
        <v>1.9605378911649929E-2</v>
      </c>
      <c r="AG287" s="2">
        <f>(Table2[[#This Row],[Close Price]]/Table2[[#This Row],[Current Month Low]])-1</f>
        <v>0.22102301790281342</v>
      </c>
      <c r="AH287" s="2">
        <f>(Table2[[#This Row],[Current Month High]]/Table2[[#This Row],[Close Price]])-1</f>
        <v>3.4309413095387598E-2</v>
      </c>
      <c r="AI287">
        <v>3.43094130953875</v>
      </c>
      <c r="AJ287">
        <v>54.006451612903199</v>
      </c>
      <c r="AK287" t="str">
        <f>IF(AND(Table2[[#This Row],[20D EMA]]&gt;Table2[[#This Row],[50D EMA]],Table2[[#This Row],[50D EMA]]&gt;Table2[[#This Row],[200D EMA]]),"Uptrend","Downtrend/NoTrend")</f>
        <v>Uptrend</v>
      </c>
      <c r="AL287">
        <v>0.08</v>
      </c>
      <c r="AM287" t="s">
        <v>10125</v>
      </c>
      <c r="AN287">
        <v>1.96</v>
      </c>
      <c r="AO287" t="s">
        <v>10125</v>
      </c>
      <c r="AP287">
        <v>7.0100222400344997E-2</v>
      </c>
      <c r="AQ287">
        <f>(Table2[[#This Row],[Sharpe Ratio]]-AVERAGE(Table2[Sharpe Ratio]))/_xlfn.STDEV.P(Table2[Sharpe Ratio])</f>
        <v>0.18075490272451605</v>
      </c>
      <c r="AR2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-0.495281833323026</v>
      </c>
    </row>
    <row r="288" spans="1:44" x14ac:dyDescent="0.3">
      <c r="A288" t="s">
        <v>1609</v>
      </c>
      <c r="B288" t="s">
        <v>1610</v>
      </c>
      <c r="C288" t="s">
        <v>10078</v>
      </c>
      <c r="D288" t="s">
        <v>119</v>
      </c>
      <c r="E288">
        <v>5207.2475400000003</v>
      </c>
      <c r="F288">
        <v>561.15</v>
      </c>
      <c r="G288">
        <v>139.453484532499</v>
      </c>
      <c r="H288">
        <f>(Table2[[#This Row],[1Y Return vs Nifty]]-AVERAGE(Table2[1Y Return vs Nifty]))/_xlfn.STDEV.P(Table2[1Y Return vs Nifty])</f>
        <v>1.1351326034195286</v>
      </c>
      <c r="I288">
        <v>50.708108553732202</v>
      </c>
      <c r="J288">
        <f>(Table2[[#This Row],[1M Return vs Nifty]]-AVERAGE(Table2[1M Return vs Nifty]))/_xlfn.STDEV.P(Table2[1M Return vs Nifty])</f>
        <v>4.5242565746935854</v>
      </c>
      <c r="K288">
        <v>74.614374446516905</v>
      </c>
      <c r="L288">
        <f>(Table2[[#This Row],[6M Return vs Nifty]]-AVERAGE(Table2[6M Return vs Nifty]))/_xlfn.STDEV.P(Table2[6M Return vs Nifty])</f>
        <v>1.8839338495222693</v>
      </c>
      <c r="M288">
        <v>-1.19389962272371</v>
      </c>
      <c r="N288">
        <f>(Table2[[#This Row],[1W Return vs Nifty]]-AVERAGE(Table2[1W Return vs Nifty]))/_xlfn.STDEV.P(Table2[1W Return vs Nifty])</f>
        <v>0.33825683234241805</v>
      </c>
      <c r="O288">
        <v>545.6</v>
      </c>
      <c r="P288">
        <v>469.559853078515</v>
      </c>
      <c r="Q288">
        <v>344.12346625569302</v>
      </c>
      <c r="R288">
        <v>49.420452780208201</v>
      </c>
      <c r="S288" s="2">
        <f>(Table2[[#This Row],[Close Price]]-Table2[[#This Row],[20D EMA]])/Table2[[#This Row],[20D EMA]]</f>
        <v>2.8500733137829828E-2</v>
      </c>
      <c r="T288" s="2">
        <f>(Table2[[#This Row],[Close Price]]-Table2[[#This Row],[50D EMA]])/Table2[[#This Row],[50D EMA]]</f>
        <v>0.19505531897798384</v>
      </c>
      <c r="U288" s="2">
        <f>(Table2[[#This Row],[Close Price]]-Table2[[#This Row],[200D EMA]])/Table2[[#This Row],[200D EMA]]</f>
        <v>0.63066473235815423</v>
      </c>
      <c r="V288">
        <v>0.94741536141848404</v>
      </c>
      <c r="W288">
        <v>560.04999999999995</v>
      </c>
      <c r="X288">
        <v>572</v>
      </c>
      <c r="Y288">
        <v>552.25</v>
      </c>
      <c r="Z288">
        <v>595.70000000000005</v>
      </c>
      <c r="AA288">
        <v>405</v>
      </c>
      <c r="AB288">
        <v>727.35</v>
      </c>
      <c r="AC288" s="2">
        <f>(Table2[[#This Row],[Close Price]]/Table2[[#This Row],[Day Low]])-1</f>
        <v>1.9641103472904931E-3</v>
      </c>
      <c r="AD288" s="2">
        <f>(Table2[[#This Row],[Day High]]/Table2[[#This Row],[Close Price]])-1</f>
        <v>1.9335293593513381E-2</v>
      </c>
      <c r="AE288" s="2">
        <f>(Table2[[#This Row],[Close Price]]/Table2[[#This Row],[Current Week Low]])-1</f>
        <v>1.6115889542779538E-2</v>
      </c>
      <c r="AF288" s="2">
        <f>(Table2[[#This Row],[Current Week High]]/Table2[[#This Row],[Close Price]])-1</f>
        <v>6.1569990198699243E-2</v>
      </c>
      <c r="AG288" s="2">
        <f>(Table2[[#This Row],[Close Price]]/Table2[[#This Row],[Current Month Low]])-1</f>
        <v>0.38555555555555543</v>
      </c>
      <c r="AH288" s="2">
        <f>(Table2[[#This Row],[Current Month High]]/Table2[[#This Row],[Close Price]])-1</f>
        <v>0.29617749264902438</v>
      </c>
      <c r="AI288">
        <v>29.6177492649024</v>
      </c>
      <c r="AJ288">
        <v>168.42860559674699</v>
      </c>
      <c r="AK288" t="str">
        <f>IF(AND(Table2[[#This Row],[20D EMA]]&gt;Table2[[#This Row],[50D EMA]],Table2[[#This Row],[50D EMA]]&gt;Table2[[#This Row],[200D EMA]]),"Uptrend","Downtrend/NoTrend")</f>
        <v>Uptrend</v>
      </c>
      <c r="AL288">
        <v>0.72</v>
      </c>
      <c r="AM288" t="s">
        <v>10125</v>
      </c>
      <c r="AN288">
        <v>-15.02</v>
      </c>
      <c r="AO288" t="s">
        <v>10126</v>
      </c>
      <c r="AP288">
        <v>6.9514287098402003E-2</v>
      </c>
      <c r="AQ288">
        <f>(Table2[[#This Row],[Sharpe Ratio]]-AVERAGE(Table2[Sharpe Ratio]))/_xlfn.STDEV.P(Table2[Sharpe Ratio])</f>
        <v>0.17413038315626075</v>
      </c>
      <c r="AR2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8.0557102431340617</v>
      </c>
    </row>
    <row r="289" spans="1:44" x14ac:dyDescent="0.3">
      <c r="A289" t="s">
        <v>626</v>
      </c>
      <c r="B289" t="s">
        <v>627</v>
      </c>
      <c r="C289" t="s">
        <v>10080</v>
      </c>
      <c r="D289" t="s">
        <v>197</v>
      </c>
      <c r="E289">
        <v>29496.869230079999</v>
      </c>
      <c r="F289">
        <v>15551.2</v>
      </c>
      <c r="G289">
        <v>1.3049776204160599</v>
      </c>
      <c r="H289">
        <f>(Table2[[#This Row],[1Y Return vs Nifty]]-AVERAGE(Table2[1Y Return vs Nifty]))/_xlfn.STDEV.P(Table2[1Y Return vs Nifty])</f>
        <v>-0.51807291117522225</v>
      </c>
      <c r="I289">
        <v>-12.590329382382899</v>
      </c>
      <c r="J289">
        <f>(Table2[[#This Row],[1M Return vs Nifty]]-AVERAGE(Table2[1M Return vs Nifty]))/_xlfn.STDEV.P(Table2[1M Return vs Nifty])</f>
        <v>-1.338238831337148</v>
      </c>
      <c r="K289">
        <v>-9.2810199330501497</v>
      </c>
      <c r="L289">
        <f>(Table2[[#This Row],[6M Return vs Nifty]]-AVERAGE(Table2[6M Return vs Nifty]))/_xlfn.STDEV.P(Table2[6M Return vs Nifty])</f>
        <v>-0.67906617198454544</v>
      </c>
      <c r="M289">
        <v>-4.9559741104589801</v>
      </c>
      <c r="N289">
        <f>(Table2[[#This Row],[1W Return vs Nifty]]-AVERAGE(Table2[1W Return vs Nifty]))/_xlfn.STDEV.P(Table2[1W Return vs Nifty])</f>
        <v>-0.39949925077935239</v>
      </c>
      <c r="O289">
        <v>16051.19</v>
      </c>
      <c r="P289">
        <v>15474.840127544499</v>
      </c>
      <c r="Q289">
        <v>14681.989422418201</v>
      </c>
      <c r="R289">
        <v>33.290003239140901</v>
      </c>
      <c r="S289" s="2">
        <f>(Table2[[#This Row],[Close Price]]-Table2[[#This Row],[20D EMA]])/Table2[[#This Row],[20D EMA]]</f>
        <v>-3.114971537935815E-2</v>
      </c>
      <c r="T289" s="2">
        <f>(Table2[[#This Row],[Close Price]]-Table2[[#This Row],[50D EMA]])/Table2[[#This Row],[50D EMA]]</f>
        <v>4.9344530751942485E-3</v>
      </c>
      <c r="U289" s="2">
        <f>(Table2[[#This Row],[Close Price]]-Table2[[#This Row],[200D EMA]])/Table2[[#This Row],[200D EMA]]</f>
        <v>5.9202506729407273E-2</v>
      </c>
      <c r="V289">
        <v>4.7183679506653204</v>
      </c>
      <c r="W289">
        <v>15440</v>
      </c>
      <c r="X289">
        <v>15930</v>
      </c>
      <c r="Y289">
        <v>15440</v>
      </c>
      <c r="Z289">
        <v>16243</v>
      </c>
      <c r="AA289">
        <v>15378</v>
      </c>
      <c r="AB289">
        <v>18250</v>
      </c>
      <c r="AC289" s="2">
        <f>(Table2[[#This Row],[Close Price]]/Table2[[#This Row],[Day Low]])-1</f>
        <v>7.2020725388601825E-3</v>
      </c>
      <c r="AD289" s="2">
        <f>(Table2[[#This Row],[Day High]]/Table2[[#This Row],[Close Price]])-1</f>
        <v>2.4358248881115152E-2</v>
      </c>
      <c r="AE289" s="2">
        <f>(Table2[[#This Row],[Close Price]]/Table2[[#This Row],[Current Week Low]])-1</f>
        <v>7.2020725388601825E-3</v>
      </c>
      <c r="AF289" s="2">
        <f>(Table2[[#This Row],[Current Week High]]/Table2[[#This Row],[Close Price]])-1</f>
        <v>4.4485313030505624E-2</v>
      </c>
      <c r="AG289" s="2">
        <f>(Table2[[#This Row],[Close Price]]/Table2[[#This Row],[Current Month Low]])-1</f>
        <v>1.1262843022499691E-2</v>
      </c>
      <c r="AH289" s="2">
        <f>(Table2[[#This Row],[Current Month High]]/Table2[[#This Row],[Close Price]])-1</f>
        <v>0.17354287772004717</v>
      </c>
      <c r="AI289">
        <v>17.3542877720047</v>
      </c>
      <c r="AJ289">
        <v>33.097684450169197</v>
      </c>
      <c r="AK289" t="str">
        <f>IF(AND(Table2[[#This Row],[20D EMA]]&gt;Table2[[#This Row],[50D EMA]],Table2[[#This Row],[50D EMA]]&gt;Table2[[#This Row],[200D EMA]]),"Uptrend","Downtrend/NoTrend")</f>
        <v>Uptrend</v>
      </c>
      <c r="AL289">
        <v>-0.06</v>
      </c>
      <c r="AM289" t="s">
        <v>10126</v>
      </c>
      <c r="AN289">
        <v>-12.16</v>
      </c>
      <c r="AO289" t="s">
        <v>10126</v>
      </c>
      <c r="AP289">
        <v>6.9219086917378006E-2</v>
      </c>
      <c r="AQ289">
        <f>(Table2[[#This Row],[Sharpe Ratio]]-AVERAGE(Table2[Sharpe Ratio]))/_xlfn.STDEV.P(Table2[Sharpe Ratio])</f>
        <v>0.17079288263485295</v>
      </c>
      <c r="AR2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-2.7640842826414151</v>
      </c>
    </row>
    <row r="290" spans="1:44" x14ac:dyDescent="0.3">
      <c r="A290" t="s">
        <v>81</v>
      </c>
      <c r="B290" t="s">
        <v>82</v>
      </c>
      <c r="C290" t="s">
        <v>10086</v>
      </c>
      <c r="D290" t="s">
        <v>83</v>
      </c>
      <c r="E290">
        <v>319290.13746045</v>
      </c>
      <c r="F290">
        <v>1478.1</v>
      </c>
      <c r="G290">
        <v>68.829230516541699</v>
      </c>
      <c r="H290">
        <f>(Table2[[#This Row],[1Y Return vs Nifty]]-AVERAGE(Table2[1Y Return vs Nifty]))/_xlfn.STDEV.P(Table2[1Y Return vs Nifty])</f>
        <v>0.28998118764907582</v>
      </c>
      <c r="I290">
        <v>-1.1861397381859</v>
      </c>
      <c r="J290">
        <f>(Table2[[#This Row],[1M Return vs Nifty]]-AVERAGE(Table2[1M Return vs Nifty]))/_xlfn.STDEV.P(Table2[1M Return vs Nifty])</f>
        <v>-0.28201988536434813</v>
      </c>
      <c r="K290">
        <v>35.098292444942999</v>
      </c>
      <c r="L290">
        <f>(Table2[[#This Row],[6M Return vs Nifty]]-AVERAGE(Table2[6M Return vs Nifty]))/_xlfn.STDEV.P(Table2[6M Return vs Nifty])</f>
        <v>0.67671955881066947</v>
      </c>
      <c r="M290">
        <v>-1.86752111659238</v>
      </c>
      <c r="N290">
        <f>(Table2[[#This Row],[1W Return vs Nifty]]-AVERAGE(Table2[1W Return vs Nifty]))/_xlfn.STDEV.P(Table2[1W Return vs Nifty])</f>
        <v>0.20615728023536883</v>
      </c>
      <c r="O290">
        <v>1435.39</v>
      </c>
      <c r="P290">
        <v>1388.4335433470701</v>
      </c>
      <c r="Q290">
        <v>1183.6645940672499</v>
      </c>
      <c r="R290">
        <v>60.981558358489103</v>
      </c>
      <c r="S290" s="2">
        <f>(Table2[[#This Row],[Close Price]]-Table2[[#This Row],[20D EMA]])/Table2[[#This Row],[20D EMA]]</f>
        <v>2.9754979482927848E-2</v>
      </c>
      <c r="T290" s="2">
        <f>(Table2[[#This Row],[Close Price]]-Table2[[#This Row],[50D EMA]])/Table2[[#This Row],[50D EMA]]</f>
        <v>6.4581021599905031E-2</v>
      </c>
      <c r="U290" s="2">
        <f>(Table2[[#This Row],[Close Price]]-Table2[[#This Row],[200D EMA]])/Table2[[#This Row],[200D EMA]]</f>
        <v>0.24874901843690833</v>
      </c>
      <c r="V290">
        <v>1.1969952658468399</v>
      </c>
      <c r="W290">
        <v>1445</v>
      </c>
      <c r="X290">
        <v>1494</v>
      </c>
      <c r="Y290">
        <v>1437</v>
      </c>
      <c r="Z290">
        <v>1494</v>
      </c>
      <c r="AA290">
        <v>1160.5999999999999</v>
      </c>
      <c r="AB290">
        <v>1621.4</v>
      </c>
      <c r="AC290" s="2">
        <f>(Table2[[#This Row],[Close Price]]/Table2[[#This Row],[Day Low]])-1</f>
        <v>2.2906574394463641E-2</v>
      </c>
      <c r="AD290" s="2">
        <f>(Table2[[#This Row],[Day High]]/Table2[[#This Row],[Close Price]])-1</f>
        <v>1.0757052973411785E-2</v>
      </c>
      <c r="AE290" s="2">
        <f>(Table2[[#This Row],[Close Price]]/Table2[[#This Row],[Current Week Low]])-1</f>
        <v>2.8601252609603334E-2</v>
      </c>
      <c r="AF290" s="2">
        <f>(Table2[[#This Row],[Current Week High]]/Table2[[#This Row],[Close Price]])-1</f>
        <v>1.0757052973411785E-2</v>
      </c>
      <c r="AG290" s="2">
        <f>(Table2[[#This Row],[Close Price]]/Table2[[#This Row],[Current Month Low]])-1</f>
        <v>0.2735653972083405</v>
      </c>
      <c r="AH290" s="2">
        <f>(Table2[[#This Row],[Current Month High]]/Table2[[#This Row],[Close Price]])-1</f>
        <v>9.6948785603139243E-2</v>
      </c>
      <c r="AI290">
        <v>9.6948785603139207</v>
      </c>
      <c r="AJ290">
        <v>108.771186440677</v>
      </c>
      <c r="AK290" t="str">
        <f>IF(AND(Table2[[#This Row],[20D EMA]]&gt;Table2[[#This Row],[50D EMA]],Table2[[#This Row],[50D EMA]]&gt;Table2[[#This Row],[200D EMA]]),"Uptrend","Downtrend/NoTrend")</f>
        <v>Uptrend</v>
      </c>
      <c r="AL290">
        <v>0.02</v>
      </c>
      <c r="AM290" t="s">
        <v>10125</v>
      </c>
      <c r="AN290">
        <v>5.32</v>
      </c>
      <c r="AO290" t="s">
        <v>10125</v>
      </c>
      <c r="AP290">
        <v>6.8976072953262996E-2</v>
      </c>
      <c r="AQ290">
        <f>(Table2[[#This Row],[Sharpe Ratio]]-AVERAGE(Table2[Sharpe Ratio]))/_xlfn.STDEV.P(Table2[Sharpe Ratio])</f>
        <v>0.16804539369656776</v>
      </c>
      <c r="AR2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1.0588835350273338</v>
      </c>
    </row>
    <row r="291" spans="1:44" x14ac:dyDescent="0.3">
      <c r="A291" t="s">
        <v>279</v>
      </c>
      <c r="B291" t="s">
        <v>280</v>
      </c>
      <c r="C291" t="s">
        <v>10076</v>
      </c>
      <c r="D291" t="s">
        <v>281</v>
      </c>
      <c r="E291">
        <v>90287.921063475005</v>
      </c>
      <c r="F291">
        <v>83.97</v>
      </c>
      <c r="G291">
        <v>30.103029236096599</v>
      </c>
      <c r="H291">
        <f>(Table2[[#This Row],[1Y Return vs Nifty]]-AVERAGE(Table2[1Y Return vs Nifty]))/_xlfn.STDEV.P(Table2[1Y Return vs Nifty])</f>
        <v>-0.17345031043350337</v>
      </c>
      <c r="I291">
        <v>-12.386000485865599</v>
      </c>
      <c r="J291">
        <f>(Table2[[#This Row],[1M Return vs Nifty]]-AVERAGE(Table2[1M Return vs Nifty]))/_xlfn.STDEV.P(Table2[1M Return vs Nifty])</f>
        <v>-1.3193145536423181</v>
      </c>
      <c r="K291">
        <v>16.594813869040198</v>
      </c>
      <c r="L291">
        <f>(Table2[[#This Row],[6M Return vs Nifty]]-AVERAGE(Table2[6M Return vs Nifty]))/_xlfn.STDEV.P(Table2[6M Return vs Nifty])</f>
        <v>0.11143923158045263</v>
      </c>
      <c r="M291">
        <v>-6.4247714771957201</v>
      </c>
      <c r="N291">
        <f>(Table2[[#This Row],[1W Return vs Nifty]]-AVERAGE(Table2[1W Return vs Nifty]))/_xlfn.STDEV.P(Table2[1W Return vs Nifty])</f>
        <v>-0.687535597671461</v>
      </c>
      <c r="O291">
        <v>85.39</v>
      </c>
      <c r="P291">
        <v>85.439724090775201</v>
      </c>
      <c r="Q291">
        <v>77.637391960247101</v>
      </c>
      <c r="R291">
        <v>40.364497941265803</v>
      </c>
      <c r="S291" s="2">
        <f>(Table2[[#This Row],[Close Price]]-Table2[[#This Row],[20D EMA]])/Table2[[#This Row],[20D EMA]]</f>
        <v>-1.6629581918257426E-2</v>
      </c>
      <c r="T291" s="2">
        <f>(Table2[[#This Row],[Close Price]]-Table2[[#This Row],[50D EMA]])/Table2[[#This Row],[50D EMA]]</f>
        <v>-1.7201882454743155E-2</v>
      </c>
      <c r="U291" s="2">
        <f>(Table2[[#This Row],[Close Price]]-Table2[[#This Row],[200D EMA]])/Table2[[#This Row],[200D EMA]]</f>
        <v>8.1566470483647902E-2</v>
      </c>
      <c r="V291">
        <v>0.59575289989833602</v>
      </c>
      <c r="W291">
        <v>83.46</v>
      </c>
      <c r="X291">
        <v>85.25</v>
      </c>
      <c r="Y291">
        <v>83</v>
      </c>
      <c r="Z291">
        <v>86.59</v>
      </c>
      <c r="AA291">
        <v>76.2</v>
      </c>
      <c r="AB291">
        <v>93.7</v>
      </c>
      <c r="AC291" s="2">
        <f>(Table2[[#This Row],[Close Price]]/Table2[[#This Row],[Day Low]])-1</f>
        <v>6.1107117181884441E-3</v>
      </c>
      <c r="AD291" s="2">
        <f>(Table2[[#This Row],[Day High]]/Table2[[#This Row],[Close Price]])-1</f>
        <v>1.52435393592949E-2</v>
      </c>
      <c r="AE291" s="2">
        <f>(Table2[[#This Row],[Close Price]]/Table2[[#This Row],[Current Week Low]])-1</f>
        <v>1.1686746987951802E-2</v>
      </c>
      <c r="AF291" s="2">
        <f>(Table2[[#This Row],[Current Week High]]/Table2[[#This Row],[Close Price]])-1</f>
        <v>3.1201619626056942E-2</v>
      </c>
      <c r="AG291" s="2">
        <f>(Table2[[#This Row],[Close Price]]/Table2[[#This Row],[Current Month Low]])-1</f>
        <v>0.10196850393700774</v>
      </c>
      <c r="AH291" s="2">
        <f>(Table2[[#This Row],[Current Month High]]/Table2[[#This Row],[Close Price]])-1</f>
        <v>0.11587471716089093</v>
      </c>
      <c r="AI291">
        <v>17.541979278313601</v>
      </c>
      <c r="AJ291">
        <v>57.100093545369397</v>
      </c>
      <c r="AK291" t="str">
        <f>IF(AND(Table2[[#This Row],[20D EMA]]&gt;Table2[[#This Row],[50D EMA]],Table2[[#This Row],[50D EMA]]&gt;Table2[[#This Row],[200D EMA]]),"Uptrend","Downtrend/NoTrend")</f>
        <v>Downtrend/NoTrend</v>
      </c>
      <c r="AL291">
        <v>-0.13</v>
      </c>
      <c r="AM291" t="s">
        <v>10126</v>
      </c>
      <c r="AN291">
        <v>-3.33</v>
      </c>
      <c r="AO291" t="s">
        <v>10126</v>
      </c>
      <c r="AP291">
        <v>6.8619749530456006E-2</v>
      </c>
      <c r="AQ291">
        <f>(Table2[[#This Row],[Sharpe Ratio]]-AVERAGE(Table2[Sharpe Ratio]))/_xlfn.STDEV.P(Table2[Sharpe Ratio])</f>
        <v>0.16401684057955102</v>
      </c>
      <c r="AR2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92" spans="1:44" x14ac:dyDescent="0.3">
      <c r="A292" t="s">
        <v>1169</v>
      </c>
      <c r="B292" t="s">
        <v>1170</v>
      </c>
      <c r="C292" t="s">
        <v>10090</v>
      </c>
      <c r="D292" t="s">
        <v>278</v>
      </c>
      <c r="E292">
        <v>9670.9693770840004</v>
      </c>
      <c r="F292">
        <v>256.20999999999998</v>
      </c>
      <c r="G292">
        <v>33.373917305114801</v>
      </c>
      <c r="H292">
        <f>(Table2[[#This Row],[1Y Return vs Nifty]]-AVERAGE(Table2[1Y Return vs Nifty]))/_xlfn.STDEV.P(Table2[1Y Return vs Nifty])</f>
        <v>-0.13430801122092959</v>
      </c>
      <c r="I292">
        <v>-1.7322419736267101</v>
      </c>
      <c r="J292">
        <f>(Table2[[#This Row],[1M Return vs Nifty]]-AVERAGE(Table2[1M Return vs Nifty]))/_xlfn.STDEV.P(Table2[1M Return vs Nifty])</f>
        <v>-0.33259809789031991</v>
      </c>
      <c r="K292">
        <v>-8.95929418164142</v>
      </c>
      <c r="L292">
        <f>(Table2[[#This Row],[6M Return vs Nifty]]-AVERAGE(Table2[6M Return vs Nifty]))/_xlfn.STDEV.P(Table2[6M Return vs Nifty])</f>
        <v>-0.66923746667982731</v>
      </c>
      <c r="M292">
        <v>-5.16545702037231</v>
      </c>
      <c r="N292">
        <f>(Table2[[#This Row],[1W Return vs Nifty]]-AVERAGE(Table2[1W Return vs Nifty]))/_xlfn.STDEV.P(Table2[1W Return vs Nifty])</f>
        <v>-0.4405795886627325</v>
      </c>
      <c r="O292">
        <v>254.75</v>
      </c>
      <c r="P292">
        <v>256.35047374053602</v>
      </c>
      <c r="Q292">
        <v>243.25326714406901</v>
      </c>
      <c r="R292">
        <v>49.773203895503201</v>
      </c>
      <c r="S292" s="2">
        <f>(Table2[[#This Row],[Close Price]]-Table2[[#This Row],[20D EMA]])/Table2[[#This Row],[20D EMA]]</f>
        <v>5.7311089303237663E-3</v>
      </c>
      <c r="T292" s="2">
        <f>(Table2[[#This Row],[Close Price]]-Table2[[#This Row],[50D EMA]])/Table2[[#This Row],[50D EMA]]</f>
        <v>-5.4797534986503584E-4</v>
      </c>
      <c r="U292" s="2">
        <f>(Table2[[#This Row],[Close Price]]-Table2[[#This Row],[200D EMA]])/Table2[[#This Row],[200D EMA]]</f>
        <v>5.3264373416440983E-2</v>
      </c>
      <c r="V292">
        <v>1.35713470799392</v>
      </c>
      <c r="W292">
        <v>253.1</v>
      </c>
      <c r="X292">
        <v>262.14999999999998</v>
      </c>
      <c r="Y292">
        <v>252</v>
      </c>
      <c r="Z292">
        <v>278.7</v>
      </c>
      <c r="AA292">
        <v>209</v>
      </c>
      <c r="AB292">
        <v>278.7</v>
      </c>
      <c r="AC292" s="2">
        <f>(Table2[[#This Row],[Close Price]]/Table2[[#This Row],[Day Low]])-1</f>
        <v>1.2287633346503402E-2</v>
      </c>
      <c r="AD292" s="2">
        <f>(Table2[[#This Row],[Day High]]/Table2[[#This Row],[Close Price]])-1</f>
        <v>2.3184106787401015E-2</v>
      </c>
      <c r="AE292" s="2">
        <f>(Table2[[#This Row],[Close Price]]/Table2[[#This Row],[Current Week Low]])-1</f>
        <v>1.6706349206349058E-2</v>
      </c>
      <c r="AF292" s="2">
        <f>(Table2[[#This Row],[Current Week High]]/Table2[[#This Row],[Close Price]])-1</f>
        <v>8.7779555833105594E-2</v>
      </c>
      <c r="AG292" s="2">
        <f>(Table2[[#This Row],[Close Price]]/Table2[[#This Row],[Current Month Low]])-1</f>
        <v>0.22588516746411469</v>
      </c>
      <c r="AH292" s="2">
        <f>(Table2[[#This Row],[Current Month High]]/Table2[[#This Row],[Close Price]])-1</f>
        <v>8.7779555833105594E-2</v>
      </c>
      <c r="AI292">
        <v>34.069708442293397</v>
      </c>
      <c r="AJ292">
        <v>69.395041322314</v>
      </c>
      <c r="AK292" t="str">
        <f>IF(AND(Table2[[#This Row],[20D EMA]]&gt;Table2[[#This Row],[50D EMA]],Table2[[#This Row],[50D EMA]]&gt;Table2[[#This Row],[200D EMA]]),"Uptrend","Downtrend/NoTrend")</f>
        <v>Downtrend/NoTrend</v>
      </c>
      <c r="AL292">
        <v>-0.13</v>
      </c>
      <c r="AM292" t="s">
        <v>10126</v>
      </c>
      <c r="AN292">
        <v>3.93</v>
      </c>
      <c r="AO292" t="s">
        <v>10125</v>
      </c>
      <c r="AP292">
        <v>6.8614313242317995E-2</v>
      </c>
      <c r="AQ292">
        <f>(Table2[[#This Row],[Sharpe Ratio]]-AVERAGE(Table2[Sharpe Ratio]))/_xlfn.STDEV.P(Table2[Sharpe Ratio])</f>
        <v>0.16395537850851771</v>
      </c>
      <c r="AR2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93" spans="1:44" x14ac:dyDescent="0.3">
      <c r="A293" t="s">
        <v>1589</v>
      </c>
      <c r="B293" t="s">
        <v>1590</v>
      </c>
      <c r="C293" t="s">
        <v>10090</v>
      </c>
      <c r="D293" t="s">
        <v>278</v>
      </c>
      <c r="E293">
        <v>5395.7821911000001</v>
      </c>
      <c r="F293">
        <v>563.5</v>
      </c>
      <c r="G293">
        <v>-15.127717121102901</v>
      </c>
      <c r="H293">
        <f>(Table2[[#This Row],[1Y Return vs Nifty]]-AVERAGE(Table2[1Y Return vs Nifty]))/_xlfn.STDEV.P(Table2[1Y Return vs Nifty])</f>
        <v>-0.71472086759229747</v>
      </c>
      <c r="I293">
        <v>1.9529657791706301</v>
      </c>
      <c r="J293">
        <f>(Table2[[#This Row],[1M Return vs Nifty]]-AVERAGE(Table2[1M Return vs Nifty]))/_xlfn.STDEV.P(Table2[1M Return vs Nifty])</f>
        <v>8.7138558556466503E-3</v>
      </c>
      <c r="K293">
        <v>-9.6230864330744996</v>
      </c>
      <c r="L293">
        <f>(Table2[[#This Row],[6M Return vs Nifty]]-AVERAGE(Table2[6M Return vs Nifty]))/_xlfn.STDEV.P(Table2[6M Return vs Nifty])</f>
        <v>-0.68951628612254745</v>
      </c>
      <c r="M293">
        <v>-4.6325226333905301</v>
      </c>
      <c r="N293">
        <f>(Table2[[#This Row],[1W Return vs Nifty]]-AVERAGE(Table2[1W Return vs Nifty]))/_xlfn.STDEV.P(Table2[1W Return vs Nifty])</f>
        <v>-0.33606927469038278</v>
      </c>
      <c r="O293">
        <v>534.09</v>
      </c>
      <c r="P293">
        <v>519.48275260151297</v>
      </c>
      <c r="Q293">
        <v>526.44178670809094</v>
      </c>
      <c r="R293">
        <v>69.009907952998901</v>
      </c>
      <c r="S293" s="2">
        <f>(Table2[[#This Row],[Close Price]]-Table2[[#This Row],[20D EMA]])/Table2[[#This Row],[20D EMA]]</f>
        <v>5.5065625643618055E-2</v>
      </c>
      <c r="T293" s="2">
        <f>(Table2[[#This Row],[Close Price]]-Table2[[#This Row],[50D EMA]])/Table2[[#This Row],[50D EMA]]</f>
        <v>8.4732836996134042E-2</v>
      </c>
      <c r="U293" s="2">
        <f>(Table2[[#This Row],[Close Price]]-Table2[[#This Row],[200D EMA]])/Table2[[#This Row],[200D EMA]]</f>
        <v>7.0393753359965755E-2</v>
      </c>
      <c r="V293">
        <v>1.72062856369169</v>
      </c>
      <c r="W293">
        <v>555</v>
      </c>
      <c r="X293">
        <v>568</v>
      </c>
      <c r="Y293">
        <v>540.04999999999995</v>
      </c>
      <c r="Z293">
        <v>568.70000000000005</v>
      </c>
      <c r="AA293">
        <v>475</v>
      </c>
      <c r="AB293">
        <v>568.70000000000005</v>
      </c>
      <c r="AC293" s="2">
        <f>(Table2[[#This Row],[Close Price]]/Table2[[#This Row],[Day Low]])-1</f>
        <v>1.5315315315315381E-2</v>
      </c>
      <c r="AD293" s="2">
        <f>(Table2[[#This Row],[Day High]]/Table2[[#This Row],[Close Price]])-1</f>
        <v>7.9858030168589167E-3</v>
      </c>
      <c r="AE293" s="2">
        <f>(Table2[[#This Row],[Close Price]]/Table2[[#This Row],[Current Week Low]])-1</f>
        <v>4.3421905379131598E-2</v>
      </c>
      <c r="AF293" s="2">
        <f>(Table2[[#This Row],[Current Week High]]/Table2[[#This Row],[Close Price]])-1</f>
        <v>9.2280390417036617E-3</v>
      </c>
      <c r="AG293" s="2">
        <f>(Table2[[#This Row],[Close Price]]/Table2[[#This Row],[Current Month Low]])-1</f>
        <v>0.18631578947368421</v>
      </c>
      <c r="AH293" s="2">
        <f>(Table2[[#This Row],[Current Month High]]/Table2[[#This Row],[Close Price]])-1</f>
        <v>9.2280390417036617E-3</v>
      </c>
      <c r="AI293">
        <v>17.107364685004399</v>
      </c>
      <c r="AJ293">
        <v>29.555121278307801</v>
      </c>
      <c r="AK293" t="str">
        <f>IF(AND(Table2[[#This Row],[20D EMA]]&gt;Table2[[#This Row],[50D EMA]],Table2[[#This Row],[50D EMA]]&gt;Table2[[#This Row],[200D EMA]]),"Uptrend","Downtrend/NoTrend")</f>
        <v>Downtrend/NoTrend</v>
      </c>
      <c r="AL293">
        <v>0.08</v>
      </c>
      <c r="AM293" t="s">
        <v>10125</v>
      </c>
      <c r="AN293">
        <v>7.91</v>
      </c>
      <c r="AO293" t="s">
        <v>10125</v>
      </c>
      <c r="AP293">
        <v>6.8481652387658007E-2</v>
      </c>
      <c r="AQ293">
        <f>(Table2[[#This Row],[Sharpe Ratio]]-AVERAGE(Table2[Sharpe Ratio]))/_xlfn.STDEV.P(Table2[Sharpe Ratio])</f>
        <v>0.16245552959222548</v>
      </c>
      <c r="AR2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94" spans="1:44" x14ac:dyDescent="0.3">
      <c r="A294" t="s">
        <v>758</v>
      </c>
      <c r="B294" t="s">
        <v>759</v>
      </c>
      <c r="C294" t="s">
        <v>10075</v>
      </c>
      <c r="D294" t="s">
        <v>302</v>
      </c>
      <c r="E294">
        <v>20195.724126599998</v>
      </c>
      <c r="F294">
        <v>1837</v>
      </c>
      <c r="G294">
        <v>-2.2047361761381601</v>
      </c>
      <c r="H294">
        <f>(Table2[[#This Row],[1Y Return vs Nifty]]-AVERAGE(Table2[1Y Return vs Nifty]))/_xlfn.STDEV.P(Table2[1Y Return vs Nifty])</f>
        <v>-0.56007320732612642</v>
      </c>
      <c r="I294">
        <v>-2.70836334223159</v>
      </c>
      <c r="J294">
        <f>(Table2[[#This Row],[1M Return vs Nifty]]-AVERAGE(Table2[1M Return vs Nifty]))/_xlfn.STDEV.P(Table2[1M Return vs Nifty])</f>
        <v>-0.42300328363834844</v>
      </c>
      <c r="K294">
        <v>-29.299797275386101</v>
      </c>
      <c r="L294">
        <f>(Table2[[#This Row],[6M Return vs Nifty]]-AVERAGE(Table2[6M Return vs Nifty]))/_xlfn.STDEV.P(Table2[6M Return vs Nifty])</f>
        <v>-1.2906387992829447</v>
      </c>
      <c r="M294">
        <v>-4.3180366485676904</v>
      </c>
      <c r="N294">
        <f>(Table2[[#This Row],[1W Return vs Nifty]]-AVERAGE(Table2[1W Return vs Nifty]))/_xlfn.STDEV.P(Table2[1W Return vs Nifty])</f>
        <v>-0.27439746326932268</v>
      </c>
      <c r="O294">
        <v>1847.79</v>
      </c>
      <c r="P294">
        <v>1858.5965524515</v>
      </c>
      <c r="Q294">
        <v>1833.9874893506101</v>
      </c>
      <c r="R294">
        <v>43.421977838782396</v>
      </c>
      <c r="S294" s="2">
        <f>(Table2[[#This Row],[Close Price]]-Table2[[#This Row],[20D EMA]])/Table2[[#This Row],[20D EMA]]</f>
        <v>-5.839408157853416E-3</v>
      </c>
      <c r="T294" s="2">
        <f>(Table2[[#This Row],[Close Price]]-Table2[[#This Row],[50D EMA]])/Table2[[#This Row],[50D EMA]]</f>
        <v>-1.1619817341753913E-2</v>
      </c>
      <c r="U294" s="2">
        <f>(Table2[[#This Row],[Close Price]]-Table2[[#This Row],[200D EMA]])/Table2[[#This Row],[200D EMA]]</f>
        <v>1.6426015263913346E-3</v>
      </c>
      <c r="V294">
        <v>0.79924423784690002</v>
      </c>
      <c r="W294">
        <v>1829.1</v>
      </c>
      <c r="X294">
        <v>1906.95</v>
      </c>
      <c r="Y294">
        <v>1820</v>
      </c>
      <c r="Z294">
        <v>1906.95</v>
      </c>
      <c r="AA294">
        <v>1671.05</v>
      </c>
      <c r="AB294">
        <v>1936</v>
      </c>
      <c r="AC294" s="2">
        <f>(Table2[[#This Row],[Close Price]]/Table2[[#This Row],[Day Low]])-1</f>
        <v>4.3190640205565956E-3</v>
      </c>
      <c r="AD294" s="2">
        <f>(Table2[[#This Row],[Day High]]/Table2[[#This Row],[Close Price]])-1</f>
        <v>3.8078388677191155E-2</v>
      </c>
      <c r="AE294" s="2">
        <f>(Table2[[#This Row],[Close Price]]/Table2[[#This Row],[Current Week Low]])-1</f>
        <v>9.3406593406593075E-3</v>
      </c>
      <c r="AF294" s="2">
        <f>(Table2[[#This Row],[Current Week High]]/Table2[[#This Row],[Close Price]])-1</f>
        <v>3.8078388677191155E-2</v>
      </c>
      <c r="AG294" s="2">
        <f>(Table2[[#This Row],[Close Price]]/Table2[[#This Row],[Current Month Low]])-1</f>
        <v>9.9308817809161898E-2</v>
      </c>
      <c r="AH294" s="2">
        <f>(Table2[[#This Row],[Current Month High]]/Table2[[#This Row],[Close Price]])-1</f>
        <v>5.3892215568862367E-2</v>
      </c>
      <c r="AI294">
        <v>33.856831790963497</v>
      </c>
      <c r="AJ294">
        <v>31.958910997773099</v>
      </c>
      <c r="AK294" t="str">
        <f>IF(AND(Table2[[#This Row],[20D EMA]]&gt;Table2[[#This Row],[50D EMA]],Table2[[#This Row],[50D EMA]]&gt;Table2[[#This Row],[200D EMA]]),"Uptrend","Downtrend/NoTrend")</f>
        <v>Downtrend/NoTrend</v>
      </c>
      <c r="AL294">
        <v>-0.15</v>
      </c>
      <c r="AM294" t="s">
        <v>10126</v>
      </c>
      <c r="AN294">
        <v>-1.44</v>
      </c>
      <c r="AO294" t="s">
        <v>10126</v>
      </c>
      <c r="AP294">
        <v>6.8344192703645001E-2</v>
      </c>
      <c r="AQ294">
        <f>(Table2[[#This Row],[Sharpe Ratio]]-AVERAGE(Table2[Sharpe Ratio]))/_xlfn.STDEV.P(Table2[Sharpe Ratio])</f>
        <v>0.16090142564325582</v>
      </c>
      <c r="AR2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95" spans="1:44" x14ac:dyDescent="0.3">
      <c r="A295" t="s">
        <v>348</v>
      </c>
      <c r="B295" t="s">
        <v>349</v>
      </c>
      <c r="C295" t="s">
        <v>10084</v>
      </c>
      <c r="D295" t="s">
        <v>202</v>
      </c>
      <c r="E295">
        <v>71029.239379164006</v>
      </c>
      <c r="F295">
        <v>241.89</v>
      </c>
      <c r="G295">
        <v>19.2033527915642</v>
      </c>
      <c r="H295">
        <f>(Table2[[#This Row],[1Y Return vs Nifty]]-AVERAGE(Table2[1Y Return vs Nifty]))/_xlfn.STDEV.P(Table2[1Y Return vs Nifty])</f>
        <v>-0.3038853445006246</v>
      </c>
      <c r="I295">
        <v>2.0806920400976701</v>
      </c>
      <c r="J295">
        <f>(Table2[[#This Row],[1M Return vs Nifty]]-AVERAGE(Table2[1M Return vs Nifty]))/_xlfn.STDEV.P(Table2[1M Return vs Nifty])</f>
        <v>2.0543446637491646E-2</v>
      </c>
      <c r="K295">
        <v>27.738222751180999</v>
      </c>
      <c r="L295">
        <f>(Table2[[#This Row],[6M Return vs Nifty]]-AVERAGE(Table2[6M Return vs Nifty]))/_xlfn.STDEV.P(Table2[6M Return vs Nifty])</f>
        <v>0.4518698048652014</v>
      </c>
      <c r="M295">
        <v>9.5529887215163894E-2</v>
      </c>
      <c r="N295">
        <f>(Table2[[#This Row],[1W Return vs Nifty]]-AVERAGE(Table2[1W Return vs Nifty]))/_xlfn.STDEV.P(Table2[1W Return vs Nifty])</f>
        <v>0.59111850954083811</v>
      </c>
      <c r="O295">
        <v>233.4</v>
      </c>
      <c r="P295">
        <v>217.09469551588401</v>
      </c>
      <c r="Q295">
        <v>188.311869844705</v>
      </c>
      <c r="R295">
        <v>63.808200307950798</v>
      </c>
      <c r="S295" s="2">
        <f>(Table2[[#This Row],[Close Price]]-Table2[[#This Row],[20D EMA]])/Table2[[#This Row],[20D EMA]]</f>
        <v>3.6375321336760844E-2</v>
      </c>
      <c r="T295" s="2">
        <f>(Table2[[#This Row],[Close Price]]-Table2[[#This Row],[50D EMA]])/Table2[[#This Row],[50D EMA]]</f>
        <v>0.11421423460022677</v>
      </c>
      <c r="U295" s="2">
        <f>(Table2[[#This Row],[Close Price]]-Table2[[#This Row],[200D EMA]])/Table2[[#This Row],[200D EMA]]</f>
        <v>0.2845180720656601</v>
      </c>
      <c r="V295">
        <v>0.55798016263721895</v>
      </c>
      <c r="W295">
        <v>240.61</v>
      </c>
      <c r="X295">
        <v>243.95</v>
      </c>
      <c r="Y295">
        <v>231.23</v>
      </c>
      <c r="Z295">
        <v>245.67</v>
      </c>
      <c r="AA295">
        <v>192</v>
      </c>
      <c r="AB295">
        <v>245.67</v>
      </c>
      <c r="AC295" s="2">
        <f>(Table2[[#This Row],[Close Price]]/Table2[[#This Row],[Day Low]])-1</f>
        <v>5.3198121441335733E-3</v>
      </c>
      <c r="AD295" s="2">
        <f>(Table2[[#This Row],[Day High]]/Table2[[#This Row],[Close Price]])-1</f>
        <v>8.5162677249990271E-3</v>
      </c>
      <c r="AE295" s="2">
        <f>(Table2[[#This Row],[Close Price]]/Table2[[#This Row],[Current Week Low]])-1</f>
        <v>4.6101284435410728E-2</v>
      </c>
      <c r="AF295" s="2">
        <f>(Table2[[#This Row],[Current Week High]]/Table2[[#This Row],[Close Price]])-1</f>
        <v>1.5626937864318569E-2</v>
      </c>
      <c r="AG295" s="2">
        <f>(Table2[[#This Row],[Close Price]]/Table2[[#This Row],[Current Month Low]])-1</f>
        <v>0.25984374999999993</v>
      </c>
      <c r="AH295" s="2">
        <f>(Table2[[#This Row],[Current Month High]]/Table2[[#This Row],[Close Price]])-1</f>
        <v>1.5626937864318569E-2</v>
      </c>
      <c r="AI295">
        <v>1.56269378643185</v>
      </c>
      <c r="AJ295">
        <v>53.532211996191599</v>
      </c>
      <c r="AK295" t="str">
        <f>IF(AND(Table2[[#This Row],[20D EMA]]&gt;Table2[[#This Row],[50D EMA]],Table2[[#This Row],[50D EMA]]&gt;Table2[[#This Row],[200D EMA]]),"Uptrend","Downtrend/NoTrend")</f>
        <v>Uptrend</v>
      </c>
      <c r="AL295">
        <v>0.2</v>
      </c>
      <c r="AM295" t="s">
        <v>10125</v>
      </c>
      <c r="AN295">
        <v>1.65</v>
      </c>
      <c r="AO295" t="s">
        <v>10125</v>
      </c>
      <c r="AP295">
        <v>6.7733699757973997E-2</v>
      </c>
      <c r="AQ295">
        <f>(Table2[[#This Row],[Sharpe Ratio]]-AVERAGE(Table2[Sharpe Ratio]))/_xlfn.STDEV.P(Table2[Sharpe Ratio])</f>
        <v>0.15399926007741857</v>
      </c>
      <c r="AR2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0.91364567662032514</v>
      </c>
    </row>
    <row r="296" spans="1:44" x14ac:dyDescent="0.3">
      <c r="A296" t="s">
        <v>466</v>
      </c>
      <c r="B296" t="s">
        <v>467</v>
      </c>
      <c r="C296" t="s">
        <v>10076</v>
      </c>
      <c r="D296" t="s">
        <v>49</v>
      </c>
      <c r="E296">
        <v>45108.4197938219</v>
      </c>
      <c r="F296">
        <v>181.17</v>
      </c>
      <c r="G296">
        <v>20.0202513778152</v>
      </c>
      <c r="H296">
        <f>(Table2[[#This Row],[1Y Return vs Nifty]]-AVERAGE(Table2[1Y Return vs Nifty]))/_xlfn.STDEV.P(Table2[1Y Return vs Nifty])</f>
        <v>-0.29410962359099319</v>
      </c>
      <c r="I296">
        <v>8.1580594345953799</v>
      </c>
      <c r="J296">
        <f>(Table2[[#This Row],[1M Return vs Nifty]]-AVERAGE(Table2[1M Return vs Nifty]))/_xlfn.STDEV.P(Table2[1M Return vs Nifty])</f>
        <v>0.58340944448348009</v>
      </c>
      <c r="K296">
        <v>1.4817933079060499</v>
      </c>
      <c r="L296">
        <f>(Table2[[#This Row],[6M Return vs Nifty]]-AVERAGE(Table2[6M Return vs Nifty]))/_xlfn.STDEV.P(Table2[6M Return vs Nifty])</f>
        <v>-0.35026277613611978</v>
      </c>
      <c r="M296">
        <v>-5.2130374420806902</v>
      </c>
      <c r="N296">
        <f>(Table2[[#This Row],[1W Return vs Nifty]]-AVERAGE(Table2[1W Return vs Nifty]))/_xlfn.STDEV.P(Table2[1W Return vs Nifty])</f>
        <v>-0.44991027726746241</v>
      </c>
      <c r="O296">
        <v>174.35</v>
      </c>
      <c r="P296">
        <v>168.154818407427</v>
      </c>
      <c r="Q296">
        <v>154.125899237711</v>
      </c>
      <c r="R296">
        <v>59.030941048255897</v>
      </c>
      <c r="S296" s="2">
        <f>(Table2[[#This Row],[Close Price]]-Table2[[#This Row],[20D EMA]])/Table2[[#This Row],[20D EMA]]</f>
        <v>3.9116719242902172E-2</v>
      </c>
      <c r="T296" s="2">
        <f>(Table2[[#This Row],[Close Price]]-Table2[[#This Row],[50D EMA]])/Table2[[#This Row],[50D EMA]]</f>
        <v>7.7399991958827727E-2</v>
      </c>
      <c r="U296" s="2">
        <f>(Table2[[#This Row],[Close Price]]-Table2[[#This Row],[200D EMA]])/Table2[[#This Row],[200D EMA]]</f>
        <v>0.17546759432415973</v>
      </c>
      <c r="V296">
        <v>2.2263820341813201</v>
      </c>
      <c r="W296">
        <v>180</v>
      </c>
      <c r="X296">
        <v>182.89</v>
      </c>
      <c r="Y296">
        <v>177.5</v>
      </c>
      <c r="Z296">
        <v>187.8</v>
      </c>
      <c r="AA296">
        <v>144.6</v>
      </c>
      <c r="AB296">
        <v>187.8</v>
      </c>
      <c r="AC296" s="2">
        <f>(Table2[[#This Row],[Close Price]]/Table2[[#This Row],[Day Low]])-1</f>
        <v>6.4999999999999503E-3</v>
      </c>
      <c r="AD296" s="2">
        <f>(Table2[[#This Row],[Day High]]/Table2[[#This Row],[Close Price]])-1</f>
        <v>9.4938455594193449E-3</v>
      </c>
      <c r="AE296" s="2">
        <f>(Table2[[#This Row],[Close Price]]/Table2[[#This Row],[Current Week Low]])-1</f>
        <v>2.0676056338028159E-2</v>
      </c>
      <c r="AF296" s="2">
        <f>(Table2[[#This Row],[Current Week High]]/Table2[[#This Row],[Close Price]])-1</f>
        <v>3.659546282497117E-2</v>
      </c>
      <c r="AG296" s="2">
        <f>(Table2[[#This Row],[Close Price]]/Table2[[#This Row],[Current Month Low]])-1</f>
        <v>0.25290456431535269</v>
      </c>
      <c r="AH296" s="2">
        <f>(Table2[[#This Row],[Current Month High]]/Table2[[#This Row],[Close Price]])-1</f>
        <v>3.659546282497117E-2</v>
      </c>
      <c r="AI296">
        <v>3.6595462824971099</v>
      </c>
      <c r="AJ296">
        <v>55.510729613733801</v>
      </c>
      <c r="AK296" t="str">
        <f>IF(AND(Table2[[#This Row],[20D EMA]]&gt;Table2[[#This Row],[50D EMA]],Table2[[#This Row],[50D EMA]]&gt;Table2[[#This Row],[200D EMA]]),"Uptrend","Downtrend/NoTrend")</f>
        <v>Uptrend</v>
      </c>
      <c r="AL296">
        <v>-0.01</v>
      </c>
      <c r="AM296" t="s">
        <v>10126</v>
      </c>
      <c r="AN296">
        <v>9.8699999999999992</v>
      </c>
      <c r="AO296" t="s">
        <v>10125</v>
      </c>
      <c r="AP296">
        <v>6.6152754863172E-2</v>
      </c>
      <c r="AQ296">
        <f>(Table2[[#This Row],[Sharpe Ratio]]-AVERAGE(Table2[Sharpe Ratio]))/_xlfn.STDEV.P(Table2[Sharpe Ratio])</f>
        <v>0.13612527235689709</v>
      </c>
      <c r="AR2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-0.3747479601541982</v>
      </c>
    </row>
    <row r="297" spans="1:44" x14ac:dyDescent="0.3">
      <c r="A297" t="s">
        <v>1171</v>
      </c>
      <c r="B297" t="s">
        <v>1172</v>
      </c>
      <c r="C297" t="s">
        <v>10090</v>
      </c>
      <c r="D297" t="s">
        <v>378</v>
      </c>
      <c r="E297">
        <v>9659.0953272000006</v>
      </c>
      <c r="F297">
        <v>242.4</v>
      </c>
      <c r="G297">
        <v>22.979904115248001</v>
      </c>
      <c r="H297">
        <f>(Table2[[#This Row],[1Y Return vs Nifty]]-AVERAGE(Table2[1Y Return vs Nifty]))/_xlfn.STDEV.P(Table2[1Y Return vs Nifty])</f>
        <v>-0.25869183778804428</v>
      </c>
      <c r="I297">
        <v>2.5697354828968302</v>
      </c>
      <c r="J297">
        <f>(Table2[[#This Row],[1M Return vs Nifty]]-AVERAGE(Table2[1M Return vs Nifty]))/_xlfn.STDEV.P(Table2[1M Return vs Nifty])</f>
        <v>6.5837059406468793E-2</v>
      </c>
      <c r="K297">
        <v>-11.470580320605</v>
      </c>
      <c r="L297">
        <f>(Table2[[#This Row],[6M Return vs Nifty]]-AVERAGE(Table2[6M Return vs Nifty]))/_xlfn.STDEV.P(Table2[6M Return vs Nifty])</f>
        <v>-0.74595713020573151</v>
      </c>
      <c r="M297">
        <v>-10.7551256706753</v>
      </c>
      <c r="N297">
        <f>(Table2[[#This Row],[1W Return vs Nifty]]-AVERAGE(Table2[1W Return vs Nifty]))/_xlfn.STDEV.P(Table2[1W Return vs Nifty])</f>
        <v>-1.5367333365058751</v>
      </c>
      <c r="O297">
        <v>233.96</v>
      </c>
      <c r="P297">
        <v>230.080358887903</v>
      </c>
      <c r="Q297">
        <v>218.01241214113901</v>
      </c>
      <c r="R297">
        <v>57.400899824026503</v>
      </c>
      <c r="S297" s="2">
        <f>(Table2[[#This Row],[Close Price]]-Table2[[#This Row],[20D EMA]])/Table2[[#This Row],[20D EMA]]</f>
        <v>3.6074542656864411E-2</v>
      </c>
      <c r="T297" s="2">
        <f>(Table2[[#This Row],[Close Price]]-Table2[[#This Row],[50D EMA]])/Table2[[#This Row],[50D EMA]]</f>
        <v>5.3544949128400965E-2</v>
      </c>
      <c r="U297" s="2">
        <f>(Table2[[#This Row],[Close Price]]-Table2[[#This Row],[200D EMA]])/Table2[[#This Row],[200D EMA]]</f>
        <v>0.11186329998070349</v>
      </c>
      <c r="V297">
        <v>2.7359498090682401</v>
      </c>
      <c r="W297">
        <v>240.1</v>
      </c>
      <c r="X297">
        <v>245.59</v>
      </c>
      <c r="Y297">
        <v>237</v>
      </c>
      <c r="Z297">
        <v>248.12</v>
      </c>
      <c r="AA297">
        <v>187.8</v>
      </c>
      <c r="AB297">
        <v>274.7</v>
      </c>
      <c r="AC297" s="2">
        <f>(Table2[[#This Row],[Close Price]]/Table2[[#This Row],[Day Low]])-1</f>
        <v>9.5793419408580771E-3</v>
      </c>
      <c r="AD297" s="2">
        <f>(Table2[[#This Row],[Day High]]/Table2[[#This Row],[Close Price]])-1</f>
        <v>1.316006600660069E-2</v>
      </c>
      <c r="AE297" s="2">
        <f>(Table2[[#This Row],[Close Price]]/Table2[[#This Row],[Current Week Low]])-1</f>
        <v>2.27848101265824E-2</v>
      </c>
      <c r="AF297" s="2">
        <f>(Table2[[#This Row],[Current Week High]]/Table2[[#This Row],[Close Price]])-1</f>
        <v>2.3597359735973544E-2</v>
      </c>
      <c r="AG297" s="2">
        <f>(Table2[[#This Row],[Close Price]]/Table2[[#This Row],[Current Month Low]])-1</f>
        <v>0.29073482428115005</v>
      </c>
      <c r="AH297" s="2">
        <f>(Table2[[#This Row],[Current Month High]]/Table2[[#This Row],[Close Price]])-1</f>
        <v>0.13325082508250818</v>
      </c>
      <c r="AI297">
        <v>32.941419141914103</v>
      </c>
      <c r="AJ297">
        <v>65.856996236743001</v>
      </c>
      <c r="AK297" t="str">
        <f>IF(AND(Table2[[#This Row],[20D EMA]]&gt;Table2[[#This Row],[50D EMA]],Table2[[#This Row],[50D EMA]]&gt;Table2[[#This Row],[200D EMA]]),"Uptrend","Downtrend/NoTrend")</f>
        <v>Uptrend</v>
      </c>
      <c r="AL297">
        <v>-0.05</v>
      </c>
      <c r="AM297" t="s">
        <v>10126</v>
      </c>
      <c r="AN297">
        <v>9.39</v>
      </c>
      <c r="AO297" t="s">
        <v>10125</v>
      </c>
      <c r="AP297">
        <v>6.5253108311654998E-2</v>
      </c>
      <c r="AQ297">
        <f>(Table2[[#This Row],[Sharpe Ratio]]-AVERAGE(Table2[Sharpe Ratio]))/_xlfn.STDEV.P(Table2[Sharpe Ratio])</f>
        <v>0.12595396817830434</v>
      </c>
      <c r="AR2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-2.3495912769148779</v>
      </c>
    </row>
    <row r="298" spans="1:44" x14ac:dyDescent="0.3">
      <c r="A298" t="s">
        <v>871</v>
      </c>
      <c r="B298" t="s">
        <v>872</v>
      </c>
      <c r="C298" t="s">
        <v>10082</v>
      </c>
      <c r="D298" t="s">
        <v>275</v>
      </c>
      <c r="E298">
        <v>16680.591783345</v>
      </c>
      <c r="F298">
        <v>2084.35</v>
      </c>
      <c r="G298">
        <v>-9.9341145665017798</v>
      </c>
      <c r="H298">
        <f>(Table2[[#This Row],[1Y Return vs Nifty]]-AVERAGE(Table2[1Y Return vs Nifty]))/_xlfn.STDEV.P(Table2[1Y Return vs Nifty])</f>
        <v>-0.65256969002405851</v>
      </c>
      <c r="I298">
        <v>9.5180690837450292</v>
      </c>
      <c r="J298">
        <f>(Table2[[#This Row],[1M Return vs Nifty]]-AVERAGE(Table2[1M Return vs Nifty]))/_xlfn.STDEV.P(Table2[1M Return vs Nifty])</f>
        <v>0.70936911395185165</v>
      </c>
      <c r="K298">
        <v>-5.9654097601539302</v>
      </c>
      <c r="L298">
        <f>(Table2[[#This Row],[6M Return vs Nifty]]-AVERAGE(Table2[6M Return vs Nifty]))/_xlfn.STDEV.P(Table2[6M Return vs Nifty])</f>
        <v>-0.57777445022453755</v>
      </c>
      <c r="M298">
        <v>-0.63007923228579299</v>
      </c>
      <c r="N298">
        <f>(Table2[[#This Row],[1W Return vs Nifty]]-AVERAGE(Table2[1W Return vs Nifty]))/_xlfn.STDEV.P(Table2[1W Return vs Nifty])</f>
        <v>0.44882400058689093</v>
      </c>
      <c r="O298">
        <v>2020.48</v>
      </c>
      <c r="P298">
        <v>1992.0596074760099</v>
      </c>
      <c r="Q298">
        <v>1955.9421891073</v>
      </c>
      <c r="R298">
        <v>61.937030725191697</v>
      </c>
      <c r="S298" s="2">
        <f>(Table2[[#This Row],[Close Price]]-Table2[[#This Row],[20D EMA]])/Table2[[#This Row],[20D EMA]]</f>
        <v>3.1611300285080718E-2</v>
      </c>
      <c r="T298" s="2">
        <f>(Table2[[#This Row],[Close Price]]-Table2[[#This Row],[50D EMA]])/Table2[[#This Row],[50D EMA]]</f>
        <v>4.6329132008717494E-2</v>
      </c>
      <c r="U298" s="2">
        <f>(Table2[[#This Row],[Close Price]]-Table2[[#This Row],[200D EMA]])/Table2[[#This Row],[200D EMA]]</f>
        <v>6.5650105410991588E-2</v>
      </c>
      <c r="V298">
        <v>1.2967617796948301</v>
      </c>
      <c r="W298">
        <v>2075</v>
      </c>
      <c r="X298">
        <v>2186.8000000000002</v>
      </c>
      <c r="Y298">
        <v>2031.75</v>
      </c>
      <c r="Z298">
        <v>2189.9499999999998</v>
      </c>
      <c r="AA298">
        <v>1750</v>
      </c>
      <c r="AB298">
        <v>2189.9499999999998</v>
      </c>
      <c r="AC298" s="2">
        <f>(Table2[[#This Row],[Close Price]]/Table2[[#This Row],[Day Low]])-1</f>
        <v>4.5060240963854525E-3</v>
      </c>
      <c r="AD298" s="2">
        <f>(Table2[[#This Row],[Day High]]/Table2[[#This Row],[Close Price]])-1</f>
        <v>4.9152013817257201E-2</v>
      </c>
      <c r="AE298" s="2">
        <f>(Table2[[#This Row],[Close Price]]/Table2[[#This Row],[Current Week Low]])-1</f>
        <v>2.5889011935523509E-2</v>
      </c>
      <c r="AF298" s="2">
        <f>(Table2[[#This Row],[Current Week High]]/Table2[[#This Row],[Close Price]])-1</f>
        <v>5.0663276321155193E-2</v>
      </c>
      <c r="AG298" s="2">
        <f>(Table2[[#This Row],[Close Price]]/Table2[[#This Row],[Current Month Low]])-1</f>
        <v>0.19105714285714281</v>
      </c>
      <c r="AH298" s="2">
        <f>(Table2[[#This Row],[Current Month High]]/Table2[[#This Row],[Close Price]])-1</f>
        <v>5.0663276321155193E-2</v>
      </c>
      <c r="AI298">
        <v>13.052030609062699</v>
      </c>
      <c r="AJ298">
        <v>21.183139534883701</v>
      </c>
      <c r="AK298" t="str">
        <f>IF(AND(Table2[[#This Row],[20D EMA]]&gt;Table2[[#This Row],[50D EMA]],Table2[[#This Row],[50D EMA]]&gt;Table2[[#This Row],[200D EMA]]),"Uptrend","Downtrend/NoTrend")</f>
        <v>Uptrend</v>
      </c>
      <c r="AL298">
        <v>0.01</v>
      </c>
      <c r="AM298" t="s">
        <v>10125</v>
      </c>
      <c r="AN298">
        <v>8.6199999999999992</v>
      </c>
      <c r="AO298" t="s">
        <v>10125</v>
      </c>
      <c r="AP298">
        <v>6.4496188819299E-2</v>
      </c>
      <c r="AQ298">
        <f>(Table2[[#This Row],[Sharpe Ratio]]-AVERAGE(Table2[Sharpe Ratio]))/_xlfn.STDEV.P(Table2[Sharpe Ratio])</f>
        <v>0.1173963203081748</v>
      </c>
      <c r="AR2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4.5245294598321328E-2</v>
      </c>
    </row>
    <row r="299" spans="1:44" x14ac:dyDescent="0.3">
      <c r="A299" t="s">
        <v>1071</v>
      </c>
      <c r="B299" t="s">
        <v>1072</v>
      </c>
      <c r="C299" t="s">
        <v>10080</v>
      </c>
      <c r="D299" t="s">
        <v>388</v>
      </c>
      <c r="E299">
        <v>11414.40921102</v>
      </c>
      <c r="F299">
        <v>2821.85</v>
      </c>
      <c r="G299">
        <v>8.8610477384595594</v>
      </c>
      <c r="H299">
        <f>(Table2[[#This Row],[1Y Return vs Nifty]]-AVERAGE(Table2[1Y Return vs Nifty]))/_xlfn.STDEV.P(Table2[1Y Return vs Nifty])</f>
        <v>-0.42765038640798886</v>
      </c>
      <c r="I299">
        <v>4.0595428438224799</v>
      </c>
      <c r="J299">
        <f>(Table2[[#This Row],[1M Return vs Nifty]]-AVERAGE(Table2[1M Return vs Nifty]))/_xlfn.STDEV.P(Table2[1M Return vs Nifty])</f>
        <v>0.20381817069569685</v>
      </c>
      <c r="K299">
        <v>8.08087886727143</v>
      </c>
      <c r="L299">
        <f>(Table2[[#This Row],[6M Return vs Nifty]]-AVERAGE(Table2[6M Return vs Nifty]))/_xlfn.STDEV.P(Table2[6M Return vs Nifty])</f>
        <v>-0.14866104870329547</v>
      </c>
      <c r="M299">
        <v>2.4111246949635299</v>
      </c>
      <c r="N299">
        <f>(Table2[[#This Row],[1W Return vs Nifty]]-AVERAGE(Table2[1W Return vs Nifty]))/_xlfn.STDEV.P(Table2[1W Return vs Nifty])</f>
        <v>1.0452148228995746</v>
      </c>
      <c r="O299">
        <v>2517.8000000000002</v>
      </c>
      <c r="P299">
        <v>2495.6095429840798</v>
      </c>
      <c r="Q299">
        <v>2408.1033252831799</v>
      </c>
      <c r="R299">
        <v>85.883461449526095</v>
      </c>
      <c r="S299" s="2">
        <f>(Table2[[#This Row],[Close Price]]-Table2[[#This Row],[20D EMA]])/Table2[[#This Row],[20D EMA]]</f>
        <v>0.12076018746524732</v>
      </c>
      <c r="T299" s="2">
        <f>(Table2[[#This Row],[Close Price]]-Table2[[#This Row],[50D EMA]])/Table2[[#This Row],[50D EMA]]</f>
        <v>0.13072576114043227</v>
      </c>
      <c r="U299" s="2">
        <f>(Table2[[#This Row],[Close Price]]-Table2[[#This Row],[200D EMA]])/Table2[[#This Row],[200D EMA]]</f>
        <v>0.17181433635874643</v>
      </c>
      <c r="V299">
        <v>1.98753930516789</v>
      </c>
      <c r="W299">
        <v>2591.85</v>
      </c>
      <c r="X299">
        <v>2920</v>
      </c>
      <c r="Y299">
        <v>2407.5500000000002</v>
      </c>
      <c r="Z299">
        <v>2920</v>
      </c>
      <c r="AA299">
        <v>2275</v>
      </c>
      <c r="AB299">
        <v>2920</v>
      </c>
      <c r="AC299" s="2">
        <f>(Table2[[#This Row],[Close Price]]/Table2[[#This Row],[Day Low]])-1</f>
        <v>8.873970330073111E-2</v>
      </c>
      <c r="AD299" s="2">
        <f>(Table2[[#This Row],[Day High]]/Table2[[#This Row],[Close Price]])-1</f>
        <v>3.4782146464199082E-2</v>
      </c>
      <c r="AE299" s="2">
        <f>(Table2[[#This Row],[Close Price]]/Table2[[#This Row],[Current Week Low]])-1</f>
        <v>0.17208365350667676</v>
      </c>
      <c r="AF299" s="2">
        <f>(Table2[[#This Row],[Current Week High]]/Table2[[#This Row],[Close Price]])-1</f>
        <v>3.4782146464199082E-2</v>
      </c>
      <c r="AG299" s="2">
        <f>(Table2[[#This Row],[Close Price]]/Table2[[#This Row],[Current Month Low]])-1</f>
        <v>0.24037362637362625</v>
      </c>
      <c r="AH299" s="2">
        <f>(Table2[[#This Row],[Current Month High]]/Table2[[#This Row],[Close Price]])-1</f>
        <v>3.4782146464199082E-2</v>
      </c>
      <c r="AI299">
        <v>6.2583057214238904</v>
      </c>
      <c r="AJ299">
        <v>39.3437361117969</v>
      </c>
      <c r="AK299" t="str">
        <f>IF(AND(Table2[[#This Row],[20D EMA]]&gt;Table2[[#This Row],[50D EMA]],Table2[[#This Row],[50D EMA]]&gt;Table2[[#This Row],[200D EMA]]),"Uptrend","Downtrend/NoTrend")</f>
        <v>Uptrend</v>
      </c>
      <c r="AL299">
        <v>-0.06</v>
      </c>
      <c r="AM299" t="s">
        <v>10126</v>
      </c>
      <c r="AN299">
        <v>11.77</v>
      </c>
      <c r="AO299" t="s">
        <v>10125</v>
      </c>
      <c r="AP299">
        <v>6.4233189126194995E-2</v>
      </c>
      <c r="AQ299">
        <f>(Table2[[#This Row],[Sharpe Ratio]]-AVERAGE(Table2[Sharpe Ratio]))/_xlfn.STDEV.P(Table2[Sharpe Ratio])</f>
        <v>0.11442287493351445</v>
      </c>
      <c r="AR2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0.78714443341750151</v>
      </c>
    </row>
    <row r="300" spans="1:44" x14ac:dyDescent="0.3">
      <c r="A300" t="s">
        <v>1826</v>
      </c>
      <c r="B300" t="s">
        <v>1827</v>
      </c>
      <c r="C300" t="s">
        <v>10075</v>
      </c>
      <c r="D300" t="s">
        <v>302</v>
      </c>
      <c r="E300">
        <v>3713.4939261</v>
      </c>
      <c r="F300">
        <v>1360.25</v>
      </c>
      <c r="G300">
        <v>36.5029986410498</v>
      </c>
      <c r="H300">
        <f>(Table2[[#This Row],[1Y Return vs Nifty]]-AVERAGE(Table2[1Y Return vs Nifty]))/_xlfn.STDEV.P(Table2[1Y Return vs Nifty])</f>
        <v>-9.6862695047694847E-2</v>
      </c>
      <c r="I300">
        <v>-2.6361415495593499</v>
      </c>
      <c r="J300">
        <f>(Table2[[#This Row],[1M Return vs Nifty]]-AVERAGE(Table2[1M Return vs Nifty]))/_xlfn.STDEV.P(Table2[1M Return vs Nifty])</f>
        <v>-0.41631433614514746</v>
      </c>
      <c r="K300">
        <v>15.9054030174239</v>
      </c>
      <c r="L300">
        <f>(Table2[[#This Row],[6M Return vs Nifty]]-AVERAGE(Table2[6M Return vs Nifty]))/_xlfn.STDEV.P(Table2[6M Return vs Nifty])</f>
        <v>9.0377765208110861E-2</v>
      </c>
      <c r="M300">
        <v>-2.1569126985546001</v>
      </c>
      <c r="N300">
        <f>(Table2[[#This Row],[1W Return vs Nifty]]-AVERAGE(Table2[1W Return vs Nifty]))/_xlfn.STDEV.P(Table2[1W Return vs Nifty])</f>
        <v>0.14940656977152969</v>
      </c>
      <c r="O300">
        <v>1341.94</v>
      </c>
      <c r="P300">
        <v>1310.4191584740599</v>
      </c>
      <c r="Q300">
        <v>1136.10769882361</v>
      </c>
      <c r="R300">
        <v>70.889901911091698</v>
      </c>
      <c r="S300" s="2">
        <f>(Table2[[#This Row],[Close Price]]-Table2[[#This Row],[20D EMA]])/Table2[[#This Row],[20D EMA]]</f>
        <v>1.364442523510734E-2</v>
      </c>
      <c r="T300" s="2">
        <f>(Table2[[#This Row],[Close Price]]-Table2[[#This Row],[50D EMA]])/Table2[[#This Row],[50D EMA]]</f>
        <v>3.8026643004797363E-2</v>
      </c>
      <c r="U300" s="2">
        <f>(Table2[[#This Row],[Close Price]]-Table2[[#This Row],[200D EMA]])/Table2[[#This Row],[200D EMA]]</f>
        <v>0.19728965960575706</v>
      </c>
      <c r="V300">
        <v>0.65383961867510099</v>
      </c>
      <c r="W300">
        <v>1352.6</v>
      </c>
      <c r="X300">
        <v>1366.95</v>
      </c>
      <c r="Y300">
        <v>1335.35</v>
      </c>
      <c r="Z300">
        <v>1375</v>
      </c>
      <c r="AA300">
        <v>1280</v>
      </c>
      <c r="AB300">
        <v>1375</v>
      </c>
      <c r="AC300" s="2">
        <f>(Table2[[#This Row],[Close Price]]/Table2[[#This Row],[Day Low]])-1</f>
        <v>5.6557740647642518E-3</v>
      </c>
      <c r="AD300" s="2">
        <f>(Table2[[#This Row],[Day High]]/Table2[[#This Row],[Close Price]])-1</f>
        <v>4.9255651534645395E-3</v>
      </c>
      <c r="AE300" s="2">
        <f>(Table2[[#This Row],[Close Price]]/Table2[[#This Row],[Current Week Low]])-1</f>
        <v>1.8646796719961056E-2</v>
      </c>
      <c r="AF300" s="2">
        <f>(Table2[[#This Row],[Current Week High]]/Table2[[#This Row],[Close Price]])-1</f>
        <v>1.0843594927403055E-2</v>
      </c>
      <c r="AG300" s="2">
        <f>(Table2[[#This Row],[Close Price]]/Table2[[#This Row],[Current Month Low]])-1</f>
        <v>6.2695312500000044E-2</v>
      </c>
      <c r="AH300" s="2">
        <f>(Table2[[#This Row],[Current Month High]]/Table2[[#This Row],[Close Price]])-1</f>
        <v>1.0843594927403055E-2</v>
      </c>
      <c r="AI300">
        <v>1.7460025730564099</v>
      </c>
      <c r="AJ300">
        <v>79.440670140492003</v>
      </c>
      <c r="AK300" t="str">
        <f>IF(AND(Table2[[#This Row],[20D EMA]]&gt;Table2[[#This Row],[50D EMA]],Table2[[#This Row],[50D EMA]]&gt;Table2[[#This Row],[200D EMA]]),"Uptrend","Downtrend/NoTrend")</f>
        <v>Uptrend</v>
      </c>
      <c r="AL300">
        <v>0.01</v>
      </c>
      <c r="AM300" t="s">
        <v>10125</v>
      </c>
      <c r="AN300">
        <v>1.51</v>
      </c>
      <c r="AO300" t="s">
        <v>10125</v>
      </c>
      <c r="AP300">
        <v>6.3804234580292996E-2</v>
      </c>
      <c r="AQ300">
        <f>(Table2[[#This Row],[Sharpe Ratio]]-AVERAGE(Table2[Sharpe Ratio]))/_xlfn.STDEV.P(Table2[Sharpe Ratio])</f>
        <v>0.10957316239051372</v>
      </c>
      <c r="AR3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-0.16381953382268802</v>
      </c>
    </row>
    <row r="301" spans="1:44" x14ac:dyDescent="0.3">
      <c r="A301" t="s">
        <v>719</v>
      </c>
      <c r="B301" t="s">
        <v>720</v>
      </c>
      <c r="C301" t="s">
        <v>10076</v>
      </c>
      <c r="D301" t="s">
        <v>535</v>
      </c>
      <c r="E301">
        <v>21956.124658960001</v>
      </c>
      <c r="F301">
        <v>517.6</v>
      </c>
      <c r="G301">
        <v>-20.578175541514302</v>
      </c>
      <c r="H301">
        <f>(Table2[[#This Row],[1Y Return vs Nifty]]-AVERAGE(Table2[1Y Return vs Nifty]))/_xlfn.STDEV.P(Table2[1Y Return vs Nifty])</f>
        <v>-0.77994580645774547</v>
      </c>
      <c r="I301">
        <v>15.9497306731776</v>
      </c>
      <c r="J301">
        <f>(Table2[[#This Row],[1M Return vs Nifty]]-AVERAGE(Table2[1M Return vs Nifty]))/_xlfn.STDEV.P(Table2[1M Return vs Nifty])</f>
        <v>1.3050486875812626</v>
      </c>
      <c r="K301">
        <v>-21.281580982343101</v>
      </c>
      <c r="L301">
        <f>(Table2[[#This Row],[6M Return vs Nifty]]-AVERAGE(Table2[6M Return vs Nifty]))/_xlfn.STDEV.P(Table2[6M Return vs Nifty])</f>
        <v>-1.0456827002802003</v>
      </c>
      <c r="M301">
        <v>-1.89632967164365</v>
      </c>
      <c r="N301">
        <f>(Table2[[#This Row],[1W Return vs Nifty]]-AVERAGE(Table2[1W Return vs Nifty]))/_xlfn.STDEV.P(Table2[1W Return vs Nifty])</f>
        <v>0.20050782092659866</v>
      </c>
      <c r="O301">
        <v>463.04</v>
      </c>
      <c r="P301">
        <v>442.25364411042102</v>
      </c>
      <c r="Q301">
        <v>481.93999852662</v>
      </c>
      <c r="R301">
        <v>72.4159400220029</v>
      </c>
      <c r="S301" s="2">
        <f>(Table2[[#This Row],[Close Price]]-Table2[[#This Row],[20D EMA]])/Table2[[#This Row],[20D EMA]]</f>
        <v>0.11782999308914996</v>
      </c>
      <c r="T301" s="2">
        <f>(Table2[[#This Row],[Close Price]]-Table2[[#This Row],[50D EMA]])/Table2[[#This Row],[50D EMA]]</f>
        <v>0.1703691012905858</v>
      </c>
      <c r="U301" s="2">
        <f>(Table2[[#This Row],[Close Price]]-Table2[[#This Row],[200D EMA]])/Table2[[#This Row],[200D EMA]]</f>
        <v>7.3992616471758435E-2</v>
      </c>
      <c r="V301">
        <v>1.40265343663182</v>
      </c>
      <c r="W301">
        <v>481.95</v>
      </c>
      <c r="X301">
        <v>521.4</v>
      </c>
      <c r="Y301">
        <v>456.95</v>
      </c>
      <c r="Z301">
        <v>521.4</v>
      </c>
      <c r="AA301">
        <v>340.8</v>
      </c>
      <c r="AB301">
        <v>521.4</v>
      </c>
      <c r="AC301" s="2">
        <f>(Table2[[#This Row],[Close Price]]/Table2[[#This Row],[Day Low]])-1</f>
        <v>7.3970328872289715E-2</v>
      </c>
      <c r="AD301" s="2">
        <f>(Table2[[#This Row],[Day High]]/Table2[[#This Row],[Close Price]])-1</f>
        <v>7.3415765069551053E-3</v>
      </c>
      <c r="AE301" s="2">
        <f>(Table2[[#This Row],[Close Price]]/Table2[[#This Row],[Current Week Low]])-1</f>
        <v>0.13272786956997495</v>
      </c>
      <c r="AF301" s="2">
        <f>(Table2[[#This Row],[Current Week High]]/Table2[[#This Row],[Close Price]])-1</f>
        <v>7.3415765069551053E-3</v>
      </c>
      <c r="AG301" s="2">
        <f>(Table2[[#This Row],[Close Price]]/Table2[[#This Row],[Current Month Low]])-1</f>
        <v>0.51877934272300474</v>
      </c>
      <c r="AH301" s="2">
        <f>(Table2[[#This Row],[Current Month High]]/Table2[[#This Row],[Close Price]])-1</f>
        <v>7.3415765069551053E-3</v>
      </c>
      <c r="AI301">
        <v>32.345937170666602</v>
      </c>
      <c r="AJ301">
        <v>70.106480872880198</v>
      </c>
      <c r="AK301" t="str">
        <f>IF(AND(Table2[[#This Row],[20D EMA]]&gt;Table2[[#This Row],[50D EMA]],Table2[[#This Row],[50D EMA]]&gt;Table2[[#This Row],[200D EMA]]),"Uptrend","Downtrend/NoTrend")</f>
        <v>Downtrend/NoTrend</v>
      </c>
      <c r="AL301">
        <v>0.16</v>
      </c>
      <c r="AM301" t="s">
        <v>10125</v>
      </c>
      <c r="AN301">
        <v>9.64</v>
      </c>
      <c r="AO301" t="s">
        <v>10125</v>
      </c>
      <c r="AP301">
        <v>6.2564184528999006E-2</v>
      </c>
      <c r="AQ301">
        <f>(Table2[[#This Row],[Sharpe Ratio]]-AVERAGE(Table2[Sharpe Ratio]))/_xlfn.STDEV.P(Table2[Sharpe Ratio])</f>
        <v>9.555329397983342E-2</v>
      </c>
      <c r="AR3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02" spans="1:44" x14ac:dyDescent="0.3">
      <c r="A302" t="s">
        <v>155</v>
      </c>
      <c r="B302" t="s">
        <v>156</v>
      </c>
      <c r="C302" t="s">
        <v>10085</v>
      </c>
      <c r="D302" t="s">
        <v>80</v>
      </c>
      <c r="E302">
        <v>165090.85111295001</v>
      </c>
      <c r="F302">
        <v>670.25</v>
      </c>
      <c r="G302">
        <v>27.789156028731</v>
      </c>
      <c r="H302">
        <f>(Table2[[#This Row],[1Y Return vs Nifty]]-AVERAGE(Table2[1Y Return vs Nifty]))/_xlfn.STDEV.P(Table2[1Y Return vs Nifty])</f>
        <v>-0.20114013518799209</v>
      </c>
      <c r="I302">
        <v>-0.14706932847568399</v>
      </c>
      <c r="J302">
        <f>(Table2[[#This Row],[1M Return vs Nifty]]-AVERAGE(Table2[1M Return vs Nifty]))/_xlfn.STDEV.P(Table2[1M Return vs Nifty])</f>
        <v>-0.18578456420813577</v>
      </c>
      <c r="K302">
        <v>20.087353528033901</v>
      </c>
      <c r="L302">
        <f>(Table2[[#This Row],[6M Return vs Nifty]]-AVERAGE(Table2[6M Return vs Nifty]))/_xlfn.STDEV.P(Table2[6M Return vs Nifty])</f>
        <v>0.2181361401212914</v>
      </c>
      <c r="M302">
        <v>-1.94802003406534</v>
      </c>
      <c r="N302">
        <f>(Table2[[#This Row],[1W Return vs Nifty]]-AVERAGE(Table2[1W Return vs Nifty]))/_xlfn.STDEV.P(Table2[1W Return vs Nifty])</f>
        <v>0.19037115844431815</v>
      </c>
      <c r="O302">
        <v>650.33000000000004</v>
      </c>
      <c r="P302">
        <v>632.88987823544198</v>
      </c>
      <c r="Q302">
        <v>562.12728694840405</v>
      </c>
      <c r="R302">
        <v>62.423126516010399</v>
      </c>
      <c r="S302" s="2">
        <f>(Table2[[#This Row],[Close Price]]-Table2[[#This Row],[20D EMA]])/Table2[[#This Row],[20D EMA]]</f>
        <v>3.0630602924668949E-2</v>
      </c>
      <c r="T302" s="2">
        <f>(Table2[[#This Row],[Close Price]]-Table2[[#This Row],[50D EMA]])/Table2[[#This Row],[50D EMA]]</f>
        <v>5.9030998992623547E-2</v>
      </c>
      <c r="U302" s="2">
        <f>(Table2[[#This Row],[Close Price]]-Table2[[#This Row],[200D EMA]])/Table2[[#This Row],[200D EMA]]</f>
        <v>0.1923456049226093</v>
      </c>
      <c r="V302">
        <v>1.22158155127158</v>
      </c>
      <c r="W302">
        <v>660</v>
      </c>
      <c r="X302">
        <v>674.95</v>
      </c>
      <c r="Y302">
        <v>643.25</v>
      </c>
      <c r="Z302">
        <v>678.15</v>
      </c>
      <c r="AA302">
        <v>518.35</v>
      </c>
      <c r="AB302">
        <v>689</v>
      </c>
      <c r="AC302" s="2">
        <f>(Table2[[#This Row],[Close Price]]/Table2[[#This Row],[Day Low]])-1</f>
        <v>1.5530303030303116E-2</v>
      </c>
      <c r="AD302" s="2">
        <f>(Table2[[#This Row],[Day High]]/Table2[[#This Row],[Close Price]])-1</f>
        <v>7.0123088399851596E-3</v>
      </c>
      <c r="AE302" s="2">
        <f>(Table2[[#This Row],[Close Price]]/Table2[[#This Row],[Current Week Low]])-1</f>
        <v>4.1974349008939038E-2</v>
      </c>
      <c r="AF302" s="2">
        <f>(Table2[[#This Row],[Current Week High]]/Table2[[#This Row],[Close Price]])-1</f>
        <v>1.1786646773591869E-2</v>
      </c>
      <c r="AG302" s="2">
        <f>(Table2[[#This Row],[Close Price]]/Table2[[#This Row],[Current Month Low]])-1</f>
        <v>0.2930452397029033</v>
      </c>
      <c r="AH302" s="2">
        <f>(Table2[[#This Row],[Current Month High]]/Table2[[#This Row],[Close Price]])-1</f>
        <v>2.7974636329727742E-2</v>
      </c>
      <c r="AI302">
        <v>2.7974636329727698</v>
      </c>
      <c r="AJ302">
        <v>65.882935280287001</v>
      </c>
      <c r="AK302" t="str">
        <f>IF(AND(Table2[[#This Row],[20D EMA]]&gt;Table2[[#This Row],[50D EMA]],Table2[[#This Row],[50D EMA]]&gt;Table2[[#This Row],[200D EMA]]),"Uptrend","Downtrend/NoTrend")</f>
        <v>Uptrend</v>
      </c>
      <c r="AL302">
        <v>-0.02</v>
      </c>
      <c r="AM302" t="s">
        <v>10126</v>
      </c>
      <c r="AN302">
        <v>4.7699999999999996</v>
      </c>
      <c r="AO302" t="s">
        <v>10125</v>
      </c>
      <c r="AP302">
        <v>6.2381913131489997E-2</v>
      </c>
      <c r="AQ302">
        <f>(Table2[[#This Row],[Sharpe Ratio]]-AVERAGE(Table2[Sharpe Ratio]))/_xlfn.STDEV.P(Table2[Sharpe Ratio])</f>
        <v>9.3492553765806952E-2</v>
      </c>
      <c r="AR3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0.11507515293528861</v>
      </c>
    </row>
    <row r="303" spans="1:44" x14ac:dyDescent="0.3">
      <c r="A303" t="s">
        <v>710</v>
      </c>
      <c r="B303" t="s">
        <v>711</v>
      </c>
      <c r="C303" t="s">
        <v>10079</v>
      </c>
      <c r="D303" t="s">
        <v>46</v>
      </c>
      <c r="E303">
        <v>22801.167535299999</v>
      </c>
      <c r="F303">
        <v>886.9</v>
      </c>
      <c r="G303">
        <v>33.677450490259403</v>
      </c>
      <c r="H303">
        <f>(Table2[[#This Row],[1Y Return vs Nifty]]-AVERAGE(Table2[1Y Return vs Nifty]))/_xlfn.STDEV.P(Table2[1Y Return vs Nifty])</f>
        <v>-0.13067566841274483</v>
      </c>
      <c r="I303">
        <v>10.4065991263454</v>
      </c>
      <c r="J303">
        <f>(Table2[[#This Row],[1M Return vs Nifty]]-AVERAGE(Table2[1M Return vs Nifty]))/_xlfn.STDEV.P(Table2[1M Return vs Nifty])</f>
        <v>0.79166187602794313</v>
      </c>
      <c r="K303">
        <v>39.857693375675503</v>
      </c>
      <c r="L303">
        <f>(Table2[[#This Row],[6M Return vs Nifty]]-AVERAGE(Table2[6M Return vs Nifty]))/_xlfn.STDEV.P(Table2[6M Return vs Nifty])</f>
        <v>0.82211901462153458</v>
      </c>
      <c r="M303">
        <v>-0.35063046729417902</v>
      </c>
      <c r="N303">
        <f>(Table2[[#This Row],[1W Return vs Nifty]]-AVERAGE(Table2[1W Return vs Nifty]))/_xlfn.STDEV.P(Table2[1W Return vs Nifty])</f>
        <v>0.50362488955534368</v>
      </c>
      <c r="O303">
        <v>846.04</v>
      </c>
      <c r="P303">
        <v>797.09565208880394</v>
      </c>
      <c r="Q303">
        <v>695.02849037847602</v>
      </c>
      <c r="R303">
        <v>60.722671793990003</v>
      </c>
      <c r="S303" s="2">
        <f>(Table2[[#This Row],[Close Price]]-Table2[[#This Row],[20D EMA]])/Table2[[#This Row],[20D EMA]]</f>
        <v>4.8295588861046776E-2</v>
      </c>
      <c r="T303" s="2">
        <f>(Table2[[#This Row],[Close Price]]-Table2[[#This Row],[50D EMA]])/Table2[[#This Row],[50D EMA]]</f>
        <v>0.11266445586029991</v>
      </c>
      <c r="U303" s="2">
        <f>(Table2[[#This Row],[Close Price]]-Table2[[#This Row],[200D EMA]])/Table2[[#This Row],[200D EMA]]</f>
        <v>0.27606279782436083</v>
      </c>
      <c r="V303">
        <v>1.1533813507869599</v>
      </c>
      <c r="W303">
        <v>880.3</v>
      </c>
      <c r="X303">
        <v>905</v>
      </c>
      <c r="Y303">
        <v>852.6</v>
      </c>
      <c r="Z303">
        <v>950</v>
      </c>
      <c r="AA303">
        <v>671.05</v>
      </c>
      <c r="AB303">
        <v>950</v>
      </c>
      <c r="AC303" s="2">
        <f>(Table2[[#This Row],[Close Price]]/Table2[[#This Row],[Day Low]])-1</f>
        <v>7.4974440531636599E-3</v>
      </c>
      <c r="AD303" s="2">
        <f>(Table2[[#This Row],[Day High]]/Table2[[#This Row],[Close Price]])-1</f>
        <v>2.0408163265306145E-2</v>
      </c>
      <c r="AE303" s="2">
        <f>(Table2[[#This Row],[Close Price]]/Table2[[#This Row],[Current Week Low]])-1</f>
        <v>4.022988505747116E-2</v>
      </c>
      <c r="AF303" s="2">
        <f>(Table2[[#This Row],[Current Week High]]/Table2[[#This Row],[Close Price]])-1</f>
        <v>7.1146690720487182E-2</v>
      </c>
      <c r="AG303" s="2">
        <f>(Table2[[#This Row],[Close Price]]/Table2[[#This Row],[Current Month Low]])-1</f>
        <v>0.32166008494150966</v>
      </c>
      <c r="AH303" s="2">
        <f>(Table2[[#This Row],[Current Month High]]/Table2[[#This Row],[Close Price]])-1</f>
        <v>7.1146690720487182E-2</v>
      </c>
      <c r="AI303">
        <v>7.1146690720487102</v>
      </c>
      <c r="AJ303">
        <v>61.386589027386002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0.09</v>
      </c>
      <c r="AM303" t="s">
        <v>10125</v>
      </c>
      <c r="AN303">
        <v>8.4600000000000009</v>
      </c>
      <c r="AO303" t="s">
        <v>10125</v>
      </c>
      <c r="AP303">
        <v>6.2323347986450998E-2</v>
      </c>
      <c r="AQ303">
        <f>(Table2[[#This Row],[Sharpe Ratio]]-AVERAGE(Table2[Sharpe Ratio]))/_xlfn.STDEV.P(Table2[Sharpe Ratio])</f>
        <v>9.283042272840053E-2</v>
      </c>
      <c r="AR3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2.0795605345204771</v>
      </c>
    </row>
    <row r="304" spans="1:44" x14ac:dyDescent="0.3">
      <c r="A304" t="s">
        <v>210</v>
      </c>
      <c r="B304" t="s">
        <v>211</v>
      </c>
      <c r="C304" t="s">
        <v>10077</v>
      </c>
      <c r="D304" t="s">
        <v>27</v>
      </c>
      <c r="E304">
        <v>121435.323068108</v>
      </c>
      <c r="F304">
        <v>17.89</v>
      </c>
      <c r="G304">
        <v>113.576809662822</v>
      </c>
      <c r="H304">
        <f>(Table2[[#This Row],[1Y Return vs Nifty]]-AVERAGE(Table2[1Y Return vs Nifty]))/_xlfn.STDEV.P(Table2[1Y Return vs Nifty])</f>
        <v>0.82546974458638855</v>
      </c>
      <c r="I304">
        <v>17.7449405446553</v>
      </c>
      <c r="J304">
        <f>(Table2[[#This Row],[1M Return vs Nifty]]-AVERAGE(Table2[1M Return vs Nifty]))/_xlfn.STDEV.P(Table2[1M Return vs Nifty])</f>
        <v>1.4713151858955016</v>
      </c>
      <c r="K304">
        <v>24.7707814914538</v>
      </c>
      <c r="L304">
        <f>(Table2[[#This Row],[6M Return vs Nifty]]-AVERAGE(Table2[6M Return vs Nifty]))/_xlfn.STDEV.P(Table2[6M Return vs Nifty])</f>
        <v>0.36121462565367873</v>
      </c>
      <c r="M304">
        <v>9.26402600065712</v>
      </c>
      <c r="N304">
        <f>(Table2[[#This Row],[1W Return vs Nifty]]-AVERAGE(Table2[1W Return vs Nifty]))/_xlfn.STDEV.P(Table2[1W Return vs Nifty])</f>
        <v>2.3890929523174984</v>
      </c>
      <c r="O304">
        <v>16.54</v>
      </c>
      <c r="P304">
        <v>15.305286717634999</v>
      </c>
      <c r="Q304">
        <v>13.443871820616399</v>
      </c>
      <c r="R304">
        <v>64.910829229377995</v>
      </c>
      <c r="S304" s="2">
        <f>(Table2[[#This Row],[Close Price]]-Table2[[#This Row],[20D EMA]])/Table2[[#This Row],[20D EMA]]</f>
        <v>8.1620314389359225E-2</v>
      </c>
      <c r="T304" s="2">
        <f>(Table2[[#This Row],[Close Price]]-Table2[[#This Row],[50D EMA]])/Table2[[#This Row],[50D EMA]]</f>
        <v>0.16887715532874356</v>
      </c>
      <c r="U304" s="2">
        <f>(Table2[[#This Row],[Close Price]]-Table2[[#This Row],[200D EMA]])/Table2[[#This Row],[200D EMA]]</f>
        <v>0.33071783476582917</v>
      </c>
      <c r="V304">
        <v>1.0726337380406701</v>
      </c>
      <c r="W304">
        <v>17.55</v>
      </c>
      <c r="X304">
        <v>19.18</v>
      </c>
      <c r="Y304">
        <v>16.86</v>
      </c>
      <c r="Z304">
        <v>19.18</v>
      </c>
      <c r="AA304">
        <v>12.05</v>
      </c>
      <c r="AB304">
        <v>19.18</v>
      </c>
      <c r="AC304" s="2">
        <f>(Table2[[#This Row],[Close Price]]/Table2[[#This Row],[Day Low]])-1</f>
        <v>1.9373219373219452E-2</v>
      </c>
      <c r="AD304" s="2">
        <f>(Table2[[#This Row],[Day High]]/Table2[[#This Row],[Close Price]])-1</f>
        <v>7.2107322526551165E-2</v>
      </c>
      <c r="AE304" s="2">
        <f>(Table2[[#This Row],[Close Price]]/Table2[[#This Row],[Current Week Low]])-1</f>
        <v>6.1091340450771137E-2</v>
      </c>
      <c r="AF304" s="2">
        <f>(Table2[[#This Row],[Current Week High]]/Table2[[#This Row],[Close Price]])-1</f>
        <v>7.2107322526551165E-2</v>
      </c>
      <c r="AG304" s="2">
        <f>(Table2[[#This Row],[Close Price]]/Table2[[#This Row],[Current Month Low]])-1</f>
        <v>0.48464730290456437</v>
      </c>
      <c r="AH304" s="2">
        <f>(Table2[[#This Row],[Current Month High]]/Table2[[#This Row],[Close Price]])-1</f>
        <v>7.2107322526551165E-2</v>
      </c>
      <c r="AI304">
        <v>7.2107322526551103</v>
      </c>
      <c r="AJ304">
        <v>150.20979020978999</v>
      </c>
      <c r="AK304" t="str">
        <f>IF(AND(Table2[[#This Row],[20D EMA]]&gt;Table2[[#This Row],[50D EMA]],Table2[[#This Row],[50D EMA]]&gt;Table2[[#This Row],[200D EMA]]),"Uptrend","Downtrend/NoTrend")</f>
        <v>Uptrend</v>
      </c>
      <c r="AL304">
        <v>0.27</v>
      </c>
      <c r="AM304" t="s">
        <v>10125</v>
      </c>
      <c r="AN304">
        <v>10.5</v>
      </c>
      <c r="AO304" t="s">
        <v>10125</v>
      </c>
      <c r="AP304">
        <v>6.2304602108832E-2</v>
      </c>
      <c r="AQ304">
        <f>(Table2[[#This Row],[Sharpe Ratio]]-AVERAGE(Table2[Sharpe Ratio]))/_xlfn.STDEV.P(Table2[Sharpe Ratio])</f>
        <v>9.2618483914167327E-2</v>
      </c>
      <c r="AR3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5.1397109923672346</v>
      </c>
    </row>
    <row r="305" spans="1:44" x14ac:dyDescent="0.3">
      <c r="A305" t="s">
        <v>571</v>
      </c>
      <c r="B305" t="s">
        <v>572</v>
      </c>
      <c r="C305" t="s">
        <v>10080</v>
      </c>
      <c r="D305" t="s">
        <v>507</v>
      </c>
      <c r="E305">
        <v>33295.363835892</v>
      </c>
      <c r="F305">
        <v>75.31</v>
      </c>
      <c r="G305">
        <v>6.4991185773761098</v>
      </c>
      <c r="H305">
        <f>(Table2[[#This Row],[1Y Return vs Nifty]]-AVERAGE(Table2[1Y Return vs Nifty]))/_xlfn.STDEV.P(Table2[1Y Return vs Nifty])</f>
        <v>-0.45591529061480945</v>
      </c>
      <c r="I305">
        <v>4.2350067698208598</v>
      </c>
      <c r="J305">
        <f>(Table2[[#This Row],[1M Return vs Nifty]]-AVERAGE(Table2[1M Return vs Nifty]))/_xlfn.STDEV.P(Table2[1M Return vs Nifty])</f>
        <v>0.22006906872145549</v>
      </c>
      <c r="K305">
        <v>13.008869377072701</v>
      </c>
      <c r="L305">
        <f>(Table2[[#This Row],[6M Return vs Nifty]]-AVERAGE(Table2[6M Return vs Nifty]))/_xlfn.STDEV.P(Table2[6M Return vs Nifty])</f>
        <v>1.8888101538221264E-3</v>
      </c>
      <c r="M305">
        <v>-5.0617900948069297</v>
      </c>
      <c r="N305">
        <f>(Table2[[#This Row],[1W Return vs Nifty]]-AVERAGE(Table2[1W Return vs Nifty]))/_xlfn.STDEV.P(Table2[1W Return vs Nifty])</f>
        <v>-0.42025013872660644</v>
      </c>
      <c r="O305">
        <v>72.91</v>
      </c>
      <c r="P305">
        <v>70.591347131569194</v>
      </c>
      <c r="Q305">
        <v>65.952692017727102</v>
      </c>
      <c r="R305">
        <v>60.6351009114005</v>
      </c>
      <c r="S305" s="2">
        <f>(Table2[[#This Row],[Close Price]]-Table2[[#This Row],[20D EMA]])/Table2[[#This Row],[20D EMA]]</f>
        <v>3.2917295295569964E-2</v>
      </c>
      <c r="T305" s="2">
        <f>(Table2[[#This Row],[Close Price]]-Table2[[#This Row],[50D EMA]])/Table2[[#This Row],[50D EMA]]</f>
        <v>6.6844635499533872E-2</v>
      </c>
      <c r="U305" s="2">
        <f>(Table2[[#This Row],[Close Price]]-Table2[[#This Row],[200D EMA]])/Table2[[#This Row],[200D EMA]]</f>
        <v>0.1418790908452652</v>
      </c>
      <c r="V305">
        <v>2.1067678046461502</v>
      </c>
      <c r="W305">
        <v>73.59</v>
      </c>
      <c r="X305">
        <v>75.599999999999994</v>
      </c>
      <c r="Y305">
        <v>73.59</v>
      </c>
      <c r="Z305">
        <v>77.8</v>
      </c>
      <c r="AA305">
        <v>62.3</v>
      </c>
      <c r="AB305">
        <v>80</v>
      </c>
      <c r="AC305" s="2">
        <f>(Table2[[#This Row],[Close Price]]/Table2[[#This Row],[Day Low]])-1</f>
        <v>2.3372740861530072E-2</v>
      </c>
      <c r="AD305" s="2">
        <f>(Table2[[#This Row],[Day High]]/Table2[[#This Row],[Close Price]])-1</f>
        <v>3.8507502323728016E-3</v>
      </c>
      <c r="AE305" s="2">
        <f>(Table2[[#This Row],[Close Price]]/Table2[[#This Row],[Current Week Low]])-1</f>
        <v>2.3372740861530072E-2</v>
      </c>
      <c r="AF305" s="2">
        <f>(Table2[[#This Row],[Current Week High]]/Table2[[#This Row],[Close Price]])-1</f>
        <v>3.3063338202097947E-2</v>
      </c>
      <c r="AG305" s="2">
        <f>(Table2[[#This Row],[Close Price]]/Table2[[#This Row],[Current Month Low]])-1</f>
        <v>0.20882825040128417</v>
      </c>
      <c r="AH305" s="2">
        <f>(Table2[[#This Row],[Current Month High]]/Table2[[#This Row],[Close Price]])-1</f>
        <v>6.2275926171823093E-2</v>
      </c>
      <c r="AI305">
        <v>6.2275926171823004</v>
      </c>
      <c r="AJ305">
        <v>33.410097431355098</v>
      </c>
      <c r="AK305" t="str">
        <f>IF(AND(Table2[[#This Row],[20D EMA]]&gt;Table2[[#This Row],[50D EMA]],Table2[[#This Row],[50D EMA]]&gt;Table2[[#This Row],[200D EMA]]),"Uptrend","Downtrend/NoTrend")</f>
        <v>Uptrend</v>
      </c>
      <c r="AL305">
        <v>-0.04</v>
      </c>
      <c r="AM305" t="s">
        <v>10126</v>
      </c>
      <c r="AN305">
        <v>9.56</v>
      </c>
      <c r="AO305" t="s">
        <v>10125</v>
      </c>
      <c r="AP305">
        <v>6.2174390790998998E-2</v>
      </c>
      <c r="AQ305">
        <f>(Table2[[#This Row],[Sharpe Ratio]]-AVERAGE(Table2[Sharpe Ratio]))/_xlfn.STDEV.P(Table2[Sharpe Ratio])</f>
        <v>9.1146329189690678E-2</v>
      </c>
      <c r="AR3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-0.56306122127644764</v>
      </c>
    </row>
    <row r="306" spans="1:44" x14ac:dyDescent="0.3">
      <c r="A306" t="s">
        <v>1525</v>
      </c>
      <c r="B306" t="s">
        <v>1526</v>
      </c>
      <c r="C306" t="s">
        <v>10086</v>
      </c>
      <c r="D306" t="s">
        <v>381</v>
      </c>
      <c r="E306">
        <v>5945.8316808</v>
      </c>
      <c r="F306">
        <v>60.5</v>
      </c>
      <c r="G306">
        <v>-41.361150262467497</v>
      </c>
      <c r="H306">
        <f>(Table2[[#This Row],[1Y Return vs Nifty]]-AVERAGE(Table2[1Y Return vs Nifty]))/_xlfn.STDEV.P(Table2[1Y Return vs Nifty])</f>
        <v>-1.0286530070373994</v>
      </c>
      <c r="I306">
        <v>-17.591611598618702</v>
      </c>
      <c r="J306">
        <f>(Table2[[#This Row],[1M Return vs Nifty]]-AVERAGE(Table2[1M Return vs Nifty]))/_xlfn.STDEV.P(Table2[1M Return vs Nifty])</f>
        <v>-1.8014413205760964</v>
      </c>
      <c r="K306">
        <v>-33.092020754770601</v>
      </c>
      <c r="L306">
        <f>(Table2[[#This Row],[6M Return vs Nifty]]-AVERAGE(Table2[6M Return vs Nifty]))/_xlfn.STDEV.P(Table2[6M Return vs Nifty])</f>
        <v>-1.4064910332595491</v>
      </c>
      <c r="M306">
        <v>-7.0251264834412002</v>
      </c>
      <c r="N306">
        <f>(Table2[[#This Row],[1W Return vs Nifty]]-AVERAGE(Table2[1W Return vs Nifty]))/_xlfn.STDEV.P(Table2[1W Return vs Nifty])</f>
        <v>-0.80526733300369835</v>
      </c>
      <c r="O306">
        <v>63.39</v>
      </c>
      <c r="P306">
        <v>67.0460497176378</v>
      </c>
      <c r="Q306">
        <v>71.2421718074485</v>
      </c>
      <c r="R306">
        <v>26.763150598393199</v>
      </c>
      <c r="S306" s="2">
        <f>(Table2[[#This Row],[Close Price]]-Table2[[#This Row],[20D EMA]])/Table2[[#This Row],[20D EMA]]</f>
        <v>-4.5590787190408592E-2</v>
      </c>
      <c r="T306" s="2">
        <f>(Table2[[#This Row],[Close Price]]-Table2[[#This Row],[50D EMA]])/Table2[[#This Row],[50D EMA]]</f>
        <v>-9.7635129067353998E-2</v>
      </c>
      <c r="U306" s="2">
        <f>(Table2[[#This Row],[Close Price]]-Table2[[#This Row],[200D EMA]])/Table2[[#This Row],[200D EMA]]</f>
        <v>-0.15078389014419949</v>
      </c>
      <c r="V306">
        <v>2.27951108396095</v>
      </c>
      <c r="W306">
        <v>59.84</v>
      </c>
      <c r="X306">
        <v>60.75</v>
      </c>
      <c r="Y306">
        <v>59.3</v>
      </c>
      <c r="Z306">
        <v>62.32</v>
      </c>
      <c r="AA306">
        <v>59.3</v>
      </c>
      <c r="AB306">
        <v>70.150000000000006</v>
      </c>
      <c r="AC306" s="2">
        <f>(Table2[[#This Row],[Close Price]]/Table2[[#This Row],[Day Low]])-1</f>
        <v>1.1029411764705843E-2</v>
      </c>
      <c r="AD306" s="2">
        <f>(Table2[[#This Row],[Day High]]/Table2[[#This Row],[Close Price]])-1</f>
        <v>4.1322314049587749E-3</v>
      </c>
      <c r="AE306" s="2">
        <f>(Table2[[#This Row],[Close Price]]/Table2[[#This Row],[Current Week Low]])-1</f>
        <v>2.0236087689713411E-2</v>
      </c>
      <c r="AF306" s="2">
        <f>(Table2[[#This Row],[Current Week High]]/Table2[[#This Row],[Close Price]])-1</f>
        <v>3.0082644628099287E-2</v>
      </c>
      <c r="AG306" s="2">
        <f>(Table2[[#This Row],[Close Price]]/Table2[[#This Row],[Current Month Low]])-1</f>
        <v>2.0236087689713411E-2</v>
      </c>
      <c r="AH306" s="2">
        <f>(Table2[[#This Row],[Current Month High]]/Table2[[#This Row],[Close Price]])-1</f>
        <v>0.15950413223140503</v>
      </c>
      <c r="AI306">
        <v>61.983471074380098</v>
      </c>
      <c r="AJ306">
        <v>2.0236087689713398</v>
      </c>
      <c r="AK306" t="str">
        <f>IF(AND(Table2[[#This Row],[20D EMA]]&gt;Table2[[#This Row],[50D EMA]],Table2[[#This Row],[50D EMA]]&gt;Table2[[#This Row],[200D EMA]]),"Uptrend","Downtrend/NoTrend")</f>
        <v>Downtrend/NoTrend</v>
      </c>
      <c r="AL306">
        <v>-0.26</v>
      </c>
      <c r="AM306" t="s">
        <v>10126</v>
      </c>
      <c r="AN306">
        <v>-6.97</v>
      </c>
      <c r="AO306" t="s">
        <v>10126</v>
      </c>
      <c r="AP306">
        <v>6.1921860020690001E-2</v>
      </c>
      <c r="AQ306">
        <f>(Table2[[#This Row],[Sharpe Ratio]]-AVERAGE(Table2[Sharpe Ratio]))/_xlfn.STDEV.P(Table2[Sharpe Ratio])</f>
        <v>8.8291244295588683E-2</v>
      </c>
      <c r="AR3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07" spans="1:44" x14ac:dyDescent="0.3">
      <c r="A307" t="s">
        <v>1559</v>
      </c>
      <c r="B307" t="s">
        <v>1560</v>
      </c>
      <c r="C307" t="s">
        <v>10085</v>
      </c>
      <c r="D307" t="s">
        <v>80</v>
      </c>
      <c r="E307">
        <v>5639.0126190000001</v>
      </c>
      <c r="F307">
        <v>275.25</v>
      </c>
      <c r="G307">
        <v>81.965308747629805</v>
      </c>
      <c r="H307">
        <f>(Table2[[#This Row],[1Y Return vs Nifty]]-AVERAGE(Table2[1Y Return vs Nifty]))/_xlfn.STDEV.P(Table2[1Y Return vs Nifty])</f>
        <v>0.44717895588556705</v>
      </c>
      <c r="I307">
        <v>19.529361684178401</v>
      </c>
      <c r="J307">
        <f>(Table2[[#This Row],[1M Return vs Nifty]]-AVERAGE(Table2[1M Return vs Nifty]))/_xlfn.STDEV.P(Table2[1M Return vs Nifty])</f>
        <v>1.6365824669528382</v>
      </c>
      <c r="K307">
        <v>0.51650109207639705</v>
      </c>
      <c r="L307">
        <f>(Table2[[#This Row],[6M Return vs Nifty]]-AVERAGE(Table2[6M Return vs Nifty]))/_xlfn.STDEV.P(Table2[6M Return vs Nifty])</f>
        <v>-0.37975240412139954</v>
      </c>
      <c r="M307">
        <v>9.8617719528727505</v>
      </c>
      <c r="N307">
        <f>(Table2[[#This Row],[1W Return vs Nifty]]-AVERAGE(Table2[1W Return vs Nifty]))/_xlfn.STDEV.P(Table2[1W Return vs Nifty])</f>
        <v>2.5063130429473279</v>
      </c>
      <c r="O307">
        <v>236.48</v>
      </c>
      <c r="P307">
        <v>226.94566457069899</v>
      </c>
      <c r="Q307">
        <v>215.96511443130899</v>
      </c>
      <c r="R307">
        <v>88.030011056414097</v>
      </c>
      <c r="S307" s="2">
        <f>(Table2[[#This Row],[Close Price]]-Table2[[#This Row],[20D EMA]])/Table2[[#This Row],[20D EMA]]</f>
        <v>0.16394621109607582</v>
      </c>
      <c r="T307" s="2">
        <f>(Table2[[#This Row],[Close Price]]-Table2[[#This Row],[50D EMA]])/Table2[[#This Row],[50D EMA]]</f>
        <v>0.21284537653836982</v>
      </c>
      <c r="U307" s="2">
        <f>(Table2[[#This Row],[Close Price]]-Table2[[#This Row],[200D EMA]])/Table2[[#This Row],[200D EMA]]</f>
        <v>0.27451139840248356</v>
      </c>
      <c r="V307">
        <v>2.2733584734913501</v>
      </c>
      <c r="W307">
        <v>256.2</v>
      </c>
      <c r="X307">
        <v>279.85000000000002</v>
      </c>
      <c r="Y307">
        <v>226.65</v>
      </c>
      <c r="Z307">
        <v>285.37</v>
      </c>
      <c r="AA307">
        <v>182</v>
      </c>
      <c r="AB307">
        <v>285.37</v>
      </c>
      <c r="AC307" s="2">
        <f>(Table2[[#This Row],[Close Price]]/Table2[[#This Row],[Day Low]])-1</f>
        <v>7.4355971896955531E-2</v>
      </c>
      <c r="AD307" s="2">
        <f>(Table2[[#This Row],[Day High]]/Table2[[#This Row],[Close Price]])-1</f>
        <v>1.6712079927338808E-2</v>
      </c>
      <c r="AE307" s="2">
        <f>(Table2[[#This Row],[Close Price]]/Table2[[#This Row],[Current Week Low]])-1</f>
        <v>0.21442753143613502</v>
      </c>
      <c r="AF307" s="2">
        <f>(Table2[[#This Row],[Current Week High]]/Table2[[#This Row],[Close Price]])-1</f>
        <v>3.6766575840145421E-2</v>
      </c>
      <c r="AG307" s="2">
        <f>(Table2[[#This Row],[Close Price]]/Table2[[#This Row],[Current Month Low]])-1</f>
        <v>0.51236263736263732</v>
      </c>
      <c r="AH307" s="2">
        <f>(Table2[[#This Row],[Current Month High]]/Table2[[#This Row],[Close Price]])-1</f>
        <v>3.6766575840145421E-2</v>
      </c>
      <c r="AI307">
        <v>6.7211625794732104</v>
      </c>
      <c r="AJ307">
        <v>113.372093023255</v>
      </c>
      <c r="AK307" t="str">
        <f>IF(AND(Table2[[#This Row],[20D EMA]]&gt;Table2[[#This Row],[50D EMA]],Table2[[#This Row],[50D EMA]]&gt;Table2[[#This Row],[200D EMA]]),"Uptrend","Downtrend/NoTrend")</f>
        <v>Uptrend</v>
      </c>
      <c r="AL307">
        <v>0.15</v>
      </c>
      <c r="AM307" t="s">
        <v>10125</v>
      </c>
      <c r="AN307">
        <v>22.77</v>
      </c>
      <c r="AO307" t="s">
        <v>10125</v>
      </c>
      <c r="AP307">
        <v>6.1671448947774002E-2</v>
      </c>
      <c r="AQ307">
        <f>(Table2[[#This Row],[Sharpe Ratio]]-AVERAGE(Table2[Sharpe Ratio]))/_xlfn.STDEV.P(Table2[Sharpe Ratio])</f>
        <v>8.5460124465226883E-2</v>
      </c>
      <c r="AR3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4.2957821861295606</v>
      </c>
    </row>
    <row r="308" spans="1:44" x14ac:dyDescent="0.3">
      <c r="A308" t="s">
        <v>2064</v>
      </c>
      <c r="B308" t="s">
        <v>2065</v>
      </c>
      <c r="C308" t="s">
        <v>10077</v>
      </c>
      <c r="D308" t="s">
        <v>866</v>
      </c>
      <c r="E308">
        <v>2718.5935708799998</v>
      </c>
      <c r="F308">
        <v>316.8</v>
      </c>
      <c r="G308">
        <v>21.5145609093499</v>
      </c>
      <c r="H308">
        <f>(Table2[[#This Row],[1Y Return vs Nifty]]-AVERAGE(Table2[1Y Return vs Nifty]))/_xlfn.STDEV.P(Table2[1Y Return vs Nifty])</f>
        <v>-0.27622741253230387</v>
      </c>
      <c r="I308">
        <v>15.668900659304599</v>
      </c>
      <c r="J308">
        <f>(Table2[[#This Row],[1M Return vs Nifty]]-AVERAGE(Table2[1M Return vs Nifty]))/_xlfn.STDEV.P(Table2[1M Return vs Nifty])</f>
        <v>1.2790391252620845</v>
      </c>
      <c r="K308">
        <v>-9.0663553567410702</v>
      </c>
      <c r="L308">
        <f>(Table2[[#This Row],[6M Return vs Nifty]]-AVERAGE(Table2[6M Return vs Nifty]))/_xlfn.STDEV.P(Table2[6M Return vs Nifty])</f>
        <v>-0.6725081801213959</v>
      </c>
      <c r="M308">
        <v>-1.9121882625893001</v>
      </c>
      <c r="N308">
        <f>(Table2[[#This Row],[1W Return vs Nifty]]-AVERAGE(Table2[1W Return vs Nifty]))/_xlfn.STDEV.P(Table2[1W Return vs Nifty])</f>
        <v>0.19739789527838633</v>
      </c>
      <c r="O308">
        <v>294.06</v>
      </c>
      <c r="P308">
        <v>282.54640250931902</v>
      </c>
      <c r="Q308">
        <v>283.15172051661801</v>
      </c>
      <c r="R308">
        <v>65.798834856568902</v>
      </c>
      <c r="S308" s="2">
        <f>(Table2[[#This Row],[Close Price]]-Table2[[#This Row],[20D EMA]])/Table2[[#This Row],[20D EMA]]</f>
        <v>7.7331156906753754E-2</v>
      </c>
      <c r="T308" s="2">
        <f>(Table2[[#This Row],[Close Price]]-Table2[[#This Row],[50D EMA]])/Table2[[#This Row],[50D EMA]]</f>
        <v>0.1212317594082665</v>
      </c>
      <c r="U308" s="2">
        <f>(Table2[[#This Row],[Close Price]]-Table2[[#This Row],[200D EMA]])/Table2[[#This Row],[200D EMA]]</f>
        <v>0.11883480496600832</v>
      </c>
      <c r="V308">
        <v>2.4310262686098101</v>
      </c>
      <c r="W308">
        <v>313.2</v>
      </c>
      <c r="X308">
        <v>325</v>
      </c>
      <c r="Y308">
        <v>311</v>
      </c>
      <c r="Z308">
        <v>337.9</v>
      </c>
      <c r="AA308">
        <v>215.8</v>
      </c>
      <c r="AB308">
        <v>337.9</v>
      </c>
      <c r="AC308" s="2">
        <f>(Table2[[#This Row],[Close Price]]/Table2[[#This Row],[Day Low]])-1</f>
        <v>1.1494252873563315E-2</v>
      </c>
      <c r="AD308" s="2">
        <f>(Table2[[#This Row],[Day High]]/Table2[[#This Row],[Close Price]])-1</f>
        <v>2.5883838383838453E-2</v>
      </c>
      <c r="AE308" s="2">
        <f>(Table2[[#This Row],[Close Price]]/Table2[[#This Row],[Current Week Low]])-1</f>
        <v>1.864951768488754E-2</v>
      </c>
      <c r="AF308" s="2">
        <f>(Table2[[#This Row],[Current Week High]]/Table2[[#This Row],[Close Price]])-1</f>
        <v>6.6603535353535248E-2</v>
      </c>
      <c r="AG308" s="2">
        <f>(Table2[[#This Row],[Close Price]]/Table2[[#This Row],[Current Month Low]])-1</f>
        <v>0.46802594995366076</v>
      </c>
      <c r="AH308" s="2">
        <f>(Table2[[#This Row],[Current Month High]]/Table2[[#This Row],[Close Price]])-1</f>
        <v>6.6603535353535248E-2</v>
      </c>
      <c r="AI308">
        <v>20.407196969696901</v>
      </c>
      <c r="AJ308">
        <v>56.870512503094801</v>
      </c>
      <c r="AK308" t="str">
        <f>IF(AND(Table2[[#This Row],[20D EMA]]&gt;Table2[[#This Row],[50D EMA]],Table2[[#This Row],[50D EMA]]&gt;Table2[[#This Row],[200D EMA]]),"Uptrend","Downtrend/NoTrend")</f>
        <v>Downtrend/NoTrend</v>
      </c>
      <c r="AL308">
        <v>0.05</v>
      </c>
      <c r="AM308" t="s">
        <v>10125</v>
      </c>
      <c r="AN308">
        <v>17.55</v>
      </c>
      <c r="AO308" t="s">
        <v>10125</v>
      </c>
      <c r="AP308">
        <v>6.1318104123346998E-2</v>
      </c>
      <c r="AQ308">
        <f>(Table2[[#This Row],[Sharpe Ratio]]-AVERAGE(Table2[Sharpe Ratio]))/_xlfn.STDEV.P(Table2[Sharpe Ratio])</f>
        <v>8.1465247051293307E-2</v>
      </c>
      <c r="AR3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09" spans="1:44" x14ac:dyDescent="0.3">
      <c r="A309" t="s">
        <v>1490</v>
      </c>
      <c r="B309" t="s">
        <v>1491</v>
      </c>
      <c r="C309" t="s">
        <v>10079</v>
      </c>
      <c r="D309" t="s">
        <v>46</v>
      </c>
      <c r="E309">
        <v>6303.9205609519904</v>
      </c>
      <c r="F309">
        <v>224.56</v>
      </c>
      <c r="G309">
        <v>152.74606406196699</v>
      </c>
      <c r="H309">
        <f>(Table2[[#This Row],[1Y Return vs Nifty]]-AVERAGE(Table2[1Y Return vs Nifty]))/_xlfn.STDEV.P(Table2[1Y Return vs Nifty])</f>
        <v>1.2942032026789965</v>
      </c>
      <c r="I309">
        <v>22.432814347789801</v>
      </c>
      <c r="J309">
        <f>(Table2[[#This Row],[1M Return vs Nifty]]-AVERAGE(Table2[1M Return vs Nifty]))/_xlfn.STDEV.P(Table2[1M Return vs Nifty])</f>
        <v>1.9054908074592611</v>
      </c>
      <c r="K309">
        <v>53.664322326049501</v>
      </c>
      <c r="L309">
        <f>(Table2[[#This Row],[6M Return vs Nifty]]-AVERAGE(Table2[6M Return vs Nifty]))/_xlfn.STDEV.P(Table2[6M Return vs Nifty])</f>
        <v>1.2439108252261417</v>
      </c>
      <c r="M309">
        <v>-9.2731930236425608</v>
      </c>
      <c r="N309">
        <f>(Table2[[#This Row],[1W Return vs Nifty]]-AVERAGE(Table2[1W Return vs Nifty]))/_xlfn.STDEV.P(Table2[1W Return vs Nifty])</f>
        <v>-1.2461211147943083</v>
      </c>
      <c r="O309">
        <v>218.71</v>
      </c>
      <c r="P309">
        <v>199.39542286774301</v>
      </c>
      <c r="Q309">
        <v>162.40178878883401</v>
      </c>
      <c r="R309">
        <v>49.845125580129803</v>
      </c>
      <c r="S309" s="2">
        <f>(Table2[[#This Row],[Close Price]]-Table2[[#This Row],[20D EMA]])/Table2[[#This Row],[20D EMA]]</f>
        <v>2.6747748159663454E-2</v>
      </c>
      <c r="T309" s="2">
        <f>(Table2[[#This Row],[Close Price]]-Table2[[#This Row],[50D EMA]])/Table2[[#This Row],[50D EMA]]</f>
        <v>0.12620438709342094</v>
      </c>
      <c r="U309" s="2">
        <f>(Table2[[#This Row],[Close Price]]-Table2[[#This Row],[200D EMA]])/Table2[[#This Row],[200D EMA]]</f>
        <v>0.38274339017280395</v>
      </c>
      <c r="V309">
        <v>1.4633679134931901</v>
      </c>
      <c r="W309">
        <v>222.15</v>
      </c>
      <c r="X309">
        <v>231.9</v>
      </c>
      <c r="Y309">
        <v>222.15</v>
      </c>
      <c r="Z309">
        <v>249</v>
      </c>
      <c r="AA309">
        <v>163</v>
      </c>
      <c r="AB309">
        <v>249</v>
      </c>
      <c r="AC309" s="2">
        <f>(Table2[[#This Row],[Close Price]]/Table2[[#This Row],[Day Low]])-1</f>
        <v>1.0848525770875472E-2</v>
      </c>
      <c r="AD309" s="2">
        <f>(Table2[[#This Row],[Day High]]/Table2[[#This Row],[Close Price]])-1</f>
        <v>3.2686141788386136E-2</v>
      </c>
      <c r="AE309" s="2">
        <f>(Table2[[#This Row],[Close Price]]/Table2[[#This Row],[Current Week Low]])-1</f>
        <v>1.0848525770875472E-2</v>
      </c>
      <c r="AF309" s="2">
        <f>(Table2[[#This Row],[Current Week High]]/Table2[[#This Row],[Close Price]])-1</f>
        <v>0.10883505521909509</v>
      </c>
      <c r="AG309" s="2">
        <f>(Table2[[#This Row],[Close Price]]/Table2[[#This Row],[Current Month Low]])-1</f>
        <v>0.37766871165644167</v>
      </c>
      <c r="AH309" s="2">
        <f>(Table2[[#This Row],[Current Month High]]/Table2[[#This Row],[Close Price]])-1</f>
        <v>0.10883505521909509</v>
      </c>
      <c r="AI309">
        <v>10.8835055219095</v>
      </c>
      <c r="AJ309">
        <v>182.643171806167</v>
      </c>
      <c r="AK309" t="str">
        <f>IF(AND(Table2[[#This Row],[20D EMA]]&gt;Table2[[#This Row],[50D EMA]],Table2[[#This Row],[50D EMA]]&gt;Table2[[#This Row],[200D EMA]]),"Uptrend","Downtrend/NoTrend")</f>
        <v>Uptrend</v>
      </c>
      <c r="AL309">
        <v>0.2</v>
      </c>
      <c r="AM309" t="s">
        <v>10125</v>
      </c>
      <c r="AN309">
        <v>2.77</v>
      </c>
      <c r="AO309" t="s">
        <v>10125</v>
      </c>
      <c r="AP309">
        <v>6.1276740936392002E-2</v>
      </c>
      <c r="AQ309">
        <f>(Table2[[#This Row],[Sharpe Ratio]]-AVERAGE(Table2[Sharpe Ratio]))/_xlfn.STDEV.P(Table2[Sharpe Ratio])</f>
        <v>8.0997599445013002E-2</v>
      </c>
      <c r="AR3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3.278481320015104</v>
      </c>
    </row>
    <row r="310" spans="1:44" x14ac:dyDescent="0.3">
      <c r="A310" t="s">
        <v>223</v>
      </c>
      <c r="B310" t="s">
        <v>224</v>
      </c>
      <c r="C310" t="s">
        <v>10080</v>
      </c>
      <c r="D310" t="s">
        <v>114</v>
      </c>
      <c r="E310">
        <v>111553.5621356</v>
      </c>
      <c r="F310">
        <v>5579.6</v>
      </c>
      <c r="G310">
        <v>70.688714926073601</v>
      </c>
      <c r="H310">
        <f>(Table2[[#This Row],[1Y Return vs Nifty]]-AVERAGE(Table2[1Y Return vs Nifty]))/_xlfn.STDEV.P(Table2[1Y Return vs Nifty])</f>
        <v>0.31223339977104581</v>
      </c>
      <c r="I310">
        <v>2.9703832613458001</v>
      </c>
      <c r="J310">
        <f>(Table2[[#This Row],[1M Return vs Nifty]]-AVERAGE(Table2[1M Return vs Nifty]))/_xlfn.STDEV.P(Table2[1M Return vs Nifty])</f>
        <v>0.10294375330251822</v>
      </c>
      <c r="K310">
        <v>23.4510689014968</v>
      </c>
      <c r="L310">
        <f>(Table2[[#This Row],[6M Return vs Nifty]]-AVERAGE(Table2[6M Return vs Nifty]))/_xlfn.STDEV.P(Table2[6M Return vs Nifty])</f>
        <v>0.32089747330632173</v>
      </c>
      <c r="M310">
        <v>-2.16524892014252</v>
      </c>
      <c r="N310">
        <f>(Table2[[#This Row],[1W Return vs Nifty]]-AVERAGE(Table2[1W Return vs Nifty]))/_xlfn.STDEV.P(Table2[1W Return vs Nifty])</f>
        <v>0.14777180730024186</v>
      </c>
      <c r="O310">
        <v>5485.88</v>
      </c>
      <c r="P310">
        <v>5204.2089250495301</v>
      </c>
      <c r="Q310">
        <v>4366.5400331948404</v>
      </c>
      <c r="R310">
        <v>55.569450853035299</v>
      </c>
      <c r="S310" s="2">
        <f>(Table2[[#This Row],[Close Price]]-Table2[[#This Row],[20D EMA]])/Table2[[#This Row],[20D EMA]]</f>
        <v>1.7083858925095018E-2</v>
      </c>
      <c r="T310" s="2">
        <f>(Table2[[#This Row],[Close Price]]-Table2[[#This Row],[50D EMA]])/Table2[[#This Row],[50D EMA]]</f>
        <v>7.2132206903453164E-2</v>
      </c>
      <c r="U310" s="2">
        <f>(Table2[[#This Row],[Close Price]]-Table2[[#This Row],[200D EMA]])/Table2[[#This Row],[200D EMA]]</f>
        <v>0.27780804884035554</v>
      </c>
      <c r="V310">
        <v>0.76646885659279396</v>
      </c>
      <c r="W310">
        <v>5452.1</v>
      </c>
      <c r="X310">
        <v>5605.25</v>
      </c>
      <c r="Y310">
        <v>5390</v>
      </c>
      <c r="Z310">
        <v>5605.25</v>
      </c>
      <c r="AA310">
        <v>4920.25</v>
      </c>
      <c r="AB310">
        <v>5894.55</v>
      </c>
      <c r="AC310" s="2">
        <f>(Table2[[#This Row],[Close Price]]/Table2[[#This Row],[Day Low]])-1</f>
        <v>2.3385484492214115E-2</v>
      </c>
      <c r="AD310" s="2">
        <f>(Table2[[#This Row],[Day High]]/Table2[[#This Row],[Close Price]])-1</f>
        <v>4.5971037350347466E-3</v>
      </c>
      <c r="AE310" s="2">
        <f>(Table2[[#This Row],[Close Price]]/Table2[[#This Row],[Current Week Low]])-1</f>
        <v>3.517625231910948E-2</v>
      </c>
      <c r="AF310" s="2">
        <f>(Table2[[#This Row],[Current Week High]]/Table2[[#This Row],[Close Price]])-1</f>
        <v>4.5971037350347466E-3</v>
      </c>
      <c r="AG310" s="2">
        <f>(Table2[[#This Row],[Close Price]]/Table2[[#This Row],[Current Month Low]])-1</f>
        <v>0.13400741832223972</v>
      </c>
      <c r="AH310" s="2">
        <f>(Table2[[#This Row],[Current Month High]]/Table2[[#This Row],[Close Price]])-1</f>
        <v>5.6446698688078056E-2</v>
      </c>
      <c r="AI310">
        <v>5.6446698688078003</v>
      </c>
      <c r="AJ310">
        <v>99.6279069767442</v>
      </c>
      <c r="AK310" t="str">
        <f>IF(AND(Table2[[#This Row],[20D EMA]]&gt;Table2[[#This Row],[50D EMA]],Table2[[#This Row],[50D EMA]]&gt;Table2[[#This Row],[200D EMA]]),"Uptrend","Downtrend/NoTrend")</f>
        <v>Uptrend</v>
      </c>
      <c r="AL310">
        <v>0.06</v>
      </c>
      <c r="AM310" t="s">
        <v>10125</v>
      </c>
      <c r="AN310">
        <v>-3.58</v>
      </c>
      <c r="AO310" t="s">
        <v>10126</v>
      </c>
      <c r="AP310">
        <v>6.1220608091329003E-2</v>
      </c>
      <c r="AQ310">
        <f>(Table2[[#This Row],[Sharpe Ratio]]-AVERAGE(Table2[Sharpe Ratio]))/_xlfn.STDEV.P(Table2[Sharpe Ratio])</f>
        <v>8.0362967721495759E-2</v>
      </c>
      <c r="AR3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0.96420940140162337</v>
      </c>
    </row>
    <row r="311" spans="1:44" x14ac:dyDescent="0.3">
      <c r="A311" t="s">
        <v>1179</v>
      </c>
      <c r="B311" t="s">
        <v>1180</v>
      </c>
      <c r="C311" t="s">
        <v>10081</v>
      </c>
      <c r="D311" t="s">
        <v>59</v>
      </c>
      <c r="E311">
        <v>9569.5286425199993</v>
      </c>
      <c r="F311">
        <v>17.82</v>
      </c>
      <c r="G311">
        <v>240.86526188727299</v>
      </c>
      <c r="H311">
        <f>(Table2[[#This Row],[1Y Return vs Nifty]]-AVERAGE(Table2[1Y Return vs Nifty]))/_xlfn.STDEV.P(Table2[1Y Return vs Nifty])</f>
        <v>2.3487143736116742</v>
      </c>
      <c r="I311">
        <v>-2.6149094513552198</v>
      </c>
      <c r="J311">
        <f>(Table2[[#This Row],[1M Return vs Nifty]]-AVERAGE(Table2[1M Return vs Nifty]))/_xlfn.STDEV.P(Table2[1M Return vs Nifty])</f>
        <v>-0.4143478882794398</v>
      </c>
      <c r="K311">
        <v>92.251913566925396</v>
      </c>
      <c r="L311">
        <f>(Table2[[#This Row],[6M Return vs Nifty]]-AVERAGE(Table2[6M Return vs Nifty]))/_xlfn.STDEV.P(Table2[6M Return vs Nifty])</f>
        <v>2.422759770530682</v>
      </c>
      <c r="M311">
        <v>-9.3810983803967005</v>
      </c>
      <c r="N311">
        <f>(Table2[[#This Row],[1W Return vs Nifty]]-AVERAGE(Table2[1W Return vs Nifty]))/_xlfn.STDEV.P(Table2[1W Return vs Nifty])</f>
        <v>-1.2672817360436539</v>
      </c>
      <c r="O311">
        <v>17.41</v>
      </c>
      <c r="P311">
        <v>15.2100697866316</v>
      </c>
      <c r="Q311">
        <v>10.7738617249824</v>
      </c>
      <c r="R311">
        <v>51.310004575442299</v>
      </c>
      <c r="S311" s="2">
        <f>(Table2[[#This Row],[Close Price]]-Table2[[#This Row],[20D EMA]])/Table2[[#This Row],[20D EMA]]</f>
        <v>2.3549684089603683E-2</v>
      </c>
      <c r="T311" s="2">
        <f>(Table2[[#This Row],[Close Price]]-Table2[[#This Row],[50D EMA]])/Table2[[#This Row],[50D EMA]]</f>
        <v>0.17159225762805602</v>
      </c>
      <c r="U311" s="2">
        <f>(Table2[[#This Row],[Close Price]]-Table2[[#This Row],[200D EMA]])/Table2[[#This Row],[200D EMA]]</f>
        <v>0.65400303576191587</v>
      </c>
      <c r="V311">
        <v>0.91623431282341405</v>
      </c>
      <c r="W311">
        <v>16.399999999999999</v>
      </c>
      <c r="X311">
        <v>17.82</v>
      </c>
      <c r="Y311">
        <v>16.399999999999999</v>
      </c>
      <c r="Z311">
        <v>18.489999999999998</v>
      </c>
      <c r="AA311">
        <v>15.65</v>
      </c>
      <c r="AB311">
        <v>21.1</v>
      </c>
      <c r="AC311" s="2">
        <f>(Table2[[#This Row],[Close Price]]/Table2[[#This Row],[Day Low]])-1</f>
        <v>8.6585365853658613E-2</v>
      </c>
      <c r="AD311" s="2">
        <f>(Table2[[#This Row],[Day High]]/Table2[[#This Row],[Close Price]])-1</f>
        <v>0</v>
      </c>
      <c r="AE311" s="2">
        <f>(Table2[[#This Row],[Close Price]]/Table2[[#This Row],[Current Week Low]])-1</f>
        <v>8.6585365853658613E-2</v>
      </c>
      <c r="AF311" s="2">
        <f>(Table2[[#This Row],[Current Week High]]/Table2[[#This Row],[Close Price]])-1</f>
        <v>3.7598204264870816E-2</v>
      </c>
      <c r="AG311" s="2">
        <f>(Table2[[#This Row],[Close Price]]/Table2[[#This Row],[Current Month Low]])-1</f>
        <v>0.13865814696485623</v>
      </c>
      <c r="AH311" s="2">
        <f>(Table2[[#This Row],[Current Month High]]/Table2[[#This Row],[Close Price]])-1</f>
        <v>0.18406285072951745</v>
      </c>
      <c r="AI311">
        <v>18.4062850729517</v>
      </c>
      <c r="AJ311">
        <v>314.41860465116201</v>
      </c>
      <c r="AK311" t="str">
        <f>IF(AND(Table2[[#This Row],[20D EMA]]&gt;Table2[[#This Row],[50D EMA]],Table2[[#This Row],[50D EMA]]&gt;Table2[[#This Row],[200D EMA]]),"Uptrend","Downtrend/NoTrend")</f>
        <v>Uptrend</v>
      </c>
      <c r="AL311">
        <v>0.87</v>
      </c>
      <c r="AM311" t="s">
        <v>10125</v>
      </c>
      <c r="AN311">
        <v>9.73</v>
      </c>
      <c r="AO311" t="s">
        <v>10125</v>
      </c>
      <c r="AP311">
        <v>6.0844609000966998E-2</v>
      </c>
      <c r="AQ311">
        <f>(Table2[[#This Row],[Sharpe Ratio]]-AVERAGE(Table2[Sharpe Ratio]))/_xlfn.STDEV.P(Table2[Sharpe Ratio])</f>
        <v>7.6111963688303669E-2</v>
      </c>
      <c r="AR3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3.165956483507566</v>
      </c>
    </row>
    <row r="312" spans="1:44" x14ac:dyDescent="0.3">
      <c r="A312" t="s">
        <v>1645</v>
      </c>
      <c r="B312" t="s">
        <v>1646</v>
      </c>
      <c r="C312" t="s">
        <v>10086</v>
      </c>
      <c r="D312" t="s">
        <v>381</v>
      </c>
      <c r="E312">
        <v>4929.2870357250004</v>
      </c>
      <c r="F312">
        <v>563.54999999999995</v>
      </c>
      <c r="G312">
        <v>-47.201759347479701</v>
      </c>
      <c r="H312">
        <f>(Table2[[#This Row],[1Y Return vs Nifty]]-AVERAGE(Table2[1Y Return vs Nifty]))/_xlfn.STDEV.P(Table2[1Y Return vs Nifty])</f>
        <v>-1.0985468290102944</v>
      </c>
      <c r="I312">
        <v>-6.5416875858742003</v>
      </c>
      <c r="J312">
        <f>(Table2[[#This Row],[1M Return vs Nifty]]-AVERAGE(Table2[1M Return vs Nifty]))/_xlfn.STDEV.P(Table2[1M Return vs Nifty])</f>
        <v>-0.77803330492990219</v>
      </c>
      <c r="K312">
        <v>-36.087012607571097</v>
      </c>
      <c r="L312">
        <f>(Table2[[#This Row],[6M Return vs Nifty]]-AVERAGE(Table2[6M Return vs Nifty]))/_xlfn.STDEV.P(Table2[6M Return vs Nifty])</f>
        <v>-1.4979878816849967</v>
      </c>
      <c r="M312">
        <v>-3.2860397932144401</v>
      </c>
      <c r="N312">
        <f>(Table2[[#This Row],[1W Return vs Nifty]]-AVERAGE(Table2[1W Return vs Nifty]))/_xlfn.STDEV.P(Table2[1W Return vs Nifty])</f>
        <v>-7.2019238095548901E-2</v>
      </c>
      <c r="O312">
        <v>568.91999999999996</v>
      </c>
      <c r="P312">
        <v>570.44232462621005</v>
      </c>
      <c r="Q312">
        <v>614.39736346314896</v>
      </c>
      <c r="R312">
        <v>43.206207131186403</v>
      </c>
      <c r="S312" s="2">
        <f>(Table2[[#This Row],[Close Price]]-Table2[[#This Row],[20D EMA]])/Table2[[#This Row],[20D EMA]]</f>
        <v>-9.438936933136478E-3</v>
      </c>
      <c r="T312" s="2">
        <f>(Table2[[#This Row],[Close Price]]-Table2[[#This Row],[50D EMA]])/Table2[[#This Row],[50D EMA]]</f>
        <v>-1.2082421532670083E-2</v>
      </c>
      <c r="U312" s="2">
        <f>(Table2[[#This Row],[Close Price]]-Table2[[#This Row],[200D EMA]])/Table2[[#This Row],[200D EMA]]</f>
        <v>-8.2759735778388951E-2</v>
      </c>
      <c r="V312">
        <v>1.37143708172566</v>
      </c>
      <c r="W312">
        <v>557.5</v>
      </c>
      <c r="X312">
        <v>566.9</v>
      </c>
      <c r="Y312">
        <v>557</v>
      </c>
      <c r="Z312">
        <v>576</v>
      </c>
      <c r="AA312">
        <v>511.25</v>
      </c>
      <c r="AB312">
        <v>617.85</v>
      </c>
      <c r="AC312" s="2">
        <f>(Table2[[#This Row],[Close Price]]/Table2[[#This Row],[Day Low]])-1</f>
        <v>1.0852017937219571E-2</v>
      </c>
      <c r="AD312" s="2">
        <f>(Table2[[#This Row],[Day High]]/Table2[[#This Row],[Close Price]])-1</f>
        <v>5.9444592316564293E-3</v>
      </c>
      <c r="AE312" s="2">
        <f>(Table2[[#This Row],[Close Price]]/Table2[[#This Row],[Current Week Low]])-1</f>
        <v>1.1759425493716336E-2</v>
      </c>
      <c r="AF312" s="2">
        <f>(Table2[[#This Row],[Current Week High]]/Table2[[#This Row],[Close Price]])-1</f>
        <v>2.2092094756454683E-2</v>
      </c>
      <c r="AG312" s="2">
        <f>(Table2[[#This Row],[Close Price]]/Table2[[#This Row],[Current Month Low]])-1</f>
        <v>0.10229828850855727</v>
      </c>
      <c r="AH312" s="2">
        <f>(Table2[[#This Row],[Current Month High]]/Table2[[#This Row],[Close Price]])-1</f>
        <v>9.635347351610335E-2</v>
      </c>
      <c r="AI312">
        <v>41.779788838612298</v>
      </c>
      <c r="AJ312">
        <v>10.2298288508557</v>
      </c>
      <c r="AK312" t="str">
        <f>IF(AND(Table2[[#This Row],[20D EMA]]&gt;Table2[[#This Row],[50D EMA]],Table2[[#This Row],[50D EMA]]&gt;Table2[[#This Row],[200D EMA]]),"Uptrend","Downtrend/NoTrend")</f>
        <v>Downtrend/NoTrend</v>
      </c>
      <c r="AL312">
        <v>-7.0000000000000007E-2</v>
      </c>
      <c r="AM312" t="s">
        <v>10126</v>
      </c>
      <c r="AN312">
        <v>-6.53</v>
      </c>
      <c r="AO312" t="s">
        <v>10126</v>
      </c>
      <c r="AP312">
        <v>6.0610007522440001E-2</v>
      </c>
      <c r="AQ312">
        <f>(Table2[[#This Row],[Sharpe Ratio]]-AVERAGE(Table2[Sharpe Ratio]))/_xlfn.STDEV.P(Table2[Sharpe Ratio])</f>
        <v>7.3459585379486714E-2</v>
      </c>
      <c r="AR3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13" spans="1:44" x14ac:dyDescent="0.3">
      <c r="A313" t="s">
        <v>1506</v>
      </c>
      <c r="B313" t="s">
        <v>1507</v>
      </c>
      <c r="C313" t="s">
        <v>10081</v>
      </c>
      <c r="D313" t="s">
        <v>903</v>
      </c>
      <c r="E313">
        <v>6097.7714126000001</v>
      </c>
      <c r="F313">
        <v>206</v>
      </c>
      <c r="G313">
        <v>56.066694950079899</v>
      </c>
      <c r="H313">
        <f>(Table2[[#This Row],[1Y Return vs Nifty]]-AVERAGE(Table2[1Y Return vs Nifty]))/_xlfn.STDEV.P(Table2[1Y Return vs Nifty])</f>
        <v>0.13725355670831108</v>
      </c>
      <c r="I313">
        <v>-12.8015693630123</v>
      </c>
      <c r="J313">
        <f>(Table2[[#This Row],[1M Return vs Nifty]]-AVERAGE(Table2[1M Return vs Nifty]))/_xlfn.STDEV.P(Table2[1M Return vs Nifty])</f>
        <v>-1.3578031911600514</v>
      </c>
      <c r="K313">
        <v>-3.12380146167565</v>
      </c>
      <c r="L313">
        <f>(Table2[[#This Row],[6M Return vs Nifty]]-AVERAGE(Table2[6M Return vs Nifty]))/_xlfn.STDEV.P(Table2[6M Return vs Nifty])</f>
        <v>-0.49096346156450249</v>
      </c>
      <c r="M313">
        <v>-0.73038412801091102</v>
      </c>
      <c r="N313">
        <f>(Table2[[#This Row],[1W Return vs Nifty]]-AVERAGE(Table2[1W Return vs Nifty]))/_xlfn.STDEV.P(Table2[1W Return vs Nifty])</f>
        <v>0.42915385656678989</v>
      </c>
      <c r="O313">
        <v>209.14</v>
      </c>
      <c r="P313">
        <v>210.32927180983901</v>
      </c>
      <c r="Q313">
        <v>186.45272619438799</v>
      </c>
      <c r="R313">
        <v>44.384765427235003</v>
      </c>
      <c r="S313" s="2">
        <f>(Table2[[#This Row],[Close Price]]-Table2[[#This Row],[20D EMA]])/Table2[[#This Row],[20D EMA]]</f>
        <v>-1.5013866309648974E-2</v>
      </c>
      <c r="T313" s="2">
        <f>(Table2[[#This Row],[Close Price]]-Table2[[#This Row],[50D EMA]])/Table2[[#This Row],[50D EMA]]</f>
        <v>-2.0583306225455653E-2</v>
      </c>
      <c r="U313" s="2">
        <f>(Table2[[#This Row],[Close Price]]-Table2[[#This Row],[200D EMA]])/Table2[[#This Row],[200D EMA]]</f>
        <v>0.10483769373923135</v>
      </c>
      <c r="V313">
        <v>0.671542333103883</v>
      </c>
      <c r="W313">
        <v>205.53</v>
      </c>
      <c r="X313">
        <v>212</v>
      </c>
      <c r="Y313">
        <v>203.67</v>
      </c>
      <c r="Z313">
        <v>213.35</v>
      </c>
      <c r="AA313">
        <v>175.45</v>
      </c>
      <c r="AB313">
        <v>224</v>
      </c>
      <c r="AC313" s="2">
        <f>(Table2[[#This Row],[Close Price]]/Table2[[#This Row],[Day Low]])-1</f>
        <v>2.2867707877194388E-3</v>
      </c>
      <c r="AD313" s="2">
        <f>(Table2[[#This Row],[Day High]]/Table2[[#This Row],[Close Price]])-1</f>
        <v>2.9126213592232997E-2</v>
      </c>
      <c r="AE313" s="2">
        <f>(Table2[[#This Row],[Close Price]]/Table2[[#This Row],[Current Week Low]])-1</f>
        <v>1.1440074630529873E-2</v>
      </c>
      <c r="AF313" s="2">
        <f>(Table2[[#This Row],[Current Week High]]/Table2[[#This Row],[Close Price]])-1</f>
        <v>3.5679611650485388E-2</v>
      </c>
      <c r="AG313" s="2">
        <f>(Table2[[#This Row],[Close Price]]/Table2[[#This Row],[Current Month Low]])-1</f>
        <v>0.17412368196067263</v>
      </c>
      <c r="AH313" s="2">
        <f>(Table2[[#This Row],[Current Month High]]/Table2[[#This Row],[Close Price]])-1</f>
        <v>8.737864077669899E-2</v>
      </c>
      <c r="AI313">
        <v>23.5922330097087</v>
      </c>
      <c r="AJ313">
        <v>88.6446886446886</v>
      </c>
      <c r="AK313" t="str">
        <f>IF(AND(Table2[[#This Row],[20D EMA]]&gt;Table2[[#This Row],[50D EMA]],Table2[[#This Row],[50D EMA]]&gt;Table2[[#This Row],[200D EMA]]),"Uptrend","Downtrend/NoTrend")</f>
        <v>Downtrend/NoTrend</v>
      </c>
      <c r="AL313">
        <v>-0.01</v>
      </c>
      <c r="AM313" t="s">
        <v>10126</v>
      </c>
      <c r="AN313">
        <v>0.05</v>
      </c>
      <c r="AO313" t="s">
        <v>10125</v>
      </c>
      <c r="AP313">
        <v>6.0524733522544998E-2</v>
      </c>
      <c r="AQ313">
        <f>(Table2[[#This Row],[Sharpe Ratio]]-AVERAGE(Table2[Sharpe Ratio]))/_xlfn.STDEV.P(Table2[Sharpe Ratio])</f>
        <v>7.2495486989963817E-2</v>
      </c>
      <c r="AR3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14" spans="1:44" x14ac:dyDescent="0.3">
      <c r="A314" t="s">
        <v>1479</v>
      </c>
      <c r="B314" t="s">
        <v>1480</v>
      </c>
      <c r="C314" t="s">
        <v>10090</v>
      </c>
      <c r="D314" t="s">
        <v>378</v>
      </c>
      <c r="E314">
        <v>6396.1611792000003</v>
      </c>
      <c r="F314">
        <v>130.38</v>
      </c>
      <c r="G314">
        <v>59.699724332045399</v>
      </c>
      <c r="H314">
        <f>(Table2[[#This Row],[1Y Return vs Nifty]]-AVERAGE(Table2[1Y Return vs Nifty]))/_xlfn.STDEV.P(Table2[1Y Return vs Nifty])</f>
        <v>0.18072955469917179</v>
      </c>
      <c r="I314">
        <v>12.319181154611</v>
      </c>
      <c r="J314">
        <f>(Table2[[#This Row],[1M Return vs Nifty]]-AVERAGE(Table2[1M Return vs Nifty]))/_xlfn.STDEV.P(Table2[1M Return vs Nifty])</f>
        <v>0.96879900168150845</v>
      </c>
      <c r="K314">
        <v>32.243716845614003</v>
      </c>
      <c r="L314">
        <f>(Table2[[#This Row],[6M Return vs Nifty]]-AVERAGE(Table2[6M Return vs Nifty]))/_xlfn.STDEV.P(Table2[6M Return vs Nifty])</f>
        <v>0.58951241977068736</v>
      </c>
      <c r="M314">
        <v>-16.598960057274699</v>
      </c>
      <c r="N314">
        <f>(Table2[[#This Row],[1W Return vs Nifty]]-AVERAGE(Table2[1W Return vs Nifty]))/_xlfn.STDEV.P(Table2[1W Return vs Nifty])</f>
        <v>-2.6827298821684407</v>
      </c>
      <c r="O314">
        <v>121.28</v>
      </c>
      <c r="P314">
        <v>111.79035984055299</v>
      </c>
      <c r="Q314">
        <v>95.997414636821802</v>
      </c>
      <c r="R314">
        <v>57.410117689448398</v>
      </c>
      <c r="S314" s="2">
        <f>(Table2[[#This Row],[Close Price]]-Table2[[#This Row],[20D EMA]])/Table2[[#This Row],[20D EMA]]</f>
        <v>7.5032981530342963E-2</v>
      </c>
      <c r="T314" s="2">
        <f>(Table2[[#This Row],[Close Price]]-Table2[[#This Row],[50D EMA]])/Table2[[#This Row],[50D EMA]]</f>
        <v>0.16629018983355517</v>
      </c>
      <c r="U314" s="2">
        <f>(Table2[[#This Row],[Close Price]]-Table2[[#This Row],[200D EMA]])/Table2[[#This Row],[200D EMA]]</f>
        <v>0.35816157646801916</v>
      </c>
      <c r="V314">
        <v>3.6290362173706701</v>
      </c>
      <c r="W314">
        <v>126.8</v>
      </c>
      <c r="X314">
        <v>131.69999999999999</v>
      </c>
      <c r="Y314">
        <v>125.65</v>
      </c>
      <c r="Z314">
        <v>138.05000000000001</v>
      </c>
      <c r="AA314">
        <v>87.35</v>
      </c>
      <c r="AB314">
        <v>155.5</v>
      </c>
      <c r="AC314" s="2">
        <f>(Table2[[#This Row],[Close Price]]/Table2[[#This Row],[Day Low]])-1</f>
        <v>2.8233438485804507E-2</v>
      </c>
      <c r="AD314" s="2">
        <f>(Table2[[#This Row],[Day High]]/Table2[[#This Row],[Close Price]])-1</f>
        <v>1.0124252185917948E-2</v>
      </c>
      <c r="AE314" s="2">
        <f>(Table2[[#This Row],[Close Price]]/Table2[[#This Row],[Current Week Low]])-1</f>
        <v>3.7644249900517179E-2</v>
      </c>
      <c r="AF314" s="2">
        <f>(Table2[[#This Row],[Current Week High]]/Table2[[#This Row],[Close Price]])-1</f>
        <v>5.8828041110599916E-2</v>
      </c>
      <c r="AG314" s="2">
        <f>(Table2[[#This Row],[Close Price]]/Table2[[#This Row],[Current Month Low]])-1</f>
        <v>0.49261591299370355</v>
      </c>
      <c r="AH314" s="2">
        <f>(Table2[[#This Row],[Current Month High]]/Table2[[#This Row],[Close Price]])-1</f>
        <v>0.19266758705322906</v>
      </c>
      <c r="AI314">
        <v>19.2667587053229</v>
      </c>
      <c r="AJ314">
        <v>100.430438124519</v>
      </c>
      <c r="AK314" t="str">
        <f>IF(AND(Table2[[#This Row],[20D EMA]]&gt;Table2[[#This Row],[50D EMA]],Table2[[#This Row],[50D EMA]]&gt;Table2[[#This Row],[200D EMA]]),"Uptrend","Downtrend/NoTrend")</f>
        <v>Uptrend</v>
      </c>
      <c r="AL314">
        <v>0.18</v>
      </c>
      <c r="AM314" t="s">
        <v>10125</v>
      </c>
      <c r="AN314">
        <v>16.05</v>
      </c>
      <c r="AO314" t="s">
        <v>10125</v>
      </c>
      <c r="AP314">
        <v>6.0389713378838999E-2</v>
      </c>
      <c r="AQ314">
        <f>(Table2[[#This Row],[Sharpe Ratio]]-AVERAGE(Table2[Sharpe Ratio]))/_xlfn.STDEV.P(Table2[Sharpe Ratio])</f>
        <v>7.0968964213263042E-2</v>
      </c>
      <c r="AR3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-0.87271994180381007</v>
      </c>
    </row>
    <row r="315" spans="1:44" x14ac:dyDescent="0.3">
      <c r="A315" t="s">
        <v>144</v>
      </c>
      <c r="B315" t="s">
        <v>145</v>
      </c>
      <c r="C315" t="s">
        <v>10085</v>
      </c>
      <c r="D315" t="s">
        <v>80</v>
      </c>
      <c r="E315">
        <v>183663.58156327499</v>
      </c>
      <c r="F315">
        <v>2670.45</v>
      </c>
      <c r="G315">
        <v>27.252935035549399</v>
      </c>
      <c r="H315">
        <f>(Table2[[#This Row],[1Y Return vs Nifty]]-AVERAGE(Table2[1Y Return vs Nifty]))/_xlfn.STDEV.P(Table2[1Y Return vs Nifty])</f>
        <v>-0.20755702323683256</v>
      </c>
      <c r="I315">
        <v>5.0875936385691096</v>
      </c>
      <c r="J315">
        <f>(Table2[[#This Row],[1M Return vs Nifty]]-AVERAGE(Table2[1M Return vs Nifty]))/_xlfn.STDEV.P(Table2[1M Return vs Nifty])</f>
        <v>0.29903289096179797</v>
      </c>
      <c r="K315">
        <v>15.038404976333799</v>
      </c>
      <c r="L315">
        <f>(Table2[[#This Row],[6M Return vs Nifty]]-AVERAGE(Table2[6M Return vs Nifty]))/_xlfn.STDEV.P(Table2[6M Return vs Nifty])</f>
        <v>6.3891019250319675E-2</v>
      </c>
      <c r="M315">
        <v>3.3761231342706601</v>
      </c>
      <c r="N315">
        <f>(Table2[[#This Row],[1W Return vs Nifty]]-AVERAGE(Table2[1W Return vs Nifty]))/_xlfn.STDEV.P(Table2[1W Return vs Nifty])</f>
        <v>1.2344544222543514</v>
      </c>
      <c r="O315">
        <v>2488.1799999999998</v>
      </c>
      <c r="P315">
        <v>2411.9289083396402</v>
      </c>
      <c r="Q315">
        <v>2180.47183097692</v>
      </c>
      <c r="R315">
        <v>83.029987141958898</v>
      </c>
      <c r="S315" s="2">
        <f>(Table2[[#This Row],[Close Price]]-Table2[[#This Row],[20D EMA]])/Table2[[#This Row],[20D EMA]]</f>
        <v>7.325434655049072E-2</v>
      </c>
      <c r="T315" s="2">
        <f>(Table2[[#This Row],[Close Price]]-Table2[[#This Row],[50D EMA]])/Table2[[#This Row],[50D EMA]]</f>
        <v>0.10718437461671465</v>
      </c>
      <c r="U315" s="2">
        <f>(Table2[[#This Row],[Close Price]]-Table2[[#This Row],[200D EMA]])/Table2[[#This Row],[200D EMA]]</f>
        <v>0.2247119921762778</v>
      </c>
      <c r="V315">
        <v>1.7072327346223499</v>
      </c>
      <c r="W315">
        <v>2587.1999999999998</v>
      </c>
      <c r="X315">
        <v>2678.95</v>
      </c>
      <c r="Y315">
        <v>2443.1</v>
      </c>
      <c r="Z315">
        <v>2678.95</v>
      </c>
      <c r="AA315">
        <v>2171.6</v>
      </c>
      <c r="AB315">
        <v>2678.95</v>
      </c>
      <c r="AC315" s="2">
        <f>(Table2[[#This Row],[Close Price]]/Table2[[#This Row],[Day Low]])-1</f>
        <v>3.2177643784786714E-2</v>
      </c>
      <c r="AD315" s="2">
        <f>(Table2[[#This Row],[Day High]]/Table2[[#This Row],[Close Price]])-1</f>
        <v>3.1829841412496229E-3</v>
      </c>
      <c r="AE315" s="2">
        <f>(Table2[[#This Row],[Close Price]]/Table2[[#This Row],[Current Week Low]])-1</f>
        <v>9.3058000081863268E-2</v>
      </c>
      <c r="AF315" s="2">
        <f>(Table2[[#This Row],[Current Week High]]/Table2[[#This Row],[Close Price]])-1</f>
        <v>3.1829841412496229E-3</v>
      </c>
      <c r="AG315" s="2">
        <f>(Table2[[#This Row],[Close Price]]/Table2[[#This Row],[Current Month Low]])-1</f>
        <v>0.22971541720390487</v>
      </c>
      <c r="AH315" s="2">
        <f>(Table2[[#This Row],[Current Month High]]/Table2[[#This Row],[Close Price]])-1</f>
        <v>3.1829841412496229E-3</v>
      </c>
      <c r="AI315">
        <v>0.31829841412496201</v>
      </c>
      <c r="AJ315">
        <v>54.907888078326401</v>
      </c>
      <c r="AK315" t="str">
        <f>IF(AND(Table2[[#This Row],[20D EMA]]&gt;Table2[[#This Row],[50D EMA]],Table2[[#This Row],[50D EMA]]&gt;Table2[[#This Row],[200D EMA]]),"Uptrend","Downtrend/NoTrend")</f>
        <v>Uptrend</v>
      </c>
      <c r="AL315">
        <v>0.08</v>
      </c>
      <c r="AM315" t="s">
        <v>10125</v>
      </c>
      <c r="AN315">
        <v>8.69</v>
      </c>
      <c r="AO315" t="s">
        <v>10125</v>
      </c>
      <c r="AP315">
        <v>6.0316098777822E-2</v>
      </c>
      <c r="AQ315">
        <f>(Table2[[#This Row],[Sharpe Ratio]]-AVERAGE(Table2[Sharpe Ratio]))/_xlfn.STDEV.P(Table2[Sharpe Ratio])</f>
        <v>7.0136685694919279E-2</v>
      </c>
      <c r="AR3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1.4599579949245558</v>
      </c>
    </row>
    <row r="316" spans="1:44" x14ac:dyDescent="0.3">
      <c r="A316" t="s">
        <v>1916</v>
      </c>
      <c r="B316" t="s">
        <v>1917</v>
      </c>
      <c r="C316" t="s">
        <v>10089</v>
      </c>
      <c r="D316" t="s">
        <v>140</v>
      </c>
      <c r="E316">
        <v>3294.7911301499998</v>
      </c>
      <c r="F316">
        <v>433.5</v>
      </c>
      <c r="G316">
        <v>2.0013003361125801</v>
      </c>
      <c r="H316">
        <f>(Table2[[#This Row],[1Y Return vs Nifty]]-AVERAGE(Table2[1Y Return vs Nifty]))/_xlfn.STDEV.P(Table2[1Y Return vs Nifty])</f>
        <v>-0.50974010628823441</v>
      </c>
      <c r="I316">
        <v>-14.145058705833399</v>
      </c>
      <c r="J316">
        <f>(Table2[[#This Row],[1M Return vs Nifty]]-AVERAGE(Table2[1M Return vs Nifty]))/_xlfn.STDEV.P(Table2[1M Return vs Nifty])</f>
        <v>-1.4822328035983414</v>
      </c>
      <c r="K316">
        <v>-21.105581806300901</v>
      </c>
      <c r="L316">
        <f>(Table2[[#This Row],[6M Return vs Nifty]]-AVERAGE(Table2[6M Return vs Nifty]))/_xlfn.STDEV.P(Table2[6M Return vs Nifty])</f>
        <v>-1.0403059344241332</v>
      </c>
      <c r="M316">
        <v>-4.1747100836974402</v>
      </c>
      <c r="N316">
        <f>(Table2[[#This Row],[1W Return vs Nifty]]-AVERAGE(Table2[1W Return vs Nifty]))/_xlfn.STDEV.P(Table2[1W Return vs Nifty])</f>
        <v>-0.24629061810963834</v>
      </c>
      <c r="O316">
        <v>452.18</v>
      </c>
      <c r="P316">
        <v>471.458240269035</v>
      </c>
      <c r="Q316">
        <v>468.69567427292998</v>
      </c>
      <c r="R316">
        <v>34.767013877444199</v>
      </c>
      <c r="S316" s="2">
        <f>(Table2[[#This Row],[Close Price]]-Table2[[#This Row],[20D EMA]])/Table2[[#This Row],[20D EMA]]</f>
        <v>-4.1310982352160658E-2</v>
      </c>
      <c r="T316" s="2">
        <f>(Table2[[#This Row],[Close Price]]-Table2[[#This Row],[50D EMA]])/Table2[[#This Row],[50D EMA]]</f>
        <v>-8.051241239812533E-2</v>
      </c>
      <c r="U316" s="2">
        <f>(Table2[[#This Row],[Close Price]]-Table2[[#This Row],[200D EMA]])/Table2[[#This Row],[200D EMA]]</f>
        <v>-7.5092807987886187E-2</v>
      </c>
      <c r="V316">
        <v>0.92752500894868894</v>
      </c>
      <c r="W316">
        <v>431.5</v>
      </c>
      <c r="X316">
        <v>442.5</v>
      </c>
      <c r="Y316">
        <v>431.5</v>
      </c>
      <c r="Z316">
        <v>450</v>
      </c>
      <c r="AA316">
        <v>366.75</v>
      </c>
      <c r="AB316">
        <v>513.95000000000005</v>
      </c>
      <c r="AC316" s="2">
        <f>(Table2[[#This Row],[Close Price]]/Table2[[#This Row],[Day Low]])-1</f>
        <v>4.6349942062573479E-3</v>
      </c>
      <c r="AD316" s="2">
        <f>(Table2[[#This Row],[Day High]]/Table2[[#This Row],[Close Price]])-1</f>
        <v>2.076124567474058E-2</v>
      </c>
      <c r="AE316" s="2">
        <f>(Table2[[#This Row],[Close Price]]/Table2[[#This Row],[Current Week Low]])-1</f>
        <v>4.6349942062573479E-3</v>
      </c>
      <c r="AF316" s="2">
        <f>(Table2[[#This Row],[Current Week High]]/Table2[[#This Row],[Close Price]])-1</f>
        <v>3.8062283737024138E-2</v>
      </c>
      <c r="AG316" s="2">
        <f>(Table2[[#This Row],[Close Price]]/Table2[[#This Row],[Current Month Low]])-1</f>
        <v>0.18200408997955009</v>
      </c>
      <c r="AH316" s="2">
        <f>(Table2[[#This Row],[Current Month High]]/Table2[[#This Row],[Close Price]])-1</f>
        <v>0.18558246828143043</v>
      </c>
      <c r="AI316">
        <v>34.948096885813101</v>
      </c>
      <c r="AJ316">
        <v>30.160636541059802</v>
      </c>
      <c r="AK316" t="str">
        <f>IF(AND(Table2[[#This Row],[20D EMA]]&gt;Table2[[#This Row],[50D EMA]],Table2[[#This Row],[50D EMA]]&gt;Table2[[#This Row],[200D EMA]]),"Uptrend","Downtrend/NoTrend")</f>
        <v>Downtrend/NoTrend</v>
      </c>
      <c r="AL316">
        <v>-0.22</v>
      </c>
      <c r="AM316" t="s">
        <v>10126</v>
      </c>
      <c r="AN316">
        <v>-7.7</v>
      </c>
      <c r="AO316" t="s">
        <v>10126</v>
      </c>
      <c r="AP316">
        <v>6.0104395205676002E-2</v>
      </c>
      <c r="AQ316">
        <f>(Table2[[#This Row],[Sharpe Ratio]]-AVERAGE(Table2[Sharpe Ratio]))/_xlfn.STDEV.P(Table2[Sharpe Ratio])</f>
        <v>6.7743188577233826E-2</v>
      </c>
      <c r="AR3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17" spans="1:44" x14ac:dyDescent="0.3">
      <c r="A317" t="s">
        <v>986</v>
      </c>
      <c r="B317" t="s">
        <v>987</v>
      </c>
      <c r="C317" t="s">
        <v>10084</v>
      </c>
      <c r="D317" t="s">
        <v>46</v>
      </c>
      <c r="E317">
        <v>13393.54065712</v>
      </c>
      <c r="F317">
        <v>728.65</v>
      </c>
      <c r="G317">
        <v>66.181637155368094</v>
      </c>
      <c r="H317">
        <f>(Table2[[#This Row],[1Y Return vs Nifty]]-AVERAGE(Table2[1Y Return vs Nifty]))/_xlfn.STDEV.P(Table2[1Y Return vs Nifty])</f>
        <v>0.25829777649297719</v>
      </c>
      <c r="I317">
        <v>26.382200846703501</v>
      </c>
      <c r="J317">
        <f>(Table2[[#This Row],[1M Return vs Nifty]]-AVERAGE(Table2[1M Return vs Nifty]))/_xlfn.STDEV.P(Table2[1M Return vs Nifty])</f>
        <v>2.2712701372728841</v>
      </c>
      <c r="K317">
        <v>21.467387175023799</v>
      </c>
      <c r="L317">
        <f>(Table2[[#This Row],[6M Return vs Nifty]]-AVERAGE(Table2[6M Return vs Nifty]))/_xlfn.STDEV.P(Table2[6M Return vs Nifty])</f>
        <v>0.2602960976859785</v>
      </c>
      <c r="M317">
        <v>-5.2313940804543</v>
      </c>
      <c r="N317">
        <f>(Table2[[#This Row],[1W Return vs Nifty]]-AVERAGE(Table2[1W Return vs Nifty]))/_xlfn.STDEV.P(Table2[1W Return vs Nifty])</f>
        <v>-0.45351007883171846</v>
      </c>
      <c r="O317">
        <v>645.79</v>
      </c>
      <c r="P317">
        <v>590.13648881670497</v>
      </c>
      <c r="Q317">
        <v>531.57332926519302</v>
      </c>
      <c r="R317">
        <v>78.507390071307597</v>
      </c>
      <c r="S317" s="2">
        <f>(Table2[[#This Row],[Close Price]]-Table2[[#This Row],[20D EMA]])/Table2[[#This Row],[20D EMA]]</f>
        <v>0.12830796388919002</v>
      </c>
      <c r="T317" s="2">
        <f>(Table2[[#This Row],[Close Price]]-Table2[[#This Row],[50D EMA]])/Table2[[#This Row],[50D EMA]]</f>
        <v>0.23471436491078759</v>
      </c>
      <c r="U317" s="2">
        <f>(Table2[[#This Row],[Close Price]]-Table2[[#This Row],[200D EMA]])/Table2[[#This Row],[200D EMA]]</f>
        <v>0.3707422097478647</v>
      </c>
      <c r="V317">
        <v>1.2849387705945099</v>
      </c>
      <c r="W317">
        <v>678.75</v>
      </c>
      <c r="X317">
        <v>742</v>
      </c>
      <c r="Y317">
        <v>667.9</v>
      </c>
      <c r="Z317">
        <v>742</v>
      </c>
      <c r="AA317">
        <v>483.35</v>
      </c>
      <c r="AB317">
        <v>742</v>
      </c>
      <c r="AC317" s="2">
        <f>(Table2[[#This Row],[Close Price]]/Table2[[#This Row],[Day Low]])-1</f>
        <v>7.3517495395948318E-2</v>
      </c>
      <c r="AD317" s="2">
        <f>(Table2[[#This Row],[Day High]]/Table2[[#This Row],[Close Price]])-1</f>
        <v>1.8321553557949732E-2</v>
      </c>
      <c r="AE317" s="2">
        <f>(Table2[[#This Row],[Close Price]]/Table2[[#This Row],[Current Week Low]])-1</f>
        <v>9.0956730049408518E-2</v>
      </c>
      <c r="AF317" s="2">
        <f>(Table2[[#This Row],[Current Week High]]/Table2[[#This Row],[Close Price]])-1</f>
        <v>1.8321553557949732E-2</v>
      </c>
      <c r="AG317" s="2">
        <f>(Table2[[#This Row],[Close Price]]/Table2[[#This Row],[Current Month Low]])-1</f>
        <v>0.50749974138822784</v>
      </c>
      <c r="AH317" s="2">
        <f>(Table2[[#This Row],[Current Month High]]/Table2[[#This Row],[Close Price]])-1</f>
        <v>1.8321553557949732E-2</v>
      </c>
      <c r="AI317">
        <v>1.8321553557949699</v>
      </c>
      <c r="AJ317">
        <v>99.111900532859593</v>
      </c>
      <c r="AK317" t="str">
        <f>IF(AND(Table2[[#This Row],[20D EMA]]&gt;Table2[[#This Row],[50D EMA]],Table2[[#This Row],[50D EMA]]&gt;Table2[[#This Row],[200D EMA]]),"Uptrend","Downtrend/NoTrend")</f>
        <v>Uptrend</v>
      </c>
      <c r="AL317">
        <v>0.28000000000000003</v>
      </c>
      <c r="AM317" t="s">
        <v>10125</v>
      </c>
      <c r="AN317">
        <v>17.8</v>
      </c>
      <c r="AO317" t="s">
        <v>10125</v>
      </c>
      <c r="AP317">
        <v>6.0102896751522999E-2</v>
      </c>
      <c r="AQ317">
        <f>(Table2[[#This Row],[Sharpe Ratio]]-AVERAGE(Table2[Sharpe Ratio]))/_xlfn.STDEV.P(Table2[Sharpe Ratio])</f>
        <v>6.7726247220695354E-2</v>
      </c>
      <c r="AR3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2.4040801798408165</v>
      </c>
    </row>
    <row r="318" spans="1:44" x14ac:dyDescent="0.3">
      <c r="A318" t="s">
        <v>522</v>
      </c>
      <c r="B318" t="s">
        <v>523</v>
      </c>
      <c r="C318" t="s">
        <v>10076</v>
      </c>
      <c r="D318" t="s">
        <v>49</v>
      </c>
      <c r="E318">
        <v>37105.646526719996</v>
      </c>
      <c r="F318">
        <v>300.60000000000002</v>
      </c>
      <c r="G318">
        <v>-34.475935909076497</v>
      </c>
      <c r="H318">
        <f>(Table2[[#This Row],[1Y Return vs Nifty]]-AVERAGE(Table2[1Y Return vs Nifty]))/_xlfn.STDEV.P(Table2[1Y Return vs Nifty])</f>
        <v>-0.94625852741094352</v>
      </c>
      <c r="I318">
        <v>6.1188290476926603</v>
      </c>
      <c r="J318">
        <f>(Table2[[#This Row],[1M Return vs Nifty]]-AVERAGE(Table2[1M Return vs Nifty]))/_xlfn.STDEV.P(Table2[1M Return vs Nifty])</f>
        <v>0.39454255985164743</v>
      </c>
      <c r="K318">
        <v>-0.238937302241927</v>
      </c>
      <c r="L318">
        <f>(Table2[[#This Row],[6M Return vs Nifty]]-AVERAGE(Table2[6M Return vs Nifty]))/_xlfn.STDEV.P(Table2[6M Return vs Nifty])</f>
        <v>-0.40283100855736009</v>
      </c>
      <c r="M318">
        <v>-3.7394355824286398</v>
      </c>
      <c r="N318">
        <f>(Table2[[#This Row],[1W Return vs Nifty]]-AVERAGE(Table2[1W Return vs Nifty]))/_xlfn.STDEV.P(Table2[1W Return vs Nifty])</f>
        <v>-0.16093175235996865</v>
      </c>
      <c r="O318">
        <v>294.14</v>
      </c>
      <c r="P318">
        <v>284.11866176712198</v>
      </c>
      <c r="Q318">
        <v>278.46177244875997</v>
      </c>
      <c r="R318">
        <v>55.913898630641803</v>
      </c>
      <c r="S318" s="2">
        <f>(Table2[[#This Row],[Close Price]]-Table2[[#This Row],[20D EMA]])/Table2[[#This Row],[20D EMA]]</f>
        <v>2.1962330862854547E-2</v>
      </c>
      <c r="T318" s="2">
        <f>(Table2[[#This Row],[Close Price]]-Table2[[#This Row],[50D EMA]])/Table2[[#This Row],[50D EMA]]</f>
        <v>5.8008643748952274E-2</v>
      </c>
      <c r="U318" s="2">
        <f>(Table2[[#This Row],[Close Price]]-Table2[[#This Row],[200D EMA]])/Table2[[#This Row],[200D EMA]]</f>
        <v>7.9501855341072805E-2</v>
      </c>
      <c r="V318">
        <v>1.09769652961265</v>
      </c>
      <c r="W318">
        <v>300</v>
      </c>
      <c r="X318">
        <v>306.7</v>
      </c>
      <c r="Y318">
        <v>298.64999999999998</v>
      </c>
      <c r="Z318">
        <v>316.35000000000002</v>
      </c>
      <c r="AA318">
        <v>256.35000000000002</v>
      </c>
      <c r="AB318">
        <v>316.35000000000002</v>
      </c>
      <c r="AC318" s="2">
        <f>(Table2[[#This Row],[Close Price]]/Table2[[#This Row],[Day Low]])-1</f>
        <v>2.0000000000000018E-3</v>
      </c>
      <c r="AD318" s="2">
        <f>(Table2[[#This Row],[Day High]]/Table2[[#This Row],[Close Price]])-1</f>
        <v>2.0292747837657998E-2</v>
      </c>
      <c r="AE318" s="2">
        <f>(Table2[[#This Row],[Close Price]]/Table2[[#This Row],[Current Week Low]])-1</f>
        <v>6.5293822199901097E-3</v>
      </c>
      <c r="AF318" s="2">
        <f>(Table2[[#This Row],[Current Week High]]/Table2[[#This Row],[Close Price]])-1</f>
        <v>5.2395209580838209E-2</v>
      </c>
      <c r="AG318" s="2">
        <f>(Table2[[#This Row],[Close Price]]/Table2[[#This Row],[Current Month Low]])-1</f>
        <v>0.17261556465769456</v>
      </c>
      <c r="AH318" s="2">
        <f>(Table2[[#This Row],[Current Month High]]/Table2[[#This Row],[Close Price]])-1</f>
        <v>5.2395209580838209E-2</v>
      </c>
      <c r="AI318">
        <v>15.286094477711201</v>
      </c>
      <c r="AJ318">
        <v>26.648409521803199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-7.0000000000000007E-2</v>
      </c>
      <c r="AM318" t="s">
        <v>10126</v>
      </c>
      <c r="AN318">
        <v>3.41</v>
      </c>
      <c r="AO318" t="s">
        <v>10125</v>
      </c>
      <c r="AP318">
        <v>6.0062481826087998E-2</v>
      </c>
      <c r="AQ318">
        <f>(Table2[[#This Row],[Sharpe Ratio]]-AVERAGE(Table2[Sharpe Ratio]))/_xlfn.STDEV.P(Table2[Sharpe Ratio])</f>
        <v>6.7269320554037879E-2</v>
      </c>
      <c r="AR3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-1.048209407922587</v>
      </c>
    </row>
    <row r="319" spans="1:44" x14ac:dyDescent="0.3">
      <c r="A319" t="s">
        <v>1060</v>
      </c>
      <c r="B319" t="s">
        <v>1061</v>
      </c>
      <c r="C319" t="s">
        <v>10081</v>
      </c>
      <c r="D319" t="s">
        <v>59</v>
      </c>
      <c r="E319">
        <v>11621.097004638001</v>
      </c>
      <c r="F319">
        <v>28.93</v>
      </c>
      <c r="G319">
        <v>77.894878294690599</v>
      </c>
      <c r="H319">
        <f>(Table2[[#This Row],[1Y Return vs Nifty]]-AVERAGE(Table2[1Y Return vs Nifty]))/_xlfn.STDEV.P(Table2[1Y Return vs Nifty])</f>
        <v>0.39846863521698411</v>
      </c>
      <c r="I319">
        <v>8.7842968412708995</v>
      </c>
      <c r="J319">
        <f>(Table2[[#This Row],[1M Return vs Nifty]]-AVERAGE(Table2[1M Return vs Nifty]))/_xlfn.STDEV.P(Table2[1M Return vs Nifty])</f>
        <v>0.64140951588216399</v>
      </c>
      <c r="K319">
        <v>19.1926294505943</v>
      </c>
      <c r="L319">
        <f>(Table2[[#This Row],[6M Return vs Nifty]]-AVERAGE(Table2[6M Return vs Nifty]))/_xlfn.STDEV.P(Table2[6M Return vs Nifty])</f>
        <v>0.19080236516643079</v>
      </c>
      <c r="M319">
        <v>-8.6876073694057006</v>
      </c>
      <c r="N319">
        <f>(Table2[[#This Row],[1W Return vs Nifty]]-AVERAGE(Table2[1W Return vs Nifty]))/_xlfn.STDEV.P(Table2[1W Return vs Nifty])</f>
        <v>-1.1312857015108897</v>
      </c>
      <c r="O319">
        <v>28.64</v>
      </c>
      <c r="P319">
        <v>27.5732183713396</v>
      </c>
      <c r="Q319">
        <v>24.4279098882859</v>
      </c>
      <c r="R319">
        <v>48.165624797879403</v>
      </c>
      <c r="S319" s="2">
        <f>(Table2[[#This Row],[Close Price]]-Table2[[#This Row],[20D EMA]])/Table2[[#This Row],[20D EMA]]</f>
        <v>1.0125698324022317E-2</v>
      </c>
      <c r="T319" s="2">
        <f>(Table2[[#This Row],[Close Price]]-Table2[[#This Row],[50D EMA]])/Table2[[#This Row],[50D EMA]]</f>
        <v>4.9206502135081848E-2</v>
      </c>
      <c r="U319" s="2">
        <f>(Table2[[#This Row],[Close Price]]-Table2[[#This Row],[200D EMA]])/Table2[[#This Row],[200D EMA]]</f>
        <v>0.18430107742754617</v>
      </c>
      <c r="V319">
        <v>1.1687199319252799</v>
      </c>
      <c r="W319">
        <v>28.77</v>
      </c>
      <c r="X319">
        <v>30.26</v>
      </c>
      <c r="Y319">
        <v>28.52</v>
      </c>
      <c r="Z319">
        <v>30.41</v>
      </c>
      <c r="AA319">
        <v>23.3</v>
      </c>
      <c r="AB319">
        <v>33.11</v>
      </c>
      <c r="AC319" s="2">
        <f>(Table2[[#This Row],[Close Price]]/Table2[[#This Row],[Day Low]])-1</f>
        <v>5.5613486270420509E-3</v>
      </c>
      <c r="AD319" s="2">
        <f>(Table2[[#This Row],[Day High]]/Table2[[#This Row],[Close Price]])-1</f>
        <v>4.5973038368475772E-2</v>
      </c>
      <c r="AE319" s="2">
        <f>(Table2[[#This Row],[Close Price]]/Table2[[#This Row],[Current Week Low]])-1</f>
        <v>1.4375876577840119E-2</v>
      </c>
      <c r="AF319" s="2">
        <f>(Table2[[#This Row],[Current Week High]]/Table2[[#This Row],[Close Price]])-1</f>
        <v>5.1157967507777347E-2</v>
      </c>
      <c r="AG319" s="2">
        <f>(Table2[[#This Row],[Close Price]]/Table2[[#This Row],[Current Month Low]])-1</f>
        <v>0.24163090128755349</v>
      </c>
      <c r="AH319" s="2">
        <f>(Table2[[#This Row],[Current Month High]]/Table2[[#This Row],[Close Price]])-1</f>
        <v>0.14448669201520903</v>
      </c>
      <c r="AI319">
        <v>19.0805392326304</v>
      </c>
      <c r="AJ319">
        <v>109.63768115942</v>
      </c>
      <c r="AK319" t="str">
        <f>IF(AND(Table2[[#This Row],[20D EMA]]&gt;Table2[[#This Row],[50D EMA]],Table2[[#This Row],[50D EMA]]&gt;Table2[[#This Row],[200D EMA]]),"Uptrend","Downtrend/NoTrend")</f>
        <v>Uptrend</v>
      </c>
      <c r="AL319">
        <v>-0.11</v>
      </c>
      <c r="AM319" t="s">
        <v>10126</v>
      </c>
      <c r="AN319">
        <v>0.87</v>
      </c>
      <c r="AO319" t="s">
        <v>10125</v>
      </c>
      <c r="AP319">
        <v>5.9732445910478001E-2</v>
      </c>
      <c r="AQ319">
        <f>(Table2[[#This Row],[Sharpe Ratio]]-AVERAGE(Table2[Sharpe Ratio]))/_xlfn.STDEV.P(Table2[Sharpe Ratio])</f>
        <v>6.3537971079214495E-2</v>
      </c>
      <c r="AR3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0.1629327858339038</v>
      </c>
    </row>
    <row r="320" spans="1:44" x14ac:dyDescent="0.3">
      <c r="A320" t="s">
        <v>1263</v>
      </c>
      <c r="B320" t="s">
        <v>1264</v>
      </c>
      <c r="C320" t="s">
        <v>10085</v>
      </c>
      <c r="D320" t="s">
        <v>80</v>
      </c>
      <c r="E320">
        <v>8532.6527832869997</v>
      </c>
      <c r="F320">
        <v>211.11</v>
      </c>
      <c r="G320">
        <v>22.059265741006101</v>
      </c>
      <c r="H320">
        <f>(Table2[[#This Row],[1Y Return vs Nifty]]-AVERAGE(Table2[1Y Return vs Nifty]))/_xlfn.STDEV.P(Table2[1Y Return vs Nifty])</f>
        <v>-0.2697089994734243</v>
      </c>
      <c r="I320">
        <v>-7.2112238262976396</v>
      </c>
      <c r="J320">
        <f>(Table2[[#This Row],[1M Return vs Nifty]]-AVERAGE(Table2[1M Return vs Nifty]))/_xlfn.STDEV.P(Table2[1M Return vs Nifty])</f>
        <v>-0.84004357345524916</v>
      </c>
      <c r="K320">
        <v>10.801225493531</v>
      </c>
      <c r="L320">
        <f>(Table2[[#This Row],[6M Return vs Nifty]]-AVERAGE(Table2[6M Return vs Nifty]))/_xlfn.STDEV.P(Table2[6M Return vs Nifty])</f>
        <v>-6.5554597947908369E-2</v>
      </c>
      <c r="M320">
        <v>-4.8134129891792199</v>
      </c>
      <c r="N320">
        <f>(Table2[[#This Row],[1W Return vs Nifty]]-AVERAGE(Table2[1W Return vs Nifty]))/_xlfn.STDEV.P(Table2[1W Return vs Nifty])</f>
        <v>-0.37154251180895576</v>
      </c>
      <c r="O320">
        <v>215.36</v>
      </c>
      <c r="P320">
        <v>217.29601472018999</v>
      </c>
      <c r="Q320">
        <v>194.75473481432601</v>
      </c>
      <c r="R320">
        <v>39.286600696640797</v>
      </c>
      <c r="S320" s="2">
        <f>(Table2[[#This Row],[Close Price]]-Table2[[#This Row],[20D EMA]])/Table2[[#This Row],[20D EMA]]</f>
        <v>-1.9734398216939078E-2</v>
      </c>
      <c r="T320" s="2">
        <f>(Table2[[#This Row],[Close Price]]-Table2[[#This Row],[50D EMA]])/Table2[[#This Row],[50D EMA]]</f>
        <v>-2.8468146220516955E-2</v>
      </c>
      <c r="U320" s="2">
        <f>(Table2[[#This Row],[Close Price]]-Table2[[#This Row],[200D EMA]])/Table2[[#This Row],[200D EMA]]</f>
        <v>8.397878080482446E-2</v>
      </c>
      <c r="V320">
        <v>0.86956419495154302</v>
      </c>
      <c r="W320">
        <v>209.83</v>
      </c>
      <c r="X320">
        <v>212.65</v>
      </c>
      <c r="Y320">
        <v>207.1</v>
      </c>
      <c r="Z320">
        <v>216.87</v>
      </c>
      <c r="AA320">
        <v>189.55</v>
      </c>
      <c r="AB320">
        <v>225.99</v>
      </c>
      <c r="AC320" s="2">
        <f>(Table2[[#This Row],[Close Price]]/Table2[[#This Row],[Day Low]])-1</f>
        <v>6.1001763332222403E-3</v>
      </c>
      <c r="AD320" s="2">
        <f>(Table2[[#This Row],[Day High]]/Table2[[#This Row],[Close Price]])-1</f>
        <v>7.2947752356591344E-3</v>
      </c>
      <c r="AE320" s="2">
        <f>(Table2[[#This Row],[Close Price]]/Table2[[#This Row],[Current Week Low]])-1</f>
        <v>1.9362626750362155E-2</v>
      </c>
      <c r="AF320" s="2">
        <f>(Table2[[#This Row],[Current Week High]]/Table2[[#This Row],[Close Price]])-1</f>
        <v>2.7284354128179533E-2</v>
      </c>
      <c r="AG320" s="2">
        <f>(Table2[[#This Row],[Close Price]]/Table2[[#This Row],[Current Month Low]])-1</f>
        <v>0.11374307570561859</v>
      </c>
      <c r="AH320" s="2">
        <f>(Table2[[#This Row],[Current Month High]]/Table2[[#This Row],[Close Price]])-1</f>
        <v>7.0484581497797238E-2</v>
      </c>
      <c r="AI320">
        <v>21.263796125242699</v>
      </c>
      <c r="AJ320">
        <v>50.739021777936401</v>
      </c>
      <c r="AK320" t="str">
        <f>IF(AND(Table2[[#This Row],[20D EMA]]&gt;Table2[[#This Row],[50D EMA]],Table2[[#This Row],[50D EMA]]&gt;Table2[[#This Row],[200D EMA]]),"Uptrend","Downtrend/NoTrend")</f>
        <v>Downtrend/NoTrend</v>
      </c>
      <c r="AL320">
        <v>-0.17</v>
      </c>
      <c r="AM320" t="s">
        <v>10126</v>
      </c>
      <c r="AN320">
        <v>-4.28</v>
      </c>
      <c r="AO320" t="s">
        <v>10126</v>
      </c>
      <c r="AP320">
        <v>5.8313057152023999E-2</v>
      </c>
      <c r="AQ320">
        <f>(Table2[[#This Row],[Sharpe Ratio]]-AVERAGE(Table2[Sharpe Ratio]))/_xlfn.STDEV.P(Table2[Sharpe Ratio])</f>
        <v>4.7490519126481813E-2</v>
      </c>
      <c r="AR3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21" spans="1:44" x14ac:dyDescent="0.3">
      <c r="A321" t="s">
        <v>853</v>
      </c>
      <c r="B321" t="s">
        <v>854</v>
      </c>
      <c r="C321" t="s">
        <v>10088</v>
      </c>
      <c r="D321" t="s">
        <v>855</v>
      </c>
      <c r="E321">
        <v>16964.018651449998</v>
      </c>
      <c r="F321">
        <v>763.55</v>
      </c>
      <c r="G321">
        <v>-6.4646220482178496</v>
      </c>
      <c r="H321">
        <f>(Table2[[#This Row],[1Y Return vs Nifty]]-AVERAGE(Table2[1Y Return vs Nifty]))/_xlfn.STDEV.P(Table2[1Y Return vs Nifty])</f>
        <v>-0.61105071676637102</v>
      </c>
      <c r="I321">
        <v>10.0747882089515</v>
      </c>
      <c r="J321">
        <f>(Table2[[#This Row],[1M Return vs Nifty]]-AVERAGE(Table2[1M Return vs Nifty]))/_xlfn.STDEV.P(Table2[1M Return vs Nifty])</f>
        <v>0.76093062827020475</v>
      </c>
      <c r="K321">
        <v>-11.0599856276705</v>
      </c>
      <c r="L321">
        <f>(Table2[[#This Row],[6M Return vs Nifty]]-AVERAGE(Table2[6M Return vs Nifty]))/_xlfn.STDEV.P(Table2[6M Return vs Nifty])</f>
        <v>-0.7334134832677297</v>
      </c>
      <c r="M321">
        <v>1.09859095933701</v>
      </c>
      <c r="N321">
        <f>(Table2[[#This Row],[1W Return vs Nifty]]-AVERAGE(Table2[1W Return vs Nifty]))/_xlfn.STDEV.P(Table2[1W Return vs Nifty])</f>
        <v>0.78782232551073872</v>
      </c>
      <c r="O321">
        <v>703.88</v>
      </c>
      <c r="P321">
        <v>684.68218246891695</v>
      </c>
      <c r="Q321">
        <v>674.05120306283004</v>
      </c>
      <c r="R321">
        <v>81.802025594929404</v>
      </c>
      <c r="S321" s="2">
        <f>(Table2[[#This Row],[Close Price]]-Table2[[#This Row],[20D EMA]])/Table2[[#This Row],[20D EMA]]</f>
        <v>8.4772972665795254E-2</v>
      </c>
      <c r="T321" s="2">
        <f>(Table2[[#This Row],[Close Price]]-Table2[[#This Row],[50D EMA]])/Table2[[#This Row],[50D EMA]]</f>
        <v>0.11518894393701187</v>
      </c>
      <c r="U321" s="2">
        <f>(Table2[[#This Row],[Close Price]]-Table2[[#This Row],[200D EMA]])/Table2[[#This Row],[200D EMA]]</f>
        <v>0.13277744558647053</v>
      </c>
      <c r="V321">
        <v>1.26653965674841</v>
      </c>
      <c r="W321">
        <v>740.6</v>
      </c>
      <c r="X321">
        <v>777.3</v>
      </c>
      <c r="Y321">
        <v>691.15</v>
      </c>
      <c r="Z321">
        <v>777.3</v>
      </c>
      <c r="AA321">
        <v>622.4</v>
      </c>
      <c r="AB321">
        <v>777.3</v>
      </c>
      <c r="AC321" s="2">
        <f>(Table2[[#This Row],[Close Price]]/Table2[[#This Row],[Day Low]])-1</f>
        <v>3.0988387793680738E-2</v>
      </c>
      <c r="AD321" s="2">
        <f>(Table2[[#This Row],[Day High]]/Table2[[#This Row],[Close Price]])-1</f>
        <v>1.8007988998755886E-2</v>
      </c>
      <c r="AE321" s="2">
        <f>(Table2[[#This Row],[Close Price]]/Table2[[#This Row],[Current Week Low]])-1</f>
        <v>0.10475294798524204</v>
      </c>
      <c r="AF321" s="2">
        <f>(Table2[[#This Row],[Current Week High]]/Table2[[#This Row],[Close Price]])-1</f>
        <v>1.8007988998755886E-2</v>
      </c>
      <c r="AG321" s="2">
        <f>(Table2[[#This Row],[Close Price]]/Table2[[#This Row],[Current Month Low]])-1</f>
        <v>0.22678341902313615</v>
      </c>
      <c r="AH321" s="2">
        <f>(Table2[[#This Row],[Current Month High]]/Table2[[#This Row],[Close Price]])-1</f>
        <v>1.8007988998755886E-2</v>
      </c>
      <c r="AI321">
        <v>11.256630214131301</v>
      </c>
      <c r="AJ321">
        <v>28.543771043770999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0.1</v>
      </c>
      <c r="AM321" t="s">
        <v>10125</v>
      </c>
      <c r="AN321">
        <v>10.55</v>
      </c>
      <c r="AO321" t="s">
        <v>10125</v>
      </c>
      <c r="AP321">
        <v>5.8111590363622997E-2</v>
      </c>
      <c r="AQ321">
        <f>(Table2[[#This Row],[Sharpe Ratio]]-AVERAGE(Table2[Sharpe Ratio]))/_xlfn.STDEV.P(Table2[Sharpe Ratio])</f>
        <v>4.5212757950989731E-2</v>
      </c>
      <c r="AR3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0.24950151169783252</v>
      </c>
    </row>
    <row r="322" spans="1:44" x14ac:dyDescent="0.3">
      <c r="A322" t="s">
        <v>1674</v>
      </c>
      <c r="B322" t="s">
        <v>1675</v>
      </c>
      <c r="C322" t="s">
        <v>10091</v>
      </c>
      <c r="D322" t="s">
        <v>109</v>
      </c>
      <c r="E322">
        <v>4621.3789381500001</v>
      </c>
      <c r="F322">
        <v>270.25</v>
      </c>
      <c r="G322">
        <v>71.210601965206294</v>
      </c>
      <c r="H322">
        <f>(Table2[[#This Row],[1Y Return vs Nifty]]-AVERAGE(Table2[1Y Return vs Nifty]))/_xlfn.STDEV.P(Table2[1Y Return vs Nifty])</f>
        <v>0.31847875522493257</v>
      </c>
      <c r="I322">
        <v>-12.4637930403185</v>
      </c>
      <c r="J322">
        <f>(Table2[[#This Row],[1M Return vs Nifty]]-AVERAGE(Table2[1M Return vs Nifty]))/_xlfn.STDEV.P(Table2[1M Return vs Nifty])</f>
        <v>-1.3265194469694457</v>
      </c>
      <c r="K322">
        <v>11.1307592889106</v>
      </c>
      <c r="L322">
        <f>(Table2[[#This Row],[6M Return vs Nifty]]-AVERAGE(Table2[6M Return vs Nifty]))/_xlfn.STDEV.P(Table2[6M Return vs Nifty])</f>
        <v>-5.5487357297915783E-2</v>
      </c>
      <c r="M322">
        <v>3.9563543512985903E-2</v>
      </c>
      <c r="N322">
        <f>(Table2[[#This Row],[1W Return vs Nifty]]-AVERAGE(Table2[1W Return vs Nifty]))/_xlfn.STDEV.P(Table2[1W Return vs Nifty])</f>
        <v>0.58014331203983871</v>
      </c>
      <c r="O322">
        <v>270.05</v>
      </c>
      <c r="P322">
        <v>268.42677198550899</v>
      </c>
      <c r="Q322">
        <v>229.09662809692099</v>
      </c>
      <c r="R322">
        <v>50.719298481461202</v>
      </c>
      <c r="S322" s="2">
        <f>(Table2[[#This Row],[Close Price]]-Table2[[#This Row],[20D EMA]])/Table2[[#This Row],[20D EMA]]</f>
        <v>7.4060359192737869E-4</v>
      </c>
      <c r="T322" s="2">
        <f>(Table2[[#This Row],[Close Price]]-Table2[[#This Row],[50D EMA]])/Table2[[#This Row],[50D EMA]]</f>
        <v>6.7922733675366579E-3</v>
      </c>
      <c r="U322" s="2">
        <f>(Table2[[#This Row],[Close Price]]-Table2[[#This Row],[200D EMA]])/Table2[[#This Row],[200D EMA]]</f>
        <v>0.17963325014835563</v>
      </c>
      <c r="V322">
        <v>0.55373162582260604</v>
      </c>
      <c r="W322">
        <v>268.89999999999998</v>
      </c>
      <c r="X322">
        <v>275</v>
      </c>
      <c r="Y322">
        <v>264</v>
      </c>
      <c r="Z322">
        <v>284.10000000000002</v>
      </c>
      <c r="AA322">
        <v>213.95</v>
      </c>
      <c r="AB322">
        <v>287.7</v>
      </c>
      <c r="AC322" s="2">
        <f>(Table2[[#This Row],[Close Price]]/Table2[[#This Row],[Day Low]])-1</f>
        <v>5.0204537002604965E-3</v>
      </c>
      <c r="AD322" s="2">
        <f>(Table2[[#This Row],[Day High]]/Table2[[#This Row],[Close Price]])-1</f>
        <v>1.7576318223866849E-2</v>
      </c>
      <c r="AE322" s="2">
        <f>(Table2[[#This Row],[Close Price]]/Table2[[#This Row],[Current Week Low]])-1</f>
        <v>2.3674242424242431E-2</v>
      </c>
      <c r="AF322" s="2">
        <f>(Table2[[#This Row],[Current Week High]]/Table2[[#This Row],[Close Price]])-1</f>
        <v>5.1248843663274757E-2</v>
      </c>
      <c r="AG322" s="2">
        <f>(Table2[[#This Row],[Close Price]]/Table2[[#This Row],[Current Month Low]])-1</f>
        <v>0.26314559476513222</v>
      </c>
      <c r="AH322" s="2">
        <f>(Table2[[#This Row],[Current Month High]]/Table2[[#This Row],[Close Price]])-1</f>
        <v>6.4569842738205319E-2</v>
      </c>
      <c r="AI322">
        <v>18.575393154486498</v>
      </c>
      <c r="AJ322">
        <v>108.848531684698</v>
      </c>
      <c r="AK322" t="str">
        <f>IF(AND(Table2[[#This Row],[20D EMA]]&gt;Table2[[#This Row],[50D EMA]],Table2[[#This Row],[50D EMA]]&gt;Table2[[#This Row],[200D EMA]]),"Uptrend","Downtrend/NoTrend")</f>
        <v>Uptrend</v>
      </c>
      <c r="AL322">
        <v>0</v>
      </c>
      <c r="AM322">
        <v>0</v>
      </c>
      <c r="AN322">
        <v>1.92</v>
      </c>
      <c r="AO322" t="s">
        <v>10125</v>
      </c>
      <c r="AP322">
        <v>5.7954123608099997E-2</v>
      </c>
      <c r="AQ322">
        <f>(Table2[[#This Row],[Sharpe Ratio]]-AVERAGE(Table2[Sharpe Ratio]))/_xlfn.STDEV.P(Table2[Sharpe Ratio])</f>
        <v>4.3432456269468456E-2</v>
      </c>
      <c r="AR3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-0.43995228073312176</v>
      </c>
    </row>
    <row r="323" spans="1:44" x14ac:dyDescent="0.3">
      <c r="A323" t="s">
        <v>891</v>
      </c>
      <c r="B323" t="s">
        <v>892</v>
      </c>
      <c r="C323" t="s">
        <v>10080</v>
      </c>
      <c r="D323" t="s">
        <v>197</v>
      </c>
      <c r="E323">
        <v>16311.334370099999</v>
      </c>
      <c r="F323">
        <v>671</v>
      </c>
      <c r="G323">
        <v>12.5676073923813</v>
      </c>
      <c r="H323">
        <f>(Table2[[#This Row],[1Y Return vs Nifty]]-AVERAGE(Table2[1Y Return vs Nifty]))/_xlfn.STDEV.P(Table2[1Y Return vs Nifty])</f>
        <v>-0.38329446105631299</v>
      </c>
      <c r="I323">
        <v>8.8316434043176493</v>
      </c>
      <c r="J323">
        <f>(Table2[[#This Row],[1M Return vs Nifty]]-AVERAGE(Table2[1M Return vs Nifty]))/_xlfn.STDEV.P(Table2[1M Return vs Nifty])</f>
        <v>0.64579460052885074</v>
      </c>
      <c r="K323">
        <v>8.1149405558124208</v>
      </c>
      <c r="L323">
        <f>(Table2[[#This Row],[6M Return vs Nifty]]-AVERAGE(Table2[6M Return vs Nifty]))/_xlfn.STDEV.P(Table2[6M Return vs Nifty])</f>
        <v>-0.14762046585475258</v>
      </c>
      <c r="M323">
        <v>-2.24183887002064</v>
      </c>
      <c r="N323">
        <f>(Table2[[#This Row],[1W Return vs Nifty]]-AVERAGE(Table2[1W Return vs Nifty]))/_xlfn.STDEV.P(Table2[1W Return vs Nifty])</f>
        <v>0.1327522478489909</v>
      </c>
      <c r="O323">
        <v>649.79</v>
      </c>
      <c r="P323">
        <v>619.11138684639002</v>
      </c>
      <c r="Q323">
        <v>575.32416043006594</v>
      </c>
      <c r="R323">
        <v>57.405194230181202</v>
      </c>
      <c r="S323" s="2">
        <f>(Table2[[#This Row],[Close Price]]-Table2[[#This Row],[20D EMA]])/Table2[[#This Row],[20D EMA]]</f>
        <v>3.2641314886347958E-2</v>
      </c>
      <c r="T323" s="2">
        <f>(Table2[[#This Row],[Close Price]]-Table2[[#This Row],[50D EMA]])/Table2[[#This Row],[50D EMA]]</f>
        <v>8.381143402630431E-2</v>
      </c>
      <c r="U323" s="2">
        <f>(Table2[[#This Row],[Close Price]]-Table2[[#This Row],[200D EMA]])/Table2[[#This Row],[200D EMA]]</f>
        <v>0.16629901219238649</v>
      </c>
      <c r="V323">
        <v>1.8050413423659</v>
      </c>
      <c r="W323">
        <v>667.65</v>
      </c>
      <c r="X323">
        <v>684.8</v>
      </c>
      <c r="Y323">
        <v>667.65</v>
      </c>
      <c r="Z323">
        <v>722</v>
      </c>
      <c r="AA323">
        <v>540</v>
      </c>
      <c r="AB323">
        <v>722</v>
      </c>
      <c r="AC323" s="2">
        <f>(Table2[[#This Row],[Close Price]]/Table2[[#This Row],[Day Low]])-1</f>
        <v>5.017599041413856E-3</v>
      </c>
      <c r="AD323" s="2">
        <f>(Table2[[#This Row],[Day High]]/Table2[[#This Row],[Close Price]])-1</f>
        <v>2.0566318926974692E-2</v>
      </c>
      <c r="AE323" s="2">
        <f>(Table2[[#This Row],[Close Price]]/Table2[[#This Row],[Current Week Low]])-1</f>
        <v>5.017599041413856E-3</v>
      </c>
      <c r="AF323" s="2">
        <f>(Table2[[#This Row],[Current Week High]]/Table2[[#This Row],[Close Price]])-1</f>
        <v>7.6005961251862875E-2</v>
      </c>
      <c r="AG323" s="2">
        <f>(Table2[[#This Row],[Close Price]]/Table2[[#This Row],[Current Month Low]])-1</f>
        <v>0.24259259259259269</v>
      </c>
      <c r="AH323" s="2">
        <f>(Table2[[#This Row],[Current Month High]]/Table2[[#This Row],[Close Price]])-1</f>
        <v>7.6005961251862875E-2</v>
      </c>
      <c r="AI323">
        <v>7.6005961251862804</v>
      </c>
      <c r="AJ323">
        <v>40.083507306889302</v>
      </c>
      <c r="AK323" t="str">
        <f>IF(AND(Table2[[#This Row],[20D EMA]]&gt;Table2[[#This Row],[50D EMA]],Table2[[#This Row],[50D EMA]]&gt;Table2[[#This Row],[200D EMA]]),"Uptrend","Downtrend/NoTrend")</f>
        <v>Uptrend</v>
      </c>
      <c r="AL323">
        <v>0.04</v>
      </c>
      <c r="AM323" t="s">
        <v>10125</v>
      </c>
      <c r="AN323">
        <v>8.8000000000000007</v>
      </c>
      <c r="AO323" t="s">
        <v>10125</v>
      </c>
      <c r="AP323">
        <v>5.7878612537071002E-2</v>
      </c>
      <c r="AQ323">
        <f>(Table2[[#This Row],[Sharpe Ratio]]-AVERAGE(Table2[Sharpe Ratio]))/_xlfn.STDEV.P(Table2[Sharpe Ratio])</f>
        <v>4.2578736471407606E-2</v>
      </c>
      <c r="AR3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0.29021065793818368</v>
      </c>
    </row>
    <row r="324" spans="1:44" x14ac:dyDescent="0.3">
      <c r="A324" t="s">
        <v>717</v>
      </c>
      <c r="B324" t="s">
        <v>718</v>
      </c>
      <c r="C324" t="s">
        <v>10090</v>
      </c>
      <c r="D324" t="s">
        <v>162</v>
      </c>
      <c r="E324">
        <v>22007.717945199998</v>
      </c>
      <c r="F324">
        <v>5084.3</v>
      </c>
      <c r="G324">
        <v>67.536874278872801</v>
      </c>
      <c r="H324">
        <f>(Table2[[#This Row],[1Y Return vs Nifty]]-AVERAGE(Table2[1Y Return vs Nifty]))/_xlfn.STDEV.P(Table2[1Y Return vs Nifty])</f>
        <v>0.27451572583055017</v>
      </c>
      <c r="I324">
        <v>9.4197210754498002</v>
      </c>
      <c r="J324">
        <f>(Table2[[#This Row],[1M Return vs Nifty]]-AVERAGE(Table2[1M Return vs Nifty]))/_xlfn.STDEV.P(Table2[1M Return vs Nifty])</f>
        <v>0.7002604413586202</v>
      </c>
      <c r="K324">
        <v>55.175697526580599</v>
      </c>
      <c r="L324">
        <f>(Table2[[#This Row],[6M Return vs Nifty]]-AVERAGE(Table2[6M Return vs Nifty]))/_xlfn.STDEV.P(Table2[6M Return vs Nifty])</f>
        <v>1.2900832605560304</v>
      </c>
      <c r="M324">
        <v>-5.0972872095413804</v>
      </c>
      <c r="N324">
        <f>(Table2[[#This Row],[1W Return vs Nifty]]-AVERAGE(Table2[1W Return vs Nifty]))/_xlfn.STDEV.P(Table2[1W Return vs Nifty])</f>
        <v>-0.42721124819267059</v>
      </c>
      <c r="O324">
        <v>4862.84</v>
      </c>
      <c r="P324">
        <v>4454.4716107878203</v>
      </c>
      <c r="Q324">
        <v>3571.6706264827799</v>
      </c>
      <c r="R324">
        <v>59.886493517551102</v>
      </c>
      <c r="S324" s="2">
        <f>(Table2[[#This Row],[Close Price]]-Table2[[#This Row],[20D EMA]])/Table2[[#This Row],[20D EMA]]</f>
        <v>4.5541288629689654E-2</v>
      </c>
      <c r="T324" s="2">
        <f>(Table2[[#This Row],[Close Price]]-Table2[[#This Row],[50D EMA]])/Table2[[#This Row],[50D EMA]]</f>
        <v>0.14139239044354088</v>
      </c>
      <c r="U324" s="2">
        <f>(Table2[[#This Row],[Close Price]]-Table2[[#This Row],[200D EMA]])/Table2[[#This Row],[200D EMA]]</f>
        <v>0.42350752118674212</v>
      </c>
      <c r="V324">
        <v>0.93870774807430901</v>
      </c>
      <c r="W324">
        <v>5061.8</v>
      </c>
      <c r="X324">
        <v>5179.95</v>
      </c>
      <c r="Y324">
        <v>4995</v>
      </c>
      <c r="Z324">
        <v>5379</v>
      </c>
      <c r="AA324">
        <v>3742.95</v>
      </c>
      <c r="AB324">
        <v>5379</v>
      </c>
      <c r="AC324" s="2">
        <f>(Table2[[#This Row],[Close Price]]/Table2[[#This Row],[Day Low]])-1</f>
        <v>4.4450590698961179E-3</v>
      </c>
      <c r="AD324" s="2">
        <f>(Table2[[#This Row],[Day High]]/Table2[[#This Row],[Close Price]])-1</f>
        <v>1.8812815923529236E-2</v>
      </c>
      <c r="AE324" s="2">
        <f>(Table2[[#This Row],[Close Price]]/Table2[[#This Row],[Current Week Low]])-1</f>
        <v>1.7877877877877868E-2</v>
      </c>
      <c r="AF324" s="2">
        <f>(Table2[[#This Row],[Current Week High]]/Table2[[#This Row],[Close Price]])-1</f>
        <v>5.7962748067580616E-2</v>
      </c>
      <c r="AG324" s="2">
        <f>(Table2[[#This Row],[Close Price]]/Table2[[#This Row],[Current Month Low]])-1</f>
        <v>0.35836706341254909</v>
      </c>
      <c r="AH324" s="2">
        <f>(Table2[[#This Row],[Current Month High]]/Table2[[#This Row],[Close Price]])-1</f>
        <v>5.7962748067580616E-2</v>
      </c>
      <c r="AI324">
        <v>5.7962748067580598</v>
      </c>
      <c r="AJ324">
        <v>109.23045267489699</v>
      </c>
      <c r="AK324" t="str">
        <f>IF(AND(Table2[[#This Row],[20D EMA]]&gt;Table2[[#This Row],[50D EMA]],Table2[[#This Row],[50D EMA]]&gt;Table2[[#This Row],[200D EMA]]),"Uptrend","Downtrend/NoTrend")</f>
        <v>Uptrend</v>
      </c>
      <c r="AL324">
        <v>0.31</v>
      </c>
      <c r="AM324" t="s">
        <v>10125</v>
      </c>
      <c r="AN324">
        <v>8.3000000000000007</v>
      </c>
      <c r="AO324" t="s">
        <v>10125</v>
      </c>
      <c r="AP324">
        <v>5.6779012447029001E-2</v>
      </c>
      <c r="AQ324">
        <f>(Table2[[#This Row],[Sharpe Ratio]]-AVERAGE(Table2[Sharpe Ratio]))/_xlfn.STDEV.P(Table2[Sharpe Ratio])</f>
        <v>3.014677975266529E-2</v>
      </c>
      <c r="AR3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1.8677949593051952</v>
      </c>
    </row>
    <row r="325" spans="1:44" x14ac:dyDescent="0.3">
      <c r="A325" t="s">
        <v>99</v>
      </c>
      <c r="B325" t="s">
        <v>100</v>
      </c>
      <c r="C325" t="s">
        <v>10083</v>
      </c>
      <c r="D325" t="s">
        <v>101</v>
      </c>
      <c r="E325">
        <v>282948.48683499999</v>
      </c>
      <c r="F325">
        <v>669.65</v>
      </c>
      <c r="G325">
        <v>91.640691608496596</v>
      </c>
      <c r="H325">
        <f>(Table2[[#This Row],[1Y Return vs Nifty]]-AVERAGE(Table2[1Y Return vs Nifty]))/_xlfn.STDEV.P(Table2[1Y Return vs Nifty])</f>
        <v>0.56296302521018093</v>
      </c>
      <c r="I325">
        <v>-11.9137345861485</v>
      </c>
      <c r="J325">
        <f>(Table2[[#This Row],[1M Return vs Nifty]]-AVERAGE(Table2[1M Return vs Nifty]))/_xlfn.STDEV.P(Table2[1M Return vs Nifty])</f>
        <v>-1.2755748223347181</v>
      </c>
      <c r="K325">
        <v>103.97136334299699</v>
      </c>
      <c r="L325">
        <f>(Table2[[#This Row],[6M Return vs Nifty]]-AVERAGE(Table2[6M Return vs Nifty]))/_xlfn.STDEV.P(Table2[6M Return vs Nifty])</f>
        <v>2.7807883637598132</v>
      </c>
      <c r="M325">
        <v>0.86997168438424299</v>
      </c>
      <c r="N325">
        <f>(Table2[[#This Row],[1W Return vs Nifty]]-AVERAGE(Table2[1W Return vs Nifty]))/_xlfn.STDEV.P(Table2[1W Return vs Nifty])</f>
        <v>0.74298927891233735</v>
      </c>
      <c r="O325">
        <v>658.82</v>
      </c>
      <c r="P325">
        <v>594.76467343881802</v>
      </c>
      <c r="Q325">
        <v>430.129405958973</v>
      </c>
      <c r="R325">
        <v>53.455970186061201</v>
      </c>
      <c r="S325" s="2">
        <f>(Table2[[#This Row],[Close Price]]-Table2[[#This Row],[20D EMA]])/Table2[[#This Row],[20D EMA]]</f>
        <v>1.6438480920433391E-2</v>
      </c>
      <c r="T325" s="2">
        <f>(Table2[[#This Row],[Close Price]]-Table2[[#This Row],[50D EMA]])/Table2[[#This Row],[50D EMA]]</f>
        <v>0.12590748897073697</v>
      </c>
      <c r="U325" s="2">
        <f>(Table2[[#This Row],[Close Price]]-Table2[[#This Row],[200D EMA]])/Table2[[#This Row],[200D EMA]]</f>
        <v>0.55685705446484435</v>
      </c>
      <c r="V325">
        <v>0.234428785105111</v>
      </c>
      <c r="W325">
        <v>662.3</v>
      </c>
      <c r="X325">
        <v>679.3</v>
      </c>
      <c r="Y325">
        <v>646.25</v>
      </c>
      <c r="Z325">
        <v>679.45</v>
      </c>
      <c r="AA325">
        <v>596.79999999999995</v>
      </c>
      <c r="AB325">
        <v>740</v>
      </c>
      <c r="AC325" s="2">
        <f>(Table2[[#This Row],[Close Price]]/Table2[[#This Row],[Day Low]])-1</f>
        <v>1.1097689868639682E-2</v>
      </c>
      <c r="AD325" s="2">
        <f>(Table2[[#This Row],[Day High]]/Table2[[#This Row],[Close Price]])-1</f>
        <v>1.4410512954528443E-2</v>
      </c>
      <c r="AE325" s="2">
        <f>(Table2[[#This Row],[Close Price]]/Table2[[#This Row],[Current Week Low]])-1</f>
        <v>3.6208897485493274E-2</v>
      </c>
      <c r="AF325" s="2">
        <f>(Table2[[#This Row],[Current Week High]]/Table2[[#This Row],[Close Price]])-1</f>
        <v>1.4634510565220804E-2</v>
      </c>
      <c r="AG325" s="2">
        <f>(Table2[[#This Row],[Close Price]]/Table2[[#This Row],[Current Month Low]])-1</f>
        <v>0.12206769436997322</v>
      </c>
      <c r="AH325" s="2">
        <f>(Table2[[#This Row],[Current Month High]]/Table2[[#This Row],[Close Price]])-1</f>
        <v>0.10505487941461955</v>
      </c>
      <c r="AI325">
        <v>20.615246770701098</v>
      </c>
      <c r="AJ325">
        <v>135.29515108924801</v>
      </c>
      <c r="AK325" t="str">
        <f>IF(AND(Table2[[#This Row],[20D EMA]]&gt;Table2[[#This Row],[50D EMA]],Table2[[#This Row],[50D EMA]]&gt;Table2[[#This Row],[200D EMA]]),"Uptrend","Downtrend/NoTrend")</f>
        <v>Uptrend</v>
      </c>
      <c r="AL325">
        <v>0.74</v>
      </c>
      <c r="AM325" t="s">
        <v>10125</v>
      </c>
      <c r="AN325">
        <v>-3.86</v>
      </c>
      <c r="AO325" t="s">
        <v>10126</v>
      </c>
      <c r="AP325">
        <v>5.6517463791797E-2</v>
      </c>
      <c r="AQ325">
        <f>(Table2[[#This Row],[Sharpe Ratio]]-AVERAGE(Table2[Sharpe Ratio]))/_xlfn.STDEV.P(Table2[Sharpe Ratio])</f>
        <v>2.7189739651326907E-2</v>
      </c>
      <c r="AR3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2.8383555851989404</v>
      </c>
    </row>
    <row r="326" spans="1:44" x14ac:dyDescent="0.3">
      <c r="A326" t="s">
        <v>508</v>
      </c>
      <c r="B326" t="s">
        <v>509</v>
      </c>
      <c r="C326" t="s">
        <v>10084</v>
      </c>
      <c r="D326" t="s">
        <v>230</v>
      </c>
      <c r="E326">
        <v>39412.238206349997</v>
      </c>
      <c r="F326">
        <v>4178.55</v>
      </c>
      <c r="G326">
        <v>1.6130644281409601</v>
      </c>
      <c r="H326">
        <f>(Table2[[#This Row],[1Y Return vs Nifty]]-AVERAGE(Table2[1Y Return vs Nifty]))/_xlfn.STDEV.P(Table2[1Y Return vs Nifty])</f>
        <v>-0.51438607574797557</v>
      </c>
      <c r="I326">
        <v>5.5922844840577799</v>
      </c>
      <c r="J326">
        <f>(Table2[[#This Row],[1M Return vs Nifty]]-AVERAGE(Table2[1M Return vs Nifty]))/_xlfn.STDEV.P(Table2[1M Return vs Nifty])</f>
        <v>0.34577571526544443</v>
      </c>
      <c r="K326">
        <v>3.3272444902491398</v>
      </c>
      <c r="L326">
        <f>(Table2[[#This Row],[6M Return vs Nifty]]-AVERAGE(Table2[6M Return vs Nifty]))/_xlfn.STDEV.P(Table2[6M Return vs Nifty])</f>
        <v>-0.29388433659227881</v>
      </c>
      <c r="M326">
        <v>-4.8995426339110697</v>
      </c>
      <c r="N326">
        <f>(Table2[[#This Row],[1W Return vs Nifty]]-AVERAGE(Table2[1W Return vs Nifty]))/_xlfn.STDEV.P(Table2[1W Return vs Nifty])</f>
        <v>-0.38843283908588622</v>
      </c>
      <c r="O326">
        <v>4026.56</v>
      </c>
      <c r="P326">
        <v>3905.9677365651801</v>
      </c>
      <c r="Q326">
        <v>3697.3586138793398</v>
      </c>
      <c r="R326">
        <v>61.740753084982103</v>
      </c>
      <c r="S326" s="2">
        <f>(Table2[[#This Row],[Close Price]]-Table2[[#This Row],[20D EMA]])/Table2[[#This Row],[20D EMA]]</f>
        <v>3.7746860843995929E-2</v>
      </c>
      <c r="T326" s="2">
        <f>(Table2[[#This Row],[Close Price]]-Table2[[#This Row],[50D EMA]])/Table2[[#This Row],[50D EMA]]</f>
        <v>6.9786102143926776E-2</v>
      </c>
      <c r="U326" s="2">
        <f>(Table2[[#This Row],[Close Price]]-Table2[[#This Row],[200D EMA]])/Table2[[#This Row],[200D EMA]]</f>
        <v>0.13014463468984014</v>
      </c>
      <c r="V326">
        <v>0.93914875485570504</v>
      </c>
      <c r="W326">
        <v>4104.95</v>
      </c>
      <c r="X326">
        <v>4199</v>
      </c>
      <c r="Y326">
        <v>4051.1</v>
      </c>
      <c r="Z326">
        <v>4336.8999999999996</v>
      </c>
      <c r="AA326">
        <v>3567.35</v>
      </c>
      <c r="AB326">
        <v>4339.7</v>
      </c>
      <c r="AC326" s="2">
        <f>(Table2[[#This Row],[Close Price]]/Table2[[#This Row],[Day Low]])-1</f>
        <v>1.7929572832799501E-2</v>
      </c>
      <c r="AD326" s="2">
        <f>(Table2[[#This Row],[Day High]]/Table2[[#This Row],[Close Price]])-1</f>
        <v>4.8940421916692234E-3</v>
      </c>
      <c r="AE326" s="2">
        <f>(Table2[[#This Row],[Close Price]]/Table2[[#This Row],[Current Week Low]])-1</f>
        <v>3.1460590950606049E-2</v>
      </c>
      <c r="AF326" s="2">
        <f>(Table2[[#This Row],[Current Week High]]/Table2[[#This Row],[Close Price]])-1</f>
        <v>3.7895920833781904E-2</v>
      </c>
      <c r="AG326" s="2">
        <f>(Table2[[#This Row],[Close Price]]/Table2[[#This Row],[Current Month Low]])-1</f>
        <v>0.17133166075658401</v>
      </c>
      <c r="AH326" s="2">
        <f>(Table2[[#This Row],[Current Month High]]/Table2[[#This Row],[Close Price]])-1</f>
        <v>3.856600974022073E-2</v>
      </c>
      <c r="AI326">
        <v>10.8039870289933</v>
      </c>
      <c r="AJ326">
        <v>34.759332419575898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-0.11</v>
      </c>
      <c r="AM326" t="s">
        <v>10126</v>
      </c>
      <c r="AN326">
        <v>9.8800000000000008</v>
      </c>
      <c r="AO326" t="s">
        <v>10125</v>
      </c>
      <c r="AP326">
        <v>5.6503683749277001E-2</v>
      </c>
      <c r="AQ326">
        <f>(Table2[[#This Row],[Sharpe Ratio]]-AVERAGE(Table2[Sharpe Ratio]))/_xlfn.STDEV.P(Table2[Sharpe Ratio])</f>
        <v>2.7033944018221314E-2</v>
      </c>
      <c r="AR3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-0.82389359214247482</v>
      </c>
    </row>
    <row r="327" spans="1:44" x14ac:dyDescent="0.3">
      <c r="A327" t="s">
        <v>1802</v>
      </c>
      <c r="B327" t="s">
        <v>1803</v>
      </c>
      <c r="C327" t="s">
        <v>10075</v>
      </c>
      <c r="D327" t="s">
        <v>302</v>
      </c>
      <c r="E327">
        <v>3801.6781413799999</v>
      </c>
      <c r="F327">
        <v>1419.95</v>
      </c>
      <c r="G327">
        <v>2.5172110540318</v>
      </c>
      <c r="H327">
        <f>(Table2[[#This Row],[1Y Return vs Nifty]]-AVERAGE(Table2[1Y Return vs Nifty]))/_xlfn.STDEV.P(Table2[1Y Return vs Nifty])</f>
        <v>-0.50356626870600574</v>
      </c>
      <c r="I327">
        <v>7.2075863460665701</v>
      </c>
      <c r="J327">
        <f>(Table2[[#This Row],[1M Return vs Nifty]]-AVERAGE(Table2[1M Return vs Nifty]))/_xlfn.STDEV.P(Table2[1M Return vs Nifty])</f>
        <v>0.49537971899989452</v>
      </c>
      <c r="K327">
        <v>-14.2244177940212</v>
      </c>
      <c r="L327">
        <f>(Table2[[#This Row],[6M Return vs Nifty]]-AVERAGE(Table2[6M Return vs Nifty]))/_xlfn.STDEV.P(Table2[6M Return vs Nifty])</f>
        <v>-0.83008672463446942</v>
      </c>
      <c r="M327">
        <v>2.0489509295500499</v>
      </c>
      <c r="N327">
        <f>(Table2[[#This Row],[1W Return vs Nifty]]-AVERAGE(Table2[1W Return vs Nifty]))/_xlfn.STDEV.P(Table2[1W Return vs Nifty])</f>
        <v>0.97419126941811207</v>
      </c>
      <c r="O327">
        <v>1333.15</v>
      </c>
      <c r="P327">
        <v>1319.0739371770501</v>
      </c>
      <c r="Q327">
        <v>1278.24072523358</v>
      </c>
      <c r="R327">
        <v>68.669312409761503</v>
      </c>
      <c r="S327" s="2">
        <f>(Table2[[#This Row],[Close Price]]-Table2[[#This Row],[20D EMA]])/Table2[[#This Row],[20D EMA]]</f>
        <v>6.5108952480966098E-2</v>
      </c>
      <c r="T327" s="2">
        <f>(Table2[[#This Row],[Close Price]]-Table2[[#This Row],[50D EMA]])/Table2[[#This Row],[50D EMA]]</f>
        <v>7.6474911663280076E-2</v>
      </c>
      <c r="U327" s="2">
        <f>(Table2[[#This Row],[Close Price]]-Table2[[#This Row],[200D EMA]])/Table2[[#This Row],[200D EMA]]</f>
        <v>0.11086274437119407</v>
      </c>
      <c r="V327">
        <v>1.1227537736100801</v>
      </c>
      <c r="W327">
        <v>1390</v>
      </c>
      <c r="X327">
        <v>1437</v>
      </c>
      <c r="Y327">
        <v>1345.9</v>
      </c>
      <c r="Z327">
        <v>1523.4</v>
      </c>
      <c r="AA327">
        <v>1104.0999999999999</v>
      </c>
      <c r="AB327">
        <v>1523.4</v>
      </c>
      <c r="AC327" s="2">
        <f>(Table2[[#This Row],[Close Price]]/Table2[[#This Row],[Day Low]])-1</f>
        <v>2.1546762589928159E-2</v>
      </c>
      <c r="AD327" s="2">
        <f>(Table2[[#This Row],[Day High]]/Table2[[#This Row],[Close Price]])-1</f>
        <v>1.200746505158623E-2</v>
      </c>
      <c r="AE327" s="2">
        <f>(Table2[[#This Row],[Close Price]]/Table2[[#This Row],[Current Week Low]])-1</f>
        <v>5.5018946429898241E-2</v>
      </c>
      <c r="AF327" s="2">
        <f>(Table2[[#This Row],[Current Week High]]/Table2[[#This Row],[Close Price]])-1</f>
        <v>7.2854677981619043E-2</v>
      </c>
      <c r="AG327" s="2">
        <f>(Table2[[#This Row],[Close Price]]/Table2[[#This Row],[Current Month Low]])-1</f>
        <v>0.2860701023458021</v>
      </c>
      <c r="AH327" s="2">
        <f>(Table2[[#This Row],[Current Month High]]/Table2[[#This Row],[Close Price]])-1</f>
        <v>7.2854677981619043E-2</v>
      </c>
      <c r="AI327">
        <v>28.381281031022201</v>
      </c>
      <c r="AJ327">
        <v>50.259259259259203</v>
      </c>
      <c r="AK327" t="str">
        <f>IF(AND(Table2[[#This Row],[20D EMA]]&gt;Table2[[#This Row],[50D EMA]],Table2[[#This Row],[50D EMA]]&gt;Table2[[#This Row],[200D EMA]]),"Uptrend","Downtrend/NoTrend")</f>
        <v>Uptrend</v>
      </c>
      <c r="AL327">
        <v>0.02</v>
      </c>
      <c r="AM327" t="s">
        <v>10125</v>
      </c>
      <c r="AN327">
        <v>14.47</v>
      </c>
      <c r="AO327" t="s">
        <v>10125</v>
      </c>
      <c r="AP327">
        <v>5.6475318761054001E-2</v>
      </c>
      <c r="AQ327">
        <f>(Table2[[#This Row],[Sharpe Ratio]]-AVERAGE(Table2[Sharpe Ratio]))/_xlfn.STDEV.P(Table2[Sharpe Ratio])</f>
        <v>2.6713252605852934E-2</v>
      </c>
      <c r="AR3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0.16263124768338444</v>
      </c>
    </row>
    <row r="328" spans="1:44" x14ac:dyDescent="0.3">
      <c r="A328" t="s">
        <v>1079</v>
      </c>
      <c r="B328" t="s">
        <v>1080</v>
      </c>
      <c r="C328" t="s">
        <v>10088</v>
      </c>
      <c r="D328" t="s">
        <v>716</v>
      </c>
      <c r="E328">
        <v>11293.325541050001</v>
      </c>
      <c r="F328">
        <v>8683.25</v>
      </c>
      <c r="G328">
        <v>-14.817541161325799</v>
      </c>
      <c r="H328">
        <f>(Table2[[#This Row],[1Y Return vs Nifty]]-AVERAGE(Table2[1Y Return vs Nifty]))/_xlfn.STDEV.P(Table2[1Y Return vs Nifty])</f>
        <v>-0.71100903154962092</v>
      </c>
      <c r="I328">
        <v>17.008029331967901</v>
      </c>
      <c r="J328">
        <f>(Table2[[#This Row],[1M Return vs Nifty]]-AVERAGE(Table2[1M Return vs Nifty]))/_xlfn.STDEV.P(Table2[1M Return vs Nifty])</f>
        <v>1.4030648666160184</v>
      </c>
      <c r="K328">
        <v>-0.74865705457905296</v>
      </c>
      <c r="L328">
        <f>(Table2[[#This Row],[6M Return vs Nifty]]-AVERAGE(Table2[6M Return vs Nifty]))/_xlfn.STDEV.P(Table2[6M Return vs Nifty])</f>
        <v>-0.41840292100695076</v>
      </c>
      <c r="M328">
        <v>2.5604852732231702</v>
      </c>
      <c r="N328">
        <f>(Table2[[#This Row],[1W Return vs Nifty]]-AVERAGE(Table2[1W Return vs Nifty]))/_xlfn.STDEV.P(Table2[1W Return vs Nifty])</f>
        <v>1.0745049593784961</v>
      </c>
      <c r="O328">
        <v>8134.72</v>
      </c>
      <c r="P328">
        <v>7664.2637500532001</v>
      </c>
      <c r="Q328">
        <v>7582.9412847103404</v>
      </c>
      <c r="R328">
        <v>65.1791606656586</v>
      </c>
      <c r="S328" s="2">
        <f>(Table2[[#This Row],[Close Price]]-Table2[[#This Row],[20D EMA]])/Table2[[#This Row],[20D EMA]]</f>
        <v>6.7430716730262352E-2</v>
      </c>
      <c r="T328" s="2">
        <f>(Table2[[#This Row],[Close Price]]-Table2[[#This Row],[50D EMA]])/Table2[[#This Row],[50D EMA]]</f>
        <v>0.13295292061676856</v>
      </c>
      <c r="U328" s="2">
        <f>(Table2[[#This Row],[Close Price]]-Table2[[#This Row],[200D EMA]])/Table2[[#This Row],[200D EMA]]</f>
        <v>0.14510315641085569</v>
      </c>
      <c r="V328">
        <v>2.73477935314774</v>
      </c>
      <c r="W328">
        <v>8645</v>
      </c>
      <c r="X328">
        <v>8991.9</v>
      </c>
      <c r="Y328">
        <v>8645</v>
      </c>
      <c r="Z328">
        <v>9450</v>
      </c>
      <c r="AA328">
        <v>6780.05</v>
      </c>
      <c r="AB328">
        <v>9450</v>
      </c>
      <c r="AC328" s="2">
        <f>(Table2[[#This Row],[Close Price]]/Table2[[#This Row],[Day Low]])-1</f>
        <v>4.4245228455754848E-3</v>
      </c>
      <c r="AD328" s="2">
        <f>(Table2[[#This Row],[Day High]]/Table2[[#This Row],[Close Price]])-1</f>
        <v>3.554544669334625E-2</v>
      </c>
      <c r="AE328" s="2">
        <f>(Table2[[#This Row],[Close Price]]/Table2[[#This Row],[Current Week Low]])-1</f>
        <v>4.4245228455754848E-3</v>
      </c>
      <c r="AF328" s="2">
        <f>(Table2[[#This Row],[Current Week High]]/Table2[[#This Row],[Close Price]])-1</f>
        <v>8.8302190999913543E-2</v>
      </c>
      <c r="AG328" s="2">
        <f>(Table2[[#This Row],[Close Price]]/Table2[[#This Row],[Current Month Low]])-1</f>
        <v>0.28070589449930305</v>
      </c>
      <c r="AH328" s="2">
        <f>(Table2[[#This Row],[Current Month High]]/Table2[[#This Row],[Close Price]])-1</f>
        <v>8.8302190999913543E-2</v>
      </c>
      <c r="AI328">
        <v>12.169982437451401</v>
      </c>
      <c r="AJ328">
        <v>31.740047335841702</v>
      </c>
      <c r="AK328" t="str">
        <f>IF(AND(Table2[[#This Row],[20D EMA]]&gt;Table2[[#This Row],[50D EMA]],Table2[[#This Row],[50D EMA]]&gt;Table2[[#This Row],[200D EMA]]),"Uptrend","Downtrend/NoTrend")</f>
        <v>Uptrend</v>
      </c>
      <c r="AL328">
        <v>0.08</v>
      </c>
      <c r="AM328" t="s">
        <v>10125</v>
      </c>
      <c r="AN328">
        <v>15.85</v>
      </c>
      <c r="AO328" t="s">
        <v>10125</v>
      </c>
      <c r="AP328">
        <v>5.6469521047655999E-2</v>
      </c>
      <c r="AQ328">
        <f>(Table2[[#This Row],[Sharpe Ratio]]-AVERAGE(Table2[Sharpe Ratio]))/_xlfn.STDEV.P(Table2[Sharpe Ratio])</f>
        <v>2.664770430089701E-2</v>
      </c>
      <c r="AR3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1.3748055777388397</v>
      </c>
    </row>
    <row r="329" spans="1:44" x14ac:dyDescent="0.3">
      <c r="A329" t="s">
        <v>1841</v>
      </c>
      <c r="B329" t="s">
        <v>1842</v>
      </c>
      <c r="C329" t="s">
        <v>10084</v>
      </c>
      <c r="D329" t="s">
        <v>470</v>
      </c>
      <c r="E329">
        <v>3604.3678839599902</v>
      </c>
      <c r="F329">
        <v>4171.95</v>
      </c>
      <c r="G329">
        <v>23.491572264634101</v>
      </c>
      <c r="H329">
        <f>(Table2[[#This Row],[1Y Return vs Nifty]]-AVERAGE(Table2[1Y Return vs Nifty]))/_xlfn.STDEV.P(Table2[1Y Return vs Nifty])</f>
        <v>-0.25256877048087523</v>
      </c>
      <c r="I329">
        <v>23.1394121830083</v>
      </c>
      <c r="J329">
        <f>(Table2[[#This Row],[1M Return vs Nifty]]-AVERAGE(Table2[1M Return vs Nifty]))/_xlfn.STDEV.P(Table2[1M Return vs Nifty])</f>
        <v>1.9709336003297666</v>
      </c>
      <c r="K329">
        <v>0.27300077684389001</v>
      </c>
      <c r="L329">
        <f>(Table2[[#This Row],[6M Return vs Nifty]]-AVERAGE(Table2[6M Return vs Nifty]))/_xlfn.STDEV.P(Table2[6M Return vs Nifty])</f>
        <v>-0.38719132633868192</v>
      </c>
      <c r="M329">
        <v>0.39402701627440001</v>
      </c>
      <c r="N329">
        <f>(Table2[[#This Row],[1W Return vs Nifty]]-AVERAGE(Table2[1W Return vs Nifty]))/_xlfn.STDEV.P(Table2[1W Return vs Nifty])</f>
        <v>0.64965484992319045</v>
      </c>
      <c r="O329">
        <v>3948.63</v>
      </c>
      <c r="P329">
        <v>3652.4584239340702</v>
      </c>
      <c r="Q329">
        <v>3403.99750978053</v>
      </c>
      <c r="R329">
        <v>64.194598743272607</v>
      </c>
      <c r="S329" s="2">
        <f>(Table2[[#This Row],[Close Price]]-Table2[[#This Row],[20D EMA]])/Table2[[#This Row],[20D EMA]]</f>
        <v>5.6556324598658191E-2</v>
      </c>
      <c r="T329" s="2">
        <f>(Table2[[#This Row],[Close Price]]-Table2[[#This Row],[50D EMA]])/Table2[[#This Row],[50D EMA]]</f>
        <v>0.14223066104237381</v>
      </c>
      <c r="U329" s="2">
        <f>(Table2[[#This Row],[Close Price]]-Table2[[#This Row],[200D EMA]])/Table2[[#This Row],[200D EMA]]</f>
        <v>0.22560312926579754</v>
      </c>
      <c r="V329">
        <v>1.2287359637394399</v>
      </c>
      <c r="W329">
        <v>4123.5</v>
      </c>
      <c r="X329">
        <v>4221.1499999999996</v>
      </c>
      <c r="Y329">
        <v>4058.7</v>
      </c>
      <c r="Z329">
        <v>4392</v>
      </c>
      <c r="AA329">
        <v>3190.05</v>
      </c>
      <c r="AB329">
        <v>4392</v>
      </c>
      <c r="AC329" s="2">
        <f>(Table2[[#This Row],[Close Price]]/Table2[[#This Row],[Day Low]])-1</f>
        <v>1.1749727173517632E-2</v>
      </c>
      <c r="AD329" s="2">
        <f>(Table2[[#This Row],[Day High]]/Table2[[#This Row],[Close Price]])-1</f>
        <v>1.1793046417142961E-2</v>
      </c>
      <c r="AE329" s="2">
        <f>(Table2[[#This Row],[Close Price]]/Table2[[#This Row],[Current Week Low]])-1</f>
        <v>2.7903023135486649E-2</v>
      </c>
      <c r="AF329" s="2">
        <f>(Table2[[#This Row],[Current Week High]]/Table2[[#This Row],[Close Price]])-1</f>
        <v>5.2745119188868594E-2</v>
      </c>
      <c r="AG329" s="2">
        <f>(Table2[[#This Row],[Close Price]]/Table2[[#This Row],[Current Month Low]])-1</f>
        <v>0.30780081816899418</v>
      </c>
      <c r="AH329" s="2">
        <f>(Table2[[#This Row],[Current Month High]]/Table2[[#This Row],[Close Price]])-1</f>
        <v>5.2745119188868594E-2</v>
      </c>
      <c r="AI329">
        <v>5.2745119188868497</v>
      </c>
      <c r="AJ329">
        <v>48.998214285714198</v>
      </c>
      <c r="AK329" t="str">
        <f>IF(AND(Table2[[#This Row],[20D EMA]]&gt;Table2[[#This Row],[50D EMA]],Table2[[#This Row],[50D EMA]]&gt;Table2[[#This Row],[200D EMA]]),"Uptrend","Downtrend/NoTrend")</f>
        <v>Uptrend</v>
      </c>
      <c r="AL329">
        <v>0.12</v>
      </c>
      <c r="AM329" t="s">
        <v>10125</v>
      </c>
      <c r="AN329">
        <v>4.51</v>
      </c>
      <c r="AO329" t="s">
        <v>10125</v>
      </c>
      <c r="AP329">
        <v>5.6424924454907002E-2</v>
      </c>
      <c r="AQ329">
        <f>(Table2[[#This Row],[Sharpe Ratio]]-AVERAGE(Table2[Sharpe Ratio]))/_xlfn.STDEV.P(Table2[Sharpe Ratio])</f>
        <v>2.6143500167158055E-2</v>
      </c>
      <c r="AR3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2.0069718536005579</v>
      </c>
    </row>
    <row r="330" spans="1:44" x14ac:dyDescent="0.3">
      <c r="A330" t="s">
        <v>335</v>
      </c>
      <c r="B330" t="s">
        <v>336</v>
      </c>
      <c r="C330" t="s">
        <v>10083</v>
      </c>
      <c r="D330" t="s">
        <v>337</v>
      </c>
      <c r="E330">
        <v>72107.556939250004</v>
      </c>
      <c r="F330">
        <v>246.05</v>
      </c>
      <c r="G330">
        <v>108.89712692944801</v>
      </c>
      <c r="H330">
        <f>(Table2[[#This Row],[1Y Return vs Nifty]]-AVERAGE(Table2[1Y Return vs Nifty]))/_xlfn.STDEV.P(Table2[1Y Return vs Nifty])</f>
        <v>0.76946857979427696</v>
      </c>
      <c r="I330">
        <v>-10.2260869031601</v>
      </c>
      <c r="J330">
        <f>(Table2[[#This Row],[1M Return vs Nifty]]-AVERAGE(Table2[1M Return vs Nifty]))/_xlfn.STDEV.P(Table2[1M Return vs Nifty])</f>
        <v>-1.1192703840087139</v>
      </c>
      <c r="K330">
        <v>8.5305763716563607</v>
      </c>
      <c r="L330">
        <f>(Table2[[#This Row],[6M Return vs Nifty]]-AVERAGE(Table2[6M Return vs Nifty]))/_xlfn.STDEV.P(Table2[6M Return vs Nifty])</f>
        <v>-0.13492281286885194</v>
      </c>
      <c r="M330">
        <v>-12.471235361775101</v>
      </c>
      <c r="N330">
        <f>(Table2[[#This Row],[1W Return vs Nifty]]-AVERAGE(Table2[1W Return vs Nifty]))/_xlfn.STDEV.P(Table2[1W Return vs Nifty])</f>
        <v>-1.8732685029521039</v>
      </c>
      <c r="O330">
        <v>257.97000000000003</v>
      </c>
      <c r="P330">
        <v>253.984824097265</v>
      </c>
      <c r="Q330">
        <v>214.67750506191101</v>
      </c>
      <c r="R330">
        <v>33.069732585764598</v>
      </c>
      <c r="S330" s="2">
        <f>(Table2[[#This Row],[Close Price]]-Table2[[#This Row],[20D EMA]])/Table2[[#This Row],[20D EMA]]</f>
        <v>-4.6206923285653428E-2</v>
      </c>
      <c r="T330" s="2">
        <f>(Table2[[#This Row],[Close Price]]-Table2[[#This Row],[50D EMA]])/Table2[[#This Row],[50D EMA]]</f>
        <v>-3.1241331545960024E-2</v>
      </c>
      <c r="U330" s="2">
        <f>(Table2[[#This Row],[Close Price]]-Table2[[#This Row],[200D EMA]])/Table2[[#This Row],[200D EMA]]</f>
        <v>0.14613778434327093</v>
      </c>
      <c r="V330">
        <v>0.818060009444189</v>
      </c>
      <c r="W330">
        <v>245.45</v>
      </c>
      <c r="X330">
        <v>250.9</v>
      </c>
      <c r="Y330">
        <v>241.25</v>
      </c>
      <c r="Z330">
        <v>267.7</v>
      </c>
      <c r="AA330">
        <v>211.15</v>
      </c>
      <c r="AB330">
        <v>275.60000000000002</v>
      </c>
      <c r="AC330" s="2">
        <f>(Table2[[#This Row],[Close Price]]/Table2[[#This Row],[Day Low]])-1</f>
        <v>2.4444897127724463E-3</v>
      </c>
      <c r="AD330" s="2">
        <f>(Table2[[#This Row],[Day High]]/Table2[[#This Row],[Close Price]])-1</f>
        <v>1.9711440764072385E-2</v>
      </c>
      <c r="AE330" s="2">
        <f>(Table2[[#This Row],[Close Price]]/Table2[[#This Row],[Current Week Low]])-1</f>
        <v>1.9896373056994765E-2</v>
      </c>
      <c r="AF330" s="2">
        <f>(Table2[[#This Row],[Current Week High]]/Table2[[#This Row],[Close Price]])-1</f>
        <v>8.799024588498261E-2</v>
      </c>
      <c r="AG330" s="2">
        <f>(Table2[[#This Row],[Close Price]]/Table2[[#This Row],[Current Month Low]])-1</f>
        <v>0.16528534217381008</v>
      </c>
      <c r="AH330" s="2">
        <f>(Table2[[#This Row],[Current Month High]]/Table2[[#This Row],[Close Price]])-1</f>
        <v>0.12009754115017279</v>
      </c>
      <c r="AI330">
        <v>16.378784799837401</v>
      </c>
      <c r="AJ330">
        <v>136.245799327892</v>
      </c>
      <c r="AK330" t="str">
        <f>IF(AND(Table2[[#This Row],[20D EMA]]&gt;Table2[[#This Row],[50D EMA]],Table2[[#This Row],[50D EMA]]&gt;Table2[[#This Row],[200D EMA]]),"Uptrend","Downtrend/NoTrend")</f>
        <v>Uptrend</v>
      </c>
      <c r="AL330">
        <v>-0.02</v>
      </c>
      <c r="AM330" t="s">
        <v>10126</v>
      </c>
      <c r="AN330">
        <v>-3.6</v>
      </c>
      <c r="AO330" t="s">
        <v>10126</v>
      </c>
      <c r="AP330">
        <v>5.6408033665316E-2</v>
      </c>
      <c r="AQ330">
        <f>(Table2[[#This Row],[Sharpe Ratio]]-AVERAGE(Table2[Sharpe Ratio]))/_xlfn.STDEV.P(Table2[Sharpe Ratio])</f>
        <v>2.5952534772518351E-2</v>
      </c>
      <c r="AR3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-2.3320405852628743</v>
      </c>
    </row>
    <row r="331" spans="1:44" x14ac:dyDescent="0.3">
      <c r="A331" t="s">
        <v>1124</v>
      </c>
      <c r="B331" t="s">
        <v>1125</v>
      </c>
      <c r="C331" t="s">
        <v>10090</v>
      </c>
      <c r="D331" t="s">
        <v>378</v>
      </c>
      <c r="E331">
        <v>10440.13552715</v>
      </c>
      <c r="F331">
        <v>710.5</v>
      </c>
      <c r="G331">
        <v>-5.5388526930415196</v>
      </c>
      <c r="H331">
        <f>(Table2[[#This Row],[1Y Return vs Nifty]]-AVERAGE(Table2[1Y Return vs Nifty]))/_xlfn.STDEV.P(Table2[1Y Return vs Nifty])</f>
        <v>-0.59997215328834275</v>
      </c>
      <c r="I331">
        <v>-4.31305837231774</v>
      </c>
      <c r="J331">
        <f>(Table2[[#This Row],[1M Return vs Nifty]]-AVERAGE(Table2[1M Return vs Nifty]))/_xlfn.STDEV.P(Table2[1M Return vs Nifty])</f>
        <v>-0.57162491710511876</v>
      </c>
      <c r="K331">
        <v>-15.356600623391699</v>
      </c>
      <c r="L331">
        <f>(Table2[[#This Row],[6M Return vs Nifty]]-AVERAGE(Table2[6M Return vs Nifty]))/_xlfn.STDEV.P(Table2[6M Return vs Nifty])</f>
        <v>-0.86467485235573294</v>
      </c>
      <c r="M331">
        <v>-14.182117901916699</v>
      </c>
      <c r="N331">
        <f>(Table2[[#This Row],[1W Return vs Nifty]]-AVERAGE(Table2[1W Return vs Nifty]))/_xlfn.STDEV.P(Table2[1W Return vs Nifty])</f>
        <v>-2.2087786066492083</v>
      </c>
      <c r="O331">
        <v>688.06</v>
      </c>
      <c r="P331">
        <v>678.08611041572794</v>
      </c>
      <c r="Q331">
        <v>667.11727834445503</v>
      </c>
      <c r="R331">
        <v>56.482097793457299</v>
      </c>
      <c r="S331" s="2">
        <f>(Table2[[#This Row],[Close Price]]-Table2[[#This Row],[20D EMA]])/Table2[[#This Row],[20D EMA]]</f>
        <v>3.2613434874865649E-2</v>
      </c>
      <c r="T331" s="2">
        <f>(Table2[[#This Row],[Close Price]]-Table2[[#This Row],[50D EMA]])/Table2[[#This Row],[50D EMA]]</f>
        <v>4.7802025563389611E-2</v>
      </c>
      <c r="U331" s="2">
        <f>(Table2[[#This Row],[Close Price]]-Table2[[#This Row],[200D EMA]])/Table2[[#This Row],[200D EMA]]</f>
        <v>6.5030127481040922E-2</v>
      </c>
      <c r="V331">
        <v>3.41540929810431</v>
      </c>
      <c r="W331">
        <v>676.6</v>
      </c>
      <c r="X331">
        <v>713.35</v>
      </c>
      <c r="Y331">
        <v>660.05</v>
      </c>
      <c r="Z331">
        <v>713.35</v>
      </c>
      <c r="AA331">
        <v>596.65</v>
      </c>
      <c r="AB331">
        <v>776.6</v>
      </c>
      <c r="AC331" s="2">
        <f>(Table2[[#This Row],[Close Price]]/Table2[[#This Row],[Day Low]])-1</f>
        <v>5.0103458468814699E-2</v>
      </c>
      <c r="AD331" s="2">
        <f>(Table2[[#This Row],[Day High]]/Table2[[#This Row],[Close Price]])-1</f>
        <v>4.0112596762842401E-3</v>
      </c>
      <c r="AE331" s="2">
        <f>(Table2[[#This Row],[Close Price]]/Table2[[#This Row],[Current Week Low]])-1</f>
        <v>7.6433603514885373E-2</v>
      </c>
      <c r="AF331" s="2">
        <f>(Table2[[#This Row],[Current Week High]]/Table2[[#This Row],[Close Price]])-1</f>
        <v>4.0112596762842401E-3</v>
      </c>
      <c r="AG331" s="2">
        <f>(Table2[[#This Row],[Close Price]]/Table2[[#This Row],[Current Month Low]])-1</f>
        <v>0.1908153859046342</v>
      </c>
      <c r="AH331" s="2">
        <f>(Table2[[#This Row],[Current Month High]]/Table2[[#This Row],[Close Price]])-1</f>
        <v>9.3033075299085111E-2</v>
      </c>
      <c r="AI331">
        <v>14.6938775510204</v>
      </c>
      <c r="AJ331">
        <v>33.552631578947299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-0.06</v>
      </c>
      <c r="AM331" t="s">
        <v>10126</v>
      </c>
      <c r="AN331">
        <v>4.09</v>
      </c>
      <c r="AO331" t="s">
        <v>10125</v>
      </c>
      <c r="AP331">
        <v>5.6293398519019003E-2</v>
      </c>
      <c r="AQ331">
        <f>(Table2[[#This Row],[Sharpe Ratio]]-AVERAGE(Table2[Sharpe Ratio]))/_xlfn.STDEV.P(Table2[Sharpe Ratio])</f>
        <v>2.4656482516687301E-2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-4.2203940468817152</v>
      </c>
    </row>
    <row r="332" spans="1:44" x14ac:dyDescent="0.3">
      <c r="A332" t="s">
        <v>1585</v>
      </c>
      <c r="B332" t="s">
        <v>1586</v>
      </c>
      <c r="C332" t="s">
        <v>10080</v>
      </c>
      <c r="D332" t="s">
        <v>197</v>
      </c>
      <c r="E332">
        <v>5428.8883120500004</v>
      </c>
      <c r="F332">
        <v>213.5</v>
      </c>
      <c r="G332">
        <v>21.603580780940099</v>
      </c>
      <c r="H332">
        <f>(Table2[[#This Row],[1Y Return vs Nifty]]-AVERAGE(Table2[1Y Return vs Nifty]))/_xlfn.STDEV.P(Table2[1Y Return vs Nifty])</f>
        <v>-0.27516212311361266</v>
      </c>
      <c r="I332">
        <v>24.5982523147199</v>
      </c>
      <c r="J332">
        <f>(Table2[[#This Row],[1M Return vs Nifty]]-AVERAGE(Table2[1M Return vs Nifty]))/_xlfn.STDEV.P(Table2[1M Return vs Nifty])</f>
        <v>2.1060466275884204</v>
      </c>
      <c r="K332">
        <v>34.252759590614097</v>
      </c>
      <c r="L332">
        <f>(Table2[[#This Row],[6M Return vs Nifty]]-AVERAGE(Table2[6M Return vs Nifty]))/_xlfn.STDEV.P(Table2[6M Return vs Nifty])</f>
        <v>0.65088857321418847</v>
      </c>
      <c r="M332">
        <v>5.80624317782536</v>
      </c>
      <c r="N332">
        <f>(Table2[[#This Row],[1W Return vs Nifty]]-AVERAGE(Table2[1W Return vs Nifty]))/_xlfn.STDEV.P(Table2[1W Return vs Nifty])</f>
        <v>1.7110095385056223</v>
      </c>
      <c r="O332">
        <v>192.48</v>
      </c>
      <c r="P332">
        <v>179.95338608138701</v>
      </c>
      <c r="Q332">
        <v>160.03076760913001</v>
      </c>
      <c r="R332">
        <v>82.306812757103003</v>
      </c>
      <c r="S332" s="2">
        <f>(Table2[[#This Row],[Close Price]]-Table2[[#This Row],[20D EMA]])/Table2[[#This Row],[20D EMA]]</f>
        <v>0.10920615128844562</v>
      </c>
      <c r="T332" s="2">
        <f>(Table2[[#This Row],[Close Price]]-Table2[[#This Row],[50D EMA]])/Table2[[#This Row],[50D EMA]]</f>
        <v>0.18641835338091919</v>
      </c>
      <c r="U332" s="2">
        <f>(Table2[[#This Row],[Close Price]]-Table2[[#This Row],[200D EMA]])/Table2[[#This Row],[200D EMA]]</f>
        <v>0.33411845228079434</v>
      </c>
      <c r="V332">
        <v>2.73895202344637</v>
      </c>
      <c r="W332">
        <v>207.7</v>
      </c>
      <c r="X332">
        <v>214.8</v>
      </c>
      <c r="Y332">
        <v>202.15</v>
      </c>
      <c r="Z332">
        <v>221.25</v>
      </c>
      <c r="AA332">
        <v>148.80000000000001</v>
      </c>
      <c r="AB332">
        <v>221.25</v>
      </c>
      <c r="AC332" s="2">
        <f>(Table2[[#This Row],[Close Price]]/Table2[[#This Row],[Day Low]])-1</f>
        <v>2.7924891670678909E-2</v>
      </c>
      <c r="AD332" s="2">
        <f>(Table2[[#This Row],[Day High]]/Table2[[#This Row],[Close Price]])-1</f>
        <v>6.088992974238927E-3</v>
      </c>
      <c r="AE332" s="2">
        <f>(Table2[[#This Row],[Close Price]]/Table2[[#This Row],[Current Week Low]])-1</f>
        <v>5.6146425921345555E-2</v>
      </c>
      <c r="AF332" s="2">
        <f>(Table2[[#This Row],[Current Week High]]/Table2[[#This Row],[Close Price]])-1</f>
        <v>3.6299765807962459E-2</v>
      </c>
      <c r="AG332" s="2">
        <f>(Table2[[#This Row],[Close Price]]/Table2[[#This Row],[Current Month Low]])-1</f>
        <v>0.43481182795698903</v>
      </c>
      <c r="AH332" s="2">
        <f>(Table2[[#This Row],[Current Month High]]/Table2[[#This Row],[Close Price]])-1</f>
        <v>3.6299765807962459E-2</v>
      </c>
      <c r="AI332">
        <v>3.6299765807962401</v>
      </c>
      <c r="AJ332">
        <v>69.377231257437501</v>
      </c>
      <c r="AK332" t="str">
        <f>IF(AND(Table2[[#This Row],[20D EMA]]&gt;Table2[[#This Row],[50D EMA]],Table2[[#This Row],[50D EMA]]&gt;Table2[[#This Row],[200D EMA]]),"Uptrend","Downtrend/NoTrend")</f>
        <v>Uptrend</v>
      </c>
      <c r="AL332">
        <v>7.0000000000000007E-2</v>
      </c>
      <c r="AM332" t="s">
        <v>10125</v>
      </c>
      <c r="AN332">
        <v>22.48</v>
      </c>
      <c r="AO332" t="s">
        <v>10125</v>
      </c>
      <c r="AP332">
        <v>5.6225102954265999E-2</v>
      </c>
      <c r="AQ332">
        <f>(Table2[[#This Row],[Sharpe Ratio]]-AVERAGE(Table2[Sharpe Ratio]))/_xlfn.STDEV.P(Table2[Sharpe Ratio])</f>
        <v>2.3884340432687487E-2</v>
      </c>
      <c r="AR3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4.2166669566273063</v>
      </c>
    </row>
    <row r="333" spans="1:44" x14ac:dyDescent="0.3">
      <c r="A333" t="s">
        <v>268</v>
      </c>
      <c r="B333" t="s">
        <v>269</v>
      </c>
      <c r="C333" t="s">
        <v>10082</v>
      </c>
      <c r="D333" t="s">
        <v>62</v>
      </c>
      <c r="E333">
        <v>94470.275667199996</v>
      </c>
      <c r="F333">
        <v>2791.3</v>
      </c>
      <c r="G333">
        <v>16.3187363644683</v>
      </c>
      <c r="H333">
        <f>(Table2[[#This Row],[1Y Return vs Nifty]]-AVERAGE(Table2[1Y Return vs Nifty]))/_xlfn.STDEV.P(Table2[1Y Return vs Nifty])</f>
        <v>-0.33840518037406209</v>
      </c>
      <c r="I333">
        <v>-0.77528104517660301</v>
      </c>
      <c r="J333">
        <f>(Table2[[#This Row],[1M Return vs Nifty]]-AVERAGE(Table2[1M Return vs Nifty]))/_xlfn.STDEV.P(Table2[1M Return vs Nifty])</f>
        <v>-0.24396748977876087</v>
      </c>
      <c r="K333">
        <v>13.501691896416499</v>
      </c>
      <c r="L333">
        <f>(Table2[[#This Row],[6M Return vs Nifty]]-AVERAGE(Table2[6M Return vs Nifty]))/_xlfn.STDEV.P(Table2[6M Return vs Nifty])</f>
        <v>1.6944512996847686E-2</v>
      </c>
      <c r="M333">
        <v>-5.43465727303691</v>
      </c>
      <c r="N333">
        <f>(Table2[[#This Row],[1W Return vs Nifty]]-AVERAGE(Table2[1W Return vs Nifty]))/_xlfn.STDEV.P(Table2[1W Return vs Nifty])</f>
        <v>-0.4933707081976314</v>
      </c>
      <c r="O333">
        <v>2801.06</v>
      </c>
      <c r="P333">
        <v>2730.17271524531</v>
      </c>
      <c r="Q333">
        <v>2430.7287483823002</v>
      </c>
      <c r="R333">
        <v>42.304340300848899</v>
      </c>
      <c r="S333" s="2">
        <f>(Table2[[#This Row],[Close Price]]-Table2[[#This Row],[20D EMA]])/Table2[[#This Row],[20D EMA]]</f>
        <v>-3.4843951932481861E-3</v>
      </c>
      <c r="T333" s="2">
        <f>(Table2[[#This Row],[Close Price]]-Table2[[#This Row],[50D EMA]])/Table2[[#This Row],[50D EMA]]</f>
        <v>2.2389530308231008E-2</v>
      </c>
      <c r="U333" s="2">
        <f>(Table2[[#This Row],[Close Price]]-Table2[[#This Row],[200D EMA]])/Table2[[#This Row],[200D EMA]]</f>
        <v>0.14833874485487841</v>
      </c>
      <c r="V333">
        <v>0.83515791318052102</v>
      </c>
      <c r="W333">
        <v>2780.05</v>
      </c>
      <c r="X333">
        <v>2833</v>
      </c>
      <c r="Y333">
        <v>2755.9</v>
      </c>
      <c r="Z333">
        <v>2890</v>
      </c>
      <c r="AA333">
        <v>2570.4499999999998</v>
      </c>
      <c r="AB333">
        <v>2980</v>
      </c>
      <c r="AC333" s="2">
        <f>(Table2[[#This Row],[Close Price]]/Table2[[#This Row],[Day Low]])-1</f>
        <v>4.0466898077373692E-3</v>
      </c>
      <c r="AD333" s="2">
        <f>(Table2[[#This Row],[Day High]]/Table2[[#This Row],[Close Price]])-1</f>
        <v>1.4939275606348223E-2</v>
      </c>
      <c r="AE333" s="2">
        <f>(Table2[[#This Row],[Close Price]]/Table2[[#This Row],[Current Week Low]])-1</f>
        <v>1.2845168547479968E-2</v>
      </c>
      <c r="AF333" s="2">
        <f>(Table2[[#This Row],[Current Week High]]/Table2[[#This Row],[Close Price]])-1</f>
        <v>3.5359868161788377E-2</v>
      </c>
      <c r="AG333" s="2">
        <f>(Table2[[#This Row],[Close Price]]/Table2[[#This Row],[Current Month Low]])-1</f>
        <v>8.5918807990818857E-2</v>
      </c>
      <c r="AH333" s="2">
        <f>(Table2[[#This Row],[Current Month High]]/Table2[[#This Row],[Close Price]])-1</f>
        <v>6.7602909038799064E-2</v>
      </c>
      <c r="AI333">
        <v>6.7602909038799002</v>
      </c>
      <c r="AJ333">
        <v>57.518128720972904</v>
      </c>
      <c r="AK333" t="str">
        <f>IF(AND(Table2[[#This Row],[20D EMA]]&gt;Table2[[#This Row],[50D EMA]],Table2[[#This Row],[50D EMA]]&gt;Table2[[#This Row],[200D EMA]]),"Uptrend","Downtrend/NoTrend")</f>
        <v>Uptrend</v>
      </c>
      <c r="AL333">
        <v>0.05</v>
      </c>
      <c r="AM333" t="s">
        <v>10125</v>
      </c>
      <c r="AN333">
        <v>-2.09</v>
      </c>
      <c r="AO333" t="s">
        <v>10126</v>
      </c>
      <c r="AP333">
        <v>5.5960809509132001E-2</v>
      </c>
      <c r="AQ333">
        <f>(Table2[[#This Row],[Sharpe Ratio]]-AVERAGE(Table2[Sharpe Ratio]))/_xlfn.STDEV.P(Table2[Sharpe Ratio])</f>
        <v>2.0896268040998565E-2</v>
      </c>
      <c r="AR3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-1.0379025973126081</v>
      </c>
    </row>
    <row r="334" spans="1:44" x14ac:dyDescent="0.3">
      <c r="A334" t="s">
        <v>1968</v>
      </c>
      <c r="B334" t="s">
        <v>1969</v>
      </c>
      <c r="C334" t="s">
        <v>10090</v>
      </c>
      <c r="D334" t="s">
        <v>278</v>
      </c>
      <c r="E334">
        <v>3075.2271842</v>
      </c>
      <c r="F334">
        <v>300.35000000000002</v>
      </c>
      <c r="G334">
        <v>28.9434875064842</v>
      </c>
      <c r="H334">
        <f>(Table2[[#This Row],[1Y Return vs Nifty]]-AVERAGE(Table2[1Y Return vs Nifty]))/_xlfn.STDEV.P(Table2[1Y Return vs Nifty])</f>
        <v>-0.18732639801958129</v>
      </c>
      <c r="I334">
        <v>9.7248401721387498</v>
      </c>
      <c r="J334">
        <f>(Table2[[#This Row],[1M Return vs Nifty]]-AVERAGE(Table2[1M Return vs Nifty]))/_xlfn.STDEV.P(Table2[1M Return vs Nifty])</f>
        <v>0.72851957951360202</v>
      </c>
      <c r="K334">
        <v>29.287337492593299</v>
      </c>
      <c r="L334">
        <f>(Table2[[#This Row],[6M Return vs Nifty]]-AVERAGE(Table2[6M Return vs Nifty]))/_xlfn.STDEV.P(Table2[6M Return vs Nifty])</f>
        <v>0.49919518124513823</v>
      </c>
      <c r="M334">
        <v>-11.8895649214837</v>
      </c>
      <c r="N334">
        <f>(Table2[[#This Row],[1W Return vs Nifty]]-AVERAGE(Table2[1W Return vs Nifty]))/_xlfn.STDEV.P(Table2[1W Return vs Nifty])</f>
        <v>-1.7592008769398844</v>
      </c>
      <c r="O334">
        <v>292.14</v>
      </c>
      <c r="P334">
        <v>276.34357259339703</v>
      </c>
      <c r="Q334">
        <v>244.00697348235599</v>
      </c>
      <c r="R334">
        <v>53.226835896660397</v>
      </c>
      <c r="S334" s="2">
        <f>(Table2[[#This Row],[Close Price]]-Table2[[#This Row],[20D EMA]])/Table2[[#This Row],[20D EMA]]</f>
        <v>2.8102964332169633E-2</v>
      </c>
      <c r="T334" s="2">
        <f>(Table2[[#This Row],[Close Price]]-Table2[[#This Row],[50D EMA]])/Table2[[#This Row],[50D EMA]]</f>
        <v>8.6871669137480803E-2</v>
      </c>
      <c r="U334" s="2">
        <f>(Table2[[#This Row],[Close Price]]-Table2[[#This Row],[200D EMA]])/Table2[[#This Row],[200D EMA]]</f>
        <v>0.23090744380597863</v>
      </c>
      <c r="V334">
        <v>1.4078401269949601</v>
      </c>
      <c r="W334">
        <v>293.3</v>
      </c>
      <c r="X334">
        <v>303</v>
      </c>
      <c r="Y334">
        <v>290.10000000000002</v>
      </c>
      <c r="Z334">
        <v>312.39999999999998</v>
      </c>
      <c r="AA334">
        <v>221</v>
      </c>
      <c r="AB334">
        <v>331</v>
      </c>
      <c r="AC334" s="2">
        <f>(Table2[[#This Row],[Close Price]]/Table2[[#This Row],[Day Low]])-1</f>
        <v>2.403682236617799E-2</v>
      </c>
      <c r="AD334" s="2">
        <f>(Table2[[#This Row],[Day High]]/Table2[[#This Row],[Close Price]])-1</f>
        <v>8.8230397869151211E-3</v>
      </c>
      <c r="AE334" s="2">
        <f>(Table2[[#This Row],[Close Price]]/Table2[[#This Row],[Current Week Low]])-1</f>
        <v>3.5332643915890971E-2</v>
      </c>
      <c r="AF334" s="2">
        <f>(Table2[[#This Row],[Current Week High]]/Table2[[#This Row],[Close Price]])-1</f>
        <v>4.0119860163142951E-2</v>
      </c>
      <c r="AG334" s="2">
        <f>(Table2[[#This Row],[Close Price]]/Table2[[#This Row],[Current Month Low]])-1</f>
        <v>0.35904977375565617</v>
      </c>
      <c r="AH334" s="2">
        <f>(Table2[[#This Row],[Current Month High]]/Table2[[#This Row],[Close Price]])-1</f>
        <v>0.10204761112035943</v>
      </c>
      <c r="AI334">
        <v>10.2047611120359</v>
      </c>
      <c r="AJ334">
        <v>62.527056277056197</v>
      </c>
      <c r="AK334" t="str">
        <f>IF(AND(Table2[[#This Row],[20D EMA]]&gt;Table2[[#This Row],[50D EMA]],Table2[[#This Row],[50D EMA]]&gt;Table2[[#This Row],[200D EMA]]),"Uptrend","Downtrend/NoTrend")</f>
        <v>Uptrend</v>
      </c>
      <c r="AL334">
        <v>0.08</v>
      </c>
      <c r="AM334" t="s">
        <v>10125</v>
      </c>
      <c r="AN334">
        <v>5.63</v>
      </c>
      <c r="AO334" t="s">
        <v>10125</v>
      </c>
      <c r="AP334">
        <v>5.5746444610557999E-2</v>
      </c>
      <c r="AQ334">
        <f>(Table2[[#This Row],[Sharpe Ratio]]-AVERAGE(Table2[Sharpe Ratio]))/_xlfn.STDEV.P(Table2[Sharpe Ratio])</f>
        <v>1.8472682261746962E-2</v>
      </c>
      <c r="AR3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-0.70033983193897842</v>
      </c>
    </row>
    <row r="335" spans="1:44" x14ac:dyDescent="0.3">
      <c r="A335" t="s">
        <v>992</v>
      </c>
      <c r="B335" t="s">
        <v>993</v>
      </c>
      <c r="C335" t="s">
        <v>10084</v>
      </c>
      <c r="D335" t="s">
        <v>80</v>
      </c>
      <c r="E335">
        <v>13157.2383575899</v>
      </c>
      <c r="F335">
        <v>637.15</v>
      </c>
      <c r="G335">
        <v>-29.6819433844557</v>
      </c>
      <c r="H335">
        <f>(Table2[[#This Row],[1Y Return vs Nifty]]-AVERAGE(Table2[1Y Return vs Nifty]))/_xlfn.STDEV.P(Table2[1Y Return vs Nifty])</f>
        <v>-0.88888943196590298</v>
      </c>
      <c r="I335">
        <v>-10.4192403004164</v>
      </c>
      <c r="J335">
        <f>(Table2[[#This Row],[1M Return vs Nifty]]-AVERAGE(Table2[1M Return vs Nifty]))/_xlfn.STDEV.P(Table2[1M Return vs Nifty])</f>
        <v>-1.1371596233169119</v>
      </c>
      <c r="K335">
        <v>-29.0617969325648</v>
      </c>
      <c r="L335">
        <f>(Table2[[#This Row],[6M Return vs Nifty]]-AVERAGE(Table2[6M Return vs Nifty]))/_xlfn.STDEV.P(Table2[6M Return vs Nifty])</f>
        <v>-1.283367900942449</v>
      </c>
      <c r="M335">
        <v>-7.3634723481028397</v>
      </c>
      <c r="N335">
        <f>(Table2[[#This Row],[1W Return vs Nifty]]-AVERAGE(Table2[1W Return vs Nifty]))/_xlfn.STDEV.P(Table2[1W Return vs Nifty])</f>
        <v>-0.87161815106086193</v>
      </c>
      <c r="O335">
        <v>659.11</v>
      </c>
      <c r="P335">
        <v>654.36141637132096</v>
      </c>
      <c r="Q335">
        <v>664.80694131438304</v>
      </c>
      <c r="R335">
        <v>35.839036012613597</v>
      </c>
      <c r="S335" s="2">
        <f>(Table2[[#This Row],[Close Price]]-Table2[[#This Row],[20D EMA]])/Table2[[#This Row],[20D EMA]]</f>
        <v>-3.3317655626526735E-2</v>
      </c>
      <c r="T335" s="2">
        <f>(Table2[[#This Row],[Close Price]]-Table2[[#This Row],[50D EMA]])/Table2[[#This Row],[50D EMA]]</f>
        <v>-2.6302614947508254E-2</v>
      </c>
      <c r="U335" s="2">
        <f>(Table2[[#This Row],[Close Price]]-Table2[[#This Row],[200D EMA]])/Table2[[#This Row],[200D EMA]]</f>
        <v>-4.1601462914485826E-2</v>
      </c>
      <c r="V335">
        <v>0.79538525202891797</v>
      </c>
      <c r="W335">
        <v>626.15</v>
      </c>
      <c r="X335">
        <v>642</v>
      </c>
      <c r="Y335">
        <v>626.15</v>
      </c>
      <c r="Z335">
        <v>680.5</v>
      </c>
      <c r="AA335">
        <v>626.15</v>
      </c>
      <c r="AB335">
        <v>730</v>
      </c>
      <c r="AC335" s="2">
        <f>(Table2[[#This Row],[Close Price]]/Table2[[#This Row],[Day Low]])-1</f>
        <v>1.7567675477122124E-2</v>
      </c>
      <c r="AD335" s="2">
        <f>(Table2[[#This Row],[Day High]]/Table2[[#This Row],[Close Price]])-1</f>
        <v>7.6120222867457343E-3</v>
      </c>
      <c r="AE335" s="2">
        <f>(Table2[[#This Row],[Close Price]]/Table2[[#This Row],[Current Week Low]])-1</f>
        <v>1.7567675477122124E-2</v>
      </c>
      <c r="AF335" s="2">
        <f>(Table2[[#This Row],[Current Week High]]/Table2[[#This Row],[Close Price]])-1</f>
        <v>6.8037353841324588E-2</v>
      </c>
      <c r="AG335" s="2">
        <f>(Table2[[#This Row],[Close Price]]/Table2[[#This Row],[Current Month Low]])-1</f>
        <v>1.7567675477122124E-2</v>
      </c>
      <c r="AH335" s="2">
        <f>(Table2[[#This Row],[Current Month High]]/Table2[[#This Row],[Close Price]])-1</f>
        <v>0.14572706584006911</v>
      </c>
      <c r="AI335">
        <v>29.3259044181119</v>
      </c>
      <c r="AJ335">
        <v>26.355974219137298</v>
      </c>
      <c r="AK335" t="str">
        <f>IF(AND(Table2[[#This Row],[20D EMA]]&gt;Table2[[#This Row],[50D EMA]],Table2[[#This Row],[50D EMA]]&gt;Table2[[#This Row],[200D EMA]]),"Uptrend","Downtrend/NoTrend")</f>
        <v>Downtrend/NoTrend</v>
      </c>
      <c r="AL335">
        <v>-0.04</v>
      </c>
      <c r="AM335" t="s">
        <v>10126</v>
      </c>
      <c r="AN335">
        <v>-5.32</v>
      </c>
      <c r="AO335" t="s">
        <v>10126</v>
      </c>
      <c r="AP335">
        <v>5.5356904449002001E-2</v>
      </c>
      <c r="AQ335">
        <f>(Table2[[#This Row],[Sharpe Ratio]]-AVERAGE(Table2[Sharpe Ratio]))/_xlfn.STDEV.P(Table2[Sharpe Ratio])</f>
        <v>1.4068584378769263E-2</v>
      </c>
      <c r="AR3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36" spans="1:44" x14ac:dyDescent="0.3">
      <c r="A336" t="s">
        <v>487</v>
      </c>
      <c r="B336" t="s">
        <v>488</v>
      </c>
      <c r="C336" t="s">
        <v>10084</v>
      </c>
      <c r="D336" t="s">
        <v>375</v>
      </c>
      <c r="E336">
        <v>43163.395438920001</v>
      </c>
      <c r="F336">
        <v>1555.3</v>
      </c>
      <c r="G336">
        <v>-8.5618187982177698</v>
      </c>
      <c r="H336">
        <f>(Table2[[#This Row],[1Y Return vs Nifty]]-AVERAGE(Table2[1Y Return vs Nifty]))/_xlfn.STDEV.P(Table2[1Y Return vs Nifty])</f>
        <v>-0.63614760206601817</v>
      </c>
      <c r="I336">
        <v>-11.907087225897399</v>
      </c>
      <c r="J336">
        <f>(Table2[[#This Row],[1M Return vs Nifty]]-AVERAGE(Table2[1M Return vs Nifty]))/_xlfn.STDEV.P(Table2[1M Return vs Nifty])</f>
        <v>-1.2749591654527324</v>
      </c>
      <c r="K336">
        <v>-9.5064340704745103</v>
      </c>
      <c r="L336">
        <f>(Table2[[#This Row],[6M Return vs Nifty]]-AVERAGE(Table2[6M Return vs Nifty]))/_xlfn.STDEV.P(Table2[6M Return vs Nifty])</f>
        <v>-0.68595256239177949</v>
      </c>
      <c r="M336">
        <v>-5.0332408052191404</v>
      </c>
      <c r="N336">
        <f>(Table2[[#This Row],[1W Return vs Nifty]]-AVERAGE(Table2[1W Return vs Nifty]))/_xlfn.STDEV.P(Table2[1W Return vs Nifty])</f>
        <v>-0.41465152229015312</v>
      </c>
      <c r="O336">
        <v>1584.67</v>
      </c>
      <c r="P336">
        <v>1578.98665167326</v>
      </c>
      <c r="Q336">
        <v>1529.14465413015</v>
      </c>
      <c r="R336">
        <v>42.997157895030597</v>
      </c>
      <c r="S336" s="2">
        <f>(Table2[[#This Row],[Close Price]]-Table2[[#This Row],[20D EMA]])/Table2[[#This Row],[20D EMA]]</f>
        <v>-1.8533827232168284E-2</v>
      </c>
      <c r="T336" s="2">
        <f>(Table2[[#This Row],[Close Price]]-Table2[[#This Row],[50D EMA]])/Table2[[#This Row],[50D EMA]]</f>
        <v>-1.5001172839655843E-2</v>
      </c>
      <c r="U336" s="2">
        <f>(Table2[[#This Row],[Close Price]]-Table2[[#This Row],[200D EMA]])/Table2[[#This Row],[200D EMA]]</f>
        <v>1.7104559597553807E-2</v>
      </c>
      <c r="V336">
        <v>1.0942659092274001</v>
      </c>
      <c r="W336">
        <v>1520</v>
      </c>
      <c r="X336">
        <v>1576.95</v>
      </c>
      <c r="Y336">
        <v>1520</v>
      </c>
      <c r="Z336">
        <v>1647.2</v>
      </c>
      <c r="AA336">
        <v>1403.25</v>
      </c>
      <c r="AB336">
        <v>1679</v>
      </c>
      <c r="AC336" s="2">
        <f>(Table2[[#This Row],[Close Price]]/Table2[[#This Row],[Day Low]])-1</f>
        <v>2.322368421052623E-2</v>
      </c>
      <c r="AD336" s="2">
        <f>(Table2[[#This Row],[Day High]]/Table2[[#This Row],[Close Price]])-1</f>
        <v>1.3920144023661152E-2</v>
      </c>
      <c r="AE336" s="2">
        <f>(Table2[[#This Row],[Close Price]]/Table2[[#This Row],[Current Week Low]])-1</f>
        <v>2.322368421052623E-2</v>
      </c>
      <c r="AF336" s="2">
        <f>(Table2[[#This Row],[Current Week High]]/Table2[[#This Row],[Close Price]])-1</f>
        <v>5.9088278788658188E-2</v>
      </c>
      <c r="AG336" s="2">
        <f>(Table2[[#This Row],[Close Price]]/Table2[[#This Row],[Current Month Low]])-1</f>
        <v>0.10835560306431491</v>
      </c>
      <c r="AH336" s="2">
        <f>(Table2[[#This Row],[Current Month High]]/Table2[[#This Row],[Close Price]])-1</f>
        <v>7.9534494952742341E-2</v>
      </c>
      <c r="AI336">
        <v>15.733299041985401</v>
      </c>
      <c r="AJ336">
        <v>19.822804314329701</v>
      </c>
      <c r="AK336" t="str">
        <f>IF(AND(Table2[[#This Row],[20D EMA]]&gt;Table2[[#This Row],[50D EMA]],Table2[[#This Row],[50D EMA]]&gt;Table2[[#This Row],[200D EMA]]),"Uptrend","Downtrend/NoTrend")</f>
        <v>Uptrend</v>
      </c>
      <c r="AL336">
        <v>-0.12</v>
      </c>
      <c r="AM336" t="s">
        <v>10126</v>
      </c>
      <c r="AN336">
        <v>-4.74</v>
      </c>
      <c r="AO336" t="s">
        <v>10126</v>
      </c>
      <c r="AP336">
        <v>5.5147828843989E-2</v>
      </c>
      <c r="AQ336">
        <f>(Table2[[#This Row],[Sharpe Ratio]]-AVERAGE(Table2[Sharpe Ratio]))/_xlfn.STDEV.P(Table2[Sharpe Ratio])</f>
        <v>1.1704798766158762E-2</v>
      </c>
      <c r="AR3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-3.0000060534345243</v>
      </c>
    </row>
    <row r="337" spans="1:44" x14ac:dyDescent="0.3">
      <c r="A337" t="s">
        <v>1246</v>
      </c>
      <c r="B337" t="s">
        <v>1247</v>
      </c>
      <c r="C337" t="s">
        <v>10078</v>
      </c>
      <c r="D337" t="s">
        <v>983</v>
      </c>
      <c r="E337">
        <v>8669.4540226399895</v>
      </c>
      <c r="F337">
        <v>396.05</v>
      </c>
      <c r="G337">
        <v>15.091365452012701</v>
      </c>
      <c r="H337">
        <f>(Table2[[#This Row],[1Y Return vs Nifty]]-AVERAGE(Table2[1Y Return vs Nifty]))/_xlfn.STDEV.P(Table2[1Y Return vs Nifty])</f>
        <v>-0.35309297111664384</v>
      </c>
      <c r="I337">
        <v>10.929997608963101</v>
      </c>
      <c r="J337">
        <f>(Table2[[#This Row],[1M Return vs Nifty]]-AVERAGE(Table2[1M Return vs Nifty]))/_xlfn.STDEV.P(Table2[1M Return vs Nifty])</f>
        <v>0.8401373408248245</v>
      </c>
      <c r="K337">
        <v>4.1180700786205504</v>
      </c>
      <c r="L337">
        <f>(Table2[[#This Row],[6M Return vs Nifty]]-AVERAGE(Table2[6M Return vs Nifty]))/_xlfn.STDEV.P(Table2[6M Return vs Nifty])</f>
        <v>-0.26972465518195193</v>
      </c>
      <c r="M337">
        <v>-7.7632217215364303</v>
      </c>
      <c r="N337">
        <f>(Table2[[#This Row],[1W Return vs Nifty]]-AVERAGE(Table2[1W Return vs Nifty]))/_xlfn.STDEV.P(Table2[1W Return vs Nifty])</f>
        <v>-0.9500104138765525</v>
      </c>
      <c r="O337">
        <v>380.57</v>
      </c>
      <c r="P337">
        <v>361.14675559260598</v>
      </c>
      <c r="Q337">
        <v>341.64754822061599</v>
      </c>
      <c r="R337">
        <v>59.157764664422899</v>
      </c>
      <c r="S337" s="2">
        <f>(Table2[[#This Row],[Close Price]]-Table2[[#This Row],[20D EMA]])/Table2[[#This Row],[20D EMA]]</f>
        <v>4.067582836271913E-2</v>
      </c>
      <c r="T337" s="2">
        <f>(Table2[[#This Row],[Close Price]]-Table2[[#This Row],[50D EMA]])/Table2[[#This Row],[50D EMA]]</f>
        <v>9.6645598685003456E-2</v>
      </c>
      <c r="U337" s="2">
        <f>(Table2[[#This Row],[Close Price]]-Table2[[#This Row],[200D EMA]])/Table2[[#This Row],[200D EMA]]</f>
        <v>0.15923559838999374</v>
      </c>
      <c r="V337">
        <v>2.0364881447168202</v>
      </c>
      <c r="W337">
        <v>394</v>
      </c>
      <c r="X337">
        <v>413.9</v>
      </c>
      <c r="Y337">
        <v>391</v>
      </c>
      <c r="Z337">
        <v>418</v>
      </c>
      <c r="AA337">
        <v>267.5</v>
      </c>
      <c r="AB337">
        <v>427</v>
      </c>
      <c r="AC337" s="2">
        <f>(Table2[[#This Row],[Close Price]]/Table2[[#This Row],[Day Low]])-1</f>
        <v>5.203045685279184E-3</v>
      </c>
      <c r="AD337" s="2">
        <f>(Table2[[#This Row],[Day High]]/Table2[[#This Row],[Close Price]])-1</f>
        <v>4.5070066910743556E-2</v>
      </c>
      <c r="AE337" s="2">
        <f>(Table2[[#This Row],[Close Price]]/Table2[[#This Row],[Current Week Low]])-1</f>
        <v>1.2915601023018031E-2</v>
      </c>
      <c r="AF337" s="2">
        <f>(Table2[[#This Row],[Current Week High]]/Table2[[#This Row],[Close Price]])-1</f>
        <v>5.5422295164751834E-2</v>
      </c>
      <c r="AG337" s="2">
        <f>(Table2[[#This Row],[Close Price]]/Table2[[#This Row],[Current Month Low]])-1</f>
        <v>0.48056074766355139</v>
      </c>
      <c r="AH337" s="2">
        <f>(Table2[[#This Row],[Current Month High]]/Table2[[#This Row],[Close Price]])-1</f>
        <v>7.8146698649160351E-2</v>
      </c>
      <c r="AI337">
        <v>7.8146698649160298</v>
      </c>
      <c r="AJ337">
        <v>48.056074766355103</v>
      </c>
      <c r="AK337" t="str">
        <f>IF(AND(Table2[[#This Row],[20D EMA]]&gt;Table2[[#This Row],[50D EMA]],Table2[[#This Row],[50D EMA]]&gt;Table2[[#This Row],[200D EMA]]),"Uptrend","Downtrend/NoTrend")</f>
        <v>Uptrend</v>
      </c>
      <c r="AL337">
        <v>0.13</v>
      </c>
      <c r="AM337" t="s">
        <v>10125</v>
      </c>
      <c r="AN337">
        <v>7.52</v>
      </c>
      <c r="AO337" t="s">
        <v>10125</v>
      </c>
      <c r="AP337">
        <v>5.494072484609E-2</v>
      </c>
      <c r="AQ337">
        <f>(Table2[[#This Row],[Sharpe Ratio]]-AVERAGE(Table2[Sharpe Ratio]))/_xlfn.STDEV.P(Table2[Sharpe Ratio])</f>
        <v>9.3633039250110867E-3</v>
      </c>
      <c r="AR3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-0.72332739542531266</v>
      </c>
    </row>
    <row r="338" spans="1:44" x14ac:dyDescent="0.3">
      <c r="A338" t="s">
        <v>96</v>
      </c>
      <c r="B338" t="s">
        <v>97</v>
      </c>
      <c r="C338" t="s">
        <v>10081</v>
      </c>
      <c r="D338" t="s">
        <v>98</v>
      </c>
      <c r="E338">
        <v>283351.72966463998</v>
      </c>
      <c r="F338">
        <v>1788.8</v>
      </c>
      <c r="G338">
        <v>60.428417465076599</v>
      </c>
      <c r="H338">
        <f>(Table2[[#This Row],[1Y Return vs Nifty]]-AVERAGE(Table2[1Y Return vs Nifty]))/_xlfn.STDEV.P(Table2[1Y Return vs Nifty])</f>
        <v>0.18944973223059569</v>
      </c>
      <c r="I338">
        <v>-10.814422208034699</v>
      </c>
      <c r="J338">
        <f>(Table2[[#This Row],[1M Return vs Nifty]]-AVERAGE(Table2[1M Return vs Nifty]))/_xlfn.STDEV.P(Table2[1M Return vs Nifty])</f>
        <v>-1.1737600860376027</v>
      </c>
      <c r="K338">
        <v>4.3451230480273404</v>
      </c>
      <c r="L338">
        <f>(Table2[[#This Row],[6M Return vs Nifty]]-AVERAGE(Table2[6M Return vs Nifty]))/_xlfn.STDEV.P(Table2[6M Return vs Nifty])</f>
        <v>-0.26278819854119845</v>
      </c>
      <c r="M338">
        <v>-2.2701766329823099</v>
      </c>
      <c r="N338">
        <f>(Table2[[#This Row],[1W Return vs Nifty]]-AVERAGE(Table2[1W Return vs Nifty]))/_xlfn.STDEV.P(Table2[1W Return vs Nifty])</f>
        <v>0.12719511253038102</v>
      </c>
      <c r="O338">
        <v>1815.08</v>
      </c>
      <c r="P338">
        <v>1822.42133115146</v>
      </c>
      <c r="Q338">
        <v>1627.3408854082099</v>
      </c>
      <c r="R338">
        <v>45.010811252086803</v>
      </c>
      <c r="S338" s="2">
        <f>(Table2[[#This Row],[Close Price]]-Table2[[#This Row],[20D EMA]])/Table2[[#This Row],[20D EMA]]</f>
        <v>-1.447870066333163E-2</v>
      </c>
      <c r="T338" s="2">
        <f>(Table2[[#This Row],[Close Price]]-Table2[[#This Row],[50D EMA]])/Table2[[#This Row],[50D EMA]]</f>
        <v>-1.8448714672483046E-2</v>
      </c>
      <c r="U338" s="2">
        <f>(Table2[[#This Row],[Close Price]]-Table2[[#This Row],[200D EMA]])/Table2[[#This Row],[200D EMA]]</f>
        <v>9.9216529271486248E-2</v>
      </c>
      <c r="V338">
        <v>0.44900260652421597</v>
      </c>
      <c r="W338">
        <v>1777.5</v>
      </c>
      <c r="X338">
        <v>1815</v>
      </c>
      <c r="Y338">
        <v>1755.05</v>
      </c>
      <c r="Z338">
        <v>1830</v>
      </c>
      <c r="AA338">
        <v>1545.15</v>
      </c>
      <c r="AB338">
        <v>2174.1</v>
      </c>
      <c r="AC338" s="2">
        <f>(Table2[[#This Row],[Close Price]]/Table2[[#This Row],[Day Low]])-1</f>
        <v>6.3572433192686795E-3</v>
      </c>
      <c r="AD338" s="2">
        <f>(Table2[[#This Row],[Day High]]/Table2[[#This Row],[Close Price]])-1</f>
        <v>1.4646690518783645E-2</v>
      </c>
      <c r="AE338" s="2">
        <f>(Table2[[#This Row],[Close Price]]/Table2[[#This Row],[Current Week Low]])-1</f>
        <v>1.9230221361214772E-2</v>
      </c>
      <c r="AF338" s="2">
        <f>(Table2[[#This Row],[Current Week High]]/Table2[[#This Row],[Close Price]])-1</f>
        <v>2.3032200357781862E-2</v>
      </c>
      <c r="AG338" s="2">
        <f>(Table2[[#This Row],[Close Price]]/Table2[[#This Row],[Current Month Low]])-1</f>
        <v>0.1576869559589682</v>
      </c>
      <c r="AH338" s="2">
        <f>(Table2[[#This Row],[Current Month High]]/Table2[[#This Row],[Close Price]])-1</f>
        <v>0.21539579606440062</v>
      </c>
      <c r="AI338">
        <v>21.53957960644</v>
      </c>
      <c r="AJ338">
        <v>119.336643982588</v>
      </c>
      <c r="AK338" t="str">
        <f>IF(AND(Table2[[#This Row],[20D EMA]]&gt;Table2[[#This Row],[50D EMA]],Table2[[#This Row],[50D EMA]]&gt;Table2[[#This Row],[200D EMA]]),"Uptrend","Downtrend/NoTrend")</f>
        <v>Downtrend/NoTrend</v>
      </c>
      <c r="AL338">
        <v>-0.11</v>
      </c>
      <c r="AM338" t="s">
        <v>10126</v>
      </c>
      <c r="AN338">
        <v>-3.61</v>
      </c>
      <c r="AO338" t="s">
        <v>10126</v>
      </c>
      <c r="AP338">
        <v>5.4495410528353001E-2</v>
      </c>
      <c r="AQ338">
        <f>(Table2[[#This Row],[Sharpe Ratio]]-AVERAGE(Table2[Sharpe Ratio]))/_xlfn.STDEV.P(Table2[Sharpe Ratio])</f>
        <v>4.3286296152525543E-3</v>
      </c>
      <c r="AR3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39" spans="1:44" x14ac:dyDescent="0.3">
      <c r="A339" t="s">
        <v>216</v>
      </c>
      <c r="B339" t="s">
        <v>217</v>
      </c>
      <c r="C339" t="s">
        <v>10088</v>
      </c>
      <c r="D339" t="s">
        <v>218</v>
      </c>
      <c r="E339">
        <v>114249.7313168</v>
      </c>
      <c r="F339">
        <v>1822.4</v>
      </c>
      <c r="G339">
        <v>14.774156952819499</v>
      </c>
      <c r="H339">
        <f>(Table2[[#This Row],[1Y Return vs Nifty]]-AVERAGE(Table2[1Y Return vs Nifty]))/_xlfn.STDEV.P(Table2[1Y Return vs Nifty])</f>
        <v>-0.35688896465913117</v>
      </c>
      <c r="I339">
        <v>-7.3163063538468096</v>
      </c>
      <c r="J339">
        <f>(Table2[[#This Row],[1M Return vs Nifty]]-AVERAGE(Table2[1M Return vs Nifty]))/_xlfn.STDEV.P(Table2[1M Return vs Nifty])</f>
        <v>-0.84977597531377291</v>
      </c>
      <c r="K339">
        <v>23.109639226433</v>
      </c>
      <c r="L339">
        <f>(Table2[[#This Row],[6M Return vs Nifty]]-AVERAGE(Table2[6M Return vs Nifty]))/_xlfn.STDEV.P(Table2[6M Return vs Nifty])</f>
        <v>0.31046681413840066</v>
      </c>
      <c r="M339">
        <v>-0.80857443592635703</v>
      </c>
      <c r="N339">
        <f>(Table2[[#This Row],[1W Return vs Nifty]]-AVERAGE(Table2[1W Return vs Nifty]))/_xlfn.STDEV.P(Table2[1W Return vs Nifty])</f>
        <v>0.41382046125687655</v>
      </c>
      <c r="O339">
        <v>1848.49</v>
      </c>
      <c r="P339">
        <v>1767.4115780048301</v>
      </c>
      <c r="Q339">
        <v>1534.9317365651</v>
      </c>
      <c r="R339">
        <v>39.063005858279098</v>
      </c>
      <c r="S339" s="2">
        <f>(Table2[[#This Row],[Close Price]]-Table2[[#This Row],[20D EMA]])/Table2[[#This Row],[20D EMA]]</f>
        <v>-1.4114222960362197E-2</v>
      </c>
      <c r="T339" s="2">
        <f>(Table2[[#This Row],[Close Price]]-Table2[[#This Row],[50D EMA]])/Table2[[#This Row],[50D EMA]]</f>
        <v>3.111240340365121E-2</v>
      </c>
      <c r="U339" s="2">
        <f>(Table2[[#This Row],[Close Price]]-Table2[[#This Row],[200D EMA]])/Table2[[#This Row],[200D EMA]]</f>
        <v>0.18728407041618814</v>
      </c>
      <c r="V339">
        <v>1.39882269223858</v>
      </c>
      <c r="W339">
        <v>1812.6</v>
      </c>
      <c r="X339">
        <v>1869.45</v>
      </c>
      <c r="Y339">
        <v>1812.6</v>
      </c>
      <c r="Z339">
        <v>1968.95</v>
      </c>
      <c r="AA339">
        <v>1711.25</v>
      </c>
      <c r="AB339">
        <v>1985.4</v>
      </c>
      <c r="AC339" s="2">
        <f>(Table2[[#This Row],[Close Price]]/Table2[[#This Row],[Day Low]])-1</f>
        <v>5.4065982566480209E-3</v>
      </c>
      <c r="AD339" s="2">
        <f>(Table2[[#This Row],[Day High]]/Table2[[#This Row],[Close Price]])-1</f>
        <v>2.5817603160667169E-2</v>
      </c>
      <c r="AE339" s="2">
        <f>(Table2[[#This Row],[Close Price]]/Table2[[#This Row],[Current Week Low]])-1</f>
        <v>5.4065982566480209E-3</v>
      </c>
      <c r="AF339" s="2">
        <f>(Table2[[#This Row],[Current Week High]]/Table2[[#This Row],[Close Price]])-1</f>
        <v>8.0415935030728747E-2</v>
      </c>
      <c r="AG339" s="2">
        <f>(Table2[[#This Row],[Close Price]]/Table2[[#This Row],[Current Month Low]])-1</f>
        <v>6.4952520087655286E-2</v>
      </c>
      <c r="AH339" s="2">
        <f>(Table2[[#This Row],[Current Month High]]/Table2[[#This Row],[Close Price]])-1</f>
        <v>8.9442493415276658E-2</v>
      </c>
      <c r="AI339">
        <v>8.9442493415276605</v>
      </c>
      <c r="AJ339">
        <v>47.820091657541397</v>
      </c>
      <c r="AK339" t="str">
        <f>IF(AND(Table2[[#This Row],[20D EMA]]&gt;Table2[[#This Row],[50D EMA]],Table2[[#This Row],[50D EMA]]&gt;Table2[[#This Row],[200D EMA]]),"Uptrend","Downtrend/NoTrend")</f>
        <v>Uptrend</v>
      </c>
      <c r="AL339">
        <v>0.1</v>
      </c>
      <c r="AM339" t="s">
        <v>10125</v>
      </c>
      <c r="AN339">
        <v>-0.56999999999999995</v>
      </c>
      <c r="AO339" t="s">
        <v>10126</v>
      </c>
      <c r="AP339">
        <v>5.4019890820755E-2</v>
      </c>
      <c r="AQ339">
        <f>(Table2[[#This Row],[Sharpe Ratio]]-AVERAGE(Table2[Sharpe Ratio]))/_xlfn.STDEV.P(Table2[Sharpe Ratio])</f>
        <v>-1.0475434837707055E-3</v>
      </c>
      <c r="AR3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-0.48342520806139766</v>
      </c>
    </row>
    <row r="340" spans="1:44" x14ac:dyDescent="0.3">
      <c r="A340" t="s">
        <v>1304</v>
      </c>
      <c r="B340" t="s">
        <v>1305</v>
      </c>
      <c r="C340" t="s">
        <v>10089</v>
      </c>
      <c r="D340" t="s">
        <v>140</v>
      </c>
      <c r="E340">
        <v>8192.2529825750007</v>
      </c>
      <c r="F340">
        <v>559.25</v>
      </c>
      <c r="G340">
        <v>71.934152016162599</v>
      </c>
      <c r="H340">
        <f>(Table2[[#This Row],[1Y Return vs Nifty]]-AVERAGE(Table2[1Y Return vs Nifty]))/_xlfn.STDEV.P(Table2[1Y Return vs Nifty])</f>
        <v>0.32713738615090793</v>
      </c>
      <c r="I340">
        <v>17.233842203234101</v>
      </c>
      <c r="J340">
        <f>(Table2[[#This Row],[1M Return vs Nifty]]-AVERAGE(Table2[1M Return vs Nifty]))/_xlfn.STDEV.P(Table2[1M Return vs Nifty])</f>
        <v>1.4239789201627551</v>
      </c>
      <c r="K340">
        <v>17.449139277623001</v>
      </c>
      <c r="L340">
        <f>(Table2[[#This Row],[6M Return vs Nifty]]-AVERAGE(Table2[6M Return vs Nifty]))/_xlfn.STDEV.P(Table2[6M Return vs Nifty])</f>
        <v>0.1375388292611667</v>
      </c>
      <c r="M340">
        <v>-9.9407788430397606</v>
      </c>
      <c r="N340">
        <f>(Table2[[#This Row],[1W Return vs Nifty]]-AVERAGE(Table2[1W Return vs Nifty]))/_xlfn.STDEV.P(Table2[1W Return vs Nifty])</f>
        <v>-1.3770370498380626</v>
      </c>
      <c r="O340">
        <v>548.54</v>
      </c>
      <c r="P340">
        <v>502.809869308489</v>
      </c>
      <c r="Q340">
        <v>450.861301697729</v>
      </c>
      <c r="R340">
        <v>47.817530304303297</v>
      </c>
      <c r="S340" s="2">
        <f>(Table2[[#This Row],[Close Price]]-Table2[[#This Row],[20D EMA]])/Table2[[#This Row],[20D EMA]]</f>
        <v>1.952455609435964E-2</v>
      </c>
      <c r="T340" s="2">
        <f>(Table2[[#This Row],[Close Price]]-Table2[[#This Row],[50D EMA]])/Table2[[#This Row],[50D EMA]]</f>
        <v>0.11224944882074954</v>
      </c>
      <c r="U340" s="2">
        <f>(Table2[[#This Row],[Close Price]]-Table2[[#This Row],[200D EMA]])/Table2[[#This Row],[200D EMA]]</f>
        <v>0.24040364053009375</v>
      </c>
      <c r="V340">
        <v>1.50832703329622</v>
      </c>
      <c r="W340">
        <v>551.45000000000005</v>
      </c>
      <c r="X340">
        <v>567.79999999999995</v>
      </c>
      <c r="Y340">
        <v>551.45000000000005</v>
      </c>
      <c r="Z340">
        <v>613.4</v>
      </c>
      <c r="AA340">
        <v>432.05</v>
      </c>
      <c r="AB340">
        <v>619.4</v>
      </c>
      <c r="AC340" s="2">
        <f>(Table2[[#This Row],[Close Price]]/Table2[[#This Row],[Day Low]])-1</f>
        <v>1.4144528062380868E-2</v>
      </c>
      <c r="AD340" s="2">
        <f>(Table2[[#This Row],[Day High]]/Table2[[#This Row],[Close Price]])-1</f>
        <v>1.5288332588287767E-2</v>
      </c>
      <c r="AE340" s="2">
        <f>(Table2[[#This Row],[Close Price]]/Table2[[#This Row],[Current Week Low]])-1</f>
        <v>1.4144528062380868E-2</v>
      </c>
      <c r="AF340" s="2">
        <f>(Table2[[#This Row],[Current Week High]]/Table2[[#This Row],[Close Price]])-1</f>
        <v>9.6826106392490008E-2</v>
      </c>
      <c r="AG340" s="2">
        <f>(Table2[[#This Row],[Close Price]]/Table2[[#This Row],[Current Month Low]])-1</f>
        <v>0.29441036917023489</v>
      </c>
      <c r="AH340" s="2">
        <f>(Table2[[#This Row],[Current Month High]]/Table2[[#This Row],[Close Price]])-1</f>
        <v>0.10755476084041127</v>
      </c>
      <c r="AI340">
        <v>10.755476084041099</v>
      </c>
      <c r="AJ340">
        <v>102.04118497109801</v>
      </c>
      <c r="AK340" t="str">
        <f>IF(AND(Table2[[#This Row],[20D EMA]]&gt;Table2[[#This Row],[50D EMA]],Table2[[#This Row],[50D EMA]]&gt;Table2[[#This Row],[200D EMA]]),"Uptrend","Downtrend/NoTrend")</f>
        <v>Uptrend</v>
      </c>
      <c r="AL340">
        <v>7.0000000000000007E-2</v>
      </c>
      <c r="AM340" t="s">
        <v>10125</v>
      </c>
      <c r="AN340">
        <v>5.84</v>
      </c>
      <c r="AO340" t="s">
        <v>10125</v>
      </c>
      <c r="AP340">
        <v>5.3891148064869998E-2</v>
      </c>
      <c r="AQ340">
        <f>(Table2[[#This Row],[Sharpe Ratio]]-AVERAGE(Table2[Sharpe Ratio]))/_xlfn.STDEV.P(Table2[Sharpe Ratio])</f>
        <v>-2.503094809664843E-3</v>
      </c>
      <c r="AR3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0.50911499092710222</v>
      </c>
    </row>
    <row r="341" spans="1:44" x14ac:dyDescent="0.3">
      <c r="A341" t="s">
        <v>1869</v>
      </c>
      <c r="B341" t="s">
        <v>1870</v>
      </c>
      <c r="C341" t="s">
        <v>10082</v>
      </c>
      <c r="D341" t="s">
        <v>62</v>
      </c>
      <c r="E341">
        <v>3473.1114203099901</v>
      </c>
      <c r="F341">
        <v>346.35</v>
      </c>
      <c r="G341">
        <v>20.888303058555199</v>
      </c>
      <c r="H341">
        <f>(Table2[[#This Row],[1Y Return vs Nifty]]-AVERAGE(Table2[1Y Return vs Nifty]))/_xlfn.STDEV.P(Table2[1Y Return vs Nifty])</f>
        <v>-0.28372176014151068</v>
      </c>
      <c r="I341">
        <v>3.5253511860839102</v>
      </c>
      <c r="J341">
        <f>(Table2[[#This Row],[1M Return vs Nifty]]-AVERAGE(Table2[1M Return vs Nifty]))/_xlfn.STDEV.P(Table2[1M Return vs Nifty])</f>
        <v>0.15434307713030715</v>
      </c>
      <c r="K341">
        <v>-0.86864540986274297</v>
      </c>
      <c r="L341">
        <f>(Table2[[#This Row],[6M Return vs Nifty]]-AVERAGE(Table2[6M Return vs Nifty]))/_xlfn.STDEV.P(Table2[6M Return vs Nifty])</f>
        <v>-0.42206855914414471</v>
      </c>
      <c r="M341">
        <v>-7.0996776153693801</v>
      </c>
      <c r="N341">
        <f>(Table2[[#This Row],[1W Return vs Nifty]]-AVERAGE(Table2[1W Return vs Nifty]))/_xlfn.STDEV.P(Table2[1W Return vs Nifty])</f>
        <v>-0.81988707306013142</v>
      </c>
      <c r="O341">
        <v>347.48</v>
      </c>
      <c r="P341">
        <v>335.374541493962</v>
      </c>
      <c r="Q341">
        <v>308.73217243049697</v>
      </c>
      <c r="R341">
        <v>44.309423335368699</v>
      </c>
      <c r="S341" s="2">
        <f>(Table2[[#This Row],[Close Price]]-Table2[[#This Row],[20D EMA]])/Table2[[#This Row],[20D EMA]]</f>
        <v>-3.2519857257971548E-3</v>
      </c>
      <c r="T341" s="2">
        <f>(Table2[[#This Row],[Close Price]]-Table2[[#This Row],[50D EMA]])/Table2[[#This Row],[50D EMA]]</f>
        <v>3.2725973942883867E-2</v>
      </c>
      <c r="U341" s="2">
        <f>(Table2[[#This Row],[Close Price]]-Table2[[#This Row],[200D EMA]])/Table2[[#This Row],[200D EMA]]</f>
        <v>0.12184615316685768</v>
      </c>
      <c r="V341">
        <v>0.68672529964529205</v>
      </c>
      <c r="W341">
        <v>343.8</v>
      </c>
      <c r="X341">
        <v>351.15</v>
      </c>
      <c r="Y341">
        <v>343.8</v>
      </c>
      <c r="Z341">
        <v>370</v>
      </c>
      <c r="AA341">
        <v>278</v>
      </c>
      <c r="AB341">
        <v>386.95</v>
      </c>
      <c r="AC341" s="2">
        <f>(Table2[[#This Row],[Close Price]]/Table2[[#This Row],[Day Low]])-1</f>
        <v>7.4171029668412825E-3</v>
      </c>
      <c r="AD341" s="2">
        <f>(Table2[[#This Row],[Day High]]/Table2[[#This Row],[Close Price]])-1</f>
        <v>1.3858813339107767E-2</v>
      </c>
      <c r="AE341" s="2">
        <f>(Table2[[#This Row],[Close Price]]/Table2[[#This Row],[Current Week Low]])-1</f>
        <v>7.4171029668412825E-3</v>
      </c>
      <c r="AF341" s="2">
        <f>(Table2[[#This Row],[Current Week High]]/Table2[[#This Row],[Close Price]])-1</f>
        <v>6.828352822289574E-2</v>
      </c>
      <c r="AG341" s="2">
        <f>(Table2[[#This Row],[Close Price]]/Table2[[#This Row],[Current Month Low]])-1</f>
        <v>0.24586330935251799</v>
      </c>
      <c r="AH341" s="2">
        <f>(Table2[[#This Row],[Current Month High]]/Table2[[#This Row],[Close Price]])-1</f>
        <v>0.1172224628266203</v>
      </c>
      <c r="AI341">
        <v>11.722246282662001</v>
      </c>
      <c r="AJ341">
        <v>64.146919431279599</v>
      </c>
      <c r="AK341" t="str">
        <f>IF(AND(Table2[[#This Row],[20D EMA]]&gt;Table2[[#This Row],[50D EMA]],Table2[[#This Row],[50D EMA]]&gt;Table2[[#This Row],[200D EMA]]),"Uptrend","Downtrend/NoTrend")</f>
        <v>Uptrend</v>
      </c>
      <c r="AL341">
        <v>0.09</v>
      </c>
      <c r="AM341" t="s">
        <v>10125</v>
      </c>
      <c r="AN341">
        <v>-6.27</v>
      </c>
      <c r="AO341" t="s">
        <v>10126</v>
      </c>
      <c r="AP341">
        <v>5.3650728920775999E-2</v>
      </c>
      <c r="AQ341">
        <f>(Table2[[#This Row],[Sharpe Ratio]]-AVERAGE(Table2[Sharpe Ratio]))/_xlfn.STDEV.P(Table2[Sharpe Ratio])</f>
        <v>-5.2212470004485917E-3</v>
      </c>
      <c r="AR3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-1.3765555622159282</v>
      </c>
    </row>
    <row r="342" spans="1:44" x14ac:dyDescent="0.3">
      <c r="A342" t="s">
        <v>531</v>
      </c>
      <c r="B342" t="s">
        <v>532</v>
      </c>
      <c r="C342" t="s">
        <v>10082</v>
      </c>
      <c r="D342" t="s">
        <v>275</v>
      </c>
      <c r="E342">
        <v>35886.93556518</v>
      </c>
      <c r="F342">
        <v>475.35</v>
      </c>
      <c r="G342">
        <v>29.269495095620499</v>
      </c>
      <c r="H342">
        <f>(Table2[[#This Row],[1Y Return vs Nifty]]-AVERAGE(Table2[1Y Return vs Nifty]))/_xlfn.STDEV.P(Table2[1Y Return vs Nifty])</f>
        <v>-0.18342510689304845</v>
      </c>
      <c r="I342">
        <v>-0.105643641401983</v>
      </c>
      <c r="J342">
        <f>(Table2[[#This Row],[1M Return vs Nifty]]-AVERAGE(Table2[1M Return vs Nifty]))/_xlfn.STDEV.P(Table2[1M Return vs Nifty])</f>
        <v>-0.18194785183292125</v>
      </c>
      <c r="K342">
        <v>7.0354072752896597</v>
      </c>
      <c r="L342">
        <f>(Table2[[#This Row],[6M Return vs Nifty]]-AVERAGE(Table2[6M Return vs Nifty]))/_xlfn.STDEV.P(Table2[6M Return vs Nifty])</f>
        <v>-0.18060015254266726</v>
      </c>
      <c r="M342">
        <v>-4.5258482787429699</v>
      </c>
      <c r="N342">
        <f>(Table2[[#This Row],[1W Return vs Nifty]]-AVERAGE(Table2[1W Return vs Nifty]))/_xlfn.STDEV.P(Table2[1W Return vs Nifty])</f>
        <v>-0.31515005729825107</v>
      </c>
      <c r="O342">
        <v>475.64</v>
      </c>
      <c r="P342">
        <v>461.21778394476098</v>
      </c>
      <c r="Q342">
        <v>411.375121377266</v>
      </c>
      <c r="R342">
        <v>44.625877916737203</v>
      </c>
      <c r="S342" s="2">
        <f>(Table2[[#This Row],[Close Price]]-Table2[[#This Row],[20D EMA]])/Table2[[#This Row],[20D EMA]]</f>
        <v>-6.0970481877042221E-4</v>
      </c>
      <c r="T342" s="2">
        <f>(Table2[[#This Row],[Close Price]]-Table2[[#This Row],[50D EMA]])/Table2[[#This Row],[50D EMA]]</f>
        <v>3.0641090927516414E-2</v>
      </c>
      <c r="U342" s="2">
        <f>(Table2[[#This Row],[Close Price]]-Table2[[#This Row],[200D EMA]])/Table2[[#This Row],[200D EMA]]</f>
        <v>0.15551470008334223</v>
      </c>
      <c r="V342">
        <v>1.47473366302652</v>
      </c>
      <c r="W342">
        <v>473.05</v>
      </c>
      <c r="X342">
        <v>482</v>
      </c>
      <c r="Y342">
        <v>473.05</v>
      </c>
      <c r="Z342">
        <v>499.8</v>
      </c>
      <c r="AA342">
        <v>406</v>
      </c>
      <c r="AB342">
        <v>509.85</v>
      </c>
      <c r="AC342" s="2">
        <f>(Table2[[#This Row],[Close Price]]/Table2[[#This Row],[Day Low]])-1</f>
        <v>4.8620653207906983E-3</v>
      </c>
      <c r="AD342" s="2">
        <f>(Table2[[#This Row],[Day High]]/Table2[[#This Row],[Close Price]])-1</f>
        <v>1.3989691806037596E-2</v>
      </c>
      <c r="AE342" s="2">
        <f>(Table2[[#This Row],[Close Price]]/Table2[[#This Row],[Current Week Low]])-1</f>
        <v>4.8620653207906983E-3</v>
      </c>
      <c r="AF342" s="2">
        <f>(Table2[[#This Row],[Current Week High]]/Table2[[#This Row],[Close Price]])-1</f>
        <v>5.1435784159040709E-2</v>
      </c>
      <c r="AG342" s="2">
        <f>(Table2[[#This Row],[Close Price]]/Table2[[#This Row],[Current Month Low]])-1</f>
        <v>0.17081280788177344</v>
      </c>
      <c r="AH342" s="2">
        <f>(Table2[[#This Row],[Current Month High]]/Table2[[#This Row],[Close Price]])-1</f>
        <v>7.2578100347112651E-2</v>
      </c>
      <c r="AI342">
        <v>7.2578100347112597</v>
      </c>
      <c r="AJ342">
        <v>56.674357284113398</v>
      </c>
      <c r="AK342" t="str">
        <f>IF(AND(Table2[[#This Row],[20D EMA]]&gt;Table2[[#This Row],[50D EMA]],Table2[[#This Row],[50D EMA]]&gt;Table2[[#This Row],[200D EMA]]),"Uptrend","Downtrend/NoTrend")</f>
        <v>Uptrend</v>
      </c>
      <c r="AL342">
        <v>7.0000000000000007E-2</v>
      </c>
      <c r="AM342" t="s">
        <v>10125</v>
      </c>
      <c r="AN342">
        <v>1.28</v>
      </c>
      <c r="AO342" t="s">
        <v>10125</v>
      </c>
      <c r="AP342">
        <v>5.3601501031804999E-2</v>
      </c>
      <c r="AQ342">
        <f>(Table2[[#This Row],[Sharpe Ratio]]-AVERAGE(Table2[Sharpe Ratio]))/_xlfn.STDEV.P(Table2[Sharpe Ratio])</f>
        <v>-5.7778120558580962E-3</v>
      </c>
      <c r="AR3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-0.86690098062274612</v>
      </c>
    </row>
    <row r="343" spans="1:44" x14ac:dyDescent="0.3">
      <c r="A343" t="s">
        <v>1111</v>
      </c>
      <c r="B343" t="s">
        <v>1112</v>
      </c>
      <c r="C343" t="s">
        <v>10092</v>
      </c>
      <c r="D343" t="s">
        <v>1113</v>
      </c>
      <c r="E343">
        <v>10681.725086549999</v>
      </c>
      <c r="F343">
        <v>555.45000000000005</v>
      </c>
      <c r="G343">
        <v>16.011080586585301</v>
      </c>
      <c r="H343">
        <f>(Table2[[#This Row],[1Y Return vs Nifty]]-AVERAGE(Table2[1Y Return vs Nifty]))/_xlfn.STDEV.P(Table2[1Y Return vs Nifty])</f>
        <v>-0.34208685772231451</v>
      </c>
      <c r="I343">
        <v>9.5636692283450806</v>
      </c>
      <c r="J343">
        <f>(Table2[[#This Row],[1M Return vs Nifty]]-AVERAGE(Table2[1M Return vs Nifty]))/_xlfn.STDEV.P(Table2[1M Return vs Nifty])</f>
        <v>0.71359245100326429</v>
      </c>
      <c r="K343">
        <v>37.419067627805397</v>
      </c>
      <c r="L343">
        <f>(Table2[[#This Row],[6M Return vs Nifty]]-AVERAGE(Table2[6M Return vs Nifty]))/_xlfn.STDEV.P(Table2[6M Return vs Nifty])</f>
        <v>0.74761912233948102</v>
      </c>
      <c r="M343">
        <v>-2.3471950958323902</v>
      </c>
      <c r="N343">
        <f>(Table2[[#This Row],[1W Return vs Nifty]]-AVERAGE(Table2[1W Return vs Nifty]))/_xlfn.STDEV.P(Table2[1W Return vs Nifty])</f>
        <v>0.11209152017313868</v>
      </c>
      <c r="O343">
        <v>536.72</v>
      </c>
      <c r="P343">
        <v>492.15988652766202</v>
      </c>
      <c r="Q343">
        <v>414.908956010238</v>
      </c>
      <c r="R343">
        <v>62.519573493692199</v>
      </c>
      <c r="S343" s="2">
        <f>(Table2[[#This Row],[Close Price]]-Table2[[#This Row],[20D EMA]])/Table2[[#This Row],[20D EMA]]</f>
        <v>3.4897153077955018E-2</v>
      </c>
      <c r="T343" s="2">
        <f>(Table2[[#This Row],[Close Price]]-Table2[[#This Row],[50D EMA]])/Table2[[#This Row],[50D EMA]]</f>
        <v>0.12859665162650508</v>
      </c>
      <c r="U343" s="2">
        <f>(Table2[[#This Row],[Close Price]]-Table2[[#This Row],[200D EMA]])/Table2[[#This Row],[200D EMA]]</f>
        <v>0.33872742912373804</v>
      </c>
      <c r="V343">
        <v>0.81096104502250699</v>
      </c>
      <c r="W343">
        <v>551.04999999999995</v>
      </c>
      <c r="X343">
        <v>569</v>
      </c>
      <c r="Y343">
        <v>540.1</v>
      </c>
      <c r="Z343">
        <v>569</v>
      </c>
      <c r="AA343">
        <v>482.55</v>
      </c>
      <c r="AB343">
        <v>581.4</v>
      </c>
      <c r="AC343" s="2">
        <f>(Table2[[#This Row],[Close Price]]/Table2[[#This Row],[Day Low]])-1</f>
        <v>7.9847563741948235E-3</v>
      </c>
      <c r="AD343" s="2">
        <f>(Table2[[#This Row],[Day High]]/Table2[[#This Row],[Close Price]])-1</f>
        <v>2.4394634980646313E-2</v>
      </c>
      <c r="AE343" s="2">
        <f>(Table2[[#This Row],[Close Price]]/Table2[[#This Row],[Current Week Low]])-1</f>
        <v>2.8420662840214828E-2</v>
      </c>
      <c r="AF343" s="2">
        <f>(Table2[[#This Row],[Current Week High]]/Table2[[#This Row],[Close Price]])-1</f>
        <v>2.4394634980646313E-2</v>
      </c>
      <c r="AG343" s="2">
        <f>(Table2[[#This Row],[Close Price]]/Table2[[#This Row],[Current Month Low]])-1</f>
        <v>0.15107242772769669</v>
      </c>
      <c r="AH343" s="2">
        <f>(Table2[[#This Row],[Current Month High]]/Table2[[#This Row],[Close Price]])-1</f>
        <v>4.6718876586551383E-2</v>
      </c>
      <c r="AI343">
        <v>4.6718876586551303</v>
      </c>
      <c r="AJ343">
        <v>79.408914728682106</v>
      </c>
      <c r="AK343" t="str">
        <f>IF(AND(Table2[[#This Row],[20D EMA]]&gt;Table2[[#This Row],[50D EMA]],Table2[[#This Row],[50D EMA]]&gt;Table2[[#This Row],[200D EMA]]),"Uptrend","Downtrend/NoTrend")</f>
        <v>Uptrend</v>
      </c>
      <c r="AL343">
        <v>0.34</v>
      </c>
      <c r="AM343" t="s">
        <v>10125</v>
      </c>
      <c r="AN343">
        <v>-1.34</v>
      </c>
      <c r="AO343" t="s">
        <v>10126</v>
      </c>
      <c r="AP343">
        <v>5.3154910474425998E-2</v>
      </c>
      <c r="AQ343">
        <f>(Table2[[#This Row],[Sharpe Ratio]]-AVERAGE(Table2[Sharpe Ratio]))/_xlfn.STDEV.P(Table2[Sharpe Ratio])</f>
        <v>-1.0826915389527956E-2</v>
      </c>
      <c r="AR3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1.2203893204040415</v>
      </c>
    </row>
    <row r="344" spans="1:44" x14ac:dyDescent="0.3">
      <c r="A344" t="s">
        <v>167</v>
      </c>
      <c r="B344" t="s">
        <v>168</v>
      </c>
      <c r="C344" t="s">
        <v>10083</v>
      </c>
      <c r="D344" t="s">
        <v>169</v>
      </c>
      <c r="E344">
        <v>155142.94859349</v>
      </c>
      <c r="F344">
        <v>693.55</v>
      </c>
      <c r="G344">
        <v>38.494937495845001</v>
      </c>
      <c r="H344">
        <f>(Table2[[#This Row],[1Y Return vs Nifty]]-AVERAGE(Table2[1Y Return vs Nifty]))/_xlfn.STDEV.P(Table2[1Y Return vs Nifty])</f>
        <v>-7.3025417518675431E-2</v>
      </c>
      <c r="I344">
        <v>-5.2892964892582404</v>
      </c>
      <c r="J344">
        <f>(Table2[[#This Row],[1M Return vs Nifty]]-AVERAGE(Table2[1M Return vs Nifty]))/_xlfn.STDEV.P(Table2[1M Return vs Nifty])</f>
        <v>-0.66204091570419943</v>
      </c>
      <c r="K344">
        <v>2.6527763375587301</v>
      </c>
      <c r="L344">
        <f>(Table2[[#This Row],[6M Return vs Nifty]]-AVERAGE(Table2[6M Return vs Nifty]))/_xlfn.STDEV.P(Table2[6M Return vs Nifty])</f>
        <v>-0.31448930427417821</v>
      </c>
      <c r="M344">
        <v>-1.2252127638103101</v>
      </c>
      <c r="N344">
        <f>(Table2[[#This Row],[1W Return vs Nifty]]-AVERAGE(Table2[1W Return vs Nifty]))/_xlfn.STDEV.P(Table2[1W Return vs Nifty])</f>
        <v>0.33211621487362453</v>
      </c>
      <c r="O344">
        <v>678.78</v>
      </c>
      <c r="P344">
        <v>656.46982616388505</v>
      </c>
      <c r="Q344">
        <v>574.96084058732902</v>
      </c>
      <c r="R344">
        <v>61.044815216971699</v>
      </c>
      <c r="S344" s="2">
        <f>(Table2[[#This Row],[Close Price]]-Table2[[#This Row],[20D EMA]])/Table2[[#This Row],[20D EMA]]</f>
        <v>2.1759627567105665E-2</v>
      </c>
      <c r="T344" s="2">
        <f>(Table2[[#This Row],[Close Price]]-Table2[[#This Row],[50D EMA]])/Table2[[#This Row],[50D EMA]]</f>
        <v>5.6484201342192369E-2</v>
      </c>
      <c r="U344" s="2">
        <f>(Table2[[#This Row],[Close Price]]-Table2[[#This Row],[200D EMA]])/Table2[[#This Row],[200D EMA]]</f>
        <v>0.20625606309384611</v>
      </c>
      <c r="V344">
        <v>0.73659015433658404</v>
      </c>
      <c r="W344">
        <v>686</v>
      </c>
      <c r="X344">
        <v>697.5</v>
      </c>
      <c r="Y344">
        <v>671.35</v>
      </c>
      <c r="Z344">
        <v>697.5</v>
      </c>
      <c r="AA344">
        <v>594.25</v>
      </c>
      <c r="AB344">
        <v>715.25</v>
      </c>
      <c r="AC344" s="2">
        <f>(Table2[[#This Row],[Close Price]]/Table2[[#This Row],[Day Low]])-1</f>
        <v>1.1005830903789926E-2</v>
      </c>
      <c r="AD344" s="2">
        <f>(Table2[[#This Row],[Day High]]/Table2[[#This Row],[Close Price]])-1</f>
        <v>5.6953355922428894E-3</v>
      </c>
      <c r="AE344" s="2">
        <f>(Table2[[#This Row],[Close Price]]/Table2[[#This Row],[Current Week Low]])-1</f>
        <v>3.3067699411633233E-2</v>
      </c>
      <c r="AF344" s="2">
        <f>(Table2[[#This Row],[Current Week High]]/Table2[[#This Row],[Close Price]])-1</f>
        <v>5.6953355922428894E-3</v>
      </c>
      <c r="AG344" s="2">
        <f>(Table2[[#This Row],[Close Price]]/Table2[[#This Row],[Current Month Low]])-1</f>
        <v>0.16710138830458554</v>
      </c>
      <c r="AH344" s="2">
        <f>(Table2[[#This Row],[Current Month High]]/Table2[[#This Row],[Close Price]])-1</f>
        <v>3.1288299329536473E-2</v>
      </c>
      <c r="AI344">
        <v>3.1288299329536402</v>
      </c>
      <c r="AJ344">
        <v>67.2615458820692</v>
      </c>
      <c r="AK344" t="str">
        <f>IF(AND(Table2[[#This Row],[20D EMA]]&gt;Table2[[#This Row],[50D EMA]],Table2[[#This Row],[50D EMA]]&gt;Table2[[#This Row],[200D EMA]]),"Uptrend","Downtrend/NoTrend")</f>
        <v>Uptrend</v>
      </c>
      <c r="AL344">
        <v>0.08</v>
      </c>
      <c r="AM344" t="s">
        <v>10125</v>
      </c>
      <c r="AN344">
        <v>3.06</v>
      </c>
      <c r="AO344" t="s">
        <v>10125</v>
      </c>
      <c r="AP344">
        <v>5.2911854758448999E-2</v>
      </c>
      <c r="AQ344">
        <f>(Table2[[#This Row],[Sharpe Ratio]]-AVERAGE(Table2[Sharpe Ratio]))/_xlfn.STDEV.P(Table2[Sharpe Ratio])</f>
        <v>-1.3574876369736278E-2</v>
      </c>
      <c r="AR3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-0.73101429899316472</v>
      </c>
    </row>
    <row r="345" spans="1:44" x14ac:dyDescent="0.3">
      <c r="A345" t="s">
        <v>1199</v>
      </c>
      <c r="B345" t="s">
        <v>1200</v>
      </c>
      <c r="C345" t="s">
        <v>10076</v>
      </c>
      <c r="D345" t="s">
        <v>477</v>
      </c>
      <c r="E345">
        <v>9206.6970826500001</v>
      </c>
      <c r="F345">
        <v>1035.5</v>
      </c>
      <c r="G345">
        <v>5.39543270140787</v>
      </c>
      <c r="H345">
        <f>(Table2[[#This Row],[1Y Return vs Nifty]]-AVERAGE(Table2[1Y Return vs Nifty]))/_xlfn.STDEV.P(Table2[1Y Return vs Nifty])</f>
        <v>-0.46912295834365586</v>
      </c>
      <c r="I345">
        <v>20.0102126387686</v>
      </c>
      <c r="J345">
        <f>(Table2[[#This Row],[1M Return vs Nifty]]-AVERAGE(Table2[1M Return vs Nifty]))/_xlfn.STDEV.P(Table2[1M Return vs Nifty])</f>
        <v>1.6811173181148154</v>
      </c>
      <c r="K345">
        <v>-0.25233542393917302</v>
      </c>
      <c r="L345">
        <f>(Table2[[#This Row],[6M Return vs Nifty]]-AVERAGE(Table2[6M Return vs Nifty]))/_xlfn.STDEV.P(Table2[6M Return vs Nifty])</f>
        <v>-0.40324032049220637</v>
      </c>
      <c r="M345">
        <v>-4.3167677406443596</v>
      </c>
      <c r="N345">
        <f>(Table2[[#This Row],[1W Return vs Nifty]]-AVERAGE(Table2[1W Return vs Nifty]))/_xlfn.STDEV.P(Table2[1W Return vs Nifty])</f>
        <v>-0.27414862594767725</v>
      </c>
      <c r="O345">
        <v>977.83</v>
      </c>
      <c r="P345">
        <v>926.00572575822798</v>
      </c>
      <c r="Q345">
        <v>894.85458588104598</v>
      </c>
      <c r="R345">
        <v>61.762511816899398</v>
      </c>
      <c r="S345" s="2">
        <f>(Table2[[#This Row],[Close Price]]-Table2[[#This Row],[20D EMA]])/Table2[[#This Row],[20D EMA]]</f>
        <v>5.8977531881819902E-2</v>
      </c>
      <c r="T345" s="2">
        <f>(Table2[[#This Row],[Close Price]]-Table2[[#This Row],[50D EMA]])/Table2[[#This Row],[50D EMA]]</f>
        <v>0.11824362549390977</v>
      </c>
      <c r="U345" s="2">
        <f>(Table2[[#This Row],[Close Price]]-Table2[[#This Row],[200D EMA]])/Table2[[#This Row],[200D EMA]]</f>
        <v>0.15717125032161391</v>
      </c>
      <c r="V345">
        <v>0.94281439733778405</v>
      </c>
      <c r="W345">
        <v>1010.05</v>
      </c>
      <c r="X345">
        <v>1045.3</v>
      </c>
      <c r="Y345">
        <v>998.5</v>
      </c>
      <c r="Z345">
        <v>1068</v>
      </c>
      <c r="AA345">
        <v>776.65</v>
      </c>
      <c r="AB345">
        <v>1092.5</v>
      </c>
      <c r="AC345" s="2">
        <f>(Table2[[#This Row],[Close Price]]/Table2[[#This Row],[Day Low]])-1</f>
        <v>2.519677243700813E-2</v>
      </c>
      <c r="AD345" s="2">
        <f>(Table2[[#This Row],[Day High]]/Table2[[#This Row],[Close Price]])-1</f>
        <v>9.4640270400772053E-3</v>
      </c>
      <c r="AE345" s="2">
        <f>(Table2[[#This Row],[Close Price]]/Table2[[#This Row],[Current Week Low]])-1</f>
        <v>3.705558337506254E-2</v>
      </c>
      <c r="AF345" s="2">
        <f>(Table2[[#This Row],[Current Week High]]/Table2[[#This Row],[Close Price]])-1</f>
        <v>3.1385803959439906E-2</v>
      </c>
      <c r="AG345" s="2">
        <f>(Table2[[#This Row],[Close Price]]/Table2[[#This Row],[Current Month Low]])-1</f>
        <v>0.33329041395738113</v>
      </c>
      <c r="AH345" s="2">
        <f>(Table2[[#This Row],[Current Month High]]/Table2[[#This Row],[Close Price]])-1</f>
        <v>5.504587155963292E-2</v>
      </c>
      <c r="AI345">
        <v>5.5045871559632902</v>
      </c>
      <c r="AJ345">
        <v>34.306095979247701</v>
      </c>
      <c r="AK345" t="str">
        <f>IF(AND(Table2[[#This Row],[20D EMA]]&gt;Table2[[#This Row],[50D EMA]],Table2[[#This Row],[50D EMA]]&gt;Table2[[#This Row],[200D EMA]]),"Uptrend","Downtrend/NoTrend")</f>
        <v>Uptrend</v>
      </c>
      <c r="AL345">
        <v>0</v>
      </c>
      <c r="AM345" t="s">
        <v>10127</v>
      </c>
      <c r="AN345">
        <v>12.01</v>
      </c>
      <c r="AO345" t="s">
        <v>10125</v>
      </c>
      <c r="AP345">
        <v>5.2845090062534003E-2</v>
      </c>
      <c r="AQ345">
        <f>(Table2[[#This Row],[Sharpe Ratio]]-AVERAGE(Table2[Sharpe Ratio]))/_xlfn.STDEV.P(Table2[Sharpe Ratio])</f>
        <v>-1.4329710620362359E-2</v>
      </c>
      <c r="AR3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0.5202757027109135</v>
      </c>
    </row>
    <row r="346" spans="1:44" x14ac:dyDescent="0.3">
      <c r="A346" t="s">
        <v>2132</v>
      </c>
      <c r="B346" t="s">
        <v>2133</v>
      </c>
      <c r="C346" t="s">
        <v>10085</v>
      </c>
      <c r="D346" t="s">
        <v>80</v>
      </c>
      <c r="E346">
        <v>2558.4607040000001</v>
      </c>
      <c r="F346">
        <v>99.04</v>
      </c>
      <c r="G346">
        <v>9.9553313026076609</v>
      </c>
      <c r="H346">
        <f>(Table2[[#This Row],[1Y Return vs Nifty]]-AVERAGE(Table2[1Y Return vs Nifty]))/_xlfn.STDEV.P(Table2[1Y Return vs Nifty])</f>
        <v>-0.41455523494224539</v>
      </c>
      <c r="I346">
        <v>3.6765790834290799</v>
      </c>
      <c r="J346">
        <f>(Table2[[#This Row],[1M Return vs Nifty]]-AVERAGE(Table2[1M Return vs Nifty]))/_xlfn.STDEV.P(Table2[1M Return vs Nifty])</f>
        <v>0.16834931302422498</v>
      </c>
      <c r="K346">
        <v>-32.417045175707102</v>
      </c>
      <c r="L346">
        <f>(Table2[[#This Row],[6M Return vs Nifty]]-AVERAGE(Table2[6M Return vs Nifty]))/_xlfn.STDEV.P(Table2[6M Return vs Nifty])</f>
        <v>-1.3858705637278192</v>
      </c>
      <c r="M346">
        <v>-1.6903716859998299</v>
      </c>
      <c r="N346">
        <f>(Table2[[#This Row],[1W Return vs Nifty]]-AVERAGE(Table2[1W Return vs Nifty]))/_xlfn.STDEV.P(Table2[1W Return vs Nifty])</f>
        <v>0.24089690872153621</v>
      </c>
      <c r="O346">
        <v>98.24</v>
      </c>
      <c r="P346">
        <v>96.804268063123502</v>
      </c>
      <c r="Q346">
        <v>100.873102571256</v>
      </c>
      <c r="R346">
        <v>48.797422871801999</v>
      </c>
      <c r="S346" s="2">
        <f>(Table2[[#This Row],[Close Price]]-Table2[[#This Row],[20D EMA]])/Table2[[#This Row],[20D EMA]]</f>
        <v>8.1433224755701489E-3</v>
      </c>
      <c r="T346" s="2">
        <f>(Table2[[#This Row],[Close Price]]-Table2[[#This Row],[50D EMA]])/Table2[[#This Row],[50D EMA]]</f>
        <v>2.3095385994950587E-2</v>
      </c>
      <c r="U346" s="2">
        <f>(Table2[[#This Row],[Close Price]]-Table2[[#This Row],[200D EMA]])/Table2[[#This Row],[200D EMA]]</f>
        <v>-1.8172362349627366E-2</v>
      </c>
      <c r="V346">
        <v>2.5416021585342699</v>
      </c>
      <c r="W346">
        <v>98.7</v>
      </c>
      <c r="X346">
        <v>101.5</v>
      </c>
      <c r="Y346">
        <v>96.5</v>
      </c>
      <c r="Z346">
        <v>105.59</v>
      </c>
      <c r="AA346">
        <v>84.1</v>
      </c>
      <c r="AB346">
        <v>112.62</v>
      </c>
      <c r="AC346" s="2">
        <f>(Table2[[#This Row],[Close Price]]/Table2[[#This Row],[Day Low]])-1</f>
        <v>3.4447821681864443E-3</v>
      </c>
      <c r="AD346" s="2">
        <f>(Table2[[#This Row],[Day High]]/Table2[[#This Row],[Close Price]])-1</f>
        <v>2.4838449111470151E-2</v>
      </c>
      <c r="AE346" s="2">
        <f>(Table2[[#This Row],[Close Price]]/Table2[[#This Row],[Current Week Low]])-1</f>
        <v>2.6321243523316218E-2</v>
      </c>
      <c r="AF346" s="2">
        <f>(Table2[[#This Row],[Current Week High]]/Table2[[#This Row],[Close Price]])-1</f>
        <v>6.6134894991922488E-2</v>
      </c>
      <c r="AG346" s="2">
        <f>(Table2[[#This Row],[Close Price]]/Table2[[#This Row],[Current Month Low]])-1</f>
        <v>0.17764565992865644</v>
      </c>
      <c r="AH346" s="2">
        <f>(Table2[[#This Row],[Current Month High]]/Table2[[#This Row],[Close Price]])-1</f>
        <v>0.13711631663974155</v>
      </c>
      <c r="AI346">
        <v>57.512116316639698</v>
      </c>
      <c r="AJ346">
        <v>44.373177842565603</v>
      </c>
      <c r="AK346" t="str">
        <f>IF(AND(Table2[[#This Row],[20D EMA]]&gt;Table2[[#This Row],[50D EMA]],Table2[[#This Row],[50D EMA]]&gt;Table2[[#This Row],[200D EMA]]),"Uptrend","Downtrend/NoTrend")</f>
        <v>Downtrend/NoTrend</v>
      </c>
      <c r="AL346">
        <v>-0.09</v>
      </c>
      <c r="AM346" t="s">
        <v>10126</v>
      </c>
      <c r="AN346">
        <v>9.33</v>
      </c>
      <c r="AO346" t="s">
        <v>10125</v>
      </c>
      <c r="AP346">
        <v>5.2508608984896003E-2</v>
      </c>
      <c r="AQ346">
        <f>(Table2[[#This Row],[Sharpe Ratio]]-AVERAGE(Table2[Sharpe Ratio]))/_xlfn.STDEV.P(Table2[Sharpe Ratio])</f>
        <v>-1.8133928382577717E-2</v>
      </c>
      <c r="AR3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47" spans="1:44" x14ac:dyDescent="0.3">
      <c r="A347" t="s">
        <v>1552</v>
      </c>
      <c r="B347" t="s">
        <v>1553</v>
      </c>
      <c r="C347" t="s">
        <v>10090</v>
      </c>
      <c r="D347" t="s">
        <v>278</v>
      </c>
      <c r="E347">
        <v>5656.8465638400003</v>
      </c>
      <c r="F347">
        <v>770.3</v>
      </c>
      <c r="G347">
        <v>-13.7342768187627</v>
      </c>
      <c r="H347">
        <f>(Table2[[#This Row],[1Y Return vs Nifty]]-AVERAGE(Table2[1Y Return vs Nifty]))/_xlfn.STDEV.P(Table2[1Y Return vs Nifty])</f>
        <v>-0.69804574569935207</v>
      </c>
      <c r="I347">
        <v>-7.5462911094667904</v>
      </c>
      <c r="J347">
        <f>(Table2[[#This Row],[1M Return vs Nifty]]-AVERAGE(Table2[1M Return vs Nifty]))/_xlfn.STDEV.P(Table2[1M Return vs Nifty])</f>
        <v>-0.8710764152178353</v>
      </c>
      <c r="K347">
        <v>-10.867361365341299</v>
      </c>
      <c r="L347">
        <f>(Table2[[#This Row],[6M Return vs Nifty]]-AVERAGE(Table2[6M Return vs Nifty]))/_xlfn.STDEV.P(Table2[6M Return vs Nifty])</f>
        <v>-0.72752882187310242</v>
      </c>
      <c r="M347">
        <v>-6.9175198044059396</v>
      </c>
      <c r="N347">
        <f>(Table2[[#This Row],[1W Return vs Nifty]]-AVERAGE(Table2[1W Return vs Nifty]))/_xlfn.STDEV.P(Table2[1W Return vs Nifty])</f>
        <v>-0.78416528350903625</v>
      </c>
      <c r="O347">
        <v>774.19</v>
      </c>
      <c r="P347">
        <v>773.57270626778404</v>
      </c>
      <c r="Q347">
        <v>757.31934719321396</v>
      </c>
      <c r="R347">
        <v>46.294169659209402</v>
      </c>
      <c r="S347" s="2">
        <f>(Table2[[#This Row],[Close Price]]-Table2[[#This Row],[20D EMA]])/Table2[[#This Row],[20D EMA]]</f>
        <v>-5.0246063627792919E-3</v>
      </c>
      <c r="T347" s="2">
        <f>(Table2[[#This Row],[Close Price]]-Table2[[#This Row],[50D EMA]])/Table2[[#This Row],[50D EMA]]</f>
        <v>-4.2306382338303311E-3</v>
      </c>
      <c r="U347" s="2">
        <f>(Table2[[#This Row],[Close Price]]-Table2[[#This Row],[200D EMA]])/Table2[[#This Row],[200D EMA]]</f>
        <v>1.7140263027605261E-2</v>
      </c>
      <c r="V347">
        <v>0.88870545666447498</v>
      </c>
      <c r="W347">
        <v>764.95</v>
      </c>
      <c r="X347">
        <v>780</v>
      </c>
      <c r="Y347">
        <v>764.95</v>
      </c>
      <c r="Z347">
        <v>797.2</v>
      </c>
      <c r="AA347">
        <v>645</v>
      </c>
      <c r="AB347">
        <v>819</v>
      </c>
      <c r="AC347" s="2">
        <f>(Table2[[#This Row],[Close Price]]/Table2[[#This Row],[Day Low]])-1</f>
        <v>6.9939211713183624E-3</v>
      </c>
      <c r="AD347" s="2">
        <f>(Table2[[#This Row],[Day High]]/Table2[[#This Row],[Close Price]])-1</f>
        <v>1.2592496429962408E-2</v>
      </c>
      <c r="AE347" s="2">
        <f>(Table2[[#This Row],[Close Price]]/Table2[[#This Row],[Current Week Low]])-1</f>
        <v>6.9939211713183624E-3</v>
      </c>
      <c r="AF347" s="2">
        <f>(Table2[[#This Row],[Current Week High]]/Table2[[#This Row],[Close Price]])-1</f>
        <v>3.492145917175149E-2</v>
      </c>
      <c r="AG347" s="2">
        <f>(Table2[[#This Row],[Close Price]]/Table2[[#This Row],[Current Month Low]])-1</f>
        <v>0.19426356589147287</v>
      </c>
      <c r="AH347" s="2">
        <f>(Table2[[#This Row],[Current Month High]]/Table2[[#This Row],[Close Price]])-1</f>
        <v>6.3222121251460539E-2</v>
      </c>
      <c r="AI347">
        <v>12.787225756198801</v>
      </c>
      <c r="AJ347">
        <v>23.643659711075401</v>
      </c>
      <c r="AK347" t="str">
        <f>IF(AND(Table2[[#This Row],[20D EMA]]&gt;Table2[[#This Row],[50D EMA]],Table2[[#This Row],[50D EMA]]&gt;Table2[[#This Row],[200D EMA]]),"Uptrend","Downtrend/NoTrend")</f>
        <v>Uptrend</v>
      </c>
      <c r="AL347">
        <v>-0.08</v>
      </c>
      <c r="AM347" t="s">
        <v>10126</v>
      </c>
      <c r="AN347">
        <v>0.43</v>
      </c>
      <c r="AO347" t="s">
        <v>10125</v>
      </c>
      <c r="AP347">
        <v>5.1873682616578001E-2</v>
      </c>
      <c r="AQ347">
        <f>(Table2[[#This Row],[Sharpe Ratio]]-AVERAGE(Table2[Sharpe Ratio]))/_xlfn.STDEV.P(Table2[Sharpe Ratio])</f>
        <v>-2.5312335516225866E-2</v>
      </c>
      <c r="AR3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-3.1061286018155521</v>
      </c>
    </row>
    <row r="348" spans="1:44" x14ac:dyDescent="0.3">
      <c r="A348" t="s">
        <v>813</v>
      </c>
      <c r="B348" t="s">
        <v>814</v>
      </c>
      <c r="C348" t="s">
        <v>10082</v>
      </c>
      <c r="D348" t="s">
        <v>815</v>
      </c>
      <c r="E348">
        <v>18527.761908935001</v>
      </c>
      <c r="F348">
        <v>1930.55</v>
      </c>
      <c r="G348">
        <v>41.367602133363803</v>
      </c>
      <c r="H348">
        <f>(Table2[[#This Row],[1Y Return vs Nifty]]-AVERAGE(Table2[1Y Return vs Nifty]))/_xlfn.STDEV.P(Table2[1Y Return vs Nifty])</f>
        <v>-3.8648607182609152E-2</v>
      </c>
      <c r="I348">
        <v>2.4154931507888899</v>
      </c>
      <c r="J348">
        <f>(Table2[[#This Row],[1M Return vs Nifty]]-AVERAGE(Table2[1M Return vs Nifty]))/_xlfn.STDEV.P(Table2[1M Return vs Nifty])</f>
        <v>5.1551636371055351E-2</v>
      </c>
      <c r="K348">
        <v>18.232547135406701</v>
      </c>
      <c r="L348">
        <f>(Table2[[#This Row],[6M Return vs Nifty]]-AVERAGE(Table2[6M Return vs Nifty]))/_xlfn.STDEV.P(Table2[6M Return vs Nifty])</f>
        <v>0.16147189938017739</v>
      </c>
      <c r="M348">
        <v>-4.6779936363083499</v>
      </c>
      <c r="N348">
        <f>(Table2[[#This Row],[1W Return vs Nifty]]-AVERAGE(Table2[1W Return vs Nifty]))/_xlfn.STDEV.P(Table2[1W Return vs Nifty])</f>
        <v>-0.34498629882630411</v>
      </c>
      <c r="O348">
        <v>1912.83</v>
      </c>
      <c r="P348">
        <v>1797.45058711703</v>
      </c>
      <c r="Q348">
        <v>1557.50493398453</v>
      </c>
      <c r="R348">
        <v>47.3671156489022</v>
      </c>
      <c r="S348" s="2">
        <f>(Table2[[#This Row],[Close Price]]-Table2[[#This Row],[20D EMA]])/Table2[[#This Row],[20D EMA]]</f>
        <v>9.2637610242415833E-3</v>
      </c>
      <c r="T348" s="2">
        <f>(Table2[[#This Row],[Close Price]]-Table2[[#This Row],[50D EMA]])/Table2[[#This Row],[50D EMA]]</f>
        <v>7.4048996860854491E-2</v>
      </c>
      <c r="U348" s="2">
        <f>(Table2[[#This Row],[Close Price]]-Table2[[#This Row],[200D EMA]])/Table2[[#This Row],[200D EMA]]</f>
        <v>0.23951453242662746</v>
      </c>
      <c r="V348">
        <v>2.7646872530915099</v>
      </c>
      <c r="W348">
        <v>1922.95</v>
      </c>
      <c r="X348">
        <v>2018.4</v>
      </c>
      <c r="Y348">
        <v>1922.95</v>
      </c>
      <c r="Z348">
        <v>2097.8000000000002</v>
      </c>
      <c r="AA348">
        <v>1585.6</v>
      </c>
      <c r="AB348">
        <v>2097.8000000000002</v>
      </c>
      <c r="AC348" s="2">
        <f>(Table2[[#This Row],[Close Price]]/Table2[[#This Row],[Day Low]])-1</f>
        <v>3.9522608492159605E-3</v>
      </c>
      <c r="AD348" s="2">
        <f>(Table2[[#This Row],[Day High]]/Table2[[#This Row],[Close Price]])-1</f>
        <v>4.5505166921343765E-2</v>
      </c>
      <c r="AE348" s="2">
        <f>(Table2[[#This Row],[Close Price]]/Table2[[#This Row],[Current Week Low]])-1</f>
        <v>3.9522608492159605E-3</v>
      </c>
      <c r="AF348" s="2">
        <f>(Table2[[#This Row],[Current Week High]]/Table2[[#This Row],[Close Price]])-1</f>
        <v>8.6633342829763649E-2</v>
      </c>
      <c r="AG348" s="2">
        <f>(Table2[[#This Row],[Close Price]]/Table2[[#This Row],[Current Month Low]])-1</f>
        <v>0.21755171543895058</v>
      </c>
      <c r="AH348" s="2">
        <f>(Table2[[#This Row],[Current Month High]]/Table2[[#This Row],[Close Price]])-1</f>
        <v>8.6633342829763649E-2</v>
      </c>
      <c r="AI348">
        <v>8.6633342829763595</v>
      </c>
      <c r="AJ348">
        <v>79.586046511627899</v>
      </c>
      <c r="AK348" t="str">
        <f>IF(AND(Table2[[#This Row],[20D EMA]]&gt;Table2[[#This Row],[50D EMA]],Table2[[#This Row],[50D EMA]]&gt;Table2[[#This Row],[200D EMA]]),"Uptrend","Downtrend/NoTrend")</f>
        <v>Uptrend</v>
      </c>
      <c r="AL348">
        <v>0.22</v>
      </c>
      <c r="AM348" t="s">
        <v>10125</v>
      </c>
      <c r="AN348">
        <v>5.75</v>
      </c>
      <c r="AO348" t="s">
        <v>10125</v>
      </c>
      <c r="AP348">
        <v>5.1753513278040002E-2</v>
      </c>
      <c r="AQ348">
        <f>(Table2[[#This Row],[Sharpe Ratio]]-AVERAGE(Table2[Sharpe Ratio]))/_xlfn.STDEV.P(Table2[Sharpe Ratio])</f>
        <v>-2.6670956736025184E-2</v>
      </c>
      <c r="AR3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-0.19728232699370568</v>
      </c>
    </row>
    <row r="349" spans="1:44" x14ac:dyDescent="0.3">
      <c r="A349" t="s">
        <v>1622</v>
      </c>
      <c r="B349" t="s">
        <v>1623</v>
      </c>
      <c r="C349" t="s">
        <v>10078</v>
      </c>
      <c r="D349" t="s">
        <v>983</v>
      </c>
      <c r="E349">
        <v>5116.3511473620001</v>
      </c>
      <c r="F349">
        <v>40.11</v>
      </c>
      <c r="G349">
        <v>129.736511187362</v>
      </c>
      <c r="H349">
        <f>(Table2[[#This Row],[1Y Return vs Nifty]]-AVERAGE(Table2[1Y Return vs Nifty]))/_xlfn.STDEV.P(Table2[1Y Return vs Nifty])</f>
        <v>1.0188508260886029</v>
      </c>
      <c r="I349">
        <v>20.456435489536801</v>
      </c>
      <c r="J349">
        <f>(Table2[[#This Row],[1M Return vs Nifty]]-AVERAGE(Table2[1M Return vs Nifty]))/_xlfn.STDEV.P(Table2[1M Return vs Nifty])</f>
        <v>1.7224450269491902</v>
      </c>
      <c r="K349">
        <v>34.553357610246799</v>
      </c>
      <c r="L349">
        <f>(Table2[[#This Row],[6M Return vs Nifty]]-AVERAGE(Table2[6M Return vs Nifty]))/_xlfn.STDEV.P(Table2[6M Return vs Nifty])</f>
        <v>0.66007182739019077</v>
      </c>
      <c r="M349">
        <v>-9.3837608884793102</v>
      </c>
      <c r="N349">
        <f>(Table2[[#This Row],[1W Return vs Nifty]]-AVERAGE(Table2[1W Return vs Nifty]))/_xlfn.STDEV.P(Table2[1W Return vs Nifty])</f>
        <v>-1.2678038632744437</v>
      </c>
      <c r="O349">
        <v>38.479999999999997</v>
      </c>
      <c r="P349">
        <v>35.725308073943097</v>
      </c>
      <c r="Q349">
        <v>30.600165454055801</v>
      </c>
      <c r="R349">
        <v>54.9254054256605</v>
      </c>
      <c r="S349" s="2">
        <f>(Table2[[#This Row],[Close Price]]-Table2[[#This Row],[20D EMA]])/Table2[[#This Row],[20D EMA]]</f>
        <v>4.2359667359667431E-2</v>
      </c>
      <c r="T349" s="2">
        <f>(Table2[[#This Row],[Close Price]]-Table2[[#This Row],[50D EMA]])/Table2[[#This Row],[50D EMA]]</f>
        <v>0.12273349517327066</v>
      </c>
      <c r="U349" s="2">
        <f>(Table2[[#This Row],[Close Price]]-Table2[[#This Row],[200D EMA]])/Table2[[#This Row],[200D EMA]]</f>
        <v>0.31077722635920413</v>
      </c>
      <c r="V349">
        <v>1.5968798621526299</v>
      </c>
      <c r="W349">
        <v>39.65</v>
      </c>
      <c r="X349">
        <v>41.24</v>
      </c>
      <c r="Y349">
        <v>39.299999999999997</v>
      </c>
      <c r="Z349">
        <v>43.12</v>
      </c>
      <c r="AA349">
        <v>27.55</v>
      </c>
      <c r="AB349">
        <v>44.4</v>
      </c>
      <c r="AC349" s="2">
        <f>(Table2[[#This Row],[Close Price]]/Table2[[#This Row],[Day Low]])-1</f>
        <v>1.1601513240857564E-2</v>
      </c>
      <c r="AD349" s="2">
        <f>(Table2[[#This Row],[Day High]]/Table2[[#This Row],[Close Price]])-1</f>
        <v>2.8172525554724492E-2</v>
      </c>
      <c r="AE349" s="2">
        <f>(Table2[[#This Row],[Close Price]]/Table2[[#This Row],[Current Week Low]])-1</f>
        <v>2.0610687022900809E-2</v>
      </c>
      <c r="AF349" s="2">
        <f>(Table2[[#This Row],[Current Week High]]/Table2[[#This Row],[Close Price]])-1</f>
        <v>7.5043630017451957E-2</v>
      </c>
      <c r="AG349" s="2">
        <f>(Table2[[#This Row],[Close Price]]/Table2[[#This Row],[Current Month Low]])-1</f>
        <v>0.45589836660617045</v>
      </c>
      <c r="AH349" s="2">
        <f>(Table2[[#This Row],[Current Month High]]/Table2[[#This Row],[Close Price]])-1</f>
        <v>0.10695587135377704</v>
      </c>
      <c r="AI349">
        <v>10.6955871353777</v>
      </c>
      <c r="AJ349">
        <v>157.942122186495</v>
      </c>
      <c r="AK349" t="str">
        <f>IF(AND(Table2[[#This Row],[20D EMA]]&gt;Table2[[#This Row],[50D EMA]],Table2[[#This Row],[50D EMA]]&gt;Table2[[#This Row],[200D EMA]]),"Uptrend","Downtrend/NoTrend")</f>
        <v>Uptrend</v>
      </c>
      <c r="AL349">
        <v>0.18</v>
      </c>
      <c r="AM349" t="s">
        <v>10125</v>
      </c>
      <c r="AN349">
        <v>10.59</v>
      </c>
      <c r="AO349" t="s">
        <v>10125</v>
      </c>
      <c r="AP349">
        <v>5.1158883124009E-2</v>
      </c>
      <c r="AQ349">
        <f>(Table2[[#This Row],[Sharpe Ratio]]-AVERAGE(Table2[Sharpe Ratio]))/_xlfn.STDEV.P(Table2[Sharpe Ratio])</f>
        <v>-3.3393779338095113E-2</v>
      </c>
      <c r="AR3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2.1001700378154453</v>
      </c>
    </row>
    <row r="350" spans="1:44" x14ac:dyDescent="0.3">
      <c r="A350" t="s">
        <v>363</v>
      </c>
      <c r="B350" t="s">
        <v>364</v>
      </c>
      <c r="C350" t="s">
        <v>10076</v>
      </c>
      <c r="D350" t="s">
        <v>37</v>
      </c>
      <c r="E350">
        <v>66447.899999999994</v>
      </c>
      <c r="F350">
        <v>378.75</v>
      </c>
      <c r="G350">
        <v>80.240288272609405</v>
      </c>
      <c r="H350">
        <f>(Table2[[#This Row],[1Y Return vs Nifty]]-AVERAGE(Table2[1Y Return vs Nifty]))/_xlfn.STDEV.P(Table2[1Y Return vs Nifty])</f>
        <v>0.42653585647148895</v>
      </c>
      <c r="I350">
        <v>-2.5447440439629299</v>
      </c>
      <c r="J350">
        <f>(Table2[[#This Row],[1M Return vs Nifty]]-AVERAGE(Table2[1M Return vs Nifty]))/_xlfn.STDEV.P(Table2[1M Return vs Nifty])</f>
        <v>-0.40784939650125829</v>
      </c>
      <c r="K350">
        <v>10.392142902807</v>
      </c>
      <c r="L350">
        <f>(Table2[[#This Row],[6M Return vs Nifty]]-AVERAGE(Table2[6M Return vs Nifty]))/_xlfn.STDEV.P(Table2[6M Return vs Nifty])</f>
        <v>-7.8052050240462745E-2</v>
      </c>
      <c r="M350">
        <v>-7.1642081417778298</v>
      </c>
      <c r="N350">
        <f>(Table2[[#This Row],[1W Return vs Nifty]]-AVERAGE(Table2[1W Return vs Nifty]))/_xlfn.STDEV.P(Table2[1W Return vs Nifty])</f>
        <v>-0.83254173701218503</v>
      </c>
      <c r="O350">
        <v>379.08</v>
      </c>
      <c r="P350">
        <v>365.23781519336802</v>
      </c>
      <c r="Q350">
        <v>318.14632136895602</v>
      </c>
      <c r="R350">
        <v>45.439861296025001</v>
      </c>
      <c r="S350" s="2">
        <f>(Table2[[#This Row],[Close Price]]-Table2[[#This Row],[20D EMA]])/Table2[[#This Row],[20D EMA]]</f>
        <v>-8.7052864830638413E-4</v>
      </c>
      <c r="T350" s="2">
        <f>(Table2[[#This Row],[Close Price]]-Table2[[#This Row],[50D EMA]])/Table2[[#This Row],[50D EMA]]</f>
        <v>3.6995579988009231E-2</v>
      </c>
      <c r="U350" s="2">
        <f>(Table2[[#This Row],[Close Price]]-Table2[[#This Row],[200D EMA]])/Table2[[#This Row],[200D EMA]]</f>
        <v>0.19048995559738552</v>
      </c>
      <c r="V350">
        <v>1.15187207135017</v>
      </c>
      <c r="W350">
        <v>376.25</v>
      </c>
      <c r="X350">
        <v>387</v>
      </c>
      <c r="Y350">
        <v>372.55</v>
      </c>
      <c r="Z350">
        <v>410</v>
      </c>
      <c r="AA350">
        <v>317.25</v>
      </c>
      <c r="AB350">
        <v>418</v>
      </c>
      <c r="AC350" s="2">
        <f>(Table2[[#This Row],[Close Price]]/Table2[[#This Row],[Day Low]])-1</f>
        <v>6.6445182724252927E-3</v>
      </c>
      <c r="AD350" s="2">
        <f>(Table2[[#This Row],[Day High]]/Table2[[#This Row],[Close Price]])-1</f>
        <v>2.1782178217821802E-2</v>
      </c>
      <c r="AE350" s="2">
        <f>(Table2[[#This Row],[Close Price]]/Table2[[#This Row],[Current Week Low]])-1</f>
        <v>1.6642061468259195E-2</v>
      </c>
      <c r="AF350" s="2">
        <f>(Table2[[#This Row],[Current Week High]]/Table2[[#This Row],[Close Price]])-1</f>
        <v>8.2508250825082508E-2</v>
      </c>
      <c r="AG350" s="2">
        <f>(Table2[[#This Row],[Close Price]]/Table2[[#This Row],[Current Month Low]])-1</f>
        <v>0.19385342789598115</v>
      </c>
      <c r="AH350" s="2">
        <f>(Table2[[#This Row],[Current Month High]]/Table2[[#This Row],[Close Price]])-1</f>
        <v>0.10363036303630357</v>
      </c>
      <c r="AI350">
        <v>23.511551155115502</v>
      </c>
      <c r="AJ350">
        <v>108.04723976929399</v>
      </c>
      <c r="AK350" t="str">
        <f>IF(AND(Table2[[#This Row],[20D EMA]]&gt;Table2[[#This Row],[50D EMA]],Table2[[#This Row],[50D EMA]]&gt;Table2[[#This Row],[200D EMA]]),"Uptrend","Downtrend/NoTrend")</f>
        <v>Uptrend</v>
      </c>
      <c r="AL350">
        <v>0.04</v>
      </c>
      <c r="AM350" t="s">
        <v>10125</v>
      </c>
      <c r="AN350">
        <v>-2.14</v>
      </c>
      <c r="AO350" t="s">
        <v>10126</v>
      </c>
      <c r="AP350">
        <v>5.1062756497954997E-2</v>
      </c>
      <c r="AQ350">
        <f>(Table2[[#This Row],[Sharpe Ratio]]-AVERAGE(Table2[Sharpe Ratio]))/_xlfn.STDEV.P(Table2[Sharpe Ratio])</f>
        <v>-3.4480576315873132E-2</v>
      </c>
      <c r="AR3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-0.92638790359829026</v>
      </c>
    </row>
    <row r="351" spans="1:44" x14ac:dyDescent="0.3">
      <c r="A351" t="s">
        <v>546</v>
      </c>
      <c r="B351" t="s">
        <v>547</v>
      </c>
      <c r="C351" t="s">
        <v>10082</v>
      </c>
      <c r="D351" t="s">
        <v>62</v>
      </c>
      <c r="E351">
        <v>34723.252595799997</v>
      </c>
      <c r="F351">
        <v>1230.5</v>
      </c>
      <c r="G351">
        <v>55.576980527596497</v>
      </c>
      <c r="H351">
        <f>(Table2[[#This Row],[1Y Return vs Nifty]]-AVERAGE(Table2[1Y Return vs Nifty]))/_xlfn.STDEV.P(Table2[1Y Return vs Nifty])</f>
        <v>0.13139320684335476</v>
      </c>
      <c r="I351">
        <v>4.5311647603279104</v>
      </c>
      <c r="J351">
        <f>(Table2[[#This Row],[1M Return vs Nifty]]-AVERAGE(Table2[1M Return vs Nifty]))/_xlfn.STDEV.P(Table2[1M Return vs Nifty])</f>
        <v>0.24749825837316836</v>
      </c>
      <c r="K351">
        <v>33.602743587968199</v>
      </c>
      <c r="L351">
        <f>(Table2[[#This Row],[6M Return vs Nifty]]-AVERAGE(Table2[6M Return vs Nifty]))/_xlfn.STDEV.P(Table2[6M Return vs Nifty])</f>
        <v>0.63103061746963607</v>
      </c>
      <c r="M351">
        <v>-3.8195445527837402</v>
      </c>
      <c r="N351">
        <f>(Table2[[#This Row],[1W Return vs Nifty]]-AVERAGE(Table2[1W Return vs Nifty]))/_xlfn.STDEV.P(Table2[1W Return vs Nifty])</f>
        <v>-0.17664140414511312</v>
      </c>
      <c r="O351">
        <v>1198.58</v>
      </c>
      <c r="P351">
        <v>1129.1490437836801</v>
      </c>
      <c r="Q351">
        <v>940.09940328105802</v>
      </c>
      <c r="R351">
        <v>60.8967948642252</v>
      </c>
      <c r="S351" s="2">
        <f>(Table2[[#This Row],[Close Price]]-Table2[[#This Row],[20D EMA]])/Table2[[#This Row],[20D EMA]]</f>
        <v>2.6631513958183913E-2</v>
      </c>
      <c r="T351" s="2">
        <f>(Table2[[#This Row],[Close Price]]-Table2[[#This Row],[50D EMA]])/Table2[[#This Row],[50D EMA]]</f>
        <v>8.9758705260646263E-2</v>
      </c>
      <c r="U351" s="2">
        <f>(Table2[[#This Row],[Close Price]]-Table2[[#This Row],[200D EMA]])/Table2[[#This Row],[200D EMA]]</f>
        <v>0.30890413897233587</v>
      </c>
      <c r="V351">
        <v>0.68902559743570302</v>
      </c>
      <c r="W351">
        <v>1220.8</v>
      </c>
      <c r="X351">
        <v>1246.9000000000001</v>
      </c>
      <c r="Y351">
        <v>1199.3</v>
      </c>
      <c r="Z351">
        <v>1246.9000000000001</v>
      </c>
      <c r="AA351">
        <v>1037.1500000000001</v>
      </c>
      <c r="AB351">
        <v>1264</v>
      </c>
      <c r="AC351" s="2">
        <f>(Table2[[#This Row],[Close Price]]/Table2[[#This Row],[Day Low]])-1</f>
        <v>7.9456094364351859E-3</v>
      </c>
      <c r="AD351" s="2">
        <f>(Table2[[#This Row],[Day High]]/Table2[[#This Row],[Close Price]])-1</f>
        <v>1.3327915481511576E-2</v>
      </c>
      <c r="AE351" s="2">
        <f>(Table2[[#This Row],[Close Price]]/Table2[[#This Row],[Current Week Low]])-1</f>
        <v>2.6015175519052747E-2</v>
      </c>
      <c r="AF351" s="2">
        <f>(Table2[[#This Row],[Current Week High]]/Table2[[#This Row],[Close Price]])-1</f>
        <v>1.3327915481511576E-2</v>
      </c>
      <c r="AG351" s="2">
        <f>(Table2[[#This Row],[Close Price]]/Table2[[#This Row],[Current Month Low]])-1</f>
        <v>0.1864243359205513</v>
      </c>
      <c r="AH351" s="2">
        <f>(Table2[[#This Row],[Current Month High]]/Table2[[#This Row],[Close Price]])-1</f>
        <v>2.7224705404307104E-2</v>
      </c>
      <c r="AI351">
        <v>2.7224705404307099</v>
      </c>
      <c r="AJ351">
        <v>89.994595846522003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0.15</v>
      </c>
      <c r="AM351" t="s">
        <v>10125</v>
      </c>
      <c r="AN351">
        <v>3.34</v>
      </c>
      <c r="AO351" t="s">
        <v>10125</v>
      </c>
      <c r="AP351">
        <v>5.0964267995053998E-2</v>
      </c>
      <c r="AQ351">
        <f>(Table2[[#This Row],[Sharpe Ratio]]-AVERAGE(Table2[Sharpe Ratio]))/_xlfn.STDEV.P(Table2[Sharpe Ratio])</f>
        <v>-3.5594076411450772E-2</v>
      </c>
      <c r="AR3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0.7976866021295953</v>
      </c>
    </row>
    <row r="352" spans="1:44" x14ac:dyDescent="0.3">
      <c r="A352" t="s">
        <v>922</v>
      </c>
      <c r="B352" t="s">
        <v>923</v>
      </c>
      <c r="C352" t="s">
        <v>10077</v>
      </c>
      <c r="D352" t="s">
        <v>27</v>
      </c>
      <c r="E352">
        <v>15195.653221970901</v>
      </c>
      <c r="F352">
        <v>77.73</v>
      </c>
      <c r="G352">
        <v>-17.9959660111308</v>
      </c>
      <c r="H352">
        <f>(Table2[[#This Row],[1Y Return vs Nifty]]-AVERAGE(Table2[1Y Return vs Nifty]))/_xlfn.STDEV.P(Table2[1Y Return vs Nifty])</f>
        <v>-0.74904483524286392</v>
      </c>
      <c r="I352">
        <v>-3.2384837746731998</v>
      </c>
      <c r="J352">
        <f>(Table2[[#This Row],[1M Return vs Nifty]]-AVERAGE(Table2[1M Return vs Nifty]))/_xlfn.STDEV.P(Table2[1M Return vs Nifty])</f>
        <v>-0.4721013135608022</v>
      </c>
      <c r="K352">
        <v>-24.783545476504901</v>
      </c>
      <c r="L352">
        <f>(Table2[[#This Row],[6M Return vs Nifty]]-AVERAGE(Table2[6M Return vs Nifty]))/_xlfn.STDEV.P(Table2[6M Return vs Nifty])</f>
        <v>-1.1526675370549686</v>
      </c>
      <c r="M352">
        <v>-4.7247309448316503</v>
      </c>
      <c r="N352">
        <f>(Table2[[#This Row],[1W Return vs Nifty]]-AVERAGE(Table2[1W Return vs Nifty]))/_xlfn.STDEV.P(Table2[1W Return vs Nifty])</f>
        <v>-0.35415164996015713</v>
      </c>
      <c r="O352">
        <v>77.63</v>
      </c>
      <c r="P352">
        <v>78.161679915283898</v>
      </c>
      <c r="Q352">
        <v>82.906019541529403</v>
      </c>
      <c r="R352">
        <v>49.169186152821098</v>
      </c>
      <c r="S352" s="2">
        <f>(Table2[[#This Row],[Close Price]]-Table2[[#This Row],[20D EMA]])/Table2[[#This Row],[20D EMA]]</f>
        <v>1.2881617931213259E-3</v>
      </c>
      <c r="T352" s="2">
        <f>(Table2[[#This Row],[Close Price]]-Table2[[#This Row],[50D EMA]])/Table2[[#This Row],[50D EMA]]</f>
        <v>-5.522909893336138E-3</v>
      </c>
      <c r="U352" s="2">
        <f>(Table2[[#This Row],[Close Price]]-Table2[[#This Row],[200D EMA]])/Table2[[#This Row],[200D EMA]]</f>
        <v>-6.2432373067152498E-2</v>
      </c>
      <c r="V352">
        <v>1.2128480514417599</v>
      </c>
      <c r="W352">
        <v>77.52</v>
      </c>
      <c r="X352">
        <v>79.3</v>
      </c>
      <c r="Y352">
        <v>76.930000000000007</v>
      </c>
      <c r="Z352">
        <v>82.34</v>
      </c>
      <c r="AA352">
        <v>65.05</v>
      </c>
      <c r="AB352">
        <v>82.5</v>
      </c>
      <c r="AC352" s="2">
        <f>(Table2[[#This Row],[Close Price]]/Table2[[#This Row],[Day Low]])-1</f>
        <v>2.7089783281735169E-3</v>
      </c>
      <c r="AD352" s="2">
        <f>(Table2[[#This Row],[Day High]]/Table2[[#This Row],[Close Price]])-1</f>
        <v>2.0198121703332017E-2</v>
      </c>
      <c r="AE352" s="2">
        <f>(Table2[[#This Row],[Close Price]]/Table2[[#This Row],[Current Week Low]])-1</f>
        <v>1.0399064084232412E-2</v>
      </c>
      <c r="AF352" s="2">
        <f>(Table2[[#This Row],[Current Week High]]/Table2[[#This Row],[Close Price]])-1</f>
        <v>5.9307860542904933E-2</v>
      </c>
      <c r="AG352" s="2">
        <f>(Table2[[#This Row],[Close Price]]/Table2[[#This Row],[Current Month Low]])-1</f>
        <v>0.19492697924673341</v>
      </c>
      <c r="AH352" s="2">
        <f>(Table2[[#This Row],[Current Month High]]/Table2[[#This Row],[Close Price]])-1</f>
        <v>6.13662678502509E-2</v>
      </c>
      <c r="AI352">
        <v>40.3576482696513</v>
      </c>
      <c r="AJ352">
        <v>19.492697924673301</v>
      </c>
      <c r="AK352" t="str">
        <f>IF(AND(Table2[[#This Row],[20D EMA]]&gt;Table2[[#This Row],[50D EMA]],Table2[[#This Row],[50D EMA]]&gt;Table2[[#This Row],[200D EMA]]),"Uptrend","Downtrend/NoTrend")</f>
        <v>Downtrend/NoTrend</v>
      </c>
      <c r="AL352">
        <v>-0.1</v>
      </c>
      <c r="AM352" t="s">
        <v>10126</v>
      </c>
      <c r="AN352">
        <v>1.94</v>
      </c>
      <c r="AO352" t="s">
        <v>10125</v>
      </c>
      <c r="AP352">
        <v>5.0915358441424002E-2</v>
      </c>
      <c r="AQ352">
        <f>(Table2[[#This Row],[Sharpe Ratio]]-AVERAGE(Table2[Sharpe Ratio]))/_xlfn.STDEV.P(Table2[Sharpe Ratio])</f>
        <v>-3.6147042402784851E-2</v>
      </c>
      <c r="AR3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53" spans="1:44" x14ac:dyDescent="0.3">
      <c r="A353" t="s">
        <v>1058</v>
      </c>
      <c r="B353" t="s">
        <v>1059</v>
      </c>
      <c r="C353" t="s">
        <v>10087</v>
      </c>
      <c r="D353" t="s">
        <v>903</v>
      </c>
      <c r="E353">
        <v>11656.072265364</v>
      </c>
      <c r="F353">
        <v>84.41</v>
      </c>
      <c r="G353">
        <v>74.898428730272499</v>
      </c>
      <c r="H353">
        <f>(Table2[[#This Row],[1Y Return vs Nifty]]-AVERAGE(Table2[1Y Return vs Nifty]))/_xlfn.STDEV.P(Table2[1Y Return vs Nifty])</f>
        <v>0.36261050649139764</v>
      </c>
      <c r="I353">
        <v>-6.1433298815422201</v>
      </c>
      <c r="J353">
        <f>(Table2[[#This Row],[1M Return vs Nifty]]-AVERAGE(Table2[1M Return vs Nifty]))/_xlfn.STDEV.P(Table2[1M Return vs Nifty])</f>
        <v>-0.74113871024874767</v>
      </c>
      <c r="K353">
        <v>1.5532380702367401</v>
      </c>
      <c r="L353">
        <f>(Table2[[#This Row],[6M Return vs Nifty]]-AVERAGE(Table2[6M Return vs Nifty]))/_xlfn.STDEV.P(Table2[6M Return vs Nifty])</f>
        <v>-0.34808014228900236</v>
      </c>
      <c r="M353">
        <v>-4.3434819247913001</v>
      </c>
      <c r="N353">
        <f>(Table2[[#This Row],[1W Return vs Nifty]]-AVERAGE(Table2[1W Return vs Nifty]))/_xlfn.STDEV.P(Table2[1W Return vs Nifty])</f>
        <v>-0.27938737173123163</v>
      </c>
      <c r="O353">
        <v>79.510000000000005</v>
      </c>
      <c r="P353">
        <v>77.144988419616197</v>
      </c>
      <c r="Q353">
        <v>71.090881222527003</v>
      </c>
      <c r="R353">
        <v>61.851125836061897</v>
      </c>
      <c r="S353" s="2">
        <f>(Table2[[#This Row],[Close Price]]-Table2[[#This Row],[20D EMA]])/Table2[[#This Row],[20D EMA]]</f>
        <v>6.162746824298819E-2</v>
      </c>
      <c r="T353" s="2">
        <f>(Table2[[#This Row],[Close Price]]-Table2[[#This Row],[50D EMA]])/Table2[[#This Row],[50D EMA]]</f>
        <v>9.4173474249125352E-2</v>
      </c>
      <c r="U353" s="2">
        <f>(Table2[[#This Row],[Close Price]]-Table2[[#This Row],[200D EMA]])/Table2[[#This Row],[200D EMA]]</f>
        <v>0.18735340663146097</v>
      </c>
      <c r="V353">
        <v>2.2128102163131498</v>
      </c>
      <c r="W353">
        <v>80.66</v>
      </c>
      <c r="X353">
        <v>85</v>
      </c>
      <c r="Y353">
        <v>79.010000000000005</v>
      </c>
      <c r="Z353">
        <v>90</v>
      </c>
      <c r="AA353">
        <v>59.2</v>
      </c>
      <c r="AB353">
        <v>90</v>
      </c>
      <c r="AC353" s="2">
        <f>(Table2[[#This Row],[Close Price]]/Table2[[#This Row],[Day Low]])-1</f>
        <v>4.6491445574014412E-2</v>
      </c>
      <c r="AD353" s="2">
        <f>(Table2[[#This Row],[Day High]]/Table2[[#This Row],[Close Price]])-1</f>
        <v>6.989693164316968E-3</v>
      </c>
      <c r="AE353" s="2">
        <f>(Table2[[#This Row],[Close Price]]/Table2[[#This Row],[Current Week Low]])-1</f>
        <v>6.8345779015314356E-2</v>
      </c>
      <c r="AF353" s="2">
        <f>(Table2[[#This Row],[Current Week High]]/Table2[[#This Row],[Close Price]])-1</f>
        <v>6.6224380997512267E-2</v>
      </c>
      <c r="AG353" s="2">
        <f>(Table2[[#This Row],[Close Price]]/Table2[[#This Row],[Current Month Low]])-1</f>
        <v>0.42584459459459456</v>
      </c>
      <c r="AH353" s="2">
        <f>(Table2[[#This Row],[Current Month High]]/Table2[[#This Row],[Close Price]])-1</f>
        <v>6.6224380997512267E-2</v>
      </c>
      <c r="AI353">
        <v>12.368202819571099</v>
      </c>
      <c r="AJ353">
        <v>115.606641123882</v>
      </c>
      <c r="AK353" t="str">
        <f>IF(AND(Table2[[#This Row],[20D EMA]]&gt;Table2[[#This Row],[50D EMA]],Table2[[#This Row],[50D EMA]]&gt;Table2[[#This Row],[200D EMA]]),"Uptrend","Downtrend/NoTrend")</f>
        <v>Uptrend</v>
      </c>
      <c r="AL353">
        <v>0</v>
      </c>
      <c r="AM353">
        <v>0</v>
      </c>
      <c r="AN353">
        <v>12.46</v>
      </c>
      <c r="AO353" t="s">
        <v>10125</v>
      </c>
      <c r="AP353">
        <v>5.0405954088667999E-2</v>
      </c>
      <c r="AQ353">
        <f>(Table2[[#This Row],[Sharpe Ratio]]-AVERAGE(Table2[Sharpe Ratio]))/_xlfn.STDEV.P(Table2[Sharpe Ratio])</f>
        <v>-4.1906311543586462E-2</v>
      </c>
      <c r="AR3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-1.0479020293211705</v>
      </c>
    </row>
    <row r="354" spans="1:44" x14ac:dyDescent="0.3">
      <c r="A354" t="s">
        <v>764</v>
      </c>
      <c r="B354" t="s">
        <v>765</v>
      </c>
      <c r="C354" t="s">
        <v>10084</v>
      </c>
      <c r="D354" t="s">
        <v>375</v>
      </c>
      <c r="E354">
        <v>20123.904753225001</v>
      </c>
      <c r="F354">
        <v>325.45</v>
      </c>
      <c r="G354">
        <v>61.836213891689802</v>
      </c>
      <c r="H354">
        <f>(Table2[[#This Row],[1Y Return vs Nifty]]-AVERAGE(Table2[1Y Return vs Nifty]))/_xlfn.STDEV.P(Table2[1Y Return vs Nifty])</f>
        <v>0.2062966520267312</v>
      </c>
      <c r="I354">
        <v>-0.341207111683825</v>
      </c>
      <c r="J354">
        <f>(Table2[[#This Row],[1M Return vs Nifty]]-AVERAGE(Table2[1M Return vs Nifty]))/_xlfn.STDEV.P(Table2[1M Return vs Nifty])</f>
        <v>-0.20376497414089578</v>
      </c>
      <c r="K354">
        <v>46.331177459155398</v>
      </c>
      <c r="L354">
        <f>(Table2[[#This Row],[6M Return vs Nifty]]-AVERAGE(Table2[6M Return vs Nifty]))/_xlfn.STDEV.P(Table2[6M Return vs Nifty])</f>
        <v>1.0198836233689239</v>
      </c>
      <c r="M354">
        <v>-1.64651123366031</v>
      </c>
      <c r="N354">
        <f>(Table2[[#This Row],[1W Return vs Nifty]]-AVERAGE(Table2[1W Return vs Nifty]))/_xlfn.STDEV.P(Table2[1W Return vs Nifty])</f>
        <v>0.2494980982055415</v>
      </c>
      <c r="O354">
        <v>327.69</v>
      </c>
      <c r="P354">
        <v>306.68570980611798</v>
      </c>
      <c r="Q354">
        <v>251.17522386773999</v>
      </c>
      <c r="R354">
        <v>40.503326545884903</v>
      </c>
      <c r="S354" s="2">
        <f>(Table2[[#This Row],[Close Price]]-Table2[[#This Row],[20D EMA]])/Table2[[#This Row],[20D EMA]]</f>
        <v>-6.8357288901095825E-3</v>
      </c>
      <c r="T354" s="2">
        <f>(Table2[[#This Row],[Close Price]]-Table2[[#This Row],[50D EMA]])/Table2[[#This Row],[50D EMA]]</f>
        <v>6.1184103445004016E-2</v>
      </c>
      <c r="U354" s="2">
        <f>(Table2[[#This Row],[Close Price]]-Table2[[#This Row],[200D EMA]])/Table2[[#This Row],[200D EMA]]</f>
        <v>0.29570900739545264</v>
      </c>
      <c r="V354">
        <v>0.57091449720662701</v>
      </c>
      <c r="W354">
        <v>316.5</v>
      </c>
      <c r="X354">
        <v>329.25</v>
      </c>
      <c r="Y354">
        <v>316.5</v>
      </c>
      <c r="Z354">
        <v>341</v>
      </c>
      <c r="AA354">
        <v>307.10000000000002</v>
      </c>
      <c r="AB354">
        <v>355.9</v>
      </c>
      <c r="AC354" s="2">
        <f>(Table2[[#This Row],[Close Price]]/Table2[[#This Row],[Day Low]])-1</f>
        <v>2.8278041074249582E-2</v>
      </c>
      <c r="AD354" s="2">
        <f>(Table2[[#This Row],[Day High]]/Table2[[#This Row],[Close Price]])-1</f>
        <v>1.1676140728222428E-2</v>
      </c>
      <c r="AE354" s="2">
        <f>(Table2[[#This Row],[Close Price]]/Table2[[#This Row],[Current Week Low]])-1</f>
        <v>2.8278041074249582E-2</v>
      </c>
      <c r="AF354" s="2">
        <f>(Table2[[#This Row],[Current Week High]]/Table2[[#This Row],[Close Price]])-1</f>
        <v>4.777999692733137E-2</v>
      </c>
      <c r="AG354" s="2">
        <f>(Table2[[#This Row],[Close Price]]/Table2[[#This Row],[Current Month Low]])-1</f>
        <v>5.9752523607945252E-2</v>
      </c>
      <c r="AH354" s="2">
        <f>(Table2[[#This Row],[Current Month High]]/Table2[[#This Row],[Close Price]])-1</f>
        <v>9.3562759256414108E-2</v>
      </c>
      <c r="AI354">
        <v>9.3562759256414108</v>
      </c>
      <c r="AJ354">
        <v>91.384886798000494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0.17</v>
      </c>
      <c r="AM354" t="s">
        <v>10125</v>
      </c>
      <c r="AN354">
        <v>-4.3899999999999997</v>
      </c>
      <c r="AO354" t="s">
        <v>10126</v>
      </c>
      <c r="AP354">
        <v>5.0349277673957998E-2</v>
      </c>
      <c r="AQ354">
        <f>(Table2[[#This Row],[Sharpe Ratio]]-AVERAGE(Table2[Sharpe Ratio]))/_xlfn.STDEV.P(Table2[Sharpe Ratio])</f>
        <v>-4.2547088805273768E-2</v>
      </c>
      <c r="AR3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1.229366310655027</v>
      </c>
    </row>
    <row r="355" spans="1:44" x14ac:dyDescent="0.3">
      <c r="A355" t="s">
        <v>1388</v>
      </c>
      <c r="B355" t="s">
        <v>1389</v>
      </c>
      <c r="C355" t="s">
        <v>10082</v>
      </c>
      <c r="D355" t="s">
        <v>62</v>
      </c>
      <c r="E355">
        <v>7207.1162163839999</v>
      </c>
      <c r="F355">
        <v>159.04</v>
      </c>
      <c r="G355">
        <v>45.563793596114699</v>
      </c>
      <c r="H355">
        <f>(Table2[[#This Row],[1Y Return vs Nifty]]-AVERAGE(Table2[1Y Return vs Nifty]))/_xlfn.STDEV.P(Table2[1Y Return vs Nifty])</f>
        <v>1.1566679406988056E-2</v>
      </c>
      <c r="I355">
        <v>-8.9221656253725499</v>
      </c>
      <c r="J355">
        <f>(Table2[[#This Row],[1M Return vs Nifty]]-AVERAGE(Table2[1M Return vs Nifty]))/_xlfn.STDEV.P(Table2[1M Return vs Nifty])</f>
        <v>-0.99850543703529415</v>
      </c>
      <c r="K355">
        <v>-13.065073906340601</v>
      </c>
      <c r="L355">
        <f>(Table2[[#This Row],[6M Return vs Nifty]]-AVERAGE(Table2[6M Return vs Nifty]))/_xlfn.STDEV.P(Table2[6M Return vs Nifty])</f>
        <v>-0.7946688279664389</v>
      </c>
      <c r="M355">
        <v>-3.8003338396168198</v>
      </c>
      <c r="N355">
        <f>(Table2[[#This Row],[1W Return vs Nifty]]-AVERAGE(Table2[1W Return vs Nifty]))/_xlfn.STDEV.P(Table2[1W Return vs Nifty])</f>
        <v>-0.1728741154999234</v>
      </c>
      <c r="O355">
        <v>159.6</v>
      </c>
      <c r="P355">
        <v>159.39746210607899</v>
      </c>
      <c r="Q355">
        <v>144.825976228771</v>
      </c>
      <c r="R355">
        <v>46.968731927718302</v>
      </c>
      <c r="S355" s="2">
        <f>(Table2[[#This Row],[Close Price]]-Table2[[#This Row],[20D EMA]])/Table2[[#This Row],[20D EMA]]</f>
        <v>-3.5087719298245758E-3</v>
      </c>
      <c r="T355" s="2">
        <f>(Table2[[#This Row],[Close Price]]-Table2[[#This Row],[50D EMA]])/Table2[[#This Row],[50D EMA]]</f>
        <v>-2.2425834223201557E-3</v>
      </c>
      <c r="U355" s="2">
        <f>(Table2[[#This Row],[Close Price]]-Table2[[#This Row],[200D EMA]])/Table2[[#This Row],[200D EMA]]</f>
        <v>9.8145540885401256E-2</v>
      </c>
      <c r="V355">
        <v>0.46510536976295302</v>
      </c>
      <c r="W355">
        <v>158.22</v>
      </c>
      <c r="X355">
        <v>160.94999999999999</v>
      </c>
      <c r="Y355">
        <v>158.22</v>
      </c>
      <c r="Z355">
        <v>166.6</v>
      </c>
      <c r="AA355">
        <v>130</v>
      </c>
      <c r="AB355">
        <v>166.6</v>
      </c>
      <c r="AC355" s="2">
        <f>(Table2[[#This Row],[Close Price]]/Table2[[#This Row],[Day Low]])-1</f>
        <v>5.1826570597901522E-3</v>
      </c>
      <c r="AD355" s="2">
        <f>(Table2[[#This Row],[Day High]]/Table2[[#This Row],[Close Price]])-1</f>
        <v>1.2009557344064392E-2</v>
      </c>
      <c r="AE355" s="2">
        <f>(Table2[[#This Row],[Close Price]]/Table2[[#This Row],[Current Week Low]])-1</f>
        <v>5.1826570597901522E-3</v>
      </c>
      <c r="AF355" s="2">
        <f>(Table2[[#This Row],[Current Week High]]/Table2[[#This Row],[Close Price]])-1</f>
        <v>4.7535211267605737E-2</v>
      </c>
      <c r="AG355" s="2">
        <f>(Table2[[#This Row],[Close Price]]/Table2[[#This Row],[Current Month Low]])-1</f>
        <v>0.22338461538461529</v>
      </c>
      <c r="AH355" s="2">
        <f>(Table2[[#This Row],[Current Month High]]/Table2[[#This Row],[Close Price]])-1</f>
        <v>4.7535211267605737E-2</v>
      </c>
      <c r="AI355">
        <v>16.637323943661901</v>
      </c>
      <c r="AJ355">
        <v>75.929203539822893</v>
      </c>
      <c r="AK355" t="str">
        <f>IF(AND(Table2[[#This Row],[20D EMA]]&gt;Table2[[#This Row],[50D EMA]],Table2[[#This Row],[50D EMA]]&gt;Table2[[#This Row],[200D EMA]]),"Uptrend","Downtrend/NoTrend")</f>
        <v>Uptrend</v>
      </c>
      <c r="AL355">
        <v>-0.04</v>
      </c>
      <c r="AM355" t="s">
        <v>10126</v>
      </c>
      <c r="AN355">
        <v>2.2200000000000002</v>
      </c>
      <c r="AO355" t="s">
        <v>10125</v>
      </c>
      <c r="AP355">
        <v>5.0318109638219997E-2</v>
      </c>
      <c r="AQ355">
        <f>(Table2[[#This Row],[Sharpe Ratio]]-AVERAGE(Table2[Sharpe Ratio]))/_xlfn.STDEV.P(Table2[Sharpe Ratio])</f>
        <v>-4.2899471162107003E-2</v>
      </c>
      <c r="AR3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-1.9973811722567754</v>
      </c>
    </row>
    <row r="356" spans="1:44" x14ac:dyDescent="0.3">
      <c r="A356" t="s">
        <v>1033</v>
      </c>
      <c r="B356" t="s">
        <v>1034</v>
      </c>
      <c r="C356" t="s">
        <v>10076</v>
      </c>
      <c r="D356" t="s">
        <v>477</v>
      </c>
      <c r="E356">
        <v>12186.265520000001</v>
      </c>
      <c r="F356">
        <v>915.2</v>
      </c>
      <c r="G356">
        <v>-9.5391344182056805</v>
      </c>
      <c r="H356">
        <f>(Table2[[#This Row],[1Y Return vs Nifty]]-AVERAGE(Table2[1Y Return vs Nifty]))/_xlfn.STDEV.P(Table2[1Y Return vs Nifty])</f>
        <v>-0.64784301310286596</v>
      </c>
      <c r="I356">
        <v>17.3166652203608</v>
      </c>
      <c r="J356">
        <f>(Table2[[#This Row],[1M Return vs Nifty]]-AVERAGE(Table2[1M Return vs Nifty]))/_xlfn.STDEV.P(Table2[1M Return vs Nifty])</f>
        <v>1.4316497185781745</v>
      </c>
      <c r="K356">
        <v>7.5458514007629303</v>
      </c>
      <c r="L356">
        <f>(Table2[[#This Row],[6M Return vs Nifty]]-AVERAGE(Table2[6M Return vs Nifty]))/_xlfn.STDEV.P(Table2[6M Return vs Nifty])</f>
        <v>-0.16500611053069417</v>
      </c>
      <c r="M356">
        <v>3.7448070713760702</v>
      </c>
      <c r="N356">
        <f>(Table2[[#This Row],[1W Return vs Nifty]]-AVERAGE(Table2[1W Return vs Nifty]))/_xlfn.STDEV.P(Table2[1W Return vs Nifty])</f>
        <v>1.306754643378506</v>
      </c>
      <c r="O356">
        <v>842.03</v>
      </c>
      <c r="P356">
        <v>800.53834796978697</v>
      </c>
      <c r="Q356">
        <v>763.80883442087804</v>
      </c>
      <c r="R356">
        <v>81.704670121111107</v>
      </c>
      <c r="S356" s="2">
        <f>(Table2[[#This Row],[Close Price]]-Table2[[#This Row],[20D EMA]])/Table2[[#This Row],[20D EMA]]</f>
        <v>8.6897141432015573E-2</v>
      </c>
      <c r="T356" s="2">
        <f>(Table2[[#This Row],[Close Price]]-Table2[[#This Row],[50D EMA]])/Table2[[#This Row],[50D EMA]]</f>
        <v>0.14323068010545886</v>
      </c>
      <c r="U356" s="2">
        <f>(Table2[[#This Row],[Close Price]]-Table2[[#This Row],[200D EMA]])/Table2[[#This Row],[200D EMA]]</f>
        <v>0.19820557023788185</v>
      </c>
      <c r="V356">
        <v>1.7998301675464601</v>
      </c>
      <c r="W356">
        <v>909.45</v>
      </c>
      <c r="X356">
        <v>927.45</v>
      </c>
      <c r="Y356">
        <v>854.95</v>
      </c>
      <c r="Z356">
        <v>927.45</v>
      </c>
      <c r="AA356">
        <v>680</v>
      </c>
      <c r="AB356">
        <v>927.45</v>
      </c>
      <c r="AC356" s="2">
        <f>(Table2[[#This Row],[Close Price]]/Table2[[#This Row],[Day Low]])-1</f>
        <v>6.3225026114683835E-3</v>
      </c>
      <c r="AD356" s="2">
        <f>(Table2[[#This Row],[Day High]]/Table2[[#This Row],[Close Price]])-1</f>
        <v>1.3385052447552503E-2</v>
      </c>
      <c r="AE356" s="2">
        <f>(Table2[[#This Row],[Close Price]]/Table2[[#This Row],[Current Week Low]])-1</f>
        <v>7.0471957424410814E-2</v>
      </c>
      <c r="AF356" s="2">
        <f>(Table2[[#This Row],[Current Week High]]/Table2[[#This Row],[Close Price]])-1</f>
        <v>1.3385052447552503E-2</v>
      </c>
      <c r="AG356" s="2">
        <f>(Table2[[#This Row],[Close Price]]/Table2[[#This Row],[Current Month Low]])-1</f>
        <v>0.34588235294117653</v>
      </c>
      <c r="AH356" s="2">
        <f>(Table2[[#This Row],[Current Month High]]/Table2[[#This Row],[Close Price]])-1</f>
        <v>1.3385052447552503E-2</v>
      </c>
      <c r="AI356">
        <v>1.3385052447552499</v>
      </c>
      <c r="AJ356">
        <v>34.588235294117602</v>
      </c>
      <c r="AK356" t="str">
        <f>IF(AND(Table2[[#This Row],[20D EMA]]&gt;Table2[[#This Row],[50D EMA]],Table2[[#This Row],[50D EMA]]&gt;Table2[[#This Row],[200D EMA]]),"Uptrend","Downtrend/NoTrend")</f>
        <v>Uptrend</v>
      </c>
      <c r="AL356">
        <v>0.06</v>
      </c>
      <c r="AM356" t="s">
        <v>10125</v>
      </c>
      <c r="AN356">
        <v>15.75</v>
      </c>
      <c r="AO356" t="s">
        <v>10125</v>
      </c>
      <c r="AP356">
        <v>5.0173749341418002E-2</v>
      </c>
      <c r="AQ356">
        <f>(Table2[[#This Row],[Sharpe Ratio]]-AVERAGE(Table2[Sharpe Ratio]))/_xlfn.STDEV.P(Table2[Sharpe Ratio])</f>
        <v>-4.4531592674282083E-2</v>
      </c>
      <c r="AR3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1.8810236456488383</v>
      </c>
    </row>
    <row r="357" spans="1:44" x14ac:dyDescent="0.3">
      <c r="A357" t="s">
        <v>649</v>
      </c>
      <c r="B357" t="s">
        <v>650</v>
      </c>
      <c r="C357" t="s">
        <v>10082</v>
      </c>
      <c r="D357" t="s">
        <v>62</v>
      </c>
      <c r="E357">
        <v>27234.459221969999</v>
      </c>
      <c r="F357">
        <v>1754.65</v>
      </c>
      <c r="G357">
        <v>22.7744963685196</v>
      </c>
      <c r="H357">
        <f>(Table2[[#This Row],[1Y Return vs Nifty]]-AVERAGE(Table2[1Y Return vs Nifty]))/_xlfn.STDEV.P(Table2[1Y Return vs Nifty])</f>
        <v>-0.26114992602382947</v>
      </c>
      <c r="I357">
        <v>-10.6674237870876</v>
      </c>
      <c r="J357">
        <f>(Table2[[#This Row],[1M Return vs Nifty]]-AVERAGE(Table2[1M Return vs Nifty]))/_xlfn.STDEV.P(Table2[1M Return vs Nifty])</f>
        <v>-1.1601455704888004</v>
      </c>
      <c r="K357">
        <v>-0.62357062650195805</v>
      </c>
      <c r="L357">
        <f>(Table2[[#This Row],[6M Return vs Nifty]]-AVERAGE(Table2[6M Return vs Nifty]))/_xlfn.STDEV.P(Table2[6M Return vs Nifty])</f>
        <v>-0.41458153700580608</v>
      </c>
      <c r="M357">
        <v>-9.9189435824146308</v>
      </c>
      <c r="N357">
        <f>(Table2[[#This Row],[1W Return vs Nifty]]-AVERAGE(Table2[1W Return vs Nifty]))/_xlfn.STDEV.P(Table2[1W Return vs Nifty])</f>
        <v>-1.3727550781744882</v>
      </c>
      <c r="O357">
        <v>1777.16</v>
      </c>
      <c r="P357">
        <v>1771.7066470121199</v>
      </c>
      <c r="Q357">
        <v>1608.2973951429301</v>
      </c>
      <c r="R357">
        <v>46.256609682307399</v>
      </c>
      <c r="S357" s="2">
        <f>(Table2[[#This Row],[Close Price]]-Table2[[#This Row],[20D EMA]])/Table2[[#This Row],[20D EMA]]</f>
        <v>-1.2666276531094549E-2</v>
      </c>
      <c r="T357" s="2">
        <f>(Table2[[#This Row],[Close Price]]-Table2[[#This Row],[50D EMA]])/Table2[[#This Row],[50D EMA]]</f>
        <v>-9.6272410790380295E-3</v>
      </c>
      <c r="U357" s="2">
        <f>(Table2[[#This Row],[Close Price]]-Table2[[#This Row],[200D EMA]])/Table2[[#This Row],[200D EMA]]</f>
        <v>9.0998471612934229E-2</v>
      </c>
      <c r="V357">
        <v>0.87802724450402903</v>
      </c>
      <c r="W357">
        <v>1695.3</v>
      </c>
      <c r="X357">
        <v>1788</v>
      </c>
      <c r="Y357">
        <v>1668.7</v>
      </c>
      <c r="Z357">
        <v>1788</v>
      </c>
      <c r="AA357">
        <v>1667.05</v>
      </c>
      <c r="AB357">
        <v>1926.85</v>
      </c>
      <c r="AC357" s="2">
        <f>(Table2[[#This Row],[Close Price]]/Table2[[#This Row],[Day Low]])-1</f>
        <v>3.5008553058455849E-2</v>
      </c>
      <c r="AD357" s="2">
        <f>(Table2[[#This Row],[Day High]]/Table2[[#This Row],[Close Price]])-1</f>
        <v>1.9006639500755096E-2</v>
      </c>
      <c r="AE357" s="2">
        <f>(Table2[[#This Row],[Close Price]]/Table2[[#This Row],[Current Week Low]])-1</f>
        <v>5.1507161263258938E-2</v>
      </c>
      <c r="AF357" s="2">
        <f>(Table2[[#This Row],[Current Week High]]/Table2[[#This Row],[Close Price]])-1</f>
        <v>1.9006639500755096E-2</v>
      </c>
      <c r="AG357" s="2">
        <f>(Table2[[#This Row],[Close Price]]/Table2[[#This Row],[Current Month Low]])-1</f>
        <v>5.2547913979784644E-2</v>
      </c>
      <c r="AH357" s="2">
        <f>(Table2[[#This Row],[Current Month High]]/Table2[[#This Row],[Close Price]])-1</f>
        <v>9.8139230045877879E-2</v>
      </c>
      <c r="AI357">
        <v>10.5633602142877</v>
      </c>
      <c r="AJ357">
        <v>54.254945054944997</v>
      </c>
      <c r="AK357" t="str">
        <f>IF(AND(Table2[[#This Row],[20D EMA]]&gt;Table2[[#This Row],[50D EMA]],Table2[[#This Row],[50D EMA]]&gt;Table2[[#This Row],[200D EMA]]),"Uptrend","Downtrend/NoTrend")</f>
        <v>Uptrend</v>
      </c>
      <c r="AL357">
        <v>0</v>
      </c>
      <c r="AM357" t="s">
        <v>10127</v>
      </c>
      <c r="AN357">
        <v>-6.9</v>
      </c>
      <c r="AO357" t="s">
        <v>10126</v>
      </c>
      <c r="AP357">
        <v>5.0101997036604999E-2</v>
      </c>
      <c r="AQ357">
        <f>(Table2[[#This Row],[Sharpe Ratio]]-AVERAGE(Table2[Sharpe Ratio]))/_xlfn.STDEV.P(Table2[Sharpe Ratio])</f>
        <v>-4.534281627819356E-2</v>
      </c>
      <c r="AR3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-3.2539749279711181</v>
      </c>
    </row>
    <row r="358" spans="1:44" x14ac:dyDescent="0.3">
      <c r="A358" t="s">
        <v>1138</v>
      </c>
      <c r="B358" t="s">
        <v>1139</v>
      </c>
      <c r="C358" t="s">
        <v>10086</v>
      </c>
      <c r="D358" t="s">
        <v>83</v>
      </c>
      <c r="E358">
        <v>10114.046357110001</v>
      </c>
      <c r="F358">
        <v>209.21</v>
      </c>
      <c r="G358">
        <v>45.915788399881997</v>
      </c>
      <c r="H358">
        <f>(Table2[[#This Row],[1Y Return vs Nifty]]-AVERAGE(Table2[1Y Return vs Nifty]))/_xlfn.STDEV.P(Table2[1Y Return vs Nifty])</f>
        <v>1.5778956207540988E-2</v>
      </c>
      <c r="I358">
        <v>1.41317575276271E-2</v>
      </c>
      <c r="J358">
        <f>(Table2[[#This Row],[1M Return vs Nifty]]-AVERAGE(Table2[1M Return vs Nifty]))/_xlfn.STDEV.P(Table2[1M Return vs Nifty])</f>
        <v>-0.1708546440243964</v>
      </c>
      <c r="K358">
        <v>28.854307183946698</v>
      </c>
      <c r="L358">
        <f>(Table2[[#This Row],[6M Return vs Nifty]]-AVERAGE(Table2[6M Return vs Nifty]))/_xlfn.STDEV.P(Table2[6M Return vs Nifty])</f>
        <v>0.48596612739084644</v>
      </c>
      <c r="M358">
        <v>1.6837279686989099</v>
      </c>
      <c r="N358">
        <f>(Table2[[#This Row],[1W Return vs Nifty]]-AVERAGE(Table2[1W Return vs Nifty]))/_xlfn.STDEV.P(Table2[1W Return vs Nifty])</f>
        <v>0.90256975795094374</v>
      </c>
      <c r="O358">
        <v>203.7</v>
      </c>
      <c r="P358">
        <v>202.17614643744</v>
      </c>
      <c r="Q358">
        <v>177.09841749967299</v>
      </c>
      <c r="R358">
        <v>62.330629988927797</v>
      </c>
      <c r="S358" s="2">
        <f>(Table2[[#This Row],[Close Price]]-Table2[[#This Row],[20D EMA]])/Table2[[#This Row],[20D EMA]]</f>
        <v>2.7049582719685907E-2</v>
      </c>
      <c r="T358" s="2">
        <f>(Table2[[#This Row],[Close Price]]-Table2[[#This Row],[50D EMA]])/Table2[[#This Row],[50D EMA]]</f>
        <v>3.4790719313351433E-2</v>
      </c>
      <c r="U358" s="2">
        <f>(Table2[[#This Row],[Close Price]]-Table2[[#This Row],[200D EMA]])/Table2[[#This Row],[200D EMA]]</f>
        <v>0.18132055019851495</v>
      </c>
      <c r="V358">
        <v>1.29960242433962</v>
      </c>
      <c r="W358">
        <v>205.8</v>
      </c>
      <c r="X358">
        <v>214.55</v>
      </c>
      <c r="Y358">
        <v>203.2</v>
      </c>
      <c r="Z358">
        <v>220</v>
      </c>
      <c r="AA358">
        <v>162.75</v>
      </c>
      <c r="AB358">
        <v>220</v>
      </c>
      <c r="AC358" s="2">
        <f>(Table2[[#This Row],[Close Price]]/Table2[[#This Row],[Day Low]])-1</f>
        <v>1.6569484936831858E-2</v>
      </c>
      <c r="AD358" s="2">
        <f>(Table2[[#This Row],[Day High]]/Table2[[#This Row],[Close Price]])-1</f>
        <v>2.5524592514698075E-2</v>
      </c>
      <c r="AE358" s="2">
        <f>(Table2[[#This Row],[Close Price]]/Table2[[#This Row],[Current Week Low]])-1</f>
        <v>2.9576771653543332E-2</v>
      </c>
      <c r="AF358" s="2">
        <f>(Table2[[#This Row],[Current Week High]]/Table2[[#This Row],[Close Price]])-1</f>
        <v>5.1574972515654016E-2</v>
      </c>
      <c r="AG358" s="2">
        <f>(Table2[[#This Row],[Close Price]]/Table2[[#This Row],[Current Month Low]])-1</f>
        <v>0.28546850998463902</v>
      </c>
      <c r="AH358" s="2">
        <f>(Table2[[#This Row],[Current Month High]]/Table2[[#This Row],[Close Price]])-1</f>
        <v>5.1574972515654016E-2</v>
      </c>
      <c r="AI358">
        <v>7.7147363892739298</v>
      </c>
      <c r="AJ358">
        <v>81.0558199913457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-0.1</v>
      </c>
      <c r="AM358" t="s">
        <v>10126</v>
      </c>
      <c r="AN358">
        <v>6.18</v>
      </c>
      <c r="AO358" t="s">
        <v>10125</v>
      </c>
      <c r="AP358">
        <v>4.9857295504188E-2</v>
      </c>
      <c r="AQ358">
        <f>(Table2[[#This Row],[Sharpe Ratio]]-AVERAGE(Table2[Sharpe Ratio]))/_xlfn.STDEV.P(Table2[Sharpe Ratio])</f>
        <v>-4.8109384676620896E-2</v>
      </c>
      <c r="AR3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1.1853508128483139</v>
      </c>
    </row>
    <row r="359" spans="1:44" x14ac:dyDescent="0.3">
      <c r="A359" t="s">
        <v>981</v>
      </c>
      <c r="B359" t="s">
        <v>982</v>
      </c>
      <c r="C359" t="s">
        <v>10090</v>
      </c>
      <c r="D359" t="s">
        <v>983</v>
      </c>
      <c r="E359">
        <v>13557.906012625001</v>
      </c>
      <c r="F359">
        <v>763.75</v>
      </c>
      <c r="G359">
        <v>38.132608429080499</v>
      </c>
      <c r="H359">
        <f>(Table2[[#This Row],[1Y Return vs Nifty]]-AVERAGE(Table2[1Y Return vs Nifty]))/_xlfn.STDEV.P(Table2[1Y Return vs Nifty])</f>
        <v>-7.7361363122881249E-2</v>
      </c>
      <c r="I359">
        <v>13.3690893381513</v>
      </c>
      <c r="J359">
        <f>(Table2[[#This Row],[1M Return vs Nifty]]-AVERAGE(Table2[1M Return vs Nifty]))/_xlfn.STDEV.P(Table2[1M Return vs Nifty])</f>
        <v>1.0660380821935929</v>
      </c>
      <c r="K359">
        <v>23.7078900643384</v>
      </c>
      <c r="L359">
        <f>(Table2[[#This Row],[6M Return vs Nifty]]-AVERAGE(Table2[6M Return vs Nifty]))/_xlfn.STDEV.P(Table2[6M Return vs Nifty])</f>
        <v>0.32874334673899663</v>
      </c>
      <c r="M359">
        <v>-8.2980608752392904</v>
      </c>
      <c r="N359">
        <f>(Table2[[#This Row],[1W Return vs Nifty]]-AVERAGE(Table2[1W Return vs Nifty]))/_xlfn.STDEV.P(Table2[1W Return vs Nifty])</f>
        <v>-1.0548942593246839</v>
      </c>
      <c r="O359">
        <v>734.46</v>
      </c>
      <c r="P359">
        <v>685.32897007730901</v>
      </c>
      <c r="Q359">
        <v>602.37417760846904</v>
      </c>
      <c r="R359">
        <v>58.530612569698398</v>
      </c>
      <c r="S359" s="2">
        <f>(Table2[[#This Row],[Close Price]]-Table2[[#This Row],[20D EMA]])/Table2[[#This Row],[20D EMA]]</f>
        <v>3.987963946300678E-2</v>
      </c>
      <c r="T359" s="2">
        <f>(Table2[[#This Row],[Close Price]]-Table2[[#This Row],[50D EMA]])/Table2[[#This Row],[50D EMA]]</f>
        <v>0.11442830136575818</v>
      </c>
      <c r="U359" s="2">
        <f>(Table2[[#This Row],[Close Price]]-Table2[[#This Row],[200D EMA]])/Table2[[#This Row],[200D EMA]]</f>
        <v>0.26789963512749043</v>
      </c>
      <c r="V359">
        <v>2.3620674011541198</v>
      </c>
      <c r="W359">
        <v>752.2</v>
      </c>
      <c r="X359">
        <v>775</v>
      </c>
      <c r="Y359">
        <v>741.55</v>
      </c>
      <c r="Z359">
        <v>794.75</v>
      </c>
      <c r="AA359">
        <v>638.20000000000005</v>
      </c>
      <c r="AB359">
        <v>833</v>
      </c>
      <c r="AC359" s="2">
        <f>(Table2[[#This Row],[Close Price]]/Table2[[#This Row],[Day Low]])-1</f>
        <v>1.535495878755655E-2</v>
      </c>
      <c r="AD359" s="2">
        <f>(Table2[[#This Row],[Day High]]/Table2[[#This Row],[Close Price]])-1</f>
        <v>1.4729950900163713E-2</v>
      </c>
      <c r="AE359" s="2">
        <f>(Table2[[#This Row],[Close Price]]/Table2[[#This Row],[Current Week Low]])-1</f>
        <v>2.9937293506843821E-2</v>
      </c>
      <c r="AF359" s="2">
        <f>(Table2[[#This Row],[Current Week High]]/Table2[[#This Row],[Close Price]])-1</f>
        <v>4.0589198036006469E-2</v>
      </c>
      <c r="AG359" s="2">
        <f>(Table2[[#This Row],[Close Price]]/Table2[[#This Row],[Current Month Low]])-1</f>
        <v>0.19672516452522704</v>
      </c>
      <c r="AH359" s="2">
        <f>(Table2[[#This Row],[Current Month High]]/Table2[[#This Row],[Close Price]])-1</f>
        <v>9.0671031096563048E-2</v>
      </c>
      <c r="AI359">
        <v>9.0671031096562995</v>
      </c>
      <c r="AJ359">
        <v>68.840499613131399</v>
      </c>
      <c r="AK359" t="str">
        <f>IF(AND(Table2[[#This Row],[20D EMA]]&gt;Table2[[#This Row],[50D EMA]],Table2[[#This Row],[50D EMA]]&gt;Table2[[#This Row],[200D EMA]]),"Uptrend","Downtrend/NoTrend")</f>
        <v>Uptrend</v>
      </c>
      <c r="AL359">
        <v>0.24</v>
      </c>
      <c r="AM359" t="s">
        <v>10125</v>
      </c>
      <c r="AN359">
        <v>7.73</v>
      </c>
      <c r="AO359" t="s">
        <v>10125</v>
      </c>
      <c r="AP359">
        <v>4.9845229425404002E-2</v>
      </c>
      <c r="AQ359">
        <f>(Table2[[#This Row],[Sharpe Ratio]]-AVERAGE(Table2[Sharpe Ratio]))/_xlfn.STDEV.P(Table2[Sharpe Ratio])</f>
        <v>-4.824580242573355E-2</v>
      </c>
      <c r="AR3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0.21428000405929071</v>
      </c>
    </row>
    <row r="360" spans="1:44" x14ac:dyDescent="0.3">
      <c r="A360" t="s">
        <v>1460</v>
      </c>
      <c r="B360" t="s">
        <v>1461</v>
      </c>
      <c r="C360" t="s">
        <v>10084</v>
      </c>
      <c r="D360" t="s">
        <v>1462</v>
      </c>
      <c r="E360">
        <v>6579.1048680000004</v>
      </c>
      <c r="F360">
        <v>504</v>
      </c>
      <c r="G360">
        <v>-27.1393299562049</v>
      </c>
      <c r="H360">
        <f>(Table2[[#This Row],[1Y Return vs Nifty]]-AVERAGE(Table2[1Y Return vs Nifty]))/_xlfn.STDEV.P(Table2[1Y Return vs Nifty])</f>
        <v>-0.85846230224135267</v>
      </c>
      <c r="I360">
        <v>-0.74431504051683794</v>
      </c>
      <c r="J360">
        <f>(Table2[[#This Row],[1M Return vs Nifty]]-AVERAGE(Table2[1M Return vs Nifty]))/_xlfn.STDEV.P(Table2[1M Return vs Nifty])</f>
        <v>-0.24109951916242089</v>
      </c>
      <c r="K360">
        <v>5.0177797761879201</v>
      </c>
      <c r="L360">
        <f>(Table2[[#This Row],[6M Return vs Nifty]]-AVERAGE(Table2[6M Return vs Nifty]))/_xlfn.STDEV.P(Table2[6M Return vs Nifty])</f>
        <v>-0.24223856978634317</v>
      </c>
      <c r="M360">
        <v>-0.80517320836981499</v>
      </c>
      <c r="N360">
        <f>(Table2[[#This Row],[1W Return vs Nifty]]-AVERAGE(Table2[1W Return vs Nifty]))/_xlfn.STDEV.P(Table2[1W Return vs Nifty])</f>
        <v>0.41448745398338971</v>
      </c>
      <c r="O360">
        <v>498.25</v>
      </c>
      <c r="P360">
        <v>501.23018914345801</v>
      </c>
      <c r="Q360">
        <v>498.674076852327</v>
      </c>
      <c r="R360">
        <v>54.026994928776404</v>
      </c>
      <c r="S360" s="2">
        <f>(Table2[[#This Row],[Close Price]]-Table2[[#This Row],[20D EMA]])/Table2[[#This Row],[20D EMA]]</f>
        <v>1.1540391369794281E-2</v>
      </c>
      <c r="T360" s="2">
        <f>(Table2[[#This Row],[Close Price]]-Table2[[#This Row],[50D EMA]])/Table2[[#This Row],[50D EMA]]</f>
        <v>5.5260255996855802E-3</v>
      </c>
      <c r="U360" s="2">
        <f>(Table2[[#This Row],[Close Price]]-Table2[[#This Row],[200D EMA]])/Table2[[#This Row],[200D EMA]]</f>
        <v>1.0680168460511669E-2</v>
      </c>
      <c r="V360">
        <v>1.3007740692607099</v>
      </c>
      <c r="W360">
        <v>502.1</v>
      </c>
      <c r="X360">
        <v>513.9</v>
      </c>
      <c r="Y360">
        <v>490.4</v>
      </c>
      <c r="Z360">
        <v>535</v>
      </c>
      <c r="AA360">
        <v>428.45</v>
      </c>
      <c r="AB360">
        <v>535</v>
      </c>
      <c r="AC360" s="2">
        <f>(Table2[[#This Row],[Close Price]]/Table2[[#This Row],[Day Low]])-1</f>
        <v>3.7841067516430904E-3</v>
      </c>
      <c r="AD360" s="2">
        <f>(Table2[[#This Row],[Day High]]/Table2[[#This Row],[Close Price]])-1</f>
        <v>1.9642857142857073E-2</v>
      </c>
      <c r="AE360" s="2">
        <f>(Table2[[#This Row],[Close Price]]/Table2[[#This Row],[Current Week Low]])-1</f>
        <v>2.7732463295269127E-2</v>
      </c>
      <c r="AF360" s="2">
        <f>(Table2[[#This Row],[Current Week High]]/Table2[[#This Row],[Close Price]])-1</f>
        <v>6.1507936507936511E-2</v>
      </c>
      <c r="AG360" s="2">
        <f>(Table2[[#This Row],[Close Price]]/Table2[[#This Row],[Current Month Low]])-1</f>
        <v>0.17633329443342283</v>
      </c>
      <c r="AH360" s="2">
        <f>(Table2[[#This Row],[Current Month High]]/Table2[[#This Row],[Close Price]])-1</f>
        <v>6.1507936507936511E-2</v>
      </c>
      <c r="AI360">
        <v>32.807539682539598</v>
      </c>
      <c r="AJ360">
        <v>28.883774453394601</v>
      </c>
      <c r="AK360" t="str">
        <f>IF(AND(Table2[[#This Row],[20D EMA]]&gt;Table2[[#This Row],[50D EMA]],Table2[[#This Row],[50D EMA]]&gt;Table2[[#This Row],[200D EMA]]),"Uptrend","Downtrend/NoTrend")</f>
        <v>Downtrend/NoTrend</v>
      </c>
      <c r="AL360">
        <v>-0.14000000000000001</v>
      </c>
      <c r="AM360" t="s">
        <v>10126</v>
      </c>
      <c r="AN360">
        <v>3.1</v>
      </c>
      <c r="AO360" t="s">
        <v>10125</v>
      </c>
      <c r="AP360">
        <v>4.9400123904153E-2</v>
      </c>
      <c r="AQ360">
        <f>(Table2[[#This Row],[Sharpe Ratio]]-AVERAGE(Table2[Sharpe Ratio]))/_xlfn.STDEV.P(Table2[Sharpe Ratio])</f>
        <v>-5.3278116105568131E-2</v>
      </c>
      <c r="AR3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61" spans="1:44" x14ac:dyDescent="0.3">
      <c r="A361" t="s">
        <v>1413</v>
      </c>
      <c r="B361" t="s">
        <v>1414</v>
      </c>
      <c r="C361" t="s">
        <v>10080</v>
      </c>
      <c r="D361" t="s">
        <v>197</v>
      </c>
      <c r="E361">
        <v>6958.0863479999998</v>
      </c>
      <c r="F361">
        <v>1291.2</v>
      </c>
      <c r="G361">
        <v>23.573387823370702</v>
      </c>
      <c r="H361">
        <f>(Table2[[#This Row],[1Y Return vs Nifty]]-AVERAGE(Table2[1Y Return vs Nifty]))/_xlfn.STDEV.P(Table2[1Y Return vs Nifty])</f>
        <v>-0.2515896941527534</v>
      </c>
      <c r="I361">
        <v>18.887558422162801</v>
      </c>
      <c r="J361">
        <f>(Table2[[#This Row],[1M Return vs Nifty]]-AVERAGE(Table2[1M Return vs Nifty]))/_xlfn.STDEV.P(Table2[1M Return vs Nifty])</f>
        <v>1.5771407366697081</v>
      </c>
      <c r="K361">
        <v>16.8010132422182</v>
      </c>
      <c r="L361">
        <f>(Table2[[#This Row],[6M Return vs Nifty]]-AVERAGE(Table2[6M Return vs Nifty]))/_xlfn.STDEV.P(Table2[6M Return vs Nifty])</f>
        <v>0.1177386119194838</v>
      </c>
      <c r="M361">
        <v>-1.23281663219224</v>
      </c>
      <c r="N361">
        <f>(Table2[[#This Row],[1W Return vs Nifty]]-AVERAGE(Table2[1W Return vs Nifty]))/_xlfn.STDEV.P(Table2[1W Return vs Nifty])</f>
        <v>0.33062506945045056</v>
      </c>
      <c r="O361">
        <v>1201.82</v>
      </c>
      <c r="P361">
        <v>1119.9161829117099</v>
      </c>
      <c r="Q361">
        <v>1005.1637953086999</v>
      </c>
      <c r="R361">
        <v>75.931945583671293</v>
      </c>
      <c r="S361" s="2">
        <f>(Table2[[#This Row],[Close Price]]-Table2[[#This Row],[20D EMA]])/Table2[[#This Row],[20D EMA]]</f>
        <v>7.4370538017340462E-2</v>
      </c>
      <c r="T361" s="2">
        <f>(Table2[[#This Row],[Close Price]]-Table2[[#This Row],[50D EMA]])/Table2[[#This Row],[50D EMA]]</f>
        <v>0.15294342532220867</v>
      </c>
      <c r="U361" s="2">
        <f>(Table2[[#This Row],[Close Price]]-Table2[[#This Row],[200D EMA]])/Table2[[#This Row],[200D EMA]]</f>
        <v>0.28456676019001892</v>
      </c>
      <c r="V361">
        <v>1.8962424725063201</v>
      </c>
      <c r="W361">
        <v>1284.45</v>
      </c>
      <c r="X361">
        <v>1308.9000000000001</v>
      </c>
      <c r="Y361">
        <v>1241.05</v>
      </c>
      <c r="Z361">
        <v>1342.55</v>
      </c>
      <c r="AA361">
        <v>955</v>
      </c>
      <c r="AB361">
        <v>1342.55</v>
      </c>
      <c r="AC361" s="2">
        <f>(Table2[[#This Row],[Close Price]]/Table2[[#This Row],[Day Low]])-1</f>
        <v>5.2551675814551668E-3</v>
      </c>
      <c r="AD361" s="2">
        <f>(Table2[[#This Row],[Day High]]/Table2[[#This Row],[Close Price]])-1</f>
        <v>1.3708178438661678E-2</v>
      </c>
      <c r="AE361" s="2">
        <f>(Table2[[#This Row],[Close Price]]/Table2[[#This Row],[Current Week Low]])-1</f>
        <v>4.040933080858955E-2</v>
      </c>
      <c r="AF361" s="2">
        <f>(Table2[[#This Row],[Current Week High]]/Table2[[#This Row],[Close Price]])-1</f>
        <v>3.976920693928121E-2</v>
      </c>
      <c r="AG361" s="2">
        <f>(Table2[[#This Row],[Close Price]]/Table2[[#This Row],[Current Month Low]])-1</f>
        <v>0.35204188481675391</v>
      </c>
      <c r="AH361" s="2">
        <f>(Table2[[#This Row],[Current Month High]]/Table2[[#This Row],[Close Price]])-1</f>
        <v>3.976920693928121E-2</v>
      </c>
      <c r="AI361">
        <v>3.9769206939281201</v>
      </c>
      <c r="AJ361">
        <v>57.367458866544702</v>
      </c>
      <c r="AK361" t="str">
        <f>IF(AND(Table2[[#This Row],[20D EMA]]&gt;Table2[[#This Row],[50D EMA]],Table2[[#This Row],[50D EMA]]&gt;Table2[[#This Row],[200D EMA]]),"Uptrend","Downtrend/NoTrend")</f>
        <v>Uptrend</v>
      </c>
      <c r="AL361">
        <v>7.0000000000000007E-2</v>
      </c>
      <c r="AM361" t="s">
        <v>10125</v>
      </c>
      <c r="AN361">
        <v>9.81</v>
      </c>
      <c r="AO361" t="s">
        <v>10125</v>
      </c>
      <c r="AP361">
        <v>4.8632579700708001E-2</v>
      </c>
      <c r="AQ361">
        <f>(Table2[[#This Row],[Sharpe Ratio]]-AVERAGE(Table2[Sharpe Ratio]))/_xlfn.STDEV.P(Table2[Sharpe Ratio])</f>
        <v>-6.1955885781437563E-2</v>
      </c>
      <c r="AR3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1.7119588381054514</v>
      </c>
    </row>
    <row r="362" spans="1:44" x14ac:dyDescent="0.3">
      <c r="A362" t="s">
        <v>78</v>
      </c>
      <c r="B362" t="s">
        <v>79</v>
      </c>
      <c r="C362" t="s">
        <v>10085</v>
      </c>
      <c r="D362" t="s">
        <v>80</v>
      </c>
      <c r="E362">
        <v>336250.80792326998</v>
      </c>
      <c r="F362">
        <v>11667.9</v>
      </c>
      <c r="G362">
        <v>15.280088208634201</v>
      </c>
      <c r="H362">
        <f>(Table2[[#This Row],[1Y Return vs Nifty]]-AVERAGE(Table2[1Y Return vs Nifty]))/_xlfn.STDEV.P(Table2[1Y Return vs Nifty])</f>
        <v>-0.35083455002364761</v>
      </c>
      <c r="I362">
        <v>9.3177250382108401</v>
      </c>
      <c r="J362">
        <f>(Table2[[#This Row],[1M Return vs Nifty]]-AVERAGE(Table2[1M Return vs Nifty]))/_xlfn.STDEV.P(Table2[1M Return vs Nifty])</f>
        <v>0.69081390019199251</v>
      </c>
      <c r="K362">
        <v>1.6602607274714201</v>
      </c>
      <c r="L362">
        <f>(Table2[[#This Row],[6M Return vs Nifty]]-AVERAGE(Table2[6M Return vs Nifty]))/_xlfn.STDEV.P(Table2[6M Return vs Nifty])</f>
        <v>-0.34481060556624504</v>
      </c>
      <c r="M362">
        <v>4.7698754625571897</v>
      </c>
      <c r="N362">
        <f>(Table2[[#This Row],[1W Return vs Nifty]]-AVERAGE(Table2[1W Return vs Nifty]))/_xlfn.STDEV.P(Table2[1W Return vs Nifty])</f>
        <v>1.507774172278098</v>
      </c>
      <c r="O362">
        <v>10859.86</v>
      </c>
      <c r="P362">
        <v>10354.1623670711</v>
      </c>
      <c r="Q362">
        <v>9548.3702445693507</v>
      </c>
      <c r="R362">
        <v>75.366749056081105</v>
      </c>
      <c r="S362" s="2">
        <f>(Table2[[#This Row],[Close Price]]-Table2[[#This Row],[20D EMA]])/Table2[[#This Row],[20D EMA]]</f>
        <v>7.4406115732615241E-2</v>
      </c>
      <c r="T362" s="2">
        <f>(Table2[[#This Row],[Close Price]]-Table2[[#This Row],[50D EMA]])/Table2[[#This Row],[50D EMA]]</f>
        <v>0.12688014600842301</v>
      </c>
      <c r="U362" s="2">
        <f>(Table2[[#This Row],[Close Price]]-Table2[[#This Row],[200D EMA]])/Table2[[#This Row],[200D EMA]]</f>
        <v>0.22197817021560665</v>
      </c>
      <c r="V362">
        <v>1.6353631527441099</v>
      </c>
      <c r="W362">
        <v>11469.85</v>
      </c>
      <c r="X362">
        <v>11779</v>
      </c>
      <c r="Y362">
        <v>10594.65</v>
      </c>
      <c r="Z362">
        <v>11874.95</v>
      </c>
      <c r="AA362">
        <v>9534.9500000000007</v>
      </c>
      <c r="AB362">
        <v>11874.95</v>
      </c>
      <c r="AC362" s="2">
        <f>(Table2[[#This Row],[Close Price]]/Table2[[#This Row],[Day Low]])-1</f>
        <v>1.7267008722869015E-2</v>
      </c>
      <c r="AD362" s="2">
        <f>(Table2[[#This Row],[Day High]]/Table2[[#This Row],[Close Price]])-1</f>
        <v>9.5218505472278725E-3</v>
      </c>
      <c r="AE362" s="2">
        <f>(Table2[[#This Row],[Close Price]]/Table2[[#This Row],[Current Week Low]])-1</f>
        <v>0.10130112839971117</v>
      </c>
      <c r="AF362" s="2">
        <f>(Table2[[#This Row],[Current Week High]]/Table2[[#This Row],[Close Price]])-1</f>
        <v>1.7745266928924641E-2</v>
      </c>
      <c r="AG362" s="2">
        <f>(Table2[[#This Row],[Close Price]]/Table2[[#This Row],[Current Month Low]])-1</f>
        <v>0.22369807917188855</v>
      </c>
      <c r="AH362" s="2">
        <f>(Table2[[#This Row],[Current Month High]]/Table2[[#This Row],[Close Price]])-1</f>
        <v>1.7745266928924641E-2</v>
      </c>
      <c r="AI362">
        <v>1.7745266928924599</v>
      </c>
      <c r="AJ362">
        <v>46.074252126720602</v>
      </c>
      <c r="AK362" t="str">
        <f>IF(AND(Table2[[#This Row],[20D EMA]]&gt;Table2[[#This Row],[50D EMA]],Table2[[#This Row],[50D EMA]]&gt;Table2[[#This Row],[200D EMA]]),"Uptrend","Downtrend/NoTrend")</f>
        <v>Uptrend</v>
      </c>
      <c r="AL362">
        <v>0.1</v>
      </c>
      <c r="AM362" t="s">
        <v>10125</v>
      </c>
      <c r="AN362">
        <v>6.72</v>
      </c>
      <c r="AO362" t="s">
        <v>10125</v>
      </c>
      <c r="AP362">
        <v>4.8281570914424997E-2</v>
      </c>
      <c r="AQ362">
        <f>(Table2[[#This Row],[Sharpe Ratio]]-AVERAGE(Table2[Sharpe Ratio]))/_xlfn.STDEV.P(Table2[Sharpe Ratio])</f>
        <v>-6.5924352207083176E-2</v>
      </c>
      <c r="AR3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1.4370185646731146</v>
      </c>
    </row>
    <row r="363" spans="1:44" x14ac:dyDescent="0.3">
      <c r="A363" t="s">
        <v>811</v>
      </c>
      <c r="B363" t="s">
        <v>812</v>
      </c>
      <c r="C363" t="s">
        <v>10084</v>
      </c>
      <c r="D363" t="s">
        <v>129</v>
      </c>
      <c r="E363">
        <v>18611.901674979999</v>
      </c>
      <c r="F363">
        <v>669.4</v>
      </c>
      <c r="G363">
        <v>57.167022259862101</v>
      </c>
      <c r="H363">
        <f>(Table2[[#This Row],[1Y Return vs Nifty]]-AVERAGE(Table2[1Y Return vs Nifty]))/_xlfn.STDEV.P(Table2[1Y Return vs Nifty])</f>
        <v>0.15042103290513156</v>
      </c>
      <c r="I363">
        <v>-0.41281011601704098</v>
      </c>
      <c r="J363">
        <f>(Table2[[#This Row],[1M Return vs Nifty]]-AVERAGE(Table2[1M Return vs Nifty]))/_xlfn.STDEV.P(Table2[1M Return vs Nifty])</f>
        <v>-0.21039661147111136</v>
      </c>
      <c r="K363">
        <v>-3.2980944215710699</v>
      </c>
      <c r="L363">
        <f>(Table2[[#This Row],[6M Return vs Nifty]]-AVERAGE(Table2[6M Return vs Nifty]))/_xlfn.STDEV.P(Table2[6M Return vs Nifty])</f>
        <v>-0.49628810260426426</v>
      </c>
      <c r="M363">
        <v>-4.7470987230151502</v>
      </c>
      <c r="N363">
        <f>(Table2[[#This Row],[1W Return vs Nifty]]-AVERAGE(Table2[1W Return vs Nifty]))/_xlfn.STDEV.P(Table2[1W Return vs Nifty])</f>
        <v>-0.35853805019614221</v>
      </c>
      <c r="O363">
        <v>648.4</v>
      </c>
      <c r="P363">
        <v>632.92879719883399</v>
      </c>
      <c r="Q363">
        <v>570.61072434032201</v>
      </c>
      <c r="R363">
        <v>60.281406859533597</v>
      </c>
      <c r="S363" s="2">
        <f>(Table2[[#This Row],[Close Price]]-Table2[[#This Row],[20D EMA]])/Table2[[#This Row],[20D EMA]]</f>
        <v>3.2387415175817398E-2</v>
      </c>
      <c r="T363" s="2">
        <f>(Table2[[#This Row],[Close Price]]-Table2[[#This Row],[50D EMA]])/Table2[[#This Row],[50D EMA]]</f>
        <v>5.7622915820195478E-2</v>
      </c>
      <c r="U363" s="2">
        <f>(Table2[[#This Row],[Close Price]]-Table2[[#This Row],[200D EMA]])/Table2[[#This Row],[200D EMA]]</f>
        <v>0.17312902026839291</v>
      </c>
      <c r="V363">
        <v>1.11580302304969</v>
      </c>
      <c r="W363">
        <v>652.25</v>
      </c>
      <c r="X363">
        <v>676</v>
      </c>
      <c r="Y363">
        <v>633.6</v>
      </c>
      <c r="Z363">
        <v>676</v>
      </c>
      <c r="AA363">
        <v>524.20000000000005</v>
      </c>
      <c r="AB363">
        <v>689</v>
      </c>
      <c r="AC363" s="2">
        <f>(Table2[[#This Row],[Close Price]]/Table2[[#This Row],[Day Low]])-1</f>
        <v>2.6293599080107199E-2</v>
      </c>
      <c r="AD363" s="2">
        <f>(Table2[[#This Row],[Day High]]/Table2[[#This Row],[Close Price]])-1</f>
        <v>9.8595757394681627E-3</v>
      </c>
      <c r="AE363" s="2">
        <f>(Table2[[#This Row],[Close Price]]/Table2[[#This Row],[Current Week Low]])-1</f>
        <v>5.6502525252525082E-2</v>
      </c>
      <c r="AF363" s="2">
        <f>(Table2[[#This Row],[Current Week High]]/Table2[[#This Row],[Close Price]])-1</f>
        <v>9.8595757394681627E-3</v>
      </c>
      <c r="AG363" s="2">
        <f>(Table2[[#This Row],[Close Price]]/Table2[[#This Row],[Current Month Low]])-1</f>
        <v>0.27699351392598226</v>
      </c>
      <c r="AH363" s="2">
        <f>(Table2[[#This Row],[Current Month High]]/Table2[[#This Row],[Close Price]])-1</f>
        <v>2.927995219599655E-2</v>
      </c>
      <c r="AI363">
        <v>10.218105766357899</v>
      </c>
      <c r="AJ363">
        <v>94.989804835420898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-0.03</v>
      </c>
      <c r="AM363" t="s">
        <v>10126</v>
      </c>
      <c r="AN363">
        <v>5.43</v>
      </c>
      <c r="AO363" t="s">
        <v>10125</v>
      </c>
      <c r="AP363">
        <v>4.6558388353836001E-2</v>
      </c>
      <c r="AQ363">
        <f>(Table2[[#This Row],[Sharpe Ratio]]-AVERAGE(Table2[Sharpe Ratio]))/_xlfn.STDEV.P(Table2[Sharpe Ratio])</f>
        <v>-8.5406463208834452E-2</v>
      </c>
      <c r="AR3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-1.0002081945752206</v>
      </c>
    </row>
    <row r="364" spans="1:44" x14ac:dyDescent="0.3">
      <c r="A364" t="s">
        <v>729</v>
      </c>
      <c r="B364" t="s">
        <v>730</v>
      </c>
      <c r="C364" t="s">
        <v>10076</v>
      </c>
      <c r="D364" t="s">
        <v>49</v>
      </c>
      <c r="E364">
        <v>21075.837912089999</v>
      </c>
      <c r="F364">
        <v>1322.1</v>
      </c>
      <c r="G364">
        <v>-26.828973175470701</v>
      </c>
      <c r="H364">
        <f>(Table2[[#This Row],[1Y Return vs Nifty]]-AVERAGE(Table2[1Y Return vs Nifty]))/_xlfn.STDEV.P(Table2[1Y Return vs Nifty])</f>
        <v>-0.8547483023374074</v>
      </c>
      <c r="I364">
        <v>-8.7648187077278497</v>
      </c>
      <c r="J364">
        <f>(Table2[[#This Row],[1M Return vs Nifty]]-AVERAGE(Table2[1M Return vs Nifty]))/_xlfn.STDEV.P(Table2[1M Return vs Nifty])</f>
        <v>-0.98393247738696699</v>
      </c>
      <c r="K364">
        <v>-26.929457746409501</v>
      </c>
      <c r="L364">
        <f>(Table2[[#This Row],[6M Return vs Nifty]]-AVERAGE(Table2[6M Return vs Nifty]))/_xlfn.STDEV.P(Table2[6M Return vs Nifty])</f>
        <v>-1.2182250475070175</v>
      </c>
      <c r="M364">
        <v>-12.417038701892199</v>
      </c>
      <c r="N364">
        <f>(Table2[[#This Row],[1W Return vs Nifty]]-AVERAGE(Table2[1W Return vs Nifty]))/_xlfn.STDEV.P(Table2[1W Return vs Nifty])</f>
        <v>-1.8626403466931454</v>
      </c>
      <c r="O364">
        <v>1409.99</v>
      </c>
      <c r="P364">
        <v>1424.7320710607401</v>
      </c>
      <c r="Q364">
        <v>1437.4408897501501</v>
      </c>
      <c r="R364">
        <v>22.523450497957501</v>
      </c>
      <c r="S364" s="2">
        <f>(Table2[[#This Row],[Close Price]]-Table2[[#This Row],[20D EMA]])/Table2[[#This Row],[20D EMA]]</f>
        <v>-6.2333775416846995E-2</v>
      </c>
      <c r="T364" s="2">
        <f>(Table2[[#This Row],[Close Price]]-Table2[[#This Row],[50D EMA]])/Table2[[#This Row],[50D EMA]]</f>
        <v>-7.203605024790985E-2</v>
      </c>
      <c r="U364" s="2">
        <f>(Table2[[#This Row],[Close Price]]-Table2[[#This Row],[200D EMA]])/Table2[[#This Row],[200D EMA]]</f>
        <v>-8.0240440196603993E-2</v>
      </c>
      <c r="V364">
        <v>0.94657265268125501</v>
      </c>
      <c r="W364">
        <v>1297.05</v>
      </c>
      <c r="X364">
        <v>1357.9</v>
      </c>
      <c r="Y364">
        <v>1297.05</v>
      </c>
      <c r="Z364">
        <v>1479.5</v>
      </c>
      <c r="AA364">
        <v>1190.0999999999999</v>
      </c>
      <c r="AB364">
        <v>1551.95</v>
      </c>
      <c r="AC364" s="2">
        <f>(Table2[[#This Row],[Close Price]]/Table2[[#This Row],[Day Low]])-1</f>
        <v>1.9313056551405028E-2</v>
      </c>
      <c r="AD364" s="2">
        <f>(Table2[[#This Row],[Day High]]/Table2[[#This Row],[Close Price]])-1</f>
        <v>2.7078133272823601E-2</v>
      </c>
      <c r="AE364" s="2">
        <f>(Table2[[#This Row],[Close Price]]/Table2[[#This Row],[Current Week Low]])-1</f>
        <v>1.9313056551405028E-2</v>
      </c>
      <c r="AF364" s="2">
        <f>(Table2[[#This Row],[Current Week High]]/Table2[[#This Row],[Close Price]])-1</f>
        <v>0.11905302170788912</v>
      </c>
      <c r="AG364" s="2">
        <f>(Table2[[#This Row],[Close Price]]/Table2[[#This Row],[Current Month Low]])-1</f>
        <v>0.11091504915553307</v>
      </c>
      <c r="AH364" s="2">
        <f>(Table2[[#This Row],[Current Month High]]/Table2[[#This Row],[Close Price]])-1</f>
        <v>0.17385220482565633</v>
      </c>
      <c r="AI364">
        <v>35.844489826790699</v>
      </c>
      <c r="AJ364">
        <v>11.091504915553299</v>
      </c>
      <c r="AK364" t="str">
        <f>IF(AND(Table2[[#This Row],[20D EMA]]&gt;Table2[[#This Row],[50D EMA]],Table2[[#This Row],[50D EMA]]&gt;Table2[[#This Row],[200D EMA]]),"Uptrend","Downtrend/NoTrend")</f>
        <v>Downtrend/NoTrend</v>
      </c>
      <c r="AL364">
        <v>-0.17</v>
      </c>
      <c r="AM364" t="s">
        <v>10126</v>
      </c>
      <c r="AN364">
        <v>-11.65</v>
      </c>
      <c r="AO364" t="s">
        <v>10126</v>
      </c>
      <c r="AP364">
        <v>4.6408410839707002E-2</v>
      </c>
      <c r="AQ364">
        <f>(Table2[[#This Row],[Sharpe Ratio]]-AVERAGE(Table2[Sharpe Ratio]))/_xlfn.STDEV.P(Table2[Sharpe Ratio])</f>
        <v>-8.7102092357396146E-2</v>
      </c>
      <c r="AR3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65" spans="1:44" x14ac:dyDescent="0.3">
      <c r="A365" t="s">
        <v>1398</v>
      </c>
      <c r="B365" t="s">
        <v>1399</v>
      </c>
      <c r="C365" t="s">
        <v>10080</v>
      </c>
      <c r="D365" t="s">
        <v>197</v>
      </c>
      <c r="E365">
        <v>7073.2788057050002</v>
      </c>
      <c r="F365">
        <v>510.85</v>
      </c>
      <c r="G365">
        <v>3.8779191488461899</v>
      </c>
      <c r="H365">
        <f>(Table2[[#This Row],[1Y Return vs Nifty]]-AVERAGE(Table2[1Y Return vs Nifty]))/_xlfn.STDEV.P(Table2[1Y Return vs Nifty])</f>
        <v>-0.48728284895444474</v>
      </c>
      <c r="I365">
        <v>19.452273823021098</v>
      </c>
      <c r="J365">
        <f>(Table2[[#This Row],[1M Return vs Nifty]]-AVERAGE(Table2[1M Return vs Nifty]))/_xlfn.STDEV.P(Table2[1M Return vs Nifty])</f>
        <v>1.6294428400263168</v>
      </c>
      <c r="K365">
        <v>16.908105228406502</v>
      </c>
      <c r="L365">
        <f>(Table2[[#This Row],[6M Return vs Nifty]]-AVERAGE(Table2[6M Return vs Nifty]))/_xlfn.STDEV.P(Table2[6M Return vs Nifty])</f>
        <v>0.12101026663824002</v>
      </c>
      <c r="M365">
        <v>-1.16660919079864</v>
      </c>
      <c r="N365">
        <f>(Table2[[#This Row],[1W Return vs Nifty]]-AVERAGE(Table2[1W Return vs Nifty]))/_xlfn.STDEV.P(Table2[1W Return vs Nifty])</f>
        <v>0.34360858234879849</v>
      </c>
      <c r="O365">
        <v>490.75</v>
      </c>
      <c r="P365">
        <v>459.13528355189601</v>
      </c>
      <c r="Q365">
        <v>417.07989884452701</v>
      </c>
      <c r="R365">
        <v>64.526504485478796</v>
      </c>
      <c r="S365" s="2">
        <f>(Table2[[#This Row],[Close Price]]-Table2[[#This Row],[20D EMA]])/Table2[[#This Row],[20D EMA]]</f>
        <v>4.0957717778909879E-2</v>
      </c>
      <c r="T365" s="2">
        <f>(Table2[[#This Row],[Close Price]]-Table2[[#This Row],[50D EMA]])/Table2[[#This Row],[50D EMA]]</f>
        <v>0.11263503002434511</v>
      </c>
      <c r="U365" s="2">
        <f>(Table2[[#This Row],[Close Price]]-Table2[[#This Row],[200D EMA]])/Table2[[#This Row],[200D EMA]]</f>
        <v>0.22482527068615041</v>
      </c>
      <c r="V365">
        <v>0.91544333866057004</v>
      </c>
      <c r="W365">
        <v>509.25</v>
      </c>
      <c r="X365">
        <v>519.5</v>
      </c>
      <c r="Y365">
        <v>501.3</v>
      </c>
      <c r="Z365">
        <v>530</v>
      </c>
      <c r="AA365">
        <v>399</v>
      </c>
      <c r="AB365">
        <v>530</v>
      </c>
      <c r="AC365" s="2">
        <f>(Table2[[#This Row],[Close Price]]/Table2[[#This Row],[Day Low]])-1</f>
        <v>3.1418753068237493E-3</v>
      </c>
      <c r="AD365" s="2">
        <f>(Table2[[#This Row],[Day High]]/Table2[[#This Row],[Close Price]])-1</f>
        <v>1.6932563374767451E-2</v>
      </c>
      <c r="AE365" s="2">
        <f>(Table2[[#This Row],[Close Price]]/Table2[[#This Row],[Current Week Low]])-1</f>
        <v>1.9050468781169005E-2</v>
      </c>
      <c r="AF365" s="2">
        <f>(Table2[[#This Row],[Current Week High]]/Table2[[#This Row],[Close Price]])-1</f>
        <v>3.7486542037780124E-2</v>
      </c>
      <c r="AG365" s="2">
        <f>(Table2[[#This Row],[Close Price]]/Table2[[#This Row],[Current Month Low]])-1</f>
        <v>0.28032581453634098</v>
      </c>
      <c r="AH365" s="2">
        <f>(Table2[[#This Row],[Current Month High]]/Table2[[#This Row],[Close Price]])-1</f>
        <v>3.7486542037780124E-2</v>
      </c>
      <c r="AI365">
        <v>3.7486542037780102</v>
      </c>
      <c r="AJ365">
        <v>44.409893992932801</v>
      </c>
      <c r="AK365" t="str">
        <f>IF(AND(Table2[[#This Row],[20D EMA]]&gt;Table2[[#This Row],[50D EMA]],Table2[[#This Row],[50D EMA]]&gt;Table2[[#This Row],[200D EMA]]),"Uptrend","Downtrend/NoTrend")</f>
        <v>Uptrend</v>
      </c>
      <c r="AL365">
        <v>0.04</v>
      </c>
      <c r="AM365" t="s">
        <v>10125</v>
      </c>
      <c r="AN365">
        <v>4.3499999999999996</v>
      </c>
      <c r="AO365" t="s">
        <v>10125</v>
      </c>
      <c r="AP365">
        <v>4.6331178280067997E-2</v>
      </c>
      <c r="AQ365">
        <f>(Table2[[#This Row],[Sharpe Ratio]]-AVERAGE(Table2[Sharpe Ratio]))/_xlfn.STDEV.P(Table2[Sharpe Ratio])</f>
        <v>-8.7975275114841281E-2</v>
      </c>
      <c r="AR3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1.5188035649440692</v>
      </c>
    </row>
    <row r="366" spans="1:44" x14ac:dyDescent="0.3">
      <c r="A366" t="s">
        <v>1261</v>
      </c>
      <c r="B366" t="s">
        <v>1262</v>
      </c>
      <c r="C366" t="s">
        <v>10090</v>
      </c>
      <c r="D366" t="s">
        <v>378</v>
      </c>
      <c r="E366">
        <v>8548.8255090000002</v>
      </c>
      <c r="F366">
        <v>677.2</v>
      </c>
      <c r="G366">
        <v>-5.8874256526811299</v>
      </c>
      <c r="H366">
        <f>(Table2[[#This Row],[1Y Return vs Nifty]]-AVERAGE(Table2[1Y Return vs Nifty]))/_xlfn.STDEV.P(Table2[1Y Return vs Nifty])</f>
        <v>-0.60414348131783469</v>
      </c>
      <c r="I366">
        <v>13.4916942742451</v>
      </c>
      <c r="J366">
        <f>(Table2[[#This Row],[1M Return vs Nifty]]-AVERAGE(Table2[1M Return vs Nifty]))/_xlfn.STDEV.P(Table2[1M Return vs Nifty])</f>
        <v>1.0773933525295218</v>
      </c>
      <c r="K366">
        <v>-10.040924550860799</v>
      </c>
      <c r="L366">
        <f>(Table2[[#This Row],[6M Return vs Nifty]]-AVERAGE(Table2[6M Return vs Nifty]))/_xlfn.STDEV.P(Table2[6M Return vs Nifty])</f>
        <v>-0.7022812193205189</v>
      </c>
      <c r="M366">
        <v>-10.6332614040761</v>
      </c>
      <c r="N366">
        <f>(Table2[[#This Row],[1W Return vs Nifty]]-AVERAGE(Table2[1W Return vs Nifty]))/_xlfn.STDEV.P(Table2[1W Return vs Nifty])</f>
        <v>-1.512835323775974</v>
      </c>
      <c r="O366">
        <v>635.08000000000004</v>
      </c>
      <c r="P366">
        <v>597.23588570363495</v>
      </c>
      <c r="Q366">
        <v>588.89767021438001</v>
      </c>
      <c r="R366">
        <v>58.813591692590698</v>
      </c>
      <c r="S366" s="2">
        <f>(Table2[[#This Row],[Close Price]]-Table2[[#This Row],[20D EMA]])/Table2[[#This Row],[20D EMA]]</f>
        <v>6.6322353089374564E-2</v>
      </c>
      <c r="T366" s="2">
        <f>(Table2[[#This Row],[Close Price]]-Table2[[#This Row],[50D EMA]])/Table2[[#This Row],[50D EMA]]</f>
        <v>0.13389033748726464</v>
      </c>
      <c r="U366" s="2">
        <f>(Table2[[#This Row],[Close Price]]-Table2[[#This Row],[200D EMA]])/Table2[[#This Row],[200D EMA]]</f>
        <v>0.14994511653183276</v>
      </c>
      <c r="V366">
        <v>3.1960276015306102</v>
      </c>
      <c r="W366">
        <v>650.6</v>
      </c>
      <c r="X366">
        <v>683.55</v>
      </c>
      <c r="Y366">
        <v>647.4</v>
      </c>
      <c r="Z366">
        <v>713.75</v>
      </c>
      <c r="AA366">
        <v>503.3</v>
      </c>
      <c r="AB366">
        <v>750</v>
      </c>
      <c r="AC366" s="2">
        <f>(Table2[[#This Row],[Close Price]]/Table2[[#This Row],[Day Low]])-1</f>
        <v>4.0885336612357825E-2</v>
      </c>
      <c r="AD366" s="2">
        <f>(Table2[[#This Row],[Day High]]/Table2[[#This Row],[Close Price]])-1</f>
        <v>9.3768458357943452E-3</v>
      </c>
      <c r="AE366" s="2">
        <f>(Table2[[#This Row],[Close Price]]/Table2[[#This Row],[Current Week Low]])-1</f>
        <v>4.603027494593781E-2</v>
      </c>
      <c r="AF366" s="2">
        <f>(Table2[[#This Row],[Current Week High]]/Table2[[#This Row],[Close Price]])-1</f>
        <v>5.3972238629651503E-2</v>
      </c>
      <c r="AG366" s="2">
        <f>(Table2[[#This Row],[Close Price]]/Table2[[#This Row],[Current Month Low]])-1</f>
        <v>0.34551957083250562</v>
      </c>
      <c r="AH366" s="2">
        <f>(Table2[[#This Row],[Current Month High]]/Table2[[#This Row],[Close Price]])-1</f>
        <v>0.10750147666863552</v>
      </c>
      <c r="AI366">
        <v>10.7501476668635</v>
      </c>
      <c r="AJ366">
        <v>50.488888888888802</v>
      </c>
      <c r="AK366" t="str">
        <f>IF(AND(Table2[[#This Row],[20D EMA]]&gt;Table2[[#This Row],[50D EMA]],Table2[[#This Row],[50D EMA]]&gt;Table2[[#This Row],[200D EMA]]),"Uptrend","Downtrend/NoTrend")</f>
        <v>Uptrend</v>
      </c>
      <c r="AL366">
        <v>0.14000000000000001</v>
      </c>
      <c r="AM366" t="s">
        <v>10125</v>
      </c>
      <c r="AN366">
        <v>11.49</v>
      </c>
      <c r="AO366" t="s">
        <v>10125</v>
      </c>
      <c r="AP366">
        <v>4.6159229159888002E-2</v>
      </c>
      <c r="AQ366">
        <f>(Table2[[#This Row],[Sharpe Ratio]]-AVERAGE(Table2[Sharpe Ratio]))/_xlfn.STDEV.P(Table2[Sharpe Ratio])</f>
        <v>-8.9919312805691126E-2</v>
      </c>
      <c r="AR3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-1.8317859846904967</v>
      </c>
    </row>
    <row r="367" spans="1:44" x14ac:dyDescent="0.3">
      <c r="A367" t="s">
        <v>200</v>
      </c>
      <c r="B367" t="s">
        <v>201</v>
      </c>
      <c r="C367" t="s">
        <v>10080</v>
      </c>
      <c r="D367" t="s">
        <v>202</v>
      </c>
      <c r="E367">
        <v>128043.743606925</v>
      </c>
      <c r="F367">
        <v>4672.95</v>
      </c>
      <c r="G367">
        <v>5.2662129402678604</v>
      </c>
      <c r="H367">
        <f>(Table2[[#This Row],[1Y Return vs Nifty]]-AVERAGE(Table2[1Y Return vs Nifty]))/_xlfn.STDEV.P(Table2[1Y Return vs Nifty])</f>
        <v>-0.47066931469948114</v>
      </c>
      <c r="I367">
        <v>-6.6753422302326602</v>
      </c>
      <c r="J367">
        <f>(Table2[[#This Row],[1M Return vs Nifty]]-AVERAGE(Table2[1M Return vs Nifty]))/_xlfn.STDEV.P(Table2[1M Return vs Nifty])</f>
        <v>-0.7904119632995914</v>
      </c>
      <c r="K367">
        <v>3.95191845463046</v>
      </c>
      <c r="L367">
        <f>(Table2[[#This Row],[6M Return vs Nifty]]-AVERAGE(Table2[6M Return vs Nifty]))/_xlfn.STDEV.P(Table2[6M Return vs Nifty])</f>
        <v>-0.27480057882483205</v>
      </c>
      <c r="M367">
        <v>-5.5846067527902301</v>
      </c>
      <c r="N367">
        <f>(Table2[[#This Row],[1W Return vs Nifty]]-AVERAGE(Table2[1W Return vs Nifty]))/_xlfn.STDEV.P(Table2[1W Return vs Nifty])</f>
        <v>-0.52277633033765247</v>
      </c>
      <c r="O367">
        <v>4768.8900000000003</v>
      </c>
      <c r="P367">
        <v>4633.3186494786696</v>
      </c>
      <c r="Q367">
        <v>4108.0731569326299</v>
      </c>
      <c r="R367">
        <v>32.611693368138297</v>
      </c>
      <c r="S367" s="2">
        <f>(Table2[[#This Row],[Close Price]]-Table2[[#This Row],[20D EMA]])/Table2[[#This Row],[20D EMA]]</f>
        <v>-2.0117889068525484E-2</v>
      </c>
      <c r="T367" s="2">
        <f>(Table2[[#This Row],[Close Price]]-Table2[[#This Row],[50D EMA]])/Table2[[#This Row],[50D EMA]]</f>
        <v>8.5535559972309341E-3</v>
      </c>
      <c r="U367" s="2">
        <f>(Table2[[#This Row],[Close Price]]-Table2[[#This Row],[200D EMA]])/Table2[[#This Row],[200D EMA]]</f>
        <v>0.13750408561106195</v>
      </c>
      <c r="V367">
        <v>0.87342213996403995</v>
      </c>
      <c r="W367">
        <v>4655.3</v>
      </c>
      <c r="X367">
        <v>4733.95</v>
      </c>
      <c r="Y367">
        <v>4655.3</v>
      </c>
      <c r="Z367">
        <v>4896</v>
      </c>
      <c r="AA367">
        <v>4253.8500000000004</v>
      </c>
      <c r="AB367">
        <v>4976</v>
      </c>
      <c r="AC367" s="2">
        <f>(Table2[[#This Row],[Close Price]]/Table2[[#This Row],[Day Low]])-1</f>
        <v>3.7913775696516439E-3</v>
      </c>
      <c r="AD367" s="2">
        <f>(Table2[[#This Row],[Day High]]/Table2[[#This Row],[Close Price]])-1</f>
        <v>1.3053852491466955E-2</v>
      </c>
      <c r="AE367" s="2">
        <f>(Table2[[#This Row],[Close Price]]/Table2[[#This Row],[Current Week Low]])-1</f>
        <v>3.7913775696516439E-3</v>
      </c>
      <c r="AF367" s="2">
        <f>(Table2[[#This Row],[Current Week High]]/Table2[[#This Row],[Close Price]])-1</f>
        <v>4.773216062658503E-2</v>
      </c>
      <c r="AG367" s="2">
        <f>(Table2[[#This Row],[Close Price]]/Table2[[#This Row],[Current Month Low]])-1</f>
        <v>9.8522514898268465E-2</v>
      </c>
      <c r="AH367" s="2">
        <f>(Table2[[#This Row],[Current Month High]]/Table2[[#This Row],[Close Price]])-1</f>
        <v>6.4851967172770975E-2</v>
      </c>
      <c r="AI367">
        <v>6.4851967172770904</v>
      </c>
      <c r="AJ367">
        <v>47.878164556961998</v>
      </c>
      <c r="AK367" t="str">
        <f>IF(AND(Table2[[#This Row],[20D EMA]]&gt;Table2[[#This Row],[50D EMA]],Table2[[#This Row],[50D EMA]]&gt;Table2[[#This Row],[200D EMA]]),"Uptrend","Downtrend/NoTrend")</f>
        <v>Uptrend</v>
      </c>
      <c r="AL367">
        <v>-0.03</v>
      </c>
      <c r="AM367" t="s">
        <v>10126</v>
      </c>
      <c r="AN367">
        <v>-1.8</v>
      </c>
      <c r="AO367" t="s">
        <v>10126</v>
      </c>
      <c r="AP367">
        <v>4.6119044752704001E-2</v>
      </c>
      <c r="AQ367">
        <f>(Table2[[#This Row],[Sharpe Ratio]]-AVERAGE(Table2[Sharpe Ratio]))/_xlfn.STDEV.P(Table2[Sharpe Ratio])</f>
        <v>-9.0373633258557518E-2</v>
      </c>
      <c r="AR3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-2.1490318204201149</v>
      </c>
    </row>
    <row r="368" spans="1:44" x14ac:dyDescent="0.3">
      <c r="A368" t="s">
        <v>1018</v>
      </c>
      <c r="B368" t="s">
        <v>1019</v>
      </c>
      <c r="C368" t="s">
        <v>10075</v>
      </c>
      <c r="D368" t="s">
        <v>302</v>
      </c>
      <c r="E368">
        <v>12443.31577825</v>
      </c>
      <c r="F368">
        <v>2301.25</v>
      </c>
      <c r="G368">
        <v>61.399456551473797</v>
      </c>
      <c r="H368">
        <f>(Table2[[#This Row],[1Y Return vs Nifty]]-AVERAGE(Table2[1Y Return vs Nifty]))/_xlfn.STDEV.P(Table2[1Y Return vs Nifty])</f>
        <v>0.20107003279266053</v>
      </c>
      <c r="I368">
        <v>8.5061864397238995</v>
      </c>
      <c r="J368">
        <f>(Table2[[#This Row],[1M Return vs Nifty]]-AVERAGE(Table2[1M Return vs Nifty]))/_xlfn.STDEV.P(Table2[1M Return vs Nifty])</f>
        <v>0.6156518352094722</v>
      </c>
      <c r="K368">
        <v>7.0220233842363697</v>
      </c>
      <c r="L368">
        <f>(Table2[[#This Row],[6M Return vs Nifty]]-AVERAGE(Table2[6M Return vs Nifty]))/_xlfn.STDEV.P(Table2[6M Return vs Nifty])</f>
        <v>-0.18100902973206612</v>
      </c>
      <c r="M368">
        <v>-15.2261362429721</v>
      </c>
      <c r="N368">
        <f>(Table2[[#This Row],[1W Return vs Nifty]]-AVERAGE(Table2[1W Return vs Nifty]))/_xlfn.STDEV.P(Table2[1W Return vs Nifty])</f>
        <v>-2.413514287592089</v>
      </c>
      <c r="O368">
        <v>2159.96</v>
      </c>
      <c r="P368">
        <v>2044.37097802782</v>
      </c>
      <c r="Q368">
        <v>1884.5650753527</v>
      </c>
      <c r="R368">
        <v>59.721403298220601</v>
      </c>
      <c r="S368" s="2">
        <f>(Table2[[#This Row],[Close Price]]-Table2[[#This Row],[20D EMA]])/Table2[[#This Row],[20D EMA]]</f>
        <v>6.5413248393488749E-2</v>
      </c>
      <c r="T368" s="2">
        <f>(Table2[[#This Row],[Close Price]]-Table2[[#This Row],[50D EMA]])/Table2[[#This Row],[50D EMA]]</f>
        <v>0.12565186296079595</v>
      </c>
      <c r="U368" s="2">
        <f>(Table2[[#This Row],[Close Price]]-Table2[[#This Row],[200D EMA]])/Table2[[#This Row],[200D EMA]]</f>
        <v>0.22110402559026338</v>
      </c>
      <c r="V368">
        <v>4.3264539966173903</v>
      </c>
      <c r="W368">
        <v>2203</v>
      </c>
      <c r="X368">
        <v>2344.9</v>
      </c>
      <c r="Y368">
        <v>2203</v>
      </c>
      <c r="Z368">
        <v>2544.9</v>
      </c>
      <c r="AA368">
        <v>1820</v>
      </c>
      <c r="AB368">
        <v>2747.85</v>
      </c>
      <c r="AC368" s="2">
        <f>(Table2[[#This Row],[Close Price]]/Table2[[#This Row],[Day Low]])-1</f>
        <v>4.4598275079437144E-2</v>
      </c>
      <c r="AD368" s="2">
        <f>(Table2[[#This Row],[Day High]]/Table2[[#This Row],[Close Price]])-1</f>
        <v>1.8967952199891336E-2</v>
      </c>
      <c r="AE368" s="2">
        <f>(Table2[[#This Row],[Close Price]]/Table2[[#This Row],[Current Week Low]])-1</f>
        <v>4.4598275079437144E-2</v>
      </c>
      <c r="AF368" s="2">
        <f>(Table2[[#This Row],[Current Week High]]/Table2[[#This Row],[Close Price]])-1</f>
        <v>0.1058772406300923</v>
      </c>
      <c r="AG368" s="2">
        <f>(Table2[[#This Row],[Close Price]]/Table2[[#This Row],[Current Month Low]])-1</f>
        <v>0.26442307692307687</v>
      </c>
      <c r="AH368" s="2">
        <f>(Table2[[#This Row],[Current Month High]]/Table2[[#This Row],[Close Price]])-1</f>
        <v>0.19406844106463872</v>
      </c>
      <c r="AI368">
        <v>19.406844106463801</v>
      </c>
      <c r="AJ368">
        <v>95.684523809523796</v>
      </c>
      <c r="AK368" t="str">
        <f>IF(AND(Table2[[#This Row],[20D EMA]]&gt;Table2[[#This Row],[50D EMA]],Table2[[#This Row],[50D EMA]]&gt;Table2[[#This Row],[200D EMA]]),"Uptrend","Downtrend/NoTrend")</f>
        <v>Uptrend</v>
      </c>
      <c r="AL368">
        <v>0.17</v>
      </c>
      <c r="AM368" t="s">
        <v>10125</v>
      </c>
      <c r="AN368">
        <v>16.39</v>
      </c>
      <c r="AO368" t="s">
        <v>10125</v>
      </c>
      <c r="AP368">
        <v>4.5601851344353003E-2</v>
      </c>
      <c r="AQ368">
        <f>(Table2[[#This Row],[Sharpe Ratio]]-AVERAGE(Table2[Sharpe Ratio]))/_xlfn.STDEV.P(Table2[Sharpe Ratio])</f>
        <v>-9.6220964598438402E-2</v>
      </c>
      <c r="AR3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-1.8740224139204607</v>
      </c>
    </row>
    <row r="369" spans="1:44" x14ac:dyDescent="0.3">
      <c r="A369" t="s">
        <v>471</v>
      </c>
      <c r="B369" t="s">
        <v>472</v>
      </c>
      <c r="C369" t="s">
        <v>10082</v>
      </c>
      <c r="D369" t="s">
        <v>62</v>
      </c>
      <c r="E369">
        <v>44909.539613399997</v>
      </c>
      <c r="F369">
        <v>2651</v>
      </c>
      <c r="G369">
        <v>57.725366223434101</v>
      </c>
      <c r="H369">
        <f>(Table2[[#This Row],[1Y Return vs Nifty]]-AVERAGE(Table2[1Y Return vs Nifty]))/_xlfn.STDEV.P(Table2[1Y Return vs Nifty])</f>
        <v>0.15710266371135773</v>
      </c>
      <c r="I369">
        <v>7.4139841759245702</v>
      </c>
      <c r="J369">
        <f>(Table2[[#This Row],[1M Return vs Nifty]]-AVERAGE(Table2[1M Return vs Nifty]))/_xlfn.STDEV.P(Table2[1M Return vs Nifty])</f>
        <v>0.51449561457031057</v>
      </c>
      <c r="K369">
        <v>33.084075444138797</v>
      </c>
      <c r="L369">
        <f>(Table2[[#This Row],[6M Return vs Nifty]]-AVERAGE(Table2[6M Return vs Nifty]))/_xlfn.STDEV.P(Table2[6M Return vs Nifty])</f>
        <v>0.61518533211612425</v>
      </c>
      <c r="M369">
        <v>3.2473707044103199</v>
      </c>
      <c r="N369">
        <f>(Table2[[#This Row],[1W Return vs Nifty]]-AVERAGE(Table2[1W Return vs Nifty]))/_xlfn.STDEV.P(Table2[1W Return vs Nifty])</f>
        <v>1.2092056164011329</v>
      </c>
      <c r="O369">
        <v>2562.4</v>
      </c>
      <c r="P369">
        <v>2395.23457338962</v>
      </c>
      <c r="Q369">
        <v>2026.7121073109799</v>
      </c>
      <c r="R369">
        <v>58.382303392362402</v>
      </c>
      <c r="S369" s="2">
        <f>(Table2[[#This Row],[Close Price]]-Table2[[#This Row],[20D EMA]])/Table2[[#This Row],[20D EMA]]</f>
        <v>3.4576959100842922E-2</v>
      </c>
      <c r="T369" s="2">
        <f>(Table2[[#This Row],[Close Price]]-Table2[[#This Row],[50D EMA]])/Table2[[#This Row],[50D EMA]]</f>
        <v>0.10678095141572426</v>
      </c>
      <c r="U369" s="2">
        <f>(Table2[[#This Row],[Close Price]]-Table2[[#This Row],[200D EMA]])/Table2[[#This Row],[200D EMA]]</f>
        <v>0.30802988270362613</v>
      </c>
      <c r="V369">
        <v>0.71386533255033902</v>
      </c>
      <c r="W369">
        <v>2641.2</v>
      </c>
      <c r="X369">
        <v>2700</v>
      </c>
      <c r="Y369">
        <v>2499.5500000000002</v>
      </c>
      <c r="Z369">
        <v>2710</v>
      </c>
      <c r="AA369">
        <v>2235</v>
      </c>
      <c r="AB369">
        <v>2760</v>
      </c>
      <c r="AC369" s="2">
        <f>(Table2[[#This Row],[Close Price]]/Table2[[#This Row],[Day Low]])-1</f>
        <v>3.71043465091625E-3</v>
      </c>
      <c r="AD369" s="2">
        <f>(Table2[[#This Row],[Day High]]/Table2[[#This Row],[Close Price]])-1</f>
        <v>1.8483591097699037E-2</v>
      </c>
      <c r="AE369" s="2">
        <f>(Table2[[#This Row],[Close Price]]/Table2[[#This Row],[Current Week Low]])-1</f>
        <v>6.0590906363145347E-2</v>
      </c>
      <c r="AF369" s="2">
        <f>(Table2[[#This Row],[Current Week High]]/Table2[[#This Row],[Close Price]])-1</f>
        <v>2.225575254620904E-2</v>
      </c>
      <c r="AG369" s="2">
        <f>(Table2[[#This Row],[Close Price]]/Table2[[#This Row],[Current Month Low]])-1</f>
        <v>0.18612975391498887</v>
      </c>
      <c r="AH369" s="2">
        <f>(Table2[[#This Row],[Current Month High]]/Table2[[#This Row],[Close Price]])-1</f>
        <v>4.1116559788759055E-2</v>
      </c>
      <c r="AI369">
        <v>4.1116559788759002</v>
      </c>
      <c r="AJ369">
        <v>92.485024505354801</v>
      </c>
      <c r="AK369" t="str">
        <f>IF(AND(Table2[[#This Row],[20D EMA]]&gt;Table2[[#This Row],[50D EMA]],Table2[[#This Row],[50D EMA]]&gt;Table2[[#This Row],[200D EMA]]),"Uptrend","Downtrend/NoTrend")</f>
        <v>Uptrend</v>
      </c>
      <c r="AL369">
        <v>0.34</v>
      </c>
      <c r="AM369" t="s">
        <v>10125</v>
      </c>
      <c r="AN369">
        <v>-0.18</v>
      </c>
      <c r="AO369" t="s">
        <v>10126</v>
      </c>
      <c r="AP369">
        <v>4.5214021611193998E-2</v>
      </c>
      <c r="AQ369">
        <f>(Table2[[#This Row],[Sharpe Ratio]]-AVERAGE(Table2[Sharpe Ratio]))/_xlfn.STDEV.P(Table2[Sharpe Ratio])</f>
        <v>-0.10060572456757405</v>
      </c>
      <c r="AR3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2.3953835022313514</v>
      </c>
    </row>
    <row r="370" spans="1:44" x14ac:dyDescent="0.3">
      <c r="A370" t="s">
        <v>1380</v>
      </c>
      <c r="B370" t="s">
        <v>1381</v>
      </c>
      <c r="C370" t="s">
        <v>10087</v>
      </c>
      <c r="D370" t="s">
        <v>745</v>
      </c>
      <c r="E370">
        <v>7300.8073461599997</v>
      </c>
      <c r="F370">
        <v>41.2</v>
      </c>
      <c r="G370">
        <v>-28.345261194942399</v>
      </c>
      <c r="H370">
        <f>(Table2[[#This Row],[1Y Return vs Nifty]]-AVERAGE(Table2[1Y Return vs Nifty]))/_xlfn.STDEV.P(Table2[1Y Return vs Nifty])</f>
        <v>-0.87289352715044033</v>
      </c>
      <c r="I370">
        <v>-11.480029796682</v>
      </c>
      <c r="J370">
        <f>(Table2[[#This Row],[1M Return vs Nifty]]-AVERAGE(Table2[1M Return vs Nifty]))/_xlfn.STDEV.P(Table2[1M Return vs Nifty])</f>
        <v>-1.2354064956157076</v>
      </c>
      <c r="K370">
        <v>-3.9255057879131998</v>
      </c>
      <c r="L370">
        <f>(Table2[[#This Row],[6M Return vs Nifty]]-AVERAGE(Table2[6M Return vs Nifty]))/_xlfn.STDEV.P(Table2[6M Return vs Nifty])</f>
        <v>-0.51545548786206752</v>
      </c>
      <c r="M370">
        <v>-6.3317426400224601</v>
      </c>
      <c r="N370">
        <f>(Table2[[#This Row],[1W Return vs Nifty]]-AVERAGE(Table2[1W Return vs Nifty]))/_xlfn.STDEV.P(Table2[1W Return vs Nifty])</f>
        <v>-0.66929231441004067</v>
      </c>
      <c r="O370">
        <v>42.37</v>
      </c>
      <c r="P370">
        <v>43.299945417636899</v>
      </c>
      <c r="Q370">
        <v>44.016847601848902</v>
      </c>
      <c r="R370">
        <v>29.9626772934554</v>
      </c>
      <c r="S370" s="2">
        <f>(Table2[[#This Row],[Close Price]]-Table2[[#This Row],[20D EMA]])/Table2[[#This Row],[20D EMA]]</f>
        <v>-2.7613877743686444E-2</v>
      </c>
      <c r="T370" s="2">
        <f>(Table2[[#This Row],[Close Price]]-Table2[[#This Row],[50D EMA]])/Table2[[#This Row],[50D EMA]]</f>
        <v>-4.8497645837251968E-2</v>
      </c>
      <c r="U370" s="2">
        <f>(Table2[[#This Row],[Close Price]]-Table2[[#This Row],[200D EMA]])/Table2[[#This Row],[200D EMA]]</f>
        <v>-6.3994760082059551E-2</v>
      </c>
      <c r="V370">
        <v>0.60156914514295101</v>
      </c>
      <c r="W370">
        <v>41.05</v>
      </c>
      <c r="X370">
        <v>41.59</v>
      </c>
      <c r="Y370">
        <v>40.86</v>
      </c>
      <c r="Z370">
        <v>43</v>
      </c>
      <c r="AA370">
        <v>38</v>
      </c>
      <c r="AB370">
        <v>44.2</v>
      </c>
      <c r="AC370" s="2">
        <f>(Table2[[#This Row],[Close Price]]/Table2[[#This Row],[Day Low]])-1</f>
        <v>3.6540803897686658E-3</v>
      </c>
      <c r="AD370" s="2">
        <f>(Table2[[#This Row],[Day High]]/Table2[[#This Row],[Close Price]])-1</f>
        <v>9.4660194174758239E-3</v>
      </c>
      <c r="AE370" s="2">
        <f>(Table2[[#This Row],[Close Price]]/Table2[[#This Row],[Current Week Low]])-1</f>
        <v>8.3210964268234378E-3</v>
      </c>
      <c r="AF370" s="2">
        <f>(Table2[[#This Row],[Current Week High]]/Table2[[#This Row],[Close Price]])-1</f>
        <v>4.3689320388349495E-2</v>
      </c>
      <c r="AG370" s="2">
        <f>(Table2[[#This Row],[Close Price]]/Table2[[#This Row],[Current Month Low]])-1</f>
        <v>8.4210526315789513E-2</v>
      </c>
      <c r="AH370" s="2">
        <f>(Table2[[#This Row],[Current Month High]]/Table2[[#This Row],[Close Price]])-1</f>
        <v>7.2815533980582492E-2</v>
      </c>
      <c r="AI370">
        <v>31.067961165048501</v>
      </c>
      <c r="AJ370">
        <v>11.351351351351299</v>
      </c>
      <c r="AK370" t="str">
        <f>IF(AND(Table2[[#This Row],[20D EMA]]&gt;Table2[[#This Row],[50D EMA]],Table2[[#This Row],[50D EMA]]&gt;Table2[[#This Row],[200D EMA]]),"Uptrend","Downtrend/NoTrend")</f>
        <v>Downtrend/NoTrend</v>
      </c>
      <c r="AL370">
        <v>-0.16</v>
      </c>
      <c r="AM370" t="s">
        <v>10126</v>
      </c>
      <c r="AN370">
        <v>-2.16</v>
      </c>
      <c r="AO370" t="s">
        <v>10126</v>
      </c>
      <c r="AP370">
        <v>4.4974320538133002E-2</v>
      </c>
      <c r="AQ370">
        <f>(Table2[[#This Row],[Sharpe Ratio]]-AVERAGE(Table2[Sharpe Ratio]))/_xlfn.STDEV.P(Table2[Sharpe Ratio])</f>
        <v>-0.10331575832686246</v>
      </c>
      <c r="AR3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71" spans="1:44" x14ac:dyDescent="0.3">
      <c r="A371" t="s">
        <v>2116</v>
      </c>
      <c r="B371" t="s">
        <v>2117</v>
      </c>
      <c r="C371" t="s">
        <v>10074</v>
      </c>
      <c r="D371" t="s">
        <v>75</v>
      </c>
      <c r="E371">
        <v>2591.5717345329999</v>
      </c>
      <c r="F371">
        <v>195.97</v>
      </c>
      <c r="G371">
        <v>-31.4032548931478</v>
      </c>
      <c r="H371">
        <f>(Table2[[#This Row],[1Y Return vs Nifty]]-AVERAGE(Table2[1Y Return vs Nifty]))/_xlfn.STDEV.P(Table2[1Y Return vs Nifty])</f>
        <v>-0.90948814665426492</v>
      </c>
      <c r="I371">
        <v>-1.02988521285469</v>
      </c>
      <c r="J371">
        <f>(Table2[[#This Row],[1M Return vs Nifty]]-AVERAGE(Table2[1M Return vs Nifty]))/_xlfn.STDEV.P(Table2[1M Return vs Nifty])</f>
        <v>-0.26754809953844416</v>
      </c>
      <c r="K371">
        <v>-3.3359205847384499</v>
      </c>
      <c r="L371">
        <f>(Table2[[#This Row],[6M Return vs Nifty]]-AVERAGE(Table2[6M Return vs Nifty]))/_xlfn.STDEV.P(Table2[6M Return vs Nifty])</f>
        <v>-0.49744368996073934</v>
      </c>
      <c r="M371">
        <v>-1.92007064881289</v>
      </c>
      <c r="N371">
        <f>(Table2[[#This Row],[1W Return vs Nifty]]-AVERAGE(Table2[1W Return vs Nifty]))/_xlfn.STDEV.P(Table2[1W Return vs Nifty])</f>
        <v>0.19585213152359435</v>
      </c>
      <c r="O371">
        <v>194.25</v>
      </c>
      <c r="P371">
        <v>192.332579679628</v>
      </c>
      <c r="Q371">
        <v>184.27323936400899</v>
      </c>
      <c r="R371">
        <v>51.1111136425693</v>
      </c>
      <c r="S371" s="2">
        <f>(Table2[[#This Row],[Close Price]]-Table2[[#This Row],[20D EMA]])/Table2[[#This Row],[20D EMA]]</f>
        <v>8.8545688545688481E-3</v>
      </c>
      <c r="T371" s="2">
        <f>(Table2[[#This Row],[Close Price]]-Table2[[#This Row],[50D EMA]])/Table2[[#This Row],[50D EMA]]</f>
        <v>1.8912138164168136E-2</v>
      </c>
      <c r="U371" s="2">
        <f>(Table2[[#This Row],[Close Price]]-Table2[[#This Row],[200D EMA]])/Table2[[#This Row],[200D EMA]]</f>
        <v>6.3475090991836902E-2</v>
      </c>
      <c r="V371">
        <v>1.55171241958002</v>
      </c>
      <c r="W371">
        <v>194.53</v>
      </c>
      <c r="X371">
        <v>201.06</v>
      </c>
      <c r="Y371">
        <v>190.9</v>
      </c>
      <c r="Z371">
        <v>211.7</v>
      </c>
      <c r="AA371">
        <v>166</v>
      </c>
      <c r="AB371">
        <v>211.7</v>
      </c>
      <c r="AC371" s="2">
        <f>(Table2[[#This Row],[Close Price]]/Table2[[#This Row],[Day Low]])-1</f>
        <v>7.4024572045443549E-3</v>
      </c>
      <c r="AD371" s="2">
        <f>(Table2[[#This Row],[Day High]]/Table2[[#This Row],[Close Price]])-1</f>
        <v>2.5973363269888194E-2</v>
      </c>
      <c r="AE371" s="2">
        <f>(Table2[[#This Row],[Close Price]]/Table2[[#This Row],[Current Week Low]])-1</f>
        <v>2.6558407543216367E-2</v>
      </c>
      <c r="AF371" s="2">
        <f>(Table2[[#This Row],[Current Week High]]/Table2[[#This Row],[Close Price]])-1</f>
        <v>8.0267387865489592E-2</v>
      </c>
      <c r="AG371" s="2">
        <f>(Table2[[#This Row],[Close Price]]/Table2[[#This Row],[Current Month Low]])-1</f>
        <v>0.18054216867469886</v>
      </c>
      <c r="AH371" s="2">
        <f>(Table2[[#This Row],[Current Month High]]/Table2[[#This Row],[Close Price]])-1</f>
        <v>8.0267387865489592E-2</v>
      </c>
      <c r="AI371">
        <v>31.6272898913098</v>
      </c>
      <c r="AJ371">
        <v>26.677440206851902</v>
      </c>
      <c r="AK371" t="str">
        <f>IF(AND(Table2[[#This Row],[20D EMA]]&gt;Table2[[#This Row],[50D EMA]],Table2[[#This Row],[50D EMA]]&gt;Table2[[#This Row],[200D EMA]]),"Uptrend","Downtrend/NoTrend")</f>
        <v>Uptrend</v>
      </c>
      <c r="AL371">
        <v>0.01</v>
      </c>
      <c r="AM371" t="s">
        <v>10125</v>
      </c>
      <c r="AN371">
        <v>7.81</v>
      </c>
      <c r="AO371" t="s">
        <v>10125</v>
      </c>
      <c r="AP371">
        <v>4.4738790117232002E-2</v>
      </c>
      <c r="AQ371">
        <f>(Table2[[#This Row],[Sharpe Ratio]]-AVERAGE(Table2[Sharpe Ratio]))/_xlfn.STDEV.P(Table2[Sharpe Ratio])</f>
        <v>-0.10597863915517937</v>
      </c>
      <c r="AR3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-1.5846064437850333</v>
      </c>
    </row>
    <row r="372" spans="1:44" x14ac:dyDescent="0.3">
      <c r="A372" t="s">
        <v>1153</v>
      </c>
      <c r="B372" t="s">
        <v>1154</v>
      </c>
      <c r="C372" t="s">
        <v>10080</v>
      </c>
      <c r="D372" t="s">
        <v>197</v>
      </c>
      <c r="E372">
        <v>9945.6307080000006</v>
      </c>
      <c r="F372">
        <v>650.95000000000005</v>
      </c>
      <c r="G372">
        <v>66.377122071607303</v>
      </c>
      <c r="H372">
        <f>(Table2[[#This Row],[1Y Return vs Nifty]]-AVERAGE(Table2[1Y Return vs Nifty]))/_xlfn.STDEV.P(Table2[1Y Return vs Nifty])</f>
        <v>0.26063711948531532</v>
      </c>
      <c r="I372">
        <v>12.586668804177901</v>
      </c>
      <c r="J372">
        <f>(Table2[[#This Row],[1M Return vs Nifty]]-AVERAGE(Table2[1M Return vs Nifty]))/_xlfn.STDEV.P(Table2[1M Return vs Nifty])</f>
        <v>0.99357283762258786</v>
      </c>
      <c r="K372">
        <v>7.0085108829662097</v>
      </c>
      <c r="L372">
        <f>(Table2[[#This Row],[6M Return vs Nifty]]-AVERAGE(Table2[6M Return vs Nifty]))/_xlfn.STDEV.P(Table2[6M Return vs Nifty])</f>
        <v>-0.18142183595703412</v>
      </c>
      <c r="M372">
        <v>-6.0999865826915398</v>
      </c>
      <c r="N372">
        <f>(Table2[[#This Row],[1W Return vs Nifty]]-AVERAGE(Table2[1W Return vs Nifty]))/_xlfn.STDEV.P(Table2[1W Return vs Nifty])</f>
        <v>-0.62384413371781511</v>
      </c>
      <c r="O372">
        <v>638.28</v>
      </c>
      <c r="P372">
        <v>587.56800900023995</v>
      </c>
      <c r="Q372">
        <v>514.61074873839402</v>
      </c>
      <c r="R372">
        <v>50.3245909143956</v>
      </c>
      <c r="S372" s="2">
        <f>(Table2[[#This Row],[Close Price]]-Table2[[#This Row],[20D EMA]])/Table2[[#This Row],[20D EMA]]</f>
        <v>1.9850222472896022E-2</v>
      </c>
      <c r="T372" s="2">
        <f>(Table2[[#This Row],[Close Price]]-Table2[[#This Row],[50D EMA]])/Table2[[#This Row],[50D EMA]]</f>
        <v>0.10787175276544746</v>
      </c>
      <c r="U372" s="2">
        <f>(Table2[[#This Row],[Close Price]]-Table2[[#This Row],[200D EMA]])/Table2[[#This Row],[200D EMA]]</f>
        <v>0.26493665667857053</v>
      </c>
      <c r="V372">
        <v>0.81897713758956303</v>
      </c>
      <c r="W372">
        <v>640.15</v>
      </c>
      <c r="X372">
        <v>658</v>
      </c>
      <c r="Y372">
        <v>640.15</v>
      </c>
      <c r="Z372">
        <v>703.65</v>
      </c>
      <c r="AA372">
        <v>503.05</v>
      </c>
      <c r="AB372">
        <v>716.9</v>
      </c>
      <c r="AC372" s="2">
        <f>(Table2[[#This Row],[Close Price]]/Table2[[#This Row],[Day Low]])-1</f>
        <v>1.6871045848629418E-2</v>
      </c>
      <c r="AD372" s="2">
        <f>(Table2[[#This Row],[Day High]]/Table2[[#This Row],[Close Price]])-1</f>
        <v>1.0830324909747224E-2</v>
      </c>
      <c r="AE372" s="2">
        <f>(Table2[[#This Row],[Close Price]]/Table2[[#This Row],[Current Week Low]])-1</f>
        <v>1.6871045848629418E-2</v>
      </c>
      <c r="AF372" s="2">
        <f>(Table2[[#This Row],[Current Week High]]/Table2[[#This Row],[Close Price]])-1</f>
        <v>8.0958598970734874E-2</v>
      </c>
      <c r="AG372" s="2">
        <f>(Table2[[#This Row],[Close Price]]/Table2[[#This Row],[Current Month Low]])-1</f>
        <v>0.29400655998409708</v>
      </c>
      <c r="AH372" s="2">
        <f>(Table2[[#This Row],[Current Month High]]/Table2[[#This Row],[Close Price]])-1</f>
        <v>0.10131346493586291</v>
      </c>
      <c r="AI372">
        <v>8.7333896612642903</v>
      </c>
      <c r="AJ372">
        <v>103.421875</v>
      </c>
      <c r="AK372" t="str">
        <f>IF(AND(Table2[[#This Row],[20D EMA]]&gt;Table2[[#This Row],[50D EMA]],Table2[[#This Row],[50D EMA]]&gt;Table2[[#This Row],[200D EMA]]),"Uptrend","Downtrend/NoTrend")</f>
        <v>Uptrend</v>
      </c>
      <c r="AL372">
        <v>0.06</v>
      </c>
      <c r="AM372" t="s">
        <v>10125</v>
      </c>
      <c r="AN372">
        <v>-2.19</v>
      </c>
      <c r="AO372" t="s">
        <v>10126</v>
      </c>
      <c r="AP372">
        <v>4.4711303592318001E-2</v>
      </c>
      <c r="AQ372">
        <f>(Table2[[#This Row],[Sharpe Ratio]]-AVERAGE(Table2[Sharpe Ratio]))/_xlfn.STDEV.P(Table2[Sharpe Ratio])</f>
        <v>-0.10628939875876074</v>
      </c>
      <c r="AR3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0.34265458867429333</v>
      </c>
    </row>
    <row r="373" spans="1:44" x14ac:dyDescent="0.3">
      <c r="A373" t="s">
        <v>800</v>
      </c>
      <c r="B373" t="s">
        <v>801</v>
      </c>
      <c r="C373" t="s">
        <v>10075</v>
      </c>
      <c r="D373" t="s">
        <v>21</v>
      </c>
      <c r="E373">
        <v>19054.883880629899</v>
      </c>
      <c r="F373">
        <v>690.3</v>
      </c>
      <c r="G373">
        <v>69.689916229700003</v>
      </c>
      <c r="H373">
        <f>(Table2[[#This Row],[1Y Return vs Nifty]]-AVERAGE(Table2[1Y Return vs Nifty]))/_xlfn.STDEV.P(Table2[1Y Return vs Nifty])</f>
        <v>0.30028090350653164</v>
      </c>
      <c r="I373">
        <v>2.2900662567205301</v>
      </c>
      <c r="J373">
        <f>(Table2[[#This Row],[1M Return vs Nifty]]-AVERAGE(Table2[1M Return vs Nifty]))/_xlfn.STDEV.P(Table2[1M Return vs Nifty])</f>
        <v>3.9935005467610467E-2</v>
      </c>
      <c r="K373">
        <v>-14.539247611584001</v>
      </c>
      <c r="L373">
        <f>(Table2[[#This Row],[6M Return vs Nifty]]-AVERAGE(Table2[6M Return vs Nifty]))/_xlfn.STDEV.P(Table2[6M Return vs Nifty])</f>
        <v>-0.83970475951173273</v>
      </c>
      <c r="M373">
        <v>-3.61705105814913</v>
      </c>
      <c r="N373">
        <f>(Table2[[#This Row],[1W Return vs Nifty]]-AVERAGE(Table2[1W Return vs Nifty]))/_xlfn.STDEV.P(Table2[1W Return vs Nifty])</f>
        <v>-0.1369317152630089</v>
      </c>
      <c r="O373">
        <v>671.45</v>
      </c>
      <c r="P373">
        <v>668.21317410465599</v>
      </c>
      <c r="Q373">
        <v>640.68557122210802</v>
      </c>
      <c r="R373">
        <v>63.403031651324497</v>
      </c>
      <c r="S373" s="2">
        <f>(Table2[[#This Row],[Close Price]]-Table2[[#This Row],[20D EMA]])/Table2[[#This Row],[20D EMA]]</f>
        <v>2.8073572120038585E-2</v>
      </c>
      <c r="T373" s="2">
        <f>(Table2[[#This Row],[Close Price]]-Table2[[#This Row],[50D EMA]])/Table2[[#This Row],[50D EMA]]</f>
        <v>3.3053562472691853E-2</v>
      </c>
      <c r="U373" s="2">
        <f>(Table2[[#This Row],[Close Price]]-Table2[[#This Row],[200D EMA]])/Table2[[#This Row],[200D EMA]]</f>
        <v>7.7439591285398207E-2</v>
      </c>
      <c r="V373">
        <v>1.2924740115566</v>
      </c>
      <c r="W373">
        <v>685.05</v>
      </c>
      <c r="X373">
        <v>699</v>
      </c>
      <c r="Y373">
        <v>674.25</v>
      </c>
      <c r="Z373">
        <v>708.8</v>
      </c>
      <c r="AA373">
        <v>565.29999999999995</v>
      </c>
      <c r="AB373">
        <v>708.8</v>
      </c>
      <c r="AC373" s="2">
        <f>(Table2[[#This Row],[Close Price]]/Table2[[#This Row],[Day Low]])-1</f>
        <v>7.6636741843660872E-3</v>
      </c>
      <c r="AD373" s="2">
        <f>(Table2[[#This Row],[Day High]]/Table2[[#This Row],[Close Price]])-1</f>
        <v>1.2603215993046479E-2</v>
      </c>
      <c r="AE373" s="2">
        <f>(Table2[[#This Row],[Close Price]]/Table2[[#This Row],[Current Week Low]])-1</f>
        <v>2.3804226918798577E-2</v>
      </c>
      <c r="AF373" s="2">
        <f>(Table2[[#This Row],[Current Week High]]/Table2[[#This Row],[Close Price]])-1</f>
        <v>2.6799942054179349E-2</v>
      </c>
      <c r="AG373" s="2">
        <f>(Table2[[#This Row],[Close Price]]/Table2[[#This Row],[Current Month Low]])-1</f>
        <v>0.22112152839200427</v>
      </c>
      <c r="AH373" s="2">
        <f>(Table2[[#This Row],[Current Month High]]/Table2[[#This Row],[Close Price]])-1</f>
        <v>2.6799942054179349E-2</v>
      </c>
      <c r="AI373">
        <v>24.851513834564699</v>
      </c>
      <c r="AJ373">
        <v>100.902211874272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-0.09</v>
      </c>
      <c r="AM373" t="s">
        <v>10126</v>
      </c>
      <c r="AN373">
        <v>2.59</v>
      </c>
      <c r="AO373" t="s">
        <v>10125</v>
      </c>
      <c r="AP373">
        <v>4.4374624905747999E-2</v>
      </c>
      <c r="AQ373">
        <f>(Table2[[#This Row],[Sharpe Ratio]]-AVERAGE(Table2[Sharpe Ratio]))/_xlfn.STDEV.P(Table2[Sharpe Ratio])</f>
        <v>-0.11009585066565483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-0.74651641646625433</v>
      </c>
    </row>
    <row r="374" spans="1:44" x14ac:dyDescent="0.3">
      <c r="A374" t="s">
        <v>460</v>
      </c>
      <c r="B374" t="s">
        <v>461</v>
      </c>
      <c r="C374" t="s">
        <v>10090</v>
      </c>
      <c r="D374" t="s">
        <v>378</v>
      </c>
      <c r="E374">
        <v>47145.125189215003</v>
      </c>
      <c r="F374">
        <v>1600.85</v>
      </c>
      <c r="G374">
        <v>43.429308313235403</v>
      </c>
      <c r="H374">
        <f>(Table2[[#This Row],[1Y Return vs Nifty]]-AVERAGE(Table2[1Y Return vs Nifty]))/_xlfn.STDEV.P(Table2[1Y Return vs Nifty])</f>
        <v>-1.3976432996847516E-2</v>
      </c>
      <c r="I374">
        <v>19.6473335552833</v>
      </c>
      <c r="J374">
        <f>(Table2[[#This Row],[1M Return vs Nifty]]-AVERAGE(Table2[1M Return vs Nifty]))/_xlfn.STDEV.P(Table2[1M Return vs Nifty])</f>
        <v>1.6475086378812793</v>
      </c>
      <c r="K374">
        <v>18.878753655653</v>
      </c>
      <c r="L374">
        <f>(Table2[[#This Row],[6M Return vs Nifty]]-AVERAGE(Table2[6M Return vs Nifty]))/_xlfn.STDEV.P(Table2[6M Return vs Nifty])</f>
        <v>0.18121347563162041</v>
      </c>
      <c r="M374">
        <v>-6.57502264695633</v>
      </c>
      <c r="N374">
        <f>(Table2[[#This Row],[1W Return vs Nifty]]-AVERAGE(Table2[1W Return vs Nifty]))/_xlfn.STDEV.P(Table2[1W Return vs Nifty])</f>
        <v>-0.71700038228655283</v>
      </c>
      <c r="O374">
        <v>1483.99</v>
      </c>
      <c r="P374">
        <v>1359.69835013894</v>
      </c>
      <c r="Q374">
        <v>1189.10483140629</v>
      </c>
      <c r="R374">
        <v>70.938990025438201</v>
      </c>
      <c r="S374" s="2">
        <f>(Table2[[#This Row],[Close Price]]-Table2[[#This Row],[20D EMA]])/Table2[[#This Row],[20D EMA]]</f>
        <v>7.8747161369011859E-2</v>
      </c>
      <c r="T374" s="2">
        <f>(Table2[[#This Row],[Close Price]]-Table2[[#This Row],[50D EMA]])/Table2[[#This Row],[50D EMA]]</f>
        <v>0.17735672756859489</v>
      </c>
      <c r="U374" s="2">
        <f>(Table2[[#This Row],[Close Price]]-Table2[[#This Row],[200D EMA]])/Table2[[#This Row],[200D EMA]]</f>
        <v>0.34626481847421403</v>
      </c>
      <c r="V374">
        <v>1.7855028052400399</v>
      </c>
      <c r="W374">
        <v>1555.75</v>
      </c>
      <c r="X374">
        <v>1614</v>
      </c>
      <c r="Y374">
        <v>1493.35</v>
      </c>
      <c r="Z374">
        <v>1614</v>
      </c>
      <c r="AA374">
        <v>1245.55</v>
      </c>
      <c r="AB374">
        <v>1688.45</v>
      </c>
      <c r="AC374" s="2">
        <f>(Table2[[#This Row],[Close Price]]/Table2[[#This Row],[Day Low]])-1</f>
        <v>2.8989233488670996E-2</v>
      </c>
      <c r="AD374" s="2">
        <f>(Table2[[#This Row],[Day High]]/Table2[[#This Row],[Close Price]])-1</f>
        <v>8.2143861073804558E-3</v>
      </c>
      <c r="AE374" s="2">
        <f>(Table2[[#This Row],[Close Price]]/Table2[[#This Row],[Current Week Low]])-1</f>
        <v>7.1985803729869069E-2</v>
      </c>
      <c r="AF374" s="2">
        <f>(Table2[[#This Row],[Current Week High]]/Table2[[#This Row],[Close Price]])-1</f>
        <v>8.2143861073804558E-3</v>
      </c>
      <c r="AG374" s="2">
        <f>(Table2[[#This Row],[Close Price]]/Table2[[#This Row],[Current Month Low]])-1</f>
        <v>0.28525550961422663</v>
      </c>
      <c r="AH374" s="2">
        <f>(Table2[[#This Row],[Current Month High]]/Table2[[#This Row],[Close Price]])-1</f>
        <v>5.4720929506199889E-2</v>
      </c>
      <c r="AI374">
        <v>5.47209295061998</v>
      </c>
      <c r="AJ374">
        <v>73.769335142469401</v>
      </c>
      <c r="AK374" t="str">
        <f>IF(AND(Table2[[#This Row],[20D EMA]]&gt;Table2[[#This Row],[50D EMA]],Table2[[#This Row],[50D EMA]]&gt;Table2[[#This Row],[200D EMA]]),"Uptrend","Downtrend/NoTrend")</f>
        <v>Uptrend</v>
      </c>
      <c r="AL374">
        <v>0.28999999999999998</v>
      </c>
      <c r="AM374" t="s">
        <v>10125</v>
      </c>
      <c r="AN374">
        <v>9.17</v>
      </c>
      <c r="AO374" t="s">
        <v>10125</v>
      </c>
      <c r="AP374">
        <v>4.4126302089519003E-2</v>
      </c>
      <c r="AQ374">
        <f>(Table2[[#This Row],[Sharpe Ratio]]-AVERAGE(Table2[Sharpe Ratio]))/_xlfn.STDEV.P(Table2[Sharpe Ratio])</f>
        <v>-0.11290336089741296</v>
      </c>
      <c r="AR3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0.98484193733208636</v>
      </c>
    </row>
    <row r="375" spans="1:44" x14ac:dyDescent="0.3">
      <c r="A375" t="s">
        <v>325</v>
      </c>
      <c r="B375" t="s">
        <v>326</v>
      </c>
      <c r="C375" t="s">
        <v>10076</v>
      </c>
      <c r="D375" t="s">
        <v>24</v>
      </c>
      <c r="E375">
        <v>74234.182595727994</v>
      </c>
      <c r="F375">
        <v>23.69</v>
      </c>
      <c r="G375">
        <v>18.119504551825699</v>
      </c>
      <c r="H375">
        <f>(Table2[[#This Row],[1Y Return vs Nifty]]-AVERAGE(Table2[1Y Return vs Nifty]))/_xlfn.STDEV.P(Table2[1Y Return vs Nifty])</f>
        <v>-0.31685561777371768</v>
      </c>
      <c r="I375">
        <v>-2.6866747735134</v>
      </c>
      <c r="J375">
        <f>(Table2[[#This Row],[1M Return vs Nifty]]-AVERAGE(Table2[1M Return vs Nifty]))/_xlfn.STDEV.P(Table2[1M Return vs Nifty])</f>
        <v>-0.42099455895856885</v>
      </c>
      <c r="K375">
        <v>3.3730166844314802</v>
      </c>
      <c r="L375">
        <f>(Table2[[#This Row],[6M Return vs Nifty]]-AVERAGE(Table2[6M Return vs Nifty]))/_xlfn.STDEV.P(Table2[6M Return vs Nifty])</f>
        <v>-0.29248599839336664</v>
      </c>
      <c r="M375">
        <v>-4.5756216503747096</v>
      </c>
      <c r="N375">
        <f>(Table2[[#This Row],[1W Return vs Nifty]]-AVERAGE(Table2[1W Return vs Nifty]))/_xlfn.STDEV.P(Table2[1W Return vs Nifty])</f>
        <v>-0.32491079112170651</v>
      </c>
      <c r="O375">
        <v>23.62</v>
      </c>
      <c r="P375">
        <v>23.650211381112701</v>
      </c>
      <c r="Q375">
        <v>22.2637756896154</v>
      </c>
      <c r="R375">
        <v>50.266615599167999</v>
      </c>
      <c r="S375" s="2">
        <f>(Table2[[#This Row],[Close Price]]-Table2[[#This Row],[20D EMA]])/Table2[[#This Row],[20D EMA]]</f>
        <v>2.9635901778154224E-3</v>
      </c>
      <c r="T375" s="2">
        <f>(Table2[[#This Row],[Close Price]]-Table2[[#This Row],[50D EMA]])/Table2[[#This Row],[50D EMA]]</f>
        <v>1.6823789963702322E-3</v>
      </c>
      <c r="U375" s="2">
        <f>(Table2[[#This Row],[Close Price]]-Table2[[#This Row],[200D EMA]])/Table2[[#This Row],[200D EMA]]</f>
        <v>6.4060307212394418E-2</v>
      </c>
      <c r="V375">
        <v>0.60061820772547403</v>
      </c>
      <c r="W375">
        <v>23.55</v>
      </c>
      <c r="X375">
        <v>24.07</v>
      </c>
      <c r="Y375">
        <v>23.32</v>
      </c>
      <c r="Z375">
        <v>24.45</v>
      </c>
      <c r="AA375">
        <v>21</v>
      </c>
      <c r="AB375">
        <v>24.65</v>
      </c>
      <c r="AC375" s="2">
        <f>(Table2[[#This Row],[Close Price]]/Table2[[#This Row],[Day Low]])-1</f>
        <v>5.9447983014861983E-3</v>
      </c>
      <c r="AD375" s="2">
        <f>(Table2[[#This Row],[Day High]]/Table2[[#This Row],[Close Price]])-1</f>
        <v>1.6040523427606646E-2</v>
      </c>
      <c r="AE375" s="2">
        <f>(Table2[[#This Row],[Close Price]]/Table2[[#This Row],[Current Week Low]])-1</f>
        <v>1.586620926243576E-2</v>
      </c>
      <c r="AF375" s="2">
        <f>(Table2[[#This Row],[Current Week High]]/Table2[[#This Row],[Close Price]])-1</f>
        <v>3.2081046855213069E-2</v>
      </c>
      <c r="AG375" s="2">
        <f>(Table2[[#This Row],[Close Price]]/Table2[[#This Row],[Current Month Low]])-1</f>
        <v>0.12809523809523826</v>
      </c>
      <c r="AH375" s="2">
        <f>(Table2[[#This Row],[Current Month High]]/Table2[[#This Row],[Close Price]])-1</f>
        <v>4.0523427606584894E-2</v>
      </c>
      <c r="AI375">
        <v>38.666103841283203</v>
      </c>
      <c r="AJ375">
        <v>50.8917197452229</v>
      </c>
      <c r="AK375" t="str">
        <f>IF(AND(Table2[[#This Row],[20D EMA]]&gt;Table2[[#This Row],[50D EMA]],Table2[[#This Row],[50D EMA]]&gt;Table2[[#This Row],[200D EMA]]),"Uptrend","Downtrend/NoTrend")</f>
        <v>Downtrend/NoTrend</v>
      </c>
      <c r="AL375">
        <v>-0.11</v>
      </c>
      <c r="AM375" t="s">
        <v>10126</v>
      </c>
      <c r="AN375">
        <v>0.3</v>
      </c>
      <c r="AO375" t="s">
        <v>10125</v>
      </c>
      <c r="AP375">
        <v>4.4110305924309999E-2</v>
      </c>
      <c r="AQ375">
        <f>(Table2[[#This Row],[Sharpe Ratio]]-AVERAGE(Table2[Sharpe Ratio]))/_xlfn.STDEV.P(Table2[Sharpe Ratio])</f>
        <v>-0.1130842117679659</v>
      </c>
      <c r="AR3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76" spans="1:44" x14ac:dyDescent="0.3">
      <c r="A376" t="s">
        <v>973</v>
      </c>
      <c r="B376" t="s">
        <v>974</v>
      </c>
      <c r="C376" t="s">
        <v>613</v>
      </c>
      <c r="D376" t="s">
        <v>613</v>
      </c>
      <c r="E376">
        <v>13891.957392</v>
      </c>
      <c r="F376">
        <v>480.4</v>
      </c>
      <c r="G376">
        <v>3.9313854071800698</v>
      </c>
      <c r="H376">
        <f>(Table2[[#This Row],[1Y Return vs Nifty]]-AVERAGE(Table2[1Y Return vs Nifty]))/_xlfn.STDEV.P(Table2[1Y Return vs Nifty])</f>
        <v>-0.48664302507868934</v>
      </c>
      <c r="I376">
        <v>-0.79731226522506804</v>
      </c>
      <c r="J376">
        <f>(Table2[[#This Row],[1M Return vs Nifty]]-AVERAGE(Table2[1M Return vs Nifty]))/_xlfn.STDEV.P(Table2[1M Return vs Nifty])</f>
        <v>-0.24600794971007439</v>
      </c>
      <c r="K376">
        <v>17.128289014360199</v>
      </c>
      <c r="L376">
        <f>(Table2[[#This Row],[6M Return vs Nifty]]-AVERAGE(Table2[6M Return vs Nifty]))/_xlfn.STDEV.P(Table2[6M Return vs Nifty])</f>
        <v>0.12773687007467635</v>
      </c>
      <c r="M376">
        <v>-3.0186942809305499</v>
      </c>
      <c r="N376">
        <f>(Table2[[#This Row],[1W Return vs Nifty]]-AVERAGE(Table2[1W Return vs Nifty]))/_xlfn.STDEV.P(Table2[1W Return vs Nifty])</f>
        <v>-1.9591839694545986E-2</v>
      </c>
      <c r="O376">
        <v>472.75</v>
      </c>
      <c r="P376">
        <v>460.05896582577202</v>
      </c>
      <c r="Q376">
        <v>422.01399162361099</v>
      </c>
      <c r="R376">
        <v>56.148963815441299</v>
      </c>
      <c r="S376" s="2">
        <f>(Table2[[#This Row],[Close Price]]-Table2[[#This Row],[20D EMA]])/Table2[[#This Row],[20D EMA]]</f>
        <v>1.6181914331041727E-2</v>
      </c>
      <c r="T376" s="2">
        <f>(Table2[[#This Row],[Close Price]]-Table2[[#This Row],[50D EMA]])/Table2[[#This Row],[50D EMA]]</f>
        <v>4.4213971871447599E-2</v>
      </c>
      <c r="U376" s="2">
        <f>(Table2[[#This Row],[Close Price]]-Table2[[#This Row],[200D EMA]])/Table2[[#This Row],[200D EMA]]</f>
        <v>0.13835088299267276</v>
      </c>
      <c r="V376">
        <v>0.76707414902459803</v>
      </c>
      <c r="W376">
        <v>477.35</v>
      </c>
      <c r="X376">
        <v>488.15</v>
      </c>
      <c r="Y376">
        <v>471.3</v>
      </c>
      <c r="Z376">
        <v>495.9</v>
      </c>
      <c r="AA376">
        <v>429.75</v>
      </c>
      <c r="AB376">
        <v>504.7</v>
      </c>
      <c r="AC376" s="2">
        <f>(Table2[[#This Row],[Close Price]]/Table2[[#This Row],[Day Low]])-1</f>
        <v>6.3894417094374489E-3</v>
      </c>
      <c r="AD376" s="2">
        <f>(Table2[[#This Row],[Day High]]/Table2[[#This Row],[Close Price]])-1</f>
        <v>1.6132389675270531E-2</v>
      </c>
      <c r="AE376" s="2">
        <f>(Table2[[#This Row],[Close Price]]/Table2[[#This Row],[Current Week Low]])-1</f>
        <v>1.9308296201994368E-2</v>
      </c>
      <c r="AF376" s="2">
        <f>(Table2[[#This Row],[Current Week High]]/Table2[[#This Row],[Close Price]])-1</f>
        <v>3.2264779350541284E-2</v>
      </c>
      <c r="AG376" s="2">
        <f>(Table2[[#This Row],[Close Price]]/Table2[[#This Row],[Current Month Low]])-1</f>
        <v>0.11785922047702146</v>
      </c>
      <c r="AH376" s="2">
        <f>(Table2[[#This Row],[Current Month High]]/Table2[[#This Row],[Close Price]])-1</f>
        <v>5.0582847626977623E-2</v>
      </c>
      <c r="AI376">
        <v>5.0582847626977596</v>
      </c>
      <c r="AJ376">
        <v>43.660287081339703</v>
      </c>
      <c r="AK376" t="str">
        <f>IF(AND(Table2[[#This Row],[20D EMA]]&gt;Table2[[#This Row],[50D EMA]],Table2[[#This Row],[50D EMA]]&gt;Table2[[#This Row],[200D EMA]]),"Uptrend","Downtrend/NoTrend")</f>
        <v>Uptrend</v>
      </c>
      <c r="AL376">
        <v>-0.02</v>
      </c>
      <c r="AM376" t="s">
        <v>10126</v>
      </c>
      <c r="AN376">
        <v>3.83</v>
      </c>
      <c r="AO376" t="s">
        <v>10125</v>
      </c>
      <c r="AP376">
        <v>4.3804925484933997E-2</v>
      </c>
      <c r="AQ376">
        <f>(Table2[[#This Row],[Sharpe Ratio]]-AVERAGE(Table2[Sharpe Ratio]))/_xlfn.STDEV.P(Table2[Sharpe Ratio])</f>
        <v>-0.11653680916174017</v>
      </c>
      <c r="AR3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-0.74104275357037364</v>
      </c>
    </row>
    <row r="377" spans="1:44" x14ac:dyDescent="0.3">
      <c r="A377" t="s">
        <v>152</v>
      </c>
      <c r="B377" t="s">
        <v>153</v>
      </c>
      <c r="C377" t="s">
        <v>10083</v>
      </c>
      <c r="D377" t="s">
        <v>154</v>
      </c>
      <c r="E377">
        <v>168453.84624680001</v>
      </c>
      <c r="F377">
        <v>454</v>
      </c>
      <c r="G377">
        <v>31.7922867794212</v>
      </c>
      <c r="H377">
        <f>(Table2[[#This Row],[1Y Return vs Nifty]]-AVERAGE(Table2[1Y Return vs Nifty]))/_xlfn.STDEV.P(Table2[1Y Return vs Nifty])</f>
        <v>-0.15323518144935686</v>
      </c>
      <c r="I377">
        <v>-9.7344653908711098</v>
      </c>
      <c r="J377">
        <f>(Table2[[#This Row],[1M Return vs Nifty]]-AVERAGE(Table2[1M Return vs Nifty]))/_xlfn.STDEV.P(Table2[1M Return vs Nifty])</f>
        <v>-1.0737379988302846</v>
      </c>
      <c r="K377">
        <v>66.028364741454695</v>
      </c>
      <c r="L377">
        <f>(Table2[[#This Row],[6M Return vs Nifty]]-AVERAGE(Table2[6M Return vs Nifty]))/_xlfn.STDEV.P(Table2[6M Return vs Nifty])</f>
        <v>1.6216316907271047</v>
      </c>
      <c r="M377">
        <v>-8.1488956093312108</v>
      </c>
      <c r="N377">
        <f>(Table2[[#This Row],[1W Return vs Nifty]]-AVERAGE(Table2[1W Return vs Nifty]))/_xlfn.STDEV.P(Table2[1W Return vs Nifty])</f>
        <v>-1.025642424287146</v>
      </c>
      <c r="O377">
        <v>449.57</v>
      </c>
      <c r="P377">
        <v>420.54995634206603</v>
      </c>
      <c r="Q377">
        <v>332.87798103822001</v>
      </c>
      <c r="R377">
        <v>52.245862286907602</v>
      </c>
      <c r="S377" s="2">
        <f>(Table2[[#This Row],[Close Price]]-Table2[[#This Row],[20D EMA]])/Table2[[#This Row],[20D EMA]]</f>
        <v>9.8538603554507789E-3</v>
      </c>
      <c r="T377" s="2">
        <f>(Table2[[#This Row],[Close Price]]-Table2[[#This Row],[50D EMA]])/Table2[[#This Row],[50D EMA]]</f>
        <v>7.9538811390878969E-2</v>
      </c>
      <c r="U377" s="2">
        <f>(Table2[[#This Row],[Close Price]]-Table2[[#This Row],[200D EMA]])/Table2[[#This Row],[200D EMA]]</f>
        <v>0.36386311459835829</v>
      </c>
      <c r="V377">
        <v>1.40862413335196</v>
      </c>
      <c r="W377">
        <v>443.85</v>
      </c>
      <c r="X377">
        <v>458.65</v>
      </c>
      <c r="Y377">
        <v>426.05</v>
      </c>
      <c r="Z377">
        <v>471.5</v>
      </c>
      <c r="AA377">
        <v>366.3</v>
      </c>
      <c r="AB377">
        <v>479</v>
      </c>
      <c r="AC377" s="2">
        <f>(Table2[[#This Row],[Close Price]]/Table2[[#This Row],[Day Low]])-1</f>
        <v>2.2868086065112037E-2</v>
      </c>
      <c r="AD377" s="2">
        <f>(Table2[[#This Row],[Day High]]/Table2[[#This Row],[Close Price]])-1</f>
        <v>1.0242290748898597E-2</v>
      </c>
      <c r="AE377" s="2">
        <f>(Table2[[#This Row],[Close Price]]/Table2[[#This Row],[Current Week Low]])-1</f>
        <v>6.560262879943668E-2</v>
      </c>
      <c r="AF377" s="2">
        <f>(Table2[[#This Row],[Current Week High]]/Table2[[#This Row],[Close Price]])-1</f>
        <v>3.8546255506607841E-2</v>
      </c>
      <c r="AG377" s="2">
        <f>(Table2[[#This Row],[Close Price]]/Table2[[#This Row],[Current Month Low]])-1</f>
        <v>0.23942123942123938</v>
      </c>
      <c r="AH377" s="2">
        <f>(Table2[[#This Row],[Current Month High]]/Table2[[#This Row],[Close Price]])-1</f>
        <v>5.506607929515428E-2</v>
      </c>
      <c r="AI377">
        <v>11.6189427312775</v>
      </c>
      <c r="AJ377">
        <v>118.26923076923001</v>
      </c>
      <c r="AK377" t="str">
        <f>IF(AND(Table2[[#This Row],[20D EMA]]&gt;Table2[[#This Row],[50D EMA]],Table2[[#This Row],[50D EMA]]&gt;Table2[[#This Row],[200D EMA]]),"Uptrend","Downtrend/NoTrend")</f>
        <v>Uptrend</v>
      </c>
      <c r="AL377">
        <v>0.26</v>
      </c>
      <c r="AM377" t="s">
        <v>10125</v>
      </c>
      <c r="AN377">
        <v>2.31</v>
      </c>
      <c r="AO377" t="s">
        <v>10125</v>
      </c>
      <c r="AP377">
        <v>4.3354002084679003E-2</v>
      </c>
      <c r="AQ377">
        <f>(Table2[[#This Row],[Sharpe Ratio]]-AVERAGE(Table2[Sharpe Ratio]))/_xlfn.STDEV.P(Table2[Sharpe Ratio])</f>
        <v>-0.12163489913663648</v>
      </c>
      <c r="AR3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-0.75261881297631938</v>
      </c>
    </row>
    <row r="378" spans="1:44" x14ac:dyDescent="0.3">
      <c r="A378" t="s">
        <v>437</v>
      </c>
      <c r="B378" t="s">
        <v>438</v>
      </c>
      <c r="C378" t="s">
        <v>10076</v>
      </c>
      <c r="D378" t="s">
        <v>49</v>
      </c>
      <c r="E378">
        <v>51699.987451250003</v>
      </c>
      <c r="F378">
        <v>4691.8999999999996</v>
      </c>
      <c r="G378">
        <v>52.950950676241597</v>
      </c>
      <c r="H378">
        <f>(Table2[[#This Row],[1Y Return vs Nifty]]-AVERAGE(Table2[1Y Return vs Nifty]))/_xlfn.STDEV.P(Table2[1Y Return vs Nifty])</f>
        <v>9.9967843451529023E-2</v>
      </c>
      <c r="I378">
        <v>2.5821274177411202</v>
      </c>
      <c r="J378">
        <f>(Table2[[#This Row],[1M Return vs Nifty]]-AVERAGE(Table2[1M Return vs Nifty]))/_xlfn.STDEV.P(Table2[1M Return vs Nifty])</f>
        <v>6.6984760099648669E-2</v>
      </c>
      <c r="K378">
        <v>22.800730365689098</v>
      </c>
      <c r="L378">
        <f>(Table2[[#This Row],[6M Return vs Nifty]]-AVERAGE(Table2[6M Return vs Nifty]))/_xlfn.STDEV.P(Table2[6M Return vs Nifty])</f>
        <v>0.30102966419011823</v>
      </c>
      <c r="M378">
        <v>-1.55423871867917</v>
      </c>
      <c r="N378">
        <f>(Table2[[#This Row],[1W Return vs Nifty]]-AVERAGE(Table2[1W Return vs Nifty]))/_xlfn.STDEV.P(Table2[1W Return vs Nifty])</f>
        <v>0.26759306401608318</v>
      </c>
      <c r="O378">
        <v>4649.62</v>
      </c>
      <c r="P378">
        <v>4536.7990188741696</v>
      </c>
      <c r="Q378">
        <v>3904.6606591458799</v>
      </c>
      <c r="R378">
        <v>50.8840180565807</v>
      </c>
      <c r="S378" s="2">
        <f>(Table2[[#This Row],[Close Price]]-Table2[[#This Row],[20D EMA]])/Table2[[#This Row],[20D EMA]]</f>
        <v>9.0932162198200592E-3</v>
      </c>
      <c r="T378" s="2">
        <f>(Table2[[#This Row],[Close Price]]-Table2[[#This Row],[50D EMA]])/Table2[[#This Row],[50D EMA]]</f>
        <v>3.4187315876364109E-2</v>
      </c>
      <c r="U378" s="2">
        <f>(Table2[[#This Row],[Close Price]]-Table2[[#This Row],[200D EMA]])/Table2[[#This Row],[200D EMA]]</f>
        <v>0.20161530273064074</v>
      </c>
      <c r="V378">
        <v>0.33002017015698298</v>
      </c>
      <c r="W378">
        <v>4562.3500000000004</v>
      </c>
      <c r="X378">
        <v>4749</v>
      </c>
      <c r="Y378">
        <v>4562.3500000000004</v>
      </c>
      <c r="Z378">
        <v>4936.95</v>
      </c>
      <c r="AA378">
        <v>4130</v>
      </c>
      <c r="AB378">
        <v>4936.95</v>
      </c>
      <c r="AC378" s="2">
        <f>(Table2[[#This Row],[Close Price]]/Table2[[#This Row],[Day Low]])-1</f>
        <v>2.8395454097120743E-2</v>
      </c>
      <c r="AD378" s="2">
        <f>(Table2[[#This Row],[Day High]]/Table2[[#This Row],[Close Price]])-1</f>
        <v>1.2169909844625959E-2</v>
      </c>
      <c r="AE378" s="2">
        <f>(Table2[[#This Row],[Close Price]]/Table2[[#This Row],[Current Week Low]])-1</f>
        <v>2.8395454097120743E-2</v>
      </c>
      <c r="AF378" s="2">
        <f>(Table2[[#This Row],[Current Week High]]/Table2[[#This Row],[Close Price]])-1</f>
        <v>5.2228308361218279E-2</v>
      </c>
      <c r="AG378" s="2">
        <f>(Table2[[#This Row],[Close Price]]/Table2[[#This Row],[Current Month Low]])-1</f>
        <v>0.13605326876513302</v>
      </c>
      <c r="AH378" s="2">
        <f>(Table2[[#This Row],[Current Month High]]/Table2[[#This Row],[Close Price]])-1</f>
        <v>5.2228308361218279E-2</v>
      </c>
      <c r="AI378">
        <v>6.52400946311728</v>
      </c>
      <c r="AJ378">
        <v>88.195419357426502</v>
      </c>
      <c r="AK378" t="str">
        <f>IF(AND(Table2[[#This Row],[20D EMA]]&gt;Table2[[#This Row],[50D EMA]],Table2[[#This Row],[50D EMA]]&gt;Table2[[#This Row],[200D EMA]]),"Uptrend","Downtrend/NoTrend")</f>
        <v>Uptrend</v>
      </c>
      <c r="AL378">
        <v>-0.06</v>
      </c>
      <c r="AM378" t="s">
        <v>10126</v>
      </c>
      <c r="AN378">
        <v>3.6</v>
      </c>
      <c r="AO378" t="s">
        <v>10125</v>
      </c>
      <c r="AP378">
        <v>4.3321301257528998E-2</v>
      </c>
      <c r="AQ378">
        <f>(Table2[[#This Row],[Sharpe Ratio]]-AVERAGE(Table2[Sharpe Ratio]))/_xlfn.STDEV.P(Table2[Sharpe Ratio])</f>
        <v>-0.12200461106325192</v>
      </c>
      <c r="AR3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0.61357072069412721</v>
      </c>
    </row>
    <row r="379" spans="1:44" x14ac:dyDescent="0.3">
      <c r="A379" t="s">
        <v>475</v>
      </c>
      <c r="B379" t="s">
        <v>476</v>
      </c>
      <c r="C379" t="s">
        <v>10076</v>
      </c>
      <c r="D379" t="s">
        <v>477</v>
      </c>
      <c r="E379">
        <v>43829.019840000001</v>
      </c>
      <c r="F379">
        <v>796.8</v>
      </c>
      <c r="G379">
        <v>76.216471282766193</v>
      </c>
      <c r="H379">
        <f>(Table2[[#This Row],[1Y Return vs Nifty]]-AVERAGE(Table2[1Y Return vs Nifty]))/_xlfn.STDEV.P(Table2[1Y Return vs Nifty])</f>
        <v>0.37838335315444421</v>
      </c>
      <c r="I379">
        <v>17.574745834120701</v>
      </c>
      <c r="J379">
        <f>(Table2[[#This Row],[1M Return vs Nifty]]-AVERAGE(Table2[1M Return vs Nifty]))/_xlfn.STDEV.P(Table2[1M Return vs Nifty])</f>
        <v>1.4555523054647581</v>
      </c>
      <c r="K379">
        <v>40.890001579065</v>
      </c>
      <c r="L379">
        <f>(Table2[[#This Row],[6M Return vs Nifty]]-AVERAGE(Table2[6M Return vs Nifty]))/_xlfn.STDEV.P(Table2[6M Return vs Nifty])</f>
        <v>0.85365597761045087</v>
      </c>
      <c r="M379">
        <v>4.1638646253554903</v>
      </c>
      <c r="N379">
        <f>(Table2[[#This Row],[1W Return vs Nifty]]-AVERAGE(Table2[1W Return vs Nifty]))/_xlfn.STDEV.P(Table2[1W Return vs Nifty])</f>
        <v>1.3889333085363453</v>
      </c>
      <c r="O379">
        <v>724.49</v>
      </c>
      <c r="P379">
        <v>683.36200299428003</v>
      </c>
      <c r="Q379">
        <v>589.001225275048</v>
      </c>
      <c r="R379">
        <v>81.117598653787994</v>
      </c>
      <c r="S379" s="2">
        <f>(Table2[[#This Row],[Close Price]]-Table2[[#This Row],[20D EMA]])/Table2[[#This Row],[20D EMA]]</f>
        <v>9.9808140899115161E-2</v>
      </c>
      <c r="T379" s="2">
        <f>(Table2[[#This Row],[Close Price]]-Table2[[#This Row],[50D EMA]])/Table2[[#This Row],[50D EMA]]</f>
        <v>0.1659998602624522</v>
      </c>
      <c r="U379" s="2">
        <f>(Table2[[#This Row],[Close Price]]-Table2[[#This Row],[200D EMA]])/Table2[[#This Row],[200D EMA]]</f>
        <v>0.35279854405721384</v>
      </c>
      <c r="V379">
        <v>1.11330319044401</v>
      </c>
      <c r="W379">
        <v>782.5</v>
      </c>
      <c r="X379">
        <v>809.9</v>
      </c>
      <c r="Y379">
        <v>721.75</v>
      </c>
      <c r="Z379">
        <v>809.9</v>
      </c>
      <c r="AA379">
        <v>544.79999999999995</v>
      </c>
      <c r="AB379">
        <v>809.9</v>
      </c>
      <c r="AC379" s="2">
        <f>(Table2[[#This Row],[Close Price]]/Table2[[#This Row],[Day Low]])-1</f>
        <v>1.8274760383386601E-2</v>
      </c>
      <c r="AD379" s="2">
        <f>(Table2[[#This Row],[Day High]]/Table2[[#This Row],[Close Price]])-1</f>
        <v>1.6440763052208762E-2</v>
      </c>
      <c r="AE379" s="2">
        <f>(Table2[[#This Row],[Close Price]]/Table2[[#This Row],[Current Week Low]])-1</f>
        <v>0.10398337374437117</v>
      </c>
      <c r="AF379" s="2">
        <f>(Table2[[#This Row],[Current Week High]]/Table2[[#This Row],[Close Price]])-1</f>
        <v>1.6440763052208762E-2</v>
      </c>
      <c r="AG379" s="2">
        <f>(Table2[[#This Row],[Close Price]]/Table2[[#This Row],[Current Month Low]])-1</f>
        <v>0.4625550660792952</v>
      </c>
      <c r="AH379" s="2">
        <f>(Table2[[#This Row],[Current Month High]]/Table2[[#This Row],[Close Price]])-1</f>
        <v>1.6440763052208762E-2</v>
      </c>
      <c r="AI379">
        <v>1.64407630522087</v>
      </c>
      <c r="AJ379">
        <v>108.20486020381399</v>
      </c>
      <c r="AK379" t="str">
        <f>IF(AND(Table2[[#This Row],[20D EMA]]&gt;Table2[[#This Row],[50D EMA]],Table2[[#This Row],[50D EMA]]&gt;Table2[[#This Row],[200D EMA]]),"Uptrend","Downtrend/NoTrend")</f>
        <v>Uptrend</v>
      </c>
      <c r="AL379">
        <v>0.14000000000000001</v>
      </c>
      <c r="AM379" t="s">
        <v>10125</v>
      </c>
      <c r="AN379">
        <v>17.16</v>
      </c>
      <c r="AO379" t="s">
        <v>10125</v>
      </c>
      <c r="AP379">
        <v>4.3312092376365997E-2</v>
      </c>
      <c r="AQ379">
        <f>(Table2[[#This Row],[Sharpe Ratio]]-AVERAGE(Table2[Sharpe Ratio]))/_xlfn.STDEV.P(Table2[Sharpe Ratio])</f>
        <v>-0.12210872565280428</v>
      </c>
      <c r="AR3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3.9544162191131944</v>
      </c>
    </row>
    <row r="380" spans="1:44" x14ac:dyDescent="0.3">
      <c r="A380" t="s">
        <v>433</v>
      </c>
      <c r="B380" t="s">
        <v>434</v>
      </c>
      <c r="C380" t="s">
        <v>10075</v>
      </c>
      <c r="D380" t="s">
        <v>302</v>
      </c>
      <c r="E380">
        <v>51950.56554774</v>
      </c>
      <c r="F380">
        <v>4909.05</v>
      </c>
      <c r="G380">
        <v>1.05644234627622</v>
      </c>
      <c r="H380">
        <f>(Table2[[#This Row],[1Y Return vs Nifty]]-AVERAGE(Table2[1Y Return vs Nifty]))/_xlfn.STDEV.P(Table2[1Y Return vs Nifty])</f>
        <v>-0.52104710101602003</v>
      </c>
      <c r="I380">
        <v>0.96410025534592503</v>
      </c>
      <c r="J380">
        <f>(Table2[[#This Row],[1M Return vs Nifty]]-AVERAGE(Table2[1M Return vs Nifty]))/_xlfn.STDEV.P(Table2[1M Return vs Nifty])</f>
        <v>-8.2871652090938691E-2</v>
      </c>
      <c r="K380">
        <v>-15.397297628019899</v>
      </c>
      <c r="L380">
        <f>(Table2[[#This Row],[6M Return vs Nifty]]-AVERAGE(Table2[6M Return vs Nifty]))/_xlfn.STDEV.P(Table2[6M Return vs Nifty])</f>
        <v>-0.86591814377248721</v>
      </c>
      <c r="M380">
        <v>-3.03384148383181</v>
      </c>
      <c r="N380">
        <f>(Table2[[#This Row],[1W Return vs Nifty]]-AVERAGE(Table2[1W Return vs Nifty]))/_xlfn.STDEV.P(Table2[1W Return vs Nifty])</f>
        <v>-2.256225963681872E-2</v>
      </c>
      <c r="O380">
        <v>4806.3999999999996</v>
      </c>
      <c r="P380">
        <v>4833.1539527288696</v>
      </c>
      <c r="Q380">
        <v>4826.9283988812103</v>
      </c>
      <c r="R380">
        <v>68.384634147639105</v>
      </c>
      <c r="S380" s="2">
        <f>(Table2[[#This Row],[Close Price]]-Table2[[#This Row],[20D EMA]])/Table2[[#This Row],[20D EMA]]</f>
        <v>2.1356940745672553E-2</v>
      </c>
      <c r="T380" s="2">
        <f>(Table2[[#This Row],[Close Price]]-Table2[[#This Row],[50D EMA]])/Table2[[#This Row],[50D EMA]]</f>
        <v>1.5703213266831391E-2</v>
      </c>
      <c r="U380" s="2">
        <f>(Table2[[#This Row],[Close Price]]-Table2[[#This Row],[200D EMA]])/Table2[[#This Row],[200D EMA]]</f>
        <v>1.7013221314371281E-2</v>
      </c>
      <c r="V380">
        <v>0.71856036574188797</v>
      </c>
      <c r="W380">
        <v>4887.05</v>
      </c>
      <c r="X380">
        <v>4956.1499999999996</v>
      </c>
      <c r="Y380">
        <v>4800.05</v>
      </c>
      <c r="Z380">
        <v>4956.1499999999996</v>
      </c>
      <c r="AA380">
        <v>4200</v>
      </c>
      <c r="AB380">
        <v>5020</v>
      </c>
      <c r="AC380" s="2">
        <f>(Table2[[#This Row],[Close Price]]/Table2[[#This Row],[Day Low]])-1</f>
        <v>4.5016932505295149E-3</v>
      </c>
      <c r="AD380" s="2">
        <f>(Table2[[#This Row],[Day High]]/Table2[[#This Row],[Close Price]])-1</f>
        <v>9.5945243988142526E-3</v>
      </c>
      <c r="AE380" s="2">
        <f>(Table2[[#This Row],[Close Price]]/Table2[[#This Row],[Current Week Low]])-1</f>
        <v>2.2708096790658328E-2</v>
      </c>
      <c r="AF380" s="2">
        <f>(Table2[[#This Row],[Current Week High]]/Table2[[#This Row],[Close Price]])-1</f>
        <v>9.5945243988142526E-3</v>
      </c>
      <c r="AG380" s="2">
        <f>(Table2[[#This Row],[Close Price]]/Table2[[#This Row],[Current Month Low]])-1</f>
        <v>0.16882142857142868</v>
      </c>
      <c r="AH380" s="2">
        <f>(Table2[[#This Row],[Current Month High]]/Table2[[#This Row],[Close Price]])-1</f>
        <v>2.260111426854472E-2</v>
      </c>
      <c r="AI380">
        <v>19.6433118424135</v>
      </c>
      <c r="AJ380">
        <v>28.4519978020252</v>
      </c>
      <c r="AK380" t="str">
        <f>IF(AND(Table2[[#This Row],[20D EMA]]&gt;Table2[[#This Row],[50D EMA]],Table2[[#This Row],[50D EMA]]&gt;Table2[[#This Row],[200D EMA]]),"Uptrend","Downtrend/NoTrend")</f>
        <v>Downtrend/NoTrend</v>
      </c>
      <c r="AL380">
        <v>-0.17</v>
      </c>
      <c r="AM380" t="s">
        <v>10126</v>
      </c>
      <c r="AN380">
        <v>0.68</v>
      </c>
      <c r="AO380" t="s">
        <v>10125</v>
      </c>
      <c r="AP380">
        <v>4.2428284180776002E-2</v>
      </c>
      <c r="AQ380">
        <f>(Table2[[#This Row],[Sharpe Ratio]]-AVERAGE(Table2[Sharpe Ratio]))/_xlfn.STDEV.P(Table2[Sharpe Ratio])</f>
        <v>-0.13210096313509195</v>
      </c>
      <c r="AR3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81" spans="1:44" x14ac:dyDescent="0.3">
      <c r="A381" t="s">
        <v>1056</v>
      </c>
      <c r="B381" t="s">
        <v>1057</v>
      </c>
      <c r="C381" t="s">
        <v>10086</v>
      </c>
      <c r="D381" t="s">
        <v>953</v>
      </c>
      <c r="E381">
        <v>11662.78131031</v>
      </c>
      <c r="F381">
        <v>2419.1</v>
      </c>
      <c r="G381">
        <v>16.762683376674001</v>
      </c>
      <c r="H381">
        <f>(Table2[[#This Row],[1Y Return vs Nifty]]-AVERAGE(Table2[1Y Return vs Nifty]))/_xlfn.STDEV.P(Table2[1Y Return vs Nifty])</f>
        <v>-0.33309252325476796</v>
      </c>
      <c r="I381">
        <v>4.1446366986521896</v>
      </c>
      <c r="J381">
        <f>(Table2[[#This Row],[1M Return vs Nifty]]-AVERAGE(Table2[1M Return vs Nifty]))/_xlfn.STDEV.P(Table2[1M Return vs Nifty])</f>
        <v>0.21169928671192625</v>
      </c>
      <c r="K381">
        <v>-18.418982479537501</v>
      </c>
      <c r="L381">
        <f>(Table2[[#This Row],[6M Return vs Nifty]]-AVERAGE(Table2[6M Return vs Nifty]))/_xlfn.STDEV.P(Table2[6M Return vs Nifty])</f>
        <v>-0.95823046194799655</v>
      </c>
      <c r="M381">
        <v>-2.3429836262983299</v>
      </c>
      <c r="N381">
        <f>(Table2[[#This Row],[1W Return vs Nifty]]-AVERAGE(Table2[1W Return vs Nifty]))/_xlfn.STDEV.P(Table2[1W Return vs Nifty])</f>
        <v>0.11291740421072598</v>
      </c>
      <c r="O381">
        <v>2357.6999999999998</v>
      </c>
      <c r="P381">
        <v>2352.7302761081401</v>
      </c>
      <c r="Q381">
        <v>2267.2662803021799</v>
      </c>
      <c r="R381">
        <v>63.735837676166099</v>
      </c>
      <c r="S381" s="2">
        <f>(Table2[[#This Row],[Close Price]]-Table2[[#This Row],[20D EMA]])/Table2[[#This Row],[20D EMA]]</f>
        <v>2.604232938881117E-2</v>
      </c>
      <c r="T381" s="2">
        <f>(Table2[[#This Row],[Close Price]]-Table2[[#This Row],[50D EMA]])/Table2[[#This Row],[50D EMA]]</f>
        <v>2.8209661160839863E-2</v>
      </c>
      <c r="U381" s="2">
        <f>(Table2[[#This Row],[Close Price]]-Table2[[#This Row],[200D EMA]])/Table2[[#This Row],[200D EMA]]</f>
        <v>6.6967749230400817E-2</v>
      </c>
      <c r="V381">
        <v>1.2013491239998699</v>
      </c>
      <c r="W381">
        <v>2405</v>
      </c>
      <c r="X381">
        <v>2430.8000000000002</v>
      </c>
      <c r="Y381">
        <v>2349.5</v>
      </c>
      <c r="Z381">
        <v>2433.6999999999998</v>
      </c>
      <c r="AA381">
        <v>2114</v>
      </c>
      <c r="AB381">
        <v>2512</v>
      </c>
      <c r="AC381" s="2">
        <f>(Table2[[#This Row],[Close Price]]/Table2[[#This Row],[Day Low]])-1</f>
        <v>5.8627858627857687E-3</v>
      </c>
      <c r="AD381" s="2">
        <f>(Table2[[#This Row],[Day High]]/Table2[[#This Row],[Close Price]])-1</f>
        <v>4.8365094456617186E-3</v>
      </c>
      <c r="AE381" s="2">
        <f>(Table2[[#This Row],[Close Price]]/Table2[[#This Row],[Current Week Low]])-1</f>
        <v>2.9623324111513138E-2</v>
      </c>
      <c r="AF381" s="2">
        <f>(Table2[[#This Row],[Current Week High]]/Table2[[#This Row],[Close Price]])-1</f>
        <v>6.0353023851844601E-3</v>
      </c>
      <c r="AG381" s="2">
        <f>(Table2[[#This Row],[Close Price]]/Table2[[#This Row],[Current Month Low]])-1</f>
        <v>0.14432355723746437</v>
      </c>
      <c r="AH381" s="2">
        <f>(Table2[[#This Row],[Current Month High]]/Table2[[#This Row],[Close Price]])-1</f>
        <v>3.8402711752304697E-2</v>
      </c>
      <c r="AI381">
        <v>16.902980447273698</v>
      </c>
      <c r="AJ381">
        <v>52.914032869784997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-0.05</v>
      </c>
      <c r="AM381" t="s">
        <v>10126</v>
      </c>
      <c r="AN381">
        <v>0.68</v>
      </c>
      <c r="AO381" t="s">
        <v>10125</v>
      </c>
      <c r="AP381">
        <v>4.2107872161607003E-2</v>
      </c>
      <c r="AQ381">
        <f>(Table2[[#This Row],[Sharpe Ratio]]-AVERAGE(Table2[Sharpe Ratio]))/_xlfn.STDEV.P(Table2[Sharpe Ratio])</f>
        <v>-0.13572350590363763</v>
      </c>
      <c r="AR3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-1.10242980018375</v>
      </c>
    </row>
    <row r="382" spans="1:44" x14ac:dyDescent="0.3">
      <c r="A382" t="s">
        <v>501</v>
      </c>
      <c r="B382" t="s">
        <v>502</v>
      </c>
      <c r="C382" t="s">
        <v>10076</v>
      </c>
      <c r="D382" t="s">
        <v>267</v>
      </c>
      <c r="E382">
        <v>40690.690225455</v>
      </c>
      <c r="F382">
        <v>644.45000000000005</v>
      </c>
      <c r="G382">
        <v>123.035919972191</v>
      </c>
      <c r="H382">
        <f>(Table2[[#This Row],[1Y Return vs Nifty]]-AVERAGE(Table2[1Y Return vs Nifty]))/_xlfn.STDEV.P(Table2[1Y Return vs Nifty])</f>
        <v>0.93866570794602699</v>
      </c>
      <c r="I382">
        <v>4.03654915490731</v>
      </c>
      <c r="J382">
        <f>(Table2[[#This Row],[1M Return vs Nifty]]-AVERAGE(Table2[1M Return vs Nifty]))/_xlfn.STDEV.P(Table2[1M Return vs Nifty])</f>
        <v>0.20168857002894844</v>
      </c>
      <c r="K382">
        <v>38.054755587406397</v>
      </c>
      <c r="L382">
        <f>(Table2[[#This Row],[6M Return vs Nifty]]-AVERAGE(Table2[6M Return vs Nifty]))/_xlfn.STDEV.P(Table2[6M Return vs Nifty])</f>
        <v>0.7670393570994215</v>
      </c>
      <c r="M382">
        <v>-0.82903947939704203</v>
      </c>
      <c r="N382">
        <f>(Table2[[#This Row],[1W Return vs Nifty]]-AVERAGE(Table2[1W Return vs Nifty]))/_xlfn.STDEV.P(Table2[1W Return vs Nifty])</f>
        <v>0.40980719401268167</v>
      </c>
      <c r="O382">
        <v>636.59</v>
      </c>
      <c r="P382">
        <v>602.18948907894799</v>
      </c>
      <c r="Q382">
        <v>494.45792930520702</v>
      </c>
      <c r="R382">
        <v>49.666844877906001</v>
      </c>
      <c r="S382" s="2">
        <f>(Table2[[#This Row],[Close Price]]-Table2[[#This Row],[20D EMA]])/Table2[[#This Row],[20D EMA]]</f>
        <v>1.2347036554140049E-2</v>
      </c>
      <c r="T382" s="2">
        <f>(Table2[[#This Row],[Close Price]]-Table2[[#This Row],[50D EMA]])/Table2[[#This Row],[50D EMA]]</f>
        <v>7.0178094582304548E-2</v>
      </c>
      <c r="U382" s="2">
        <f>(Table2[[#This Row],[Close Price]]-Table2[[#This Row],[200D EMA]])/Table2[[#This Row],[200D EMA]]</f>
        <v>0.30334647662654746</v>
      </c>
      <c r="V382">
        <v>0.74077514581959203</v>
      </c>
      <c r="W382">
        <v>640.85</v>
      </c>
      <c r="X382">
        <v>666.65</v>
      </c>
      <c r="Y382">
        <v>639</v>
      </c>
      <c r="Z382">
        <v>678.3</v>
      </c>
      <c r="AA382">
        <v>498.05</v>
      </c>
      <c r="AB382">
        <v>678.3</v>
      </c>
      <c r="AC382" s="2">
        <f>(Table2[[#This Row],[Close Price]]/Table2[[#This Row],[Day Low]])-1</f>
        <v>5.6175392057424833E-3</v>
      </c>
      <c r="AD382" s="2">
        <f>(Table2[[#This Row],[Day High]]/Table2[[#This Row],[Close Price]])-1</f>
        <v>3.4447978896733567E-2</v>
      </c>
      <c r="AE382" s="2">
        <f>(Table2[[#This Row],[Close Price]]/Table2[[#This Row],[Current Week Low]])-1</f>
        <v>8.5289514866979665E-3</v>
      </c>
      <c r="AF382" s="2">
        <f>(Table2[[#This Row],[Current Week High]]/Table2[[#This Row],[Close Price]])-1</f>
        <v>5.2525409263713074E-2</v>
      </c>
      <c r="AG382" s="2">
        <f>(Table2[[#This Row],[Close Price]]/Table2[[#This Row],[Current Month Low]])-1</f>
        <v>0.29394639092460606</v>
      </c>
      <c r="AH382" s="2">
        <f>(Table2[[#This Row],[Current Month High]]/Table2[[#This Row],[Close Price]])-1</f>
        <v>5.2525409263713074E-2</v>
      </c>
      <c r="AI382">
        <v>5.2525409263713003</v>
      </c>
      <c r="AJ382">
        <v>152.725490196078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0.15</v>
      </c>
      <c r="AM382" t="s">
        <v>10125</v>
      </c>
      <c r="AN382">
        <v>5.35</v>
      </c>
      <c r="AO382" t="s">
        <v>10125</v>
      </c>
      <c r="AP382">
        <v>4.1971062100594002E-2</v>
      </c>
      <c r="AQ382">
        <f>(Table2[[#This Row],[Sharpe Ratio]]-AVERAGE(Table2[Sharpe Ratio]))/_xlfn.STDEV.P(Table2[Sharpe Ratio])</f>
        <v>-0.13727026528698505</v>
      </c>
      <c r="AR3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2.1799305638000934</v>
      </c>
    </row>
    <row r="383" spans="1:44" x14ac:dyDescent="0.3">
      <c r="A383" t="s">
        <v>1521</v>
      </c>
      <c r="B383" t="s">
        <v>1522</v>
      </c>
      <c r="C383" t="s">
        <v>10074</v>
      </c>
      <c r="D383" t="s">
        <v>278</v>
      </c>
      <c r="E383">
        <v>5988.6215327399996</v>
      </c>
      <c r="F383">
        <v>1217.3</v>
      </c>
      <c r="G383">
        <v>135.706935670744</v>
      </c>
      <c r="H383">
        <f>(Table2[[#This Row],[1Y Return vs Nifty]]-AVERAGE(Table2[1Y Return vs Nifty]))/_xlfn.STDEV.P(Table2[1Y Return vs Nifty])</f>
        <v>1.0902981323318768</v>
      </c>
      <c r="I383">
        <v>11.7651269896947</v>
      </c>
      <c r="J383">
        <f>(Table2[[#This Row],[1M Return vs Nifty]]-AVERAGE(Table2[1M Return vs Nifty]))/_xlfn.STDEV.P(Table2[1M Return vs Nifty])</f>
        <v>0.91748430731587127</v>
      </c>
      <c r="K383">
        <v>56.300004961097002</v>
      </c>
      <c r="L383">
        <f>(Table2[[#This Row],[6M Return vs Nifty]]-AVERAGE(Table2[6M Return vs Nifty]))/_xlfn.STDEV.P(Table2[6M Return vs Nifty])</f>
        <v>1.3244307953659704</v>
      </c>
      <c r="M383">
        <v>13.3513279606538</v>
      </c>
      <c r="N383">
        <f>(Table2[[#This Row],[1W Return vs Nifty]]-AVERAGE(Table2[1W Return vs Nifty]))/_xlfn.STDEV.P(Table2[1W Return vs Nifty])</f>
        <v>3.1906272904529307</v>
      </c>
      <c r="O383">
        <v>1043.32</v>
      </c>
      <c r="P383">
        <v>999.19458408624598</v>
      </c>
      <c r="Q383">
        <v>842.13159608359604</v>
      </c>
      <c r="R383">
        <v>86.177049428009795</v>
      </c>
      <c r="S383" s="2">
        <f>(Table2[[#This Row],[Close Price]]-Table2[[#This Row],[20D EMA]])/Table2[[#This Row],[20D EMA]]</f>
        <v>0.16675612467890966</v>
      </c>
      <c r="T383" s="2">
        <f>(Table2[[#This Row],[Close Price]]-Table2[[#This Row],[50D EMA]])/Table2[[#This Row],[50D EMA]]</f>
        <v>0.21828122308449993</v>
      </c>
      <c r="U383" s="2">
        <f>(Table2[[#This Row],[Close Price]]-Table2[[#This Row],[200D EMA]])/Table2[[#This Row],[200D EMA]]</f>
        <v>0.44549854875551065</v>
      </c>
      <c r="V383">
        <v>2.3405227816363499</v>
      </c>
      <c r="W383">
        <v>1150.05</v>
      </c>
      <c r="X383">
        <v>1220.05</v>
      </c>
      <c r="Y383">
        <v>998</v>
      </c>
      <c r="Z383">
        <v>1255</v>
      </c>
      <c r="AA383">
        <v>849.15</v>
      </c>
      <c r="AB383">
        <v>1255</v>
      </c>
      <c r="AC383" s="2">
        <f>(Table2[[#This Row],[Close Price]]/Table2[[#This Row],[Day Low]])-1</f>
        <v>5.847571844702415E-2</v>
      </c>
      <c r="AD383" s="2">
        <f>(Table2[[#This Row],[Day High]]/Table2[[#This Row],[Close Price]])-1</f>
        <v>2.259098003778881E-3</v>
      </c>
      <c r="AE383" s="2">
        <f>(Table2[[#This Row],[Close Price]]/Table2[[#This Row],[Current Week Low]])-1</f>
        <v>0.21973947895791568</v>
      </c>
      <c r="AF383" s="2">
        <f>(Table2[[#This Row],[Current Week High]]/Table2[[#This Row],[Close Price]])-1</f>
        <v>3.0970179906350204E-2</v>
      </c>
      <c r="AG383" s="2">
        <f>(Table2[[#This Row],[Close Price]]/Table2[[#This Row],[Current Month Low]])-1</f>
        <v>0.43355119825708055</v>
      </c>
      <c r="AH383" s="2">
        <f>(Table2[[#This Row],[Current Month High]]/Table2[[#This Row],[Close Price]])-1</f>
        <v>3.0970179906350204E-2</v>
      </c>
      <c r="AI383">
        <v>3.0970179906350199</v>
      </c>
      <c r="AJ383">
        <v>164.918389553862</v>
      </c>
      <c r="AK383" t="str">
        <f>IF(AND(Table2[[#This Row],[20D EMA]]&gt;Table2[[#This Row],[50D EMA]],Table2[[#This Row],[50D EMA]]&gt;Table2[[#This Row],[200D EMA]]),"Uptrend","Downtrend/NoTrend")</f>
        <v>Uptrend</v>
      </c>
      <c r="AL383">
        <v>0.01</v>
      </c>
      <c r="AM383" t="s">
        <v>10125</v>
      </c>
      <c r="AN383">
        <v>27.49</v>
      </c>
      <c r="AO383" t="s">
        <v>10125</v>
      </c>
      <c r="AP383">
        <v>4.1380819999318003E-2</v>
      </c>
      <c r="AQ383">
        <f>(Table2[[#This Row],[Sharpe Ratio]]-AVERAGE(Table2[Sharpe Ratio]))/_xlfn.STDEV.P(Table2[Sharpe Ratio])</f>
        <v>-0.1439434770510569</v>
      </c>
      <c r="AR3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6.3788970484155918</v>
      </c>
    </row>
    <row r="384" spans="1:44" x14ac:dyDescent="0.3">
      <c r="A384" t="s">
        <v>754</v>
      </c>
      <c r="B384" t="s">
        <v>755</v>
      </c>
      <c r="C384" t="s">
        <v>10090</v>
      </c>
      <c r="D384" t="s">
        <v>378</v>
      </c>
      <c r="E384">
        <v>20305.058411959999</v>
      </c>
      <c r="F384">
        <v>506.8</v>
      </c>
      <c r="G384">
        <v>59.8346373778081</v>
      </c>
      <c r="H384">
        <f>(Table2[[#This Row],[1Y Return vs Nifty]]-AVERAGE(Table2[1Y Return vs Nifty]))/_xlfn.STDEV.P(Table2[1Y Return vs Nifty])</f>
        <v>0.18234404186397055</v>
      </c>
      <c r="I384">
        <v>16.239970842226199</v>
      </c>
      <c r="J384">
        <f>(Table2[[#This Row],[1M Return vs Nifty]]-AVERAGE(Table2[1M Return vs Nifty]))/_xlfn.STDEV.P(Table2[1M Return vs Nifty])</f>
        <v>1.3319297878607086</v>
      </c>
      <c r="K384">
        <v>22.613363298214001</v>
      </c>
      <c r="L384">
        <f>(Table2[[#This Row],[6M Return vs Nifty]]-AVERAGE(Table2[6M Return vs Nifty]))/_xlfn.STDEV.P(Table2[6M Return vs Nifty])</f>
        <v>0.29530560983028437</v>
      </c>
      <c r="M384">
        <v>-12.8502902165562</v>
      </c>
      <c r="N384">
        <f>(Table2[[#This Row],[1W Return vs Nifty]]-AVERAGE(Table2[1W Return vs Nifty]))/_xlfn.STDEV.P(Table2[1W Return vs Nifty])</f>
        <v>-1.9476024976306467</v>
      </c>
      <c r="O384">
        <v>466.82</v>
      </c>
      <c r="P384">
        <v>429.08113804394497</v>
      </c>
      <c r="Q384">
        <v>369.229530223994</v>
      </c>
      <c r="R384">
        <v>60.187434751817698</v>
      </c>
      <c r="S384" s="2">
        <f>(Table2[[#This Row],[Close Price]]-Table2[[#This Row],[20D EMA]])/Table2[[#This Row],[20D EMA]]</f>
        <v>8.5643288633734674E-2</v>
      </c>
      <c r="T384" s="2">
        <f>(Table2[[#This Row],[Close Price]]-Table2[[#This Row],[50D EMA]])/Table2[[#This Row],[50D EMA]]</f>
        <v>0.18112859099412415</v>
      </c>
      <c r="U384" s="2">
        <f>(Table2[[#This Row],[Close Price]]-Table2[[#This Row],[200D EMA]])/Table2[[#This Row],[200D EMA]]</f>
        <v>0.37258793924892342</v>
      </c>
      <c r="V384">
        <v>3.40143953515613</v>
      </c>
      <c r="W384">
        <v>498.2</v>
      </c>
      <c r="X384">
        <v>513.85</v>
      </c>
      <c r="Y384">
        <v>494.35</v>
      </c>
      <c r="Z384">
        <v>537</v>
      </c>
      <c r="AA384">
        <v>333.4</v>
      </c>
      <c r="AB384">
        <v>574.35</v>
      </c>
      <c r="AC384" s="2">
        <f>(Table2[[#This Row],[Close Price]]/Table2[[#This Row],[Day Low]])-1</f>
        <v>1.726214371738255E-2</v>
      </c>
      <c r="AD384" s="2">
        <f>(Table2[[#This Row],[Day High]]/Table2[[#This Row],[Close Price]])-1</f>
        <v>1.3910812943962236E-2</v>
      </c>
      <c r="AE384" s="2">
        <f>(Table2[[#This Row],[Close Price]]/Table2[[#This Row],[Current Week Low]])-1</f>
        <v>2.5184585819763239E-2</v>
      </c>
      <c r="AF384" s="2">
        <f>(Table2[[#This Row],[Current Week High]]/Table2[[#This Row],[Close Price]])-1</f>
        <v>5.9589581689029281E-2</v>
      </c>
      <c r="AG384" s="2">
        <f>(Table2[[#This Row],[Close Price]]/Table2[[#This Row],[Current Month Low]])-1</f>
        <v>0.52009598080383945</v>
      </c>
      <c r="AH384" s="2">
        <f>(Table2[[#This Row],[Current Month High]]/Table2[[#This Row],[Close Price]])-1</f>
        <v>0.13328729281767959</v>
      </c>
      <c r="AI384">
        <v>13.328729281767901</v>
      </c>
      <c r="AJ384">
        <v>102.67946410717801</v>
      </c>
      <c r="AK384" t="str">
        <f>IF(AND(Table2[[#This Row],[20D EMA]]&gt;Table2[[#This Row],[50D EMA]],Table2[[#This Row],[50D EMA]]&gt;Table2[[#This Row],[200D EMA]]),"Uptrend","Downtrend/NoTrend")</f>
        <v>Uptrend</v>
      </c>
      <c r="AL384">
        <v>0.25</v>
      </c>
      <c r="AM384" t="s">
        <v>10125</v>
      </c>
      <c r="AN384">
        <v>19.739999999999998</v>
      </c>
      <c r="AO384" t="s">
        <v>10125</v>
      </c>
      <c r="AP384">
        <v>4.1053063213240003E-2</v>
      </c>
      <c r="AQ384">
        <f>(Table2[[#This Row],[Sharpe Ratio]]-AVERAGE(Table2[Sharpe Ratio]))/_xlfn.STDEV.P(Table2[Sharpe Ratio])</f>
        <v>-0.14764905894005084</v>
      </c>
      <c r="AR3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-0.28567211701573392</v>
      </c>
    </row>
    <row r="385" spans="1:44" x14ac:dyDescent="0.3">
      <c r="A385" t="s">
        <v>1515</v>
      </c>
      <c r="B385" t="s">
        <v>1516</v>
      </c>
      <c r="C385" t="s">
        <v>10078</v>
      </c>
      <c r="D385" t="s">
        <v>119</v>
      </c>
      <c r="E385">
        <v>6038.2151388250004</v>
      </c>
      <c r="F385">
        <v>1014.95</v>
      </c>
      <c r="G385">
        <v>45.511751602901199</v>
      </c>
      <c r="H385">
        <f>(Table2[[#This Row],[1Y Return vs Nifty]]-AVERAGE(Table2[1Y Return vs Nifty]))/_xlfn.STDEV.P(Table2[1Y Return vs Nifty])</f>
        <v>1.0943899529780888E-2</v>
      </c>
      <c r="I385">
        <v>6.6081070001481299</v>
      </c>
      <c r="J385">
        <f>(Table2[[#This Row],[1M Return vs Nifty]]-AVERAGE(Table2[1M Return vs Nifty]))/_xlfn.STDEV.P(Table2[1M Return vs Nifty])</f>
        <v>0.43985789214211057</v>
      </c>
      <c r="K385">
        <v>11.135636583130699</v>
      </c>
      <c r="L385">
        <f>(Table2[[#This Row],[6M Return vs Nifty]]-AVERAGE(Table2[6M Return vs Nifty]))/_xlfn.STDEV.P(Table2[6M Return vs Nifty])</f>
        <v>-5.5338356208124682E-2</v>
      </c>
      <c r="M385">
        <v>-6.81925874221798</v>
      </c>
      <c r="N385">
        <f>(Table2[[#This Row],[1W Return vs Nifty]]-AVERAGE(Table2[1W Return vs Nifty]))/_xlfn.STDEV.P(Table2[1W Return vs Nifty])</f>
        <v>-0.76489594245810621</v>
      </c>
      <c r="O385">
        <v>1000.93</v>
      </c>
      <c r="P385">
        <v>965.64490934307696</v>
      </c>
      <c r="Q385">
        <v>865.08623805846901</v>
      </c>
      <c r="R385">
        <v>50.958108301939198</v>
      </c>
      <c r="S385" s="2">
        <f>(Table2[[#This Row],[Close Price]]-Table2[[#This Row],[20D EMA]])/Table2[[#This Row],[20D EMA]]</f>
        <v>1.4006973514631489E-2</v>
      </c>
      <c r="T385" s="2">
        <f>(Table2[[#This Row],[Close Price]]-Table2[[#This Row],[50D EMA]])/Table2[[#This Row],[50D EMA]]</f>
        <v>5.105923531504461E-2</v>
      </c>
      <c r="U385" s="2">
        <f>(Table2[[#This Row],[Close Price]]-Table2[[#This Row],[200D EMA]])/Table2[[#This Row],[200D EMA]]</f>
        <v>0.17323563287502225</v>
      </c>
      <c r="V385">
        <v>1.6007662713024999</v>
      </c>
      <c r="W385">
        <v>989.5</v>
      </c>
      <c r="X385">
        <v>1019.35</v>
      </c>
      <c r="Y385">
        <v>982.5</v>
      </c>
      <c r="Z385">
        <v>1078</v>
      </c>
      <c r="AA385">
        <v>821.25</v>
      </c>
      <c r="AB385">
        <v>1083</v>
      </c>
      <c r="AC385" s="2">
        <f>(Table2[[#This Row],[Close Price]]/Table2[[#This Row],[Day Low]])-1</f>
        <v>2.5720060636685194E-2</v>
      </c>
      <c r="AD385" s="2">
        <f>(Table2[[#This Row],[Day High]]/Table2[[#This Row],[Close Price]])-1</f>
        <v>4.3351889255627274E-3</v>
      </c>
      <c r="AE385" s="2">
        <f>(Table2[[#This Row],[Close Price]]/Table2[[#This Row],[Current Week Low]])-1</f>
        <v>3.3027989821883041E-2</v>
      </c>
      <c r="AF385" s="2">
        <f>(Table2[[#This Row],[Current Week High]]/Table2[[#This Row],[Close Price]])-1</f>
        <v>6.2121286762894634E-2</v>
      </c>
      <c r="AG385" s="2">
        <f>(Table2[[#This Row],[Close Price]]/Table2[[#This Row],[Current Month Low]])-1</f>
        <v>0.23585996955859967</v>
      </c>
      <c r="AH385" s="2">
        <f>(Table2[[#This Row],[Current Month High]]/Table2[[#This Row],[Close Price]])-1</f>
        <v>6.7047637814670713E-2</v>
      </c>
      <c r="AI385">
        <v>6.8131435046061304</v>
      </c>
      <c r="AJ385">
        <v>76.513043478260798</v>
      </c>
      <c r="AK385" t="str">
        <f>IF(AND(Table2[[#This Row],[20D EMA]]&gt;Table2[[#This Row],[50D EMA]],Table2[[#This Row],[50D EMA]]&gt;Table2[[#This Row],[200D EMA]]),"Uptrend","Downtrend/NoTrend")</f>
        <v>Uptrend</v>
      </c>
      <c r="AL385">
        <v>0.12</v>
      </c>
      <c r="AM385" t="s">
        <v>10125</v>
      </c>
      <c r="AN385">
        <v>-2.78</v>
      </c>
      <c r="AO385" t="s">
        <v>10126</v>
      </c>
      <c r="AP385">
        <v>4.0739915228151999E-2</v>
      </c>
      <c r="AQ385">
        <f>(Table2[[#This Row],[Sharpe Ratio]]-AVERAGE(Table2[Sharpe Ratio]))/_xlfn.STDEV.P(Table2[Sharpe Ratio])</f>
        <v>-0.15118947534455182</v>
      </c>
      <c r="AR3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-0.52062198233889123</v>
      </c>
    </row>
    <row r="386" spans="1:44" x14ac:dyDescent="0.3">
      <c r="A386" t="s">
        <v>1335</v>
      </c>
      <c r="B386" t="s">
        <v>1336</v>
      </c>
      <c r="C386" t="s">
        <v>10076</v>
      </c>
      <c r="D386" t="s">
        <v>535</v>
      </c>
      <c r="E386">
        <v>7891.9168444819998</v>
      </c>
      <c r="F386">
        <v>239.14</v>
      </c>
      <c r="G386">
        <v>7.0776750764673002</v>
      </c>
      <c r="H386">
        <f>(Table2[[#This Row],[1Y Return vs Nifty]]-AVERAGE(Table2[1Y Return vs Nifty]))/_xlfn.STDEV.P(Table2[1Y Return vs Nifty])</f>
        <v>-0.44899177898097842</v>
      </c>
      <c r="I386">
        <v>5.8047058519633099</v>
      </c>
      <c r="J386">
        <f>(Table2[[#This Row],[1M Return vs Nifty]]-AVERAGE(Table2[1M Return vs Nifty]))/_xlfn.STDEV.P(Table2[1M Return vs Nifty])</f>
        <v>0.36544949133470211</v>
      </c>
      <c r="K386">
        <v>3.19593633732396</v>
      </c>
      <c r="L386">
        <f>(Table2[[#This Row],[6M Return vs Nifty]]-AVERAGE(Table2[6M Return vs Nifty]))/_xlfn.STDEV.P(Table2[6M Return vs Nifty])</f>
        <v>-0.2978957939703637</v>
      </c>
      <c r="M386">
        <v>-2.7394121977269199</v>
      </c>
      <c r="N386">
        <f>(Table2[[#This Row],[1W Return vs Nifty]]-AVERAGE(Table2[1W Return vs Nifty]))/_xlfn.STDEV.P(Table2[1W Return vs Nifty])</f>
        <v>3.5176362387075645E-2</v>
      </c>
      <c r="O386">
        <v>228.5</v>
      </c>
      <c r="P386">
        <v>223.652464485736</v>
      </c>
      <c r="Q386">
        <v>217.30010675803001</v>
      </c>
      <c r="R386">
        <v>70.769994040542102</v>
      </c>
      <c r="S386" s="2">
        <f>(Table2[[#This Row],[Close Price]]-Table2[[#This Row],[20D EMA]])/Table2[[#This Row],[20D EMA]]</f>
        <v>4.6564551422319418E-2</v>
      </c>
      <c r="T386" s="2">
        <f>(Table2[[#This Row],[Close Price]]-Table2[[#This Row],[50D EMA]])/Table2[[#This Row],[50D EMA]]</f>
        <v>6.9248222012110838E-2</v>
      </c>
      <c r="U386" s="2">
        <f>(Table2[[#This Row],[Close Price]]-Table2[[#This Row],[200D EMA]])/Table2[[#This Row],[200D EMA]]</f>
        <v>0.10050567193825326</v>
      </c>
      <c r="V386">
        <v>2.2247524827801102</v>
      </c>
      <c r="W386">
        <v>234</v>
      </c>
      <c r="X386">
        <v>240.1</v>
      </c>
      <c r="Y386">
        <v>232.51</v>
      </c>
      <c r="Z386">
        <v>245.55</v>
      </c>
      <c r="AA386">
        <v>201.6</v>
      </c>
      <c r="AB386">
        <v>245.55</v>
      </c>
      <c r="AC386" s="2">
        <f>(Table2[[#This Row],[Close Price]]/Table2[[#This Row],[Day Low]])-1</f>
        <v>2.1965811965811932E-2</v>
      </c>
      <c r="AD386" s="2">
        <f>(Table2[[#This Row],[Day High]]/Table2[[#This Row],[Close Price]])-1</f>
        <v>4.0143848791502901E-3</v>
      </c>
      <c r="AE386" s="2">
        <f>(Table2[[#This Row],[Close Price]]/Table2[[#This Row],[Current Week Low]])-1</f>
        <v>2.8514902584835022E-2</v>
      </c>
      <c r="AF386" s="2">
        <f>(Table2[[#This Row],[Current Week High]]/Table2[[#This Row],[Close Price]])-1</f>
        <v>2.6804382370159807E-2</v>
      </c>
      <c r="AG386" s="2">
        <f>(Table2[[#This Row],[Close Price]]/Table2[[#This Row],[Current Month Low]])-1</f>
        <v>0.18621031746031735</v>
      </c>
      <c r="AH386" s="2">
        <f>(Table2[[#This Row],[Current Month High]]/Table2[[#This Row],[Close Price]])-1</f>
        <v>2.6804382370159807E-2</v>
      </c>
      <c r="AI386">
        <v>17.337124696830301</v>
      </c>
      <c r="AJ386">
        <v>46.891891891891802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-0.04</v>
      </c>
      <c r="AM386" t="s">
        <v>10126</v>
      </c>
      <c r="AN386">
        <v>9.3699999999999992</v>
      </c>
      <c r="AO386" t="s">
        <v>10125</v>
      </c>
      <c r="AP386">
        <v>4.0204617944401999E-2</v>
      </c>
      <c r="AQ386">
        <f>(Table2[[#This Row],[Sharpe Ratio]]-AVERAGE(Table2[Sharpe Ratio]))/_xlfn.STDEV.P(Table2[Sharpe Ratio])</f>
        <v>-0.15724148709273758</v>
      </c>
      <c r="AR3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-0.50350320632230183</v>
      </c>
    </row>
    <row r="387" spans="1:44" x14ac:dyDescent="0.3">
      <c r="A387" t="s">
        <v>52</v>
      </c>
      <c r="B387" t="s">
        <v>53</v>
      </c>
      <c r="C387" t="s">
        <v>10076</v>
      </c>
      <c r="D387" t="s">
        <v>24</v>
      </c>
      <c r="E387">
        <v>390967.88757442503</v>
      </c>
      <c r="F387">
        <v>1265.25</v>
      </c>
      <c r="G387">
        <v>2.78729625715573</v>
      </c>
      <c r="H387">
        <f>(Table2[[#This Row],[1Y Return vs Nifty]]-AVERAGE(Table2[1Y Return vs Nifty]))/_xlfn.STDEV.P(Table2[1Y Return vs Nifty])</f>
        <v>-0.50033419362104603</v>
      </c>
      <c r="I387">
        <v>3.7626286909285298</v>
      </c>
      <c r="J387">
        <f>(Table2[[#This Row],[1M Return vs Nifty]]-AVERAGE(Table2[1M Return vs Nifty]))/_xlfn.STDEV.P(Table2[1M Return vs Nifty])</f>
        <v>0.17631894774357482</v>
      </c>
      <c r="K387">
        <v>3.9596131652465698</v>
      </c>
      <c r="L387">
        <f>(Table2[[#This Row],[6M Return vs Nifty]]-AVERAGE(Table2[6M Return vs Nifty]))/_xlfn.STDEV.P(Table2[6M Return vs Nifty])</f>
        <v>-0.27456550580776812</v>
      </c>
      <c r="M387">
        <v>2.0232701122838299</v>
      </c>
      <c r="N387">
        <f>(Table2[[#This Row],[1W Return vs Nifty]]-AVERAGE(Table2[1W Return vs Nifty]))/_xlfn.STDEV.P(Table2[1W Return vs Nifty])</f>
        <v>0.96915517052654088</v>
      </c>
      <c r="O387">
        <v>1220.3800000000001</v>
      </c>
      <c r="P387">
        <v>1172.83002717418</v>
      </c>
      <c r="Q387">
        <v>1083.99375597363</v>
      </c>
      <c r="R387">
        <v>63.3570192460299</v>
      </c>
      <c r="S387" s="2">
        <f>(Table2[[#This Row],[Close Price]]-Table2[[#This Row],[20D EMA]])/Table2[[#This Row],[20D EMA]]</f>
        <v>3.6767236434553076E-2</v>
      </c>
      <c r="T387" s="2">
        <f>(Table2[[#This Row],[Close Price]]-Table2[[#This Row],[50D EMA]])/Table2[[#This Row],[50D EMA]]</f>
        <v>7.8800824232388489E-2</v>
      </c>
      <c r="U387" s="2">
        <f>(Table2[[#This Row],[Close Price]]-Table2[[#This Row],[200D EMA]])/Table2[[#This Row],[200D EMA]]</f>
        <v>0.16721152038700435</v>
      </c>
      <c r="V387">
        <v>1.17003787171884</v>
      </c>
      <c r="W387">
        <v>1261.5999999999999</v>
      </c>
      <c r="X387">
        <v>1289.9000000000001</v>
      </c>
      <c r="Y387">
        <v>1225.05</v>
      </c>
      <c r="Z387">
        <v>1310</v>
      </c>
      <c r="AA387">
        <v>1101.55</v>
      </c>
      <c r="AB387">
        <v>1310</v>
      </c>
      <c r="AC387" s="2">
        <f>(Table2[[#This Row],[Close Price]]/Table2[[#This Row],[Day Low]])-1</f>
        <v>2.8931515535828289E-3</v>
      </c>
      <c r="AD387" s="2">
        <f>(Table2[[#This Row],[Day High]]/Table2[[#This Row],[Close Price]])-1</f>
        <v>1.9482315747876067E-2</v>
      </c>
      <c r="AE387" s="2">
        <f>(Table2[[#This Row],[Close Price]]/Table2[[#This Row],[Current Week Low]])-1</f>
        <v>3.2814987143382046E-2</v>
      </c>
      <c r="AF387" s="2">
        <f>(Table2[[#This Row],[Current Week High]]/Table2[[#This Row],[Close Price]])-1</f>
        <v>3.5368504248172394E-2</v>
      </c>
      <c r="AG387" s="2">
        <f>(Table2[[#This Row],[Close Price]]/Table2[[#This Row],[Current Month Low]])-1</f>
        <v>0.14860877853933108</v>
      </c>
      <c r="AH387" s="2">
        <f>(Table2[[#This Row],[Current Month High]]/Table2[[#This Row],[Close Price]])-1</f>
        <v>3.5368504248172394E-2</v>
      </c>
      <c r="AI387">
        <v>3.5368504248172301</v>
      </c>
      <c r="AJ387">
        <v>36.466591166477897</v>
      </c>
      <c r="AK387" t="str">
        <f>IF(AND(Table2[[#This Row],[20D EMA]]&gt;Table2[[#This Row],[50D EMA]],Table2[[#This Row],[50D EMA]]&gt;Table2[[#This Row],[200D EMA]]),"Uptrend","Downtrend/NoTrend")</f>
        <v>Uptrend</v>
      </c>
      <c r="AL387">
        <v>0.09</v>
      </c>
      <c r="AM387" t="s">
        <v>10125</v>
      </c>
      <c r="AN387">
        <v>5.91</v>
      </c>
      <c r="AO387" t="s">
        <v>10125</v>
      </c>
      <c r="AP387">
        <v>3.9816008606305998E-2</v>
      </c>
      <c r="AQ387">
        <f>(Table2[[#This Row],[Sharpe Ratio]]-AVERAGE(Table2[Sharpe Ratio]))/_xlfn.STDEV.P(Table2[Sharpe Ratio])</f>
        <v>-0.16163506118886561</v>
      </c>
      <c r="AR3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0.20893935765243588</v>
      </c>
    </row>
    <row r="388" spans="1:44" x14ac:dyDescent="0.3">
      <c r="A388" t="s">
        <v>149</v>
      </c>
      <c r="B388" t="s">
        <v>150</v>
      </c>
      <c r="C388" t="s">
        <v>10087</v>
      </c>
      <c r="D388" t="s">
        <v>151</v>
      </c>
      <c r="E388">
        <v>174235.62958965599</v>
      </c>
      <c r="F388">
        <v>200.56</v>
      </c>
      <c r="G388">
        <v>140.131455558846</v>
      </c>
      <c r="H388">
        <f>(Table2[[#This Row],[1Y Return vs Nifty]]-AVERAGE(Table2[1Y Return vs Nifty]))/_xlfn.STDEV.P(Table2[1Y Return vs Nifty])</f>
        <v>1.143245795987043</v>
      </c>
      <c r="I388">
        <v>4.3481173282523002</v>
      </c>
      <c r="J388">
        <f>(Table2[[#This Row],[1M Return vs Nifty]]-AVERAGE(Table2[1M Return vs Nifty]))/_xlfn.STDEV.P(Table2[1M Return vs Nifty])</f>
        <v>0.23054500068437603</v>
      </c>
      <c r="K388">
        <v>52.5441213591332</v>
      </c>
      <c r="L388">
        <f>(Table2[[#This Row],[6M Return vs Nifty]]-AVERAGE(Table2[6M Return vs Nifty]))/_xlfn.STDEV.P(Table2[6M Return vs Nifty])</f>
        <v>1.2096887427920471</v>
      </c>
      <c r="M388">
        <v>-0.97991486997883104</v>
      </c>
      <c r="N388">
        <f>(Table2[[#This Row],[1W Return vs Nifty]]-AVERAGE(Table2[1W Return vs Nifty]))/_xlfn.STDEV.P(Table2[1W Return vs Nifty])</f>
        <v>0.38021999749172836</v>
      </c>
      <c r="O388">
        <v>192.36</v>
      </c>
      <c r="P388">
        <v>186.54894104477</v>
      </c>
      <c r="Q388">
        <v>151.736556899379</v>
      </c>
      <c r="R388">
        <v>64.962321013011504</v>
      </c>
      <c r="S388" s="2">
        <f>(Table2[[#This Row],[Close Price]]-Table2[[#This Row],[20D EMA]])/Table2[[#This Row],[20D EMA]]</f>
        <v>4.2628405073819861E-2</v>
      </c>
      <c r="T388" s="2">
        <f>(Table2[[#This Row],[Close Price]]-Table2[[#This Row],[50D EMA]])/Table2[[#This Row],[50D EMA]]</f>
        <v>7.5106612113480048E-2</v>
      </c>
      <c r="U388" s="2">
        <f>(Table2[[#This Row],[Close Price]]-Table2[[#This Row],[200D EMA]])/Table2[[#This Row],[200D EMA]]</f>
        <v>0.32176453781666653</v>
      </c>
      <c r="V388">
        <v>1.1459233218179099</v>
      </c>
      <c r="W388">
        <v>199.1</v>
      </c>
      <c r="X388">
        <v>203.92</v>
      </c>
      <c r="Y388">
        <v>191.95</v>
      </c>
      <c r="Z388">
        <v>204.7</v>
      </c>
      <c r="AA388">
        <v>146.30000000000001</v>
      </c>
      <c r="AB388">
        <v>204.7</v>
      </c>
      <c r="AC388" s="2">
        <f>(Table2[[#This Row],[Close Price]]/Table2[[#This Row],[Day Low]])-1</f>
        <v>7.3329984932195558E-3</v>
      </c>
      <c r="AD388" s="2">
        <f>(Table2[[#This Row],[Day High]]/Table2[[#This Row],[Close Price]])-1</f>
        <v>1.6753091344235971E-2</v>
      </c>
      <c r="AE388" s="2">
        <f>(Table2[[#This Row],[Close Price]]/Table2[[#This Row],[Current Week Low]])-1</f>
        <v>4.4855431101849419E-2</v>
      </c>
      <c r="AF388" s="2">
        <f>(Table2[[#This Row],[Current Week High]]/Table2[[#This Row],[Close Price]])-1</f>
        <v>2.0642201834862206E-2</v>
      </c>
      <c r="AG388" s="2">
        <f>(Table2[[#This Row],[Close Price]]/Table2[[#This Row],[Current Month Low]])-1</f>
        <v>0.37088174982911815</v>
      </c>
      <c r="AH388" s="2">
        <f>(Table2[[#This Row],[Current Month High]]/Table2[[#This Row],[Close Price]])-1</f>
        <v>2.0642201834862206E-2</v>
      </c>
      <c r="AI388">
        <v>3.3107299561228398</v>
      </c>
      <c r="AJ388">
        <v>174.73972602739701</v>
      </c>
      <c r="AK388" t="str">
        <f>IF(AND(Table2[[#This Row],[20D EMA]]&gt;Table2[[#This Row],[50D EMA]],Table2[[#This Row],[50D EMA]]&gt;Table2[[#This Row],[200D EMA]]),"Uptrend","Downtrend/NoTrend")</f>
        <v>Uptrend</v>
      </c>
      <c r="AL388">
        <v>0.01</v>
      </c>
      <c r="AM388" t="s">
        <v>10125</v>
      </c>
      <c r="AN388">
        <v>8.99</v>
      </c>
      <c r="AO388" t="s">
        <v>10125</v>
      </c>
      <c r="AP388">
        <v>3.9781893109899998E-2</v>
      </c>
      <c r="AQ388">
        <f>(Table2[[#This Row],[Sharpe Ratio]]-AVERAGE(Table2[Sharpe Ratio]))/_xlfn.STDEV.P(Table2[Sharpe Ratio])</f>
        <v>-0.16202076720926217</v>
      </c>
      <c r="AR3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2.8016787697459322</v>
      </c>
    </row>
    <row r="389" spans="1:44" x14ac:dyDescent="0.3">
      <c r="A389" t="s">
        <v>518</v>
      </c>
      <c r="B389" t="s">
        <v>519</v>
      </c>
      <c r="C389" t="s">
        <v>10080</v>
      </c>
      <c r="D389" t="s">
        <v>197</v>
      </c>
      <c r="E389">
        <v>37592.120998600003</v>
      </c>
      <c r="F389">
        <v>641</v>
      </c>
      <c r="G389">
        <v>-2.0672262547536202</v>
      </c>
      <c r="H389">
        <f>(Table2[[#This Row],[1Y Return vs Nifty]]-AVERAGE(Table2[1Y Return vs Nifty]))/_xlfn.STDEV.P(Table2[1Y Return vs Nifty])</f>
        <v>-0.5584276436828719</v>
      </c>
      <c r="I389">
        <v>-3.4385488364819201</v>
      </c>
      <c r="J389">
        <f>(Table2[[#This Row],[1M Return vs Nifty]]-AVERAGE(Table2[1M Return vs Nifty]))/_xlfn.STDEV.P(Table2[1M Return vs Nifty])</f>
        <v>-0.49063068875556809</v>
      </c>
      <c r="K389">
        <v>-8.7919294213619299</v>
      </c>
      <c r="L389">
        <f>(Table2[[#This Row],[6M Return vs Nifty]]-AVERAGE(Table2[6M Return vs Nifty]))/_xlfn.STDEV.P(Table2[6M Return vs Nifty])</f>
        <v>-0.66412448178514893</v>
      </c>
      <c r="M389">
        <v>-1.0511451383258299</v>
      </c>
      <c r="N389">
        <f>(Table2[[#This Row],[1W Return vs Nifty]]-AVERAGE(Table2[1W Return vs Nifty]))/_xlfn.STDEV.P(Table2[1W Return vs Nifty])</f>
        <v>0.36625149050264177</v>
      </c>
      <c r="O389">
        <v>641.62</v>
      </c>
      <c r="P389">
        <v>640.21591150993504</v>
      </c>
      <c r="Q389">
        <v>612.85875655373695</v>
      </c>
      <c r="R389">
        <v>48.943906803477503</v>
      </c>
      <c r="S389" s="2">
        <f>(Table2[[#This Row],[Close Price]]-Table2[[#This Row],[20D EMA]])/Table2[[#This Row],[20D EMA]]</f>
        <v>-9.6630404289143809E-4</v>
      </c>
      <c r="T389" s="2">
        <f>(Table2[[#This Row],[Close Price]]-Table2[[#This Row],[50D EMA]])/Table2[[#This Row],[50D EMA]]</f>
        <v>1.2247250903460124E-3</v>
      </c>
      <c r="U389" s="2">
        <f>(Table2[[#This Row],[Close Price]]-Table2[[#This Row],[200D EMA]])/Table2[[#This Row],[200D EMA]]</f>
        <v>4.5917991944030505E-2</v>
      </c>
      <c r="V389">
        <v>0.69693343342283598</v>
      </c>
      <c r="W389">
        <v>636.20000000000005</v>
      </c>
      <c r="X389">
        <v>649</v>
      </c>
      <c r="Y389">
        <v>625.1</v>
      </c>
      <c r="Z389">
        <v>651.9</v>
      </c>
      <c r="AA389">
        <v>605</v>
      </c>
      <c r="AB389">
        <v>676</v>
      </c>
      <c r="AC389" s="2">
        <f>(Table2[[#This Row],[Close Price]]/Table2[[#This Row],[Day Low]])-1</f>
        <v>7.544797233574263E-3</v>
      </c>
      <c r="AD389" s="2">
        <f>(Table2[[#This Row],[Day High]]/Table2[[#This Row],[Close Price]])-1</f>
        <v>1.2480499219968744E-2</v>
      </c>
      <c r="AE389" s="2">
        <f>(Table2[[#This Row],[Close Price]]/Table2[[#This Row],[Current Week Low]])-1</f>
        <v>2.5435930251159755E-2</v>
      </c>
      <c r="AF389" s="2">
        <f>(Table2[[#This Row],[Current Week High]]/Table2[[#This Row],[Close Price]])-1</f>
        <v>1.7004680187207466E-2</v>
      </c>
      <c r="AG389" s="2">
        <f>(Table2[[#This Row],[Close Price]]/Table2[[#This Row],[Current Month Low]])-1</f>
        <v>5.9504132231404938E-2</v>
      </c>
      <c r="AH389" s="2">
        <f>(Table2[[#This Row],[Current Month High]]/Table2[[#This Row],[Close Price]])-1</f>
        <v>5.4602184087363392E-2</v>
      </c>
      <c r="AI389">
        <v>12.145085803432099</v>
      </c>
      <c r="AJ389">
        <v>31.325548043433699</v>
      </c>
      <c r="AK389" t="str">
        <f>IF(AND(Table2[[#This Row],[20D EMA]]&gt;Table2[[#This Row],[50D EMA]],Table2[[#This Row],[50D EMA]]&gt;Table2[[#This Row],[200D EMA]]),"Uptrend","Downtrend/NoTrend")</f>
        <v>Uptrend</v>
      </c>
      <c r="AL389">
        <v>-0.13</v>
      </c>
      <c r="AM389" t="s">
        <v>10126</v>
      </c>
      <c r="AN389">
        <v>-1.58</v>
      </c>
      <c r="AO389" t="s">
        <v>10126</v>
      </c>
      <c r="AP389">
        <v>3.9605896598125002E-2</v>
      </c>
      <c r="AQ389">
        <f>(Table2[[#This Row],[Sharpe Ratio]]-AVERAGE(Table2[Sharpe Ratio]))/_xlfn.STDEV.P(Table2[Sharpe Ratio])</f>
        <v>-0.16401056426080007</v>
      </c>
      <c r="AR3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-1.5109418879817471</v>
      </c>
    </row>
    <row r="390" spans="1:44" x14ac:dyDescent="0.3">
      <c r="A390" t="s">
        <v>1290</v>
      </c>
      <c r="B390" t="s">
        <v>1291</v>
      </c>
      <c r="C390" t="s">
        <v>10092</v>
      </c>
      <c r="D390" t="s">
        <v>1113</v>
      </c>
      <c r="E390">
        <v>8337.8980053159994</v>
      </c>
      <c r="F390">
        <v>79.64</v>
      </c>
      <c r="G390">
        <v>0.156980838466658</v>
      </c>
      <c r="H390">
        <f>(Table2[[#This Row],[1Y Return vs Nifty]]-AVERAGE(Table2[1Y Return vs Nifty]))/_xlfn.STDEV.P(Table2[1Y Return vs Nifty])</f>
        <v>-0.53181084184908445</v>
      </c>
      <c r="I390">
        <v>-7.5346745597296998</v>
      </c>
      <c r="J390">
        <f>(Table2[[#This Row],[1M Return vs Nifty]]-AVERAGE(Table2[1M Return vs Nifty]))/_xlfn.STDEV.P(Table2[1M Return vs Nifty])</f>
        <v>-0.87000052817088558</v>
      </c>
      <c r="K390">
        <v>-19.799477688043201</v>
      </c>
      <c r="L390">
        <f>(Table2[[#This Row],[6M Return vs Nifty]]-AVERAGE(Table2[6M Return vs Nifty]))/_xlfn.STDEV.P(Table2[6M Return vs Nifty])</f>
        <v>-1.0004045201934622</v>
      </c>
      <c r="M390">
        <v>-8.9029418271696592</v>
      </c>
      <c r="N390">
        <f>(Table2[[#This Row],[1W Return vs Nifty]]-AVERAGE(Table2[1W Return vs Nifty]))/_xlfn.STDEV.P(Table2[1W Return vs Nifty])</f>
        <v>-1.1735135485774488</v>
      </c>
      <c r="O390">
        <v>81.53</v>
      </c>
      <c r="P390">
        <v>83.562389755252397</v>
      </c>
      <c r="Q390">
        <v>85.265255410289996</v>
      </c>
      <c r="R390">
        <v>36.231400454994599</v>
      </c>
      <c r="S390" s="2">
        <f>(Table2[[#This Row],[Close Price]]-Table2[[#This Row],[20D EMA]])/Table2[[#This Row],[20D EMA]]</f>
        <v>-2.31816509260395E-2</v>
      </c>
      <c r="T390" s="2">
        <f>(Table2[[#This Row],[Close Price]]-Table2[[#This Row],[50D EMA]])/Table2[[#This Row],[50D EMA]]</f>
        <v>-4.6939655109682295E-2</v>
      </c>
      <c r="U390" s="2">
        <f>(Table2[[#This Row],[Close Price]]-Table2[[#This Row],[200D EMA]])/Table2[[#This Row],[200D EMA]]</f>
        <v>-6.5973594792177528E-2</v>
      </c>
      <c r="V390">
        <v>1.1906606606763801</v>
      </c>
      <c r="W390">
        <v>79.03</v>
      </c>
      <c r="X390">
        <v>81.239999999999995</v>
      </c>
      <c r="Y390">
        <v>78.63</v>
      </c>
      <c r="Z390">
        <v>84.74</v>
      </c>
      <c r="AA390">
        <v>72.05</v>
      </c>
      <c r="AB390">
        <v>86.98</v>
      </c>
      <c r="AC390" s="2">
        <f>(Table2[[#This Row],[Close Price]]/Table2[[#This Row],[Day Low]])-1</f>
        <v>7.7185878780210437E-3</v>
      </c>
      <c r="AD390" s="2">
        <f>(Table2[[#This Row],[Day High]]/Table2[[#This Row],[Close Price]])-1</f>
        <v>2.009040683073815E-2</v>
      </c>
      <c r="AE390" s="2">
        <f>(Table2[[#This Row],[Close Price]]/Table2[[#This Row],[Current Week Low]])-1</f>
        <v>1.2844970113188525E-2</v>
      </c>
      <c r="AF390" s="2">
        <f>(Table2[[#This Row],[Current Week High]]/Table2[[#This Row],[Close Price]])-1</f>
        <v>6.4038171772978325E-2</v>
      </c>
      <c r="AG390" s="2">
        <f>(Table2[[#This Row],[Close Price]]/Table2[[#This Row],[Current Month Low]])-1</f>
        <v>0.10534351145038179</v>
      </c>
      <c r="AH390" s="2">
        <f>(Table2[[#This Row],[Current Month High]]/Table2[[#This Row],[Close Price]])-1</f>
        <v>9.2164741336012046E-2</v>
      </c>
      <c r="AI390">
        <v>70.391762933199303</v>
      </c>
      <c r="AJ390">
        <v>39.352580927383997</v>
      </c>
      <c r="AK390" t="str">
        <f>IF(AND(Table2[[#This Row],[20D EMA]]&gt;Table2[[#This Row],[50D EMA]],Table2[[#This Row],[50D EMA]]&gt;Table2[[#This Row],[200D EMA]]),"Uptrend","Downtrend/NoTrend")</f>
        <v>Downtrend/NoTrend</v>
      </c>
      <c r="AL390">
        <v>-0.17</v>
      </c>
      <c r="AM390" t="s">
        <v>10126</v>
      </c>
      <c r="AN390">
        <v>-0.38</v>
      </c>
      <c r="AO390" t="s">
        <v>10126</v>
      </c>
      <c r="AP390">
        <v>3.9208449979474001E-2</v>
      </c>
      <c r="AQ390">
        <f>(Table2[[#This Row],[Sharpe Ratio]]-AVERAGE(Table2[Sharpe Ratio]))/_xlfn.STDEV.P(Table2[Sharpe Ratio])</f>
        <v>-0.16850405167120125</v>
      </c>
      <c r="AR3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91" spans="1:44" x14ac:dyDescent="0.3">
      <c r="A391" t="s">
        <v>1859</v>
      </c>
      <c r="B391" t="s">
        <v>1860</v>
      </c>
      <c r="C391" t="s">
        <v>10092</v>
      </c>
      <c r="D391" t="s">
        <v>1558</v>
      </c>
      <c r="E391">
        <v>3542.0459880980002</v>
      </c>
      <c r="F391">
        <v>156.58000000000001</v>
      </c>
      <c r="G391">
        <v>1.10666626903226</v>
      </c>
      <c r="H391">
        <f>(Table2[[#This Row],[1Y Return vs Nifty]]-AVERAGE(Table2[1Y Return vs Nifty]))/_xlfn.STDEV.P(Table2[1Y Return vs Nifty])</f>
        <v>-0.5204460777554667</v>
      </c>
      <c r="I391">
        <v>-8.6897574477681996</v>
      </c>
      <c r="J391">
        <f>(Table2[[#This Row],[1M Return vs Nifty]]-AVERAGE(Table2[1M Return vs Nifty]))/_xlfn.STDEV.P(Table2[1M Return vs Nifty])</f>
        <v>-0.97698054767065312</v>
      </c>
      <c r="K391">
        <v>-5.7917822302726298</v>
      </c>
      <c r="L391">
        <f>(Table2[[#This Row],[6M Return vs Nifty]]-AVERAGE(Table2[6M Return vs Nifty]))/_xlfn.STDEV.P(Table2[6M Return vs Nifty])</f>
        <v>-0.57247013803778513</v>
      </c>
      <c r="M391">
        <v>-5.2697606860721704</v>
      </c>
      <c r="N391">
        <f>(Table2[[#This Row],[1W Return vs Nifty]]-AVERAGE(Table2[1W Return vs Nifty]))/_xlfn.STDEV.P(Table2[1W Return vs Nifty])</f>
        <v>-0.46103390558623791</v>
      </c>
      <c r="O391">
        <v>151.85</v>
      </c>
      <c r="P391">
        <v>150.68575390354499</v>
      </c>
      <c r="Q391">
        <v>146.63901422109601</v>
      </c>
      <c r="R391">
        <v>64.891412627069499</v>
      </c>
      <c r="S391" s="2">
        <f>(Table2[[#This Row],[Close Price]]-Table2[[#This Row],[20D EMA]])/Table2[[#This Row],[20D EMA]]</f>
        <v>3.1149160355614214E-2</v>
      </c>
      <c r="T391" s="2">
        <f>(Table2[[#This Row],[Close Price]]-Table2[[#This Row],[50D EMA]])/Table2[[#This Row],[50D EMA]]</f>
        <v>3.9116146973176835E-2</v>
      </c>
      <c r="U391" s="2">
        <f>(Table2[[#This Row],[Close Price]]-Table2[[#This Row],[200D EMA]])/Table2[[#This Row],[200D EMA]]</f>
        <v>6.7792229999005693E-2</v>
      </c>
      <c r="V391">
        <v>1.0953111763521599</v>
      </c>
      <c r="W391">
        <v>148.9</v>
      </c>
      <c r="X391">
        <v>157.80000000000001</v>
      </c>
      <c r="Y391">
        <v>148.9</v>
      </c>
      <c r="Z391">
        <v>157.80000000000001</v>
      </c>
      <c r="AA391">
        <v>135.1</v>
      </c>
      <c r="AB391">
        <v>157.80000000000001</v>
      </c>
      <c r="AC391" s="2">
        <f>(Table2[[#This Row],[Close Price]]/Table2[[#This Row],[Day Low]])-1</f>
        <v>5.1578240429818623E-2</v>
      </c>
      <c r="AD391" s="2">
        <f>(Table2[[#This Row],[Day High]]/Table2[[#This Row],[Close Price]])-1</f>
        <v>7.7915442585259065E-3</v>
      </c>
      <c r="AE391" s="2">
        <f>(Table2[[#This Row],[Close Price]]/Table2[[#This Row],[Current Week Low]])-1</f>
        <v>5.1578240429818623E-2</v>
      </c>
      <c r="AF391" s="2">
        <f>(Table2[[#This Row],[Current Week High]]/Table2[[#This Row],[Close Price]])-1</f>
        <v>7.7915442585259065E-3</v>
      </c>
      <c r="AG391" s="2">
        <f>(Table2[[#This Row],[Close Price]]/Table2[[#This Row],[Current Month Low]])-1</f>
        <v>0.15899333826794981</v>
      </c>
      <c r="AH391" s="2">
        <f>(Table2[[#This Row],[Current Month High]]/Table2[[#This Row],[Close Price]])-1</f>
        <v>7.7915442585259065E-3</v>
      </c>
      <c r="AI391">
        <v>12.3387405798952</v>
      </c>
      <c r="AJ391">
        <v>30.483333333333299</v>
      </c>
      <c r="AK391" t="str">
        <f>IF(AND(Table2[[#This Row],[20D EMA]]&gt;Table2[[#This Row],[50D EMA]],Table2[[#This Row],[50D EMA]]&gt;Table2[[#This Row],[200D EMA]]),"Uptrend","Downtrend/NoTrend")</f>
        <v>Uptrend</v>
      </c>
      <c r="AL391">
        <v>0.05</v>
      </c>
      <c r="AM391" t="s">
        <v>10125</v>
      </c>
      <c r="AN391">
        <v>4.95</v>
      </c>
      <c r="AO391" t="s">
        <v>10125</v>
      </c>
      <c r="AP391">
        <v>3.8848760544089998E-2</v>
      </c>
      <c r="AQ391">
        <f>(Table2[[#This Row],[Sharpe Ratio]]-AVERAGE(Table2[Sharpe Ratio]))/_xlfn.STDEV.P(Table2[Sharpe Ratio])</f>
        <v>-0.17257066055326489</v>
      </c>
      <c r="AR3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-2.7035013296034078</v>
      </c>
    </row>
    <row r="392" spans="1:44" x14ac:dyDescent="0.3">
      <c r="A392" t="s">
        <v>1537</v>
      </c>
      <c r="B392" t="s">
        <v>1538</v>
      </c>
      <c r="C392" t="s">
        <v>10076</v>
      </c>
      <c r="D392" t="s">
        <v>391</v>
      </c>
      <c r="E392">
        <v>5861.2380623600002</v>
      </c>
      <c r="F392">
        <v>65.2</v>
      </c>
      <c r="G392">
        <v>4.62970421132112</v>
      </c>
      <c r="H392">
        <f>(Table2[[#This Row],[1Y Return vs Nifty]]-AVERAGE(Table2[1Y Return vs Nifty]))/_xlfn.STDEV.P(Table2[1Y Return vs Nifty])</f>
        <v>-0.47828633325656278</v>
      </c>
      <c r="I392">
        <v>-22.5438176306562</v>
      </c>
      <c r="J392">
        <f>(Table2[[#This Row],[1M Return vs Nifty]]-AVERAGE(Table2[1M Return vs Nifty]))/_xlfn.STDEV.P(Table2[1M Return vs Nifty])</f>
        <v>-2.2600985332839172</v>
      </c>
      <c r="K392">
        <v>-27.084821126952001</v>
      </c>
      <c r="L392">
        <f>(Table2[[#This Row],[6M Return vs Nifty]]-AVERAGE(Table2[6M Return vs Nifty]))/_xlfn.STDEV.P(Table2[6M Return vs Nifty])</f>
        <v>-1.222971390862533</v>
      </c>
      <c r="M392">
        <v>-6.9640778250346997</v>
      </c>
      <c r="N392">
        <f>(Table2[[#This Row],[1W Return vs Nifty]]-AVERAGE(Table2[1W Return vs Nifty]))/_xlfn.STDEV.P(Table2[1W Return vs Nifty])</f>
        <v>-0.79329547565407643</v>
      </c>
      <c r="O392">
        <v>69.62</v>
      </c>
      <c r="P392">
        <v>72.144347176712898</v>
      </c>
      <c r="Q392">
        <v>68.0156685000333</v>
      </c>
      <c r="R392">
        <v>24.159167508564799</v>
      </c>
      <c r="S392" s="2">
        <f>(Table2[[#This Row],[Close Price]]-Table2[[#This Row],[20D EMA]])/Table2[[#This Row],[20D EMA]]</f>
        <v>-6.3487503590922173E-2</v>
      </c>
      <c r="T392" s="2">
        <f>(Table2[[#This Row],[Close Price]]-Table2[[#This Row],[50D EMA]])/Table2[[#This Row],[50D EMA]]</f>
        <v>-9.6256289625896371E-2</v>
      </c>
      <c r="U392" s="2">
        <f>(Table2[[#This Row],[Close Price]]-Table2[[#This Row],[200D EMA]])/Table2[[#This Row],[200D EMA]]</f>
        <v>-4.1397350965269399E-2</v>
      </c>
      <c r="V392">
        <v>0.37853236419784397</v>
      </c>
      <c r="W392">
        <v>65.010000000000005</v>
      </c>
      <c r="X392">
        <v>66.650000000000006</v>
      </c>
      <c r="Y392">
        <v>65.010000000000005</v>
      </c>
      <c r="Z392">
        <v>68.5</v>
      </c>
      <c r="AA392">
        <v>63.05</v>
      </c>
      <c r="AB392">
        <v>75.099999999999994</v>
      </c>
      <c r="AC392" s="2">
        <f>(Table2[[#This Row],[Close Price]]/Table2[[#This Row],[Day Low]])-1</f>
        <v>2.9226272881095472E-3</v>
      </c>
      <c r="AD392" s="2">
        <f>(Table2[[#This Row],[Day High]]/Table2[[#This Row],[Close Price]])-1</f>
        <v>2.223926380368102E-2</v>
      </c>
      <c r="AE392" s="2">
        <f>(Table2[[#This Row],[Close Price]]/Table2[[#This Row],[Current Week Low]])-1</f>
        <v>2.9226272881095472E-3</v>
      </c>
      <c r="AF392" s="2">
        <f>(Table2[[#This Row],[Current Week High]]/Table2[[#This Row],[Close Price]])-1</f>
        <v>5.0613496932515378E-2</v>
      </c>
      <c r="AG392" s="2">
        <f>(Table2[[#This Row],[Close Price]]/Table2[[#This Row],[Current Month Low]])-1</f>
        <v>3.4099920697858943E-2</v>
      </c>
      <c r="AH392" s="2">
        <f>(Table2[[#This Row],[Current Month High]]/Table2[[#This Row],[Close Price]])-1</f>
        <v>0.15184049079754591</v>
      </c>
      <c r="AI392">
        <v>34.662576687116498</v>
      </c>
      <c r="AJ392">
        <v>49.199084668192199</v>
      </c>
      <c r="AK392" t="str">
        <f>IF(AND(Table2[[#This Row],[20D EMA]]&gt;Table2[[#This Row],[50D EMA]],Table2[[#This Row],[50D EMA]]&gt;Table2[[#This Row],[200D EMA]]),"Uptrend","Downtrend/NoTrend")</f>
        <v>Downtrend/NoTrend</v>
      </c>
      <c r="AL392">
        <v>-0.16</v>
      </c>
      <c r="AM392" t="s">
        <v>10126</v>
      </c>
      <c r="AN392">
        <v>-5.59</v>
      </c>
      <c r="AO392" t="s">
        <v>10126</v>
      </c>
      <c r="AP392">
        <v>3.8309798765728001E-2</v>
      </c>
      <c r="AQ392">
        <f>(Table2[[#This Row],[Sharpe Ratio]]-AVERAGE(Table2[Sharpe Ratio]))/_xlfn.STDEV.P(Table2[Sharpe Ratio])</f>
        <v>-0.17866410267129601</v>
      </c>
      <c r="AR3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93" spans="1:44" x14ac:dyDescent="0.3">
      <c r="A393" t="s">
        <v>910</v>
      </c>
      <c r="B393" t="s">
        <v>911</v>
      </c>
      <c r="C393" t="s">
        <v>10082</v>
      </c>
      <c r="D393" t="s">
        <v>62</v>
      </c>
      <c r="E393">
        <v>15626.875</v>
      </c>
      <c r="F393">
        <v>6250.75</v>
      </c>
      <c r="G393">
        <v>41.437367542414897</v>
      </c>
      <c r="H393">
        <f>(Table2[[#This Row],[1Y Return vs Nifty]]-AVERAGE(Table2[1Y Return vs Nifty]))/_xlfn.STDEV.P(Table2[1Y Return vs Nifty])</f>
        <v>-3.7813733454696727E-2</v>
      </c>
      <c r="I393">
        <v>-6.4738945152840897</v>
      </c>
      <c r="J393">
        <f>(Table2[[#This Row],[1M Return vs Nifty]]-AVERAGE(Table2[1M Return vs Nifty]))/_xlfn.STDEV.P(Table2[1M Return vs Nifty])</f>
        <v>-0.77175453126890992</v>
      </c>
      <c r="K393">
        <v>1.3345908728395599</v>
      </c>
      <c r="L393">
        <f>(Table2[[#This Row],[6M Return vs Nifty]]-AVERAGE(Table2[6M Return vs Nifty]))/_xlfn.STDEV.P(Table2[6M Return vs Nifty])</f>
        <v>-0.35475980302336879</v>
      </c>
      <c r="M393">
        <v>-1.8598196390336801</v>
      </c>
      <c r="N393">
        <f>(Table2[[#This Row],[1W Return vs Nifty]]-AVERAGE(Table2[1W Return vs Nifty]))/_xlfn.STDEV.P(Table2[1W Return vs Nifty])</f>
        <v>0.20766756716256285</v>
      </c>
      <c r="O393">
        <v>6251.17</v>
      </c>
      <c r="P393">
        <v>5977.9168882261602</v>
      </c>
      <c r="Q393">
        <v>5312.4672587578498</v>
      </c>
      <c r="R393">
        <v>43.399987629474097</v>
      </c>
      <c r="S393" s="2">
        <f>(Table2[[#This Row],[Close Price]]-Table2[[#This Row],[20D EMA]])/Table2[[#This Row],[20D EMA]]</f>
        <v>-6.7187422514516923E-5</v>
      </c>
      <c r="T393" s="2">
        <f>(Table2[[#This Row],[Close Price]]-Table2[[#This Row],[50D EMA]])/Table2[[#This Row],[50D EMA]]</f>
        <v>4.564016477231389E-2</v>
      </c>
      <c r="U393" s="2">
        <f>(Table2[[#This Row],[Close Price]]-Table2[[#This Row],[200D EMA]])/Table2[[#This Row],[200D EMA]]</f>
        <v>0.17661901627635396</v>
      </c>
      <c r="V393">
        <v>0.55780262189719598</v>
      </c>
      <c r="W393">
        <v>6206.25</v>
      </c>
      <c r="X393">
        <v>6999</v>
      </c>
      <c r="Y393">
        <v>6069.7</v>
      </c>
      <c r="Z393">
        <v>6999</v>
      </c>
      <c r="AA393">
        <v>5468.05</v>
      </c>
      <c r="AB393">
        <v>6999</v>
      </c>
      <c r="AC393" s="2">
        <f>(Table2[[#This Row],[Close Price]]/Table2[[#This Row],[Day Low]])-1</f>
        <v>7.1701913393755756E-3</v>
      </c>
      <c r="AD393" s="2">
        <f>(Table2[[#This Row],[Day High]]/Table2[[#This Row],[Close Price]])-1</f>
        <v>0.11970563532376111</v>
      </c>
      <c r="AE393" s="2">
        <f>(Table2[[#This Row],[Close Price]]/Table2[[#This Row],[Current Week Low]])-1</f>
        <v>2.9828492347232949E-2</v>
      </c>
      <c r="AF393" s="2">
        <f>(Table2[[#This Row],[Current Week High]]/Table2[[#This Row],[Close Price]])-1</f>
        <v>0.11970563532376111</v>
      </c>
      <c r="AG393" s="2">
        <f>(Table2[[#This Row],[Close Price]]/Table2[[#This Row],[Current Month Low]])-1</f>
        <v>0.14314060771207293</v>
      </c>
      <c r="AH393" s="2">
        <f>(Table2[[#This Row],[Current Month High]]/Table2[[#This Row],[Close Price]])-1</f>
        <v>0.11970563532376111</v>
      </c>
      <c r="AI393">
        <v>15.521337439507199</v>
      </c>
      <c r="AJ393">
        <v>69.160927161278906</v>
      </c>
      <c r="AK393" t="str">
        <f>IF(AND(Table2[[#This Row],[20D EMA]]&gt;Table2[[#This Row],[50D EMA]],Table2[[#This Row],[50D EMA]]&gt;Table2[[#This Row],[200D EMA]]),"Uptrend","Downtrend/NoTrend")</f>
        <v>Uptrend</v>
      </c>
      <c r="AL393">
        <v>0.13</v>
      </c>
      <c r="AM393" t="s">
        <v>10125</v>
      </c>
      <c r="AN393">
        <v>-1.3</v>
      </c>
      <c r="AO393" t="s">
        <v>10126</v>
      </c>
      <c r="AP393">
        <v>3.8193868185158998E-2</v>
      </c>
      <c r="AQ393">
        <f>(Table2[[#This Row],[Sharpe Ratio]]-AVERAGE(Table2[Sharpe Ratio]))/_xlfn.STDEV.P(Table2[Sharpe Ratio])</f>
        <v>-0.17997480096339732</v>
      </c>
      <c r="AR3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-1.1366353015478099</v>
      </c>
    </row>
    <row r="394" spans="1:44" x14ac:dyDescent="0.3">
      <c r="A394" t="s">
        <v>354</v>
      </c>
      <c r="B394" t="s">
        <v>355</v>
      </c>
      <c r="C394" t="s">
        <v>10074</v>
      </c>
      <c r="D394" t="s">
        <v>18</v>
      </c>
      <c r="E394">
        <v>70664.985789569997</v>
      </c>
      <c r="F394">
        <v>332.1</v>
      </c>
      <c r="G394">
        <v>58.5596383310899</v>
      </c>
      <c r="H394">
        <f>(Table2[[#This Row],[1Y Return vs Nifty]]-AVERAGE(Table2[1Y Return vs Nifty]))/_xlfn.STDEV.P(Table2[1Y Return vs Nifty])</f>
        <v>0.16708629132976466</v>
      </c>
      <c r="I394">
        <v>-15.1817939225493</v>
      </c>
      <c r="J394">
        <f>(Table2[[#This Row],[1M Return vs Nifty]]-AVERAGE(Table2[1M Return vs Nifty]))/_xlfn.STDEV.P(Table2[1M Return vs Nifty])</f>
        <v>-1.5782518467760167</v>
      </c>
      <c r="K394">
        <v>9.0264257182483991</v>
      </c>
      <c r="L394">
        <f>(Table2[[#This Row],[6M Return vs Nifty]]-AVERAGE(Table2[6M Return vs Nifty]))/_xlfn.STDEV.P(Table2[6M Return vs Nifty])</f>
        <v>-0.11977464060769316</v>
      </c>
      <c r="M394">
        <v>-6.9605444274428301</v>
      </c>
      <c r="N394">
        <f>(Table2[[#This Row],[1W Return vs Nifty]]-AVERAGE(Table2[1W Return vs Nifty]))/_xlfn.STDEV.P(Table2[1W Return vs Nifty])</f>
        <v>-0.7926025639172174</v>
      </c>
      <c r="O394">
        <v>342.99</v>
      </c>
      <c r="P394">
        <v>340.997883489098</v>
      </c>
      <c r="Q394">
        <v>292.77216503979798</v>
      </c>
      <c r="R394">
        <v>33.464121156653498</v>
      </c>
      <c r="S394" s="2">
        <f>(Table2[[#This Row],[Close Price]]-Table2[[#This Row],[20D EMA]])/Table2[[#This Row],[20D EMA]]</f>
        <v>-3.175019679874045E-2</v>
      </c>
      <c r="T394" s="2">
        <f>(Table2[[#This Row],[Close Price]]-Table2[[#This Row],[50D EMA]])/Table2[[#This Row],[50D EMA]]</f>
        <v>-2.6093661925565739E-2</v>
      </c>
      <c r="U394" s="2">
        <f>(Table2[[#This Row],[Close Price]]-Table2[[#This Row],[200D EMA]])/Table2[[#This Row],[200D EMA]]</f>
        <v>0.13432914619754241</v>
      </c>
      <c r="V394">
        <v>0.69145019770315796</v>
      </c>
      <c r="W394">
        <v>331.5</v>
      </c>
      <c r="X394">
        <v>339.45</v>
      </c>
      <c r="Y394">
        <v>327</v>
      </c>
      <c r="Z394">
        <v>344.85</v>
      </c>
      <c r="AA394">
        <v>308</v>
      </c>
      <c r="AB394">
        <v>396.53</v>
      </c>
      <c r="AC394" s="2">
        <f>(Table2[[#This Row],[Close Price]]/Table2[[#This Row],[Day Low]])-1</f>
        <v>1.8099547511312153E-3</v>
      </c>
      <c r="AD394" s="2">
        <f>(Table2[[#This Row],[Day High]]/Table2[[#This Row],[Close Price]])-1</f>
        <v>2.2131887985546328E-2</v>
      </c>
      <c r="AE394" s="2">
        <f>(Table2[[#This Row],[Close Price]]/Table2[[#This Row],[Current Week Low]])-1</f>
        <v>1.5596330275229331E-2</v>
      </c>
      <c r="AF394" s="2">
        <f>(Table2[[#This Row],[Current Week High]]/Table2[[#This Row],[Close Price]])-1</f>
        <v>3.8392050587172433E-2</v>
      </c>
      <c r="AG394" s="2">
        <f>(Table2[[#This Row],[Close Price]]/Table2[[#This Row],[Current Month Low]])-1</f>
        <v>7.8246753246753231E-2</v>
      </c>
      <c r="AH394" s="2">
        <f>(Table2[[#This Row],[Current Month High]]/Table2[[#This Row],[Close Price]])-1</f>
        <v>0.1940078289671785</v>
      </c>
      <c r="AI394">
        <v>19.401786610458601</v>
      </c>
      <c r="AJ394">
        <v>108.25668896321</v>
      </c>
      <c r="AK394" t="str">
        <f>IF(AND(Table2[[#This Row],[20D EMA]]&gt;Table2[[#This Row],[50D EMA]],Table2[[#This Row],[50D EMA]]&gt;Table2[[#This Row],[200D EMA]]),"Uptrend","Downtrend/NoTrend")</f>
        <v>Uptrend</v>
      </c>
      <c r="AL394">
        <v>0.03</v>
      </c>
      <c r="AM394" t="s">
        <v>10125</v>
      </c>
      <c r="AN394">
        <v>-4.9400000000000004</v>
      </c>
      <c r="AO394" t="s">
        <v>10126</v>
      </c>
      <c r="AP394">
        <v>3.6778073191920002E-2</v>
      </c>
      <c r="AQ394">
        <f>(Table2[[#This Row],[Sharpe Ratio]]-AVERAGE(Table2[Sharpe Ratio]))/_xlfn.STDEV.P(Table2[Sharpe Ratio])</f>
        <v>-0.19598162220500615</v>
      </c>
      <c r="AR3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-2.5195243821761686</v>
      </c>
    </row>
    <row r="395" spans="1:44" x14ac:dyDescent="0.3">
      <c r="A395" t="s">
        <v>1025</v>
      </c>
      <c r="B395" t="s">
        <v>1026</v>
      </c>
      <c r="C395" t="s">
        <v>10079</v>
      </c>
      <c r="D395" t="s">
        <v>46</v>
      </c>
      <c r="E395">
        <v>12351.078098925</v>
      </c>
      <c r="F395">
        <v>481.45</v>
      </c>
      <c r="G395">
        <v>19.691062641366699</v>
      </c>
      <c r="H395">
        <f>(Table2[[#This Row],[1Y Return vs Nifty]]-AVERAGE(Table2[1Y Return vs Nifty]))/_xlfn.STDEV.P(Table2[1Y Return vs Nifty])</f>
        <v>-0.29804898310057859</v>
      </c>
      <c r="I395">
        <v>-12.567011015355201</v>
      </c>
      <c r="J395">
        <f>(Table2[[#This Row],[1M Return vs Nifty]]-AVERAGE(Table2[1M Return vs Nifty]))/_xlfn.STDEV.P(Table2[1M Return vs Nifty])</f>
        <v>-1.3360791600398247</v>
      </c>
      <c r="K395">
        <v>28.2388976025935</v>
      </c>
      <c r="L395">
        <f>(Table2[[#This Row],[6M Return vs Nifty]]-AVERAGE(Table2[6M Return vs Nifty]))/_xlfn.STDEV.P(Table2[6M Return vs Nifty])</f>
        <v>0.46716539605263246</v>
      </c>
      <c r="M395">
        <v>1.86384090869789</v>
      </c>
      <c r="N395">
        <f>(Table2[[#This Row],[1W Return vs Nifty]]-AVERAGE(Table2[1W Return vs Nifty]))/_xlfn.STDEV.P(Table2[1W Return vs Nifty])</f>
        <v>0.93789054108971315</v>
      </c>
      <c r="O395">
        <v>484.16</v>
      </c>
      <c r="P395">
        <v>473.31030345475898</v>
      </c>
      <c r="Q395">
        <v>415.44324194927202</v>
      </c>
      <c r="R395">
        <v>48.019435759559201</v>
      </c>
      <c r="S395" s="2">
        <f>(Table2[[#This Row],[Close Price]]-Table2[[#This Row],[20D EMA]])/Table2[[#This Row],[20D EMA]]</f>
        <v>-5.5973231989425729E-3</v>
      </c>
      <c r="T395" s="2">
        <f>(Table2[[#This Row],[Close Price]]-Table2[[#This Row],[50D EMA]])/Table2[[#This Row],[50D EMA]]</f>
        <v>1.7197378729827368E-2</v>
      </c>
      <c r="U395" s="2">
        <f>(Table2[[#This Row],[Close Price]]-Table2[[#This Row],[200D EMA]])/Table2[[#This Row],[200D EMA]]</f>
        <v>0.15888273387484245</v>
      </c>
      <c r="V395">
        <v>0.66329419666126599</v>
      </c>
      <c r="W395">
        <v>477</v>
      </c>
      <c r="X395">
        <v>487</v>
      </c>
      <c r="Y395">
        <v>466.5</v>
      </c>
      <c r="Z395">
        <v>494.25</v>
      </c>
      <c r="AA395">
        <v>455</v>
      </c>
      <c r="AB395">
        <v>556.95000000000005</v>
      </c>
      <c r="AC395" s="2">
        <f>(Table2[[#This Row],[Close Price]]/Table2[[#This Row],[Day Low]])-1</f>
        <v>9.3291404612159123E-3</v>
      </c>
      <c r="AD395" s="2">
        <f>(Table2[[#This Row],[Day High]]/Table2[[#This Row],[Close Price]])-1</f>
        <v>1.152767680963751E-2</v>
      </c>
      <c r="AE395" s="2">
        <f>(Table2[[#This Row],[Close Price]]/Table2[[#This Row],[Current Week Low]])-1</f>
        <v>3.2047159699892802E-2</v>
      </c>
      <c r="AF395" s="2">
        <f>(Table2[[#This Row],[Current Week High]]/Table2[[#This Row],[Close Price]])-1</f>
        <v>2.658635372312812E-2</v>
      </c>
      <c r="AG395" s="2">
        <f>(Table2[[#This Row],[Close Price]]/Table2[[#This Row],[Current Month Low]])-1</f>
        <v>5.8131868131868103E-2</v>
      </c>
      <c r="AH395" s="2">
        <f>(Table2[[#This Row],[Current Month High]]/Table2[[#This Row],[Close Price]])-1</f>
        <v>0.15681794578876329</v>
      </c>
      <c r="AI395">
        <v>19.389344687921898</v>
      </c>
      <c r="AJ395">
        <v>55.256368913253702</v>
      </c>
      <c r="AK395" t="str">
        <f>IF(AND(Table2[[#This Row],[20D EMA]]&gt;Table2[[#This Row],[50D EMA]],Table2[[#This Row],[50D EMA]]&gt;Table2[[#This Row],[200D EMA]]),"Uptrend","Downtrend/NoTrend")</f>
        <v>Uptrend</v>
      </c>
      <c r="AL395">
        <v>-0.04</v>
      </c>
      <c r="AM395" t="s">
        <v>10126</v>
      </c>
      <c r="AN395">
        <v>0.53</v>
      </c>
      <c r="AO395" t="s">
        <v>10125</v>
      </c>
      <c r="AP395">
        <v>3.6179498952153999E-2</v>
      </c>
      <c r="AQ395">
        <f>(Table2[[#This Row],[Sharpe Ratio]]-AVERAGE(Table2[Sharpe Ratio]))/_xlfn.STDEV.P(Table2[Sharpe Ratio])</f>
        <v>-0.20274903620316323</v>
      </c>
      <c r="AR3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-0.43182124220122087</v>
      </c>
    </row>
    <row r="396" spans="1:44" x14ac:dyDescent="0.3">
      <c r="A396" t="s">
        <v>830</v>
      </c>
      <c r="B396" t="s">
        <v>831</v>
      </c>
      <c r="C396" t="s">
        <v>10076</v>
      </c>
      <c r="D396" t="s">
        <v>49</v>
      </c>
      <c r="E396">
        <v>17753.533137412</v>
      </c>
      <c r="F396">
        <v>215.21</v>
      </c>
      <c r="G396">
        <v>-13.660369344769499</v>
      </c>
      <c r="H396">
        <f>(Table2[[#This Row],[1Y Return vs Nifty]]-AVERAGE(Table2[1Y Return vs Nifty]))/_xlfn.STDEV.P(Table2[1Y Return vs Nifty])</f>
        <v>-0.69716130441000046</v>
      </c>
      <c r="I396">
        <v>-8.4999256638198197</v>
      </c>
      <c r="J396">
        <f>(Table2[[#This Row],[1M Return vs Nifty]]-AVERAGE(Table2[1M Return vs Nifty]))/_xlfn.STDEV.P(Table2[1M Return vs Nifty])</f>
        <v>-0.95939894538152248</v>
      </c>
      <c r="K396">
        <v>1.32472155085395</v>
      </c>
      <c r="L396">
        <f>(Table2[[#This Row],[6M Return vs Nifty]]-AVERAGE(Table2[6M Return vs Nifty]))/_xlfn.STDEV.P(Table2[6M Return vs Nifty])</f>
        <v>-0.35506131030691446</v>
      </c>
      <c r="M396">
        <v>-6.4701637549616704</v>
      </c>
      <c r="N396">
        <f>(Table2[[#This Row],[1W Return vs Nifty]]-AVERAGE(Table2[1W Return vs Nifty]))/_xlfn.STDEV.P(Table2[1W Return vs Nifty])</f>
        <v>-0.69643718352728556</v>
      </c>
      <c r="O396">
        <v>217.06</v>
      </c>
      <c r="P396">
        <v>219.21075982075899</v>
      </c>
      <c r="Q396">
        <v>212.23866413676501</v>
      </c>
      <c r="R396">
        <v>45.758484057756696</v>
      </c>
      <c r="S396" s="2">
        <f>(Table2[[#This Row],[Close Price]]-Table2[[#This Row],[20D EMA]])/Table2[[#This Row],[20D EMA]]</f>
        <v>-8.5229890352897554E-3</v>
      </c>
      <c r="T396" s="2">
        <f>(Table2[[#This Row],[Close Price]]-Table2[[#This Row],[50D EMA]])/Table2[[#This Row],[50D EMA]]</f>
        <v>-1.8250745647842598E-2</v>
      </c>
      <c r="U396" s="2">
        <f>(Table2[[#This Row],[Close Price]]-Table2[[#This Row],[200D EMA]])/Table2[[#This Row],[200D EMA]]</f>
        <v>1.3999974393545426E-2</v>
      </c>
      <c r="V396">
        <v>0.81781770047491797</v>
      </c>
      <c r="W396">
        <v>212.12</v>
      </c>
      <c r="X396">
        <v>218.93</v>
      </c>
      <c r="Y396">
        <v>212.1</v>
      </c>
      <c r="Z396">
        <v>236.25</v>
      </c>
      <c r="AA396">
        <v>197.7</v>
      </c>
      <c r="AB396">
        <v>236.25</v>
      </c>
      <c r="AC396" s="2">
        <f>(Table2[[#This Row],[Close Price]]/Table2[[#This Row],[Day Low]])-1</f>
        <v>1.456722609843486E-2</v>
      </c>
      <c r="AD396" s="2">
        <f>(Table2[[#This Row],[Day High]]/Table2[[#This Row],[Close Price]])-1</f>
        <v>1.7285442126295347E-2</v>
      </c>
      <c r="AE396" s="2">
        <f>(Table2[[#This Row],[Close Price]]/Table2[[#This Row],[Current Week Low]])-1</f>
        <v>1.4662894860914655E-2</v>
      </c>
      <c r="AF396" s="2">
        <f>(Table2[[#This Row],[Current Week High]]/Table2[[#This Row],[Close Price]])-1</f>
        <v>9.7764973746573114E-2</v>
      </c>
      <c r="AG396" s="2">
        <f>(Table2[[#This Row],[Close Price]]/Table2[[#This Row],[Current Month Low]])-1</f>
        <v>8.856853818917565E-2</v>
      </c>
      <c r="AH396" s="2">
        <f>(Table2[[#This Row],[Current Month High]]/Table2[[#This Row],[Close Price]])-1</f>
        <v>9.7764973746573114E-2</v>
      </c>
      <c r="AI396">
        <v>34.403605780400497</v>
      </c>
      <c r="AJ396">
        <v>17.585029367572702</v>
      </c>
      <c r="AK396" t="str">
        <f>IF(AND(Table2[[#This Row],[20D EMA]]&gt;Table2[[#This Row],[50D EMA]],Table2[[#This Row],[50D EMA]]&gt;Table2[[#This Row],[200D EMA]]),"Uptrend","Downtrend/NoTrend")</f>
        <v>Downtrend/NoTrend</v>
      </c>
      <c r="AL396">
        <v>-0.11</v>
      </c>
      <c r="AM396" t="s">
        <v>10126</v>
      </c>
      <c r="AN396">
        <v>0.64</v>
      </c>
      <c r="AO396" t="s">
        <v>10125</v>
      </c>
      <c r="AP396">
        <v>3.5024207185917998E-2</v>
      </c>
      <c r="AQ396">
        <f>(Table2[[#This Row],[Sharpe Ratio]]-AVERAGE(Table2[Sharpe Ratio]))/_xlfn.STDEV.P(Table2[Sharpe Ratio])</f>
        <v>-0.21581063683909693</v>
      </c>
      <c r="AR3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97" spans="1:44" x14ac:dyDescent="0.3">
      <c r="A397" t="s">
        <v>1354</v>
      </c>
      <c r="B397" t="s">
        <v>1355</v>
      </c>
      <c r="C397" t="s">
        <v>10090</v>
      </c>
      <c r="D397" t="s">
        <v>378</v>
      </c>
      <c r="E397">
        <v>7684.0496431600004</v>
      </c>
      <c r="F397">
        <v>1685.9</v>
      </c>
      <c r="G397">
        <v>84.655310114341304</v>
      </c>
      <c r="H397">
        <f>(Table2[[#This Row],[1Y Return vs Nifty]]-AVERAGE(Table2[1Y Return vs Nifty]))/_xlfn.STDEV.P(Table2[1Y Return vs Nifty])</f>
        <v>0.47936985822043626</v>
      </c>
      <c r="I397">
        <v>26.1709113385796</v>
      </c>
      <c r="J397">
        <f>(Table2[[#This Row],[1M Return vs Nifty]]-AVERAGE(Table2[1M Return vs Nifty]))/_xlfn.STDEV.P(Table2[1M Return vs Nifty])</f>
        <v>2.2517011903745572</v>
      </c>
      <c r="K397">
        <v>46.012920147702197</v>
      </c>
      <c r="L397">
        <f>(Table2[[#This Row],[6M Return vs Nifty]]-AVERAGE(Table2[6M Return vs Nifty]))/_xlfn.STDEV.P(Table2[6M Return vs Nifty])</f>
        <v>1.0101608787280341</v>
      </c>
      <c r="M397">
        <v>-3.6935073796179001</v>
      </c>
      <c r="N397">
        <f>(Table2[[#This Row],[1W Return vs Nifty]]-AVERAGE(Table2[1W Return vs Nifty]))/_xlfn.STDEV.P(Table2[1W Return vs Nifty])</f>
        <v>-0.15192506971162181</v>
      </c>
      <c r="O397">
        <v>1561.7</v>
      </c>
      <c r="P397">
        <v>1418.9496930502501</v>
      </c>
      <c r="Q397">
        <v>1145.60470059403</v>
      </c>
      <c r="R397">
        <v>68.866874003787302</v>
      </c>
      <c r="S397" s="2">
        <f>(Table2[[#This Row],[Close Price]]-Table2[[#This Row],[20D EMA]])/Table2[[#This Row],[20D EMA]]</f>
        <v>7.9528718703976459E-2</v>
      </c>
      <c r="T397" s="2">
        <f>(Table2[[#This Row],[Close Price]]-Table2[[#This Row],[50D EMA]])/Table2[[#This Row],[50D EMA]]</f>
        <v>0.18813232650686817</v>
      </c>
      <c r="U397" s="2">
        <f>(Table2[[#This Row],[Close Price]]-Table2[[#This Row],[200D EMA]])/Table2[[#This Row],[200D EMA]]</f>
        <v>0.47162454826329797</v>
      </c>
      <c r="V397">
        <v>1.0546676687340599</v>
      </c>
      <c r="W397">
        <v>1625</v>
      </c>
      <c r="X397">
        <v>1691</v>
      </c>
      <c r="Y397">
        <v>1606.7</v>
      </c>
      <c r="Z397">
        <v>1719</v>
      </c>
      <c r="AA397">
        <v>1170</v>
      </c>
      <c r="AB397">
        <v>1733</v>
      </c>
      <c r="AC397" s="2">
        <f>(Table2[[#This Row],[Close Price]]/Table2[[#This Row],[Day Low]])-1</f>
        <v>3.7476923076923185E-2</v>
      </c>
      <c r="AD397" s="2">
        <f>(Table2[[#This Row],[Day High]]/Table2[[#This Row],[Close Price]])-1</f>
        <v>3.0250904561361924E-3</v>
      </c>
      <c r="AE397" s="2">
        <f>(Table2[[#This Row],[Close Price]]/Table2[[#This Row],[Current Week Low]])-1</f>
        <v>4.9293583120682216E-2</v>
      </c>
      <c r="AF397" s="2">
        <f>(Table2[[#This Row],[Current Week High]]/Table2[[#This Row],[Close Price]])-1</f>
        <v>1.9633430215315162E-2</v>
      </c>
      <c r="AG397" s="2">
        <f>(Table2[[#This Row],[Close Price]]/Table2[[#This Row],[Current Month Low]])-1</f>
        <v>0.44094017094017102</v>
      </c>
      <c r="AH397" s="2">
        <f>(Table2[[#This Row],[Current Month High]]/Table2[[#This Row],[Close Price]])-1</f>
        <v>2.7937600094904758E-2</v>
      </c>
      <c r="AI397">
        <v>2.79376000949047</v>
      </c>
      <c r="AJ397">
        <v>139.69574180706601</v>
      </c>
      <c r="AK397" t="str">
        <f>IF(AND(Table2[[#This Row],[20D EMA]]&gt;Table2[[#This Row],[50D EMA]],Table2[[#This Row],[50D EMA]]&gt;Table2[[#This Row],[200D EMA]]),"Uptrend","Downtrend/NoTrend")</f>
        <v>Uptrend</v>
      </c>
      <c r="AL397">
        <v>0.36</v>
      </c>
      <c r="AM397" t="s">
        <v>10125</v>
      </c>
      <c r="AN397">
        <v>3.92</v>
      </c>
      <c r="AO397" t="s">
        <v>10125</v>
      </c>
      <c r="AP397">
        <v>3.4379239950359998E-2</v>
      </c>
      <c r="AQ397">
        <f>(Table2[[#This Row],[Sharpe Ratio]]-AVERAGE(Table2[Sharpe Ratio]))/_xlfn.STDEV.P(Table2[Sharpe Ratio])</f>
        <v>-0.2231025649046518</v>
      </c>
      <c r="AR3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3.3662042927067537</v>
      </c>
    </row>
    <row r="398" spans="1:44" x14ac:dyDescent="0.3">
      <c r="A398" t="s">
        <v>1091</v>
      </c>
      <c r="B398" t="s">
        <v>1092</v>
      </c>
      <c r="C398" t="s">
        <v>10076</v>
      </c>
      <c r="D398" t="s">
        <v>24</v>
      </c>
      <c r="E398">
        <v>11038.070859171999</v>
      </c>
      <c r="F398">
        <v>97.16</v>
      </c>
      <c r="G398">
        <v>-16.896018976564601</v>
      </c>
      <c r="H398">
        <f>(Table2[[#This Row],[1Y Return vs Nifty]]-AVERAGE(Table2[1Y Return vs Nifty]))/_xlfn.STDEV.P(Table2[1Y Return vs Nifty])</f>
        <v>-0.73588190975092049</v>
      </c>
      <c r="I398">
        <v>-2.36885481025559</v>
      </c>
      <c r="J398">
        <f>(Table2[[#This Row],[1M Return vs Nifty]]-AVERAGE(Table2[1M Return vs Nifty]))/_xlfn.STDEV.P(Table2[1M Return vs Nifty])</f>
        <v>-0.39155910785906067</v>
      </c>
      <c r="K398">
        <v>-19.231692990451499</v>
      </c>
      <c r="L398">
        <f>(Table2[[#This Row],[6M Return vs Nifty]]-AVERAGE(Table2[6M Return vs Nifty]))/_xlfn.STDEV.P(Table2[6M Return vs Nifty])</f>
        <v>-0.98305872662635796</v>
      </c>
      <c r="M398">
        <v>-10.5316199899347</v>
      </c>
      <c r="N398">
        <f>(Table2[[#This Row],[1W Return vs Nifty]]-AVERAGE(Table2[1W Return vs Nifty]))/_xlfn.STDEV.P(Table2[1W Return vs Nifty])</f>
        <v>-1.4929030837779675</v>
      </c>
      <c r="O398">
        <v>99.86</v>
      </c>
      <c r="P398">
        <v>98.330846599612798</v>
      </c>
      <c r="Q398">
        <v>95.5914153384104</v>
      </c>
      <c r="R398">
        <v>36.4521951922329</v>
      </c>
      <c r="S398" s="2">
        <f>(Table2[[#This Row],[Close Price]]-Table2[[#This Row],[20D EMA]])/Table2[[#This Row],[20D EMA]]</f>
        <v>-2.7037852994191897E-2</v>
      </c>
      <c r="T398" s="2">
        <f>(Table2[[#This Row],[Close Price]]-Table2[[#This Row],[50D EMA]])/Table2[[#This Row],[50D EMA]]</f>
        <v>-1.1907215691738098E-2</v>
      </c>
      <c r="U398" s="2">
        <f>(Table2[[#This Row],[Close Price]]-Table2[[#This Row],[200D EMA]])/Table2[[#This Row],[200D EMA]]</f>
        <v>1.640926286148742E-2</v>
      </c>
      <c r="V398">
        <v>1.5783565377765501</v>
      </c>
      <c r="W398">
        <v>96.75</v>
      </c>
      <c r="X398">
        <v>100.4</v>
      </c>
      <c r="Y398">
        <v>96.75</v>
      </c>
      <c r="Z398">
        <v>105.45</v>
      </c>
      <c r="AA398">
        <v>89</v>
      </c>
      <c r="AB398">
        <v>107.8</v>
      </c>
      <c r="AC398" s="2">
        <f>(Table2[[#This Row],[Close Price]]/Table2[[#This Row],[Day Low]])-1</f>
        <v>4.2377260981911746E-3</v>
      </c>
      <c r="AD398" s="2">
        <f>(Table2[[#This Row],[Day High]]/Table2[[#This Row],[Close Price]])-1</f>
        <v>3.3347056401811459E-2</v>
      </c>
      <c r="AE398" s="2">
        <f>(Table2[[#This Row],[Close Price]]/Table2[[#This Row],[Current Week Low]])-1</f>
        <v>4.2377260981911746E-3</v>
      </c>
      <c r="AF398" s="2">
        <f>(Table2[[#This Row],[Current Week High]]/Table2[[#This Row],[Close Price]])-1</f>
        <v>8.532317826265956E-2</v>
      </c>
      <c r="AG398" s="2">
        <f>(Table2[[#This Row],[Close Price]]/Table2[[#This Row],[Current Month Low]])-1</f>
        <v>9.168539325842695E-2</v>
      </c>
      <c r="AH398" s="2">
        <f>(Table2[[#This Row],[Current Month High]]/Table2[[#This Row],[Close Price]])-1</f>
        <v>0.10951008645533133</v>
      </c>
      <c r="AI398">
        <v>19.905310827501001</v>
      </c>
      <c r="AJ398">
        <v>18.343483556638201</v>
      </c>
      <c r="AK398" t="str">
        <f>IF(AND(Table2[[#This Row],[20D EMA]]&gt;Table2[[#This Row],[50D EMA]],Table2[[#This Row],[50D EMA]]&gt;Table2[[#This Row],[200D EMA]]),"Uptrend","Downtrend/NoTrend")</f>
        <v>Uptrend</v>
      </c>
      <c r="AL398">
        <v>-0.1</v>
      </c>
      <c r="AM398" t="s">
        <v>10126</v>
      </c>
      <c r="AN398">
        <v>-1.05</v>
      </c>
      <c r="AO398" t="s">
        <v>10126</v>
      </c>
      <c r="AP398">
        <v>3.3937846654166999E-2</v>
      </c>
      <c r="AQ398">
        <f>(Table2[[#This Row],[Sharpe Ratio]]-AVERAGE(Table2[Sharpe Ratio]))/_xlfn.STDEV.P(Table2[Sharpe Ratio])</f>
        <v>-0.22809290857950978</v>
      </c>
      <c r="AR3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-3.8314957365938165</v>
      </c>
    </row>
    <row r="399" spans="1:44" x14ac:dyDescent="0.3">
      <c r="A399" t="s">
        <v>994</v>
      </c>
      <c r="B399" t="s">
        <v>995</v>
      </c>
      <c r="C399" t="s">
        <v>10087</v>
      </c>
      <c r="D399" t="s">
        <v>526</v>
      </c>
      <c r="E399">
        <v>13050.562727625</v>
      </c>
      <c r="F399">
        <v>839.75</v>
      </c>
      <c r="G399">
        <v>-27.9887441078513</v>
      </c>
      <c r="H399">
        <f>(Table2[[#This Row],[1Y Return vs Nifty]]-AVERAGE(Table2[1Y Return vs Nifty]))/_xlfn.STDEV.P(Table2[1Y Return vs Nifty])</f>
        <v>-0.86862713276369996</v>
      </c>
      <c r="I399">
        <v>-7.5861910129711099</v>
      </c>
      <c r="J399">
        <f>(Table2[[#This Row],[1M Return vs Nifty]]-AVERAGE(Table2[1M Return vs Nifty]))/_xlfn.STDEV.P(Table2[1M Return vs Nifty])</f>
        <v>-0.87477181448236729</v>
      </c>
      <c r="K399">
        <v>-7.7270267334041396</v>
      </c>
      <c r="L399">
        <f>(Table2[[#This Row],[6M Return vs Nifty]]-AVERAGE(Table2[6M Return vs Nifty]))/_xlfn.STDEV.P(Table2[6M Return vs Nifty])</f>
        <v>-0.63159175895426101</v>
      </c>
      <c r="M399">
        <v>8.65618282471141E-2</v>
      </c>
      <c r="N399">
        <f>(Table2[[#This Row],[1W Return vs Nifty]]-AVERAGE(Table2[1W Return vs Nifty]))/_xlfn.STDEV.P(Table2[1W Return vs Nifty])</f>
        <v>0.58935984152960041</v>
      </c>
      <c r="O399">
        <v>832.51</v>
      </c>
      <c r="P399">
        <v>828.94662433728001</v>
      </c>
      <c r="Q399">
        <v>824.22760354186505</v>
      </c>
      <c r="R399">
        <v>53.399607641595999</v>
      </c>
      <c r="S399" s="2">
        <f>(Table2[[#This Row],[Close Price]]-Table2[[#This Row],[20D EMA]])/Table2[[#This Row],[20D EMA]]</f>
        <v>8.6965922331263407E-3</v>
      </c>
      <c r="T399" s="2">
        <f>(Table2[[#This Row],[Close Price]]-Table2[[#This Row],[50D EMA]])/Table2[[#This Row],[50D EMA]]</f>
        <v>1.3032655355050137E-2</v>
      </c>
      <c r="U399" s="2">
        <f>(Table2[[#This Row],[Close Price]]-Table2[[#This Row],[200D EMA]])/Table2[[#This Row],[200D EMA]]</f>
        <v>1.8832657862260637E-2</v>
      </c>
      <c r="V399">
        <v>1.4975906571853499</v>
      </c>
      <c r="W399">
        <v>822.7</v>
      </c>
      <c r="X399">
        <v>854.7</v>
      </c>
      <c r="Y399">
        <v>815.55</v>
      </c>
      <c r="Z399">
        <v>920</v>
      </c>
      <c r="AA399">
        <v>750.8</v>
      </c>
      <c r="AB399">
        <v>920</v>
      </c>
      <c r="AC399" s="2">
        <f>(Table2[[#This Row],[Close Price]]/Table2[[#This Row],[Day Low]])-1</f>
        <v>2.0724443904217793E-2</v>
      </c>
      <c r="AD399" s="2">
        <f>(Table2[[#This Row],[Day High]]/Table2[[#This Row],[Close Price]])-1</f>
        <v>1.7802917534980756E-2</v>
      </c>
      <c r="AE399" s="2">
        <f>(Table2[[#This Row],[Close Price]]/Table2[[#This Row],[Current Week Low]])-1</f>
        <v>2.9673226656857343E-2</v>
      </c>
      <c r="AF399" s="2">
        <f>(Table2[[#This Row],[Current Week High]]/Table2[[#This Row],[Close Price]])-1</f>
        <v>9.5564155998809186E-2</v>
      </c>
      <c r="AG399" s="2">
        <f>(Table2[[#This Row],[Close Price]]/Table2[[#This Row],[Current Month Low]])-1</f>
        <v>0.11847362812999473</v>
      </c>
      <c r="AH399" s="2">
        <f>(Table2[[#This Row],[Current Month High]]/Table2[[#This Row],[Close Price]])-1</f>
        <v>9.5564155998809186E-2</v>
      </c>
      <c r="AI399">
        <v>22.054182792497699</v>
      </c>
      <c r="AJ399">
        <v>18.449820156569501</v>
      </c>
      <c r="AK399" t="str">
        <f>IF(AND(Table2[[#This Row],[20D EMA]]&gt;Table2[[#This Row],[50D EMA]],Table2[[#This Row],[50D EMA]]&gt;Table2[[#This Row],[200D EMA]]),"Uptrend","Downtrend/NoTrend")</f>
        <v>Uptrend</v>
      </c>
      <c r="AL399">
        <v>-0.04</v>
      </c>
      <c r="AM399" t="s">
        <v>10126</v>
      </c>
      <c r="AN399">
        <v>1.74</v>
      </c>
      <c r="AO399" t="s">
        <v>10125</v>
      </c>
      <c r="AP399">
        <v>3.3917213834810001E-2</v>
      </c>
      <c r="AQ399">
        <f>(Table2[[#This Row],[Sharpe Ratio]]-AVERAGE(Table2[Sharpe Ratio]))/_xlfn.STDEV.P(Table2[Sharpe Ratio])</f>
        <v>-0.22832618094785057</v>
      </c>
      <c r="AR3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-2.0139570456185787</v>
      </c>
    </row>
    <row r="400" spans="1:44" x14ac:dyDescent="0.3">
      <c r="A400" t="s">
        <v>889</v>
      </c>
      <c r="B400" t="s">
        <v>890</v>
      </c>
      <c r="C400" t="s">
        <v>10077</v>
      </c>
      <c r="D400" t="s">
        <v>620</v>
      </c>
      <c r="E400">
        <v>16316.330153804</v>
      </c>
      <c r="F400">
        <v>113.17</v>
      </c>
      <c r="G400">
        <v>48.222504254825402</v>
      </c>
      <c r="H400">
        <f>(Table2[[#This Row],[1Y Return vs Nifty]]-AVERAGE(Table2[1Y Return vs Nifty]))/_xlfn.STDEV.P(Table2[1Y Return vs Nifty])</f>
        <v>4.3383129840937271E-2</v>
      </c>
      <c r="I400">
        <v>-0.16102034471649401</v>
      </c>
      <c r="J400">
        <f>(Table2[[#This Row],[1M Return vs Nifty]]-AVERAGE(Table2[1M Return vs Nifty]))/_xlfn.STDEV.P(Table2[1M Return vs Nifty])</f>
        <v>-0.18707666194842684</v>
      </c>
      <c r="K400">
        <v>26.513242872061401</v>
      </c>
      <c r="L400">
        <f>(Table2[[#This Row],[6M Return vs Nifty]]-AVERAGE(Table2[6M Return vs Nifty]))/_xlfn.STDEV.P(Table2[6M Return vs Nifty])</f>
        <v>0.41444673200467724</v>
      </c>
      <c r="M400">
        <v>-12.341038777519399</v>
      </c>
      <c r="N400">
        <f>(Table2[[#This Row],[1W Return vs Nifty]]-AVERAGE(Table2[1W Return vs Nifty]))/_xlfn.STDEV.P(Table2[1W Return vs Nifty])</f>
        <v>-1.847736493325643</v>
      </c>
      <c r="O400">
        <v>111.52</v>
      </c>
      <c r="P400">
        <v>105.411186725058</v>
      </c>
      <c r="Q400">
        <v>92.025378222914597</v>
      </c>
      <c r="R400">
        <v>49.294882591872202</v>
      </c>
      <c r="S400" s="2">
        <f>(Table2[[#This Row],[Close Price]]-Table2[[#This Row],[20D EMA]])/Table2[[#This Row],[20D EMA]]</f>
        <v>1.4795552367288431E-2</v>
      </c>
      <c r="T400" s="2">
        <f>(Table2[[#This Row],[Close Price]]-Table2[[#This Row],[50D EMA]])/Table2[[#This Row],[50D EMA]]</f>
        <v>7.360521701723334E-2</v>
      </c>
      <c r="U400" s="2">
        <f>(Table2[[#This Row],[Close Price]]-Table2[[#This Row],[200D EMA]])/Table2[[#This Row],[200D EMA]]</f>
        <v>0.2297694634393834</v>
      </c>
      <c r="V400">
        <v>2.2417183993084699</v>
      </c>
      <c r="W400">
        <v>107.49</v>
      </c>
      <c r="X400">
        <v>116.8</v>
      </c>
      <c r="Y400">
        <v>107.49</v>
      </c>
      <c r="Z400">
        <v>120.3</v>
      </c>
      <c r="AA400">
        <v>82.85</v>
      </c>
      <c r="AB400">
        <v>130.5</v>
      </c>
      <c r="AC400" s="2">
        <f>(Table2[[#This Row],[Close Price]]/Table2[[#This Row],[Day Low]])-1</f>
        <v>5.2842124848823113E-2</v>
      </c>
      <c r="AD400" s="2">
        <f>(Table2[[#This Row],[Day High]]/Table2[[#This Row],[Close Price]])-1</f>
        <v>3.2075638420075991E-2</v>
      </c>
      <c r="AE400" s="2">
        <f>(Table2[[#This Row],[Close Price]]/Table2[[#This Row],[Current Week Low]])-1</f>
        <v>5.2842124848823113E-2</v>
      </c>
      <c r="AF400" s="2">
        <f>(Table2[[#This Row],[Current Week High]]/Table2[[#This Row],[Close Price]])-1</f>
        <v>6.3002562516567995E-2</v>
      </c>
      <c r="AG400" s="2">
        <f>(Table2[[#This Row],[Close Price]]/Table2[[#This Row],[Current Month Low]])-1</f>
        <v>0.36596258298129158</v>
      </c>
      <c r="AH400" s="2">
        <f>(Table2[[#This Row],[Current Month High]]/Table2[[#This Row],[Close Price]])-1</f>
        <v>0.15313245559777333</v>
      </c>
      <c r="AI400">
        <v>15.3132455597773</v>
      </c>
      <c r="AJ400">
        <v>84.016260162601597</v>
      </c>
      <c r="AK400" t="str">
        <f>IF(AND(Table2[[#This Row],[20D EMA]]&gt;Table2[[#This Row],[50D EMA]],Table2[[#This Row],[50D EMA]]&gt;Table2[[#This Row],[200D EMA]]),"Uptrend","Downtrend/NoTrend")</f>
        <v>Uptrend</v>
      </c>
      <c r="AL400">
        <v>0.09</v>
      </c>
      <c r="AM400" t="s">
        <v>10125</v>
      </c>
      <c r="AN400">
        <v>5.21</v>
      </c>
      <c r="AO400" t="s">
        <v>10125</v>
      </c>
      <c r="AP400">
        <v>3.3843872496636E-2</v>
      </c>
      <c r="AQ400">
        <f>(Table2[[#This Row],[Sharpe Ratio]]-AVERAGE(Table2[Sharpe Ratio]))/_xlfn.STDEV.P(Table2[Sharpe Ratio])</f>
        <v>-0.22915536998678471</v>
      </c>
      <c r="AR4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-1.8061386634152401</v>
      </c>
    </row>
    <row r="401" spans="1:44" x14ac:dyDescent="0.3">
      <c r="A401" t="s">
        <v>750</v>
      </c>
      <c r="B401" t="s">
        <v>751</v>
      </c>
      <c r="C401" t="s">
        <v>10082</v>
      </c>
      <c r="D401" t="s">
        <v>62</v>
      </c>
      <c r="E401">
        <v>20467.0224624</v>
      </c>
      <c r="F401">
        <v>804</v>
      </c>
      <c r="G401">
        <v>37.927033193396802</v>
      </c>
      <c r="H401">
        <f>(Table2[[#This Row],[1Y Return vs Nifty]]-AVERAGE(Table2[1Y Return vs Nifty]))/_xlfn.STDEV.P(Table2[1Y Return vs Nifty])</f>
        <v>-7.9821455677574496E-2</v>
      </c>
      <c r="I401">
        <v>18.6211927862743</v>
      </c>
      <c r="J401">
        <f>(Table2[[#This Row],[1M Return vs Nifty]]-AVERAGE(Table2[1M Return vs Nifty]))/_xlfn.STDEV.P(Table2[1M Return vs Nifty])</f>
        <v>1.5524708179855089</v>
      </c>
      <c r="K401">
        <v>4.9051647843417001</v>
      </c>
      <c r="L401">
        <f>(Table2[[#This Row],[6M Return vs Nifty]]-AVERAGE(Table2[6M Return vs Nifty]))/_xlfn.STDEV.P(Table2[6M Return vs Nifty])</f>
        <v>-0.24567895204639903</v>
      </c>
      <c r="M401">
        <v>6.4844692820022196</v>
      </c>
      <c r="N401">
        <f>(Table2[[#This Row],[1W Return vs Nifty]]-AVERAGE(Table2[1W Return vs Nifty]))/_xlfn.STDEV.P(Table2[1W Return vs Nifty])</f>
        <v>1.8440120709434296</v>
      </c>
      <c r="O401">
        <v>708.88</v>
      </c>
      <c r="P401">
        <v>678.08420840137001</v>
      </c>
      <c r="Q401">
        <v>633.33970233471598</v>
      </c>
      <c r="R401">
        <v>80.625191750987796</v>
      </c>
      <c r="S401" s="2">
        <f>(Table2[[#This Row],[Close Price]]-Table2[[#This Row],[20D EMA]])/Table2[[#This Row],[20D EMA]]</f>
        <v>0.13418350073355154</v>
      </c>
      <c r="T401" s="2">
        <f>(Table2[[#This Row],[Close Price]]-Table2[[#This Row],[50D EMA]])/Table2[[#This Row],[50D EMA]]</f>
        <v>0.18569344343748265</v>
      </c>
      <c r="U401" s="2">
        <f>(Table2[[#This Row],[Close Price]]-Table2[[#This Row],[200D EMA]])/Table2[[#This Row],[200D EMA]]</f>
        <v>0.26946091810788003</v>
      </c>
      <c r="V401">
        <v>3.0185884839492898</v>
      </c>
      <c r="W401">
        <v>769.1</v>
      </c>
      <c r="X401">
        <v>812.95</v>
      </c>
      <c r="Y401">
        <v>696.05</v>
      </c>
      <c r="Z401">
        <v>812.95</v>
      </c>
      <c r="AA401">
        <v>598</v>
      </c>
      <c r="AB401">
        <v>812.95</v>
      </c>
      <c r="AC401" s="2">
        <f>(Table2[[#This Row],[Close Price]]/Table2[[#This Row],[Day Low]])-1</f>
        <v>4.5377714211416009E-2</v>
      </c>
      <c r="AD401" s="2">
        <f>(Table2[[#This Row],[Day High]]/Table2[[#This Row],[Close Price]])-1</f>
        <v>1.1131840796019921E-2</v>
      </c>
      <c r="AE401" s="2">
        <f>(Table2[[#This Row],[Close Price]]/Table2[[#This Row],[Current Week Low]])-1</f>
        <v>0.15508943323037139</v>
      </c>
      <c r="AF401" s="2">
        <f>(Table2[[#This Row],[Current Week High]]/Table2[[#This Row],[Close Price]])-1</f>
        <v>1.1131840796019921E-2</v>
      </c>
      <c r="AG401" s="2">
        <f>(Table2[[#This Row],[Close Price]]/Table2[[#This Row],[Current Month Low]])-1</f>
        <v>0.34448160535117056</v>
      </c>
      <c r="AH401" s="2">
        <f>(Table2[[#This Row],[Current Month High]]/Table2[[#This Row],[Close Price]])-1</f>
        <v>1.1131840796019921E-2</v>
      </c>
      <c r="AI401">
        <v>1.1131840796019901</v>
      </c>
      <c r="AJ401">
        <v>68.324086674343107</v>
      </c>
      <c r="AK401" t="str">
        <f>IF(AND(Table2[[#This Row],[20D EMA]]&gt;Table2[[#This Row],[50D EMA]],Table2[[#This Row],[50D EMA]]&gt;Table2[[#This Row],[200D EMA]]),"Uptrend","Downtrend/NoTrend")</f>
        <v>Uptrend</v>
      </c>
      <c r="AL401">
        <v>0.25</v>
      </c>
      <c r="AM401" t="s">
        <v>10125</v>
      </c>
      <c r="AN401">
        <v>18.05</v>
      </c>
      <c r="AO401" t="s">
        <v>10125</v>
      </c>
      <c r="AP401">
        <v>3.3753281492833999E-2</v>
      </c>
      <c r="AQ401">
        <f>(Table2[[#This Row],[Sharpe Ratio]]-AVERAGE(Table2[Sharpe Ratio]))/_xlfn.STDEV.P(Table2[Sharpe Ratio])</f>
        <v>-0.23017958183304862</v>
      </c>
      <c r="AR4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2.8408028993719165</v>
      </c>
    </row>
    <row r="402" spans="1:44" x14ac:dyDescent="0.3">
      <c r="A402" t="s">
        <v>235</v>
      </c>
      <c r="B402" t="s">
        <v>236</v>
      </c>
      <c r="C402" t="s">
        <v>10082</v>
      </c>
      <c r="D402" t="s">
        <v>62</v>
      </c>
      <c r="E402">
        <v>108064.49935605</v>
      </c>
      <c r="F402">
        <v>1073.95</v>
      </c>
      <c r="G402">
        <v>54.917386179169</v>
      </c>
      <c r="H402">
        <f>(Table2[[#This Row],[1Y Return vs Nifty]]-AVERAGE(Table2[1Y Return vs Nifty]))/_xlfn.STDEV.P(Table2[1Y Return vs Nifty])</f>
        <v>0.12349992563033503</v>
      </c>
      <c r="I402">
        <v>-5.5012354012260598</v>
      </c>
      <c r="J402">
        <f>(Table2[[#This Row],[1M Return vs Nifty]]-AVERAGE(Table2[1M Return vs Nifty]))/_xlfn.STDEV.P(Table2[1M Return vs Nifty])</f>
        <v>-0.68167000827397961</v>
      </c>
      <c r="K402">
        <v>46.213160653172501</v>
      </c>
      <c r="L402">
        <f>(Table2[[#This Row],[6M Return vs Nifty]]-AVERAGE(Table2[6M Return vs Nifty]))/_xlfn.STDEV.P(Table2[6M Return vs Nifty])</f>
        <v>1.016278215962364</v>
      </c>
      <c r="M402">
        <v>-5.3509467588836399</v>
      </c>
      <c r="N402">
        <f>(Table2[[#This Row],[1W Return vs Nifty]]-AVERAGE(Table2[1W Return vs Nifty]))/_xlfn.STDEV.P(Table2[1W Return vs Nifty])</f>
        <v>-0.47695478096408966</v>
      </c>
      <c r="O402">
        <v>1066.96</v>
      </c>
      <c r="P402">
        <v>1029.2136167418901</v>
      </c>
      <c r="Q402">
        <v>851.58875458943703</v>
      </c>
      <c r="R402">
        <v>51.643654188541802</v>
      </c>
      <c r="S402" s="2">
        <f>(Table2[[#This Row],[Close Price]]-Table2[[#This Row],[20D EMA]])/Table2[[#This Row],[20D EMA]]</f>
        <v>6.5513233860688396E-3</v>
      </c>
      <c r="T402" s="2">
        <f>(Table2[[#This Row],[Close Price]]-Table2[[#This Row],[50D EMA]])/Table2[[#This Row],[50D EMA]]</f>
        <v>4.346656761084141E-2</v>
      </c>
      <c r="U402" s="2">
        <f>(Table2[[#This Row],[Close Price]]-Table2[[#This Row],[200D EMA]])/Table2[[#This Row],[200D EMA]]</f>
        <v>0.26111341209263211</v>
      </c>
      <c r="V402">
        <v>0.84531351816793998</v>
      </c>
      <c r="W402">
        <v>1060.5</v>
      </c>
      <c r="X402">
        <v>1085</v>
      </c>
      <c r="Y402">
        <v>1050.05</v>
      </c>
      <c r="Z402">
        <v>1091.3</v>
      </c>
      <c r="AA402">
        <v>933.8</v>
      </c>
      <c r="AB402">
        <v>1111.8</v>
      </c>
      <c r="AC402" s="2">
        <f>(Table2[[#This Row],[Close Price]]/Table2[[#This Row],[Day Low]])-1</f>
        <v>1.2682696841112673E-2</v>
      </c>
      <c r="AD402" s="2">
        <f>(Table2[[#This Row],[Day High]]/Table2[[#This Row],[Close Price]])-1</f>
        <v>1.028911960519574E-2</v>
      </c>
      <c r="AE402" s="2">
        <f>(Table2[[#This Row],[Close Price]]/Table2[[#This Row],[Current Week Low]])-1</f>
        <v>2.2760820913289903E-2</v>
      </c>
      <c r="AF402" s="2">
        <f>(Table2[[#This Row],[Current Week High]]/Table2[[#This Row],[Close Price]])-1</f>
        <v>1.6155314493225825E-2</v>
      </c>
      <c r="AG402" s="2">
        <f>(Table2[[#This Row],[Close Price]]/Table2[[#This Row],[Current Month Low]])-1</f>
        <v>0.15008567144998941</v>
      </c>
      <c r="AH402" s="2">
        <f>(Table2[[#This Row],[Current Month High]]/Table2[[#This Row],[Close Price]])-1</f>
        <v>3.5243726430466804E-2</v>
      </c>
      <c r="AI402">
        <v>9.1764048605614796</v>
      </c>
      <c r="AJ402">
        <v>89.995577178239699</v>
      </c>
      <c r="AK402" t="str">
        <f>IF(AND(Table2[[#This Row],[20D EMA]]&gt;Table2[[#This Row],[50D EMA]],Table2[[#This Row],[50D EMA]]&gt;Table2[[#This Row],[200D EMA]]),"Uptrend","Downtrend/NoTrend")</f>
        <v>Uptrend</v>
      </c>
      <c r="AL402">
        <v>0.05</v>
      </c>
      <c r="AM402" t="s">
        <v>10125</v>
      </c>
      <c r="AN402">
        <v>-1</v>
      </c>
      <c r="AO402" t="s">
        <v>10126</v>
      </c>
      <c r="AP402">
        <v>3.3540597312637997E-2</v>
      </c>
      <c r="AQ402">
        <f>(Table2[[#This Row],[Sharpe Ratio]]-AVERAGE(Table2[Sharpe Ratio]))/_xlfn.STDEV.P(Table2[Sharpe Ratio])</f>
        <v>-0.23258416559663936</v>
      </c>
      <c r="AR4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-0.25143081324200961</v>
      </c>
    </row>
    <row r="403" spans="1:44" x14ac:dyDescent="0.3">
      <c r="A403" t="s">
        <v>256</v>
      </c>
      <c r="B403" t="s">
        <v>257</v>
      </c>
      <c r="C403" t="s">
        <v>10077</v>
      </c>
      <c r="D403" t="s">
        <v>258</v>
      </c>
      <c r="E403">
        <v>101104.66659050999</v>
      </c>
      <c r="F403">
        <v>375.3</v>
      </c>
      <c r="G403">
        <v>101.796703774872</v>
      </c>
      <c r="H403">
        <f>(Table2[[#This Row],[1Y Return vs Nifty]]-AVERAGE(Table2[1Y Return vs Nifty]))/_xlfn.STDEV.P(Table2[1Y Return vs Nifty])</f>
        <v>0.68449872396679701</v>
      </c>
      <c r="I403">
        <v>0.23558264082576499</v>
      </c>
      <c r="J403">
        <f>(Table2[[#This Row],[1M Return vs Nifty]]-AVERAGE(Table2[1M Return vs Nifty]))/_xlfn.STDEV.P(Table2[1M Return vs Nifty])</f>
        <v>-0.1503445836133154</v>
      </c>
      <c r="K403">
        <v>91.4176846577368</v>
      </c>
      <c r="L403">
        <f>(Table2[[#This Row],[6M Return vs Nifty]]-AVERAGE(Table2[6M Return vs Nifty]))/_xlfn.STDEV.P(Table2[6M Return vs Nifty])</f>
        <v>2.3972741198819891</v>
      </c>
      <c r="M403">
        <v>6.0085828083039203</v>
      </c>
      <c r="N403">
        <f>(Table2[[#This Row],[1W Return vs Nifty]]-AVERAGE(Table2[1W Return vs Nifty]))/_xlfn.STDEV.P(Table2[1W Return vs Nifty])</f>
        <v>1.7506890540837501</v>
      </c>
      <c r="O403">
        <v>347.1</v>
      </c>
      <c r="P403">
        <v>334.64034224517798</v>
      </c>
      <c r="Q403">
        <v>267.42960841606998</v>
      </c>
      <c r="R403">
        <v>78.488408026368404</v>
      </c>
      <c r="S403" s="2">
        <f>(Table2[[#This Row],[Close Price]]-Table2[[#This Row],[20D EMA]])/Table2[[#This Row],[20D EMA]]</f>
        <v>8.1244598098530643E-2</v>
      </c>
      <c r="T403" s="2">
        <f>(Table2[[#This Row],[Close Price]]-Table2[[#This Row],[50D EMA]])/Table2[[#This Row],[50D EMA]]</f>
        <v>0.12150255848421374</v>
      </c>
      <c r="U403" s="2">
        <f>(Table2[[#This Row],[Close Price]]-Table2[[#This Row],[200D EMA]])/Table2[[#This Row],[200D EMA]]</f>
        <v>0.4033599429129181</v>
      </c>
      <c r="V403">
        <v>3.5271978793138099</v>
      </c>
      <c r="W403">
        <v>370</v>
      </c>
      <c r="X403">
        <v>384.8</v>
      </c>
      <c r="Y403">
        <v>331.25</v>
      </c>
      <c r="Z403">
        <v>384.8</v>
      </c>
      <c r="AA403">
        <v>292</v>
      </c>
      <c r="AB403">
        <v>384.8</v>
      </c>
      <c r="AC403" s="2">
        <f>(Table2[[#This Row],[Close Price]]/Table2[[#This Row],[Day Low]])-1</f>
        <v>1.4324324324324289E-2</v>
      </c>
      <c r="AD403" s="2">
        <f>(Table2[[#This Row],[Day High]]/Table2[[#This Row],[Close Price]])-1</f>
        <v>2.5313082867039594E-2</v>
      </c>
      <c r="AE403" s="2">
        <f>(Table2[[#This Row],[Close Price]]/Table2[[#This Row],[Current Week Low]])-1</f>
        <v>0.13298113207547169</v>
      </c>
      <c r="AF403" s="2">
        <f>(Table2[[#This Row],[Current Week High]]/Table2[[#This Row],[Close Price]])-1</f>
        <v>2.5313082867039594E-2</v>
      </c>
      <c r="AG403" s="2">
        <f>(Table2[[#This Row],[Close Price]]/Table2[[#This Row],[Current Month Low]])-1</f>
        <v>0.28527397260273979</v>
      </c>
      <c r="AH403" s="2">
        <f>(Table2[[#This Row],[Current Month High]]/Table2[[#This Row],[Close Price]])-1</f>
        <v>2.5313082867039594E-2</v>
      </c>
      <c r="AI403">
        <v>2.53130828670395</v>
      </c>
      <c r="AJ403">
        <v>138.51286939942801</v>
      </c>
      <c r="AK403" t="str">
        <f>IF(AND(Table2[[#This Row],[20D EMA]]&gt;Table2[[#This Row],[50D EMA]],Table2[[#This Row],[50D EMA]]&gt;Table2[[#This Row],[200D EMA]]),"Uptrend","Downtrend/NoTrend")</f>
        <v>Uptrend</v>
      </c>
      <c r="AL403">
        <v>7.0000000000000007E-2</v>
      </c>
      <c r="AM403" t="s">
        <v>10125</v>
      </c>
      <c r="AN403">
        <v>7.86</v>
      </c>
      <c r="AO403" t="s">
        <v>10125</v>
      </c>
      <c r="AP403">
        <v>3.2632526247557997E-2</v>
      </c>
      <c r="AQ403">
        <f>(Table2[[#This Row],[Sharpe Ratio]]-AVERAGE(Table2[Sharpe Ratio]))/_xlfn.STDEV.P(Table2[Sharpe Ratio])</f>
        <v>-0.24285071639165209</v>
      </c>
      <c r="AR4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4.4392665979275687</v>
      </c>
    </row>
    <row r="404" spans="1:44" x14ac:dyDescent="0.3">
      <c r="A404" t="s">
        <v>421</v>
      </c>
      <c r="B404" t="s">
        <v>422</v>
      </c>
      <c r="C404" t="s">
        <v>10076</v>
      </c>
      <c r="D404" t="s">
        <v>32</v>
      </c>
      <c r="E404">
        <v>54864.200453165999</v>
      </c>
      <c r="F404">
        <v>120.51</v>
      </c>
      <c r="G404">
        <v>40.469608501929599</v>
      </c>
      <c r="H404">
        <f>(Table2[[#This Row],[1Y Return vs Nifty]]-AVERAGE(Table2[1Y Return vs Nifty]))/_xlfn.STDEV.P(Table2[1Y Return vs Nifty])</f>
        <v>-4.9394782126814411E-2</v>
      </c>
      <c r="I404">
        <v>-14.213893534725401</v>
      </c>
      <c r="J404">
        <f>(Table2[[#This Row],[1M Return vs Nifty]]-AVERAGE(Table2[1M Return vs Nifty]))/_xlfn.STDEV.P(Table2[1M Return vs Nifty])</f>
        <v>-1.4886080615243198</v>
      </c>
      <c r="K404">
        <v>-4.0718749793300004</v>
      </c>
      <c r="L404">
        <f>(Table2[[#This Row],[6M Return vs Nifty]]-AVERAGE(Table2[6M Return vs Nifty]))/_xlfn.STDEV.P(Table2[6M Return vs Nifty])</f>
        <v>-0.51992705919829529</v>
      </c>
      <c r="M404">
        <v>-4.1225659458441601</v>
      </c>
      <c r="N404">
        <f>(Table2[[#This Row],[1W Return vs Nifty]]-AVERAGE(Table2[1W Return vs Nifty]))/_xlfn.STDEV.P(Table2[1W Return vs Nifty])</f>
        <v>-0.23606496866388377</v>
      </c>
      <c r="O404">
        <v>123.64</v>
      </c>
      <c r="P404">
        <v>128.104727202063</v>
      </c>
      <c r="Q404">
        <v>121.12672177851501</v>
      </c>
      <c r="R404">
        <v>40.056371030342902</v>
      </c>
      <c r="S404" s="2">
        <f>(Table2[[#This Row],[Close Price]]-Table2[[#This Row],[20D EMA]])/Table2[[#This Row],[20D EMA]]</f>
        <v>-2.5315431899061755E-2</v>
      </c>
      <c r="T404" s="2">
        <f>(Table2[[#This Row],[Close Price]]-Table2[[#This Row],[50D EMA]])/Table2[[#This Row],[50D EMA]]</f>
        <v>-5.9285300144183067E-2</v>
      </c>
      <c r="U404" s="2">
        <f>(Table2[[#This Row],[Close Price]]-Table2[[#This Row],[200D EMA]])/Table2[[#This Row],[200D EMA]]</f>
        <v>-5.0915418947992354E-3</v>
      </c>
      <c r="V404">
        <v>0.72780967712540201</v>
      </c>
      <c r="W404">
        <v>120.1</v>
      </c>
      <c r="X404">
        <v>123.6</v>
      </c>
      <c r="Y404">
        <v>119.37</v>
      </c>
      <c r="Z404">
        <v>124.46</v>
      </c>
      <c r="AA404">
        <v>109.55</v>
      </c>
      <c r="AB404">
        <v>137.44999999999999</v>
      </c>
      <c r="AC404" s="2">
        <f>(Table2[[#This Row],[Close Price]]/Table2[[#This Row],[Day Low]])-1</f>
        <v>3.4138218151540389E-3</v>
      </c>
      <c r="AD404" s="2">
        <f>(Table2[[#This Row],[Day High]]/Table2[[#This Row],[Close Price]])-1</f>
        <v>2.564102564102555E-2</v>
      </c>
      <c r="AE404" s="2">
        <f>(Table2[[#This Row],[Close Price]]/Table2[[#This Row],[Current Week Low]])-1</f>
        <v>9.5501382256848455E-3</v>
      </c>
      <c r="AF404" s="2">
        <f>(Table2[[#This Row],[Current Week High]]/Table2[[#This Row],[Close Price]])-1</f>
        <v>3.27773628744501E-2</v>
      </c>
      <c r="AG404" s="2">
        <f>(Table2[[#This Row],[Close Price]]/Table2[[#This Row],[Current Month Low]])-1</f>
        <v>0.10004564125969884</v>
      </c>
      <c r="AH404" s="2">
        <f>(Table2[[#This Row],[Current Month High]]/Table2[[#This Row],[Close Price]])-1</f>
        <v>0.14056924736536369</v>
      </c>
      <c r="AI404">
        <v>31.067961165048501</v>
      </c>
      <c r="AJ404">
        <v>67.958188153310104</v>
      </c>
      <c r="AK404" t="str">
        <f>IF(AND(Table2[[#This Row],[20D EMA]]&gt;Table2[[#This Row],[50D EMA]],Table2[[#This Row],[50D EMA]]&gt;Table2[[#This Row],[200D EMA]]),"Uptrend","Downtrend/NoTrend")</f>
        <v>Downtrend/NoTrend</v>
      </c>
      <c r="AL404">
        <v>-0.22</v>
      </c>
      <c r="AM404" t="s">
        <v>10126</v>
      </c>
      <c r="AN404">
        <v>-2.0299999999999998</v>
      </c>
      <c r="AO404" t="s">
        <v>10126</v>
      </c>
      <c r="AP404">
        <v>3.2473699751417E-2</v>
      </c>
      <c r="AQ404">
        <f>(Table2[[#This Row],[Sharpe Ratio]]-AVERAGE(Table2[Sharpe Ratio]))/_xlfn.STDEV.P(Table2[Sharpe Ratio])</f>
        <v>-0.24464639114986256</v>
      </c>
      <c r="AR4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05" spans="1:44" x14ac:dyDescent="0.3">
      <c r="A405" t="s">
        <v>318</v>
      </c>
      <c r="B405" t="s">
        <v>319</v>
      </c>
      <c r="C405" t="s">
        <v>10078</v>
      </c>
      <c r="D405" t="s">
        <v>184</v>
      </c>
      <c r="E405">
        <v>77329.595530709994</v>
      </c>
      <c r="F405">
        <v>2843.15</v>
      </c>
      <c r="G405">
        <v>41.850696386793601</v>
      </c>
      <c r="H405">
        <f>(Table2[[#This Row],[1Y Return vs Nifty]]-AVERAGE(Table2[1Y Return vs Nifty]))/_xlfn.STDEV.P(Table2[1Y Return vs Nifty])</f>
        <v>-3.2867480034073013E-2</v>
      </c>
      <c r="I405">
        <v>1.0347741235185799</v>
      </c>
      <c r="J405">
        <f>(Table2[[#This Row],[1M Return vs Nifty]]-AVERAGE(Table2[1M Return vs Nifty]))/_xlfn.STDEV.P(Table2[1M Return vs Nifty])</f>
        <v>-7.6326068329349267E-2</v>
      </c>
      <c r="K405">
        <v>2.1804878200445001</v>
      </c>
      <c r="L405">
        <f>(Table2[[#This Row],[6M Return vs Nifty]]-AVERAGE(Table2[6M Return vs Nifty]))/_xlfn.STDEV.P(Table2[6M Return vs Nifty])</f>
        <v>-0.32891769440808527</v>
      </c>
      <c r="M405">
        <v>-2.7141351833554199</v>
      </c>
      <c r="N405">
        <f>(Table2[[#This Row],[1W Return vs Nifty]]-AVERAGE(Table2[1W Return vs Nifty]))/_xlfn.STDEV.P(Table2[1W Return vs Nifty])</f>
        <v>4.0133274106002453E-2</v>
      </c>
      <c r="O405">
        <v>2846.05</v>
      </c>
      <c r="P405">
        <v>2794.2176673691802</v>
      </c>
      <c r="Q405">
        <v>2490.6000305778498</v>
      </c>
      <c r="R405">
        <v>47.034136631685598</v>
      </c>
      <c r="S405" s="2">
        <f>(Table2[[#This Row],[Close Price]]-Table2[[#This Row],[20D EMA]])/Table2[[#This Row],[20D EMA]]</f>
        <v>-1.018956097046816E-3</v>
      </c>
      <c r="T405" s="2">
        <f>(Table2[[#This Row],[Close Price]]-Table2[[#This Row],[50D EMA]])/Table2[[#This Row],[50D EMA]]</f>
        <v>1.7511997437512031E-2</v>
      </c>
      <c r="U405" s="2">
        <f>(Table2[[#This Row],[Close Price]]-Table2[[#This Row],[200D EMA]])/Table2[[#This Row],[200D EMA]]</f>
        <v>0.14155222239371545</v>
      </c>
      <c r="V405">
        <v>1.01420618397956</v>
      </c>
      <c r="W405">
        <v>2828.05</v>
      </c>
      <c r="X405">
        <v>2878.95</v>
      </c>
      <c r="Y405">
        <v>2785.5</v>
      </c>
      <c r="Z405">
        <v>2879.05</v>
      </c>
      <c r="AA405">
        <v>2660.4</v>
      </c>
      <c r="AB405">
        <v>3069.05</v>
      </c>
      <c r="AC405" s="2">
        <f>(Table2[[#This Row],[Close Price]]/Table2[[#This Row],[Day Low]])-1</f>
        <v>5.3393681158395712E-3</v>
      </c>
      <c r="AD405" s="2">
        <f>(Table2[[#This Row],[Day High]]/Table2[[#This Row],[Close Price]])-1</f>
        <v>1.2591667692523956E-2</v>
      </c>
      <c r="AE405" s="2">
        <f>(Table2[[#This Row],[Close Price]]/Table2[[#This Row],[Current Week Low]])-1</f>
        <v>2.0696463830551126E-2</v>
      </c>
      <c r="AF405" s="2">
        <f>(Table2[[#This Row],[Current Week High]]/Table2[[#This Row],[Close Price]])-1</f>
        <v>1.2626839948648438E-2</v>
      </c>
      <c r="AG405" s="2">
        <f>(Table2[[#This Row],[Close Price]]/Table2[[#This Row],[Current Month Low]])-1</f>
        <v>6.8692677792813184E-2</v>
      </c>
      <c r="AH405" s="2">
        <f>(Table2[[#This Row],[Current Month High]]/Table2[[#This Row],[Close Price]])-1</f>
        <v>7.9454126584949769E-2</v>
      </c>
      <c r="AI405">
        <v>7.9454126584949698</v>
      </c>
      <c r="AJ405">
        <v>71.274096385542094</v>
      </c>
      <c r="AK405" t="str">
        <f>IF(AND(Table2[[#This Row],[20D EMA]]&gt;Table2[[#This Row],[50D EMA]],Table2[[#This Row],[50D EMA]]&gt;Table2[[#This Row],[200D EMA]]),"Uptrend","Downtrend/NoTrend")</f>
        <v>Uptrend</v>
      </c>
      <c r="AL405">
        <v>0</v>
      </c>
      <c r="AM405" t="s">
        <v>10127</v>
      </c>
      <c r="AN405">
        <v>-3.67</v>
      </c>
      <c r="AO405" t="s">
        <v>10126</v>
      </c>
      <c r="AP405">
        <v>3.2218170471454997E-2</v>
      </c>
      <c r="AQ405">
        <f>(Table2[[#This Row],[Sharpe Ratio]]-AVERAGE(Table2[Sharpe Ratio]))/_xlfn.STDEV.P(Table2[Sharpe Ratio])</f>
        <v>-0.24753537686169319</v>
      </c>
      <c r="AR4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-0.6455133455271983</v>
      </c>
    </row>
    <row r="406" spans="1:44" x14ac:dyDescent="0.3">
      <c r="A406" t="s">
        <v>16</v>
      </c>
      <c r="B406" t="s">
        <v>17</v>
      </c>
      <c r="C406" t="s">
        <v>10074</v>
      </c>
      <c r="D406" t="s">
        <v>18</v>
      </c>
      <c r="E406">
        <v>2118240.2944756802</v>
      </c>
      <c r="F406">
        <v>3130.8</v>
      </c>
      <c r="G406">
        <v>9.7759252279193607</v>
      </c>
      <c r="H406">
        <f>(Table2[[#This Row],[1Y Return vs Nifty]]-AVERAGE(Table2[1Y Return vs Nifty]))/_xlfn.STDEV.P(Table2[1Y Return vs Nifty])</f>
        <v>-0.41670216449404468</v>
      </c>
      <c r="I406">
        <v>-1.01117984381291</v>
      </c>
      <c r="J406">
        <f>(Table2[[#This Row],[1M Return vs Nifty]]-AVERAGE(Table2[1M Return vs Nifty]))/_xlfn.STDEV.P(Table2[1M Return vs Nifty])</f>
        <v>-0.26581566910807208</v>
      </c>
      <c r="K406">
        <v>9.91080516370927</v>
      </c>
      <c r="L406">
        <f>(Table2[[#This Row],[6M Return vs Nifty]]-AVERAGE(Table2[6M Return vs Nifty]))/_xlfn.STDEV.P(Table2[6M Return vs Nifty])</f>
        <v>-9.2756893632437887E-2</v>
      </c>
      <c r="M406">
        <v>1.9404406841461499</v>
      </c>
      <c r="N406">
        <f>(Table2[[#This Row],[1W Return vs Nifty]]-AVERAGE(Table2[1W Return vs Nifty]))/_xlfn.STDEV.P(Table2[1W Return vs Nifty])</f>
        <v>0.95291202736994229</v>
      </c>
      <c r="O406">
        <v>2954.44</v>
      </c>
      <c r="P406">
        <v>2920.1270906304899</v>
      </c>
      <c r="Q406">
        <v>2741.5887937181701</v>
      </c>
      <c r="R406">
        <v>76.417879795567302</v>
      </c>
      <c r="S406" s="2">
        <f>(Table2[[#This Row],[Close Price]]-Table2[[#This Row],[20D EMA]])/Table2[[#This Row],[20D EMA]]</f>
        <v>5.9693207511406603E-2</v>
      </c>
      <c r="T406" s="2">
        <f>(Table2[[#This Row],[Close Price]]-Table2[[#This Row],[50D EMA]])/Table2[[#This Row],[50D EMA]]</f>
        <v>7.2145116575739021E-2</v>
      </c>
      <c r="U406" s="2">
        <f>(Table2[[#This Row],[Close Price]]-Table2[[#This Row],[200D EMA]])/Table2[[#This Row],[200D EMA]]</f>
        <v>0.14196556652610837</v>
      </c>
      <c r="V406">
        <v>1.28809995870099</v>
      </c>
      <c r="W406">
        <v>3062.05</v>
      </c>
      <c r="X406">
        <v>3162</v>
      </c>
      <c r="Y406">
        <v>2875</v>
      </c>
      <c r="Z406">
        <v>3162</v>
      </c>
      <c r="AA406">
        <v>2718.6</v>
      </c>
      <c r="AB406">
        <v>3162</v>
      </c>
      <c r="AC406" s="2">
        <f>(Table2[[#This Row],[Close Price]]/Table2[[#This Row],[Day Low]])-1</f>
        <v>2.2452278702176587E-2</v>
      </c>
      <c r="AD406" s="2">
        <f>(Table2[[#This Row],[Day High]]/Table2[[#This Row],[Close Price]])-1</f>
        <v>9.9655040245303361E-3</v>
      </c>
      <c r="AE406" s="2">
        <f>(Table2[[#This Row],[Close Price]]/Table2[[#This Row],[Current Week Low]])-1</f>
        <v>8.8973913043478348E-2</v>
      </c>
      <c r="AF406" s="2">
        <f>(Table2[[#This Row],[Current Week High]]/Table2[[#This Row],[Close Price]])-1</f>
        <v>9.9655040245303361E-3</v>
      </c>
      <c r="AG406" s="2">
        <f>(Table2[[#This Row],[Close Price]]/Table2[[#This Row],[Current Month Low]])-1</f>
        <v>0.15162215846391525</v>
      </c>
      <c r="AH406" s="2">
        <f>(Table2[[#This Row],[Current Month High]]/Table2[[#This Row],[Close Price]])-1</f>
        <v>9.9655040245303361E-3</v>
      </c>
      <c r="AI406">
        <v>0.99655040245303295</v>
      </c>
      <c r="AJ406">
        <v>41.0079718956897</v>
      </c>
      <c r="AK406" t="str">
        <f>IF(AND(Table2[[#This Row],[20D EMA]]&gt;Table2[[#This Row],[50D EMA]],Table2[[#This Row],[50D EMA]]&gt;Table2[[#This Row],[200D EMA]]),"Uptrend","Downtrend/NoTrend")</f>
        <v>Uptrend</v>
      </c>
      <c r="AL406">
        <v>0.01</v>
      </c>
      <c r="AM406" t="s">
        <v>10125</v>
      </c>
      <c r="AN406">
        <v>7.46</v>
      </c>
      <c r="AO406" t="s">
        <v>10125</v>
      </c>
      <c r="AP406">
        <v>3.1810378965290001E-2</v>
      </c>
      <c r="AQ406">
        <f>(Table2[[#This Row],[Sharpe Ratio]]-AVERAGE(Table2[Sharpe Ratio]))/_xlfn.STDEV.P(Table2[Sharpe Ratio])</f>
        <v>-0.25214582242351585</v>
      </c>
      <c r="AR4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-7.4508522288128098E-2</v>
      </c>
    </row>
    <row r="407" spans="1:44" x14ac:dyDescent="0.3">
      <c r="A407" t="s">
        <v>1044</v>
      </c>
      <c r="B407" t="s">
        <v>1045</v>
      </c>
      <c r="C407" t="s">
        <v>10086</v>
      </c>
      <c r="D407" t="s">
        <v>67</v>
      </c>
      <c r="E407">
        <v>11844</v>
      </c>
      <c r="F407">
        <v>78.959999999999994</v>
      </c>
      <c r="G407">
        <v>122.527754976479</v>
      </c>
      <c r="H407">
        <f>(Table2[[#This Row],[1Y Return vs Nifty]]-AVERAGE(Table2[1Y Return vs Nifty]))/_xlfn.STDEV.P(Table2[1Y Return vs Nifty])</f>
        <v>0.9325845624308623</v>
      </c>
      <c r="I407">
        <v>2.1835102968841702</v>
      </c>
      <c r="J407">
        <f>(Table2[[#This Row],[1M Return vs Nifty]]-AVERAGE(Table2[1M Return vs Nifty]))/_xlfn.STDEV.P(Table2[1M Return vs Nifty])</f>
        <v>3.0066139103857113E-2</v>
      </c>
      <c r="K407">
        <v>22.681206496218401</v>
      </c>
      <c r="L407">
        <f>(Table2[[#This Row],[6M Return vs Nifty]]-AVERAGE(Table2[6M Return vs Nifty]))/_xlfn.STDEV.P(Table2[6M Return vs Nifty])</f>
        <v>0.29737821607083287</v>
      </c>
      <c r="M407">
        <v>-7.4861108771986897</v>
      </c>
      <c r="N407">
        <f>(Table2[[#This Row],[1W Return vs Nifty]]-AVERAGE(Table2[1W Return vs Nifty]))/_xlfn.STDEV.P(Table2[1W Return vs Nifty])</f>
        <v>-0.89566799939866981</v>
      </c>
      <c r="O407">
        <v>78.02</v>
      </c>
      <c r="P407">
        <v>75.458823963957101</v>
      </c>
      <c r="Q407">
        <v>66.721802245322706</v>
      </c>
      <c r="R407">
        <v>49.411062052739702</v>
      </c>
      <c r="S407" s="2">
        <f>(Table2[[#This Row],[Close Price]]-Table2[[#This Row],[20D EMA]])/Table2[[#This Row],[20D EMA]]</f>
        <v>1.2048192771084308E-2</v>
      </c>
      <c r="T407" s="2">
        <f>(Table2[[#This Row],[Close Price]]-Table2[[#This Row],[50D EMA]])/Table2[[#This Row],[50D EMA]]</f>
        <v>4.6398497248184366E-2</v>
      </c>
      <c r="U407" s="2">
        <f>(Table2[[#This Row],[Close Price]]-Table2[[#This Row],[200D EMA]])/Table2[[#This Row],[200D EMA]]</f>
        <v>0.18342127075164855</v>
      </c>
      <c r="V407">
        <v>2.5165217284989301</v>
      </c>
      <c r="W407">
        <v>78.5</v>
      </c>
      <c r="X407">
        <v>80.87</v>
      </c>
      <c r="Y407">
        <v>77.819999999999993</v>
      </c>
      <c r="Z407">
        <v>86.31</v>
      </c>
      <c r="AA407">
        <v>63</v>
      </c>
      <c r="AB407">
        <v>87.5</v>
      </c>
      <c r="AC407" s="2">
        <f>(Table2[[#This Row],[Close Price]]/Table2[[#This Row],[Day Low]])-1</f>
        <v>5.8598726114649224E-3</v>
      </c>
      <c r="AD407" s="2">
        <f>(Table2[[#This Row],[Day High]]/Table2[[#This Row],[Close Price]])-1</f>
        <v>2.418946301925029E-2</v>
      </c>
      <c r="AE407" s="2">
        <f>(Table2[[#This Row],[Close Price]]/Table2[[#This Row],[Current Week Low]])-1</f>
        <v>1.4649190439475657E-2</v>
      </c>
      <c r="AF407" s="2">
        <f>(Table2[[#This Row],[Current Week High]]/Table2[[#This Row],[Close Price]])-1</f>
        <v>9.3085106382978733E-2</v>
      </c>
      <c r="AG407" s="2">
        <f>(Table2[[#This Row],[Close Price]]/Table2[[#This Row],[Current Month Low]])-1</f>
        <v>0.25333333333333319</v>
      </c>
      <c r="AH407" s="2">
        <f>(Table2[[#This Row],[Current Month High]]/Table2[[#This Row],[Close Price]])-1</f>
        <v>0.10815602836879434</v>
      </c>
      <c r="AI407">
        <v>29.052684903748698</v>
      </c>
      <c r="AJ407">
        <v>152.268370607028</v>
      </c>
      <c r="AK407" t="str">
        <f>IF(AND(Table2[[#This Row],[20D EMA]]&gt;Table2[[#This Row],[50D EMA]],Table2[[#This Row],[50D EMA]]&gt;Table2[[#This Row],[200D EMA]]),"Uptrend","Downtrend/NoTrend")</f>
        <v>Uptrend</v>
      </c>
      <c r="AL407">
        <v>-0.03</v>
      </c>
      <c r="AM407" t="s">
        <v>10126</v>
      </c>
      <c r="AN407">
        <v>7.55</v>
      </c>
      <c r="AO407" t="s">
        <v>10125</v>
      </c>
      <c r="AP407">
        <v>3.1731539360680003E-2</v>
      </c>
      <c r="AQ407">
        <f>(Table2[[#This Row],[Sharpe Ratio]]-AVERAGE(Table2[Sharpe Ratio]))/_xlfn.STDEV.P(Table2[Sharpe Ratio])</f>
        <v>-0.25303717425324956</v>
      </c>
      <c r="AR4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0.11132374395363298</v>
      </c>
    </row>
    <row r="408" spans="1:44" x14ac:dyDescent="0.3">
      <c r="A408" t="s">
        <v>1211</v>
      </c>
      <c r="B408" t="s">
        <v>1212</v>
      </c>
      <c r="C408" t="s">
        <v>10085</v>
      </c>
      <c r="D408" t="s">
        <v>80</v>
      </c>
      <c r="E408">
        <v>9097.6521297569998</v>
      </c>
      <c r="F408">
        <v>293.57</v>
      </c>
      <c r="G408">
        <v>10.400827334478</v>
      </c>
      <c r="H408">
        <f>(Table2[[#This Row],[1Y Return vs Nifty]]-AVERAGE(Table2[1Y Return vs Nifty]))/_xlfn.STDEV.P(Table2[1Y Return vs Nifty])</f>
        <v>-0.40922404090272652</v>
      </c>
      <c r="I408">
        <v>31.895560700771799</v>
      </c>
      <c r="J408">
        <f>(Table2[[#This Row],[1M Return vs Nifty]]-AVERAGE(Table2[1M Return vs Nifty]))/_xlfn.STDEV.P(Table2[1M Return vs Nifty])</f>
        <v>2.7818995914924525</v>
      </c>
      <c r="K408">
        <v>3.7375474244288802</v>
      </c>
      <c r="L408">
        <f>(Table2[[#This Row],[6M Return vs Nifty]]-AVERAGE(Table2[6M Return vs Nifty]))/_xlfn.STDEV.P(Table2[6M Return vs Nifty])</f>
        <v>-0.28134960286936178</v>
      </c>
      <c r="M408">
        <v>23.278005678514401</v>
      </c>
      <c r="N408">
        <f>(Table2[[#This Row],[1W Return vs Nifty]]-AVERAGE(Table2[1W Return vs Nifty]))/_xlfn.STDEV.P(Table2[1W Return vs Nifty])</f>
        <v>5.1372838214217378</v>
      </c>
      <c r="O408">
        <v>236.54</v>
      </c>
      <c r="P408">
        <v>225.37803335113699</v>
      </c>
      <c r="Q408">
        <v>225.904148071305</v>
      </c>
      <c r="R408">
        <v>87.860511818342701</v>
      </c>
      <c r="S408" s="2">
        <f>(Table2[[#This Row],[Close Price]]-Table2[[#This Row],[20D EMA]])/Table2[[#This Row],[20D EMA]]</f>
        <v>0.24110087088864465</v>
      </c>
      <c r="T408" s="2">
        <f>(Table2[[#This Row],[Close Price]]-Table2[[#This Row],[50D EMA]])/Table2[[#This Row],[50D EMA]]</f>
        <v>0.3025670498358663</v>
      </c>
      <c r="U408" s="2">
        <f>(Table2[[#This Row],[Close Price]]-Table2[[#This Row],[200D EMA]])/Table2[[#This Row],[200D EMA]]</f>
        <v>0.29953346366768246</v>
      </c>
      <c r="V408">
        <v>4.4351732882363697</v>
      </c>
      <c r="W408">
        <v>283.2</v>
      </c>
      <c r="X408">
        <v>307.89999999999998</v>
      </c>
      <c r="Y408">
        <v>223.61</v>
      </c>
      <c r="Z408">
        <v>307.89999999999998</v>
      </c>
      <c r="AA408">
        <v>172.55</v>
      </c>
      <c r="AB408">
        <v>307.89999999999998</v>
      </c>
      <c r="AC408" s="2">
        <f>(Table2[[#This Row],[Close Price]]/Table2[[#This Row],[Day Low]])-1</f>
        <v>3.6617231638418124E-2</v>
      </c>
      <c r="AD408" s="2">
        <f>(Table2[[#This Row],[Day High]]/Table2[[#This Row],[Close Price]])-1</f>
        <v>4.881288960043606E-2</v>
      </c>
      <c r="AE408" s="2">
        <f>(Table2[[#This Row],[Close Price]]/Table2[[#This Row],[Current Week Low]])-1</f>
        <v>0.3128661508877062</v>
      </c>
      <c r="AF408" s="2">
        <f>(Table2[[#This Row],[Current Week High]]/Table2[[#This Row],[Close Price]])-1</f>
        <v>4.881288960043606E-2</v>
      </c>
      <c r="AG408" s="2">
        <f>(Table2[[#This Row],[Close Price]]/Table2[[#This Row],[Current Month Low]])-1</f>
        <v>0.70136192407997666</v>
      </c>
      <c r="AH408" s="2">
        <f>(Table2[[#This Row],[Current Month High]]/Table2[[#This Row],[Close Price]])-1</f>
        <v>4.881288960043606E-2</v>
      </c>
      <c r="AI408">
        <v>4.8812889600435998</v>
      </c>
      <c r="AJ408">
        <v>70.136192407997598</v>
      </c>
      <c r="AK408" t="str">
        <f>IF(AND(Table2[[#This Row],[20D EMA]]&gt;Table2[[#This Row],[50D EMA]],Table2[[#This Row],[50D EMA]]&gt;Table2[[#This Row],[200D EMA]]),"Uptrend","Downtrend/NoTrend")</f>
        <v>Downtrend/NoTrend</v>
      </c>
      <c r="AL408">
        <v>0.18</v>
      </c>
      <c r="AM408" t="s">
        <v>10125</v>
      </c>
      <c r="AN408">
        <v>35.81</v>
      </c>
      <c r="AO408" t="s">
        <v>10125</v>
      </c>
      <c r="AP408">
        <v>3.1299302565607E-2</v>
      </c>
      <c r="AQ408">
        <f>(Table2[[#This Row],[Sharpe Ratio]]-AVERAGE(Table2[Sharpe Ratio]))/_xlfn.STDEV.P(Table2[Sharpe Ratio])</f>
        <v>-0.25792399554151463</v>
      </c>
      <c r="AR4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09" spans="1:44" x14ac:dyDescent="0.3">
      <c r="A409" t="s">
        <v>333</v>
      </c>
      <c r="B409" t="s">
        <v>334</v>
      </c>
      <c r="C409" t="s">
        <v>10090</v>
      </c>
      <c r="D409" t="s">
        <v>162</v>
      </c>
      <c r="E409">
        <v>72210.569494124997</v>
      </c>
      <c r="F409">
        <v>2436.0500000000002</v>
      </c>
      <c r="G409">
        <v>-21.0138978804112</v>
      </c>
      <c r="H409">
        <f>(Table2[[#This Row],[1Y Return vs Nifty]]-AVERAGE(Table2[1Y Return vs Nifty]))/_xlfn.STDEV.P(Table2[1Y Return vs Nifty])</f>
        <v>-0.78516003996339523</v>
      </c>
      <c r="I409">
        <v>1.26389592559298</v>
      </c>
      <c r="J409">
        <f>(Table2[[#This Row],[1M Return vs Nifty]]-AVERAGE(Table2[1M Return vs Nifty]))/_xlfn.STDEV.P(Table2[1M Return vs Nifty])</f>
        <v>-5.5105552375411759E-2</v>
      </c>
      <c r="K409">
        <v>-11.494640673385801</v>
      </c>
      <c r="L409">
        <f>(Table2[[#This Row],[6M Return vs Nifty]]-AVERAGE(Table2[6M Return vs Nifty]))/_xlfn.STDEV.P(Table2[6M Return vs Nifty])</f>
        <v>-0.74669217275664501</v>
      </c>
      <c r="M409">
        <v>-3.7903729997479698</v>
      </c>
      <c r="N409">
        <f>(Table2[[#This Row],[1W Return vs Nifty]]-AVERAGE(Table2[1W Return vs Nifty]))/_xlfn.STDEV.P(Table2[1W Return vs Nifty])</f>
        <v>-0.17092075965058995</v>
      </c>
      <c r="O409">
        <v>2391.2600000000002</v>
      </c>
      <c r="P409">
        <v>2390.9647552015999</v>
      </c>
      <c r="Q409">
        <v>2387.4796565287802</v>
      </c>
      <c r="R409">
        <v>57.496832143564603</v>
      </c>
      <c r="S409" s="2">
        <f>(Table2[[#This Row],[Close Price]]-Table2[[#This Row],[20D EMA]])/Table2[[#This Row],[20D EMA]]</f>
        <v>1.8730711005913184E-2</v>
      </c>
      <c r="T409" s="2">
        <f>(Table2[[#This Row],[Close Price]]-Table2[[#This Row],[50D EMA]])/Table2[[#This Row],[50D EMA]]</f>
        <v>1.8856507483147229E-2</v>
      </c>
      <c r="U409" s="2">
        <f>(Table2[[#This Row],[Close Price]]-Table2[[#This Row],[200D EMA]])/Table2[[#This Row],[200D EMA]]</f>
        <v>2.0343772705413411E-2</v>
      </c>
      <c r="V409">
        <v>0.98001568676413797</v>
      </c>
      <c r="W409">
        <v>2409.8000000000002</v>
      </c>
      <c r="X409">
        <v>2468.9</v>
      </c>
      <c r="Y409">
        <v>2376.3000000000002</v>
      </c>
      <c r="Z409">
        <v>2474.65</v>
      </c>
      <c r="AA409">
        <v>2089.1</v>
      </c>
      <c r="AB409">
        <v>2520.1999999999998</v>
      </c>
      <c r="AC409" s="2">
        <f>(Table2[[#This Row],[Close Price]]/Table2[[#This Row],[Day Low]])-1</f>
        <v>1.0893020167648704E-2</v>
      </c>
      <c r="AD409" s="2">
        <f>(Table2[[#This Row],[Day High]]/Table2[[#This Row],[Close Price]])-1</f>
        <v>1.3484944890293615E-2</v>
      </c>
      <c r="AE409" s="2">
        <f>(Table2[[#This Row],[Close Price]]/Table2[[#This Row],[Current Week Low]])-1</f>
        <v>2.5144131633211275E-2</v>
      </c>
      <c r="AF409" s="2">
        <f>(Table2[[#This Row],[Current Week High]]/Table2[[#This Row],[Close Price]])-1</f>
        <v>1.5845323371851849E-2</v>
      </c>
      <c r="AG409" s="2">
        <f>(Table2[[#This Row],[Close Price]]/Table2[[#This Row],[Current Month Low]])-1</f>
        <v>0.16607630079938751</v>
      </c>
      <c r="AH409" s="2">
        <f>(Table2[[#This Row],[Current Month High]]/Table2[[#This Row],[Close Price]])-1</f>
        <v>3.4543625951848123E-2</v>
      </c>
      <c r="AI409">
        <v>10.5868106155456</v>
      </c>
      <c r="AJ409">
        <v>19.414215686274499</v>
      </c>
      <c r="AK409" t="str">
        <f>IF(AND(Table2[[#This Row],[20D EMA]]&gt;Table2[[#This Row],[50D EMA]],Table2[[#This Row],[50D EMA]]&gt;Table2[[#This Row],[200D EMA]]),"Uptrend","Downtrend/NoTrend")</f>
        <v>Uptrend</v>
      </c>
      <c r="AL409">
        <v>-0.13</v>
      </c>
      <c r="AM409" t="s">
        <v>10126</v>
      </c>
      <c r="AN409">
        <v>4.6500000000000004</v>
      </c>
      <c r="AO409" t="s">
        <v>10125</v>
      </c>
      <c r="AP409">
        <v>3.1143959192994002E-2</v>
      </c>
      <c r="AQ409">
        <f>(Table2[[#This Row],[Sharpe Ratio]]-AVERAGE(Table2[Sharpe Ratio]))/_xlfn.STDEV.P(Table2[Sharpe Ratio])</f>
        <v>-0.25968029049124902</v>
      </c>
      <c r="AR4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-2.0175588152372912</v>
      </c>
    </row>
    <row r="410" spans="1:44" x14ac:dyDescent="0.3">
      <c r="A410" t="s">
        <v>1209</v>
      </c>
      <c r="B410" t="s">
        <v>1210</v>
      </c>
      <c r="C410" t="s">
        <v>10079</v>
      </c>
      <c r="D410" t="s">
        <v>836</v>
      </c>
      <c r="E410">
        <v>9154.4239949999992</v>
      </c>
      <c r="F410">
        <v>1245</v>
      </c>
      <c r="G410">
        <v>58.010070912305302</v>
      </c>
      <c r="H410">
        <f>(Table2[[#This Row],[1Y Return vs Nifty]]-AVERAGE(Table2[1Y Return vs Nifty]))/_xlfn.STDEV.P(Table2[1Y Return vs Nifty])</f>
        <v>0.16050968831258913</v>
      </c>
      <c r="I410">
        <v>0.42651243453545501</v>
      </c>
      <c r="J410">
        <f>(Table2[[#This Row],[1M Return vs Nifty]]-AVERAGE(Table2[1M Return vs Nifty]))/_xlfn.STDEV.P(Table2[1M Return vs Nifty])</f>
        <v>-0.13266128723201848</v>
      </c>
      <c r="K410">
        <v>17.404943403898699</v>
      </c>
      <c r="L410">
        <f>(Table2[[#This Row],[6M Return vs Nifty]]-AVERAGE(Table2[6M Return vs Nifty]))/_xlfn.STDEV.P(Table2[6M Return vs Nifty])</f>
        <v>0.1361886475718905</v>
      </c>
      <c r="M410">
        <v>1.2726708023796199E-2</v>
      </c>
      <c r="N410">
        <f>(Table2[[#This Row],[1W Return vs Nifty]]-AVERAGE(Table2[1W Return vs Nifty]))/_xlfn.STDEV.P(Table2[1W Return vs Nifty])</f>
        <v>0.57488051389524197</v>
      </c>
      <c r="O410">
        <v>1205.83</v>
      </c>
      <c r="P410">
        <v>1126.8362001077101</v>
      </c>
      <c r="Q410">
        <v>948.48575701110599</v>
      </c>
      <c r="R410">
        <v>55.075578616769299</v>
      </c>
      <c r="S410" s="2">
        <f>(Table2[[#This Row],[Close Price]]-Table2[[#This Row],[20D EMA]])/Table2[[#This Row],[20D EMA]]</f>
        <v>3.2483849298823281E-2</v>
      </c>
      <c r="T410" s="2">
        <f>(Table2[[#This Row],[Close Price]]-Table2[[#This Row],[50D EMA]])/Table2[[#This Row],[50D EMA]]</f>
        <v>0.10486333318098505</v>
      </c>
      <c r="U410" s="2">
        <f>(Table2[[#This Row],[Close Price]]-Table2[[#This Row],[200D EMA]])/Table2[[#This Row],[200D EMA]]</f>
        <v>0.31261855098728919</v>
      </c>
      <c r="V410">
        <v>0.57465140684348204</v>
      </c>
      <c r="W410">
        <v>1233.3499999999999</v>
      </c>
      <c r="X410">
        <v>1271.4000000000001</v>
      </c>
      <c r="Y410">
        <v>1200</v>
      </c>
      <c r="Z410">
        <v>1299.9000000000001</v>
      </c>
      <c r="AA410">
        <v>954</v>
      </c>
      <c r="AB410">
        <v>1299.9000000000001</v>
      </c>
      <c r="AC410" s="2">
        <f>(Table2[[#This Row],[Close Price]]/Table2[[#This Row],[Day Low]])-1</f>
        <v>9.4458182997527729E-3</v>
      </c>
      <c r="AD410" s="2">
        <f>(Table2[[#This Row],[Day High]]/Table2[[#This Row],[Close Price]])-1</f>
        <v>2.12048192771086E-2</v>
      </c>
      <c r="AE410" s="2">
        <f>(Table2[[#This Row],[Close Price]]/Table2[[#This Row],[Current Week Low]])-1</f>
        <v>3.7500000000000089E-2</v>
      </c>
      <c r="AF410" s="2">
        <f>(Table2[[#This Row],[Current Week High]]/Table2[[#This Row],[Close Price]])-1</f>
        <v>4.409638554216877E-2</v>
      </c>
      <c r="AG410" s="2">
        <f>(Table2[[#This Row],[Close Price]]/Table2[[#This Row],[Current Month Low]])-1</f>
        <v>0.30503144654088055</v>
      </c>
      <c r="AH410" s="2">
        <f>(Table2[[#This Row],[Current Month High]]/Table2[[#This Row],[Close Price]])-1</f>
        <v>4.409638554216877E-2</v>
      </c>
      <c r="AI410">
        <v>4.4096385542168699</v>
      </c>
      <c r="AJ410">
        <v>89.786585365853597</v>
      </c>
      <c r="AK410" t="str">
        <f>IF(AND(Table2[[#This Row],[20D EMA]]&gt;Table2[[#This Row],[50D EMA]],Table2[[#This Row],[50D EMA]]&gt;Table2[[#This Row],[200D EMA]]),"Uptrend","Downtrend/NoTrend")</f>
        <v>Uptrend</v>
      </c>
      <c r="AL410">
        <v>0.23</v>
      </c>
      <c r="AM410" t="s">
        <v>10125</v>
      </c>
      <c r="AN410">
        <v>9.9499999999999993</v>
      </c>
      <c r="AO410" t="s">
        <v>10125</v>
      </c>
      <c r="AP410">
        <v>3.1053037043605E-2</v>
      </c>
      <c r="AQ410">
        <f>(Table2[[#This Row],[Sharpe Ratio]]-AVERAGE(Table2[Sharpe Ratio]))/_xlfn.STDEV.P(Table2[Sharpe Ratio])</f>
        <v>-0.26070824623280953</v>
      </c>
      <c r="AR4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0.47820931631489361</v>
      </c>
    </row>
    <row r="411" spans="1:44" x14ac:dyDescent="0.3">
      <c r="A411" t="s">
        <v>287</v>
      </c>
      <c r="B411" t="s">
        <v>288</v>
      </c>
      <c r="C411" t="s">
        <v>10082</v>
      </c>
      <c r="D411" t="s">
        <v>275</v>
      </c>
      <c r="E411">
        <v>88940.87528049</v>
      </c>
      <c r="F411">
        <v>6185.7</v>
      </c>
      <c r="G411">
        <v>-5.9055626277715003</v>
      </c>
      <c r="H411">
        <f>(Table2[[#This Row],[1Y Return vs Nifty]]-AVERAGE(Table2[1Y Return vs Nifty]))/_xlfn.STDEV.P(Table2[1Y Return vs Nifty])</f>
        <v>-0.60436052417922836</v>
      </c>
      <c r="I411">
        <v>-0.77155672401249698</v>
      </c>
      <c r="J411">
        <f>(Table2[[#This Row],[1M Return vs Nifty]]-AVERAGE(Table2[1M Return vs Nifty]))/_xlfn.STDEV.P(Table2[1M Return vs Nifty])</f>
        <v>-0.24362255526809901</v>
      </c>
      <c r="K411">
        <v>-2.86678272679901</v>
      </c>
      <c r="L411">
        <f>(Table2[[#This Row],[6M Return vs Nifty]]-AVERAGE(Table2[6M Return vs Nifty]))/_xlfn.STDEV.P(Table2[6M Return vs Nifty])</f>
        <v>-0.48311155231622888</v>
      </c>
      <c r="M411">
        <v>-1.39581741121466</v>
      </c>
      <c r="N411">
        <f>(Table2[[#This Row],[1W Return vs Nifty]]-AVERAGE(Table2[1W Return vs Nifty]))/_xlfn.STDEV.P(Table2[1W Return vs Nifty])</f>
        <v>0.29866004146670905</v>
      </c>
      <c r="O411">
        <v>6127.41</v>
      </c>
      <c r="P411">
        <v>6088.8858925433096</v>
      </c>
      <c r="Q411">
        <v>5807.3700836083999</v>
      </c>
      <c r="R411">
        <v>54.482186732937002</v>
      </c>
      <c r="S411" s="2">
        <f>(Table2[[#This Row],[Close Price]]-Table2[[#This Row],[20D EMA]])/Table2[[#This Row],[20D EMA]]</f>
        <v>9.5129916228879688E-3</v>
      </c>
      <c r="T411" s="2">
        <f>(Table2[[#This Row],[Close Price]]-Table2[[#This Row],[50D EMA]])/Table2[[#This Row],[50D EMA]]</f>
        <v>1.5900134961512838E-2</v>
      </c>
      <c r="U411" s="2">
        <f>(Table2[[#This Row],[Close Price]]-Table2[[#This Row],[200D EMA]])/Table2[[#This Row],[200D EMA]]</f>
        <v>6.5146513989086996E-2</v>
      </c>
      <c r="V411">
        <v>0.74399788796142996</v>
      </c>
      <c r="W411">
        <v>6145.15</v>
      </c>
      <c r="X411">
        <v>6222.5</v>
      </c>
      <c r="Y411">
        <v>6055</v>
      </c>
      <c r="Z411">
        <v>6315</v>
      </c>
      <c r="AA411">
        <v>5693.2</v>
      </c>
      <c r="AB411">
        <v>6315</v>
      </c>
      <c r="AC411" s="2">
        <f>(Table2[[#This Row],[Close Price]]/Table2[[#This Row],[Day Low]])-1</f>
        <v>6.5986997876374964E-3</v>
      </c>
      <c r="AD411" s="2">
        <f>(Table2[[#This Row],[Day High]]/Table2[[#This Row],[Close Price]])-1</f>
        <v>5.9492054254166593E-3</v>
      </c>
      <c r="AE411" s="2">
        <f>(Table2[[#This Row],[Close Price]]/Table2[[#This Row],[Current Week Low]])-1</f>
        <v>2.1585466556564903E-2</v>
      </c>
      <c r="AF411" s="2">
        <f>(Table2[[#This Row],[Current Week High]]/Table2[[#This Row],[Close Price]])-1</f>
        <v>2.0903050584412552E-2</v>
      </c>
      <c r="AG411" s="2">
        <f>(Table2[[#This Row],[Close Price]]/Table2[[#This Row],[Current Month Low]])-1</f>
        <v>8.6506709759010647E-2</v>
      </c>
      <c r="AH411" s="2">
        <f>(Table2[[#This Row],[Current Month High]]/Table2[[#This Row],[Close Price]])-1</f>
        <v>2.0903050584412552E-2</v>
      </c>
      <c r="AI411">
        <v>11.1345522737927</v>
      </c>
      <c r="AJ411">
        <v>30.8865848497672</v>
      </c>
      <c r="AK411" t="str">
        <f>IF(AND(Table2[[#This Row],[20D EMA]]&gt;Table2[[#This Row],[50D EMA]],Table2[[#This Row],[50D EMA]]&gt;Table2[[#This Row],[200D EMA]]),"Uptrend","Downtrend/NoTrend")</f>
        <v>Uptrend</v>
      </c>
      <c r="AL411">
        <v>-0.04</v>
      </c>
      <c r="AM411" t="s">
        <v>10126</v>
      </c>
      <c r="AN411">
        <v>1.27</v>
      </c>
      <c r="AO411" t="s">
        <v>10125</v>
      </c>
      <c r="AP411">
        <v>3.0775816731275999E-2</v>
      </c>
      <c r="AQ411">
        <f>(Table2[[#This Row],[Sharpe Ratio]]-AVERAGE(Table2[Sharpe Ratio]))/_xlfn.STDEV.P(Table2[Sharpe Ratio])</f>
        <v>-0.26384246835196079</v>
      </c>
      <c r="AR4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-1.2962770586488079</v>
      </c>
    </row>
    <row r="412" spans="1:44" x14ac:dyDescent="0.3">
      <c r="A412" t="s">
        <v>1456</v>
      </c>
      <c r="B412" t="s">
        <v>1457</v>
      </c>
      <c r="C412" t="s">
        <v>10088</v>
      </c>
      <c r="D412" t="s">
        <v>197</v>
      </c>
      <c r="E412">
        <v>6635.3580329599999</v>
      </c>
      <c r="F412">
        <v>1637.6</v>
      </c>
      <c r="G412">
        <v>73.454795215360605</v>
      </c>
      <c r="H412">
        <f>(Table2[[#This Row],[1Y Return vs Nifty]]-AVERAGE(Table2[1Y Return vs Nifty]))/_xlfn.STDEV.P(Table2[1Y Return vs Nifty])</f>
        <v>0.34533472884274752</v>
      </c>
      <c r="I412">
        <v>11.2439574713397</v>
      </c>
      <c r="J412">
        <f>(Table2[[#This Row],[1M Return vs Nifty]]-AVERAGE(Table2[1M Return vs Nifty]))/_xlfn.STDEV.P(Table2[1M Return vs Nifty])</f>
        <v>0.86921528193797637</v>
      </c>
      <c r="K412">
        <v>62.2034721178943</v>
      </c>
      <c r="L412">
        <f>(Table2[[#This Row],[6M Return vs Nifty]]-AVERAGE(Table2[6M Return vs Nifty]))/_xlfn.STDEV.P(Table2[6M Return vs Nifty])</f>
        <v>1.504781416061322</v>
      </c>
      <c r="M412">
        <v>1.54962808981131</v>
      </c>
      <c r="N412">
        <f>(Table2[[#This Row],[1W Return vs Nifty]]-AVERAGE(Table2[1W Return vs Nifty]))/_xlfn.STDEV.P(Table2[1W Return vs Nifty])</f>
        <v>0.87627229847273547</v>
      </c>
      <c r="O412">
        <v>1549.17</v>
      </c>
      <c r="P412">
        <v>1474.99528839147</v>
      </c>
      <c r="Q412">
        <v>1259.40730226354</v>
      </c>
      <c r="R412">
        <v>60.921668727110699</v>
      </c>
      <c r="S412" s="2">
        <f>(Table2[[#This Row],[Close Price]]-Table2[[#This Row],[20D EMA]])/Table2[[#This Row],[20D EMA]]</f>
        <v>5.7082179489662099E-2</v>
      </c>
      <c r="T412" s="2">
        <f>(Table2[[#This Row],[Close Price]]-Table2[[#This Row],[50D EMA]])/Table2[[#This Row],[50D EMA]]</f>
        <v>0.11024083458995695</v>
      </c>
      <c r="U412" s="2">
        <f>(Table2[[#This Row],[Close Price]]-Table2[[#This Row],[200D EMA]])/Table2[[#This Row],[200D EMA]]</f>
        <v>0.30029419160642623</v>
      </c>
      <c r="V412">
        <v>0.72102056827190997</v>
      </c>
      <c r="W412">
        <v>1605.1</v>
      </c>
      <c r="X412">
        <v>1689</v>
      </c>
      <c r="Y412">
        <v>1565.5</v>
      </c>
      <c r="Z412">
        <v>1748.45</v>
      </c>
      <c r="AA412">
        <v>1014</v>
      </c>
      <c r="AB412">
        <v>1748.45</v>
      </c>
      <c r="AC412" s="2">
        <f>(Table2[[#This Row],[Close Price]]/Table2[[#This Row],[Day Low]])-1</f>
        <v>2.0247959628683532E-2</v>
      </c>
      <c r="AD412" s="2">
        <f>(Table2[[#This Row],[Day High]]/Table2[[#This Row],[Close Price]])-1</f>
        <v>3.1387396189545669E-2</v>
      </c>
      <c r="AE412" s="2">
        <f>(Table2[[#This Row],[Close Price]]/Table2[[#This Row],[Current Week Low]])-1</f>
        <v>4.6055573299265351E-2</v>
      </c>
      <c r="AF412" s="2">
        <f>(Table2[[#This Row],[Current Week High]]/Table2[[#This Row],[Close Price]])-1</f>
        <v>6.7690522716170154E-2</v>
      </c>
      <c r="AG412" s="2">
        <f>(Table2[[#This Row],[Close Price]]/Table2[[#This Row],[Current Month Low]])-1</f>
        <v>0.61499013806706104</v>
      </c>
      <c r="AH412" s="2">
        <f>(Table2[[#This Row],[Current Month High]]/Table2[[#This Row],[Close Price]])-1</f>
        <v>6.7690522716170154E-2</v>
      </c>
      <c r="AI412">
        <v>6.7690522716170101</v>
      </c>
      <c r="AJ412">
        <v>104.69999999999899</v>
      </c>
      <c r="AK412" t="str">
        <f>IF(AND(Table2[[#This Row],[20D EMA]]&gt;Table2[[#This Row],[50D EMA]],Table2[[#This Row],[50D EMA]]&gt;Table2[[#This Row],[200D EMA]]),"Uptrend","Downtrend/NoTrend")</f>
        <v>Uptrend</v>
      </c>
      <c r="AL412">
        <v>0.01</v>
      </c>
      <c r="AM412" t="s">
        <v>10125</v>
      </c>
      <c r="AN412">
        <v>6.18</v>
      </c>
      <c r="AO412" t="s">
        <v>10125</v>
      </c>
      <c r="AP412">
        <v>3.0124250307378999E-2</v>
      </c>
      <c r="AQ412">
        <f>(Table2[[#This Row],[Sharpe Ratio]]-AVERAGE(Table2[Sharpe Ratio]))/_xlfn.STDEV.P(Table2[Sharpe Ratio])</f>
        <v>-0.27120900610930476</v>
      </c>
      <c r="AR4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3.3243947192054768</v>
      </c>
    </row>
    <row r="413" spans="1:44" x14ac:dyDescent="0.3">
      <c r="A413" t="s">
        <v>924</v>
      </c>
      <c r="B413" t="s">
        <v>925</v>
      </c>
      <c r="C413" t="s">
        <v>10090</v>
      </c>
      <c r="D413" t="s">
        <v>542</v>
      </c>
      <c r="E413">
        <v>14992.881563879901</v>
      </c>
      <c r="F413">
        <v>4890.05</v>
      </c>
      <c r="G413">
        <v>-27.339587903825599</v>
      </c>
      <c r="H413">
        <f>(Table2[[#This Row],[1Y Return vs Nifty]]-AVERAGE(Table2[1Y Return vs Nifty]))/_xlfn.STDEV.P(Table2[1Y Return vs Nifty])</f>
        <v>-0.8608587634898166</v>
      </c>
      <c r="I413">
        <v>5.6855251178179396</v>
      </c>
      <c r="J413">
        <f>(Table2[[#This Row],[1M Return vs Nifty]]-AVERAGE(Table2[1M Return vs Nifty]))/_xlfn.STDEV.P(Table2[1M Return vs Nifty])</f>
        <v>0.35441135944399454</v>
      </c>
      <c r="K413">
        <v>-13.5331946676007</v>
      </c>
      <c r="L413">
        <f>(Table2[[#This Row],[6M Return vs Nifty]]-AVERAGE(Table2[6M Return vs Nifty]))/_xlfn.STDEV.P(Table2[6M Return vs Nifty])</f>
        <v>-0.80896989335924474</v>
      </c>
      <c r="M413">
        <v>-0.47648475881294899</v>
      </c>
      <c r="N413">
        <f>(Table2[[#This Row],[1W Return vs Nifty]]-AVERAGE(Table2[1W Return vs Nifty]))/_xlfn.STDEV.P(Table2[1W Return vs Nifty])</f>
        <v>0.47894441885821831</v>
      </c>
      <c r="O413">
        <v>4693.22</v>
      </c>
      <c r="P413">
        <v>4542.34117433136</v>
      </c>
      <c r="Q413">
        <v>4518.3847767862198</v>
      </c>
      <c r="R413">
        <v>76.733350538228393</v>
      </c>
      <c r="S413" s="2">
        <f>(Table2[[#This Row],[Close Price]]-Table2[[#This Row],[20D EMA]])/Table2[[#This Row],[20D EMA]]</f>
        <v>4.1939222964190878E-2</v>
      </c>
      <c r="T413" s="2">
        <f>(Table2[[#This Row],[Close Price]]-Table2[[#This Row],[50D EMA]])/Table2[[#This Row],[50D EMA]]</f>
        <v>7.6548372815660085E-2</v>
      </c>
      <c r="U413" s="2">
        <f>(Table2[[#This Row],[Close Price]]-Table2[[#This Row],[200D EMA]])/Table2[[#This Row],[200D EMA]]</f>
        <v>8.2256213575093912E-2</v>
      </c>
      <c r="V413">
        <v>1.54249307077611</v>
      </c>
      <c r="W413">
        <v>4760</v>
      </c>
      <c r="X413">
        <v>4922</v>
      </c>
      <c r="Y413">
        <v>4700</v>
      </c>
      <c r="Z413">
        <v>4942</v>
      </c>
      <c r="AA413">
        <v>4230</v>
      </c>
      <c r="AB413">
        <v>4942</v>
      </c>
      <c r="AC413" s="2">
        <f>(Table2[[#This Row],[Close Price]]/Table2[[#This Row],[Day Low]])-1</f>
        <v>2.7321428571428719E-2</v>
      </c>
      <c r="AD413" s="2">
        <f>(Table2[[#This Row],[Day High]]/Table2[[#This Row],[Close Price]])-1</f>
        <v>6.5336755247900058E-3</v>
      </c>
      <c r="AE413" s="2">
        <f>(Table2[[#This Row],[Close Price]]/Table2[[#This Row],[Current Week Low]])-1</f>
        <v>4.0436170212766021E-2</v>
      </c>
      <c r="AF413" s="2">
        <f>(Table2[[#This Row],[Current Week High]]/Table2[[#This Row],[Close Price]])-1</f>
        <v>1.0623613255488218E-2</v>
      </c>
      <c r="AG413" s="2">
        <f>(Table2[[#This Row],[Close Price]]/Table2[[#This Row],[Current Month Low]])-1</f>
        <v>0.1560401891252956</v>
      </c>
      <c r="AH413" s="2">
        <f>(Table2[[#This Row],[Current Month High]]/Table2[[#This Row],[Close Price]])-1</f>
        <v>1.0623613255488218E-2</v>
      </c>
      <c r="AI413">
        <v>5.6205969264117899</v>
      </c>
      <c r="AJ413">
        <v>21.612782889828299</v>
      </c>
      <c r="AK413" t="str">
        <f>IF(AND(Table2[[#This Row],[20D EMA]]&gt;Table2[[#This Row],[50D EMA]],Table2[[#This Row],[50D EMA]]&gt;Table2[[#This Row],[200D EMA]]),"Uptrend","Downtrend/NoTrend")</f>
        <v>Uptrend</v>
      </c>
      <c r="AL413">
        <v>0.04</v>
      </c>
      <c r="AM413" t="s">
        <v>10125</v>
      </c>
      <c r="AN413">
        <v>4.6100000000000003</v>
      </c>
      <c r="AO413" t="s">
        <v>10125</v>
      </c>
      <c r="AP413">
        <v>3.0112708909554999E-2</v>
      </c>
      <c r="AQ413">
        <f>(Table2[[#This Row],[Sharpe Ratio]]-AVERAGE(Table2[Sharpe Ratio]))/_xlfn.STDEV.P(Table2[Sharpe Ratio])</f>
        <v>-0.27133949187364864</v>
      </c>
      <c r="AR4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-1.1078123704204972</v>
      </c>
    </row>
    <row r="414" spans="1:44" x14ac:dyDescent="0.3">
      <c r="A414" t="s">
        <v>400</v>
      </c>
      <c r="B414" t="s">
        <v>401</v>
      </c>
      <c r="C414" t="s">
        <v>10082</v>
      </c>
      <c r="D414" t="s">
        <v>62</v>
      </c>
      <c r="E414">
        <v>58699.284337819998</v>
      </c>
      <c r="F414">
        <v>27624.1</v>
      </c>
      <c r="G414">
        <v>-7.4998250968596603</v>
      </c>
      <c r="H414">
        <f>(Table2[[#This Row],[1Y Return vs Nifty]]-AVERAGE(Table2[1Y Return vs Nifty]))/_xlfn.STDEV.P(Table2[1Y Return vs Nifty])</f>
        <v>-0.62343885925877651</v>
      </c>
      <c r="I414">
        <v>-0.80531895339118797</v>
      </c>
      <c r="J414">
        <f>(Table2[[#This Row],[1M Return vs Nifty]]-AVERAGE(Table2[1M Return vs Nifty]))/_xlfn.STDEV.P(Table2[1M Return vs Nifty])</f>
        <v>-0.24674950312153096</v>
      </c>
      <c r="K414">
        <v>11.854399013603</v>
      </c>
      <c r="L414">
        <f>(Table2[[#This Row],[6M Return vs Nifty]]-AVERAGE(Table2[6M Return vs Nifty]))/_xlfn.STDEV.P(Table2[6M Return vs Nifty])</f>
        <v>-3.3380200598006129E-2</v>
      </c>
      <c r="M414">
        <v>-1.4007489102616799</v>
      </c>
      <c r="N414">
        <f>(Table2[[#This Row],[1W Return vs Nifty]]-AVERAGE(Table2[1W Return vs Nifty]))/_xlfn.STDEV.P(Table2[1W Return vs Nifty])</f>
        <v>0.29769295710070059</v>
      </c>
      <c r="O414">
        <v>27096.19</v>
      </c>
      <c r="P414">
        <v>26850.2531813118</v>
      </c>
      <c r="Q414">
        <v>25562.5045929509</v>
      </c>
      <c r="R414">
        <v>63.1416979148336</v>
      </c>
      <c r="S414" s="2">
        <f>(Table2[[#This Row],[Close Price]]-Table2[[#This Row],[20D EMA]])/Table2[[#This Row],[20D EMA]]</f>
        <v>1.9482812897311391E-2</v>
      </c>
      <c r="T414" s="2">
        <f>(Table2[[#This Row],[Close Price]]-Table2[[#This Row],[50D EMA]])/Table2[[#This Row],[50D EMA]]</f>
        <v>2.8820838800388215E-2</v>
      </c>
      <c r="U414" s="2">
        <f>(Table2[[#This Row],[Close Price]]-Table2[[#This Row],[200D EMA]])/Table2[[#This Row],[200D EMA]]</f>
        <v>8.0649194587043838E-2</v>
      </c>
      <c r="V414">
        <v>1.07729566954366</v>
      </c>
      <c r="W414">
        <v>27378.05</v>
      </c>
      <c r="X414">
        <v>27948.95</v>
      </c>
      <c r="Y414">
        <v>26601</v>
      </c>
      <c r="Z414">
        <v>27948.95</v>
      </c>
      <c r="AA414">
        <v>25588.55</v>
      </c>
      <c r="AB414">
        <v>28450</v>
      </c>
      <c r="AC414" s="2">
        <f>(Table2[[#This Row],[Close Price]]/Table2[[#This Row],[Day Low]])-1</f>
        <v>8.9871265484575691E-3</v>
      </c>
      <c r="AD414" s="2">
        <f>(Table2[[#This Row],[Day High]]/Table2[[#This Row],[Close Price]])-1</f>
        <v>1.1759659138216305E-2</v>
      </c>
      <c r="AE414" s="2">
        <f>(Table2[[#This Row],[Close Price]]/Table2[[#This Row],[Current Week Low]])-1</f>
        <v>3.8460960114281351E-2</v>
      </c>
      <c r="AF414" s="2">
        <f>(Table2[[#This Row],[Current Week High]]/Table2[[#This Row],[Close Price]])-1</f>
        <v>1.1759659138216305E-2</v>
      </c>
      <c r="AG414" s="2">
        <f>(Table2[[#This Row],[Close Price]]/Table2[[#This Row],[Current Month Low]])-1</f>
        <v>7.9549251520699693E-2</v>
      </c>
      <c r="AH414" s="2">
        <f>(Table2[[#This Row],[Current Month High]]/Table2[[#This Row],[Close Price]])-1</f>
        <v>2.9897806625374335E-2</v>
      </c>
      <c r="AI414">
        <v>7.29381228709713</v>
      </c>
      <c r="AJ414">
        <v>25.564090909090901</v>
      </c>
      <c r="AK414" t="str">
        <f>IF(AND(Table2[[#This Row],[20D EMA]]&gt;Table2[[#This Row],[50D EMA]],Table2[[#This Row],[50D EMA]]&gt;Table2[[#This Row],[200D EMA]]),"Uptrend","Downtrend/NoTrend")</f>
        <v>Uptrend</v>
      </c>
      <c r="AL414">
        <v>0.02</v>
      </c>
      <c r="AM414" t="s">
        <v>10125</v>
      </c>
      <c r="AN414">
        <v>-1.27</v>
      </c>
      <c r="AO414" t="s">
        <v>10126</v>
      </c>
      <c r="AP414">
        <v>2.9879297854432999E-2</v>
      </c>
      <c r="AQ414">
        <f>(Table2[[#This Row],[Sharpe Ratio]]-AVERAGE(Table2[Sharpe Ratio]))/_xlfn.STDEV.P(Table2[Sharpe Ratio])</f>
        <v>-0.27397841138741647</v>
      </c>
      <c r="AR4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-0.87985401726502954</v>
      </c>
    </row>
    <row r="415" spans="1:44" x14ac:dyDescent="0.3">
      <c r="A415" t="s">
        <v>638</v>
      </c>
      <c r="B415" t="s">
        <v>639</v>
      </c>
      <c r="C415" t="s">
        <v>10080</v>
      </c>
      <c r="D415" t="s">
        <v>197</v>
      </c>
      <c r="E415">
        <v>28431.419102849999</v>
      </c>
      <c r="F415">
        <v>1353.05</v>
      </c>
      <c r="G415">
        <v>-15.089774252740799</v>
      </c>
      <c r="H415">
        <f>(Table2[[#This Row],[1Y Return vs Nifty]]-AVERAGE(Table2[1Y Return vs Nifty]))/_xlfn.STDEV.P(Table2[1Y Return vs Nifty])</f>
        <v>-0.71426681013906945</v>
      </c>
      <c r="I415">
        <v>10.301395616819599</v>
      </c>
      <c r="J415">
        <f>(Table2[[#This Row],[1M Return vs Nifty]]-AVERAGE(Table2[1M Return vs Nifty]))/_xlfn.STDEV.P(Table2[1M Return vs Nifty])</f>
        <v>0.78191826921230922</v>
      </c>
      <c r="K415">
        <v>-0.75144485340307299</v>
      </c>
      <c r="L415">
        <f>(Table2[[#This Row],[6M Return vs Nifty]]-AVERAGE(Table2[6M Return vs Nifty]))/_xlfn.STDEV.P(Table2[6M Return vs Nifty])</f>
        <v>-0.41848808811890925</v>
      </c>
      <c r="M415">
        <v>-0.284075185012863</v>
      </c>
      <c r="N415">
        <f>(Table2[[#This Row],[1W Return vs Nifty]]-AVERAGE(Table2[1W Return vs Nifty]))/_xlfn.STDEV.P(Table2[1W Return vs Nifty])</f>
        <v>0.516676615279277</v>
      </c>
      <c r="O415">
        <v>1283.08</v>
      </c>
      <c r="P415">
        <v>1219.89552097509</v>
      </c>
      <c r="Q415">
        <v>1173.2977934128801</v>
      </c>
      <c r="R415">
        <v>76.153593255374901</v>
      </c>
      <c r="S415" s="2">
        <f>(Table2[[#This Row],[Close Price]]-Table2[[#This Row],[20D EMA]])/Table2[[#This Row],[20D EMA]]</f>
        <v>5.4532842846899673E-2</v>
      </c>
      <c r="T415" s="2">
        <f>(Table2[[#This Row],[Close Price]]-Table2[[#This Row],[50D EMA]])/Table2[[#This Row],[50D EMA]]</f>
        <v>0.10915236324376089</v>
      </c>
      <c r="U415" s="2">
        <f>(Table2[[#This Row],[Close Price]]-Table2[[#This Row],[200D EMA]])/Table2[[#This Row],[200D EMA]]</f>
        <v>0.15320254380114187</v>
      </c>
      <c r="V415">
        <v>1.1059256009265599</v>
      </c>
      <c r="W415">
        <v>1336.9</v>
      </c>
      <c r="X415">
        <v>1385</v>
      </c>
      <c r="Y415">
        <v>1293.7</v>
      </c>
      <c r="Z415">
        <v>1396</v>
      </c>
      <c r="AA415">
        <v>1184.95</v>
      </c>
      <c r="AB415">
        <v>1396</v>
      </c>
      <c r="AC415" s="2">
        <f>(Table2[[#This Row],[Close Price]]/Table2[[#This Row],[Day Low]])-1</f>
        <v>1.2080185503777319E-2</v>
      </c>
      <c r="AD415" s="2">
        <f>(Table2[[#This Row],[Day High]]/Table2[[#This Row],[Close Price]])-1</f>
        <v>2.3613318059199528E-2</v>
      </c>
      <c r="AE415" s="2">
        <f>(Table2[[#This Row],[Close Price]]/Table2[[#This Row],[Current Week Low]])-1</f>
        <v>4.5876169127309296E-2</v>
      </c>
      <c r="AF415" s="2">
        <f>(Table2[[#This Row],[Current Week High]]/Table2[[#This Row],[Close Price]])-1</f>
        <v>3.1743098924651658E-2</v>
      </c>
      <c r="AG415" s="2">
        <f>(Table2[[#This Row],[Close Price]]/Table2[[#This Row],[Current Month Low]])-1</f>
        <v>0.14186252584497239</v>
      </c>
      <c r="AH415" s="2">
        <f>(Table2[[#This Row],[Current Month High]]/Table2[[#This Row],[Close Price]])-1</f>
        <v>3.1743098924651658E-2</v>
      </c>
      <c r="AI415">
        <v>3.17430989246516</v>
      </c>
      <c r="AJ415">
        <v>34.893574597477702</v>
      </c>
      <c r="AK415" t="str">
        <f>IF(AND(Table2[[#This Row],[20D EMA]]&gt;Table2[[#This Row],[50D EMA]],Table2[[#This Row],[50D EMA]]&gt;Table2[[#This Row],[200D EMA]]),"Uptrend","Downtrend/NoTrend")</f>
        <v>Uptrend</v>
      </c>
      <c r="AL415">
        <v>7.0000000000000007E-2</v>
      </c>
      <c r="AM415" t="s">
        <v>10125</v>
      </c>
      <c r="AN415">
        <v>7.45</v>
      </c>
      <c r="AO415" t="s">
        <v>10125</v>
      </c>
      <c r="AP415">
        <v>2.9459316182607002E-2</v>
      </c>
      <c r="AQ415">
        <f>(Table2[[#This Row],[Sharpe Ratio]]-AVERAGE(Table2[Sharpe Ratio]))/_xlfn.STDEV.P(Table2[Sharpe Ratio])</f>
        <v>-0.2787266776108272</v>
      </c>
      <c r="AR4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-0.11288669137721974</v>
      </c>
    </row>
    <row r="416" spans="1:44" x14ac:dyDescent="0.3">
      <c r="A416" t="s">
        <v>1777</v>
      </c>
      <c r="B416" t="s">
        <v>1778</v>
      </c>
      <c r="C416" t="s">
        <v>10088</v>
      </c>
      <c r="D416" t="s">
        <v>855</v>
      </c>
      <c r="E416">
        <v>3936.1422024499998</v>
      </c>
      <c r="F416">
        <v>318.10000000000002</v>
      </c>
      <c r="G416">
        <v>52.8054233130757</v>
      </c>
      <c r="H416">
        <f>(Table2[[#This Row],[1Y Return vs Nifty]]-AVERAGE(Table2[1Y Return vs Nifty]))/_xlfn.STDEV.P(Table2[1Y Return vs Nifty])</f>
        <v>9.8226336107816628E-2</v>
      </c>
      <c r="I416">
        <v>15.384673094419799</v>
      </c>
      <c r="J416">
        <f>(Table2[[#This Row],[1M Return vs Nifty]]-AVERAGE(Table2[1M Return vs Nifty]))/_xlfn.STDEV.P(Table2[1M Return vs Nifty])</f>
        <v>1.2527148928207379</v>
      </c>
      <c r="K416">
        <v>23.660564377281201</v>
      </c>
      <c r="L416">
        <f>(Table2[[#This Row],[6M Return vs Nifty]]-AVERAGE(Table2[6M Return vs Nifty]))/_xlfn.STDEV.P(Table2[6M Return vs Nifty])</f>
        <v>0.32729754941195088</v>
      </c>
      <c r="M416">
        <v>-0.25996014293240499</v>
      </c>
      <c r="N416">
        <f>(Table2[[#This Row],[1W Return vs Nifty]]-AVERAGE(Table2[1W Return vs Nifty]))/_xlfn.STDEV.P(Table2[1W Return vs Nifty])</f>
        <v>0.52140566013141787</v>
      </c>
      <c r="O416">
        <v>296.52999999999997</v>
      </c>
      <c r="P416">
        <v>276.11642695624698</v>
      </c>
      <c r="Q416">
        <v>236.24031662649</v>
      </c>
      <c r="R416">
        <v>63.146823979856599</v>
      </c>
      <c r="S416" s="2">
        <f>(Table2[[#This Row],[Close Price]]-Table2[[#This Row],[20D EMA]])/Table2[[#This Row],[20D EMA]]</f>
        <v>7.2741375240279404E-2</v>
      </c>
      <c r="T416" s="2">
        <f>(Table2[[#This Row],[Close Price]]-Table2[[#This Row],[50D EMA]])/Table2[[#This Row],[50D EMA]]</f>
        <v>0.15205025469348732</v>
      </c>
      <c r="U416" s="2">
        <f>(Table2[[#This Row],[Close Price]]-Table2[[#This Row],[200D EMA]])/Table2[[#This Row],[200D EMA]]</f>
        <v>0.34651021697932727</v>
      </c>
      <c r="V416">
        <v>1.9037097684855999</v>
      </c>
      <c r="W416">
        <v>308</v>
      </c>
      <c r="X416">
        <v>321.89999999999998</v>
      </c>
      <c r="Y416">
        <v>297.10000000000002</v>
      </c>
      <c r="Z416">
        <v>338.4</v>
      </c>
      <c r="AA416">
        <v>231</v>
      </c>
      <c r="AB416">
        <v>338.4</v>
      </c>
      <c r="AC416" s="2">
        <f>(Table2[[#This Row],[Close Price]]/Table2[[#This Row],[Day Low]])-1</f>
        <v>3.2792207792207817E-2</v>
      </c>
      <c r="AD416" s="2">
        <f>(Table2[[#This Row],[Day High]]/Table2[[#This Row],[Close Price]])-1</f>
        <v>1.1945928953159157E-2</v>
      </c>
      <c r="AE416" s="2">
        <f>(Table2[[#This Row],[Close Price]]/Table2[[#This Row],[Current Week Low]])-1</f>
        <v>7.0683271625715305E-2</v>
      </c>
      <c r="AF416" s="2">
        <f>(Table2[[#This Row],[Current Week High]]/Table2[[#This Row],[Close Price]])-1</f>
        <v>6.3816409933982854E-2</v>
      </c>
      <c r="AG416" s="2">
        <f>(Table2[[#This Row],[Close Price]]/Table2[[#This Row],[Current Month Low]])-1</f>
        <v>0.37705627705627709</v>
      </c>
      <c r="AH416" s="2">
        <f>(Table2[[#This Row],[Current Month High]]/Table2[[#This Row],[Close Price]])-1</f>
        <v>6.3816409933982854E-2</v>
      </c>
      <c r="AI416">
        <v>6.3816409933982801</v>
      </c>
      <c r="AJ416">
        <v>113.705072220356</v>
      </c>
      <c r="AK416" t="str">
        <f>IF(AND(Table2[[#This Row],[20D EMA]]&gt;Table2[[#This Row],[50D EMA]],Table2[[#This Row],[50D EMA]]&gt;Table2[[#This Row],[200D EMA]]),"Uptrend","Downtrend/NoTrend")</f>
        <v>Uptrend</v>
      </c>
      <c r="AL416">
        <v>0.11</v>
      </c>
      <c r="AM416" t="s">
        <v>10125</v>
      </c>
      <c r="AN416">
        <v>9.65</v>
      </c>
      <c r="AO416" t="s">
        <v>10125</v>
      </c>
      <c r="AP416">
        <v>2.9219513909976999E-2</v>
      </c>
      <c r="AQ416">
        <f>(Table2[[#This Row],[Sharpe Ratio]]-AVERAGE(Table2[Sharpe Ratio]))/_xlfn.STDEV.P(Table2[Sharpe Ratio])</f>
        <v>-0.28143785552122402</v>
      </c>
      <c r="AR4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1.9182065829506991</v>
      </c>
    </row>
    <row r="417" spans="1:44" x14ac:dyDescent="0.3">
      <c r="A417" t="s">
        <v>1618</v>
      </c>
      <c r="B417" t="s">
        <v>1619</v>
      </c>
      <c r="C417" t="s">
        <v>10086</v>
      </c>
      <c r="D417" t="s">
        <v>381</v>
      </c>
      <c r="E417">
        <v>5122.8482505080001</v>
      </c>
      <c r="F417">
        <v>102.53</v>
      </c>
      <c r="G417">
        <v>15.647851932600201</v>
      </c>
      <c r="H417">
        <f>(Table2[[#This Row],[1Y Return vs Nifty]]-AVERAGE(Table2[1Y Return vs Nifty]))/_xlfn.STDEV.P(Table2[1Y Return vs Nifty])</f>
        <v>-0.34643356857174229</v>
      </c>
      <c r="I417">
        <v>-8.8493232746521802</v>
      </c>
      <c r="J417">
        <f>(Table2[[#This Row],[1M Return vs Nifty]]-AVERAGE(Table2[1M Return vs Nifty]))/_xlfn.STDEV.P(Table2[1M Return vs Nifty])</f>
        <v>-0.99175901547440759</v>
      </c>
      <c r="K417">
        <v>-9.1835226085303905</v>
      </c>
      <c r="L417">
        <f>(Table2[[#This Row],[6M Return vs Nifty]]-AVERAGE(Table2[6M Return vs Nifty]))/_xlfn.STDEV.P(Table2[6M Return vs Nifty])</f>
        <v>-0.67608763369065006</v>
      </c>
      <c r="M417">
        <v>-5.0128523613818796</v>
      </c>
      <c r="N417">
        <f>(Table2[[#This Row],[1W Return vs Nifty]]-AVERAGE(Table2[1W Return vs Nifty]))/_xlfn.STDEV.P(Table2[1W Return vs Nifty])</f>
        <v>-0.41065327650438699</v>
      </c>
      <c r="O417">
        <v>102.35</v>
      </c>
      <c r="P417">
        <v>103.020976510504</v>
      </c>
      <c r="Q417">
        <v>99.090429316548693</v>
      </c>
      <c r="R417">
        <v>50.667373356013101</v>
      </c>
      <c r="S417" s="2">
        <f>(Table2[[#This Row],[Close Price]]-Table2[[#This Row],[20D EMA]])/Table2[[#This Row],[20D EMA]]</f>
        <v>1.7586712261847273E-3</v>
      </c>
      <c r="T417" s="2">
        <f>(Table2[[#This Row],[Close Price]]-Table2[[#This Row],[50D EMA]])/Table2[[#This Row],[50D EMA]]</f>
        <v>-4.7657916584972204E-3</v>
      </c>
      <c r="U417" s="2">
        <f>(Table2[[#This Row],[Close Price]]-Table2[[#This Row],[200D EMA]])/Table2[[#This Row],[200D EMA]]</f>
        <v>3.4711431842357345E-2</v>
      </c>
      <c r="V417">
        <v>0.89250459795549497</v>
      </c>
      <c r="W417">
        <v>101.61</v>
      </c>
      <c r="X417">
        <v>105.24</v>
      </c>
      <c r="Y417">
        <v>101.28</v>
      </c>
      <c r="Z417">
        <v>105.24</v>
      </c>
      <c r="AA417">
        <v>86.3</v>
      </c>
      <c r="AB417">
        <v>106</v>
      </c>
      <c r="AC417" s="2">
        <f>(Table2[[#This Row],[Close Price]]/Table2[[#This Row],[Day Low]])-1</f>
        <v>9.0542269461666436E-3</v>
      </c>
      <c r="AD417" s="2">
        <f>(Table2[[#This Row],[Day High]]/Table2[[#This Row],[Close Price]])-1</f>
        <v>2.6431288403394149E-2</v>
      </c>
      <c r="AE417" s="2">
        <f>(Table2[[#This Row],[Close Price]]/Table2[[#This Row],[Current Week Low]])-1</f>
        <v>1.2342022116903717E-2</v>
      </c>
      <c r="AF417" s="2">
        <f>(Table2[[#This Row],[Current Week High]]/Table2[[#This Row],[Close Price]])-1</f>
        <v>2.6431288403394149E-2</v>
      </c>
      <c r="AG417" s="2">
        <f>(Table2[[#This Row],[Close Price]]/Table2[[#This Row],[Current Month Low]])-1</f>
        <v>0.1880648899188877</v>
      </c>
      <c r="AH417" s="2">
        <f>(Table2[[#This Row],[Current Month High]]/Table2[[#This Row],[Close Price]])-1</f>
        <v>3.3843753047888336E-2</v>
      </c>
      <c r="AI417">
        <v>18.550668097142299</v>
      </c>
      <c r="AJ417">
        <v>45.742714996446303</v>
      </c>
      <c r="AK417" t="str">
        <f>IF(AND(Table2[[#This Row],[20D EMA]]&gt;Table2[[#This Row],[50D EMA]],Table2[[#This Row],[50D EMA]]&gt;Table2[[#This Row],[200D EMA]]),"Uptrend","Downtrend/NoTrend")</f>
        <v>Downtrend/NoTrend</v>
      </c>
      <c r="AL417">
        <v>-0.16</v>
      </c>
      <c r="AM417" t="s">
        <v>10126</v>
      </c>
      <c r="AN417">
        <v>1.8</v>
      </c>
      <c r="AO417" t="s">
        <v>10125</v>
      </c>
      <c r="AP417">
        <v>2.8964008588501001E-2</v>
      </c>
      <c r="AQ417">
        <f>(Table2[[#This Row],[Sharpe Ratio]]-AVERAGE(Table2[Sharpe Ratio]))/_xlfn.STDEV.P(Table2[Sharpe Ratio])</f>
        <v>-0.2843265703610679</v>
      </c>
      <c r="AR4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18" spans="1:44" x14ac:dyDescent="0.3">
      <c r="A418" t="s">
        <v>516</v>
      </c>
      <c r="B418" t="s">
        <v>517</v>
      </c>
      <c r="C418" t="s">
        <v>10080</v>
      </c>
      <c r="D418" t="s">
        <v>197</v>
      </c>
      <c r="E418">
        <v>37671.620637120002</v>
      </c>
      <c r="F418">
        <v>2678.15</v>
      </c>
      <c r="G418">
        <v>43.214372283143497</v>
      </c>
      <c r="H418">
        <f>(Table2[[#This Row],[1Y Return vs Nifty]]-AVERAGE(Table2[1Y Return vs Nifty]))/_xlfn.STDEV.P(Table2[1Y Return vs Nifty])</f>
        <v>-1.6548544981084698E-2</v>
      </c>
      <c r="I418">
        <v>15.2729652430647</v>
      </c>
      <c r="J418">
        <f>(Table2[[#This Row],[1M Return vs Nifty]]-AVERAGE(Table2[1M Return vs Nifty]))/_xlfn.STDEV.P(Table2[1M Return vs Nifty])</f>
        <v>1.2423688750240935</v>
      </c>
      <c r="K418">
        <v>32.934035516188999</v>
      </c>
      <c r="L418">
        <f>(Table2[[#This Row],[6M Return vs Nifty]]-AVERAGE(Table2[6M Return vs Nifty]))/_xlfn.STDEV.P(Table2[6M Return vs Nifty])</f>
        <v>0.61060161996593887</v>
      </c>
      <c r="M418">
        <v>-6.3482224970909602</v>
      </c>
      <c r="N418">
        <f>(Table2[[#This Row],[1W Return vs Nifty]]-AVERAGE(Table2[1W Return vs Nifty]))/_xlfn.STDEV.P(Table2[1W Return vs Nifty])</f>
        <v>-0.67252407253734514</v>
      </c>
      <c r="O418">
        <v>2530.67</v>
      </c>
      <c r="P418">
        <v>2308.0675614931502</v>
      </c>
      <c r="Q418">
        <v>1949.2178634204299</v>
      </c>
      <c r="R418">
        <v>67.453862060842795</v>
      </c>
      <c r="S418" s="2">
        <f>(Table2[[#This Row],[Close Price]]-Table2[[#This Row],[20D EMA]])/Table2[[#This Row],[20D EMA]]</f>
        <v>5.8277057063939597E-2</v>
      </c>
      <c r="T418" s="2">
        <f>(Table2[[#This Row],[Close Price]]-Table2[[#This Row],[50D EMA]])/Table2[[#This Row],[50D EMA]]</f>
        <v>0.16034298331693281</v>
      </c>
      <c r="U418" s="2">
        <f>(Table2[[#This Row],[Close Price]]-Table2[[#This Row],[200D EMA]])/Table2[[#This Row],[200D EMA]]</f>
        <v>0.37396134637328921</v>
      </c>
      <c r="V418">
        <v>1.35379568747041</v>
      </c>
      <c r="W418">
        <v>2651.05</v>
      </c>
      <c r="X418">
        <v>2725</v>
      </c>
      <c r="Y418">
        <v>2610.0500000000002</v>
      </c>
      <c r="Z418">
        <v>2759.1</v>
      </c>
      <c r="AA418">
        <v>2066.9499999999998</v>
      </c>
      <c r="AB418">
        <v>3061.3</v>
      </c>
      <c r="AC418" s="2">
        <f>(Table2[[#This Row],[Close Price]]/Table2[[#This Row],[Day Low]])-1</f>
        <v>1.0222364723411426E-2</v>
      </c>
      <c r="AD418" s="2">
        <f>(Table2[[#This Row],[Day High]]/Table2[[#This Row],[Close Price]])-1</f>
        <v>1.7493418964583674E-2</v>
      </c>
      <c r="AE418" s="2">
        <f>(Table2[[#This Row],[Close Price]]/Table2[[#This Row],[Current Week Low]])-1</f>
        <v>2.6091454186701446E-2</v>
      </c>
      <c r="AF418" s="2">
        <f>(Table2[[#This Row],[Current Week High]]/Table2[[#This Row],[Close Price]])-1</f>
        <v>3.0226088904654169E-2</v>
      </c>
      <c r="AG418" s="2">
        <f>(Table2[[#This Row],[Close Price]]/Table2[[#This Row],[Current Month Low]])-1</f>
        <v>0.29570139577638566</v>
      </c>
      <c r="AH418" s="2">
        <f>(Table2[[#This Row],[Current Month High]]/Table2[[#This Row],[Close Price]])-1</f>
        <v>0.14306517558762577</v>
      </c>
      <c r="AI418">
        <v>14.306517558762501</v>
      </c>
      <c r="AJ418">
        <v>73.900198045517996</v>
      </c>
      <c r="AK418" t="str">
        <f>IF(AND(Table2[[#This Row],[20D EMA]]&gt;Table2[[#This Row],[50D EMA]],Table2[[#This Row],[50D EMA]]&gt;Table2[[#This Row],[200D EMA]]),"Uptrend","Downtrend/NoTrend")</f>
        <v>Uptrend</v>
      </c>
      <c r="AL418">
        <v>0.23</v>
      </c>
      <c r="AM418" t="s">
        <v>10125</v>
      </c>
      <c r="AN418">
        <v>8.32</v>
      </c>
      <c r="AO418" t="s">
        <v>10125</v>
      </c>
      <c r="AP418">
        <v>2.8827938331909001E-2</v>
      </c>
      <c r="AQ418">
        <f>(Table2[[#This Row],[Sharpe Ratio]]-AVERAGE(Table2[Sharpe Ratio]))/_xlfn.STDEV.P(Table2[Sharpe Ratio])</f>
        <v>-0.28586496559764457</v>
      </c>
      <c r="AR4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0.87803291187395782</v>
      </c>
    </row>
    <row r="419" spans="1:44" x14ac:dyDescent="0.3">
      <c r="A419" t="s">
        <v>1496</v>
      </c>
      <c r="B419" t="s">
        <v>1497</v>
      </c>
      <c r="C419" t="s">
        <v>10078</v>
      </c>
      <c r="D419" t="s">
        <v>998</v>
      </c>
      <c r="E419">
        <v>6249.3877425000001</v>
      </c>
      <c r="F419">
        <v>136.25</v>
      </c>
      <c r="G419">
        <v>-13.015751858430701</v>
      </c>
      <c r="H419">
        <f>(Table2[[#This Row],[1Y Return vs Nifty]]-AVERAGE(Table2[1Y Return vs Nifty]))/_xlfn.STDEV.P(Table2[1Y Return vs Nifty])</f>
        <v>-0.68944724939022584</v>
      </c>
      <c r="I419">
        <v>-12.780801601057901</v>
      </c>
      <c r="J419">
        <f>(Table2[[#This Row],[1M Return vs Nifty]]-AVERAGE(Table2[1M Return vs Nifty]))/_xlfn.STDEV.P(Table2[1M Return vs Nifty])</f>
        <v>-1.3558797486072656</v>
      </c>
      <c r="K419">
        <v>-34.711010895998903</v>
      </c>
      <c r="L419">
        <f>(Table2[[#This Row],[6M Return vs Nifty]]-AVERAGE(Table2[6M Return vs Nifty]))/_xlfn.STDEV.P(Table2[6M Return vs Nifty])</f>
        <v>-1.4559510995417824</v>
      </c>
      <c r="M419">
        <v>-7.8406604640237099</v>
      </c>
      <c r="N419">
        <f>(Table2[[#This Row],[1W Return vs Nifty]]-AVERAGE(Table2[1W Return vs Nifty]))/_xlfn.STDEV.P(Table2[1W Return vs Nifty])</f>
        <v>-0.96519642455378474</v>
      </c>
      <c r="O419">
        <v>143</v>
      </c>
      <c r="P419">
        <v>151.125187097413</v>
      </c>
      <c r="Q419">
        <v>160.67136054179599</v>
      </c>
      <c r="R419">
        <v>29.1187974036756</v>
      </c>
      <c r="S419" s="2">
        <f>(Table2[[#This Row],[Close Price]]-Table2[[#This Row],[20D EMA]])/Table2[[#This Row],[20D EMA]]</f>
        <v>-4.72027972027972E-2</v>
      </c>
      <c r="T419" s="2">
        <f>(Table2[[#This Row],[Close Price]]-Table2[[#This Row],[50D EMA]])/Table2[[#This Row],[50D EMA]]</f>
        <v>-9.8429569439174192E-2</v>
      </c>
      <c r="U419" s="2">
        <f>(Table2[[#This Row],[Close Price]]-Table2[[#This Row],[200D EMA]])/Table2[[#This Row],[200D EMA]]</f>
        <v>-0.15199572879351561</v>
      </c>
      <c r="V419">
        <v>1.83957692681576</v>
      </c>
      <c r="W419">
        <v>135.52000000000001</v>
      </c>
      <c r="X419">
        <v>137.84</v>
      </c>
      <c r="Y419">
        <v>134.77000000000001</v>
      </c>
      <c r="Z419">
        <v>142.25</v>
      </c>
      <c r="AA419">
        <v>125</v>
      </c>
      <c r="AB419">
        <v>156.75</v>
      </c>
      <c r="AC419" s="2">
        <f>(Table2[[#This Row],[Close Price]]/Table2[[#This Row],[Day Low]])-1</f>
        <v>5.3866587957496215E-3</v>
      </c>
      <c r="AD419" s="2">
        <f>(Table2[[#This Row],[Day High]]/Table2[[#This Row],[Close Price]])-1</f>
        <v>1.166972477064232E-2</v>
      </c>
      <c r="AE419" s="2">
        <f>(Table2[[#This Row],[Close Price]]/Table2[[#This Row],[Current Week Low]])-1</f>
        <v>1.0981672479038362E-2</v>
      </c>
      <c r="AF419" s="2">
        <f>(Table2[[#This Row],[Current Week High]]/Table2[[#This Row],[Close Price]])-1</f>
        <v>4.4036697247706424E-2</v>
      </c>
      <c r="AG419" s="2">
        <f>(Table2[[#This Row],[Close Price]]/Table2[[#This Row],[Current Month Low]])-1</f>
        <v>9.000000000000008E-2</v>
      </c>
      <c r="AH419" s="2">
        <f>(Table2[[#This Row],[Current Month High]]/Table2[[#This Row],[Close Price]])-1</f>
        <v>0.15045871559633017</v>
      </c>
      <c r="AI419">
        <v>54.568807339449499</v>
      </c>
      <c r="AJ419">
        <v>15.6130674586338</v>
      </c>
      <c r="AK419" t="str">
        <f>IF(AND(Table2[[#This Row],[20D EMA]]&gt;Table2[[#This Row],[50D EMA]],Table2[[#This Row],[50D EMA]]&gt;Table2[[#This Row],[200D EMA]]),"Uptrend","Downtrend/NoTrend")</f>
        <v>Downtrend/NoTrend</v>
      </c>
      <c r="AL419">
        <v>-0.26</v>
      </c>
      <c r="AM419" t="s">
        <v>10126</v>
      </c>
      <c r="AN419">
        <v>-10.92</v>
      </c>
      <c r="AO419" t="s">
        <v>10126</v>
      </c>
      <c r="AP419">
        <v>2.8501017761217998E-2</v>
      </c>
      <c r="AQ419">
        <f>(Table2[[#This Row],[Sharpe Ratio]]-AVERAGE(Table2[Sharpe Ratio]))/_xlfn.STDEV.P(Table2[Sharpe Ratio])</f>
        <v>-0.28956109332817415</v>
      </c>
      <c r="AR4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20" spans="1:44" x14ac:dyDescent="0.3">
      <c r="A420" t="s">
        <v>593</v>
      </c>
      <c r="B420" t="s">
        <v>594</v>
      </c>
      <c r="C420" t="s">
        <v>10076</v>
      </c>
      <c r="D420" t="s">
        <v>545</v>
      </c>
      <c r="E420">
        <v>31091.52382884</v>
      </c>
      <c r="F420">
        <v>4251.8999999999996</v>
      </c>
      <c r="G420">
        <v>-15.6836017371759</v>
      </c>
      <c r="H420">
        <f>(Table2[[#This Row],[1Y Return vs Nifty]]-AVERAGE(Table2[1Y Return vs Nifty]))/_xlfn.STDEV.P(Table2[1Y Return vs Nifty])</f>
        <v>-0.72137306770152565</v>
      </c>
      <c r="I420">
        <v>-9.3854084857466997</v>
      </c>
      <c r="J420">
        <f>(Table2[[#This Row],[1M Return vs Nifty]]-AVERAGE(Table2[1M Return vs Nifty]))/_xlfn.STDEV.P(Table2[1M Return vs Nifty])</f>
        <v>-1.0414094837917229</v>
      </c>
      <c r="K420">
        <v>-10.5388727285978</v>
      </c>
      <c r="L420">
        <f>(Table2[[#This Row],[6M Return vs Nifty]]-AVERAGE(Table2[6M Return vs Nifty]))/_xlfn.STDEV.P(Table2[6M Return vs Nifty])</f>
        <v>-0.71749351076616286</v>
      </c>
      <c r="M420">
        <v>-4.5180316109432503</v>
      </c>
      <c r="N420">
        <f>(Table2[[#This Row],[1W Return vs Nifty]]-AVERAGE(Table2[1W Return vs Nifty]))/_xlfn.STDEV.P(Table2[1W Return vs Nifty])</f>
        <v>-0.31361718115829545</v>
      </c>
      <c r="O420">
        <v>4173.3999999999996</v>
      </c>
      <c r="P420">
        <v>4280.9027634223303</v>
      </c>
      <c r="Q420">
        <v>4262.5902770489702</v>
      </c>
      <c r="R420">
        <v>61.198660934482596</v>
      </c>
      <c r="S420" s="2">
        <f>(Table2[[#This Row],[Close Price]]-Table2[[#This Row],[20D EMA]])/Table2[[#This Row],[20D EMA]]</f>
        <v>1.880960368045239E-2</v>
      </c>
      <c r="T420" s="2">
        <f>(Table2[[#This Row],[Close Price]]-Table2[[#This Row],[50D EMA]])/Table2[[#This Row],[50D EMA]]</f>
        <v>-6.7749175875101257E-3</v>
      </c>
      <c r="U420" s="2">
        <f>(Table2[[#This Row],[Close Price]]-Table2[[#This Row],[200D EMA]])/Table2[[#This Row],[200D EMA]]</f>
        <v>-2.507929769025679E-3</v>
      </c>
      <c r="V420">
        <v>1.0036932269994701</v>
      </c>
      <c r="W420">
        <v>4102.5</v>
      </c>
      <c r="X420">
        <v>4305</v>
      </c>
      <c r="Y420">
        <v>4060</v>
      </c>
      <c r="Z420">
        <v>4305</v>
      </c>
      <c r="AA420">
        <v>3880</v>
      </c>
      <c r="AB420">
        <v>4305</v>
      </c>
      <c r="AC420" s="2">
        <f>(Table2[[#This Row],[Close Price]]/Table2[[#This Row],[Day Low]])-1</f>
        <v>3.6416819012796919E-2</v>
      </c>
      <c r="AD420" s="2">
        <f>(Table2[[#This Row],[Day High]]/Table2[[#This Row],[Close Price]])-1</f>
        <v>1.2488534537500984E-2</v>
      </c>
      <c r="AE420" s="2">
        <f>(Table2[[#This Row],[Close Price]]/Table2[[#This Row],[Current Week Low]])-1</f>
        <v>4.7266009852216628E-2</v>
      </c>
      <c r="AF420" s="2">
        <f>(Table2[[#This Row],[Current Week High]]/Table2[[#This Row],[Close Price]])-1</f>
        <v>1.2488534537500984E-2</v>
      </c>
      <c r="AG420" s="2">
        <f>(Table2[[#This Row],[Close Price]]/Table2[[#This Row],[Current Month Low]])-1</f>
        <v>9.5850515463917541E-2</v>
      </c>
      <c r="AH420" s="2">
        <f>(Table2[[#This Row],[Current Month High]]/Table2[[#This Row],[Close Price]])-1</f>
        <v>1.2488534537500984E-2</v>
      </c>
      <c r="AI420">
        <v>23.9093111314941</v>
      </c>
      <c r="AJ420">
        <v>16.149916682601599</v>
      </c>
      <c r="AK420" t="str">
        <f>IF(AND(Table2[[#This Row],[20D EMA]]&gt;Table2[[#This Row],[50D EMA]],Table2[[#This Row],[50D EMA]]&gt;Table2[[#This Row],[200D EMA]]),"Uptrend","Downtrend/NoTrend")</f>
        <v>Downtrend/NoTrend</v>
      </c>
      <c r="AL420">
        <v>-0.2</v>
      </c>
      <c r="AM420" t="s">
        <v>10126</v>
      </c>
      <c r="AN420">
        <v>3.34</v>
      </c>
      <c r="AO420" t="s">
        <v>10125</v>
      </c>
      <c r="AP420">
        <v>2.7205978487385998E-2</v>
      </c>
      <c r="AQ420">
        <f>(Table2[[#This Row],[Sharpe Ratio]]-AVERAGE(Table2[Sharpe Ratio]))/_xlfn.STDEV.P(Table2[Sharpe Ratio])</f>
        <v>-0.30420266379288369</v>
      </c>
      <c r="AR4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21" spans="1:44" x14ac:dyDescent="0.3">
      <c r="A421" t="s">
        <v>807</v>
      </c>
      <c r="B421" t="s">
        <v>808</v>
      </c>
      <c r="C421" t="s">
        <v>10088</v>
      </c>
      <c r="D421" t="s">
        <v>218</v>
      </c>
      <c r="E421">
        <v>18745.522162199999</v>
      </c>
      <c r="F421">
        <v>431.1</v>
      </c>
      <c r="G421">
        <v>24.9891544098762</v>
      </c>
      <c r="H421">
        <f>(Table2[[#This Row],[1Y Return vs Nifty]]-AVERAGE(Table2[1Y Return vs Nifty]))/_xlfn.STDEV.P(Table2[1Y Return vs Nifty])</f>
        <v>-0.23464739647247956</v>
      </c>
      <c r="I421">
        <v>9.8092504047780906</v>
      </c>
      <c r="J421">
        <f>(Table2[[#This Row],[1M Return vs Nifty]]-AVERAGE(Table2[1M Return vs Nifty]))/_xlfn.STDEV.P(Table2[1M Return vs Nifty])</f>
        <v>0.73633738066644494</v>
      </c>
      <c r="K421">
        <v>41.440865009571503</v>
      </c>
      <c r="L421">
        <f>(Table2[[#This Row],[6M Return vs Nifty]]-AVERAGE(Table2[6M Return vs Nifty]))/_xlfn.STDEV.P(Table2[6M Return vs Nifty])</f>
        <v>0.87048482733070864</v>
      </c>
      <c r="M421">
        <v>2.4166130989896999</v>
      </c>
      <c r="N421">
        <f>(Table2[[#This Row],[1W Return vs Nifty]]-AVERAGE(Table2[1W Return vs Nifty]))/_xlfn.STDEV.P(Table2[1W Return vs Nifty])</f>
        <v>1.0462911182972701</v>
      </c>
      <c r="O421">
        <v>408.14</v>
      </c>
      <c r="P421">
        <v>380.03832075052998</v>
      </c>
      <c r="Q421">
        <v>330.93468197176799</v>
      </c>
      <c r="R421">
        <v>71.300029008635903</v>
      </c>
      <c r="S421" s="2">
        <f>(Table2[[#This Row],[Close Price]]-Table2[[#This Row],[20D EMA]])/Table2[[#This Row],[20D EMA]]</f>
        <v>5.6255206546773254E-2</v>
      </c>
      <c r="T421" s="2">
        <f>(Table2[[#This Row],[Close Price]]-Table2[[#This Row],[50D EMA]])/Table2[[#This Row],[50D EMA]]</f>
        <v>0.13435929079106909</v>
      </c>
      <c r="U421" s="2">
        <f>(Table2[[#This Row],[Close Price]]-Table2[[#This Row],[200D EMA]])/Table2[[#This Row],[200D EMA]]</f>
        <v>0.30267398216297298</v>
      </c>
      <c r="V421">
        <v>0.90263479008929604</v>
      </c>
      <c r="W421">
        <v>424.2</v>
      </c>
      <c r="X421">
        <v>438.15</v>
      </c>
      <c r="Y421">
        <v>415.75</v>
      </c>
      <c r="Z421">
        <v>440</v>
      </c>
      <c r="AA421">
        <v>345</v>
      </c>
      <c r="AB421">
        <v>440</v>
      </c>
      <c r="AC421" s="2">
        <f>(Table2[[#This Row],[Close Price]]/Table2[[#This Row],[Day Low]])-1</f>
        <v>1.6265912305516439E-2</v>
      </c>
      <c r="AD421" s="2">
        <f>(Table2[[#This Row],[Day High]]/Table2[[#This Row],[Close Price]])-1</f>
        <v>1.6353514265831537E-2</v>
      </c>
      <c r="AE421" s="2">
        <f>(Table2[[#This Row],[Close Price]]/Table2[[#This Row],[Current Week Low]])-1</f>
        <v>3.6921226698737319E-2</v>
      </c>
      <c r="AF421" s="2">
        <f>(Table2[[#This Row],[Current Week High]]/Table2[[#This Row],[Close Price]])-1</f>
        <v>2.0644861980978924E-2</v>
      </c>
      <c r="AG421" s="2">
        <f>(Table2[[#This Row],[Close Price]]/Table2[[#This Row],[Current Month Low]])-1</f>
        <v>0.24956521739130433</v>
      </c>
      <c r="AH421" s="2">
        <f>(Table2[[#This Row],[Current Month High]]/Table2[[#This Row],[Close Price]])-1</f>
        <v>2.0644861980978924E-2</v>
      </c>
      <c r="AI421">
        <v>2.0644861980978901</v>
      </c>
      <c r="AJ421">
        <v>56.054298642533901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0.17</v>
      </c>
      <c r="AM421" t="s">
        <v>10125</v>
      </c>
      <c r="AN421">
        <v>6.71</v>
      </c>
      <c r="AO421" t="s">
        <v>10125</v>
      </c>
      <c r="AP421">
        <v>2.6909401180859001E-2</v>
      </c>
      <c r="AQ421">
        <f>(Table2[[#This Row],[Sharpe Ratio]]-AVERAGE(Table2[Sharpe Ratio]))/_xlfn.STDEV.P(Table2[Sharpe Ratio])</f>
        <v>-0.30755573394256325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2.1109101958793808</v>
      </c>
    </row>
    <row r="422" spans="1:44" x14ac:dyDescent="0.3">
      <c r="A422" t="s">
        <v>962</v>
      </c>
      <c r="B422" t="s">
        <v>963</v>
      </c>
      <c r="C422" t="s">
        <v>10078</v>
      </c>
      <c r="D422" t="s">
        <v>249</v>
      </c>
      <c r="E422">
        <v>14132.298344999999</v>
      </c>
      <c r="F422">
        <v>2025.5</v>
      </c>
      <c r="G422">
        <v>70.888601848251497</v>
      </c>
      <c r="H422">
        <f>(Table2[[#This Row],[1Y Return vs Nifty]]-AVERAGE(Table2[1Y Return vs Nifty]))/_xlfn.STDEV.P(Table2[1Y Return vs Nifty])</f>
        <v>0.31462542100548568</v>
      </c>
      <c r="I422">
        <v>18.680468653462398</v>
      </c>
      <c r="J422">
        <f>(Table2[[#This Row],[1M Return vs Nifty]]-AVERAGE(Table2[1M Return vs Nifty]))/_xlfn.STDEV.P(Table2[1M Return vs Nifty])</f>
        <v>1.5579607559746491</v>
      </c>
      <c r="K422">
        <v>23.873222002894199</v>
      </c>
      <c r="L422">
        <f>(Table2[[#This Row],[6M Return vs Nifty]]-AVERAGE(Table2[6M Return vs Nifty]))/_xlfn.STDEV.P(Table2[6M Return vs Nifty])</f>
        <v>0.3337942290336447</v>
      </c>
      <c r="M422">
        <v>12.822413007950599</v>
      </c>
      <c r="N422">
        <f>(Table2[[#This Row],[1W Return vs Nifty]]-AVERAGE(Table2[1W Return vs Nifty]))/_xlfn.STDEV.P(Table2[1W Return vs Nifty])</f>
        <v>3.086905201726891</v>
      </c>
      <c r="O422">
        <v>1738.14</v>
      </c>
      <c r="P422">
        <v>1646.2079703549</v>
      </c>
      <c r="Q422">
        <v>1496.94289925615</v>
      </c>
      <c r="R422">
        <v>75.228125029013697</v>
      </c>
      <c r="S422" s="2">
        <f>(Table2[[#This Row],[Close Price]]-Table2[[#This Row],[20D EMA]])/Table2[[#This Row],[20D EMA]]</f>
        <v>0.16532615324427255</v>
      </c>
      <c r="T422" s="2">
        <f>(Table2[[#This Row],[Close Price]]-Table2[[#This Row],[50D EMA]])/Table2[[#This Row],[50D EMA]]</f>
        <v>0.23040347056716642</v>
      </c>
      <c r="U422" s="2">
        <f>(Table2[[#This Row],[Close Price]]-Table2[[#This Row],[200D EMA]])/Table2[[#This Row],[200D EMA]]</f>
        <v>0.35309102371673412</v>
      </c>
      <c r="V422">
        <v>4.6025606643637103</v>
      </c>
      <c r="W422">
        <v>1893.05</v>
      </c>
      <c r="X422">
        <v>2167.6999999999998</v>
      </c>
      <c r="Y422">
        <v>1703</v>
      </c>
      <c r="Z422">
        <v>2167.6999999999998</v>
      </c>
      <c r="AA422">
        <v>1318.2</v>
      </c>
      <c r="AB422">
        <v>2167.6999999999998</v>
      </c>
      <c r="AC422" s="2">
        <f>(Table2[[#This Row],[Close Price]]/Table2[[#This Row],[Day Low]])-1</f>
        <v>6.9966456247853914E-2</v>
      </c>
      <c r="AD422" s="2">
        <f>(Table2[[#This Row],[Day High]]/Table2[[#This Row],[Close Price]])-1</f>
        <v>7.0204887682053796E-2</v>
      </c>
      <c r="AE422" s="2">
        <f>(Table2[[#This Row],[Close Price]]/Table2[[#This Row],[Current Week Low]])-1</f>
        <v>0.18937169700528478</v>
      </c>
      <c r="AF422" s="2">
        <f>(Table2[[#This Row],[Current Week High]]/Table2[[#This Row],[Close Price]])-1</f>
        <v>7.0204887682053796E-2</v>
      </c>
      <c r="AG422" s="2">
        <f>(Table2[[#This Row],[Close Price]]/Table2[[#This Row],[Current Month Low]])-1</f>
        <v>0.53656501289637371</v>
      </c>
      <c r="AH422" s="2">
        <f>(Table2[[#This Row],[Current Month High]]/Table2[[#This Row],[Close Price]])-1</f>
        <v>7.0204887682053796E-2</v>
      </c>
      <c r="AI422">
        <v>7.0204887682053796</v>
      </c>
      <c r="AJ422">
        <v>108.803669913921</v>
      </c>
      <c r="AK422" t="str">
        <f>IF(AND(Table2[[#This Row],[20D EMA]]&gt;Table2[[#This Row],[50D EMA]],Table2[[#This Row],[50D EMA]]&gt;Table2[[#This Row],[200D EMA]]),"Uptrend","Downtrend/NoTrend")</f>
        <v>Uptrend</v>
      </c>
      <c r="AL422">
        <v>0.18</v>
      </c>
      <c r="AM422" t="s">
        <v>10125</v>
      </c>
      <c r="AN422">
        <v>23.69</v>
      </c>
      <c r="AO422" t="s">
        <v>10125</v>
      </c>
      <c r="AP422">
        <v>2.6459279880193001E-2</v>
      </c>
      <c r="AQ422">
        <f>(Table2[[#This Row],[Sharpe Ratio]]-AVERAGE(Table2[Sharpe Ratio]))/_xlfn.STDEV.P(Table2[Sharpe Ratio])</f>
        <v>-0.31264475546842541</v>
      </c>
      <c r="AR4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4.980640852272245</v>
      </c>
    </row>
    <row r="423" spans="1:44" x14ac:dyDescent="0.3">
      <c r="A423" t="s">
        <v>481</v>
      </c>
      <c r="B423" t="s">
        <v>482</v>
      </c>
      <c r="C423" t="s">
        <v>10075</v>
      </c>
      <c r="D423" t="s">
        <v>302</v>
      </c>
      <c r="E423">
        <v>43602.226701599997</v>
      </c>
      <c r="F423">
        <v>7001.4</v>
      </c>
      <c r="G423">
        <v>-34.265544517860498</v>
      </c>
      <c r="H423">
        <f>(Table2[[#This Row],[1Y Return vs Nifty]]-AVERAGE(Table2[1Y Return vs Nifty]))/_xlfn.STDEV.P(Table2[1Y Return vs Nifty])</f>
        <v>-0.94374080053892662</v>
      </c>
      <c r="I423">
        <v>-9.6746870547124004</v>
      </c>
      <c r="J423">
        <f>(Table2[[#This Row],[1M Return vs Nifty]]-AVERAGE(Table2[1M Return vs Nifty]))/_xlfn.STDEV.P(Table2[1M Return vs Nifty])</f>
        <v>-1.068201523799664</v>
      </c>
      <c r="K423">
        <v>-30.3047206910915</v>
      </c>
      <c r="L423">
        <f>(Table2[[#This Row],[6M Return vs Nifty]]-AVERAGE(Table2[6M Return vs Nifty]))/_xlfn.STDEV.P(Table2[6M Return vs Nifty])</f>
        <v>-1.3213391584041234</v>
      </c>
      <c r="M423">
        <v>-5.78299740040302</v>
      </c>
      <c r="N423">
        <f>(Table2[[#This Row],[1W Return vs Nifty]]-AVERAGE(Table2[1W Return vs Nifty]))/_xlfn.STDEV.P(Table2[1W Return vs Nifty])</f>
        <v>-0.56168143644014035</v>
      </c>
      <c r="O423">
        <v>7132.01</v>
      </c>
      <c r="P423">
        <v>7236.3270505514702</v>
      </c>
      <c r="Q423">
        <v>7513.6376549607003</v>
      </c>
      <c r="R423">
        <v>36.824833369913598</v>
      </c>
      <c r="S423" s="2">
        <f>(Table2[[#This Row],[Close Price]]-Table2[[#This Row],[20D EMA]])/Table2[[#This Row],[20D EMA]]</f>
        <v>-1.8313210441376356E-2</v>
      </c>
      <c r="T423" s="2">
        <f>(Table2[[#This Row],[Close Price]]-Table2[[#This Row],[50D EMA]])/Table2[[#This Row],[50D EMA]]</f>
        <v>-3.2464957555168414E-2</v>
      </c>
      <c r="U423" s="2">
        <f>(Table2[[#This Row],[Close Price]]-Table2[[#This Row],[200D EMA]])/Table2[[#This Row],[200D EMA]]</f>
        <v>-6.8174388822504359E-2</v>
      </c>
      <c r="V423">
        <v>0.87333201012135597</v>
      </c>
      <c r="W423">
        <v>6990</v>
      </c>
      <c r="X423">
        <v>7045.95</v>
      </c>
      <c r="Y423">
        <v>6966</v>
      </c>
      <c r="Z423">
        <v>7349.8</v>
      </c>
      <c r="AA423">
        <v>6411.2</v>
      </c>
      <c r="AB423">
        <v>7375</v>
      </c>
      <c r="AC423" s="2">
        <f>(Table2[[#This Row],[Close Price]]/Table2[[#This Row],[Day Low]])-1</f>
        <v>1.6309012875534989E-3</v>
      </c>
      <c r="AD423" s="2">
        <f>(Table2[[#This Row],[Day High]]/Table2[[#This Row],[Close Price]])-1</f>
        <v>6.3630131116634292E-3</v>
      </c>
      <c r="AE423" s="2">
        <f>(Table2[[#This Row],[Close Price]]/Table2[[#This Row],[Current Week Low]])-1</f>
        <v>5.0818260120584213E-3</v>
      </c>
      <c r="AF423" s="2">
        <f>(Table2[[#This Row],[Current Week High]]/Table2[[#This Row],[Close Price]])-1</f>
        <v>4.9761476276173333E-2</v>
      </c>
      <c r="AG423" s="2">
        <f>(Table2[[#This Row],[Close Price]]/Table2[[#This Row],[Current Month Low]])-1</f>
        <v>9.2057649114050344E-2</v>
      </c>
      <c r="AH423" s="2">
        <f>(Table2[[#This Row],[Current Month High]]/Table2[[#This Row],[Close Price]])-1</f>
        <v>5.3360756420144595E-2</v>
      </c>
      <c r="AI423">
        <v>31.402290970377301</v>
      </c>
      <c r="AJ423">
        <v>9.2057649114050299</v>
      </c>
      <c r="AK423" t="str">
        <f>IF(AND(Table2[[#This Row],[20D EMA]]&gt;Table2[[#This Row],[50D EMA]],Table2[[#This Row],[50D EMA]]&gt;Table2[[#This Row],[200D EMA]]),"Uptrend","Downtrend/NoTrend")</f>
        <v>Downtrend/NoTrend</v>
      </c>
      <c r="AL423">
        <v>-0.14000000000000001</v>
      </c>
      <c r="AM423" t="s">
        <v>10126</v>
      </c>
      <c r="AN423">
        <v>-1.22</v>
      </c>
      <c r="AO423" t="s">
        <v>10126</v>
      </c>
      <c r="AP423">
        <v>2.573672098121E-2</v>
      </c>
      <c r="AQ423">
        <f>(Table2[[#This Row],[Sharpe Ratio]]-AVERAGE(Table2[Sharpe Ratio]))/_xlfn.STDEV.P(Table2[Sharpe Ratio])</f>
        <v>-0.32081392627902044</v>
      </c>
      <c r="AR4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24" spans="1:44" x14ac:dyDescent="0.3">
      <c r="A424" t="s">
        <v>373</v>
      </c>
      <c r="B424" t="s">
        <v>374</v>
      </c>
      <c r="C424" t="s">
        <v>10084</v>
      </c>
      <c r="D424" t="s">
        <v>375</v>
      </c>
      <c r="E424">
        <v>63954.718302719899</v>
      </c>
      <c r="F424">
        <v>2380.8000000000002</v>
      </c>
      <c r="G424">
        <v>-6.4060180708960104</v>
      </c>
      <c r="H424">
        <f>(Table2[[#This Row],[1Y Return vs Nifty]]-AVERAGE(Table2[1Y Return vs Nifty]))/_xlfn.STDEV.P(Table2[1Y Return vs Nifty])</f>
        <v>-0.6103494104645425</v>
      </c>
      <c r="I424">
        <v>5.4400533142249303</v>
      </c>
      <c r="J424">
        <f>(Table2[[#This Row],[1M Return vs Nifty]]-AVERAGE(Table2[1M Return vs Nifty]))/_xlfn.STDEV.P(Table2[1M Return vs Nifty])</f>
        <v>0.3316765595374549</v>
      </c>
      <c r="K424">
        <v>15.750167119358601</v>
      </c>
      <c r="L424">
        <f>(Table2[[#This Row],[6M Return vs Nifty]]-AVERAGE(Table2[6M Return vs Nifty]))/_xlfn.STDEV.P(Table2[6M Return vs Nifty])</f>
        <v>8.5635316435775211E-2</v>
      </c>
      <c r="M424">
        <v>5.9772985064147299</v>
      </c>
      <c r="N424">
        <f>(Table2[[#This Row],[1W Return vs Nifty]]-AVERAGE(Table2[1W Return vs Nifty]))/_xlfn.STDEV.P(Table2[1W Return vs Nifty])</f>
        <v>1.74455409208334</v>
      </c>
      <c r="O424">
        <v>2269.27</v>
      </c>
      <c r="P424">
        <v>2178.2362338029402</v>
      </c>
      <c r="Q424">
        <v>2000.63198944703</v>
      </c>
      <c r="R424">
        <v>68.061774154717099</v>
      </c>
      <c r="S424" s="2">
        <f>(Table2[[#This Row],[Close Price]]-Table2[[#This Row],[20D EMA]])/Table2[[#This Row],[20D EMA]]</f>
        <v>4.9147963882658387E-2</v>
      </c>
      <c r="T424" s="2">
        <f>(Table2[[#This Row],[Close Price]]-Table2[[#This Row],[50D EMA]])/Table2[[#This Row],[50D EMA]]</f>
        <v>9.2994397510047774E-2</v>
      </c>
      <c r="U424" s="2">
        <f>(Table2[[#This Row],[Close Price]]-Table2[[#This Row],[200D EMA]])/Table2[[#This Row],[200D EMA]]</f>
        <v>0.19002395870819186</v>
      </c>
      <c r="V424">
        <v>1.11306362926032</v>
      </c>
      <c r="W424">
        <v>2369.1</v>
      </c>
      <c r="X424">
        <v>2412.6999999999998</v>
      </c>
      <c r="Y424">
        <v>2243.35</v>
      </c>
      <c r="Z424">
        <v>2453</v>
      </c>
      <c r="AA424">
        <v>1931.4</v>
      </c>
      <c r="AB424">
        <v>2453</v>
      </c>
      <c r="AC424" s="2">
        <f>(Table2[[#This Row],[Close Price]]/Table2[[#This Row],[Day Low]])-1</f>
        <v>4.9385842725087059E-3</v>
      </c>
      <c r="AD424" s="2">
        <f>(Table2[[#This Row],[Day High]]/Table2[[#This Row],[Close Price]])-1</f>
        <v>1.3398857526881525E-2</v>
      </c>
      <c r="AE424" s="2">
        <f>(Table2[[#This Row],[Close Price]]/Table2[[#This Row],[Current Week Low]])-1</f>
        <v>6.1269975705975588E-2</v>
      </c>
      <c r="AF424" s="2">
        <f>(Table2[[#This Row],[Current Week High]]/Table2[[#This Row],[Close Price]])-1</f>
        <v>3.0325940860215006E-2</v>
      </c>
      <c r="AG424" s="2">
        <f>(Table2[[#This Row],[Close Price]]/Table2[[#This Row],[Current Month Low]])-1</f>
        <v>0.2326809568188879</v>
      </c>
      <c r="AH424" s="2">
        <f>(Table2[[#This Row],[Current Month High]]/Table2[[#This Row],[Close Price]])-1</f>
        <v>3.0325940860215006E-2</v>
      </c>
      <c r="AI424">
        <v>3.0325940860215002</v>
      </c>
      <c r="AJ424">
        <v>36.827586206896498</v>
      </c>
      <c r="AK424" t="str">
        <f>IF(AND(Table2[[#This Row],[20D EMA]]&gt;Table2[[#This Row],[50D EMA]],Table2[[#This Row],[50D EMA]]&gt;Table2[[#This Row],[200D EMA]]),"Uptrend","Downtrend/NoTrend")</f>
        <v>Uptrend</v>
      </c>
      <c r="AL424">
        <v>0.08</v>
      </c>
      <c r="AM424" t="s">
        <v>10125</v>
      </c>
      <c r="AN424">
        <v>8.4700000000000006</v>
      </c>
      <c r="AO424" t="s">
        <v>10125</v>
      </c>
      <c r="AP424">
        <v>2.5353609673454E-2</v>
      </c>
      <c r="AQ424">
        <f>(Table2[[#This Row],[Sharpe Ratio]]-AVERAGE(Table2[Sharpe Ratio]))/_xlfn.STDEV.P(Table2[Sharpe Ratio])</f>
        <v>-0.32514534025362407</v>
      </c>
      <c r="AR4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1.2263712173384036</v>
      </c>
    </row>
    <row r="425" spans="1:44" x14ac:dyDescent="0.3">
      <c r="A425" t="s">
        <v>933</v>
      </c>
      <c r="B425" t="s">
        <v>934</v>
      </c>
      <c r="C425" t="s">
        <v>613</v>
      </c>
      <c r="D425" t="s">
        <v>613</v>
      </c>
      <c r="E425">
        <v>14782.705379988</v>
      </c>
      <c r="F425">
        <v>153.66</v>
      </c>
      <c r="G425">
        <v>37.5745446982666</v>
      </c>
      <c r="H425">
        <f>(Table2[[#This Row],[1Y Return vs Nifty]]-AVERAGE(Table2[1Y Return vs Nifty]))/_xlfn.STDEV.P(Table2[1Y Return vs Nifty])</f>
        <v>-8.4039640419529799E-2</v>
      </c>
      <c r="I425">
        <v>1.0966324900744899</v>
      </c>
      <c r="J425">
        <f>(Table2[[#This Row],[1M Return vs Nifty]]-AVERAGE(Table2[1M Return vs Nifty]))/_xlfn.STDEV.P(Table2[1M Return vs Nifty])</f>
        <v>-7.0596947649869124E-2</v>
      </c>
      <c r="K425">
        <v>-2.0749079747851802</v>
      </c>
      <c r="L425">
        <f>(Table2[[#This Row],[6M Return vs Nifty]]-AVERAGE(Table2[6M Return vs Nifty]))/_xlfn.STDEV.P(Table2[6M Return vs Nifty])</f>
        <v>-0.45891981901011003</v>
      </c>
      <c r="M425">
        <v>1.97752083492335</v>
      </c>
      <c r="N425">
        <f>(Table2[[#This Row],[1W Return vs Nifty]]-AVERAGE(Table2[1W Return vs Nifty]))/_xlfn.STDEV.P(Table2[1W Return vs Nifty])</f>
        <v>0.96018357579040425</v>
      </c>
      <c r="O425">
        <v>144.97</v>
      </c>
      <c r="P425">
        <v>144.53163059277301</v>
      </c>
      <c r="Q425">
        <v>138.97079415584599</v>
      </c>
      <c r="R425">
        <v>74.249926293132802</v>
      </c>
      <c r="S425" s="2">
        <f>(Table2[[#This Row],[Close Price]]-Table2[[#This Row],[20D EMA]])/Table2[[#This Row],[20D EMA]]</f>
        <v>5.9943436573084069E-2</v>
      </c>
      <c r="T425" s="2">
        <f>(Table2[[#This Row],[Close Price]]-Table2[[#This Row],[50D EMA]])/Table2[[#This Row],[50D EMA]]</f>
        <v>6.3158281476438469E-2</v>
      </c>
      <c r="U425" s="2">
        <f>(Table2[[#This Row],[Close Price]]-Table2[[#This Row],[200D EMA]])/Table2[[#This Row],[200D EMA]]</f>
        <v>0.10569994892366441</v>
      </c>
      <c r="V425">
        <v>1.65643575431817</v>
      </c>
      <c r="W425">
        <v>152.44999999999999</v>
      </c>
      <c r="X425">
        <v>156</v>
      </c>
      <c r="Y425">
        <v>142.19999999999999</v>
      </c>
      <c r="Z425">
        <v>156</v>
      </c>
      <c r="AA425">
        <v>122.65</v>
      </c>
      <c r="AB425">
        <v>156</v>
      </c>
      <c r="AC425" s="2">
        <f>(Table2[[#This Row],[Close Price]]/Table2[[#This Row],[Day Low]])-1</f>
        <v>7.9370285339455116E-3</v>
      </c>
      <c r="AD425" s="2">
        <f>(Table2[[#This Row],[Day High]]/Table2[[#This Row],[Close Price]])-1</f>
        <v>1.5228426395939021E-2</v>
      </c>
      <c r="AE425" s="2">
        <f>(Table2[[#This Row],[Close Price]]/Table2[[#This Row],[Current Week Low]])-1</f>
        <v>8.0590717299578118E-2</v>
      </c>
      <c r="AF425" s="2">
        <f>(Table2[[#This Row],[Current Week High]]/Table2[[#This Row],[Close Price]])-1</f>
        <v>1.5228426395939021E-2</v>
      </c>
      <c r="AG425" s="2">
        <f>(Table2[[#This Row],[Close Price]]/Table2[[#This Row],[Current Month Low]])-1</f>
        <v>0.25283326538931905</v>
      </c>
      <c r="AH425" s="2">
        <f>(Table2[[#This Row],[Current Month High]]/Table2[[#This Row],[Close Price]])-1</f>
        <v>1.5228426395939021E-2</v>
      </c>
      <c r="AI425">
        <v>11.447351295067</v>
      </c>
      <c r="AJ425">
        <v>66.569105691056905</v>
      </c>
      <c r="AK425" t="str">
        <f>IF(AND(Table2[[#This Row],[20D EMA]]&gt;Table2[[#This Row],[50D EMA]],Table2[[#This Row],[50D EMA]]&gt;Table2[[#This Row],[200D EMA]]),"Uptrend","Downtrend/NoTrend")</f>
        <v>Uptrend</v>
      </c>
      <c r="AL425">
        <v>-0.08</v>
      </c>
      <c r="AM425" t="s">
        <v>10126</v>
      </c>
      <c r="AN425">
        <v>9.77</v>
      </c>
      <c r="AO425" t="s">
        <v>10125</v>
      </c>
      <c r="AP425">
        <v>2.5070209000562001E-2</v>
      </c>
      <c r="AQ425">
        <f>(Table2[[#This Row],[Sharpe Ratio]]-AVERAGE(Table2[Sharpe Ratio]))/_xlfn.STDEV.P(Table2[Sharpe Ratio])</f>
        <v>-0.32834943684415929</v>
      </c>
      <c r="AR4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1.827773186673598E-2</v>
      </c>
    </row>
    <row r="426" spans="1:44" x14ac:dyDescent="0.3">
      <c r="A426" t="s">
        <v>1128</v>
      </c>
      <c r="B426" t="s">
        <v>1129</v>
      </c>
      <c r="C426" t="s">
        <v>10085</v>
      </c>
      <c r="D426" t="s">
        <v>80</v>
      </c>
      <c r="E426">
        <v>10401.44548407</v>
      </c>
      <c r="F426">
        <v>883.95</v>
      </c>
      <c r="G426">
        <v>-5.8898872985599304</v>
      </c>
      <c r="H426">
        <f>(Table2[[#This Row],[1Y Return vs Nifty]]-AVERAGE(Table2[1Y Return vs Nifty]))/_xlfn.STDEV.P(Table2[1Y Return vs Nifty])</f>
        <v>-0.60417293951924977</v>
      </c>
      <c r="I426">
        <v>6.0164386147859004</v>
      </c>
      <c r="J426">
        <f>(Table2[[#This Row],[1M Return vs Nifty]]-AVERAGE(Table2[1M Return vs Nifty]))/_xlfn.STDEV.P(Table2[1M Return vs Nifty])</f>
        <v>0.38505949104127329</v>
      </c>
      <c r="K426">
        <v>-12.433546209549</v>
      </c>
      <c r="L426">
        <f>(Table2[[#This Row],[6M Return vs Nifty]]-AVERAGE(Table2[6M Return vs Nifty]))/_xlfn.STDEV.P(Table2[6M Return vs Nifty])</f>
        <v>-0.77537568902324516</v>
      </c>
      <c r="M426">
        <v>3.1803044492624499</v>
      </c>
      <c r="N426">
        <f>(Table2[[#This Row],[1W Return vs Nifty]]-AVERAGE(Table2[1W Return vs Nifty]))/_xlfn.STDEV.P(Table2[1W Return vs Nifty])</f>
        <v>1.1960536870948837</v>
      </c>
      <c r="O426">
        <v>835.63</v>
      </c>
      <c r="P426">
        <v>822.99977282109205</v>
      </c>
      <c r="Q426">
        <v>808.12762819837201</v>
      </c>
      <c r="R426">
        <v>74.2153139976962</v>
      </c>
      <c r="S426" s="2">
        <f>(Table2[[#This Row],[Close Price]]-Table2[[#This Row],[20D EMA]])/Table2[[#This Row],[20D EMA]]</f>
        <v>5.7824635305099209E-2</v>
      </c>
      <c r="T426" s="2">
        <f>(Table2[[#This Row],[Close Price]]-Table2[[#This Row],[50D EMA]])/Table2[[#This Row],[50D EMA]]</f>
        <v>7.4058619688292027E-2</v>
      </c>
      <c r="U426" s="2">
        <f>(Table2[[#This Row],[Close Price]]-Table2[[#This Row],[200D EMA]])/Table2[[#This Row],[200D EMA]]</f>
        <v>9.3824748908369004E-2</v>
      </c>
      <c r="V426">
        <v>2.2129767102581401</v>
      </c>
      <c r="W426">
        <v>876.35</v>
      </c>
      <c r="X426">
        <v>904</v>
      </c>
      <c r="Y426">
        <v>828</v>
      </c>
      <c r="Z426">
        <v>935</v>
      </c>
      <c r="AA426">
        <v>709.25</v>
      </c>
      <c r="AB426">
        <v>935</v>
      </c>
      <c r="AC426" s="2">
        <f>(Table2[[#This Row],[Close Price]]/Table2[[#This Row],[Day Low]])-1</f>
        <v>8.6723341130827691E-3</v>
      </c>
      <c r="AD426" s="2">
        <f>(Table2[[#This Row],[Day High]]/Table2[[#This Row],[Close Price]])-1</f>
        <v>2.2682278409412282E-2</v>
      </c>
      <c r="AE426" s="2">
        <f>(Table2[[#This Row],[Close Price]]/Table2[[#This Row],[Current Week Low]])-1</f>
        <v>6.7572463768116098E-2</v>
      </c>
      <c r="AF426" s="2">
        <f>(Table2[[#This Row],[Current Week High]]/Table2[[#This Row],[Close Price]])-1</f>
        <v>5.775213530177048E-2</v>
      </c>
      <c r="AG426" s="2">
        <f>(Table2[[#This Row],[Close Price]]/Table2[[#This Row],[Current Month Low]])-1</f>
        <v>0.2463165315474094</v>
      </c>
      <c r="AH426" s="2">
        <f>(Table2[[#This Row],[Current Month High]]/Table2[[#This Row],[Close Price]])-1</f>
        <v>5.775213530177048E-2</v>
      </c>
      <c r="AI426">
        <v>13.1172577634481</v>
      </c>
      <c r="AJ426">
        <v>45.578063241106697</v>
      </c>
      <c r="AK426" t="str">
        <f>IF(AND(Table2[[#This Row],[20D EMA]]&gt;Table2[[#This Row],[50D EMA]],Table2[[#This Row],[50D EMA]]&gt;Table2[[#This Row],[200D EMA]]),"Uptrend","Downtrend/NoTrend")</f>
        <v>Uptrend</v>
      </c>
      <c r="AL426">
        <v>0</v>
      </c>
      <c r="AM426" t="s">
        <v>10127</v>
      </c>
      <c r="AN426">
        <v>8.75</v>
      </c>
      <c r="AO426" t="s">
        <v>10125</v>
      </c>
      <c r="AP426">
        <v>2.4848043544669001E-2</v>
      </c>
      <c r="AQ426">
        <f>(Table2[[#This Row],[Sharpe Ratio]]-AVERAGE(Table2[Sharpe Ratio]))/_xlfn.STDEV.P(Table2[Sharpe Ratio])</f>
        <v>-0.33086121485970671</v>
      </c>
      <c r="AR4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-0.12929666526604455</v>
      </c>
    </row>
    <row r="427" spans="1:44" x14ac:dyDescent="0.3">
      <c r="A427" t="s">
        <v>632</v>
      </c>
      <c r="B427" t="s">
        <v>633</v>
      </c>
      <c r="C427" t="s">
        <v>10082</v>
      </c>
      <c r="D427" t="s">
        <v>62</v>
      </c>
      <c r="E427">
        <v>28799.657331599999</v>
      </c>
      <c r="F427">
        <v>2287.1999999999998</v>
      </c>
      <c r="G427">
        <v>28.1294474291836</v>
      </c>
      <c r="H427">
        <f>(Table2[[#This Row],[1Y Return vs Nifty]]-AVERAGE(Table2[1Y Return vs Nifty]))/_xlfn.STDEV.P(Table2[1Y Return vs Nifty])</f>
        <v>-0.19706791151817404</v>
      </c>
      <c r="I427">
        <v>-11.0346098733316</v>
      </c>
      <c r="J427">
        <f>(Table2[[#This Row],[1M Return vs Nifty]]-AVERAGE(Table2[1M Return vs Nifty]))/_xlfn.STDEV.P(Table2[1M Return vs Nifty])</f>
        <v>-1.1941531513067731</v>
      </c>
      <c r="K427">
        <v>4.4416465492496604</v>
      </c>
      <c r="L427">
        <f>(Table2[[#This Row],[6M Return vs Nifty]]-AVERAGE(Table2[6M Return vs Nifty]))/_xlfn.STDEV.P(Table2[6M Return vs Nifty])</f>
        <v>-0.25983941049939652</v>
      </c>
      <c r="M427">
        <v>-5.6198310939570897</v>
      </c>
      <c r="N427">
        <f>(Table2[[#This Row],[1W Return vs Nifty]]-AVERAGE(Table2[1W Return vs Nifty]))/_xlfn.STDEV.P(Table2[1W Return vs Nifty])</f>
        <v>-0.52968394794451468</v>
      </c>
      <c r="O427">
        <v>2345.13</v>
      </c>
      <c r="P427">
        <v>2320.0953905768602</v>
      </c>
      <c r="Q427">
        <v>2081.4830736880999</v>
      </c>
      <c r="R427">
        <v>31.6046100416606</v>
      </c>
      <c r="S427" s="2">
        <f>(Table2[[#This Row],[Close Price]]-Table2[[#This Row],[20D EMA]])/Table2[[#This Row],[20D EMA]]</f>
        <v>-2.4702255312072374E-2</v>
      </c>
      <c r="T427" s="2">
        <f>(Table2[[#This Row],[Close Price]]-Table2[[#This Row],[50D EMA]])/Table2[[#This Row],[50D EMA]]</f>
        <v>-1.4178464691782067E-2</v>
      </c>
      <c r="U427" s="2">
        <f>(Table2[[#This Row],[Close Price]]-Table2[[#This Row],[200D EMA]])/Table2[[#This Row],[200D EMA]]</f>
        <v>9.8831899674013665E-2</v>
      </c>
      <c r="V427">
        <v>0.410352341568616</v>
      </c>
      <c r="W427">
        <v>2280.0500000000002</v>
      </c>
      <c r="X427">
        <v>2319.9</v>
      </c>
      <c r="Y427">
        <v>2261</v>
      </c>
      <c r="Z427">
        <v>2379</v>
      </c>
      <c r="AA427">
        <v>2111.0500000000002</v>
      </c>
      <c r="AB427">
        <v>2495</v>
      </c>
      <c r="AC427" s="2">
        <f>(Table2[[#This Row],[Close Price]]/Table2[[#This Row],[Day Low]])-1</f>
        <v>3.1358961426282139E-3</v>
      </c>
      <c r="AD427" s="2">
        <f>(Table2[[#This Row],[Day High]]/Table2[[#This Row],[Close Price]])-1</f>
        <v>1.4296956977964514E-2</v>
      </c>
      <c r="AE427" s="2">
        <f>(Table2[[#This Row],[Close Price]]/Table2[[#This Row],[Current Week Low]])-1</f>
        <v>1.1587793011941461E-2</v>
      </c>
      <c r="AF427" s="2">
        <f>(Table2[[#This Row],[Current Week High]]/Table2[[#This Row],[Close Price]])-1</f>
        <v>4.0136411332633903E-2</v>
      </c>
      <c r="AG427" s="2">
        <f>(Table2[[#This Row],[Close Price]]/Table2[[#This Row],[Current Month Low]])-1</f>
        <v>8.3441889107316092E-2</v>
      </c>
      <c r="AH427" s="2">
        <f>(Table2[[#This Row],[Current Month High]]/Table2[[#This Row],[Close Price]])-1</f>
        <v>9.0853445260580701E-2</v>
      </c>
      <c r="AI427">
        <v>11.052815669814599</v>
      </c>
      <c r="AJ427">
        <v>64.9502379922111</v>
      </c>
      <c r="AK427" t="str">
        <f>IF(AND(Table2[[#This Row],[20D EMA]]&gt;Table2[[#This Row],[50D EMA]],Table2[[#This Row],[50D EMA]]&gt;Table2[[#This Row],[200D EMA]]),"Uptrend","Downtrend/NoTrend")</f>
        <v>Uptrend</v>
      </c>
      <c r="AL427">
        <v>0.04</v>
      </c>
      <c r="AM427" t="s">
        <v>10125</v>
      </c>
      <c r="AN427">
        <v>-4.08</v>
      </c>
      <c r="AO427" t="s">
        <v>10126</v>
      </c>
      <c r="AP427">
        <v>2.4550217875808002E-2</v>
      </c>
      <c r="AQ427">
        <f>(Table2[[#This Row],[Sharpe Ratio]]-AVERAGE(Table2[Sharpe Ratio]))/_xlfn.STDEV.P(Table2[Sharpe Ratio])</f>
        <v>-0.33422839885554378</v>
      </c>
      <c r="AR4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-2.5149728201244024</v>
      </c>
    </row>
    <row r="428" spans="1:44" x14ac:dyDescent="0.3">
      <c r="A428" t="s">
        <v>1244</v>
      </c>
      <c r="B428" t="s">
        <v>1245</v>
      </c>
      <c r="C428" t="s">
        <v>10076</v>
      </c>
      <c r="D428" t="s">
        <v>24</v>
      </c>
      <c r="E428">
        <v>8706.2219214199995</v>
      </c>
      <c r="F428">
        <v>45.05</v>
      </c>
      <c r="G428">
        <v>-11.799882483157599</v>
      </c>
      <c r="H428">
        <f>(Table2[[#This Row],[1Y Return vs Nifty]]-AVERAGE(Table2[1Y Return vs Nifty]))/_xlfn.STDEV.P(Table2[1Y Return vs Nifty])</f>
        <v>-0.67489709607219128</v>
      </c>
      <c r="I428">
        <v>-22.765229304878101</v>
      </c>
      <c r="J428">
        <f>(Table2[[#This Row],[1M Return vs Nifty]]-AVERAGE(Table2[1M Return vs Nifty]))/_xlfn.STDEV.P(Table2[1M Return vs Nifty])</f>
        <v>-2.2806049622779079</v>
      </c>
      <c r="K428">
        <v>-30.864826521180198</v>
      </c>
      <c r="L428">
        <f>(Table2[[#This Row],[6M Return vs Nifty]]-AVERAGE(Table2[6M Return vs Nifty]))/_xlfn.STDEV.P(Table2[6M Return vs Nifty])</f>
        <v>-1.3384503629604616</v>
      </c>
      <c r="M428">
        <v>-11.918550519722301</v>
      </c>
      <c r="N428">
        <f>(Table2[[#This Row],[1W Return vs Nifty]]-AVERAGE(Table2[1W Return vs Nifty]))/_xlfn.STDEV.P(Table2[1W Return vs Nifty])</f>
        <v>-1.764885055042462</v>
      </c>
      <c r="O428">
        <v>47.88</v>
      </c>
      <c r="P428">
        <v>50.015873447221402</v>
      </c>
      <c r="Q428">
        <v>50.2030836354716</v>
      </c>
      <c r="R428">
        <v>32.786237407330503</v>
      </c>
      <c r="S428" s="2">
        <f>(Table2[[#This Row],[Close Price]]-Table2[[#This Row],[20D EMA]])/Table2[[#This Row],[20D EMA]]</f>
        <v>-5.9106098579782898E-2</v>
      </c>
      <c r="T428" s="2">
        <f>(Table2[[#This Row],[Close Price]]-Table2[[#This Row],[50D EMA]])/Table2[[#This Row],[50D EMA]]</f>
        <v>-9.9285948739085361E-2</v>
      </c>
      <c r="U428" s="2">
        <f>(Table2[[#This Row],[Close Price]]-Table2[[#This Row],[200D EMA]])/Table2[[#This Row],[200D EMA]]</f>
        <v>-0.10264476327566917</v>
      </c>
      <c r="V428">
        <v>2.3999353790825002</v>
      </c>
      <c r="W428">
        <v>44</v>
      </c>
      <c r="X428">
        <v>45.76</v>
      </c>
      <c r="Y428">
        <v>43</v>
      </c>
      <c r="Z428">
        <v>47</v>
      </c>
      <c r="AA428">
        <v>40</v>
      </c>
      <c r="AB428">
        <v>52</v>
      </c>
      <c r="AC428" s="2">
        <f>(Table2[[#This Row],[Close Price]]/Table2[[#This Row],[Day Low]])-1</f>
        <v>2.3863636363636198E-2</v>
      </c>
      <c r="AD428" s="2">
        <f>(Table2[[#This Row],[Day High]]/Table2[[#This Row],[Close Price]])-1</f>
        <v>1.5760266370699272E-2</v>
      </c>
      <c r="AE428" s="2">
        <f>(Table2[[#This Row],[Close Price]]/Table2[[#This Row],[Current Week Low]])-1</f>
        <v>4.7674418604651159E-2</v>
      </c>
      <c r="AF428" s="2">
        <f>(Table2[[#This Row],[Current Week High]]/Table2[[#This Row],[Close Price]])-1</f>
        <v>4.3285238623751443E-2</v>
      </c>
      <c r="AG428" s="2">
        <f>(Table2[[#This Row],[Close Price]]/Table2[[#This Row],[Current Month Low]])-1</f>
        <v>0.12624999999999997</v>
      </c>
      <c r="AH428" s="2">
        <f>(Table2[[#This Row],[Current Month High]]/Table2[[#This Row],[Close Price]])-1</f>
        <v>0.15427302996670367</v>
      </c>
      <c r="AI428">
        <v>39.844617092119798</v>
      </c>
      <c r="AJ428">
        <v>19.179894179894099</v>
      </c>
      <c r="AK428" t="str">
        <f>IF(AND(Table2[[#This Row],[20D EMA]]&gt;Table2[[#This Row],[50D EMA]],Table2[[#This Row],[50D EMA]]&gt;Table2[[#This Row],[200D EMA]]),"Uptrend","Downtrend/NoTrend")</f>
        <v>Downtrend/NoTrend</v>
      </c>
      <c r="AL428">
        <v>-0.25</v>
      </c>
      <c r="AM428" t="s">
        <v>10126</v>
      </c>
      <c r="AN428">
        <v>-9.6999999999999993</v>
      </c>
      <c r="AO428" t="s">
        <v>10126</v>
      </c>
      <c r="AP428">
        <v>2.4080522727580999E-2</v>
      </c>
      <c r="AQ428">
        <f>(Table2[[#This Row],[Sharpe Ratio]]-AVERAGE(Table2[Sharpe Ratio]))/_xlfn.STDEV.P(Table2[Sharpe Ratio])</f>
        <v>-0.33953872013201647</v>
      </c>
      <c r="AR4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29" spans="1:44" x14ac:dyDescent="0.3">
      <c r="A429" t="s">
        <v>560</v>
      </c>
      <c r="B429" t="s">
        <v>561</v>
      </c>
      <c r="C429" t="s">
        <v>10085</v>
      </c>
      <c r="D429" t="s">
        <v>80</v>
      </c>
      <c r="E429">
        <v>33913.035363900002</v>
      </c>
      <c r="F429">
        <v>4389</v>
      </c>
      <c r="G429">
        <v>1.4409483218965999</v>
      </c>
      <c r="H429">
        <f>(Table2[[#This Row],[1Y Return vs Nifty]]-AVERAGE(Table2[1Y Return vs Nifty]))/_xlfn.STDEV.P(Table2[1Y Return vs Nifty])</f>
        <v>-0.51644576717971025</v>
      </c>
      <c r="I429">
        <v>7.05083607769651</v>
      </c>
      <c r="J429">
        <f>(Table2[[#This Row],[1M Return vs Nifty]]-AVERAGE(Table2[1M Return vs Nifty]))/_xlfn.STDEV.P(Table2[1M Return vs Nifty])</f>
        <v>0.48086201906642978</v>
      </c>
      <c r="K429">
        <v>5.9998774397387198</v>
      </c>
      <c r="L429">
        <f>(Table2[[#This Row],[6M Return vs Nifty]]-AVERAGE(Table2[6M Return vs Nifty]))/_xlfn.STDEV.P(Table2[6M Return vs Nifty])</f>
        <v>-0.21223553622988442</v>
      </c>
      <c r="M429">
        <v>2.4318377173367298</v>
      </c>
      <c r="N429">
        <f>(Table2[[#This Row],[1W Return vs Nifty]]-AVERAGE(Table2[1W Return vs Nifty]))/_xlfn.STDEV.P(Table2[1W Return vs Nifty])</f>
        <v>1.0492767196816517</v>
      </c>
      <c r="O429">
        <v>4248.3999999999996</v>
      </c>
      <c r="P429">
        <v>4151.8197154950403</v>
      </c>
      <c r="Q429">
        <v>3892.54172796085</v>
      </c>
      <c r="R429">
        <v>59.090690127776099</v>
      </c>
      <c r="S429" s="2">
        <f>(Table2[[#This Row],[Close Price]]-Table2[[#This Row],[20D EMA]])/Table2[[#This Row],[20D EMA]]</f>
        <v>3.3094812164579698E-2</v>
      </c>
      <c r="T429" s="2">
        <f>(Table2[[#This Row],[Close Price]]-Table2[[#This Row],[50D EMA]])/Table2[[#This Row],[50D EMA]]</f>
        <v>5.7126826490027302E-2</v>
      </c>
      <c r="U429" s="2">
        <f>(Table2[[#This Row],[Close Price]]-Table2[[#This Row],[200D EMA]])/Table2[[#This Row],[200D EMA]]</f>
        <v>0.12754089916955752</v>
      </c>
      <c r="V429">
        <v>1.36398048807357</v>
      </c>
      <c r="W429">
        <v>4373.2</v>
      </c>
      <c r="X429">
        <v>4540</v>
      </c>
      <c r="Y429">
        <v>4152</v>
      </c>
      <c r="Z429">
        <v>4599.95</v>
      </c>
      <c r="AA429">
        <v>3642</v>
      </c>
      <c r="AB429">
        <v>4599.95</v>
      </c>
      <c r="AC429" s="2">
        <f>(Table2[[#This Row],[Close Price]]/Table2[[#This Row],[Day Low]])-1</f>
        <v>3.6129150278971789E-3</v>
      </c>
      <c r="AD429" s="2">
        <f>(Table2[[#This Row],[Day High]]/Table2[[#This Row],[Close Price]])-1</f>
        <v>3.4404192298929104E-2</v>
      </c>
      <c r="AE429" s="2">
        <f>(Table2[[#This Row],[Close Price]]/Table2[[#This Row],[Current Week Low]])-1</f>
        <v>5.7080924855491322E-2</v>
      </c>
      <c r="AF429" s="2">
        <f>(Table2[[#This Row],[Current Week High]]/Table2[[#This Row],[Close Price]])-1</f>
        <v>4.8063340168603252E-2</v>
      </c>
      <c r="AG429" s="2">
        <f>(Table2[[#This Row],[Close Price]]/Table2[[#This Row],[Current Month Low]])-1</f>
        <v>0.20510708401976929</v>
      </c>
      <c r="AH429" s="2">
        <f>(Table2[[#This Row],[Current Month High]]/Table2[[#This Row],[Close Price]])-1</f>
        <v>4.8063340168603252E-2</v>
      </c>
      <c r="AI429">
        <v>4.8063340168603199</v>
      </c>
      <c r="AJ429">
        <v>44.839534691857097</v>
      </c>
      <c r="AK429" t="str">
        <f>IF(AND(Table2[[#This Row],[20D EMA]]&gt;Table2[[#This Row],[50D EMA]],Table2[[#This Row],[50D EMA]]&gt;Table2[[#This Row],[200D EMA]]),"Uptrend","Downtrend/NoTrend")</f>
        <v>Uptrend</v>
      </c>
      <c r="AL429">
        <v>-7.0000000000000007E-2</v>
      </c>
      <c r="AM429" t="s">
        <v>10126</v>
      </c>
      <c r="AN429">
        <v>4.37</v>
      </c>
      <c r="AO429" t="s">
        <v>10125</v>
      </c>
      <c r="AP429">
        <v>2.4023829568183001E-2</v>
      </c>
      <c r="AQ429">
        <f>(Table2[[#This Row],[Sharpe Ratio]]-AVERAGE(Table2[Sharpe Ratio]))/_xlfn.STDEV.P(Table2[Sharpe Ratio])</f>
        <v>-0.34017968670728999</v>
      </c>
      <c r="AR4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0.46127774863119686</v>
      </c>
    </row>
    <row r="430" spans="1:44" x14ac:dyDescent="0.3">
      <c r="A430" t="s">
        <v>804</v>
      </c>
      <c r="B430" t="s">
        <v>805</v>
      </c>
      <c r="C430" t="s">
        <v>10075</v>
      </c>
      <c r="D430" t="s">
        <v>806</v>
      </c>
      <c r="E430">
        <v>18825.831184139999</v>
      </c>
      <c r="F430">
        <v>1343.7</v>
      </c>
      <c r="G430">
        <v>-3.05558028980326</v>
      </c>
      <c r="H430">
        <f>(Table2[[#This Row],[1Y Return vs Nifty]]-AVERAGE(Table2[1Y Return vs Nifty]))/_xlfn.STDEV.P(Table2[1Y Return vs Nifty])</f>
        <v>-0.57025515002107563</v>
      </c>
      <c r="I430">
        <v>1.3021441132215601</v>
      </c>
      <c r="J430">
        <f>(Table2[[#This Row],[1M Return vs Nifty]]-AVERAGE(Table2[1M Return vs Nifty]))/_xlfn.STDEV.P(Table2[1M Return vs Nifty])</f>
        <v>-5.1563129662107847E-2</v>
      </c>
      <c r="K430">
        <v>-2.9623664442525901</v>
      </c>
      <c r="L430">
        <f>(Table2[[#This Row],[6M Return vs Nifty]]-AVERAGE(Table2[6M Return vs Nifty]))/_xlfn.STDEV.P(Table2[6M Return vs Nifty])</f>
        <v>-0.48603163001180372</v>
      </c>
      <c r="M430">
        <v>5.2526960322618104</v>
      </c>
      <c r="N430">
        <f>(Table2[[#This Row],[1W Return vs Nifty]]-AVERAGE(Table2[1W Return vs Nifty]))/_xlfn.STDEV.P(Table2[1W Return vs Nifty])</f>
        <v>1.6024569898345182</v>
      </c>
      <c r="O430">
        <v>1257.29</v>
      </c>
      <c r="P430">
        <v>1196.3628371309101</v>
      </c>
      <c r="Q430">
        <v>1139.0887242966801</v>
      </c>
      <c r="R430">
        <v>67.111625036257493</v>
      </c>
      <c r="S430" s="2">
        <f>(Table2[[#This Row],[Close Price]]-Table2[[#This Row],[20D EMA]])/Table2[[#This Row],[20D EMA]]</f>
        <v>6.8727183068345479E-2</v>
      </c>
      <c r="T430" s="2">
        <f>(Table2[[#This Row],[Close Price]]-Table2[[#This Row],[50D EMA]])/Table2[[#This Row],[50D EMA]]</f>
        <v>0.1231542457658001</v>
      </c>
      <c r="U430" s="2">
        <f>(Table2[[#This Row],[Close Price]]-Table2[[#This Row],[200D EMA]])/Table2[[#This Row],[200D EMA]]</f>
        <v>0.17962716278282478</v>
      </c>
      <c r="V430">
        <v>2.3652090627322102</v>
      </c>
      <c r="W430">
        <v>1330.15</v>
      </c>
      <c r="X430">
        <v>1371.85</v>
      </c>
      <c r="Y430">
        <v>1233</v>
      </c>
      <c r="Z430">
        <v>1394</v>
      </c>
      <c r="AA430">
        <v>1060</v>
      </c>
      <c r="AB430">
        <v>1394</v>
      </c>
      <c r="AC430" s="2">
        <f>(Table2[[#This Row],[Close Price]]/Table2[[#This Row],[Day Low]])-1</f>
        <v>1.0186821035221616E-2</v>
      </c>
      <c r="AD430" s="2">
        <f>(Table2[[#This Row],[Day High]]/Table2[[#This Row],[Close Price]])-1</f>
        <v>2.0949616729924792E-2</v>
      </c>
      <c r="AE430" s="2">
        <f>(Table2[[#This Row],[Close Price]]/Table2[[#This Row],[Current Week Low]])-1</f>
        <v>8.9781021897810342E-2</v>
      </c>
      <c r="AF430" s="2">
        <f>(Table2[[#This Row],[Current Week High]]/Table2[[#This Row],[Close Price]])-1</f>
        <v>3.743395103073599E-2</v>
      </c>
      <c r="AG430" s="2">
        <f>(Table2[[#This Row],[Close Price]]/Table2[[#This Row],[Current Month Low]])-1</f>
        <v>0.26764150943396237</v>
      </c>
      <c r="AH430" s="2">
        <f>(Table2[[#This Row],[Current Month High]]/Table2[[#This Row],[Close Price]])-1</f>
        <v>3.743395103073599E-2</v>
      </c>
      <c r="AI430">
        <v>3.7433951030735901</v>
      </c>
      <c r="AJ430">
        <v>35.981379345241102</v>
      </c>
      <c r="AK430" t="str">
        <f>IF(AND(Table2[[#This Row],[20D EMA]]&gt;Table2[[#This Row],[50D EMA]],Table2[[#This Row],[50D EMA]]&gt;Table2[[#This Row],[200D EMA]]),"Uptrend","Downtrend/NoTrend")</f>
        <v>Uptrend</v>
      </c>
      <c r="AL430">
        <v>0.2</v>
      </c>
      <c r="AM430" t="s">
        <v>10125</v>
      </c>
      <c r="AN430">
        <v>6.56</v>
      </c>
      <c r="AO430" t="s">
        <v>10125</v>
      </c>
      <c r="AP430">
        <v>2.3979511436458E-2</v>
      </c>
      <c r="AQ430">
        <f>(Table2[[#This Row],[Sharpe Ratio]]-AVERAGE(Table2[Sharpe Ratio]))/_xlfn.STDEV.P(Table2[Sharpe Ratio])</f>
        <v>-0.34068074259156123</v>
      </c>
      <c r="AR4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0.1539263375479698</v>
      </c>
    </row>
    <row r="431" spans="1:44" x14ac:dyDescent="0.3">
      <c r="A431" t="s">
        <v>1201</v>
      </c>
      <c r="B431" t="s">
        <v>1202</v>
      </c>
      <c r="C431" t="s">
        <v>10089</v>
      </c>
      <c r="D431" t="s">
        <v>140</v>
      </c>
      <c r="E431">
        <v>9201.6045721219998</v>
      </c>
      <c r="F431">
        <v>145.06</v>
      </c>
      <c r="G431">
        <v>117.651335683656</v>
      </c>
      <c r="H431">
        <f>(Table2[[#This Row],[1Y Return vs Nifty]]-AVERAGE(Table2[1Y Return vs Nifty]))/_xlfn.STDEV.P(Table2[1Y Return vs Nifty])</f>
        <v>0.87422907639219205</v>
      </c>
      <c r="I431">
        <v>0.46765403875683997</v>
      </c>
      <c r="J431">
        <f>(Table2[[#This Row],[1M Return vs Nifty]]-AVERAGE(Table2[1M Return vs Nifty]))/_xlfn.STDEV.P(Table2[1M Return vs Nifty])</f>
        <v>-0.12885088568643799</v>
      </c>
      <c r="K431">
        <v>55.062454877466799</v>
      </c>
      <c r="L431">
        <f>(Table2[[#This Row],[6M Return vs Nifty]]-AVERAGE(Table2[6M Return vs Nifty]))/_xlfn.STDEV.P(Table2[6M Return vs Nifty])</f>
        <v>1.2866237033984464</v>
      </c>
      <c r="M431">
        <v>-10.085181078527601</v>
      </c>
      <c r="N431">
        <f>(Table2[[#This Row],[1W Return vs Nifty]]-AVERAGE(Table2[1W Return vs Nifty]))/_xlfn.STDEV.P(Table2[1W Return vs Nifty])</f>
        <v>-1.4053548378018168</v>
      </c>
      <c r="O431">
        <v>142.63</v>
      </c>
      <c r="P431">
        <v>134.860080983915</v>
      </c>
      <c r="Q431">
        <v>111.246319719986</v>
      </c>
      <c r="R431">
        <v>49.764342994076003</v>
      </c>
      <c r="S431" s="2">
        <f>(Table2[[#This Row],[Close Price]]-Table2[[#This Row],[20D EMA]])/Table2[[#This Row],[20D EMA]]</f>
        <v>1.7037088971464678E-2</v>
      </c>
      <c r="T431" s="2">
        <f>(Table2[[#This Row],[Close Price]]-Table2[[#This Row],[50D EMA]])/Table2[[#This Row],[50D EMA]]</f>
        <v>7.5633344883587666E-2</v>
      </c>
      <c r="U431" s="2">
        <f>(Table2[[#This Row],[Close Price]]-Table2[[#This Row],[200D EMA]])/Table2[[#This Row],[200D EMA]]</f>
        <v>0.30395324865690082</v>
      </c>
      <c r="V431">
        <v>1.42901337437528</v>
      </c>
      <c r="W431">
        <v>142.22</v>
      </c>
      <c r="X431">
        <v>147.75</v>
      </c>
      <c r="Y431">
        <v>142.22</v>
      </c>
      <c r="Z431">
        <v>164.36</v>
      </c>
      <c r="AA431">
        <v>109</v>
      </c>
      <c r="AB431">
        <v>164.36</v>
      </c>
      <c r="AC431" s="2">
        <f>(Table2[[#This Row],[Close Price]]/Table2[[#This Row],[Day Low]])-1</f>
        <v>1.9969062016593986E-2</v>
      </c>
      <c r="AD431" s="2">
        <f>(Table2[[#This Row],[Day High]]/Table2[[#This Row],[Close Price]])-1</f>
        <v>1.8544050737625772E-2</v>
      </c>
      <c r="AE431" s="2">
        <f>(Table2[[#This Row],[Close Price]]/Table2[[#This Row],[Current Week Low]])-1</f>
        <v>1.9969062016593986E-2</v>
      </c>
      <c r="AF431" s="2">
        <f>(Table2[[#This Row],[Current Week High]]/Table2[[#This Row],[Close Price]])-1</f>
        <v>0.13304839376809596</v>
      </c>
      <c r="AG431" s="2">
        <f>(Table2[[#This Row],[Close Price]]/Table2[[#This Row],[Current Month Low]])-1</f>
        <v>0.33082568807339441</v>
      </c>
      <c r="AH431" s="2">
        <f>(Table2[[#This Row],[Current Month High]]/Table2[[#This Row],[Close Price]])-1</f>
        <v>0.13304839376809596</v>
      </c>
      <c r="AI431">
        <v>13.3048393768095</v>
      </c>
      <c r="AJ431">
        <v>147.54266211603999</v>
      </c>
      <c r="AK431" t="str">
        <f>IF(AND(Table2[[#This Row],[20D EMA]]&gt;Table2[[#This Row],[50D EMA]],Table2[[#This Row],[50D EMA]]&gt;Table2[[#This Row],[200D EMA]]),"Uptrend","Downtrend/NoTrend")</f>
        <v>Uptrend</v>
      </c>
      <c r="AL431">
        <v>-0.1</v>
      </c>
      <c r="AM431" t="s">
        <v>10126</v>
      </c>
      <c r="AN431">
        <v>7.25</v>
      </c>
      <c r="AO431" t="s">
        <v>10125</v>
      </c>
      <c r="AP431">
        <v>2.3915478527738E-2</v>
      </c>
      <c r="AQ431">
        <f>(Table2[[#This Row],[Sharpe Ratio]]-AVERAGE(Table2[Sharpe Ratio]))/_xlfn.STDEV.P(Table2[Sharpe Ratio])</f>
        <v>-0.34140469155900066</v>
      </c>
      <c r="AR4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0.28524236474338305</v>
      </c>
    </row>
    <row r="432" spans="1:44" x14ac:dyDescent="0.3">
      <c r="A432" t="s">
        <v>918</v>
      </c>
      <c r="B432" t="s">
        <v>919</v>
      </c>
      <c r="C432" t="s">
        <v>10088</v>
      </c>
      <c r="D432" t="s">
        <v>347</v>
      </c>
      <c r="E432">
        <v>15235.462814925</v>
      </c>
      <c r="F432">
        <v>4521.75</v>
      </c>
      <c r="G432">
        <v>79.308865706275895</v>
      </c>
      <c r="H432">
        <f>(Table2[[#This Row],[1Y Return vs Nifty]]-AVERAGE(Table2[1Y Return vs Nifty]))/_xlfn.STDEV.P(Table2[1Y Return vs Nifty])</f>
        <v>0.41538964173852411</v>
      </c>
      <c r="I432">
        <v>9.7212603803186308</v>
      </c>
      <c r="J432">
        <f>(Table2[[#This Row],[1M Return vs Nifty]]-AVERAGE(Table2[1M Return vs Nifty]))/_xlfn.STDEV.P(Table2[1M Return vs Nifty])</f>
        <v>0.72818803084061301</v>
      </c>
      <c r="K432">
        <v>35.541921788621003</v>
      </c>
      <c r="L432">
        <f>(Table2[[#This Row],[6M Return vs Nifty]]-AVERAGE(Table2[6M Return vs Nifty]))/_xlfn.STDEV.P(Table2[6M Return vs Nifty])</f>
        <v>0.69027241264485695</v>
      </c>
      <c r="M432">
        <v>4.5997309445599397</v>
      </c>
      <c r="N432">
        <f>(Table2[[#This Row],[1W Return vs Nifty]]-AVERAGE(Table2[1W Return vs Nifty]))/_xlfn.STDEV.P(Table2[1W Return vs Nifty])</f>
        <v>1.4744082318716767</v>
      </c>
      <c r="O432">
        <v>4028.57</v>
      </c>
      <c r="P432">
        <v>3886.39125396996</v>
      </c>
      <c r="Q432">
        <v>3489.3705318433899</v>
      </c>
      <c r="R432">
        <v>84.416730706094498</v>
      </c>
      <c r="S432" s="2">
        <f>(Table2[[#This Row],[Close Price]]-Table2[[#This Row],[20D EMA]])/Table2[[#This Row],[20D EMA]]</f>
        <v>0.12242061078745059</v>
      </c>
      <c r="T432" s="2">
        <f>(Table2[[#This Row],[Close Price]]-Table2[[#This Row],[50D EMA]])/Table2[[#This Row],[50D EMA]]</f>
        <v>0.16348296002905505</v>
      </c>
      <c r="U432" s="2">
        <f>(Table2[[#This Row],[Close Price]]-Table2[[#This Row],[200D EMA]])/Table2[[#This Row],[200D EMA]]</f>
        <v>0.29586409890703613</v>
      </c>
      <c r="V432">
        <v>2.0495488830405399</v>
      </c>
      <c r="W432">
        <v>4280</v>
      </c>
      <c r="X432">
        <v>4563.6499999999996</v>
      </c>
      <c r="Y432">
        <v>3942.1</v>
      </c>
      <c r="Z432">
        <v>4563.6499999999996</v>
      </c>
      <c r="AA432">
        <v>3310</v>
      </c>
      <c r="AB432">
        <v>4563.6499999999996</v>
      </c>
      <c r="AC432" s="2">
        <f>(Table2[[#This Row],[Close Price]]/Table2[[#This Row],[Day Low]])-1</f>
        <v>5.6483644859813165E-2</v>
      </c>
      <c r="AD432" s="2">
        <f>(Table2[[#This Row],[Day High]]/Table2[[#This Row],[Close Price]])-1</f>
        <v>9.266323879029148E-3</v>
      </c>
      <c r="AE432" s="2">
        <f>(Table2[[#This Row],[Close Price]]/Table2[[#This Row],[Current Week Low]])-1</f>
        <v>0.14704091727759327</v>
      </c>
      <c r="AF432" s="2">
        <f>(Table2[[#This Row],[Current Week High]]/Table2[[#This Row],[Close Price]])-1</f>
        <v>9.266323879029148E-3</v>
      </c>
      <c r="AG432" s="2">
        <f>(Table2[[#This Row],[Close Price]]/Table2[[#This Row],[Current Month Low]])-1</f>
        <v>0.36608761329305128</v>
      </c>
      <c r="AH432" s="2">
        <f>(Table2[[#This Row],[Current Month High]]/Table2[[#This Row],[Close Price]])-1</f>
        <v>9.266323879029148E-3</v>
      </c>
      <c r="AI432">
        <v>2.0445623928788601</v>
      </c>
      <c r="AJ432">
        <v>108.27959465684</v>
      </c>
      <c r="AK432" t="str">
        <f>IF(AND(Table2[[#This Row],[20D EMA]]&gt;Table2[[#This Row],[50D EMA]],Table2[[#This Row],[50D EMA]]&gt;Table2[[#This Row],[200D EMA]]),"Uptrend","Downtrend/NoTrend")</f>
        <v>Uptrend</v>
      </c>
      <c r="AL432">
        <v>0.1</v>
      </c>
      <c r="AM432" t="s">
        <v>10125</v>
      </c>
      <c r="AN432">
        <v>17.43</v>
      </c>
      <c r="AO432" t="s">
        <v>10125</v>
      </c>
      <c r="AP432">
        <v>2.386189715025E-2</v>
      </c>
      <c r="AQ432">
        <f>(Table2[[#This Row],[Sharpe Ratio]]-AVERAGE(Table2[Sharpe Ratio]))/_xlfn.STDEV.P(Table2[Sharpe Ratio])</f>
        <v>-0.34201047667296514</v>
      </c>
      <c r="AR4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2.9662478404227057</v>
      </c>
    </row>
    <row r="433" spans="1:44" x14ac:dyDescent="0.3">
      <c r="A433" t="s">
        <v>1550</v>
      </c>
      <c r="B433" t="s">
        <v>1551</v>
      </c>
      <c r="C433" t="s">
        <v>10084</v>
      </c>
      <c r="D433" t="s">
        <v>230</v>
      </c>
      <c r="E433">
        <v>5715.9009975749996</v>
      </c>
      <c r="F433">
        <v>1858.25</v>
      </c>
      <c r="G433">
        <v>-29.758439517960799</v>
      </c>
      <c r="H433">
        <f>(Table2[[#This Row],[1Y Return vs Nifty]]-AVERAGE(Table2[1Y Return vs Nifty]))/_xlfn.STDEV.P(Table2[1Y Return vs Nifty])</f>
        <v>-0.88980485141257348</v>
      </c>
      <c r="I433">
        <v>-17.353477842567099</v>
      </c>
      <c r="J433">
        <f>(Table2[[#This Row],[1M Return vs Nifty]]-AVERAGE(Table2[1M Return vs Nifty]))/_xlfn.STDEV.P(Table2[1M Return vs Nifty])</f>
        <v>-1.7793861467615015</v>
      </c>
      <c r="K433">
        <v>-25.810962725247599</v>
      </c>
      <c r="L433">
        <f>(Table2[[#This Row],[6M Return vs Nifty]]-AVERAGE(Table2[6M Return vs Nifty]))/_xlfn.STDEV.P(Table2[6M Return vs Nifty])</f>
        <v>-1.1840550816287547</v>
      </c>
      <c r="M433">
        <v>-3.2788880300509602</v>
      </c>
      <c r="N433">
        <f>(Table2[[#This Row],[1W Return vs Nifty]]-AVERAGE(Table2[1W Return vs Nifty]))/_xlfn.STDEV.P(Table2[1W Return vs Nifty])</f>
        <v>-7.0616752101158142E-2</v>
      </c>
      <c r="O433">
        <v>1853.11</v>
      </c>
      <c r="P433">
        <v>1865.34425960723</v>
      </c>
      <c r="Q433">
        <v>1973.9572424706801</v>
      </c>
      <c r="R433">
        <v>51.769939956483597</v>
      </c>
      <c r="S433" s="2">
        <f>(Table2[[#This Row],[Close Price]]-Table2[[#This Row],[20D EMA]])/Table2[[#This Row],[20D EMA]]</f>
        <v>2.7737155376637655E-3</v>
      </c>
      <c r="T433" s="2">
        <f>(Table2[[#This Row],[Close Price]]-Table2[[#This Row],[50D EMA]])/Table2[[#This Row],[50D EMA]]</f>
        <v>-3.8031905213699235E-3</v>
      </c>
      <c r="U433" s="2">
        <f>(Table2[[#This Row],[Close Price]]-Table2[[#This Row],[200D EMA]])/Table2[[#This Row],[200D EMA]]</f>
        <v>-5.8616894014308266E-2</v>
      </c>
      <c r="V433">
        <v>1.19032698463158</v>
      </c>
      <c r="W433">
        <v>1839</v>
      </c>
      <c r="X433">
        <v>1882</v>
      </c>
      <c r="Y433">
        <v>1831.1</v>
      </c>
      <c r="Z433">
        <v>1918</v>
      </c>
      <c r="AA433">
        <v>1600</v>
      </c>
      <c r="AB433">
        <v>1943.9</v>
      </c>
      <c r="AC433" s="2">
        <f>(Table2[[#This Row],[Close Price]]/Table2[[#This Row],[Day Low]])-1</f>
        <v>1.046764545948875E-2</v>
      </c>
      <c r="AD433" s="2">
        <f>(Table2[[#This Row],[Day High]]/Table2[[#This Row],[Close Price]])-1</f>
        <v>1.2780842190232677E-2</v>
      </c>
      <c r="AE433" s="2">
        <f>(Table2[[#This Row],[Close Price]]/Table2[[#This Row],[Current Week Low]])-1</f>
        <v>1.4827153077385136E-2</v>
      </c>
      <c r="AF433" s="2">
        <f>(Table2[[#This Row],[Current Week High]]/Table2[[#This Row],[Close Price]])-1</f>
        <v>3.2153908247006591E-2</v>
      </c>
      <c r="AG433" s="2">
        <f>(Table2[[#This Row],[Close Price]]/Table2[[#This Row],[Current Month Low]])-1</f>
        <v>0.16140624999999997</v>
      </c>
      <c r="AH433" s="2">
        <f>(Table2[[#This Row],[Current Month High]]/Table2[[#This Row],[Close Price]])-1</f>
        <v>4.6091752993407731E-2</v>
      </c>
      <c r="AI433">
        <v>57.155926274720798</v>
      </c>
      <c r="AJ433">
        <v>16.140624999999901</v>
      </c>
      <c r="AK433" t="str">
        <f>IF(AND(Table2[[#This Row],[20D EMA]]&gt;Table2[[#This Row],[50D EMA]],Table2[[#This Row],[50D EMA]]&gt;Table2[[#This Row],[200D EMA]]),"Uptrend","Downtrend/NoTrend")</f>
        <v>Downtrend/NoTrend</v>
      </c>
      <c r="AL433">
        <v>-0.1</v>
      </c>
      <c r="AM433" t="s">
        <v>10126</v>
      </c>
      <c r="AN433">
        <v>5.05</v>
      </c>
      <c r="AO433" t="s">
        <v>10125</v>
      </c>
      <c r="AP433">
        <v>2.3459627756644001E-2</v>
      </c>
      <c r="AQ433">
        <f>(Table2[[#This Row],[Sharpe Ratio]]-AVERAGE(Table2[Sharpe Ratio]))/_xlfn.STDEV.P(Table2[Sharpe Ratio])</f>
        <v>-0.34655848984236515</v>
      </c>
      <c r="AR4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34" spans="1:44" x14ac:dyDescent="0.3">
      <c r="A434" t="s">
        <v>419</v>
      </c>
      <c r="B434" t="s">
        <v>420</v>
      </c>
      <c r="C434" t="s">
        <v>10080</v>
      </c>
      <c r="D434" t="s">
        <v>388</v>
      </c>
      <c r="E434">
        <v>54905.476780844998</v>
      </c>
      <c r="F434">
        <v>129459.15</v>
      </c>
      <c r="G434">
        <v>2.4023990612084298</v>
      </c>
      <c r="H434">
        <f>(Table2[[#This Row],[1Y Return vs Nifty]]-AVERAGE(Table2[1Y Return vs Nifty]))/_xlfn.STDEV.P(Table2[1Y Return vs Nifty])</f>
        <v>-0.50494020914097548</v>
      </c>
      <c r="I434">
        <v>-9.4537566729820295</v>
      </c>
      <c r="J434">
        <f>(Table2[[#This Row],[1M Return vs Nifty]]-AVERAGE(Table2[1M Return vs Nifty]))/_xlfn.STDEV.P(Table2[1M Return vs Nifty])</f>
        <v>-1.0477396705505504</v>
      </c>
      <c r="K434">
        <v>-7.3895440767435199</v>
      </c>
      <c r="L434">
        <f>(Table2[[#This Row],[6M Return vs Nifty]]-AVERAGE(Table2[6M Return vs Nifty]))/_xlfn.STDEV.P(Table2[6M Return vs Nifty])</f>
        <v>-0.62128168099734737</v>
      </c>
      <c r="M434">
        <v>-2.96871757299688</v>
      </c>
      <c r="N434">
        <f>(Table2[[#This Row],[1W Return vs Nifty]]-AVERAGE(Table2[1W Return vs Nifty]))/_xlfn.STDEV.P(Table2[1W Return vs Nifty])</f>
        <v>-9.7912309047235493E-3</v>
      </c>
      <c r="O434">
        <v>126636.96</v>
      </c>
      <c r="P434">
        <v>128385.42988441201</v>
      </c>
      <c r="Q434">
        <v>124527.117221165</v>
      </c>
      <c r="R434">
        <v>66.1162071755776</v>
      </c>
      <c r="S434" s="2">
        <f>(Table2[[#This Row],[Close Price]]-Table2[[#This Row],[20D EMA]])/Table2[[#This Row],[20D EMA]]</f>
        <v>2.228567394542626E-2</v>
      </c>
      <c r="T434" s="2">
        <f>(Table2[[#This Row],[Close Price]]-Table2[[#This Row],[50D EMA]])/Table2[[#This Row],[50D EMA]]</f>
        <v>8.3632552117065013E-3</v>
      </c>
      <c r="U434" s="2">
        <f>(Table2[[#This Row],[Close Price]]-Table2[[#This Row],[200D EMA]])/Table2[[#This Row],[200D EMA]]</f>
        <v>3.9606094551080911E-2</v>
      </c>
      <c r="V434">
        <v>0.89746988626813795</v>
      </c>
      <c r="W434">
        <v>125399.95</v>
      </c>
      <c r="X434">
        <v>130837.4</v>
      </c>
      <c r="Y434">
        <v>124500</v>
      </c>
      <c r="Z434">
        <v>130837.4</v>
      </c>
      <c r="AA434">
        <v>116347.85</v>
      </c>
      <c r="AB434">
        <v>130837.4</v>
      </c>
      <c r="AC434" s="2">
        <f>(Table2[[#This Row],[Close Price]]/Table2[[#This Row],[Day Low]])-1</f>
        <v>3.2370028855673416E-2</v>
      </c>
      <c r="AD434" s="2">
        <f>(Table2[[#This Row],[Day High]]/Table2[[#This Row],[Close Price]])-1</f>
        <v>1.0646215427800865E-2</v>
      </c>
      <c r="AE434" s="2">
        <f>(Table2[[#This Row],[Close Price]]/Table2[[#This Row],[Current Week Low]])-1</f>
        <v>3.9832530120481824E-2</v>
      </c>
      <c r="AF434" s="2">
        <f>(Table2[[#This Row],[Current Week High]]/Table2[[#This Row],[Close Price]])-1</f>
        <v>1.0646215427800865E-2</v>
      </c>
      <c r="AG434" s="2">
        <f>(Table2[[#This Row],[Close Price]]/Table2[[#This Row],[Current Month Low]])-1</f>
        <v>0.11269052242907796</v>
      </c>
      <c r="AH434" s="2">
        <f>(Table2[[#This Row],[Current Month High]]/Table2[[#This Row],[Close Price]])-1</f>
        <v>1.0646215427800865E-2</v>
      </c>
      <c r="AI434">
        <v>16.982847485094702</v>
      </c>
      <c r="AJ434">
        <v>30.766818181818099</v>
      </c>
      <c r="AK434" t="str">
        <f>IF(AND(Table2[[#This Row],[20D EMA]]&gt;Table2[[#This Row],[50D EMA]],Table2[[#This Row],[50D EMA]]&gt;Table2[[#This Row],[200D EMA]]),"Uptrend","Downtrend/NoTrend")</f>
        <v>Downtrend/NoTrend</v>
      </c>
      <c r="AL434">
        <v>-0.15</v>
      </c>
      <c r="AM434" t="s">
        <v>10126</v>
      </c>
      <c r="AN434">
        <v>2.5299999999999998</v>
      </c>
      <c r="AO434" t="s">
        <v>10125</v>
      </c>
      <c r="AP434">
        <v>2.3379151649159002E-2</v>
      </c>
      <c r="AQ434">
        <f>(Table2[[#This Row],[Sharpe Ratio]]-AVERAGE(Table2[Sharpe Ratio]))/_xlfn.STDEV.P(Table2[Sharpe Ratio])</f>
        <v>-0.34746834379218444</v>
      </c>
      <c r="AR4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35" spans="1:44" x14ac:dyDescent="0.3">
      <c r="A435" t="s">
        <v>133</v>
      </c>
      <c r="B435" t="s">
        <v>134</v>
      </c>
      <c r="C435" t="s">
        <v>10083</v>
      </c>
      <c r="D435" t="s">
        <v>129</v>
      </c>
      <c r="E435">
        <v>217225.93234494099</v>
      </c>
      <c r="F435">
        <v>174.01</v>
      </c>
      <c r="G435">
        <v>29.4354098030066</v>
      </c>
      <c r="H435">
        <f>(Table2[[#This Row],[1Y Return vs Nifty]]-AVERAGE(Table2[1Y Return vs Nifty]))/_xlfn.STDEV.P(Table2[1Y Return vs Nifty])</f>
        <v>-0.18143962680836223</v>
      </c>
      <c r="I435">
        <v>-5.9776247259725697</v>
      </c>
      <c r="J435">
        <f>(Table2[[#This Row],[1M Return vs Nifty]]-AVERAGE(Table2[1M Return vs Nifty]))/_xlfn.STDEV.P(Table2[1M Return vs Nifty])</f>
        <v>-0.72579163779392453</v>
      </c>
      <c r="K435">
        <v>15.7092063646091</v>
      </c>
      <c r="L435">
        <f>(Table2[[#This Row],[6M Return vs Nifty]]-AVERAGE(Table2[6M Return vs Nifty]))/_xlfn.STDEV.P(Table2[6M Return vs Nifty])</f>
        <v>8.4383967466260451E-2</v>
      </c>
      <c r="M435">
        <v>-5.2131319868171797</v>
      </c>
      <c r="N435">
        <f>(Table2[[#This Row],[1W Return vs Nifty]]-AVERAGE(Table2[1W Return vs Nifty]))/_xlfn.STDEV.P(Table2[1W Return vs Nifty])</f>
        <v>-0.44992881782392924</v>
      </c>
      <c r="O435">
        <v>175.9</v>
      </c>
      <c r="P435">
        <v>170.65924047564499</v>
      </c>
      <c r="Q435">
        <v>149.09094202425899</v>
      </c>
      <c r="R435">
        <v>41.109886035230602</v>
      </c>
      <c r="S435" s="2">
        <f>(Table2[[#This Row],[Close Price]]-Table2[[#This Row],[20D EMA]])/Table2[[#This Row],[20D EMA]]</f>
        <v>-1.0744741330301391E-2</v>
      </c>
      <c r="T435" s="2">
        <f>(Table2[[#This Row],[Close Price]]-Table2[[#This Row],[50D EMA]])/Table2[[#This Row],[50D EMA]]</f>
        <v>1.9634210928257297E-2</v>
      </c>
      <c r="U435" s="2">
        <f>(Table2[[#This Row],[Close Price]]-Table2[[#This Row],[200D EMA]])/Table2[[#This Row],[200D EMA]]</f>
        <v>0.16713998608772859</v>
      </c>
      <c r="V435">
        <v>0.777619901041255</v>
      </c>
      <c r="W435">
        <v>173.57</v>
      </c>
      <c r="X435">
        <v>177.1</v>
      </c>
      <c r="Y435">
        <v>171.8</v>
      </c>
      <c r="Z435">
        <v>179</v>
      </c>
      <c r="AA435">
        <v>148.15</v>
      </c>
      <c r="AB435">
        <v>184.6</v>
      </c>
      <c r="AC435" s="2">
        <f>(Table2[[#This Row],[Close Price]]/Table2[[#This Row],[Day Low]])-1</f>
        <v>2.5350002880681899E-3</v>
      </c>
      <c r="AD435" s="2">
        <f>(Table2[[#This Row],[Day High]]/Table2[[#This Row],[Close Price]])-1</f>
        <v>1.7757600137923157E-2</v>
      </c>
      <c r="AE435" s="2">
        <f>(Table2[[#This Row],[Close Price]]/Table2[[#This Row],[Current Week Low]])-1</f>
        <v>1.2863795110593657E-2</v>
      </c>
      <c r="AF435" s="2">
        <f>(Table2[[#This Row],[Current Week High]]/Table2[[#This Row],[Close Price]])-1</f>
        <v>2.8676512844089563E-2</v>
      </c>
      <c r="AG435" s="2">
        <f>(Table2[[#This Row],[Close Price]]/Table2[[#This Row],[Current Month Low]])-1</f>
        <v>0.17455281808977374</v>
      </c>
      <c r="AH435" s="2">
        <f>(Table2[[#This Row],[Current Month High]]/Table2[[#This Row],[Close Price]])-1</f>
        <v>6.0858571346474433E-2</v>
      </c>
      <c r="AI435">
        <v>6.0858571346474397</v>
      </c>
      <c r="AJ435">
        <v>57.6177536231883</v>
      </c>
      <c r="AK435" t="str">
        <f>IF(AND(Table2[[#This Row],[20D EMA]]&gt;Table2[[#This Row],[50D EMA]],Table2[[#This Row],[50D EMA]]&gt;Table2[[#This Row],[200D EMA]]),"Uptrend","Downtrend/NoTrend")</f>
        <v>Uptrend</v>
      </c>
      <c r="AL435">
        <v>-0.06</v>
      </c>
      <c r="AM435" t="s">
        <v>10126</v>
      </c>
      <c r="AN435">
        <v>-4.04</v>
      </c>
      <c r="AO435" t="s">
        <v>10126</v>
      </c>
      <c r="AP435">
        <v>2.3315703585598001E-2</v>
      </c>
      <c r="AQ435">
        <f>(Table2[[#This Row],[Sharpe Ratio]]-AVERAGE(Table2[Sharpe Ratio]))/_xlfn.STDEV.P(Table2[Sharpe Ratio])</f>
        <v>-0.34818568056509092</v>
      </c>
      <c r="AR4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-1.6209617955250462</v>
      </c>
    </row>
    <row r="436" spans="1:44" x14ac:dyDescent="0.3">
      <c r="A436" t="s">
        <v>1122</v>
      </c>
      <c r="B436" t="s">
        <v>1123</v>
      </c>
      <c r="C436" t="s">
        <v>10082</v>
      </c>
      <c r="D436" t="s">
        <v>62</v>
      </c>
      <c r="E436">
        <v>10532.50826576</v>
      </c>
      <c r="F436">
        <v>686.6</v>
      </c>
      <c r="G436">
        <v>151.18732558193099</v>
      </c>
      <c r="H436">
        <f>(Table2[[#This Row],[1Y Return vs Nifty]]-AVERAGE(Table2[1Y Return vs Nifty]))/_xlfn.STDEV.P(Table2[1Y Return vs Nifty])</f>
        <v>1.2755499786333218</v>
      </c>
      <c r="I436">
        <v>12.291274423930799</v>
      </c>
      <c r="J436">
        <f>(Table2[[#This Row],[1M Return vs Nifty]]-AVERAGE(Table2[1M Return vs Nifty]))/_xlfn.STDEV.P(Table2[1M Return vs Nifty])</f>
        <v>0.9662143710690575</v>
      </c>
      <c r="K436">
        <v>56.442857970906999</v>
      </c>
      <c r="L436">
        <f>(Table2[[#This Row],[6M Return vs Nifty]]-AVERAGE(Table2[6M Return vs Nifty]))/_xlfn.STDEV.P(Table2[6M Return vs Nifty])</f>
        <v>1.3287949475333569</v>
      </c>
      <c r="M436">
        <v>11.939501978308099</v>
      </c>
      <c r="N436">
        <f>(Table2[[#This Row],[1W Return vs Nifty]]-AVERAGE(Table2[1W Return vs Nifty]))/_xlfn.STDEV.P(Table2[1W Return vs Nifty])</f>
        <v>2.9137632330876202</v>
      </c>
      <c r="O436">
        <v>595.58000000000004</v>
      </c>
      <c r="P436">
        <v>569.26574805514201</v>
      </c>
      <c r="Q436">
        <v>462.98631078822501</v>
      </c>
      <c r="R436">
        <v>89.241062735100599</v>
      </c>
      <c r="S436" s="2">
        <f>(Table2[[#This Row],[Close Price]]-Table2[[#This Row],[20D EMA]])/Table2[[#This Row],[20D EMA]]</f>
        <v>0.15282581685080085</v>
      </c>
      <c r="T436" s="2">
        <f>(Table2[[#This Row],[Close Price]]-Table2[[#This Row],[50D EMA]])/Table2[[#This Row],[50D EMA]]</f>
        <v>0.20611507427896822</v>
      </c>
      <c r="U436" s="2">
        <f>(Table2[[#This Row],[Close Price]]-Table2[[#This Row],[200D EMA]])/Table2[[#This Row],[200D EMA]]</f>
        <v>0.48298121132583194</v>
      </c>
      <c r="V436">
        <v>2.0308821298484401</v>
      </c>
      <c r="W436">
        <v>686.6</v>
      </c>
      <c r="X436">
        <v>686.6</v>
      </c>
      <c r="Y436">
        <v>578.29999999999995</v>
      </c>
      <c r="Z436">
        <v>686.6</v>
      </c>
      <c r="AA436">
        <v>490.15</v>
      </c>
      <c r="AB436">
        <v>686.6</v>
      </c>
      <c r="AC436" s="2">
        <f>(Table2[[#This Row],[Close Price]]/Table2[[#This Row],[Day Low]])-1</f>
        <v>0</v>
      </c>
      <c r="AD436" s="2">
        <f>(Table2[[#This Row],[Day High]]/Table2[[#This Row],[Close Price]])-1</f>
        <v>0</v>
      </c>
      <c r="AE436" s="2">
        <f>(Table2[[#This Row],[Close Price]]/Table2[[#This Row],[Current Week Low]])-1</f>
        <v>0.18727304167387193</v>
      </c>
      <c r="AF436" s="2">
        <f>(Table2[[#This Row],[Current Week High]]/Table2[[#This Row],[Close Price]])-1</f>
        <v>0</v>
      </c>
      <c r="AG436" s="2">
        <f>(Table2[[#This Row],[Close Price]]/Table2[[#This Row],[Current Month Low]])-1</f>
        <v>0.4007956747934307</v>
      </c>
      <c r="AH436" s="2">
        <f>(Table2[[#This Row],[Current Month High]]/Table2[[#This Row],[Close Price]])-1</f>
        <v>0</v>
      </c>
      <c r="AI436">
        <v>0</v>
      </c>
      <c r="AJ436">
        <v>221.969519343493</v>
      </c>
      <c r="AK436" t="str">
        <f>IF(AND(Table2[[#This Row],[20D EMA]]&gt;Table2[[#This Row],[50D EMA]],Table2[[#This Row],[50D EMA]]&gt;Table2[[#This Row],[200D EMA]]),"Uptrend","Downtrend/NoTrend")</f>
        <v>Uptrend</v>
      </c>
      <c r="AL436">
        <v>0.17</v>
      </c>
      <c r="AM436" t="s">
        <v>10125</v>
      </c>
      <c r="AN436">
        <v>17.11</v>
      </c>
      <c r="AO436" t="s">
        <v>10125</v>
      </c>
      <c r="AP436">
        <v>2.3166911746508999E-2</v>
      </c>
      <c r="AQ436">
        <f>(Table2[[#This Row],[Sharpe Ratio]]-AVERAGE(Table2[Sharpe Ratio]))/_xlfn.STDEV.P(Table2[Sharpe Ratio])</f>
        <v>-0.34986790460309175</v>
      </c>
      <c r="AR4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6.1344546257202648</v>
      </c>
    </row>
    <row r="437" spans="1:44" x14ac:dyDescent="0.3">
      <c r="A437" t="s">
        <v>496</v>
      </c>
      <c r="B437" t="s">
        <v>497</v>
      </c>
      <c r="C437" t="s">
        <v>10091</v>
      </c>
      <c r="D437" t="s">
        <v>498</v>
      </c>
      <c r="E437">
        <v>41460.3015801</v>
      </c>
      <c r="F437">
        <v>36804.300000000003</v>
      </c>
      <c r="G437">
        <v>8.5949957567873394</v>
      </c>
      <c r="H437">
        <f>(Table2[[#This Row],[1Y Return vs Nifty]]-AVERAGE(Table2[1Y Return vs Nifty]))/_xlfn.STDEV.P(Table2[1Y Return vs Nifty])</f>
        <v>-0.43083419644763904</v>
      </c>
      <c r="I437">
        <v>15.373459784692001</v>
      </c>
      <c r="J437">
        <f>(Table2[[#This Row],[1M Return vs Nifty]]-AVERAGE(Table2[1M Return vs Nifty]))/_xlfn.STDEV.P(Table2[1M Return vs Nifty])</f>
        <v>1.2516763525516721</v>
      </c>
      <c r="K437">
        <v>-5.3666840361875101</v>
      </c>
      <c r="L437">
        <f>(Table2[[#This Row],[6M Return vs Nifty]]-AVERAGE(Table2[6M Return vs Nifty]))/_xlfn.STDEV.P(Table2[6M Return vs Nifty])</f>
        <v>-0.55948340987898615</v>
      </c>
      <c r="M437">
        <v>-1.7053111463952899</v>
      </c>
      <c r="N437">
        <f>(Table2[[#This Row],[1W Return vs Nifty]]-AVERAGE(Table2[1W Return vs Nifty]))/_xlfn.STDEV.P(Table2[1W Return vs Nifty])</f>
        <v>0.23796722781775848</v>
      </c>
      <c r="O437">
        <v>35881.29</v>
      </c>
      <c r="P437">
        <v>33711.320975081697</v>
      </c>
      <c r="Q437">
        <v>31278.129622037199</v>
      </c>
      <c r="R437">
        <v>53.7585610468293</v>
      </c>
      <c r="S437" s="2">
        <f>(Table2[[#This Row],[Close Price]]-Table2[[#This Row],[20D EMA]])/Table2[[#This Row],[20D EMA]]</f>
        <v>2.5723991528732719E-2</v>
      </c>
      <c r="T437" s="2">
        <f>(Table2[[#This Row],[Close Price]]-Table2[[#This Row],[50D EMA]])/Table2[[#This Row],[50D EMA]]</f>
        <v>9.1748971427270232E-2</v>
      </c>
      <c r="U437" s="2">
        <f>(Table2[[#This Row],[Close Price]]-Table2[[#This Row],[200D EMA]])/Table2[[#This Row],[200D EMA]]</f>
        <v>0.1766784153893047</v>
      </c>
      <c r="V437">
        <v>0.77211245788884797</v>
      </c>
      <c r="W437">
        <v>36525.75</v>
      </c>
      <c r="X437">
        <v>37876.85</v>
      </c>
      <c r="Y437">
        <v>36525.75</v>
      </c>
      <c r="Z437">
        <v>38501</v>
      </c>
      <c r="AA437">
        <v>30453.8</v>
      </c>
      <c r="AB437">
        <v>38501</v>
      </c>
      <c r="AC437" s="2">
        <f>(Table2[[#This Row],[Close Price]]/Table2[[#This Row],[Day Low]])-1</f>
        <v>7.6261267735775462E-3</v>
      </c>
      <c r="AD437" s="2">
        <f>(Table2[[#This Row],[Day High]]/Table2[[#This Row],[Close Price]])-1</f>
        <v>2.9141975258325736E-2</v>
      </c>
      <c r="AE437" s="2">
        <f>(Table2[[#This Row],[Close Price]]/Table2[[#This Row],[Current Week Low]])-1</f>
        <v>7.6261267735775462E-3</v>
      </c>
      <c r="AF437" s="2">
        <f>(Table2[[#This Row],[Current Week High]]/Table2[[#This Row],[Close Price]])-1</f>
        <v>4.6100591506970545E-2</v>
      </c>
      <c r="AG437" s="2">
        <f>(Table2[[#This Row],[Close Price]]/Table2[[#This Row],[Current Month Low]])-1</f>
        <v>0.2085289848885854</v>
      </c>
      <c r="AH437" s="2">
        <f>(Table2[[#This Row],[Current Month High]]/Table2[[#This Row],[Close Price]])-1</f>
        <v>4.6100591506970545E-2</v>
      </c>
      <c r="AI437">
        <v>8.3463073608246603</v>
      </c>
      <c r="AJ437">
        <v>38.2165389815232</v>
      </c>
      <c r="AK437" t="str">
        <f>IF(AND(Table2[[#This Row],[20D EMA]]&gt;Table2[[#This Row],[50D EMA]],Table2[[#This Row],[50D EMA]]&gt;Table2[[#This Row],[200D EMA]]),"Uptrend","Downtrend/NoTrend")</f>
        <v>Uptrend</v>
      </c>
      <c r="AL437">
        <v>0</v>
      </c>
      <c r="AM437">
        <v>0</v>
      </c>
      <c r="AN437">
        <v>3.31</v>
      </c>
      <c r="AO437" t="s">
        <v>10125</v>
      </c>
      <c r="AP437">
        <v>2.2644715756523999E-2</v>
      </c>
      <c r="AQ437">
        <f>(Table2[[#This Row],[Sharpe Ratio]]-AVERAGE(Table2[Sharpe Ratio]))/_xlfn.STDEV.P(Table2[Sharpe Ratio])</f>
        <v>-0.35577179457635133</v>
      </c>
      <c r="AR4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0.14355417946645399</v>
      </c>
    </row>
    <row r="438" spans="1:44" x14ac:dyDescent="0.3">
      <c r="A438" t="s">
        <v>1339</v>
      </c>
      <c r="B438" t="s">
        <v>1340</v>
      </c>
      <c r="C438" t="s">
        <v>10078</v>
      </c>
      <c r="D438" t="s">
        <v>249</v>
      </c>
      <c r="E438">
        <v>7862.6152116000003</v>
      </c>
      <c r="F438">
        <v>591.04999999999995</v>
      </c>
      <c r="G438">
        <v>-37.7378227628312</v>
      </c>
      <c r="H438">
        <f>(Table2[[#This Row],[1Y Return vs Nifty]]-AVERAGE(Table2[1Y Return vs Nifty]))/_xlfn.STDEV.P(Table2[1Y Return vs Nifty])</f>
        <v>-0.98529311023161203</v>
      </c>
      <c r="I438">
        <v>-7.8163642971988896</v>
      </c>
      <c r="J438">
        <f>(Table2[[#This Row],[1M Return vs Nifty]]-AVERAGE(Table2[1M Return vs Nifty]))/_xlfn.STDEV.P(Table2[1M Return vs Nifty])</f>
        <v>-0.89608971529278314</v>
      </c>
      <c r="K438">
        <v>-15.868844916108401</v>
      </c>
      <c r="L438">
        <f>(Table2[[#This Row],[6M Return vs Nifty]]-AVERAGE(Table2[6M Return vs Nifty]))/_xlfn.STDEV.P(Table2[6M Return vs Nifty])</f>
        <v>-0.88032388938522455</v>
      </c>
      <c r="M438">
        <v>-6.5286393640032596</v>
      </c>
      <c r="N438">
        <f>(Table2[[#This Row],[1W Return vs Nifty]]-AVERAGE(Table2[1W Return vs Nifty]))/_xlfn.STDEV.P(Table2[1W Return vs Nifty])</f>
        <v>-0.70790445681635139</v>
      </c>
      <c r="O438">
        <v>593.09</v>
      </c>
      <c r="P438">
        <v>590.63087231641998</v>
      </c>
      <c r="Q438">
        <v>603.37920031370504</v>
      </c>
      <c r="R438">
        <v>46.0590148294256</v>
      </c>
      <c r="S438" s="2">
        <f>(Table2[[#This Row],[Close Price]]-Table2[[#This Row],[20D EMA]])/Table2[[#This Row],[20D EMA]]</f>
        <v>-3.439612874943225E-3</v>
      </c>
      <c r="T438" s="2">
        <f>(Table2[[#This Row],[Close Price]]-Table2[[#This Row],[50D EMA]])/Table2[[#This Row],[50D EMA]]</f>
        <v>7.0962711775660861E-4</v>
      </c>
      <c r="U438" s="2">
        <f>(Table2[[#This Row],[Close Price]]-Table2[[#This Row],[200D EMA]])/Table2[[#This Row],[200D EMA]]</f>
        <v>-2.0433585226827453E-2</v>
      </c>
      <c r="V438">
        <v>1.0016845988535601</v>
      </c>
      <c r="W438">
        <v>584.6</v>
      </c>
      <c r="X438">
        <v>594.6</v>
      </c>
      <c r="Y438">
        <v>580</v>
      </c>
      <c r="Z438">
        <v>603</v>
      </c>
      <c r="AA438">
        <v>559.5</v>
      </c>
      <c r="AB438">
        <v>624</v>
      </c>
      <c r="AC438" s="2">
        <f>(Table2[[#This Row],[Close Price]]/Table2[[#This Row],[Day Low]])-1</f>
        <v>1.1033185083817898E-2</v>
      </c>
      <c r="AD438" s="2">
        <f>(Table2[[#This Row],[Day High]]/Table2[[#This Row],[Close Price]])-1</f>
        <v>6.0062600456816106E-3</v>
      </c>
      <c r="AE438" s="2">
        <f>(Table2[[#This Row],[Close Price]]/Table2[[#This Row],[Current Week Low]])-1</f>
        <v>1.9051724137930881E-2</v>
      </c>
      <c r="AF438" s="2">
        <f>(Table2[[#This Row],[Current Week High]]/Table2[[#This Row],[Close Price]])-1</f>
        <v>2.0218255646730521E-2</v>
      </c>
      <c r="AG438" s="2">
        <f>(Table2[[#This Row],[Close Price]]/Table2[[#This Row],[Current Month Low]])-1</f>
        <v>5.6389633601429789E-2</v>
      </c>
      <c r="AH438" s="2">
        <f>(Table2[[#This Row],[Current Month High]]/Table2[[#This Row],[Close Price]])-1</f>
        <v>5.5748244649352907E-2</v>
      </c>
      <c r="AI438">
        <v>26.808222654597699</v>
      </c>
      <c r="AJ438">
        <v>7.1519216823785197</v>
      </c>
      <c r="AK438" t="str">
        <f>IF(AND(Table2[[#This Row],[20D EMA]]&gt;Table2[[#This Row],[50D EMA]],Table2[[#This Row],[50D EMA]]&gt;Table2[[#This Row],[200D EMA]]),"Uptrend","Downtrend/NoTrend")</f>
        <v>Downtrend/NoTrend</v>
      </c>
      <c r="AL438">
        <v>-0.02</v>
      </c>
      <c r="AM438" t="s">
        <v>10126</v>
      </c>
      <c r="AN438">
        <v>-2.17</v>
      </c>
      <c r="AO438" t="s">
        <v>10126</v>
      </c>
      <c r="AP438">
        <v>2.2626017654541E-2</v>
      </c>
      <c r="AQ438">
        <f>(Table2[[#This Row],[Sharpe Ratio]]-AVERAGE(Table2[Sharpe Ratio]))/_xlfn.STDEV.P(Table2[Sharpe Ratio])</f>
        <v>-0.35598319324454031</v>
      </c>
      <c r="AR4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39" spans="1:44" x14ac:dyDescent="0.3">
      <c r="A439" t="s">
        <v>54</v>
      </c>
      <c r="B439" t="s">
        <v>55</v>
      </c>
      <c r="C439" t="s">
        <v>10080</v>
      </c>
      <c r="D439" t="s">
        <v>56</v>
      </c>
      <c r="E439">
        <v>378347.34151299001</v>
      </c>
      <c r="F439">
        <v>12033.85</v>
      </c>
      <c r="G439">
        <v>-0.42502712618849597</v>
      </c>
      <c r="H439">
        <f>(Table2[[#This Row],[1Y Return vs Nifty]]-AVERAGE(Table2[1Y Return vs Nifty]))/_xlfn.STDEV.P(Table2[1Y Return vs Nifty])</f>
        <v>-0.53877565672991623</v>
      </c>
      <c r="I439">
        <v>-10.348553655500901</v>
      </c>
      <c r="J439">
        <f>(Table2[[#This Row],[1M Return vs Nifty]]-AVERAGE(Table2[1M Return vs Nifty]))/_xlfn.STDEV.P(Table2[1M Return vs Nifty])</f>
        <v>-1.1306128562149642</v>
      </c>
      <c r="K439">
        <v>6.9084422479488898</v>
      </c>
      <c r="L439">
        <f>(Table2[[#This Row],[6M Return vs Nifty]]-AVERAGE(Table2[6M Return vs Nifty]))/_xlfn.STDEV.P(Table2[6M Return vs Nifty])</f>
        <v>-0.18447892765555068</v>
      </c>
      <c r="M439">
        <v>-2.39981687020247</v>
      </c>
      <c r="N439">
        <f>(Table2[[#This Row],[1W Return vs Nifty]]-AVERAGE(Table2[1W Return vs Nifty]))/_xlfn.STDEV.P(Table2[1W Return vs Nifty])</f>
        <v>0.10177220452089647</v>
      </c>
      <c r="O439">
        <v>12394.38</v>
      </c>
      <c r="P439">
        <v>12414.0079303291</v>
      </c>
      <c r="Q439">
        <v>11394.420668000001</v>
      </c>
      <c r="R439">
        <v>27.873102038550801</v>
      </c>
      <c r="S439" s="2">
        <f>(Table2[[#This Row],[Close Price]]-Table2[[#This Row],[20D EMA]])/Table2[[#This Row],[20D EMA]]</f>
        <v>-2.9088183515431902E-2</v>
      </c>
      <c r="T439" s="2">
        <f>(Table2[[#This Row],[Close Price]]-Table2[[#This Row],[50D EMA]])/Table2[[#This Row],[50D EMA]]</f>
        <v>-3.0623303324973945E-2</v>
      </c>
      <c r="U439" s="2">
        <f>(Table2[[#This Row],[Close Price]]-Table2[[#This Row],[200D EMA]])/Table2[[#This Row],[200D EMA]]</f>
        <v>5.611775715774369E-2</v>
      </c>
      <c r="V439">
        <v>1.3846168153862399</v>
      </c>
      <c r="W439">
        <v>12004.15</v>
      </c>
      <c r="X439">
        <v>12201.5</v>
      </c>
      <c r="Y439">
        <v>12004.15</v>
      </c>
      <c r="Z439">
        <v>12323.85</v>
      </c>
      <c r="AA439">
        <v>11561.45</v>
      </c>
      <c r="AB439">
        <v>12951.6</v>
      </c>
      <c r="AC439" s="2">
        <f>(Table2[[#This Row],[Close Price]]/Table2[[#This Row],[Day Low]])-1</f>
        <v>2.4741443584095357E-3</v>
      </c>
      <c r="AD439" s="2">
        <f>(Table2[[#This Row],[Day High]]/Table2[[#This Row],[Close Price]])-1</f>
        <v>1.3931534795597278E-2</v>
      </c>
      <c r="AE439" s="2">
        <f>(Table2[[#This Row],[Close Price]]/Table2[[#This Row],[Current Week Low]])-1</f>
        <v>2.4741443584095357E-3</v>
      </c>
      <c r="AF439" s="2">
        <f>(Table2[[#This Row],[Current Week High]]/Table2[[#This Row],[Close Price]])-1</f>
        <v>2.4098688283467062E-2</v>
      </c>
      <c r="AG439" s="2">
        <f>(Table2[[#This Row],[Close Price]]/Table2[[#This Row],[Current Month Low]])-1</f>
        <v>4.0859926739293062E-2</v>
      </c>
      <c r="AH439" s="2">
        <f>(Table2[[#This Row],[Current Month High]]/Table2[[#This Row],[Close Price]])-1</f>
        <v>7.626403852466157E-2</v>
      </c>
      <c r="AI439">
        <v>8.6431192012531302</v>
      </c>
      <c r="AJ439">
        <v>30.037334601232899</v>
      </c>
      <c r="AK439" t="str">
        <f>IF(AND(Table2[[#This Row],[20D EMA]]&gt;Table2[[#This Row],[50D EMA]],Table2[[#This Row],[50D EMA]]&gt;Table2[[#This Row],[200D EMA]]),"Uptrend","Downtrend/NoTrend")</f>
        <v>Downtrend/NoTrend</v>
      </c>
      <c r="AL439">
        <v>-0.18</v>
      </c>
      <c r="AM439" t="s">
        <v>10126</v>
      </c>
      <c r="AN439">
        <v>-6.45</v>
      </c>
      <c r="AO439" t="s">
        <v>10126</v>
      </c>
      <c r="AP439">
        <v>2.2460314078135001E-2</v>
      </c>
      <c r="AQ439">
        <f>(Table2[[#This Row],[Sharpe Ratio]]-AVERAGE(Table2[Sharpe Ratio]))/_xlfn.STDEV.P(Table2[Sharpe Ratio])</f>
        <v>-0.35785661950984871</v>
      </c>
      <c r="AR4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40" spans="1:44" x14ac:dyDescent="0.3">
      <c r="A440" t="s">
        <v>379</v>
      </c>
      <c r="B440" t="s">
        <v>380</v>
      </c>
      <c r="C440" t="s">
        <v>10086</v>
      </c>
      <c r="D440" t="s">
        <v>381</v>
      </c>
      <c r="E440">
        <v>63512.842835519899</v>
      </c>
      <c r="F440">
        <v>1042.4000000000001</v>
      </c>
      <c r="G440">
        <v>32.079014285738097</v>
      </c>
      <c r="H440">
        <f>(Table2[[#This Row],[1Y Return vs Nifty]]-AVERAGE(Table2[1Y Return vs Nifty]))/_xlfn.STDEV.P(Table2[1Y Return vs Nifty])</f>
        <v>-0.14980395005044816</v>
      </c>
      <c r="I440">
        <v>-10.036681267505401</v>
      </c>
      <c r="J440">
        <f>(Table2[[#This Row],[1M Return vs Nifty]]-AVERAGE(Table2[1M Return vs Nifty]))/_xlfn.STDEV.P(Table2[1M Return vs Nifty])</f>
        <v>-1.1017282501882446</v>
      </c>
      <c r="K440">
        <v>11.399713776984999</v>
      </c>
      <c r="L440">
        <f>(Table2[[#This Row],[6M Return vs Nifty]]-AVERAGE(Table2[6M Return vs Nifty]))/_xlfn.STDEV.P(Table2[6M Return vs Nifty])</f>
        <v>-4.7270811397907134E-2</v>
      </c>
      <c r="M440">
        <v>-7.0422688219051297</v>
      </c>
      <c r="N440">
        <f>(Table2[[#This Row],[1W Return vs Nifty]]-AVERAGE(Table2[1W Return vs Nifty]))/_xlfn.STDEV.P(Table2[1W Return vs Nifty])</f>
        <v>-0.80862900607049337</v>
      </c>
      <c r="O440">
        <v>1071.48</v>
      </c>
      <c r="P440">
        <v>1045.30536870119</v>
      </c>
      <c r="Q440">
        <v>913.34664513881796</v>
      </c>
      <c r="R440">
        <v>35.953350946462102</v>
      </c>
      <c r="S440" s="2">
        <f>(Table2[[#This Row],[Close Price]]-Table2[[#This Row],[20D EMA]])/Table2[[#This Row],[20D EMA]]</f>
        <v>-2.7140030611863895E-2</v>
      </c>
      <c r="T440" s="2">
        <f>(Table2[[#This Row],[Close Price]]-Table2[[#This Row],[50D EMA]])/Table2[[#This Row],[50D EMA]]</f>
        <v>-2.7794449241180796E-3</v>
      </c>
      <c r="U440" s="2">
        <f>(Table2[[#This Row],[Close Price]]-Table2[[#This Row],[200D EMA]])/Table2[[#This Row],[200D EMA]]</f>
        <v>0.14129723424074933</v>
      </c>
      <c r="V440">
        <v>0.71153444913124297</v>
      </c>
      <c r="W440">
        <v>1034.7</v>
      </c>
      <c r="X440">
        <v>1054.5</v>
      </c>
      <c r="Y440">
        <v>1029.3499999999999</v>
      </c>
      <c r="Z440">
        <v>1081.5</v>
      </c>
      <c r="AA440">
        <v>880.7</v>
      </c>
      <c r="AB440">
        <v>1180</v>
      </c>
      <c r="AC440" s="2">
        <f>(Table2[[#This Row],[Close Price]]/Table2[[#This Row],[Day Low]])-1</f>
        <v>7.441770561515515E-3</v>
      </c>
      <c r="AD440" s="2">
        <f>(Table2[[#This Row],[Day High]]/Table2[[#This Row],[Close Price]])-1</f>
        <v>1.1607828089025274E-2</v>
      </c>
      <c r="AE440" s="2">
        <f>(Table2[[#This Row],[Close Price]]/Table2[[#This Row],[Current Week Low]])-1</f>
        <v>1.2677903531354895E-2</v>
      </c>
      <c r="AF440" s="2">
        <f>(Table2[[#This Row],[Current Week High]]/Table2[[#This Row],[Close Price]])-1</f>
        <v>3.75095932463545E-2</v>
      </c>
      <c r="AG440" s="2">
        <f>(Table2[[#This Row],[Close Price]]/Table2[[#This Row],[Current Month Low]])-1</f>
        <v>0.18360395140229357</v>
      </c>
      <c r="AH440" s="2">
        <f>(Table2[[#This Row],[Current Month High]]/Table2[[#This Row],[Close Price]])-1</f>
        <v>0.13200306983883325</v>
      </c>
      <c r="AI440">
        <v>13.2003069838833</v>
      </c>
      <c r="AJ440">
        <v>61.387211642669101</v>
      </c>
      <c r="AK440" t="str">
        <f>IF(AND(Table2[[#This Row],[20D EMA]]&gt;Table2[[#This Row],[50D EMA]],Table2[[#This Row],[50D EMA]]&gt;Table2[[#This Row],[200D EMA]]),"Uptrend","Downtrend/NoTrend")</f>
        <v>Uptrend</v>
      </c>
      <c r="AL440">
        <v>0.06</v>
      </c>
      <c r="AM440" t="s">
        <v>10125</v>
      </c>
      <c r="AN440">
        <v>-4.17</v>
      </c>
      <c r="AO440" t="s">
        <v>10126</v>
      </c>
      <c r="AP440">
        <v>2.2275668321306001E-2</v>
      </c>
      <c r="AQ440">
        <f>(Table2[[#This Row],[Sharpe Ratio]]-AVERAGE(Table2[Sharpe Ratio]))/_xlfn.STDEV.P(Table2[Sharpe Ratio])</f>
        <v>-0.35994420396713067</v>
      </c>
      <c r="AR4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-2.4673762216742241</v>
      </c>
    </row>
    <row r="441" spans="1:44" x14ac:dyDescent="0.3">
      <c r="A441" t="s">
        <v>939</v>
      </c>
      <c r="B441" t="s">
        <v>940</v>
      </c>
      <c r="C441" t="s">
        <v>10075</v>
      </c>
      <c r="D441" t="s">
        <v>302</v>
      </c>
      <c r="E441">
        <v>14657.627836170001</v>
      </c>
      <c r="F441">
        <v>1068.0999999999999</v>
      </c>
      <c r="G441">
        <v>45.273340805661903</v>
      </c>
      <c r="H441">
        <f>(Table2[[#This Row],[1Y Return vs Nifty]]-AVERAGE(Table2[1Y Return vs Nifty]))/_xlfn.STDEV.P(Table2[1Y Return vs Nifty])</f>
        <v>8.0908680092464918E-3</v>
      </c>
      <c r="I441">
        <v>8.9478842767487006</v>
      </c>
      <c r="J441">
        <f>(Table2[[#This Row],[1M Return vs Nifty]]-AVERAGE(Table2[1M Return vs Nifty]))/_xlfn.STDEV.P(Table2[1M Return vs Nifty])</f>
        <v>0.65656045199121726</v>
      </c>
      <c r="K441">
        <v>17.6910643125684</v>
      </c>
      <c r="L441">
        <f>(Table2[[#This Row],[6M Return vs Nifty]]-AVERAGE(Table2[6M Return vs Nifty]))/_xlfn.STDEV.P(Table2[6M Return vs Nifty])</f>
        <v>0.14492962674598206</v>
      </c>
      <c r="M441">
        <v>-3.52653578414</v>
      </c>
      <c r="N441">
        <f>(Table2[[#This Row],[1W Return vs Nifty]]-AVERAGE(Table2[1W Return vs Nifty]))/_xlfn.STDEV.P(Table2[1W Return vs Nifty])</f>
        <v>-0.11918135060824915</v>
      </c>
      <c r="O441">
        <v>1019.92</v>
      </c>
      <c r="P441">
        <v>996.39889488024403</v>
      </c>
      <c r="Q441">
        <v>891.05041246759697</v>
      </c>
      <c r="R441">
        <v>61.858709471941602</v>
      </c>
      <c r="S441" s="2">
        <f>(Table2[[#This Row],[Close Price]]-Table2[[#This Row],[20D EMA]])/Table2[[#This Row],[20D EMA]]</f>
        <v>4.7238999137187182E-2</v>
      </c>
      <c r="T441" s="2">
        <f>(Table2[[#This Row],[Close Price]]-Table2[[#This Row],[50D EMA]])/Table2[[#This Row],[50D EMA]]</f>
        <v>7.1960241513890424E-2</v>
      </c>
      <c r="U441" s="2">
        <f>(Table2[[#This Row],[Close Price]]-Table2[[#This Row],[200D EMA]])/Table2[[#This Row],[200D EMA]]</f>
        <v>0.19869761020826793</v>
      </c>
      <c r="V441">
        <v>0.95403966277446794</v>
      </c>
      <c r="W441">
        <v>1028</v>
      </c>
      <c r="X441">
        <v>1075</v>
      </c>
      <c r="Y441">
        <v>1016</v>
      </c>
      <c r="Z441">
        <v>1118.5</v>
      </c>
      <c r="AA441">
        <v>813.35</v>
      </c>
      <c r="AB441">
        <v>1118.5</v>
      </c>
      <c r="AC441" s="2">
        <f>(Table2[[#This Row],[Close Price]]/Table2[[#This Row],[Day Low]])-1</f>
        <v>3.9007782101167177E-2</v>
      </c>
      <c r="AD441" s="2">
        <f>(Table2[[#This Row],[Day High]]/Table2[[#This Row],[Close Price]])-1</f>
        <v>6.4600692819025696E-3</v>
      </c>
      <c r="AE441" s="2">
        <f>(Table2[[#This Row],[Close Price]]/Table2[[#This Row],[Current Week Low]])-1</f>
        <v>5.127952755905496E-2</v>
      </c>
      <c r="AF441" s="2">
        <f>(Table2[[#This Row],[Current Week High]]/Table2[[#This Row],[Close Price]])-1</f>
        <v>4.7186593015635436E-2</v>
      </c>
      <c r="AG441" s="2">
        <f>(Table2[[#This Row],[Close Price]]/Table2[[#This Row],[Current Month Low]])-1</f>
        <v>0.31321079486076098</v>
      </c>
      <c r="AH441" s="2">
        <f>(Table2[[#This Row],[Current Month High]]/Table2[[#This Row],[Close Price]])-1</f>
        <v>4.7186593015635436E-2</v>
      </c>
      <c r="AI441">
        <v>12.255406797116301</v>
      </c>
      <c r="AJ441">
        <v>86.730769230769198</v>
      </c>
      <c r="AK441" t="str">
        <f>IF(AND(Table2[[#This Row],[20D EMA]]&gt;Table2[[#This Row],[50D EMA]],Table2[[#This Row],[50D EMA]]&gt;Table2[[#This Row],[200D EMA]]),"Uptrend","Downtrend/NoTrend")</f>
        <v>Uptrend</v>
      </c>
      <c r="AL441">
        <v>-0.01</v>
      </c>
      <c r="AM441" t="s">
        <v>10126</v>
      </c>
      <c r="AN441">
        <v>4.79</v>
      </c>
      <c r="AO441" t="s">
        <v>10125</v>
      </c>
      <c r="AP441">
        <v>2.210226078172E-2</v>
      </c>
      <c r="AQ441">
        <f>(Table2[[#This Row],[Sharpe Ratio]]-AVERAGE(Table2[Sharpe Ratio]))/_xlfn.STDEV.P(Table2[Sharpe Ratio])</f>
        <v>-0.3619047303861076</v>
      </c>
      <c r="AR4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0.32849486575208903</v>
      </c>
    </row>
    <row r="442" spans="1:44" x14ac:dyDescent="0.3">
      <c r="A442" t="s">
        <v>1926</v>
      </c>
      <c r="B442" t="s">
        <v>1927</v>
      </c>
      <c r="C442" t="s">
        <v>10088</v>
      </c>
      <c r="D442" t="s">
        <v>46</v>
      </c>
      <c r="E442">
        <v>3257.2476514</v>
      </c>
      <c r="F442">
        <v>1921.9</v>
      </c>
      <c r="G442">
        <v>-4.4040515056801999</v>
      </c>
      <c r="H442">
        <f>(Table2[[#This Row],[1Y Return vs Nifty]]-AVERAGE(Table2[1Y Return vs Nifty]))/_xlfn.STDEV.P(Table2[1Y Return vs Nifty])</f>
        <v>-0.58639213260734968</v>
      </c>
      <c r="I442">
        <v>19.7812552256499</v>
      </c>
      <c r="J442">
        <f>(Table2[[#This Row],[1M Return vs Nifty]]-AVERAGE(Table2[1M Return vs Nifty]))/_xlfn.STDEV.P(Table2[1M Return vs Nifty])</f>
        <v>1.6599120273311825</v>
      </c>
      <c r="K442">
        <v>0.65208667713899904</v>
      </c>
      <c r="L442">
        <f>(Table2[[#This Row],[6M Return vs Nifty]]-AVERAGE(Table2[6M Return vs Nifty]))/_xlfn.STDEV.P(Table2[6M Return vs Nifty])</f>
        <v>-0.37561027140956976</v>
      </c>
      <c r="M442">
        <v>16.0965286418045</v>
      </c>
      <c r="N442">
        <f>(Table2[[#This Row],[1W Return vs Nifty]]-AVERAGE(Table2[1W Return vs Nifty]))/_xlfn.STDEV.P(Table2[1W Return vs Nifty])</f>
        <v>3.7289708316325636</v>
      </c>
      <c r="O442">
        <v>1706.76</v>
      </c>
      <c r="P442">
        <v>1653.29069517836</v>
      </c>
      <c r="Q442">
        <v>1615.80939232931</v>
      </c>
      <c r="R442">
        <v>76.675496858333204</v>
      </c>
      <c r="S442" s="2">
        <f>(Table2[[#This Row],[Close Price]]-Table2[[#This Row],[20D EMA]])/Table2[[#This Row],[20D EMA]]</f>
        <v>0.12605170029764004</v>
      </c>
      <c r="T442" s="2">
        <f>(Table2[[#This Row],[Close Price]]-Table2[[#This Row],[50D EMA]])/Table2[[#This Row],[50D EMA]]</f>
        <v>0.1624694952950558</v>
      </c>
      <c r="U442" s="2">
        <f>(Table2[[#This Row],[Close Price]]-Table2[[#This Row],[200D EMA]])/Table2[[#This Row],[200D EMA]]</f>
        <v>0.18943484864228796</v>
      </c>
      <c r="V442">
        <v>2.67552425289235</v>
      </c>
      <c r="W442">
        <v>1891.6</v>
      </c>
      <c r="X442">
        <v>1973.6</v>
      </c>
      <c r="Y442">
        <v>1657.05</v>
      </c>
      <c r="Z442">
        <v>2020.55</v>
      </c>
      <c r="AA442">
        <v>1414</v>
      </c>
      <c r="AB442">
        <v>2020.55</v>
      </c>
      <c r="AC442" s="2">
        <f>(Table2[[#This Row],[Close Price]]/Table2[[#This Row],[Day Low]])-1</f>
        <v>1.6018185662930895E-2</v>
      </c>
      <c r="AD442" s="2">
        <f>(Table2[[#This Row],[Day High]]/Table2[[#This Row],[Close Price]])-1</f>
        <v>2.6900463083406878E-2</v>
      </c>
      <c r="AE442" s="2">
        <f>(Table2[[#This Row],[Close Price]]/Table2[[#This Row],[Current Week Low]])-1</f>
        <v>0.15983223197851615</v>
      </c>
      <c r="AF442" s="2">
        <f>(Table2[[#This Row],[Current Week High]]/Table2[[#This Row],[Close Price]])-1</f>
        <v>5.1329413601123752E-2</v>
      </c>
      <c r="AG442" s="2">
        <f>(Table2[[#This Row],[Close Price]]/Table2[[#This Row],[Current Month Low]])-1</f>
        <v>0.35919377652050932</v>
      </c>
      <c r="AH442" s="2">
        <f>(Table2[[#This Row],[Current Month High]]/Table2[[#This Row],[Close Price]])-1</f>
        <v>5.1329413601123752E-2</v>
      </c>
      <c r="AI442">
        <v>5.1329413601123699</v>
      </c>
      <c r="AJ442">
        <v>35.919377652050898</v>
      </c>
      <c r="AK442" t="str">
        <f>IF(AND(Table2[[#This Row],[20D EMA]]&gt;Table2[[#This Row],[50D EMA]],Table2[[#This Row],[50D EMA]]&gt;Table2[[#This Row],[200D EMA]]),"Uptrend","Downtrend/NoTrend")</f>
        <v>Uptrend</v>
      </c>
      <c r="AL442">
        <v>0.04</v>
      </c>
      <c r="AM442" t="s">
        <v>10125</v>
      </c>
      <c r="AN442">
        <v>19.510000000000002</v>
      </c>
      <c r="AO442" t="s">
        <v>10125</v>
      </c>
      <c r="AP442">
        <v>2.1930303609415999E-2</v>
      </c>
      <c r="AQ442">
        <f>(Table2[[#This Row],[Sharpe Ratio]]-AVERAGE(Table2[Sharpe Ratio]))/_xlfn.STDEV.P(Table2[Sharpe Ratio])</f>
        <v>-0.36384885911337883</v>
      </c>
      <c r="AR4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4.063031595833448</v>
      </c>
    </row>
    <row r="443" spans="1:44" x14ac:dyDescent="0.3">
      <c r="A443" t="s">
        <v>412</v>
      </c>
      <c r="B443" t="s">
        <v>413</v>
      </c>
      <c r="C443" t="s">
        <v>10078</v>
      </c>
      <c r="D443" t="s">
        <v>414</v>
      </c>
      <c r="E443">
        <v>57595.718365280001</v>
      </c>
      <c r="F443">
        <v>1591.4</v>
      </c>
      <c r="G443">
        <v>7.2242636236143198</v>
      </c>
      <c r="H443">
        <f>(Table2[[#This Row],[1Y Return vs Nifty]]-AVERAGE(Table2[1Y Return vs Nifty]))/_xlfn.STDEV.P(Table2[1Y Return vs Nifty])</f>
        <v>-0.44723757258427732</v>
      </c>
      <c r="I443">
        <v>0.16792004529573601</v>
      </c>
      <c r="J443">
        <f>(Table2[[#This Row],[1M Return vs Nifty]]-AVERAGE(Table2[1M Return vs Nifty]))/_xlfn.STDEV.P(Table2[1M Return vs Nifty])</f>
        <v>-0.15661127309869036</v>
      </c>
      <c r="K443">
        <v>-7.9927372073468099</v>
      </c>
      <c r="L443">
        <f>(Table2[[#This Row],[6M Return vs Nifty]]-AVERAGE(Table2[6M Return vs Nifty]))/_xlfn.STDEV.P(Table2[6M Return vs Nifty])</f>
        <v>-0.63970920038791745</v>
      </c>
      <c r="M443">
        <v>0.98937332193053296</v>
      </c>
      <c r="N443">
        <f>(Table2[[#This Row],[1W Return vs Nifty]]-AVERAGE(Table2[1W Return vs Nifty]))/_xlfn.STDEV.P(Table2[1W Return vs Nifty])</f>
        <v>0.76640436139453061</v>
      </c>
      <c r="O443">
        <v>1479.37</v>
      </c>
      <c r="P443">
        <v>1455.0124685358301</v>
      </c>
      <c r="Q443">
        <v>1418.83271868508</v>
      </c>
      <c r="R443">
        <v>71.781149918328396</v>
      </c>
      <c r="S443" s="2">
        <f>(Table2[[#This Row],[Close Price]]-Table2[[#This Row],[20D EMA]])/Table2[[#This Row],[20D EMA]]</f>
        <v>7.5728181590812446E-2</v>
      </c>
      <c r="T443" s="2">
        <f>(Table2[[#This Row],[Close Price]]-Table2[[#This Row],[50D EMA]])/Table2[[#This Row],[50D EMA]]</f>
        <v>9.3736331759009556E-2</v>
      </c>
      <c r="U443" s="2">
        <f>(Table2[[#This Row],[Close Price]]-Table2[[#This Row],[200D EMA]])/Table2[[#This Row],[200D EMA]]</f>
        <v>0.12162623475080904</v>
      </c>
      <c r="V443">
        <v>0.86275770650862704</v>
      </c>
      <c r="W443">
        <v>1523</v>
      </c>
      <c r="X443">
        <v>1605</v>
      </c>
      <c r="Y443">
        <v>1432.35</v>
      </c>
      <c r="Z443">
        <v>1605</v>
      </c>
      <c r="AA443">
        <v>1169.95</v>
      </c>
      <c r="AB443">
        <v>1605</v>
      </c>
      <c r="AC443" s="2">
        <f>(Table2[[#This Row],[Close Price]]/Table2[[#This Row],[Day Low]])-1</f>
        <v>4.4911359159553577E-2</v>
      </c>
      <c r="AD443" s="2">
        <f>(Table2[[#This Row],[Day High]]/Table2[[#This Row],[Close Price]])-1</f>
        <v>8.5459343973859347E-3</v>
      </c>
      <c r="AE443" s="2">
        <f>(Table2[[#This Row],[Close Price]]/Table2[[#This Row],[Current Week Low]])-1</f>
        <v>0.1110412957726814</v>
      </c>
      <c r="AF443" s="2">
        <f>(Table2[[#This Row],[Current Week High]]/Table2[[#This Row],[Close Price]])-1</f>
        <v>8.5459343973859347E-3</v>
      </c>
      <c r="AG443" s="2">
        <f>(Table2[[#This Row],[Close Price]]/Table2[[#This Row],[Current Month Low]])-1</f>
        <v>0.36022906961835988</v>
      </c>
      <c r="AH443" s="2">
        <f>(Table2[[#This Row],[Current Month High]]/Table2[[#This Row],[Close Price]])-1</f>
        <v>8.5459343973859347E-3</v>
      </c>
      <c r="AI443">
        <v>7.6913409576473404</v>
      </c>
      <c r="AJ443">
        <v>36.5891339799159</v>
      </c>
      <c r="AK443" t="str">
        <f>IF(AND(Table2[[#This Row],[20D EMA]]&gt;Table2[[#This Row],[50D EMA]],Table2[[#This Row],[50D EMA]]&gt;Table2[[#This Row],[200D EMA]]),"Uptrend","Downtrend/NoTrend")</f>
        <v>Uptrend</v>
      </c>
      <c r="AL443">
        <v>0.11</v>
      </c>
      <c r="AM443" t="s">
        <v>10125</v>
      </c>
      <c r="AN443">
        <v>8.0500000000000007</v>
      </c>
      <c r="AO443" t="s">
        <v>10125</v>
      </c>
      <c r="AP443">
        <v>2.1834493636242E-2</v>
      </c>
      <c r="AQ443">
        <f>(Table2[[#This Row],[Sharpe Ratio]]-AVERAGE(Table2[Sharpe Ratio]))/_xlfn.STDEV.P(Table2[Sharpe Ratio])</f>
        <v>-0.36493207604879896</v>
      </c>
      <c r="AR4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-0.84208576072515351</v>
      </c>
    </row>
    <row r="444" spans="1:44" x14ac:dyDescent="0.3">
      <c r="A444" t="s">
        <v>408</v>
      </c>
      <c r="B444" t="s">
        <v>409</v>
      </c>
      <c r="C444" t="s">
        <v>10076</v>
      </c>
      <c r="D444" t="s">
        <v>24</v>
      </c>
      <c r="E444">
        <v>58178.493742824001</v>
      </c>
      <c r="F444">
        <v>82.16</v>
      </c>
      <c r="G444">
        <v>-23.470843870141302</v>
      </c>
      <c r="H444">
        <f>(Table2[[#This Row],[1Y Return vs Nifty]]-AVERAGE(Table2[1Y Return vs Nifty]))/_xlfn.STDEV.P(Table2[1Y Return vs Nifty])</f>
        <v>-0.81456199840705901</v>
      </c>
      <c r="I444">
        <v>-0.98497631806350305</v>
      </c>
      <c r="J444">
        <f>(Table2[[#This Row],[1M Return vs Nifty]]-AVERAGE(Table2[1M Return vs Nifty]))/_xlfn.STDEV.P(Table2[1M Return vs Nifty])</f>
        <v>-0.26338878379562969</v>
      </c>
      <c r="K444">
        <v>-17.621254415036098</v>
      </c>
      <c r="L444">
        <f>(Table2[[#This Row],[6M Return vs Nifty]]-AVERAGE(Table2[6M Return vs Nifty]))/_xlfn.STDEV.P(Table2[6M Return vs Nifty])</f>
        <v>-0.93385991024377035</v>
      </c>
      <c r="M444">
        <v>-4.7976922261561903</v>
      </c>
      <c r="N444">
        <f>(Table2[[#This Row],[1W Return vs Nifty]]-AVERAGE(Table2[1W Return vs Nifty]))/_xlfn.STDEV.P(Table2[1W Return vs Nifty])</f>
        <v>-0.36845961470275362</v>
      </c>
      <c r="O444">
        <v>80.58</v>
      </c>
      <c r="P444">
        <v>79.847007667636106</v>
      </c>
      <c r="Q444">
        <v>80.316759256595503</v>
      </c>
      <c r="R444">
        <v>61.091471610560603</v>
      </c>
      <c r="S444" s="2">
        <f>(Table2[[#This Row],[Close Price]]-Table2[[#This Row],[20D EMA]])/Table2[[#This Row],[20D EMA]]</f>
        <v>1.9607843137254881E-2</v>
      </c>
      <c r="T444" s="2">
        <f>(Table2[[#This Row],[Close Price]]-Table2[[#This Row],[50D EMA]])/Table2[[#This Row],[50D EMA]]</f>
        <v>2.8967802300015326E-2</v>
      </c>
      <c r="U444" s="2">
        <f>(Table2[[#This Row],[Close Price]]-Table2[[#This Row],[200D EMA]])/Table2[[#This Row],[200D EMA]]</f>
        <v>2.2949640404634836E-2</v>
      </c>
      <c r="V444">
        <v>1.0756932935268999</v>
      </c>
      <c r="W444">
        <v>81.97</v>
      </c>
      <c r="X444">
        <v>83.1</v>
      </c>
      <c r="Y444">
        <v>81.7</v>
      </c>
      <c r="Z444">
        <v>83.7</v>
      </c>
      <c r="AA444">
        <v>70.8</v>
      </c>
      <c r="AB444">
        <v>84.5</v>
      </c>
      <c r="AC444" s="2">
        <f>(Table2[[#This Row],[Close Price]]/Table2[[#This Row],[Day Low]])-1</f>
        <v>2.3179211906794173E-3</v>
      </c>
      <c r="AD444" s="2">
        <f>(Table2[[#This Row],[Day High]]/Table2[[#This Row],[Close Price]])-1</f>
        <v>1.1441090555014632E-2</v>
      </c>
      <c r="AE444" s="2">
        <f>(Table2[[#This Row],[Close Price]]/Table2[[#This Row],[Current Week Low]])-1</f>
        <v>5.6303549571603551E-3</v>
      </c>
      <c r="AF444" s="2">
        <f>(Table2[[#This Row],[Current Week High]]/Table2[[#This Row],[Close Price]])-1</f>
        <v>1.8743914313534615E-2</v>
      </c>
      <c r="AG444" s="2">
        <f>(Table2[[#This Row],[Close Price]]/Table2[[#This Row],[Current Month Low]])-1</f>
        <v>0.16045197740112993</v>
      </c>
      <c r="AH444" s="2">
        <f>(Table2[[#This Row],[Current Month High]]/Table2[[#This Row],[Close Price]])-1</f>
        <v>2.8481012658228E-2</v>
      </c>
      <c r="AI444">
        <v>22.565725413826598</v>
      </c>
      <c r="AJ444">
        <v>16.045197740112901</v>
      </c>
      <c r="AK444" t="str">
        <f>IF(AND(Table2[[#This Row],[20D EMA]]&gt;Table2[[#This Row],[50D EMA]],Table2[[#This Row],[50D EMA]]&gt;Table2[[#This Row],[200D EMA]]),"Uptrend","Downtrend/NoTrend")</f>
        <v>Downtrend/NoTrend</v>
      </c>
      <c r="AL444">
        <v>-0.08</v>
      </c>
      <c r="AM444" t="s">
        <v>10126</v>
      </c>
      <c r="AN444">
        <v>6</v>
      </c>
      <c r="AO444" t="s">
        <v>10125</v>
      </c>
      <c r="AP444">
        <v>2.1472869649076E-2</v>
      </c>
      <c r="AQ444">
        <f>(Table2[[#This Row],[Sharpe Ratio]]-AVERAGE(Table2[Sharpe Ratio]))/_xlfn.STDEV.P(Table2[Sharpe Ratio])</f>
        <v>-0.36902055675884965</v>
      </c>
      <c r="AR4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45" spans="1:44" x14ac:dyDescent="0.3">
      <c r="A445" t="s">
        <v>2066</v>
      </c>
      <c r="B445" t="s">
        <v>2067</v>
      </c>
      <c r="C445" t="s">
        <v>10079</v>
      </c>
      <c r="D445" t="s">
        <v>46</v>
      </c>
      <c r="E445">
        <v>2718.2376088699998</v>
      </c>
      <c r="F445">
        <v>685.7</v>
      </c>
      <c r="G445">
        <v>-30.534452553944799</v>
      </c>
      <c r="H445">
        <f>(Table2[[#This Row],[1Y Return vs Nifty]]-AVERAGE(Table2[1Y Return vs Nifty]))/_xlfn.STDEV.P(Table2[1Y Return vs Nifty])</f>
        <v>-0.89909130017095629</v>
      </c>
      <c r="I445">
        <v>0.31877514776550098</v>
      </c>
      <c r="J445">
        <f>(Table2[[#This Row],[1M Return vs Nifty]]-AVERAGE(Table2[1M Return vs Nifty]))/_xlfn.STDEV.P(Table2[1M Return vs Nifty])</f>
        <v>-0.14263956425339666</v>
      </c>
      <c r="K445">
        <v>-20.975856254712301</v>
      </c>
      <c r="L445">
        <f>(Table2[[#This Row],[6M Return vs Nifty]]-AVERAGE(Table2[6M Return vs Nifty]))/_xlfn.STDEV.P(Table2[6M Return vs Nifty])</f>
        <v>-1.0363428254362037</v>
      </c>
      <c r="M445">
        <v>0.54349673623942696</v>
      </c>
      <c r="N445">
        <f>(Table2[[#This Row],[1W Return vs Nifty]]-AVERAGE(Table2[1W Return vs Nifty]))/_xlfn.STDEV.P(Table2[1W Return vs Nifty])</f>
        <v>0.67896638947569121</v>
      </c>
      <c r="O445">
        <v>663.62</v>
      </c>
      <c r="P445">
        <v>666.41846168992697</v>
      </c>
      <c r="Q445">
        <v>700.27583992526297</v>
      </c>
      <c r="R445">
        <v>68.348722188324004</v>
      </c>
      <c r="S445" s="2">
        <f>(Table2[[#This Row],[Close Price]]-Table2[[#This Row],[20D EMA]])/Table2[[#This Row],[20D EMA]]</f>
        <v>3.327205328350568E-2</v>
      </c>
      <c r="T445" s="2">
        <f>(Table2[[#This Row],[Close Price]]-Table2[[#This Row],[50D EMA]])/Table2[[#This Row],[50D EMA]]</f>
        <v>2.8933079466583626E-2</v>
      </c>
      <c r="U445" s="2">
        <f>(Table2[[#This Row],[Close Price]]-Table2[[#This Row],[200D EMA]])/Table2[[#This Row],[200D EMA]]</f>
        <v>-2.0814426393488791E-2</v>
      </c>
      <c r="V445">
        <v>0.82329759154771898</v>
      </c>
      <c r="W445">
        <v>678.6</v>
      </c>
      <c r="X445">
        <v>690.3</v>
      </c>
      <c r="Y445">
        <v>647.25</v>
      </c>
      <c r="Z445">
        <v>690.3</v>
      </c>
      <c r="AA445">
        <v>600</v>
      </c>
      <c r="AB445">
        <v>690.3</v>
      </c>
      <c r="AC445" s="2">
        <f>(Table2[[#This Row],[Close Price]]/Table2[[#This Row],[Day Low]])-1</f>
        <v>1.0462717359269069E-2</v>
      </c>
      <c r="AD445" s="2">
        <f>(Table2[[#This Row],[Day High]]/Table2[[#This Row],[Close Price]])-1</f>
        <v>6.7084730931892267E-3</v>
      </c>
      <c r="AE445" s="2">
        <f>(Table2[[#This Row],[Close Price]]/Table2[[#This Row],[Current Week Low]])-1</f>
        <v>5.9405175743530325E-2</v>
      </c>
      <c r="AF445" s="2">
        <f>(Table2[[#This Row],[Current Week High]]/Table2[[#This Row],[Close Price]])-1</f>
        <v>6.7084730931892267E-3</v>
      </c>
      <c r="AG445" s="2">
        <f>(Table2[[#This Row],[Close Price]]/Table2[[#This Row],[Current Month Low]])-1</f>
        <v>0.14283333333333337</v>
      </c>
      <c r="AH445" s="2">
        <f>(Table2[[#This Row],[Current Month High]]/Table2[[#This Row],[Close Price]])-1</f>
        <v>6.7084730931892267E-3</v>
      </c>
      <c r="AI445">
        <v>23.377570366049198</v>
      </c>
      <c r="AJ445">
        <v>14.302383730621701</v>
      </c>
      <c r="AK445" t="str">
        <f>IF(AND(Table2[[#This Row],[20D EMA]]&gt;Table2[[#This Row],[50D EMA]],Table2[[#This Row],[50D EMA]]&gt;Table2[[#This Row],[200D EMA]]),"Uptrend","Downtrend/NoTrend")</f>
        <v>Downtrend/NoTrend</v>
      </c>
      <c r="AL445">
        <v>-0.19</v>
      </c>
      <c r="AM445" t="s">
        <v>10126</v>
      </c>
      <c r="AN445">
        <v>2.73</v>
      </c>
      <c r="AO445" t="s">
        <v>10125</v>
      </c>
      <c r="AP445">
        <v>1.9734731856506E-2</v>
      </c>
      <c r="AQ445">
        <f>(Table2[[#This Row],[Sharpe Ratio]]-AVERAGE(Table2[Sharpe Ratio]))/_xlfn.STDEV.P(Table2[Sharpe Ratio])</f>
        <v>-0.38867174995547366</v>
      </c>
      <c r="AR4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46" spans="1:44" x14ac:dyDescent="0.3">
      <c r="A446" t="s">
        <v>450</v>
      </c>
      <c r="B446" t="s">
        <v>451</v>
      </c>
      <c r="C446" t="s">
        <v>10074</v>
      </c>
      <c r="D446" t="s">
        <v>452</v>
      </c>
      <c r="E446">
        <v>49537.502906200003</v>
      </c>
      <c r="F446">
        <v>330.25</v>
      </c>
      <c r="G446">
        <v>23.1140068091423</v>
      </c>
      <c r="H446">
        <f>(Table2[[#This Row],[1Y Return vs Nifty]]-AVERAGE(Table2[1Y Return vs Nifty]))/_xlfn.STDEV.P(Table2[1Y Return vs Nifty])</f>
        <v>-0.25708704800041993</v>
      </c>
      <c r="I446">
        <v>1.4789126455430099</v>
      </c>
      <c r="J446">
        <f>(Table2[[#This Row],[1M Return vs Nifty]]-AVERAGE(Table2[1M Return vs Nifty]))/_xlfn.STDEV.P(Table2[1M Return vs Nifty])</f>
        <v>-3.5191403242710244E-2</v>
      </c>
      <c r="K446">
        <v>38.245618602896698</v>
      </c>
      <c r="L446">
        <f>(Table2[[#This Row],[6M Return vs Nifty]]-AVERAGE(Table2[6M Return vs Nifty]))/_xlfn.STDEV.P(Table2[6M Return vs Nifty])</f>
        <v>0.77287021249290466</v>
      </c>
      <c r="M446">
        <v>-0.516141186654128</v>
      </c>
      <c r="N446">
        <f>(Table2[[#This Row],[1W Return vs Nifty]]-AVERAGE(Table2[1W Return vs Nifty]))/_xlfn.STDEV.P(Table2[1W Return vs Nifty])</f>
        <v>0.47116765341402278</v>
      </c>
      <c r="O446">
        <v>314.63</v>
      </c>
      <c r="P446">
        <v>305.32348684170898</v>
      </c>
      <c r="Q446">
        <v>269.66278039197402</v>
      </c>
      <c r="R446">
        <v>66.337252614382507</v>
      </c>
      <c r="S446" s="2">
        <f>(Table2[[#This Row],[Close Price]]-Table2[[#This Row],[20D EMA]])/Table2[[#This Row],[20D EMA]]</f>
        <v>4.9645615484855243E-2</v>
      </c>
      <c r="T446" s="2">
        <f>(Table2[[#This Row],[Close Price]]-Table2[[#This Row],[50D EMA]])/Table2[[#This Row],[50D EMA]]</f>
        <v>8.1639684572362578E-2</v>
      </c>
      <c r="U446" s="2">
        <f>(Table2[[#This Row],[Close Price]]-Table2[[#This Row],[200D EMA]])/Table2[[#This Row],[200D EMA]]</f>
        <v>0.22467772348841819</v>
      </c>
      <c r="V446">
        <v>0.768856079024828</v>
      </c>
      <c r="W446">
        <v>322</v>
      </c>
      <c r="X446">
        <v>333.6</v>
      </c>
      <c r="Y446">
        <v>314</v>
      </c>
      <c r="Z446">
        <v>334.05</v>
      </c>
      <c r="AA446">
        <v>253.4</v>
      </c>
      <c r="AB446">
        <v>334.05</v>
      </c>
      <c r="AC446" s="2">
        <f>(Table2[[#This Row],[Close Price]]/Table2[[#This Row],[Day Low]])-1</f>
        <v>2.5621118012422395E-2</v>
      </c>
      <c r="AD446" s="2">
        <f>(Table2[[#This Row],[Day High]]/Table2[[#This Row],[Close Price]])-1</f>
        <v>1.0143830431491363E-2</v>
      </c>
      <c r="AE446" s="2">
        <f>(Table2[[#This Row],[Close Price]]/Table2[[#This Row],[Current Week Low]])-1</f>
        <v>5.1751592356687803E-2</v>
      </c>
      <c r="AF446" s="2">
        <f>(Table2[[#This Row],[Current Week High]]/Table2[[#This Row],[Close Price]])-1</f>
        <v>1.1506434519303665E-2</v>
      </c>
      <c r="AG446" s="2">
        <f>(Table2[[#This Row],[Close Price]]/Table2[[#This Row],[Current Month Low]])-1</f>
        <v>0.30327545382794008</v>
      </c>
      <c r="AH446" s="2">
        <f>(Table2[[#This Row],[Current Month High]]/Table2[[#This Row],[Close Price]])-1</f>
        <v>1.1506434519303665E-2</v>
      </c>
      <c r="AI446">
        <v>1.1506434519303601</v>
      </c>
      <c r="AJ446">
        <v>72.274387063119406</v>
      </c>
      <c r="AK446" t="str">
        <f>IF(AND(Table2[[#This Row],[20D EMA]]&gt;Table2[[#This Row],[50D EMA]],Table2[[#This Row],[50D EMA]]&gt;Table2[[#This Row],[200D EMA]]),"Uptrend","Downtrend/NoTrend")</f>
        <v>Uptrend</v>
      </c>
      <c r="AL446">
        <v>0.12</v>
      </c>
      <c r="AM446" t="s">
        <v>10125</v>
      </c>
      <c r="AN446">
        <v>4.76</v>
      </c>
      <c r="AO446" t="s">
        <v>10125</v>
      </c>
      <c r="AP446">
        <v>1.9701922621500001E-2</v>
      </c>
      <c r="AQ446">
        <f>(Table2[[#This Row],[Sharpe Ratio]]-AVERAGE(Table2[Sharpe Ratio]))/_xlfn.STDEV.P(Table2[Sharpe Ratio])</f>
        <v>-0.38904268752929116</v>
      </c>
      <c r="AR4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0.56271672713450616</v>
      </c>
    </row>
    <row r="447" spans="1:44" x14ac:dyDescent="0.3">
      <c r="A447" t="s">
        <v>770</v>
      </c>
      <c r="B447" t="s">
        <v>771</v>
      </c>
      <c r="C447" t="s">
        <v>10087</v>
      </c>
      <c r="D447" t="s">
        <v>526</v>
      </c>
      <c r="E447">
        <v>19865.613442038</v>
      </c>
      <c r="F447">
        <v>164.71</v>
      </c>
      <c r="G447">
        <v>-39.178108180269703</v>
      </c>
      <c r="H447">
        <f>(Table2[[#This Row],[1Y Return vs Nifty]]-AVERAGE(Table2[1Y Return vs Nifty]))/_xlfn.STDEV.P(Table2[1Y Return vs Nifty])</f>
        <v>-1.0025288216259816</v>
      </c>
      <c r="I447">
        <v>2.8217084771816099</v>
      </c>
      <c r="J447">
        <f>(Table2[[#This Row],[1M Return vs Nifty]]-AVERAGE(Table2[1M Return vs Nifty]))/_xlfn.STDEV.P(Table2[1M Return vs Nifty])</f>
        <v>8.917397844591185E-2</v>
      </c>
      <c r="K447">
        <v>-24.972393966079899</v>
      </c>
      <c r="L447">
        <f>(Table2[[#This Row],[6M Return vs Nifty]]-AVERAGE(Table2[6M Return vs Nifty]))/_xlfn.STDEV.P(Table2[6M Return vs Nifty])</f>
        <v>-1.1584368487844352</v>
      </c>
      <c r="M447">
        <v>-6.9071267332642501</v>
      </c>
      <c r="N447">
        <f>(Table2[[#This Row],[1W Return vs Nifty]]-AVERAGE(Table2[1W Return vs Nifty]))/_xlfn.STDEV.P(Table2[1W Return vs Nifty])</f>
        <v>-0.78212716558178741</v>
      </c>
      <c r="O447">
        <v>167.11</v>
      </c>
      <c r="P447">
        <v>164.10722972731401</v>
      </c>
      <c r="Q447">
        <v>170.17523502180799</v>
      </c>
      <c r="R447">
        <v>39.593977791647703</v>
      </c>
      <c r="S447" s="2">
        <f>(Table2[[#This Row],[Close Price]]-Table2[[#This Row],[20D EMA]])/Table2[[#This Row],[20D EMA]]</f>
        <v>-1.4361797618335261E-2</v>
      </c>
      <c r="T447" s="2">
        <f>(Table2[[#This Row],[Close Price]]-Table2[[#This Row],[50D EMA]])/Table2[[#This Row],[50D EMA]]</f>
        <v>3.6730269207979707E-3</v>
      </c>
      <c r="U447" s="2">
        <f>(Table2[[#This Row],[Close Price]]-Table2[[#This Row],[200D EMA]])/Table2[[#This Row],[200D EMA]]</f>
        <v>-3.2115337000166999E-2</v>
      </c>
      <c r="V447">
        <v>0.81658153021399704</v>
      </c>
      <c r="W447">
        <v>162.5</v>
      </c>
      <c r="X447">
        <v>165.77</v>
      </c>
      <c r="Y447">
        <v>162.5</v>
      </c>
      <c r="Z447">
        <v>172.1</v>
      </c>
      <c r="AA447">
        <v>142.44999999999999</v>
      </c>
      <c r="AB447">
        <v>180.95</v>
      </c>
      <c r="AC447" s="2">
        <f>(Table2[[#This Row],[Close Price]]/Table2[[#This Row],[Day Low]])-1</f>
        <v>1.3600000000000056E-2</v>
      </c>
      <c r="AD447" s="2">
        <f>(Table2[[#This Row],[Day High]]/Table2[[#This Row],[Close Price]])-1</f>
        <v>6.435553396879401E-3</v>
      </c>
      <c r="AE447" s="2">
        <f>(Table2[[#This Row],[Close Price]]/Table2[[#This Row],[Current Week Low]])-1</f>
        <v>1.3600000000000056E-2</v>
      </c>
      <c r="AF447" s="2">
        <f>(Table2[[#This Row],[Current Week High]]/Table2[[#This Row],[Close Price]])-1</f>
        <v>4.4866735474470287E-2</v>
      </c>
      <c r="AG447" s="2">
        <f>(Table2[[#This Row],[Close Price]]/Table2[[#This Row],[Current Month Low]])-1</f>
        <v>0.15626535626535643</v>
      </c>
      <c r="AH447" s="2">
        <f>(Table2[[#This Row],[Current Month High]]/Table2[[#This Row],[Close Price]])-1</f>
        <v>9.8597535061623276E-2</v>
      </c>
      <c r="AI447">
        <v>38.121546961325897</v>
      </c>
      <c r="AJ447">
        <v>15.789103690685399</v>
      </c>
      <c r="AK447" t="str">
        <f>IF(AND(Table2[[#This Row],[20D EMA]]&gt;Table2[[#This Row],[50D EMA]],Table2[[#This Row],[50D EMA]]&gt;Table2[[#This Row],[200D EMA]]),"Uptrend","Downtrend/NoTrend")</f>
        <v>Downtrend/NoTrend</v>
      </c>
      <c r="AL447">
        <v>-0.02</v>
      </c>
      <c r="AM447" t="s">
        <v>10126</v>
      </c>
      <c r="AN447">
        <v>-7.74</v>
      </c>
      <c r="AO447" t="s">
        <v>10126</v>
      </c>
      <c r="AP447">
        <v>1.9534809128321999E-2</v>
      </c>
      <c r="AQ447">
        <f>(Table2[[#This Row],[Sharpe Ratio]]-AVERAGE(Table2[Sharpe Ratio]))/_xlfn.STDEV.P(Table2[Sharpe Ratio])</f>
        <v>-0.39093205415732352</v>
      </c>
      <c r="AR4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48" spans="1:44" x14ac:dyDescent="0.3">
      <c r="A448" t="s">
        <v>901</v>
      </c>
      <c r="B448" t="s">
        <v>902</v>
      </c>
      <c r="C448" t="s">
        <v>10076</v>
      </c>
      <c r="D448" t="s">
        <v>903</v>
      </c>
      <c r="E448">
        <v>16054.111930950001</v>
      </c>
      <c r="F448">
        <v>180.54</v>
      </c>
      <c r="G448">
        <v>16.161949063835401</v>
      </c>
      <c r="H448">
        <f>(Table2[[#This Row],[1Y Return vs Nifty]]-AVERAGE(Table2[1Y Return vs Nifty]))/_xlfn.STDEV.P(Table2[1Y Return vs Nifty])</f>
        <v>-0.34028143394942423</v>
      </c>
      <c r="I448">
        <v>6.3424541819593596</v>
      </c>
      <c r="J448">
        <f>(Table2[[#This Row],[1M Return vs Nifty]]-AVERAGE(Table2[1M Return vs Nifty]))/_xlfn.STDEV.P(Table2[1M Return vs Nifty])</f>
        <v>0.41525399231439919</v>
      </c>
      <c r="K448">
        <v>1.5413872511360101</v>
      </c>
      <c r="L448">
        <f>(Table2[[#This Row],[6M Return vs Nifty]]-AVERAGE(Table2[6M Return vs Nifty]))/_xlfn.STDEV.P(Table2[6M Return vs Nifty])</f>
        <v>-0.34844218420840289</v>
      </c>
      <c r="M448">
        <v>-2.7264883818833798</v>
      </c>
      <c r="N448">
        <f>(Table2[[#This Row],[1W Return vs Nifty]]-AVERAGE(Table2[1W Return vs Nifty]))/_xlfn.STDEV.P(Table2[1W Return vs Nifty])</f>
        <v>3.7710768281164403E-2</v>
      </c>
      <c r="O448">
        <v>173.46</v>
      </c>
      <c r="P448">
        <v>163.37918536695099</v>
      </c>
      <c r="Q448">
        <v>150.52106779943401</v>
      </c>
      <c r="R448">
        <v>63.479200382579997</v>
      </c>
      <c r="S448" s="2">
        <f>(Table2[[#This Row],[Close Price]]-Table2[[#This Row],[20D EMA]])/Table2[[#This Row],[20D EMA]]</f>
        <v>4.0816326530612151E-2</v>
      </c>
      <c r="T448" s="2">
        <f>(Table2[[#This Row],[Close Price]]-Table2[[#This Row],[50D EMA]])/Table2[[#This Row],[50D EMA]]</f>
        <v>0.10503672542194202</v>
      </c>
      <c r="U448" s="2">
        <f>(Table2[[#This Row],[Close Price]]-Table2[[#This Row],[200D EMA]])/Table2[[#This Row],[200D EMA]]</f>
        <v>0.19943342576180464</v>
      </c>
      <c r="V448">
        <v>1.1472361937043001</v>
      </c>
      <c r="W448">
        <v>179.64</v>
      </c>
      <c r="X448">
        <v>183.5</v>
      </c>
      <c r="Y448">
        <v>176.8</v>
      </c>
      <c r="Z448">
        <v>184.95</v>
      </c>
      <c r="AA448">
        <v>134.15</v>
      </c>
      <c r="AB448">
        <v>187.4</v>
      </c>
      <c r="AC448" s="2">
        <f>(Table2[[#This Row],[Close Price]]/Table2[[#This Row],[Day Low]])-1</f>
        <v>5.0100200400802208E-3</v>
      </c>
      <c r="AD448" s="2">
        <f>(Table2[[#This Row],[Day High]]/Table2[[#This Row],[Close Price]])-1</f>
        <v>1.6395258668439272E-2</v>
      </c>
      <c r="AE448" s="2">
        <f>(Table2[[#This Row],[Close Price]]/Table2[[#This Row],[Current Week Low]])-1</f>
        <v>2.1153846153846079E-2</v>
      </c>
      <c r="AF448" s="2">
        <f>(Table2[[#This Row],[Current Week High]]/Table2[[#This Row],[Close Price]])-1</f>
        <v>2.4426719840478617E-2</v>
      </c>
      <c r="AG448" s="2">
        <f>(Table2[[#This Row],[Close Price]]/Table2[[#This Row],[Current Month Low]])-1</f>
        <v>0.34580693253820338</v>
      </c>
      <c r="AH448" s="2">
        <f>(Table2[[#This Row],[Current Month High]]/Table2[[#This Row],[Close Price]])-1</f>
        <v>3.7997119751855601E-2</v>
      </c>
      <c r="AI448">
        <v>3.7997119751855601</v>
      </c>
      <c r="AJ448">
        <v>51.714285714285701</v>
      </c>
      <c r="AK448" t="str">
        <f>IF(AND(Table2[[#This Row],[20D EMA]]&gt;Table2[[#This Row],[50D EMA]],Table2[[#This Row],[50D EMA]]&gt;Table2[[#This Row],[200D EMA]]),"Uptrend","Downtrend/NoTrend")</f>
        <v>Uptrend</v>
      </c>
      <c r="AL448">
        <v>0.19</v>
      </c>
      <c r="AM448" t="s">
        <v>10125</v>
      </c>
      <c r="AN448">
        <v>7.03</v>
      </c>
      <c r="AO448" t="s">
        <v>10125</v>
      </c>
      <c r="AP448">
        <v>1.9457188372676001E-2</v>
      </c>
      <c r="AQ448">
        <f>(Table2[[#This Row],[Sharpe Ratio]]-AVERAGE(Table2[Sharpe Ratio]))/_xlfn.STDEV.P(Table2[Sharpe Ratio])</f>
        <v>-0.39180962581578915</v>
      </c>
      <c r="AR4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-0.62756848337805271</v>
      </c>
    </row>
    <row r="449" spans="1:44" x14ac:dyDescent="0.3">
      <c r="A449" t="s">
        <v>396</v>
      </c>
      <c r="B449" t="s">
        <v>397</v>
      </c>
      <c r="C449" t="s">
        <v>10082</v>
      </c>
      <c r="D449" t="s">
        <v>62</v>
      </c>
      <c r="E449">
        <v>59679.076274999999</v>
      </c>
      <c r="F449">
        <v>4991.3500000000004</v>
      </c>
      <c r="G449">
        <v>18.281024374950501</v>
      </c>
      <c r="H449">
        <f>(Table2[[#This Row],[1Y Return vs Nifty]]-AVERAGE(Table2[1Y Return vs Nifty]))/_xlfn.STDEV.P(Table2[1Y Return vs Nifty])</f>
        <v>-0.31492273070693072</v>
      </c>
      <c r="I449">
        <v>-11.9708837449054</v>
      </c>
      <c r="J449">
        <f>(Table2[[#This Row],[1M Return vs Nifty]]-AVERAGE(Table2[1M Return vs Nifty]))/_xlfn.STDEV.P(Table2[1M Return vs Nifty])</f>
        <v>-1.2808677915073379</v>
      </c>
      <c r="K449">
        <v>-12.8815390845711</v>
      </c>
      <c r="L449">
        <f>(Table2[[#This Row],[6M Return vs Nifty]]-AVERAGE(Table2[6M Return vs Nifty]))/_xlfn.STDEV.P(Table2[6M Return vs Nifty])</f>
        <v>-0.78906184851755212</v>
      </c>
      <c r="M449">
        <v>-6.9348620897561402</v>
      </c>
      <c r="N449">
        <f>(Table2[[#This Row],[1W Return vs Nifty]]-AVERAGE(Table2[1W Return vs Nifty]))/_xlfn.STDEV.P(Table2[1W Return vs Nifty])</f>
        <v>-0.78756616686582648</v>
      </c>
      <c r="O449">
        <v>5053.2</v>
      </c>
      <c r="P449">
        <v>5050.9743260040505</v>
      </c>
      <c r="Q449">
        <v>4706.4603515357303</v>
      </c>
      <c r="R449">
        <v>44.161687436583698</v>
      </c>
      <c r="S449" s="2">
        <f>(Table2[[#This Row],[Close Price]]-Table2[[#This Row],[20D EMA]])/Table2[[#This Row],[20D EMA]]</f>
        <v>-1.223976885933655E-2</v>
      </c>
      <c r="T449" s="2">
        <f>(Table2[[#This Row],[Close Price]]-Table2[[#This Row],[50D EMA]])/Table2[[#This Row],[50D EMA]]</f>
        <v>-1.1804519713569868E-2</v>
      </c>
      <c r="U449" s="2">
        <f>(Table2[[#This Row],[Close Price]]-Table2[[#This Row],[200D EMA]])/Table2[[#This Row],[200D EMA]]</f>
        <v>6.0531615521059227E-2</v>
      </c>
      <c r="V449">
        <v>1.2806110821274099</v>
      </c>
      <c r="W449">
        <v>4930.55</v>
      </c>
      <c r="X449">
        <v>5020</v>
      </c>
      <c r="Y449">
        <v>4896.8999999999996</v>
      </c>
      <c r="Z449">
        <v>5259</v>
      </c>
      <c r="AA449">
        <v>4407.05</v>
      </c>
      <c r="AB449">
        <v>5259</v>
      </c>
      <c r="AC449" s="2">
        <f>(Table2[[#This Row],[Close Price]]/Table2[[#This Row],[Day Low]])-1</f>
        <v>1.2331281500035596E-2</v>
      </c>
      <c r="AD449" s="2">
        <f>(Table2[[#This Row],[Day High]]/Table2[[#This Row],[Close Price]])-1</f>
        <v>5.7399300790366148E-3</v>
      </c>
      <c r="AE449" s="2">
        <f>(Table2[[#This Row],[Close Price]]/Table2[[#This Row],[Current Week Low]])-1</f>
        <v>1.9287712634524112E-2</v>
      </c>
      <c r="AF449" s="2">
        <f>(Table2[[#This Row],[Current Week High]]/Table2[[#This Row],[Close Price]])-1</f>
        <v>5.3622767387580428E-2</v>
      </c>
      <c r="AG449" s="2">
        <f>(Table2[[#This Row],[Close Price]]/Table2[[#This Row],[Current Month Low]])-1</f>
        <v>0.1325830203877878</v>
      </c>
      <c r="AH449" s="2">
        <f>(Table2[[#This Row],[Current Month High]]/Table2[[#This Row],[Close Price]])-1</f>
        <v>5.3622767387580428E-2</v>
      </c>
      <c r="AI449">
        <v>11.7693609945205</v>
      </c>
      <c r="AJ449">
        <v>47.020618556701002</v>
      </c>
      <c r="AK449" t="str">
        <f>IF(AND(Table2[[#This Row],[20D EMA]]&gt;Table2[[#This Row],[50D EMA]],Table2[[#This Row],[50D EMA]]&gt;Table2[[#This Row],[200D EMA]]),"Uptrend","Downtrend/NoTrend")</f>
        <v>Uptrend</v>
      </c>
      <c r="AL449">
        <v>-0.01</v>
      </c>
      <c r="AM449" t="s">
        <v>10126</v>
      </c>
      <c r="AN449">
        <v>-1.49</v>
      </c>
      <c r="AO449" t="s">
        <v>10126</v>
      </c>
      <c r="AP449">
        <v>1.9400745865438E-2</v>
      </c>
      <c r="AQ449">
        <f>(Table2[[#This Row],[Sharpe Ratio]]-AVERAGE(Table2[Sharpe Ratio]))/_xlfn.STDEV.P(Table2[Sharpe Ratio])</f>
        <v>-0.39244775854552849</v>
      </c>
      <c r="AR4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-3.5648662961431756</v>
      </c>
    </row>
    <row r="450" spans="1:44" x14ac:dyDescent="0.3">
      <c r="A450" t="s">
        <v>512</v>
      </c>
      <c r="B450" t="s">
        <v>513</v>
      </c>
      <c r="C450" t="s">
        <v>10076</v>
      </c>
      <c r="D450" t="s">
        <v>37</v>
      </c>
      <c r="E450">
        <v>39047.712</v>
      </c>
      <c r="F450">
        <v>236.94</v>
      </c>
      <c r="G450">
        <v>75.782461918967499</v>
      </c>
      <c r="H450">
        <f>(Table2[[#This Row],[1Y Return vs Nifty]]-AVERAGE(Table2[1Y Return vs Nifty]))/_xlfn.STDEV.P(Table2[1Y Return vs Nifty])</f>
        <v>0.37318961860272465</v>
      </c>
      <c r="I450">
        <v>-6.3338497011111201</v>
      </c>
      <c r="J450">
        <f>(Table2[[#This Row],[1M Return vs Nifty]]-AVERAGE(Table2[1M Return vs Nifty]))/_xlfn.STDEV.P(Table2[1M Return vs Nifty])</f>
        <v>-0.75878403615880807</v>
      </c>
      <c r="K450">
        <v>0.75683275174630005</v>
      </c>
      <c r="L450">
        <f>(Table2[[#This Row],[6M Return vs Nifty]]-AVERAGE(Table2[6M Return vs Nifty]))/_xlfn.STDEV.P(Table2[6M Return vs Nifty])</f>
        <v>-0.37241028417002409</v>
      </c>
      <c r="M450">
        <v>-11.1652417539912</v>
      </c>
      <c r="N450">
        <f>(Table2[[#This Row],[1W Return vs Nifty]]-AVERAGE(Table2[1W Return vs Nifty]))/_xlfn.STDEV.P(Table2[1W Return vs Nifty])</f>
        <v>-1.6171585477128232</v>
      </c>
      <c r="O450">
        <v>237.55</v>
      </c>
      <c r="P450">
        <v>235.38083640450199</v>
      </c>
      <c r="Q450">
        <v>212.00567323185399</v>
      </c>
      <c r="R450">
        <v>47.667681145206402</v>
      </c>
      <c r="S450" s="2">
        <f>(Table2[[#This Row],[Close Price]]-Table2[[#This Row],[20D EMA]])/Table2[[#This Row],[20D EMA]]</f>
        <v>-2.5678804462219052E-3</v>
      </c>
      <c r="T450" s="2">
        <f>(Table2[[#This Row],[Close Price]]-Table2[[#This Row],[50D EMA]])/Table2[[#This Row],[50D EMA]]</f>
        <v>6.6240039729427401E-3</v>
      </c>
      <c r="U450" s="2">
        <f>(Table2[[#This Row],[Close Price]]-Table2[[#This Row],[200D EMA]])/Table2[[#This Row],[200D EMA]]</f>
        <v>0.11761160155783798</v>
      </c>
      <c r="V450">
        <v>1.3879770607969599</v>
      </c>
      <c r="W450">
        <v>233.03</v>
      </c>
      <c r="X450">
        <v>239.37</v>
      </c>
      <c r="Y450">
        <v>231</v>
      </c>
      <c r="Z450">
        <v>255</v>
      </c>
      <c r="AA450">
        <v>192.45</v>
      </c>
      <c r="AB450">
        <v>263.25</v>
      </c>
      <c r="AC450" s="2">
        <f>(Table2[[#This Row],[Close Price]]/Table2[[#This Row],[Day Low]])-1</f>
        <v>1.677895549929187E-2</v>
      </c>
      <c r="AD450" s="2">
        <f>(Table2[[#This Row],[Day High]]/Table2[[#This Row],[Close Price]])-1</f>
        <v>1.025576095213987E-2</v>
      </c>
      <c r="AE450" s="2">
        <f>(Table2[[#This Row],[Close Price]]/Table2[[#This Row],[Current Week Low]])-1</f>
        <v>2.5714285714285801E-2</v>
      </c>
      <c r="AF450" s="2">
        <f>(Table2[[#This Row],[Current Week High]]/Table2[[#This Row],[Close Price]])-1</f>
        <v>7.6221828310964801E-2</v>
      </c>
      <c r="AG450" s="2">
        <f>(Table2[[#This Row],[Close Price]]/Table2[[#This Row],[Current Month Low]])-1</f>
        <v>0.23117692907248633</v>
      </c>
      <c r="AH450" s="2">
        <f>(Table2[[#This Row],[Current Month High]]/Table2[[#This Row],[Close Price]])-1</f>
        <v>0.11104076981514299</v>
      </c>
      <c r="AI450">
        <v>37.038912804929502</v>
      </c>
      <c r="AJ450">
        <v>105.677083333333</v>
      </c>
      <c r="AK450" t="str">
        <f>IF(AND(Table2[[#This Row],[20D EMA]]&gt;Table2[[#This Row],[50D EMA]],Table2[[#This Row],[50D EMA]]&gt;Table2[[#This Row],[200D EMA]]),"Uptrend","Downtrend/NoTrend")</f>
        <v>Uptrend</v>
      </c>
      <c r="AL450">
        <v>-7.0000000000000007E-2</v>
      </c>
      <c r="AM450" t="s">
        <v>10126</v>
      </c>
      <c r="AN450">
        <v>-1.62</v>
      </c>
      <c r="AO450" t="s">
        <v>10126</v>
      </c>
      <c r="AP450">
        <v>1.8833810473259001E-2</v>
      </c>
      <c r="AQ450">
        <f>(Table2[[#This Row],[Sharpe Ratio]]-AVERAGE(Table2[Sharpe Ratio]))/_xlfn.STDEV.P(Table2[Sharpe Ratio])</f>
        <v>-0.39885746724028071</v>
      </c>
      <c r="AR4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-2.7740207166792112</v>
      </c>
    </row>
    <row r="451" spans="1:44" x14ac:dyDescent="0.3">
      <c r="A451" t="s">
        <v>263</v>
      </c>
      <c r="B451" t="s">
        <v>264</v>
      </c>
      <c r="C451" t="s">
        <v>10074</v>
      </c>
      <c r="D451" t="s">
        <v>177</v>
      </c>
      <c r="E451">
        <v>98542.983436800001</v>
      </c>
      <c r="F451">
        <v>896</v>
      </c>
      <c r="G451">
        <v>10.3409771968277</v>
      </c>
      <c r="H451">
        <f>(Table2[[#This Row],[1Y Return vs Nifty]]-AVERAGE(Table2[1Y Return vs Nifty]))/_xlfn.STDEV.P(Table2[1Y Return vs Nifty])</f>
        <v>-0.40994025984583604</v>
      </c>
      <c r="I451">
        <v>-12.8051117294807</v>
      </c>
      <c r="J451">
        <f>(Table2[[#This Row],[1M Return vs Nifty]]-AVERAGE(Table2[1M Return vs Nifty]))/_xlfn.STDEV.P(Table2[1M Return vs Nifty])</f>
        <v>-1.3581312736187123</v>
      </c>
      <c r="K451">
        <v>-18.852156408083399</v>
      </c>
      <c r="L451">
        <f>(Table2[[#This Row],[6M Return vs Nifty]]-AVERAGE(Table2[6M Return vs Nifty]))/_xlfn.STDEV.P(Table2[6M Return vs Nifty])</f>
        <v>-0.97146390338289046</v>
      </c>
      <c r="M451">
        <v>-5.0874954280081202</v>
      </c>
      <c r="N451">
        <f>(Table2[[#This Row],[1W Return vs Nifty]]-AVERAGE(Table2[1W Return vs Nifty]))/_xlfn.STDEV.P(Table2[1W Return vs Nifty])</f>
        <v>-0.42529104527954043</v>
      </c>
      <c r="O451">
        <v>927.98</v>
      </c>
      <c r="P451">
        <v>938.59492422164101</v>
      </c>
      <c r="Q451">
        <v>967.82711057728</v>
      </c>
      <c r="R451">
        <v>34.810425123609399</v>
      </c>
      <c r="S451" s="2">
        <f>(Table2[[#This Row],[Close Price]]-Table2[[#This Row],[20D EMA]])/Table2[[#This Row],[20D EMA]]</f>
        <v>-3.4461949610983013E-2</v>
      </c>
      <c r="T451" s="2">
        <f>(Table2[[#This Row],[Close Price]]-Table2[[#This Row],[50D EMA]])/Table2[[#This Row],[50D EMA]]</f>
        <v>-4.538158381472622E-2</v>
      </c>
      <c r="U451" s="2">
        <f>(Table2[[#This Row],[Close Price]]-Table2[[#This Row],[200D EMA]])/Table2[[#This Row],[200D EMA]]</f>
        <v>-7.4214815634206885E-2</v>
      </c>
      <c r="V451">
        <v>0.50212176318672697</v>
      </c>
      <c r="W451">
        <v>895</v>
      </c>
      <c r="X451">
        <v>906</v>
      </c>
      <c r="Y451">
        <v>886.25</v>
      </c>
      <c r="Z451">
        <v>923.9</v>
      </c>
      <c r="AA451">
        <v>824.25</v>
      </c>
      <c r="AB451">
        <v>1190</v>
      </c>
      <c r="AC451" s="2">
        <f>(Table2[[#This Row],[Close Price]]/Table2[[#This Row],[Day Low]])-1</f>
        <v>1.1173184357542443E-3</v>
      </c>
      <c r="AD451" s="2">
        <f>(Table2[[#This Row],[Day High]]/Table2[[#This Row],[Close Price]])-1</f>
        <v>1.1160714285714191E-2</v>
      </c>
      <c r="AE451" s="2">
        <f>(Table2[[#This Row],[Close Price]]/Table2[[#This Row],[Current Week Low]])-1</f>
        <v>1.100141043723557E-2</v>
      </c>
      <c r="AF451" s="2">
        <f>(Table2[[#This Row],[Current Week High]]/Table2[[#This Row],[Close Price]])-1</f>
        <v>3.1138392857142927E-2</v>
      </c>
      <c r="AG451" s="2">
        <f>(Table2[[#This Row],[Close Price]]/Table2[[#This Row],[Current Month Low]])-1</f>
        <v>8.7048832271762189E-2</v>
      </c>
      <c r="AH451" s="2">
        <f>(Table2[[#This Row],[Current Month High]]/Table2[[#This Row],[Close Price]])-1</f>
        <v>0.328125</v>
      </c>
      <c r="AI451">
        <v>40.558035714285701</v>
      </c>
      <c r="AJ451">
        <v>71.647509578544003</v>
      </c>
      <c r="AK451" t="str">
        <f>IF(AND(Table2[[#This Row],[20D EMA]]&gt;Table2[[#This Row],[50D EMA]],Table2[[#This Row],[50D EMA]]&gt;Table2[[#This Row],[200D EMA]]),"Uptrend","Downtrend/NoTrend")</f>
        <v>Downtrend/NoTrend</v>
      </c>
      <c r="AL451">
        <v>-0.11</v>
      </c>
      <c r="AM451" t="s">
        <v>10126</v>
      </c>
      <c r="AN451">
        <v>-6.36</v>
      </c>
      <c r="AO451" t="s">
        <v>10126</v>
      </c>
      <c r="AP451">
        <v>1.8471587109314E-2</v>
      </c>
      <c r="AQ451">
        <f>(Table2[[#This Row],[Sharpe Ratio]]-AVERAGE(Table2[Sharpe Ratio]))/_xlfn.STDEV.P(Table2[Sharpe Ratio])</f>
        <v>-0.40295272443774921</v>
      </c>
      <c r="AR4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52" spans="1:44" x14ac:dyDescent="0.3">
      <c r="A452" t="s">
        <v>182</v>
      </c>
      <c r="B452" t="s">
        <v>183</v>
      </c>
      <c r="C452" t="s">
        <v>10078</v>
      </c>
      <c r="D452" t="s">
        <v>184</v>
      </c>
      <c r="E452">
        <v>140724.734965465</v>
      </c>
      <c r="F452">
        <v>1375.85</v>
      </c>
      <c r="G452">
        <v>2.1349395330823899</v>
      </c>
      <c r="H452">
        <f>(Table2[[#This Row],[1Y Return vs Nifty]]-AVERAGE(Table2[1Y Return vs Nifty]))/_xlfn.STDEV.P(Table2[1Y Return vs Nifty])</f>
        <v>-0.50814086310902939</v>
      </c>
      <c r="I452">
        <v>-3.1559710532085998</v>
      </c>
      <c r="J452">
        <f>(Table2[[#This Row],[1M Return vs Nifty]]-AVERAGE(Table2[1M Return vs Nifty]))/_xlfn.STDEV.P(Table2[1M Return vs Nifty])</f>
        <v>-0.46445925372018615</v>
      </c>
      <c r="K452">
        <v>13.423823679285</v>
      </c>
      <c r="L452">
        <f>(Table2[[#This Row],[6M Return vs Nifty]]-AVERAGE(Table2[6M Return vs Nifty]))/_xlfn.STDEV.P(Table2[6M Return vs Nifty])</f>
        <v>1.4565642933018094E-2</v>
      </c>
      <c r="M452">
        <v>-2.6793057592420899</v>
      </c>
      <c r="N452">
        <f>(Table2[[#This Row],[1W Return vs Nifty]]-AVERAGE(Table2[1W Return vs Nifty]))/_xlfn.STDEV.P(Table2[1W Return vs Nifty])</f>
        <v>4.696344708503504E-2</v>
      </c>
      <c r="O452">
        <v>1372.33</v>
      </c>
      <c r="P452">
        <v>1328.9071903671199</v>
      </c>
      <c r="Q452">
        <v>1193.16947763344</v>
      </c>
      <c r="R452">
        <v>48.8639681049074</v>
      </c>
      <c r="S452" s="2">
        <f>(Table2[[#This Row],[Close Price]]-Table2[[#This Row],[20D EMA]])/Table2[[#This Row],[20D EMA]]</f>
        <v>2.5649807262101551E-3</v>
      </c>
      <c r="T452" s="2">
        <f>(Table2[[#This Row],[Close Price]]-Table2[[#This Row],[50D EMA]])/Table2[[#This Row],[50D EMA]]</f>
        <v>3.5324370259379581E-2</v>
      </c>
      <c r="U452" s="2">
        <f>(Table2[[#This Row],[Close Price]]-Table2[[#This Row],[200D EMA]])/Table2[[#This Row],[200D EMA]]</f>
        <v>0.15310525938770464</v>
      </c>
      <c r="V452">
        <v>1.18993728573678</v>
      </c>
      <c r="W452">
        <v>1358.95</v>
      </c>
      <c r="X452">
        <v>1382.15</v>
      </c>
      <c r="Y452">
        <v>1319.4</v>
      </c>
      <c r="Z452">
        <v>1429.85</v>
      </c>
      <c r="AA452">
        <v>1251.7</v>
      </c>
      <c r="AB452">
        <v>1467.1</v>
      </c>
      <c r="AC452" s="2">
        <f>(Table2[[#This Row],[Close Price]]/Table2[[#This Row],[Day Low]])-1</f>
        <v>1.2436071967327544E-2</v>
      </c>
      <c r="AD452" s="2">
        <f>(Table2[[#This Row],[Day High]]/Table2[[#This Row],[Close Price]])-1</f>
        <v>4.5789875349784293E-3</v>
      </c>
      <c r="AE452" s="2">
        <f>(Table2[[#This Row],[Close Price]]/Table2[[#This Row],[Current Week Low]])-1</f>
        <v>4.278459906017873E-2</v>
      </c>
      <c r="AF452" s="2">
        <f>(Table2[[#This Row],[Current Week High]]/Table2[[#This Row],[Close Price]])-1</f>
        <v>3.9248464585528886E-2</v>
      </c>
      <c r="AG452" s="2">
        <f>(Table2[[#This Row],[Close Price]]/Table2[[#This Row],[Current Month Low]])-1</f>
        <v>9.9185108252776155E-2</v>
      </c>
      <c r="AH452" s="2">
        <f>(Table2[[#This Row],[Current Month High]]/Table2[[#This Row],[Close Price]])-1</f>
        <v>6.6322636915361333E-2</v>
      </c>
      <c r="AI452">
        <v>6.6322636915361297</v>
      </c>
      <c r="AJ452">
        <v>43.3475724109189</v>
      </c>
      <c r="AK452" t="str">
        <f>IF(AND(Table2[[#This Row],[20D EMA]]&gt;Table2[[#This Row],[50D EMA]],Table2[[#This Row],[50D EMA]]&gt;Table2[[#This Row],[200D EMA]]),"Uptrend","Downtrend/NoTrend")</f>
        <v>Uptrend</v>
      </c>
      <c r="AL452">
        <v>0.05</v>
      </c>
      <c r="AM452" t="s">
        <v>10125</v>
      </c>
      <c r="AN452">
        <v>-3.73</v>
      </c>
      <c r="AO452" t="s">
        <v>10126</v>
      </c>
      <c r="AP452">
        <v>1.8079684595312999E-2</v>
      </c>
      <c r="AQ452">
        <f>(Table2[[#This Row],[Sharpe Ratio]]-AVERAGE(Table2[Sharpe Ratio]))/_xlfn.STDEV.P(Table2[Sharpe Ratio])</f>
        <v>-0.40738353081558482</v>
      </c>
      <c r="AR4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-1.3184545576267472</v>
      </c>
    </row>
    <row r="453" spans="1:44" x14ac:dyDescent="0.3">
      <c r="A453" t="s">
        <v>864</v>
      </c>
      <c r="B453" t="s">
        <v>865</v>
      </c>
      <c r="C453" t="s">
        <v>10086</v>
      </c>
      <c r="D453" t="s">
        <v>866</v>
      </c>
      <c r="E453">
        <v>16747.171860882001</v>
      </c>
      <c r="F453">
        <v>214.22</v>
      </c>
      <c r="G453">
        <v>-11.632525821234699</v>
      </c>
      <c r="H453">
        <f>(Table2[[#This Row],[1Y Return vs Nifty]]-AVERAGE(Table2[1Y Return vs Nifty]))/_xlfn.STDEV.P(Table2[1Y Return vs Nifty])</f>
        <v>-0.6728943603019728</v>
      </c>
      <c r="I453">
        <v>-2.4542960463918599</v>
      </c>
      <c r="J453">
        <f>(Table2[[#This Row],[1M Return vs Nifty]]-AVERAGE(Table2[1M Return vs Nifty]))/_xlfn.STDEV.P(Table2[1M Return vs Nifty])</f>
        <v>-0.39947239720184058</v>
      </c>
      <c r="K453">
        <v>10.167877591658399</v>
      </c>
      <c r="L453">
        <f>(Table2[[#This Row],[6M Return vs Nifty]]-AVERAGE(Table2[6M Return vs Nifty]))/_xlfn.STDEV.P(Table2[6M Return vs Nifty])</f>
        <v>-8.490334406353689E-2</v>
      </c>
      <c r="M453">
        <v>-5.09917628684879</v>
      </c>
      <c r="N453">
        <f>(Table2[[#This Row],[1W Return vs Nifty]]-AVERAGE(Table2[1W Return vs Nifty]))/_xlfn.STDEV.P(Table2[1W Return vs Nifty])</f>
        <v>-0.42758170291906489</v>
      </c>
      <c r="O453">
        <v>213.53</v>
      </c>
      <c r="P453">
        <v>211.485728259008</v>
      </c>
      <c r="Q453">
        <v>194.615655870891</v>
      </c>
      <c r="R453">
        <v>50.103693118756397</v>
      </c>
      <c r="S453" s="2">
        <f>(Table2[[#This Row],[Close Price]]-Table2[[#This Row],[20D EMA]])/Table2[[#This Row],[20D EMA]]</f>
        <v>3.2313960567601635E-3</v>
      </c>
      <c r="T453" s="2">
        <f>(Table2[[#This Row],[Close Price]]-Table2[[#This Row],[50D EMA]])/Table2[[#This Row],[50D EMA]]</f>
        <v>1.2928871198548769E-2</v>
      </c>
      <c r="U453" s="2">
        <f>(Table2[[#This Row],[Close Price]]-Table2[[#This Row],[200D EMA]])/Table2[[#This Row],[200D EMA]]</f>
        <v>0.10073364365976094</v>
      </c>
      <c r="V453">
        <v>0.67366823821074495</v>
      </c>
      <c r="W453">
        <v>211.64</v>
      </c>
      <c r="X453">
        <v>215.6</v>
      </c>
      <c r="Y453">
        <v>210.02</v>
      </c>
      <c r="Z453">
        <v>219.45</v>
      </c>
      <c r="AA453">
        <v>186.3</v>
      </c>
      <c r="AB453">
        <v>224.5</v>
      </c>
      <c r="AC453" s="2">
        <f>(Table2[[#This Row],[Close Price]]/Table2[[#This Row],[Day Low]])-1</f>
        <v>1.2190512190512148E-2</v>
      </c>
      <c r="AD453" s="2">
        <f>(Table2[[#This Row],[Day High]]/Table2[[#This Row],[Close Price]])-1</f>
        <v>6.4419755391653677E-3</v>
      </c>
      <c r="AE453" s="2">
        <f>(Table2[[#This Row],[Close Price]]/Table2[[#This Row],[Current Week Low]])-1</f>
        <v>1.999809541948383E-2</v>
      </c>
      <c r="AF453" s="2">
        <f>(Table2[[#This Row],[Current Week High]]/Table2[[#This Row],[Close Price]])-1</f>
        <v>2.4414153673793182E-2</v>
      </c>
      <c r="AG453" s="2">
        <f>(Table2[[#This Row],[Close Price]]/Table2[[#This Row],[Current Month Low]])-1</f>
        <v>0.14986580783682224</v>
      </c>
      <c r="AH453" s="2">
        <f>(Table2[[#This Row],[Current Month High]]/Table2[[#This Row],[Close Price]])-1</f>
        <v>4.7988049668564958E-2</v>
      </c>
      <c r="AI453">
        <v>10.8906731397628</v>
      </c>
      <c r="AJ453">
        <v>57.2834067547724</v>
      </c>
      <c r="AK453" t="str">
        <f>IF(AND(Table2[[#This Row],[20D EMA]]&gt;Table2[[#This Row],[50D EMA]],Table2[[#This Row],[50D EMA]]&gt;Table2[[#This Row],[200D EMA]]),"Uptrend","Downtrend/NoTrend")</f>
        <v>Uptrend</v>
      </c>
      <c r="AL453">
        <v>-0.1</v>
      </c>
      <c r="AM453" t="s">
        <v>10126</v>
      </c>
      <c r="AN453">
        <v>-0.61</v>
      </c>
      <c r="AO453" t="s">
        <v>10126</v>
      </c>
      <c r="AP453">
        <v>1.7655756996718001E-2</v>
      </c>
      <c r="AQ453">
        <f>(Table2[[#This Row],[Sharpe Ratio]]-AVERAGE(Table2[Sharpe Ratio]))/_xlfn.STDEV.P(Table2[Sharpe Ratio])</f>
        <v>-0.41217640924960902</v>
      </c>
      <c r="AR4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-1.9970282137360242</v>
      </c>
    </row>
    <row r="454" spans="1:44" x14ac:dyDescent="0.3">
      <c r="A454" t="s">
        <v>1326</v>
      </c>
      <c r="B454" t="s">
        <v>1327</v>
      </c>
      <c r="C454" t="s">
        <v>10076</v>
      </c>
      <c r="D454" t="s">
        <v>267</v>
      </c>
      <c r="E454">
        <v>7978.7277787200001</v>
      </c>
      <c r="F454">
        <v>7189.95</v>
      </c>
      <c r="G454">
        <v>31.444361479517401</v>
      </c>
      <c r="H454">
        <f>(Table2[[#This Row],[1Y Return vs Nifty]]-AVERAGE(Table2[1Y Return vs Nifty]))/_xlfn.STDEV.P(Table2[1Y Return vs Nifty])</f>
        <v>-0.15739875901761854</v>
      </c>
      <c r="I454">
        <v>-0.78558619708626998</v>
      </c>
      <c r="J454">
        <f>(Table2[[#This Row],[1M Return vs Nifty]]-AVERAGE(Table2[1M Return vs Nifty]))/_xlfn.STDEV.P(Table2[1M Return vs Nifty])</f>
        <v>-0.24492191942503183</v>
      </c>
      <c r="K454">
        <v>28.141273487625298</v>
      </c>
      <c r="L454">
        <f>(Table2[[#This Row],[6M Return vs Nifty]]-AVERAGE(Table2[6M Return vs Nifty]))/_xlfn.STDEV.P(Table2[6M Return vs Nifty])</f>
        <v>0.46418298431700061</v>
      </c>
      <c r="M454">
        <v>-6.3443519463703496E-2</v>
      </c>
      <c r="N454">
        <f>(Table2[[#This Row],[1W Return vs Nifty]]-AVERAGE(Table2[1W Return vs Nifty]))/_xlfn.STDEV.P(Table2[1W Return vs Nifty])</f>
        <v>0.55994326348596024</v>
      </c>
      <c r="O454">
        <v>6887.82</v>
      </c>
      <c r="P454">
        <v>6736.1656269812502</v>
      </c>
      <c r="Q454">
        <v>5991.9438466002503</v>
      </c>
      <c r="R454">
        <v>61.211282312599202</v>
      </c>
      <c r="S454" s="2">
        <f>(Table2[[#This Row],[Close Price]]-Table2[[#This Row],[20D EMA]])/Table2[[#This Row],[20D EMA]]</f>
        <v>4.3864386700000889E-2</v>
      </c>
      <c r="T454" s="2">
        <f>(Table2[[#This Row],[Close Price]]-Table2[[#This Row],[50D EMA]])/Table2[[#This Row],[50D EMA]]</f>
        <v>6.7365382347658945E-2</v>
      </c>
      <c r="U454" s="2">
        <f>(Table2[[#This Row],[Close Price]]-Table2[[#This Row],[200D EMA]])/Table2[[#This Row],[200D EMA]]</f>
        <v>0.19993614494225984</v>
      </c>
      <c r="V454">
        <v>3.1741378473682502</v>
      </c>
      <c r="W454">
        <v>7007.35</v>
      </c>
      <c r="X454">
        <v>7708.75</v>
      </c>
      <c r="Y454">
        <v>6745.75</v>
      </c>
      <c r="Z454">
        <v>7825</v>
      </c>
      <c r="AA454">
        <v>6240.05</v>
      </c>
      <c r="AB454">
        <v>7825</v>
      </c>
      <c r="AC454" s="2">
        <f>(Table2[[#This Row],[Close Price]]/Table2[[#This Row],[Day Low]])-1</f>
        <v>2.6058353015048441E-2</v>
      </c>
      <c r="AD454" s="2">
        <f>(Table2[[#This Row],[Day High]]/Table2[[#This Row],[Close Price]])-1</f>
        <v>7.2156273687577821E-2</v>
      </c>
      <c r="AE454" s="2">
        <f>(Table2[[#This Row],[Close Price]]/Table2[[#This Row],[Current Week Low]])-1</f>
        <v>6.5848867805655464E-2</v>
      </c>
      <c r="AF454" s="2">
        <f>(Table2[[#This Row],[Current Week High]]/Table2[[#This Row],[Close Price]])-1</f>
        <v>8.8324675414988896E-2</v>
      </c>
      <c r="AG454" s="2">
        <f>(Table2[[#This Row],[Close Price]]/Table2[[#This Row],[Current Month Low]])-1</f>
        <v>0.15222634434018945</v>
      </c>
      <c r="AH454" s="2">
        <f>(Table2[[#This Row],[Current Month High]]/Table2[[#This Row],[Close Price]])-1</f>
        <v>8.8324675414988896E-2</v>
      </c>
      <c r="AI454">
        <v>8.8324675414988896</v>
      </c>
      <c r="AJ454">
        <v>66.738943902043005</v>
      </c>
      <c r="AK454" t="str">
        <f>IF(AND(Table2[[#This Row],[20D EMA]]&gt;Table2[[#This Row],[50D EMA]],Table2[[#This Row],[50D EMA]]&gt;Table2[[#This Row],[200D EMA]]),"Uptrend","Downtrend/NoTrend")</f>
        <v>Uptrend</v>
      </c>
      <c r="AL454">
        <v>-7.0000000000000007E-2</v>
      </c>
      <c r="AM454" t="s">
        <v>10126</v>
      </c>
      <c r="AN454">
        <v>7.88</v>
      </c>
      <c r="AO454" t="s">
        <v>10125</v>
      </c>
      <c r="AP454">
        <v>1.7606635694544001E-2</v>
      </c>
      <c r="AQ454">
        <f>(Table2[[#This Row],[Sharpe Ratio]]-AVERAGE(Table2[Sharpe Ratio]))/_xlfn.STDEV.P(Table2[Sharpe Ratio])</f>
        <v>-0.41273176924650762</v>
      </c>
      <c r="AR4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0.20907380011380289</v>
      </c>
    </row>
    <row r="455" spans="1:44" x14ac:dyDescent="0.3">
      <c r="A455" t="s">
        <v>645</v>
      </c>
      <c r="B455" t="s">
        <v>646</v>
      </c>
      <c r="C455" t="s">
        <v>10090</v>
      </c>
      <c r="D455" t="s">
        <v>162</v>
      </c>
      <c r="E455">
        <v>28102.165026179999</v>
      </c>
      <c r="F455">
        <v>1103.0999999999999</v>
      </c>
      <c r="G455">
        <v>-15.8321989516971</v>
      </c>
      <c r="H455">
        <f>(Table2[[#This Row],[1Y Return vs Nifty]]-AVERAGE(Table2[1Y Return vs Nifty]))/_xlfn.STDEV.P(Table2[1Y Return vs Nifty])</f>
        <v>-0.72315131156380796</v>
      </c>
      <c r="I455">
        <v>-6.7782233812320101</v>
      </c>
      <c r="J455">
        <f>(Table2[[#This Row],[1M Return vs Nifty]]-AVERAGE(Table2[1M Return vs Nifty]))/_xlfn.STDEV.P(Table2[1M Return vs Nifty])</f>
        <v>-0.79994048082335045</v>
      </c>
      <c r="K455">
        <v>-8.7295883657084108</v>
      </c>
      <c r="L455">
        <f>(Table2[[#This Row],[6M Return vs Nifty]]-AVERAGE(Table2[6M Return vs Nifty]))/_xlfn.STDEV.P(Table2[6M Return vs Nifty])</f>
        <v>-0.66221996571293362</v>
      </c>
      <c r="M455">
        <v>-7.4806733652175899</v>
      </c>
      <c r="N455">
        <f>(Table2[[#This Row],[1W Return vs Nifty]]-AVERAGE(Table2[1W Return vs Nifty]))/_xlfn.STDEV.P(Table2[1W Return vs Nifty])</f>
        <v>-0.89460168411060681</v>
      </c>
      <c r="O455">
        <v>1097.3</v>
      </c>
      <c r="P455">
        <v>1088.57113214931</v>
      </c>
      <c r="Q455">
        <v>1054.94374258787</v>
      </c>
      <c r="R455">
        <v>51.277251627033799</v>
      </c>
      <c r="S455" s="2">
        <f>(Table2[[#This Row],[Close Price]]-Table2[[#This Row],[20D EMA]])/Table2[[#This Row],[20D EMA]]</f>
        <v>5.2857012667456068E-3</v>
      </c>
      <c r="T455" s="2">
        <f>(Table2[[#This Row],[Close Price]]-Table2[[#This Row],[50D EMA]])/Table2[[#This Row],[50D EMA]]</f>
        <v>1.3346732631062596E-2</v>
      </c>
      <c r="U455" s="2">
        <f>(Table2[[#This Row],[Close Price]]-Table2[[#This Row],[200D EMA]])/Table2[[#This Row],[200D EMA]]</f>
        <v>4.5648175791818381E-2</v>
      </c>
      <c r="V455">
        <v>1.00154591268634</v>
      </c>
      <c r="W455">
        <v>1087.55</v>
      </c>
      <c r="X455">
        <v>1106.9000000000001</v>
      </c>
      <c r="Y455">
        <v>1074</v>
      </c>
      <c r="Z455">
        <v>1125.3</v>
      </c>
      <c r="AA455">
        <v>960.05</v>
      </c>
      <c r="AB455">
        <v>1162</v>
      </c>
      <c r="AC455" s="2">
        <f>(Table2[[#This Row],[Close Price]]/Table2[[#This Row],[Day Low]])-1</f>
        <v>1.4298193186520036E-2</v>
      </c>
      <c r="AD455" s="2">
        <f>(Table2[[#This Row],[Day High]]/Table2[[#This Row],[Close Price]])-1</f>
        <v>3.4448372767656998E-3</v>
      </c>
      <c r="AE455" s="2">
        <f>(Table2[[#This Row],[Close Price]]/Table2[[#This Row],[Current Week Low]])-1</f>
        <v>2.7094972067039036E-2</v>
      </c>
      <c r="AF455" s="2">
        <f>(Table2[[#This Row],[Current Week High]]/Table2[[#This Row],[Close Price]])-1</f>
        <v>2.0125101985314142E-2</v>
      </c>
      <c r="AG455" s="2">
        <f>(Table2[[#This Row],[Close Price]]/Table2[[#This Row],[Current Month Low]])-1</f>
        <v>0.14900265611166086</v>
      </c>
      <c r="AH455" s="2">
        <f>(Table2[[#This Row],[Current Month High]]/Table2[[#This Row],[Close Price]])-1</f>
        <v>5.3394977789865017E-2</v>
      </c>
      <c r="AI455">
        <v>22.291723325174502</v>
      </c>
      <c r="AJ455">
        <v>18.2315112540192</v>
      </c>
      <c r="AK455" t="str">
        <f>IF(AND(Table2[[#This Row],[20D EMA]]&gt;Table2[[#This Row],[50D EMA]],Table2[[#This Row],[50D EMA]]&gt;Table2[[#This Row],[200D EMA]]),"Uptrend","Downtrend/NoTrend")</f>
        <v>Uptrend</v>
      </c>
      <c r="AL455">
        <v>-0.1</v>
      </c>
      <c r="AM455" t="s">
        <v>10126</v>
      </c>
      <c r="AN455">
        <v>-0.75</v>
      </c>
      <c r="AO455" t="s">
        <v>10126</v>
      </c>
      <c r="AP455">
        <v>1.7516366996934998E-2</v>
      </c>
      <c r="AQ455">
        <f>(Table2[[#This Row],[Sharpe Ratio]]-AVERAGE(Table2[Sharpe Ratio]))/_xlfn.STDEV.P(Table2[Sharpe Ratio])</f>
        <v>-0.41375233713468368</v>
      </c>
      <c r="AR4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-3.493665779345382</v>
      </c>
    </row>
    <row r="456" spans="1:44" x14ac:dyDescent="0.3">
      <c r="A456" t="s">
        <v>1469</v>
      </c>
      <c r="B456" t="s">
        <v>1470</v>
      </c>
      <c r="C456" t="s">
        <v>10086</v>
      </c>
      <c r="D456" t="s">
        <v>140</v>
      </c>
      <c r="E456">
        <v>6506.9773059999998</v>
      </c>
      <c r="F456">
        <v>923.5</v>
      </c>
      <c r="G456">
        <v>25.3840095762517</v>
      </c>
      <c r="H456">
        <f>(Table2[[#This Row],[1Y Return vs Nifty]]-AVERAGE(Table2[1Y Return vs Nifty]))/_xlfn.STDEV.P(Table2[1Y Return vs Nifty])</f>
        <v>-0.22992221519394698</v>
      </c>
      <c r="I456">
        <v>-1.0557194416012601</v>
      </c>
      <c r="J456">
        <f>(Table2[[#This Row],[1M Return vs Nifty]]-AVERAGE(Table2[1M Return vs Nifty]))/_xlfn.STDEV.P(Table2[1M Return vs Nifty])</f>
        <v>-0.26994078176384084</v>
      </c>
      <c r="K456">
        <v>-6.8094663613899096</v>
      </c>
      <c r="L456">
        <f>(Table2[[#This Row],[6M Return vs Nifty]]-AVERAGE(Table2[6M Return vs Nifty]))/_xlfn.STDEV.P(Table2[6M Return vs Nifty])</f>
        <v>-0.60356033636428574</v>
      </c>
      <c r="M456">
        <v>-7.50034680908509</v>
      </c>
      <c r="N456">
        <f>(Table2[[#This Row],[1W Return vs Nifty]]-AVERAGE(Table2[1W Return vs Nifty]))/_xlfn.STDEV.P(Table2[1W Return vs Nifty])</f>
        <v>-0.89845971587912199</v>
      </c>
      <c r="O456">
        <v>920.59</v>
      </c>
      <c r="P456">
        <v>891.60505511344797</v>
      </c>
      <c r="Q456">
        <v>818.037613287662</v>
      </c>
      <c r="R456">
        <v>47.840774395652403</v>
      </c>
      <c r="S456" s="2">
        <f>(Table2[[#This Row],[Close Price]]-Table2[[#This Row],[20D EMA]])/Table2[[#This Row],[20D EMA]]</f>
        <v>3.1610163047610424E-3</v>
      </c>
      <c r="T456" s="2">
        <f>(Table2[[#This Row],[Close Price]]-Table2[[#This Row],[50D EMA]])/Table2[[#This Row],[50D EMA]]</f>
        <v>3.5772503423608007E-2</v>
      </c>
      <c r="U456" s="2">
        <f>(Table2[[#This Row],[Close Price]]-Table2[[#This Row],[200D EMA]])/Table2[[#This Row],[200D EMA]]</f>
        <v>0.12892119506398819</v>
      </c>
      <c r="V456">
        <v>1.26170129818386</v>
      </c>
      <c r="W456">
        <v>911.55</v>
      </c>
      <c r="X456">
        <v>927.9</v>
      </c>
      <c r="Y456">
        <v>904.1</v>
      </c>
      <c r="Z456">
        <v>970.7</v>
      </c>
      <c r="AA456">
        <v>780</v>
      </c>
      <c r="AB456">
        <v>1003</v>
      </c>
      <c r="AC456" s="2">
        <f>(Table2[[#This Row],[Close Price]]/Table2[[#This Row],[Day Low]])-1</f>
        <v>1.3109538697822387E-2</v>
      </c>
      <c r="AD456" s="2">
        <f>(Table2[[#This Row],[Day High]]/Table2[[#This Row],[Close Price]])-1</f>
        <v>4.7644829453166171E-3</v>
      </c>
      <c r="AE456" s="2">
        <f>(Table2[[#This Row],[Close Price]]/Table2[[#This Row],[Current Week Low]])-1</f>
        <v>2.1457803340338533E-2</v>
      </c>
      <c r="AF456" s="2">
        <f>(Table2[[#This Row],[Current Week High]]/Table2[[#This Row],[Close Price]])-1</f>
        <v>5.1109907958852174E-2</v>
      </c>
      <c r="AG456" s="2">
        <f>(Table2[[#This Row],[Close Price]]/Table2[[#This Row],[Current Month Low]])-1</f>
        <v>0.18397435897435899</v>
      </c>
      <c r="AH456" s="2">
        <f>(Table2[[#This Row],[Current Month High]]/Table2[[#This Row],[Close Price]])-1</f>
        <v>8.6085544125609204E-2</v>
      </c>
      <c r="AI456">
        <v>8.6085544125609204</v>
      </c>
      <c r="AJ456">
        <v>53.660565723793603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0.02</v>
      </c>
      <c r="AM456" t="s">
        <v>10125</v>
      </c>
      <c r="AN456">
        <v>3.33</v>
      </c>
      <c r="AO456" t="s">
        <v>10125</v>
      </c>
      <c r="AP456">
        <v>1.7500915110852E-2</v>
      </c>
      <c r="AQ456">
        <f>(Table2[[#This Row],[Sharpe Ratio]]-AVERAGE(Table2[Sharpe Ratio]))/_xlfn.STDEV.P(Table2[Sharpe Ratio])</f>
        <v>-0.41392703444577561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-2.4158100836469711</v>
      </c>
    </row>
    <row r="457" spans="1:44" x14ac:dyDescent="0.3">
      <c r="A457" t="s">
        <v>752</v>
      </c>
      <c r="B457" t="s">
        <v>753</v>
      </c>
      <c r="C457" t="s">
        <v>10076</v>
      </c>
      <c r="D457" t="s">
        <v>477</v>
      </c>
      <c r="E457">
        <v>20383.475492879999</v>
      </c>
      <c r="F457">
        <v>784.8</v>
      </c>
      <c r="G457">
        <v>6.2906559564937998</v>
      </c>
      <c r="H457">
        <f>(Table2[[#This Row],[1Y Return vs Nifty]]-AVERAGE(Table2[1Y Return vs Nifty]))/_xlfn.STDEV.P(Table2[1Y Return vs Nifty])</f>
        <v>-0.45840993613891079</v>
      </c>
      <c r="I457">
        <v>-6.9127997023153798</v>
      </c>
      <c r="J457">
        <f>(Table2[[#This Row],[1M Return vs Nifty]]-AVERAGE(Table2[1M Return vs Nifty]))/_xlfn.STDEV.P(Table2[1M Return vs Nifty])</f>
        <v>-0.81240450189300195</v>
      </c>
      <c r="K457">
        <v>-9.3481121466255406</v>
      </c>
      <c r="L457">
        <f>(Table2[[#This Row],[6M Return vs Nifty]]-AVERAGE(Table2[6M Return vs Nifty]))/_xlfn.STDEV.P(Table2[6M Return vs Nifty])</f>
        <v>-0.68111583568907119</v>
      </c>
      <c r="M457">
        <v>-3.24487763725622</v>
      </c>
      <c r="N457">
        <f>(Table2[[#This Row],[1W Return vs Nifty]]-AVERAGE(Table2[1W Return vs Nifty]))/_xlfn.STDEV.P(Table2[1W Return vs Nifty])</f>
        <v>-6.3947194054000733E-2</v>
      </c>
      <c r="O457">
        <v>784.84</v>
      </c>
      <c r="P457">
        <v>769.33887210374303</v>
      </c>
      <c r="Q457">
        <v>724.685137168663</v>
      </c>
      <c r="R457">
        <v>48.031231464272203</v>
      </c>
      <c r="S457" s="2">
        <f>(Table2[[#This Row],[Close Price]]-Table2[[#This Row],[20D EMA]])/Table2[[#This Row],[20D EMA]]</f>
        <v>-5.0965801946992134E-5</v>
      </c>
      <c r="T457" s="2">
        <f>(Table2[[#This Row],[Close Price]]-Table2[[#This Row],[50D EMA]])/Table2[[#This Row],[50D EMA]]</f>
        <v>2.0096642008974219E-2</v>
      </c>
      <c r="U457" s="2">
        <f>(Table2[[#This Row],[Close Price]]-Table2[[#This Row],[200D EMA]])/Table2[[#This Row],[200D EMA]]</f>
        <v>8.2953078168823871E-2</v>
      </c>
      <c r="V457">
        <v>2.50947278500538</v>
      </c>
      <c r="W457">
        <v>780</v>
      </c>
      <c r="X457">
        <v>795.85</v>
      </c>
      <c r="Y457">
        <v>762.45</v>
      </c>
      <c r="Z457">
        <v>808.05</v>
      </c>
      <c r="AA457">
        <v>616.6</v>
      </c>
      <c r="AB457">
        <v>903.25</v>
      </c>
      <c r="AC457" s="2">
        <f>(Table2[[#This Row],[Close Price]]/Table2[[#This Row],[Day Low]])-1</f>
        <v>6.1538461538461764E-3</v>
      </c>
      <c r="AD457" s="2">
        <f>(Table2[[#This Row],[Day High]]/Table2[[#This Row],[Close Price]])-1</f>
        <v>1.4080020387359893E-2</v>
      </c>
      <c r="AE457" s="2">
        <f>(Table2[[#This Row],[Close Price]]/Table2[[#This Row],[Current Week Low]])-1</f>
        <v>2.9313397599842528E-2</v>
      </c>
      <c r="AF457" s="2">
        <f>(Table2[[#This Row],[Current Week High]]/Table2[[#This Row],[Close Price]])-1</f>
        <v>2.9625382262997046E-2</v>
      </c>
      <c r="AG457" s="2">
        <f>(Table2[[#This Row],[Close Price]]/Table2[[#This Row],[Current Month Low]])-1</f>
        <v>0.27278624716185518</v>
      </c>
      <c r="AH457" s="2">
        <f>(Table2[[#This Row],[Current Month High]]/Table2[[#This Row],[Close Price]])-1</f>
        <v>0.15093017329255876</v>
      </c>
      <c r="AI457">
        <v>16.424566768603398</v>
      </c>
      <c r="AJ457">
        <v>40.393559928443601</v>
      </c>
      <c r="AK457" t="str">
        <f>IF(AND(Table2[[#This Row],[20D EMA]]&gt;Table2[[#This Row],[50D EMA]],Table2[[#This Row],[50D EMA]]&gt;Table2[[#This Row],[200D EMA]]),"Uptrend","Downtrend/NoTrend")</f>
        <v>Uptrend</v>
      </c>
      <c r="AL457">
        <v>-0.05</v>
      </c>
      <c r="AM457" t="s">
        <v>10126</v>
      </c>
      <c r="AN457">
        <v>-2.89</v>
      </c>
      <c r="AO457" t="s">
        <v>10126</v>
      </c>
      <c r="AP457">
        <v>1.6718993477561998E-2</v>
      </c>
      <c r="AQ457">
        <f>(Table2[[#This Row],[Sharpe Ratio]]-AVERAGE(Table2[Sharpe Ratio]))/_xlfn.STDEV.P(Table2[Sharpe Ratio])</f>
        <v>-0.4227673537496221</v>
      </c>
      <c r="AR4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-2.4386448215246066</v>
      </c>
    </row>
    <row r="458" spans="1:44" x14ac:dyDescent="0.3">
      <c r="A458" t="s">
        <v>2122</v>
      </c>
      <c r="B458" t="s">
        <v>2123</v>
      </c>
      <c r="C458" t="s">
        <v>10075</v>
      </c>
      <c r="D458" t="s">
        <v>302</v>
      </c>
      <c r="E458">
        <v>2581.6461025599901</v>
      </c>
      <c r="F458">
        <v>1729.6</v>
      </c>
      <c r="G458">
        <v>3.1123344456264599</v>
      </c>
      <c r="H458">
        <f>(Table2[[#This Row],[1Y Return vs Nifty]]-AVERAGE(Table2[1Y Return vs Nifty]))/_xlfn.STDEV.P(Table2[1Y Return vs Nifty])</f>
        <v>-0.49644450318830274</v>
      </c>
      <c r="I458">
        <v>-1.48180296838562</v>
      </c>
      <c r="J458">
        <f>(Table2[[#This Row],[1M Return vs Nifty]]-AVERAGE(Table2[1M Return vs Nifty]))/_xlfn.STDEV.P(Table2[1M Return vs Nifty])</f>
        <v>-0.30940325192589657</v>
      </c>
      <c r="K458">
        <v>10.673366358200299</v>
      </c>
      <c r="L458">
        <f>(Table2[[#This Row],[6M Return vs Nifty]]-AVERAGE(Table2[6M Return vs Nifty]))/_xlfn.STDEV.P(Table2[6M Return vs Nifty])</f>
        <v>-6.9460688014304675E-2</v>
      </c>
      <c r="M458">
        <v>-6.3037387213780702</v>
      </c>
      <c r="N458">
        <f>(Table2[[#This Row],[1W Return vs Nifty]]-AVERAGE(Table2[1W Return vs Nifty]))/_xlfn.STDEV.P(Table2[1W Return vs Nifty])</f>
        <v>-0.66380064714016074</v>
      </c>
      <c r="O458">
        <v>1707.77</v>
      </c>
      <c r="P458">
        <v>1702.21910212433</v>
      </c>
      <c r="Q458">
        <v>1634.5586060569301</v>
      </c>
      <c r="R458">
        <v>54.240566902922197</v>
      </c>
      <c r="S458" s="2">
        <f>(Table2[[#This Row],[Close Price]]-Table2[[#This Row],[20D EMA]])/Table2[[#This Row],[20D EMA]]</f>
        <v>1.2782751775707459E-2</v>
      </c>
      <c r="T458" s="2">
        <f>(Table2[[#This Row],[Close Price]]-Table2[[#This Row],[50D EMA]])/Table2[[#This Row],[50D EMA]]</f>
        <v>1.6085413353368664E-2</v>
      </c>
      <c r="U458" s="2">
        <f>(Table2[[#This Row],[Close Price]]-Table2[[#This Row],[200D EMA]])/Table2[[#This Row],[200D EMA]]</f>
        <v>5.8144990085329251E-2</v>
      </c>
      <c r="V458">
        <v>0.909640260866589</v>
      </c>
      <c r="W458">
        <v>1675</v>
      </c>
      <c r="X458">
        <v>1756.25</v>
      </c>
      <c r="Y458">
        <v>1671</v>
      </c>
      <c r="Z458">
        <v>1784.7</v>
      </c>
      <c r="AA458">
        <v>1465</v>
      </c>
      <c r="AB458">
        <v>1819.95</v>
      </c>
      <c r="AC458" s="2">
        <f>(Table2[[#This Row],[Close Price]]/Table2[[#This Row],[Day Low]])-1</f>
        <v>3.2597014925373147E-2</v>
      </c>
      <c r="AD458" s="2">
        <f>(Table2[[#This Row],[Day High]]/Table2[[#This Row],[Close Price]])-1</f>
        <v>1.5408186864014795E-2</v>
      </c>
      <c r="AE458" s="2">
        <f>(Table2[[#This Row],[Close Price]]/Table2[[#This Row],[Current Week Low]])-1</f>
        <v>3.5068821065230349E-2</v>
      </c>
      <c r="AF458" s="2">
        <f>(Table2[[#This Row],[Current Week High]]/Table2[[#This Row],[Close Price]])-1</f>
        <v>3.1857076780758664E-2</v>
      </c>
      <c r="AG458" s="2">
        <f>(Table2[[#This Row],[Close Price]]/Table2[[#This Row],[Current Month Low]])-1</f>
        <v>0.18061433447098962</v>
      </c>
      <c r="AH458" s="2">
        <f>(Table2[[#This Row],[Current Month High]]/Table2[[#This Row],[Close Price]])-1</f>
        <v>5.2237511563367311E-2</v>
      </c>
      <c r="AI458">
        <v>22.999537465309899</v>
      </c>
      <c r="AJ458">
        <v>35.124999999999901</v>
      </c>
      <c r="AK458" t="str">
        <f>IF(AND(Table2[[#This Row],[20D EMA]]&gt;Table2[[#This Row],[50D EMA]],Table2[[#This Row],[50D EMA]]&gt;Table2[[#This Row],[200D EMA]]),"Uptrend","Downtrend/NoTrend")</f>
        <v>Uptrend</v>
      </c>
      <c r="AL458">
        <v>-0.1</v>
      </c>
      <c r="AM458" t="s">
        <v>10126</v>
      </c>
      <c r="AN458">
        <v>3.03</v>
      </c>
      <c r="AO458" t="s">
        <v>10125</v>
      </c>
      <c r="AP458">
        <v>1.6224241277638999E-2</v>
      </c>
      <c r="AQ458">
        <f>(Table2[[#This Row],[Sharpe Ratio]]-AVERAGE(Table2[Sharpe Ratio]))/_xlfn.STDEV.P(Table2[Sharpe Ratio])</f>
        <v>-0.4283609672747995</v>
      </c>
      <c r="AR4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-1.9674700575434643</v>
      </c>
    </row>
    <row r="459" spans="1:44" x14ac:dyDescent="0.3">
      <c r="A459" t="s">
        <v>630</v>
      </c>
      <c r="B459" t="s">
        <v>631</v>
      </c>
      <c r="C459" t="s">
        <v>10091</v>
      </c>
      <c r="D459" t="s">
        <v>162</v>
      </c>
      <c r="E459">
        <v>28817.36052219</v>
      </c>
      <c r="F459">
        <v>855.9</v>
      </c>
      <c r="G459">
        <v>43.753993274723499</v>
      </c>
      <c r="H459">
        <f>(Table2[[#This Row],[1Y Return vs Nifty]]-AVERAGE(Table2[1Y Return vs Nifty]))/_xlfn.STDEV.P(Table2[1Y Return vs Nifty])</f>
        <v>-1.0090969586231702E-2</v>
      </c>
      <c r="I459">
        <v>-5.8243474377674502</v>
      </c>
      <c r="J459">
        <f>(Table2[[#This Row],[1M Return vs Nifty]]-AVERAGE(Table2[1M Return vs Nifty]))/_xlfn.STDEV.P(Table2[1M Return vs Nifty])</f>
        <v>-0.71159559398541428</v>
      </c>
      <c r="K459">
        <v>11.156168886074401</v>
      </c>
      <c r="L459">
        <f>(Table2[[#This Row],[6M Return vs Nifty]]-AVERAGE(Table2[6M Return vs Nifty]))/_xlfn.STDEV.P(Table2[6M Return vs Nifty])</f>
        <v>-5.4711095399882885E-2</v>
      </c>
      <c r="M459">
        <v>0.398763946517187</v>
      </c>
      <c r="N459">
        <f>(Table2[[#This Row],[1W Return vs Nifty]]-AVERAGE(Table2[1W Return vs Nifty]))/_xlfn.STDEV.P(Table2[1W Return vs Nifty])</f>
        <v>0.65058377866007022</v>
      </c>
      <c r="O459">
        <v>826.89</v>
      </c>
      <c r="P459">
        <v>823.33637527277597</v>
      </c>
      <c r="Q459">
        <v>748.86398418859403</v>
      </c>
      <c r="R459">
        <v>68.300750774880797</v>
      </c>
      <c r="S459" s="2">
        <f>(Table2[[#This Row],[Close Price]]-Table2[[#This Row],[20D EMA]])/Table2[[#This Row],[20D EMA]]</f>
        <v>3.5083263795668097E-2</v>
      </c>
      <c r="T459" s="2">
        <f>(Table2[[#This Row],[Close Price]]-Table2[[#This Row],[50D EMA]])/Table2[[#This Row],[50D EMA]]</f>
        <v>3.9550815080210078E-2</v>
      </c>
      <c r="U459" s="2">
        <f>(Table2[[#This Row],[Close Price]]-Table2[[#This Row],[200D EMA]])/Table2[[#This Row],[200D EMA]]</f>
        <v>0.14293118386162096</v>
      </c>
      <c r="V459">
        <v>1.1370279705616499</v>
      </c>
      <c r="W459">
        <v>841.55</v>
      </c>
      <c r="X459">
        <v>861</v>
      </c>
      <c r="Y459">
        <v>796.3</v>
      </c>
      <c r="Z459">
        <v>877.55</v>
      </c>
      <c r="AA459">
        <v>725</v>
      </c>
      <c r="AB459">
        <v>877.55</v>
      </c>
      <c r="AC459" s="2">
        <f>(Table2[[#This Row],[Close Price]]/Table2[[#This Row],[Day Low]])-1</f>
        <v>1.7051868575842288E-2</v>
      </c>
      <c r="AD459" s="2">
        <f>(Table2[[#This Row],[Day High]]/Table2[[#This Row],[Close Price]])-1</f>
        <v>5.9586400280406959E-3</v>
      </c>
      <c r="AE459" s="2">
        <f>(Table2[[#This Row],[Close Price]]/Table2[[#This Row],[Current Week Low]])-1</f>
        <v>7.4846163506216312E-2</v>
      </c>
      <c r="AF459" s="2">
        <f>(Table2[[#This Row],[Current Week High]]/Table2[[#This Row],[Close Price]])-1</f>
        <v>2.5295011099427445E-2</v>
      </c>
      <c r="AG459" s="2">
        <f>(Table2[[#This Row],[Close Price]]/Table2[[#This Row],[Current Month Low]])-1</f>
        <v>0.18055172413793108</v>
      </c>
      <c r="AH459" s="2">
        <f>(Table2[[#This Row],[Current Month High]]/Table2[[#This Row],[Close Price]])-1</f>
        <v>2.5295011099427445E-2</v>
      </c>
      <c r="AI459">
        <v>15.667718191377499</v>
      </c>
      <c r="AJ459">
        <v>82.689434364994597</v>
      </c>
      <c r="AK459" t="str">
        <f>IF(AND(Table2[[#This Row],[20D EMA]]&gt;Table2[[#This Row],[50D EMA]],Table2[[#This Row],[50D EMA]]&gt;Table2[[#This Row],[200D EMA]]),"Uptrend","Downtrend/NoTrend")</f>
        <v>Uptrend</v>
      </c>
      <c r="AL459">
        <v>-7.0000000000000007E-2</v>
      </c>
      <c r="AM459" t="s">
        <v>10126</v>
      </c>
      <c r="AN459">
        <v>6.97</v>
      </c>
      <c r="AO459" t="s">
        <v>10125</v>
      </c>
      <c r="AP459">
        <v>1.5716590244056E-2</v>
      </c>
      <c r="AQ459">
        <f>(Table2[[#This Row],[Sharpe Ratio]]-AVERAGE(Table2[Sharpe Ratio]))/_xlfn.STDEV.P(Table2[Sharpe Ratio])</f>
        <v>-0.43410041358340029</v>
      </c>
      <c r="AR4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-0.55991429389485881</v>
      </c>
    </row>
    <row r="460" spans="1:44" x14ac:dyDescent="0.3">
      <c r="A460" t="s">
        <v>1161</v>
      </c>
      <c r="B460" t="s">
        <v>1162</v>
      </c>
      <c r="C460" t="s">
        <v>10079</v>
      </c>
      <c r="D460" t="s">
        <v>46</v>
      </c>
      <c r="E460">
        <v>9806.6505020000004</v>
      </c>
      <c r="F460">
        <v>348.7</v>
      </c>
      <c r="G460">
        <v>18.131378155400501</v>
      </c>
      <c r="H460">
        <f>(Table2[[#This Row],[1Y Return vs Nifty]]-AVERAGE(Table2[1Y Return vs Nifty]))/_xlfn.STDEV.P(Table2[1Y Return vs Nifty])</f>
        <v>-0.31671352787823681</v>
      </c>
      <c r="I460">
        <v>23.9962838945093</v>
      </c>
      <c r="J460">
        <f>(Table2[[#This Row],[1M Return vs Nifty]]-AVERAGE(Table2[1M Return vs Nifty]))/_xlfn.STDEV.P(Table2[1M Return vs Nifty])</f>
        <v>2.0502942707668832</v>
      </c>
      <c r="K460">
        <v>24.9855765492795</v>
      </c>
      <c r="L460">
        <f>(Table2[[#This Row],[6M Return vs Nifty]]-AVERAGE(Table2[6M Return vs Nifty]))/_xlfn.STDEV.P(Table2[6M Return vs Nifty])</f>
        <v>0.36777660372050941</v>
      </c>
      <c r="M460">
        <v>-5.76352020158419</v>
      </c>
      <c r="N460">
        <f>(Table2[[#This Row],[1W Return vs Nifty]]-AVERAGE(Table2[1W Return vs Nifty]))/_xlfn.STDEV.P(Table2[1W Return vs Nifty])</f>
        <v>-0.55786188901820333</v>
      </c>
      <c r="O460">
        <v>344.12</v>
      </c>
      <c r="P460">
        <v>314.73006668181199</v>
      </c>
      <c r="Q460">
        <v>280.06228123321199</v>
      </c>
      <c r="R460">
        <v>47.893378082801398</v>
      </c>
      <c r="S460" s="2">
        <f>(Table2[[#This Row],[Close Price]]-Table2[[#This Row],[20D EMA]])/Table2[[#This Row],[20D EMA]]</f>
        <v>1.3309310705567779E-2</v>
      </c>
      <c r="T460" s="2">
        <f>(Table2[[#This Row],[Close Price]]-Table2[[#This Row],[50D EMA]])/Table2[[#This Row],[50D EMA]]</f>
        <v>0.10793354977594549</v>
      </c>
      <c r="U460" s="2">
        <f>(Table2[[#This Row],[Close Price]]-Table2[[#This Row],[200D EMA]])/Table2[[#This Row],[200D EMA]]</f>
        <v>0.24508019596409827</v>
      </c>
      <c r="V460">
        <v>0.92687565863580401</v>
      </c>
      <c r="W460">
        <v>343.6</v>
      </c>
      <c r="X460">
        <v>355.45</v>
      </c>
      <c r="Y460">
        <v>342.5</v>
      </c>
      <c r="Z460">
        <v>363</v>
      </c>
      <c r="AA460">
        <v>283</v>
      </c>
      <c r="AB460">
        <v>407</v>
      </c>
      <c r="AC460" s="2">
        <f>(Table2[[#This Row],[Close Price]]/Table2[[#This Row],[Day Low]])-1</f>
        <v>1.4842840512223399E-2</v>
      </c>
      <c r="AD460" s="2">
        <f>(Table2[[#This Row],[Day High]]/Table2[[#This Row],[Close Price]])-1</f>
        <v>1.935761399483793E-2</v>
      </c>
      <c r="AE460" s="2">
        <f>(Table2[[#This Row],[Close Price]]/Table2[[#This Row],[Current Week Low]])-1</f>
        <v>1.8102189781021849E-2</v>
      </c>
      <c r="AF460" s="2">
        <f>(Table2[[#This Row],[Current Week High]]/Table2[[#This Row],[Close Price]])-1</f>
        <v>4.1009463722397443E-2</v>
      </c>
      <c r="AG460" s="2">
        <f>(Table2[[#This Row],[Close Price]]/Table2[[#This Row],[Current Month Low]])-1</f>
        <v>0.23215547703180217</v>
      </c>
      <c r="AH460" s="2">
        <f>(Table2[[#This Row],[Current Month High]]/Table2[[#This Row],[Close Price]])-1</f>
        <v>0.16719242902208209</v>
      </c>
      <c r="AI460">
        <v>16.719242902208201</v>
      </c>
      <c r="AJ460">
        <v>47.286166842660997</v>
      </c>
      <c r="AK460" t="str">
        <f>IF(AND(Table2[[#This Row],[20D EMA]]&gt;Table2[[#This Row],[50D EMA]],Table2[[#This Row],[50D EMA]]&gt;Table2[[#This Row],[200D EMA]]),"Uptrend","Downtrend/NoTrend")</f>
        <v>Uptrend</v>
      </c>
      <c r="AL460">
        <v>0.22</v>
      </c>
      <c r="AM460" t="s">
        <v>10125</v>
      </c>
      <c r="AN460">
        <v>-6.02</v>
      </c>
      <c r="AO460" t="s">
        <v>10126</v>
      </c>
      <c r="AP460">
        <v>1.5490525818135E-2</v>
      </c>
      <c r="AQ460">
        <f>(Table2[[#This Row],[Sharpe Ratio]]-AVERAGE(Table2[Sharpe Ratio]))/_xlfn.STDEV.P(Table2[Sharpe Ratio])</f>
        <v>-0.43665627292185288</v>
      </c>
      <c r="AR4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1.1068391846690995</v>
      </c>
    </row>
    <row r="461" spans="1:44" x14ac:dyDescent="0.3">
      <c r="A461" t="s">
        <v>1148</v>
      </c>
      <c r="B461" t="s">
        <v>1149</v>
      </c>
      <c r="C461" t="s">
        <v>10087</v>
      </c>
      <c r="D461" t="s">
        <v>526</v>
      </c>
      <c r="E461">
        <v>9992.5596930600004</v>
      </c>
      <c r="F461">
        <v>1567.3</v>
      </c>
      <c r="G461">
        <v>-15.845024924984299</v>
      </c>
      <c r="H461">
        <f>(Table2[[#This Row],[1Y Return vs Nifty]]-AVERAGE(Table2[1Y Return vs Nifty]))/_xlfn.STDEV.P(Table2[1Y Return vs Nifty])</f>
        <v>-0.72330479834583983</v>
      </c>
      <c r="I461">
        <v>5.5906172323560499</v>
      </c>
      <c r="J461">
        <f>(Table2[[#This Row],[1M Return vs Nifty]]-AVERAGE(Table2[1M Return vs Nifty]))/_xlfn.STDEV.P(Table2[1M Return vs Nifty])</f>
        <v>0.34562129983655254</v>
      </c>
      <c r="K461">
        <v>1.25193135229168</v>
      </c>
      <c r="L461">
        <f>(Table2[[#This Row],[6M Return vs Nifty]]-AVERAGE(Table2[6M Return vs Nifty]))/_xlfn.STDEV.P(Table2[6M Return vs Nifty])</f>
        <v>-0.35728504716231946</v>
      </c>
      <c r="M461">
        <v>-3.7922751755495199</v>
      </c>
      <c r="N461">
        <f>(Table2[[#This Row],[1W Return vs Nifty]]-AVERAGE(Table2[1W Return vs Nifty]))/_xlfn.STDEV.P(Table2[1W Return vs Nifty])</f>
        <v>-0.17129378303790871</v>
      </c>
      <c r="O461">
        <v>1521.24</v>
      </c>
      <c r="P461">
        <v>1482.02600213868</v>
      </c>
      <c r="Q461">
        <v>1434.25070701302</v>
      </c>
      <c r="R461">
        <v>66.475240068847697</v>
      </c>
      <c r="S461" s="2">
        <f>(Table2[[#This Row],[Close Price]]-Table2[[#This Row],[20D EMA]])/Table2[[#This Row],[20D EMA]]</f>
        <v>3.0277931161420909E-2</v>
      </c>
      <c r="T461" s="2">
        <f>(Table2[[#This Row],[Close Price]]-Table2[[#This Row],[50D EMA]])/Table2[[#This Row],[50D EMA]]</f>
        <v>5.7538800087355305E-2</v>
      </c>
      <c r="U461" s="2">
        <f>(Table2[[#This Row],[Close Price]]-Table2[[#This Row],[200D EMA]])/Table2[[#This Row],[200D EMA]]</f>
        <v>9.2765715461329126E-2</v>
      </c>
      <c r="V461">
        <v>1.53284318864365</v>
      </c>
      <c r="W461">
        <v>1544.9</v>
      </c>
      <c r="X461">
        <v>1583.95</v>
      </c>
      <c r="Y461">
        <v>1521</v>
      </c>
      <c r="Z461">
        <v>1610.95</v>
      </c>
      <c r="AA461">
        <v>1380</v>
      </c>
      <c r="AB461">
        <v>1671</v>
      </c>
      <c r="AC461" s="2">
        <f>(Table2[[#This Row],[Close Price]]/Table2[[#This Row],[Day Low]])-1</f>
        <v>1.4499320344358857E-2</v>
      </c>
      <c r="AD461" s="2">
        <f>(Table2[[#This Row],[Day High]]/Table2[[#This Row],[Close Price]])-1</f>
        <v>1.0623365022650377E-2</v>
      </c>
      <c r="AE461" s="2">
        <f>(Table2[[#This Row],[Close Price]]/Table2[[#This Row],[Current Week Low]])-1</f>
        <v>3.0440499671268828E-2</v>
      </c>
      <c r="AF461" s="2">
        <f>(Table2[[#This Row],[Current Week High]]/Table2[[#This Row],[Close Price]])-1</f>
        <v>2.7850443437759331E-2</v>
      </c>
      <c r="AG461" s="2">
        <f>(Table2[[#This Row],[Close Price]]/Table2[[#This Row],[Current Month Low]])-1</f>
        <v>0.13572463768115939</v>
      </c>
      <c r="AH461" s="2">
        <f>(Table2[[#This Row],[Current Month High]]/Table2[[#This Row],[Close Price]])-1</f>
        <v>6.6164741912843716E-2</v>
      </c>
      <c r="AI461">
        <v>7.1907101384546701</v>
      </c>
      <c r="AJ461">
        <v>29.2085737840065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-0.01</v>
      </c>
      <c r="AM461" t="s">
        <v>10126</v>
      </c>
      <c r="AN461">
        <v>4.16</v>
      </c>
      <c r="AO461" t="s">
        <v>10125</v>
      </c>
      <c r="AP461">
        <v>1.5489086771741999E-2</v>
      </c>
      <c r="AQ461">
        <f>(Table2[[#This Row],[Sharpe Ratio]]-AVERAGE(Table2[Sharpe Ratio]))/_xlfn.STDEV.P(Table2[Sharpe Ratio])</f>
        <v>-0.43667254262084271</v>
      </c>
      <c r="AR4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-1.3429348713303582</v>
      </c>
    </row>
    <row r="462" spans="1:44" x14ac:dyDescent="0.3">
      <c r="A462" t="s">
        <v>904</v>
      </c>
      <c r="B462" t="s">
        <v>905</v>
      </c>
      <c r="C462" t="s">
        <v>10076</v>
      </c>
      <c r="D462" t="s">
        <v>24</v>
      </c>
      <c r="E462">
        <v>15944.026178915999</v>
      </c>
      <c r="F462">
        <v>262.98</v>
      </c>
      <c r="G462">
        <v>22.8630360203571</v>
      </c>
      <c r="H462">
        <f>(Table2[[#This Row],[1Y Return vs Nifty]]-AVERAGE(Table2[1Y Return vs Nifty]))/_xlfn.STDEV.P(Table2[1Y Return vs Nifty])</f>
        <v>-0.26009038333350415</v>
      </c>
      <c r="I462">
        <v>-1.25408578617815</v>
      </c>
      <c r="J462">
        <f>(Table2[[#This Row],[1M Return vs Nifty]]-AVERAGE(Table2[1M Return vs Nifty]))/_xlfn.STDEV.P(Table2[1M Return vs Nifty])</f>
        <v>-0.28831282729467717</v>
      </c>
      <c r="K462">
        <v>-12.4496483520034</v>
      </c>
      <c r="L462">
        <f>(Table2[[#This Row],[6M Return vs Nifty]]-AVERAGE(Table2[6M Return vs Nifty]))/_xlfn.STDEV.P(Table2[6M Return vs Nifty])</f>
        <v>-0.77586760865437798</v>
      </c>
      <c r="M462">
        <v>-3.7732221669905801</v>
      </c>
      <c r="N462">
        <f>(Table2[[#This Row],[1W Return vs Nifty]]-AVERAGE(Table2[1W Return vs Nifty]))/_xlfn.STDEV.P(Table2[1W Return vs Nifty])</f>
        <v>-0.16755742082287164</v>
      </c>
      <c r="O462">
        <v>257.18</v>
      </c>
      <c r="P462">
        <v>254.65199290504199</v>
      </c>
      <c r="Q462">
        <v>243.97111597149399</v>
      </c>
      <c r="R462">
        <v>58.675682100247101</v>
      </c>
      <c r="S462" s="2">
        <f>(Table2[[#This Row],[Close Price]]-Table2[[#This Row],[20D EMA]])/Table2[[#This Row],[20D EMA]]</f>
        <v>2.255229800139984E-2</v>
      </c>
      <c r="T462" s="2">
        <f>(Table2[[#This Row],[Close Price]]-Table2[[#This Row],[50D EMA]])/Table2[[#This Row],[50D EMA]]</f>
        <v>3.2703482898182076E-2</v>
      </c>
      <c r="U462" s="2">
        <f>(Table2[[#This Row],[Close Price]]-Table2[[#This Row],[200D EMA]])/Table2[[#This Row],[200D EMA]]</f>
        <v>7.7914485707919062E-2</v>
      </c>
      <c r="V462">
        <v>0.96283767845984902</v>
      </c>
      <c r="W462">
        <v>262.01</v>
      </c>
      <c r="X462">
        <v>270.39</v>
      </c>
      <c r="Y462">
        <v>252</v>
      </c>
      <c r="Z462">
        <v>270.39</v>
      </c>
      <c r="AA462">
        <v>222.1</v>
      </c>
      <c r="AB462">
        <v>270.39</v>
      </c>
      <c r="AC462" s="2">
        <f>(Table2[[#This Row],[Close Price]]/Table2[[#This Row],[Day Low]])-1</f>
        <v>3.702148772947611E-3</v>
      </c>
      <c r="AD462" s="2">
        <f>(Table2[[#This Row],[Day High]]/Table2[[#This Row],[Close Price]])-1</f>
        <v>2.8177047684234457E-2</v>
      </c>
      <c r="AE462" s="2">
        <f>(Table2[[#This Row],[Close Price]]/Table2[[#This Row],[Current Week Low]])-1</f>
        <v>4.3571428571428594E-2</v>
      </c>
      <c r="AF462" s="2">
        <f>(Table2[[#This Row],[Current Week High]]/Table2[[#This Row],[Close Price]])-1</f>
        <v>2.8177047684234457E-2</v>
      </c>
      <c r="AG462" s="2">
        <f>(Table2[[#This Row],[Close Price]]/Table2[[#This Row],[Current Month Low]])-1</f>
        <v>0.18406123367852323</v>
      </c>
      <c r="AH462" s="2">
        <f>(Table2[[#This Row],[Current Month High]]/Table2[[#This Row],[Close Price]])-1</f>
        <v>2.8177047684234457E-2</v>
      </c>
      <c r="AI462">
        <v>14.343296068141999</v>
      </c>
      <c r="AJ462">
        <v>51.836027713625803</v>
      </c>
      <c r="AK462" t="str">
        <f>IF(AND(Table2[[#This Row],[20D EMA]]&gt;Table2[[#This Row],[50D EMA]],Table2[[#This Row],[50D EMA]]&gt;Table2[[#This Row],[200D EMA]]),"Uptrend","Downtrend/NoTrend")</f>
        <v>Uptrend</v>
      </c>
      <c r="AL462">
        <v>-0.04</v>
      </c>
      <c r="AM462" t="s">
        <v>10126</v>
      </c>
      <c r="AN462">
        <v>3.68</v>
      </c>
      <c r="AO462" t="s">
        <v>10125</v>
      </c>
      <c r="AP462">
        <v>1.5339955195650999E-2</v>
      </c>
      <c r="AQ462">
        <f>(Table2[[#This Row],[Sharpe Ratio]]-AVERAGE(Table2[Sharpe Ratio]))/_xlfn.STDEV.P(Table2[Sharpe Ratio])</f>
        <v>-0.43835860768772561</v>
      </c>
      <c r="AR4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-1.9301868477931565</v>
      </c>
    </row>
    <row r="463" spans="1:44" x14ac:dyDescent="0.3">
      <c r="A463" t="s">
        <v>587</v>
      </c>
      <c r="B463" t="s">
        <v>588</v>
      </c>
      <c r="C463" t="s">
        <v>10087</v>
      </c>
      <c r="D463" t="s">
        <v>143</v>
      </c>
      <c r="E463">
        <v>31683.840434940001</v>
      </c>
      <c r="F463">
        <v>312.14999999999998</v>
      </c>
      <c r="G463">
        <v>19.682918790433099</v>
      </c>
      <c r="H463">
        <f>(Table2[[#This Row],[1Y Return vs Nifty]]-AVERAGE(Table2[1Y Return vs Nifty]))/_xlfn.STDEV.P(Table2[1Y Return vs Nifty])</f>
        <v>-0.29814643952319508</v>
      </c>
      <c r="I463">
        <v>6.32541348902663</v>
      </c>
      <c r="J463">
        <f>(Table2[[#This Row],[1M Return vs Nifty]]-AVERAGE(Table2[1M Return vs Nifty]))/_xlfn.STDEV.P(Table2[1M Return vs Nifty])</f>
        <v>0.4136757387699036</v>
      </c>
      <c r="K463">
        <v>31.6705314346226</v>
      </c>
      <c r="L463">
        <f>(Table2[[#This Row],[6M Return vs Nifty]]-AVERAGE(Table2[6M Return vs Nifty]))/_xlfn.STDEV.P(Table2[6M Return vs Nifty])</f>
        <v>0.5720016346845378</v>
      </c>
      <c r="M463">
        <v>-1.8213631756917601</v>
      </c>
      <c r="N463">
        <f>(Table2[[#This Row],[1W Return vs Nifty]]-AVERAGE(Table2[1W Return vs Nifty]))/_xlfn.STDEV.P(Table2[1W Return vs Nifty])</f>
        <v>0.21520901533386957</v>
      </c>
      <c r="O463">
        <v>311.76</v>
      </c>
      <c r="P463">
        <v>289.41501902330202</v>
      </c>
      <c r="Q463">
        <v>251.92087536329601</v>
      </c>
      <c r="R463">
        <v>43.457898982348098</v>
      </c>
      <c r="S463" s="2">
        <f>(Table2[[#This Row],[Close Price]]-Table2[[#This Row],[20D EMA]])/Table2[[#This Row],[20D EMA]]</f>
        <v>1.2509622786758608E-3</v>
      </c>
      <c r="T463" s="2">
        <f>(Table2[[#This Row],[Close Price]]-Table2[[#This Row],[50D EMA]])/Table2[[#This Row],[50D EMA]]</f>
        <v>7.8554945259656575E-2</v>
      </c>
      <c r="U463" s="2">
        <f>(Table2[[#This Row],[Close Price]]-Table2[[#This Row],[200D EMA]])/Table2[[#This Row],[200D EMA]]</f>
        <v>0.23907953062582579</v>
      </c>
      <c r="V463">
        <v>0.515096879108907</v>
      </c>
      <c r="W463">
        <v>311</v>
      </c>
      <c r="X463">
        <v>321.25</v>
      </c>
      <c r="Y463">
        <v>307.05</v>
      </c>
      <c r="Z463">
        <v>323.3</v>
      </c>
      <c r="AA463">
        <v>248.9</v>
      </c>
      <c r="AB463">
        <v>335.25</v>
      </c>
      <c r="AC463" s="2">
        <f>(Table2[[#This Row],[Close Price]]/Table2[[#This Row],[Day Low]])-1</f>
        <v>3.6977491961414088E-3</v>
      </c>
      <c r="AD463" s="2">
        <f>(Table2[[#This Row],[Day High]]/Table2[[#This Row],[Close Price]])-1</f>
        <v>2.915265096908537E-2</v>
      </c>
      <c r="AE463" s="2">
        <f>(Table2[[#This Row],[Close Price]]/Table2[[#This Row],[Current Week Low]])-1</f>
        <v>1.660967269174396E-2</v>
      </c>
      <c r="AF463" s="2">
        <f>(Table2[[#This Row],[Current Week High]]/Table2[[#This Row],[Close Price]])-1</f>
        <v>3.5720006407176097E-2</v>
      </c>
      <c r="AG463" s="2">
        <f>(Table2[[#This Row],[Close Price]]/Table2[[#This Row],[Current Month Low]])-1</f>
        <v>0.25411811972679788</v>
      </c>
      <c r="AH463" s="2">
        <f>(Table2[[#This Row],[Current Month High]]/Table2[[#This Row],[Close Price]])-1</f>
        <v>7.4002883229216776E-2</v>
      </c>
      <c r="AI463">
        <v>7.4002883229216696</v>
      </c>
      <c r="AJ463">
        <v>61.777662606892903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0.2</v>
      </c>
      <c r="AM463" t="s">
        <v>10125</v>
      </c>
      <c r="AN463">
        <v>-3.49</v>
      </c>
      <c r="AO463" t="s">
        <v>10126</v>
      </c>
      <c r="AP463">
        <v>1.4863236393741E-2</v>
      </c>
      <c r="AQ463">
        <f>(Table2[[#This Row],[Sharpe Ratio]]-AVERAGE(Table2[Sharpe Ratio]))/_xlfn.STDEV.P(Table2[Sharpe Ratio])</f>
        <v>-0.44374833761411131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0.45899161165100466</v>
      </c>
    </row>
    <row r="464" spans="1:44" x14ac:dyDescent="0.3">
      <c r="A464" t="s">
        <v>1935</v>
      </c>
      <c r="B464" t="s">
        <v>1936</v>
      </c>
      <c r="C464" t="s">
        <v>10088</v>
      </c>
      <c r="D464" t="s">
        <v>1152</v>
      </c>
      <c r="E464">
        <v>3196.2236229499999</v>
      </c>
      <c r="F464">
        <v>442.1</v>
      </c>
      <c r="G464">
        <v>-47.328027844093697</v>
      </c>
      <c r="H464">
        <f>(Table2[[#This Row],[1Y Return vs Nifty]]-AVERAGE(Table2[1Y Return vs Nifty]))/_xlfn.STDEV.P(Table2[1Y Return vs Nifty])</f>
        <v>-1.1000578679609703</v>
      </c>
      <c r="I464">
        <v>-5.3942049505418197</v>
      </c>
      <c r="J464">
        <f>(Table2[[#This Row],[1M Return vs Nifty]]-AVERAGE(Table2[1M Return vs Nifty]))/_xlfn.STDEV.P(Table2[1M Return vs Nifty])</f>
        <v>-0.67175719611145779</v>
      </c>
      <c r="K464">
        <v>-21.437319056618001</v>
      </c>
      <c r="L464">
        <f>(Table2[[#This Row],[6M Return vs Nifty]]-AVERAGE(Table2[6M Return vs Nifty]))/_xlfn.STDEV.P(Table2[6M Return vs Nifty])</f>
        <v>-1.0504404905101397</v>
      </c>
      <c r="M464">
        <v>0.80267209161012398</v>
      </c>
      <c r="N464">
        <f>(Table2[[#This Row],[1W Return vs Nifty]]-AVERAGE(Table2[1W Return vs Nifty]))/_xlfn.STDEV.P(Table2[1W Return vs Nifty])</f>
        <v>0.72979159127414994</v>
      </c>
      <c r="O464">
        <v>407.08</v>
      </c>
      <c r="P464">
        <v>394.50051372431398</v>
      </c>
      <c r="Q464">
        <v>428.69224528076199</v>
      </c>
      <c r="R464">
        <v>69.309117247087698</v>
      </c>
      <c r="S464" s="2">
        <f>(Table2[[#This Row],[Close Price]]-Table2[[#This Row],[20D EMA]])/Table2[[#This Row],[20D EMA]]</f>
        <v>8.6027316497985756E-2</v>
      </c>
      <c r="T464" s="2">
        <f>(Table2[[#This Row],[Close Price]]-Table2[[#This Row],[50D EMA]])/Table2[[#This Row],[50D EMA]]</f>
        <v>0.12065760276537855</v>
      </c>
      <c r="U464" s="2">
        <f>(Table2[[#This Row],[Close Price]]-Table2[[#This Row],[200D EMA]])/Table2[[#This Row],[200D EMA]]</f>
        <v>3.1275944146031687E-2</v>
      </c>
      <c r="V464">
        <v>1.72938166209422</v>
      </c>
      <c r="W464">
        <v>426.35</v>
      </c>
      <c r="X464">
        <v>454.8</v>
      </c>
      <c r="Y464">
        <v>414.4</v>
      </c>
      <c r="Z464">
        <v>460</v>
      </c>
      <c r="AA464">
        <v>330.55</v>
      </c>
      <c r="AB464">
        <v>460</v>
      </c>
      <c r="AC464" s="2">
        <f>(Table2[[#This Row],[Close Price]]/Table2[[#This Row],[Day Low]])-1</f>
        <v>3.6941480004690996E-2</v>
      </c>
      <c r="AD464" s="2">
        <f>(Table2[[#This Row],[Day High]]/Table2[[#This Row],[Close Price]])-1</f>
        <v>2.8726532458719811E-2</v>
      </c>
      <c r="AE464" s="2">
        <f>(Table2[[#This Row],[Close Price]]/Table2[[#This Row],[Current Week Low]])-1</f>
        <v>6.6843629343629418E-2</v>
      </c>
      <c r="AF464" s="2">
        <f>(Table2[[#This Row],[Current Week High]]/Table2[[#This Row],[Close Price]])-1</f>
        <v>4.0488577244967239E-2</v>
      </c>
      <c r="AG464" s="2">
        <f>(Table2[[#This Row],[Close Price]]/Table2[[#This Row],[Current Month Low]])-1</f>
        <v>0.3374678566026319</v>
      </c>
      <c r="AH464" s="2">
        <f>(Table2[[#This Row],[Current Month High]]/Table2[[#This Row],[Close Price]])-1</f>
        <v>4.0488577244967239E-2</v>
      </c>
      <c r="AI464">
        <v>50.2148835105179</v>
      </c>
      <c r="AJ464">
        <v>40.349206349206298</v>
      </c>
      <c r="AK464" t="str">
        <f>IF(AND(Table2[[#This Row],[20D EMA]]&gt;Table2[[#This Row],[50D EMA]],Table2[[#This Row],[50D EMA]]&gt;Table2[[#This Row],[200D EMA]]),"Uptrend","Downtrend/NoTrend")</f>
        <v>Downtrend/NoTrend</v>
      </c>
      <c r="AL464">
        <v>0</v>
      </c>
      <c r="AM464" t="s">
        <v>10127</v>
      </c>
      <c r="AN464">
        <v>15.19</v>
      </c>
      <c r="AO464" t="s">
        <v>10125</v>
      </c>
      <c r="AP464">
        <v>1.4371911833137E-2</v>
      </c>
      <c r="AQ464">
        <f>(Table2[[#This Row],[Sharpe Ratio]]-AVERAGE(Table2[Sharpe Ratio]))/_xlfn.STDEV.P(Table2[Sharpe Ratio])</f>
        <v>-0.44930319862912876</v>
      </c>
      <c r="AR4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65" spans="1:44" x14ac:dyDescent="0.3">
      <c r="A465" t="s">
        <v>455</v>
      </c>
      <c r="B465" t="s">
        <v>456</v>
      </c>
      <c r="C465" t="s">
        <v>10088</v>
      </c>
      <c r="D465" t="s">
        <v>347</v>
      </c>
      <c r="E465">
        <v>48712.851422799999</v>
      </c>
      <c r="F465">
        <v>1472.2</v>
      </c>
      <c r="G465">
        <v>70.512202557897197</v>
      </c>
      <c r="H465">
        <f>(Table2[[#This Row],[1Y Return vs Nifty]]-AVERAGE(Table2[1Y Return vs Nifty]))/_xlfn.STDEV.P(Table2[1Y Return vs Nifty])</f>
        <v>0.31012109883500227</v>
      </c>
      <c r="I465">
        <v>0.78821997797168797</v>
      </c>
      <c r="J465">
        <f>(Table2[[#This Row],[1M Return vs Nifty]]-AVERAGE(Table2[1M Return vs Nifty]))/_xlfn.STDEV.P(Table2[1M Return vs Nifty])</f>
        <v>-9.9161111226700099E-2</v>
      </c>
      <c r="K465">
        <v>41.282972184598201</v>
      </c>
      <c r="L465">
        <f>(Table2[[#This Row],[6M Return vs Nifty]]-AVERAGE(Table2[6M Return vs Nifty]))/_xlfn.STDEV.P(Table2[6M Return vs Nifty])</f>
        <v>0.86566120957677728</v>
      </c>
      <c r="M465">
        <v>-0.276650541527312</v>
      </c>
      <c r="N465">
        <f>(Table2[[#This Row],[1W Return vs Nifty]]-AVERAGE(Table2[1W Return vs Nifty]))/_xlfn.STDEV.P(Table2[1W Return vs Nifty])</f>
        <v>0.51813261406779987</v>
      </c>
      <c r="O465">
        <v>1463.12</v>
      </c>
      <c r="P465">
        <v>1382.0720448127099</v>
      </c>
      <c r="Q465">
        <v>1143.71252140913</v>
      </c>
      <c r="R465">
        <v>47.785858763733501</v>
      </c>
      <c r="S465" s="2">
        <f>(Table2[[#This Row],[Close Price]]-Table2[[#This Row],[20D EMA]])/Table2[[#This Row],[20D EMA]]</f>
        <v>6.2059161244464945E-3</v>
      </c>
      <c r="T465" s="2">
        <f>(Table2[[#This Row],[Close Price]]-Table2[[#This Row],[50D EMA]])/Table2[[#This Row],[50D EMA]]</f>
        <v>6.5212197530197288E-2</v>
      </c>
      <c r="U465" s="2">
        <f>(Table2[[#This Row],[Close Price]]-Table2[[#This Row],[200D EMA]])/Table2[[#This Row],[200D EMA]]</f>
        <v>0.28721157847091822</v>
      </c>
      <c r="V465">
        <v>0.78726218601521702</v>
      </c>
      <c r="W465">
        <v>1468.65</v>
      </c>
      <c r="X465">
        <v>1507.45</v>
      </c>
      <c r="Y465">
        <v>1468.65</v>
      </c>
      <c r="Z465">
        <v>1528</v>
      </c>
      <c r="AA465">
        <v>1239.5</v>
      </c>
      <c r="AB465">
        <v>1560</v>
      </c>
      <c r="AC465" s="2">
        <f>(Table2[[#This Row],[Close Price]]/Table2[[#This Row],[Day Low]])-1</f>
        <v>2.4171858509516309E-3</v>
      </c>
      <c r="AD465" s="2">
        <f>(Table2[[#This Row],[Day High]]/Table2[[#This Row],[Close Price]])-1</f>
        <v>2.3943757641624819E-2</v>
      </c>
      <c r="AE465" s="2">
        <f>(Table2[[#This Row],[Close Price]]/Table2[[#This Row],[Current Week Low]])-1</f>
        <v>2.4171858509516309E-3</v>
      </c>
      <c r="AF465" s="2">
        <f>(Table2[[#This Row],[Current Week High]]/Table2[[#This Row],[Close Price]])-1</f>
        <v>3.7902458905040071E-2</v>
      </c>
      <c r="AG465" s="2">
        <f>(Table2[[#This Row],[Close Price]]/Table2[[#This Row],[Current Month Low]])-1</f>
        <v>0.1877369907220654</v>
      </c>
      <c r="AH465" s="2">
        <f>(Table2[[#This Row],[Current Month High]]/Table2[[#This Row],[Close Price]])-1</f>
        <v>5.9638636054883731E-2</v>
      </c>
      <c r="AI465">
        <v>5.9638636054883696</v>
      </c>
      <c r="AJ465">
        <v>97.610738255033496</v>
      </c>
      <c r="AK465" t="str">
        <f>IF(AND(Table2[[#This Row],[20D EMA]]&gt;Table2[[#This Row],[50D EMA]],Table2[[#This Row],[50D EMA]]&gt;Table2[[#This Row],[200D EMA]]),"Uptrend","Downtrend/NoTrend")</f>
        <v>Uptrend</v>
      </c>
      <c r="AL465">
        <v>0.04</v>
      </c>
      <c r="AM465" t="s">
        <v>10125</v>
      </c>
      <c r="AN465">
        <v>0.78</v>
      </c>
      <c r="AO465" t="s">
        <v>10125</v>
      </c>
      <c r="AP465">
        <v>1.4109358072791E-2</v>
      </c>
      <c r="AQ465">
        <f>(Table2[[#This Row],[Sharpe Ratio]]-AVERAGE(Table2[Sharpe Ratio]))/_xlfn.STDEV.P(Table2[Sharpe Ratio])</f>
        <v>-0.45227160233746228</v>
      </c>
      <c r="AR4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1.1424822089154172</v>
      </c>
    </row>
    <row r="466" spans="1:44" x14ac:dyDescent="0.3">
      <c r="A466" t="s">
        <v>225</v>
      </c>
      <c r="B466" t="s">
        <v>226</v>
      </c>
      <c r="C466" t="s">
        <v>10081</v>
      </c>
      <c r="D466" t="s">
        <v>227</v>
      </c>
      <c r="E466">
        <v>111253.662739005</v>
      </c>
      <c r="F466">
        <v>997.35</v>
      </c>
      <c r="G466">
        <v>-4.8031610630940804</v>
      </c>
      <c r="H466">
        <f>(Table2[[#This Row],[1Y Return vs Nifty]]-AVERAGE(Table2[1Y Return vs Nifty]))/_xlfn.STDEV.P(Table2[1Y Return vs Nifty])</f>
        <v>-0.59116822563935034</v>
      </c>
      <c r="I466">
        <v>-14.906733455828601</v>
      </c>
      <c r="J466">
        <f>(Table2[[#This Row],[1M Return vs Nifty]]-AVERAGE(Table2[1M Return vs Nifty]))/_xlfn.STDEV.P(Table2[1M Return vs Nifty])</f>
        <v>-1.55277664114522</v>
      </c>
      <c r="K466">
        <v>-12.7125136004501</v>
      </c>
      <c r="L466">
        <f>(Table2[[#This Row],[6M Return vs Nifty]]-AVERAGE(Table2[6M Return vs Nifty]))/_xlfn.STDEV.P(Table2[6M Return vs Nifty])</f>
        <v>-0.7838981285941754</v>
      </c>
      <c r="M466">
        <v>-2.7719017291117098</v>
      </c>
      <c r="N466">
        <f>(Table2[[#This Row],[1W Return vs Nifty]]-AVERAGE(Table2[1W Return vs Nifty]))/_xlfn.STDEV.P(Table2[1W Return vs Nifty])</f>
        <v>2.8805050629414582E-2</v>
      </c>
      <c r="O466">
        <v>1022.84</v>
      </c>
      <c r="P466">
        <v>1036.6699566674299</v>
      </c>
      <c r="Q466">
        <v>1056.3117662684199</v>
      </c>
      <c r="R466">
        <v>38.644903373975801</v>
      </c>
      <c r="S466" s="2">
        <f>(Table2[[#This Row],[Close Price]]-Table2[[#This Row],[20D EMA]])/Table2[[#This Row],[20D EMA]]</f>
        <v>-2.4920808728637917E-2</v>
      </c>
      <c r="T466" s="2">
        <f>(Table2[[#This Row],[Close Price]]-Table2[[#This Row],[50D EMA]])/Table2[[#This Row],[50D EMA]]</f>
        <v>-3.7929098277171329E-2</v>
      </c>
      <c r="U466" s="2">
        <f>(Table2[[#This Row],[Close Price]]-Table2[[#This Row],[200D EMA]])/Table2[[#This Row],[200D EMA]]</f>
        <v>-5.5818526453332212E-2</v>
      </c>
      <c r="V466">
        <v>0.69585405295532798</v>
      </c>
      <c r="W466">
        <v>990</v>
      </c>
      <c r="X466">
        <v>1017.5</v>
      </c>
      <c r="Y466">
        <v>990</v>
      </c>
      <c r="Z466">
        <v>1029.25</v>
      </c>
      <c r="AA466">
        <v>831.5</v>
      </c>
      <c r="AB466">
        <v>1249.4000000000001</v>
      </c>
      <c r="AC466" s="2">
        <f>(Table2[[#This Row],[Close Price]]/Table2[[#This Row],[Day Low]])-1</f>
        <v>7.4242424242425553E-3</v>
      </c>
      <c r="AD466" s="2">
        <f>(Table2[[#This Row],[Day High]]/Table2[[#This Row],[Close Price]])-1</f>
        <v>2.0203539379355373E-2</v>
      </c>
      <c r="AE466" s="2">
        <f>(Table2[[#This Row],[Close Price]]/Table2[[#This Row],[Current Week Low]])-1</f>
        <v>7.4242424242425553E-3</v>
      </c>
      <c r="AF466" s="2">
        <f>(Table2[[#This Row],[Current Week High]]/Table2[[#This Row],[Close Price]])-1</f>
        <v>3.1984759612974312E-2</v>
      </c>
      <c r="AG466" s="2">
        <f>(Table2[[#This Row],[Close Price]]/Table2[[#This Row],[Current Month Low]])-1</f>
        <v>0.19945880938063754</v>
      </c>
      <c r="AH466" s="2">
        <f>(Table2[[#This Row],[Current Month High]]/Table2[[#This Row],[Close Price]])-1</f>
        <v>0.25271970722414405</v>
      </c>
      <c r="AI466">
        <v>25.332130144883902</v>
      </c>
      <c r="AJ466">
        <v>45.386297376093196</v>
      </c>
      <c r="AK466" t="str">
        <f>IF(AND(Table2[[#This Row],[20D EMA]]&gt;Table2[[#This Row],[50D EMA]],Table2[[#This Row],[50D EMA]]&gt;Table2[[#This Row],[200D EMA]]),"Uptrend","Downtrend/NoTrend")</f>
        <v>Downtrend/NoTrend</v>
      </c>
      <c r="AL466">
        <v>-0.11</v>
      </c>
      <c r="AM466" t="s">
        <v>10126</v>
      </c>
      <c r="AN466">
        <v>-2.0099999999999998</v>
      </c>
      <c r="AO466" t="s">
        <v>10126</v>
      </c>
      <c r="AP466">
        <v>1.4048644088567E-2</v>
      </c>
      <c r="AQ466">
        <f>(Table2[[#This Row],[Sharpe Ratio]]-AVERAGE(Table2[Sharpe Ratio]))/_xlfn.STDEV.P(Table2[Sharpe Ratio])</f>
        <v>-0.45295802791247869</v>
      </c>
      <c r="AR4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67" spans="1:44" x14ac:dyDescent="0.3">
      <c r="A467" t="s">
        <v>1647</v>
      </c>
      <c r="B467" t="s">
        <v>1648</v>
      </c>
      <c r="C467" t="s">
        <v>10080</v>
      </c>
      <c r="D467" t="s">
        <v>197</v>
      </c>
      <c r="E467">
        <v>4923.3356322849904</v>
      </c>
      <c r="F467">
        <v>123.41</v>
      </c>
      <c r="G467">
        <v>-4.9112874260338</v>
      </c>
      <c r="H467">
        <f>(Table2[[#This Row],[1Y Return vs Nifty]]-AVERAGE(Table2[1Y Return vs Nifty]))/_xlfn.STDEV.P(Table2[1Y Return vs Nifty])</f>
        <v>-0.59246215999651852</v>
      </c>
      <c r="I467">
        <v>-8.9413331586065894</v>
      </c>
      <c r="J467">
        <f>(Table2[[#This Row],[1M Return vs Nifty]]-AVERAGE(Table2[1M Return vs Nifty]))/_xlfn.STDEV.P(Table2[1M Return vs Nifty])</f>
        <v>-1.000280671609691</v>
      </c>
      <c r="K467">
        <v>0.83202157772657503</v>
      </c>
      <c r="L467">
        <f>(Table2[[#This Row],[6M Return vs Nifty]]-AVERAGE(Table2[6M Return vs Nifty]))/_xlfn.STDEV.P(Table2[6M Return vs Nifty])</f>
        <v>-0.37011326936927536</v>
      </c>
      <c r="M467">
        <v>-5.8988037836314602</v>
      </c>
      <c r="N467">
        <f>(Table2[[#This Row],[1W Return vs Nifty]]-AVERAGE(Table2[1W Return vs Nifty]))/_xlfn.STDEV.P(Table2[1W Return vs Nifty])</f>
        <v>-0.58439147686322213</v>
      </c>
      <c r="O467">
        <v>126.46</v>
      </c>
      <c r="P467">
        <v>127.377123324086</v>
      </c>
      <c r="Q467">
        <v>121.38383249196499</v>
      </c>
      <c r="R467">
        <v>37.248626625993701</v>
      </c>
      <c r="S467" s="2">
        <f>(Table2[[#This Row],[Close Price]]-Table2[[#This Row],[20D EMA]])/Table2[[#This Row],[20D EMA]]</f>
        <v>-2.4118298276134726E-2</v>
      </c>
      <c r="T467" s="2">
        <f>(Table2[[#This Row],[Close Price]]-Table2[[#This Row],[50D EMA]])/Table2[[#This Row],[50D EMA]]</f>
        <v>-3.1144708096385875E-2</v>
      </c>
      <c r="U467" s="2">
        <f>(Table2[[#This Row],[Close Price]]-Table2[[#This Row],[200D EMA]])/Table2[[#This Row],[200D EMA]]</f>
        <v>1.6692235419153732E-2</v>
      </c>
      <c r="V467">
        <v>0.55218960122591099</v>
      </c>
      <c r="W467">
        <v>123.12</v>
      </c>
      <c r="X467">
        <v>126.27</v>
      </c>
      <c r="Y467">
        <v>122.88</v>
      </c>
      <c r="Z467">
        <v>132</v>
      </c>
      <c r="AA467">
        <v>105.8</v>
      </c>
      <c r="AB467">
        <v>132.4</v>
      </c>
      <c r="AC467" s="2">
        <f>(Table2[[#This Row],[Close Price]]/Table2[[#This Row],[Day Low]])-1</f>
        <v>2.3554256010396291E-3</v>
      </c>
      <c r="AD467" s="2">
        <f>(Table2[[#This Row],[Day High]]/Table2[[#This Row],[Close Price]])-1</f>
        <v>2.3174783242849051E-2</v>
      </c>
      <c r="AE467" s="2">
        <f>(Table2[[#This Row],[Close Price]]/Table2[[#This Row],[Current Week Low]])-1</f>
        <v>4.3131510416667407E-3</v>
      </c>
      <c r="AF467" s="2">
        <f>(Table2[[#This Row],[Current Week High]]/Table2[[#This Row],[Close Price]])-1</f>
        <v>6.9605380439186515E-2</v>
      </c>
      <c r="AG467" s="2">
        <f>(Table2[[#This Row],[Close Price]]/Table2[[#This Row],[Current Month Low]])-1</f>
        <v>0.16644612476370502</v>
      </c>
      <c r="AH467" s="2">
        <f>(Table2[[#This Row],[Current Month High]]/Table2[[#This Row],[Close Price]])-1</f>
        <v>7.284660886475991E-2</v>
      </c>
      <c r="AI467">
        <v>16.684223320638502</v>
      </c>
      <c r="AJ467">
        <v>22.006920415224801</v>
      </c>
      <c r="AK467" t="str">
        <f>IF(AND(Table2[[#This Row],[20D EMA]]&gt;Table2[[#This Row],[50D EMA]],Table2[[#This Row],[50D EMA]]&gt;Table2[[#This Row],[200D EMA]]),"Uptrend","Downtrend/NoTrend")</f>
        <v>Downtrend/NoTrend</v>
      </c>
      <c r="AL467">
        <v>-0.2</v>
      </c>
      <c r="AM467" t="s">
        <v>10126</v>
      </c>
      <c r="AN467">
        <v>-2.1</v>
      </c>
      <c r="AO467" t="s">
        <v>10126</v>
      </c>
      <c r="AP467">
        <v>1.4038843212411001E-2</v>
      </c>
      <c r="AQ467">
        <f>(Table2[[#This Row],[Sharpe Ratio]]-AVERAGE(Table2[Sharpe Ratio]))/_xlfn.STDEV.P(Table2[Sharpe Ratio])</f>
        <v>-0.45306883553179461</v>
      </c>
      <c r="AR4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68" spans="1:44" x14ac:dyDescent="0.3">
      <c r="A468" t="s">
        <v>2024</v>
      </c>
      <c r="B468" t="s">
        <v>2025</v>
      </c>
      <c r="C468" t="s">
        <v>10092</v>
      </c>
      <c r="D468" t="s">
        <v>1793</v>
      </c>
      <c r="E468">
        <v>2853.9470387000001</v>
      </c>
      <c r="F468">
        <v>15.5</v>
      </c>
      <c r="G468">
        <v>-22.530572887513401</v>
      </c>
      <c r="H468">
        <f>(Table2[[#This Row],[1Y Return vs Nifty]]-AVERAGE(Table2[1Y Return vs Nifty]))/_xlfn.STDEV.P(Table2[1Y Return vs Nifty])</f>
        <v>-0.8033098958079109</v>
      </c>
      <c r="I468">
        <v>-10.8367877903994</v>
      </c>
      <c r="J468">
        <f>(Table2[[#This Row],[1M Return vs Nifty]]-AVERAGE(Table2[1M Return vs Nifty]))/_xlfn.STDEV.P(Table2[1M Return vs Nifty])</f>
        <v>-1.1758315135189348</v>
      </c>
      <c r="K468">
        <v>-26.464302649290701</v>
      </c>
      <c r="L468">
        <f>(Table2[[#This Row],[6M Return vs Nifty]]-AVERAGE(Table2[6M Return vs Nifty]))/_xlfn.STDEV.P(Table2[6M Return vs Nifty])</f>
        <v>-1.2040145830025457</v>
      </c>
      <c r="M468">
        <v>-5.7416513378970802</v>
      </c>
      <c r="N468">
        <f>(Table2[[#This Row],[1W Return vs Nifty]]-AVERAGE(Table2[1W Return vs Nifty]))/_xlfn.STDEV.P(Table2[1W Return vs Nifty])</f>
        <v>-0.55357332767559198</v>
      </c>
      <c r="O468">
        <v>15.84</v>
      </c>
      <c r="P468">
        <v>16.4378984513658</v>
      </c>
      <c r="Q468">
        <v>17.8096447787897</v>
      </c>
      <c r="R468">
        <v>41.473683647725402</v>
      </c>
      <c r="S468" s="2">
        <f>(Table2[[#This Row],[Close Price]]-Table2[[#This Row],[20D EMA]])/Table2[[#This Row],[20D EMA]]</f>
        <v>-2.1464646464646457E-2</v>
      </c>
      <c r="T468" s="2">
        <f>(Table2[[#This Row],[Close Price]]-Table2[[#This Row],[50D EMA]])/Table2[[#This Row],[50D EMA]]</f>
        <v>-5.7057077833929055E-2</v>
      </c>
      <c r="U468" s="2">
        <f>(Table2[[#This Row],[Close Price]]-Table2[[#This Row],[200D EMA]])/Table2[[#This Row],[200D EMA]]</f>
        <v>-0.12968505590523394</v>
      </c>
      <c r="V468">
        <v>0.72421220536729802</v>
      </c>
      <c r="W468">
        <v>15.38</v>
      </c>
      <c r="X468">
        <v>15.69</v>
      </c>
      <c r="Y468">
        <v>15.25</v>
      </c>
      <c r="Z468">
        <v>16.28</v>
      </c>
      <c r="AA468">
        <v>12.85</v>
      </c>
      <c r="AB468">
        <v>17.28</v>
      </c>
      <c r="AC468" s="2">
        <f>(Table2[[#This Row],[Close Price]]/Table2[[#This Row],[Day Low]])-1</f>
        <v>7.8023407022105307E-3</v>
      </c>
      <c r="AD468" s="2">
        <f>(Table2[[#This Row],[Day High]]/Table2[[#This Row],[Close Price]])-1</f>
        <v>1.2258064516128986E-2</v>
      </c>
      <c r="AE468" s="2">
        <f>(Table2[[#This Row],[Close Price]]/Table2[[#This Row],[Current Week Low]])-1</f>
        <v>1.6393442622950838E-2</v>
      </c>
      <c r="AF468" s="2">
        <f>(Table2[[#This Row],[Current Week High]]/Table2[[#This Row],[Close Price]])-1</f>
        <v>5.0322580645161263E-2</v>
      </c>
      <c r="AG468" s="2">
        <f>(Table2[[#This Row],[Close Price]]/Table2[[#This Row],[Current Month Low]])-1</f>
        <v>0.20622568093385207</v>
      </c>
      <c r="AH468" s="2">
        <f>(Table2[[#This Row],[Current Month High]]/Table2[[#This Row],[Close Price]])-1</f>
        <v>0.11483870967741949</v>
      </c>
      <c r="AI468">
        <v>68.064516129032199</v>
      </c>
      <c r="AJ468">
        <v>20.622568093385201</v>
      </c>
      <c r="AK468" t="str">
        <f>IF(AND(Table2[[#This Row],[20D EMA]]&gt;Table2[[#This Row],[50D EMA]],Table2[[#This Row],[50D EMA]]&gt;Table2[[#This Row],[200D EMA]]),"Uptrend","Downtrend/NoTrend")</f>
        <v>Downtrend/NoTrend</v>
      </c>
      <c r="AL468">
        <v>-0.21</v>
      </c>
      <c r="AM468" t="s">
        <v>10126</v>
      </c>
      <c r="AN468">
        <v>1.91</v>
      </c>
      <c r="AO468" t="s">
        <v>10125</v>
      </c>
      <c r="AP468">
        <v>1.3895755623685E-2</v>
      </c>
      <c r="AQ468">
        <f>(Table2[[#This Row],[Sharpe Ratio]]-AVERAGE(Table2[Sharpe Ratio]))/_xlfn.STDEV.P(Table2[Sharpe Ratio])</f>
        <v>-0.45468656794755208</v>
      </c>
      <c r="AR4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69" spans="1:44" x14ac:dyDescent="0.3">
      <c r="A469" t="s">
        <v>219</v>
      </c>
      <c r="B469" t="s">
        <v>220</v>
      </c>
      <c r="C469" t="s">
        <v>10076</v>
      </c>
      <c r="D469" t="s">
        <v>24</v>
      </c>
      <c r="E469">
        <v>114044.27698225</v>
      </c>
      <c r="F469">
        <v>1464.5</v>
      </c>
      <c r="G469">
        <v>-16.778924465654299</v>
      </c>
      <c r="H469">
        <f>(Table2[[#This Row],[1Y Return vs Nifty]]-AVERAGE(Table2[1Y Return vs Nifty]))/_xlfn.STDEV.P(Table2[1Y Return vs Nifty])</f>
        <v>-0.73448065471391255</v>
      </c>
      <c r="I469">
        <v>-2.7942610904317302</v>
      </c>
      <c r="J469">
        <f>(Table2[[#This Row],[1M Return vs Nifty]]-AVERAGE(Table2[1M Return vs Nifty]))/_xlfn.STDEV.P(Table2[1M Return vs Nifty])</f>
        <v>-0.43095885364340841</v>
      </c>
      <c r="K469">
        <v>-19.316417127557699</v>
      </c>
      <c r="L469">
        <f>(Table2[[#This Row],[6M Return vs Nifty]]-AVERAGE(Table2[6M Return vs Nifty]))/_xlfn.STDEV.P(Table2[6M Return vs Nifty])</f>
        <v>-0.9856470446959158</v>
      </c>
      <c r="M469">
        <v>-3.5008354696390001</v>
      </c>
      <c r="N469">
        <f>(Table2[[#This Row],[1W Return vs Nifty]]-AVERAGE(Table2[1W Return vs Nifty]))/_xlfn.STDEV.P(Table2[1W Return vs Nifty])</f>
        <v>-0.11414142824013319</v>
      </c>
      <c r="O469">
        <v>1489.55</v>
      </c>
      <c r="P469">
        <v>1483.3028718124201</v>
      </c>
      <c r="Q469">
        <v>1461.8783663079901</v>
      </c>
      <c r="R469">
        <v>36.699426385589703</v>
      </c>
      <c r="S469" s="2">
        <f>(Table2[[#This Row],[Close Price]]-Table2[[#This Row],[20D EMA]])/Table2[[#This Row],[20D EMA]]</f>
        <v>-1.6817159544828944E-2</v>
      </c>
      <c r="T469" s="2">
        <f>(Table2[[#This Row],[Close Price]]-Table2[[#This Row],[50D EMA]])/Table2[[#This Row],[50D EMA]]</f>
        <v>-1.2676353676471502E-2</v>
      </c>
      <c r="U469" s="2">
        <f>(Table2[[#This Row],[Close Price]]-Table2[[#This Row],[200D EMA]])/Table2[[#This Row],[200D EMA]]</f>
        <v>1.7933322993423436E-3</v>
      </c>
      <c r="V469">
        <v>1.3033355040672501</v>
      </c>
      <c r="W469">
        <v>1460.5</v>
      </c>
      <c r="X469">
        <v>1491</v>
      </c>
      <c r="Y469">
        <v>1460.5</v>
      </c>
      <c r="Z469">
        <v>1521</v>
      </c>
      <c r="AA469">
        <v>1363.55</v>
      </c>
      <c r="AB469">
        <v>1550</v>
      </c>
      <c r="AC469" s="2">
        <f>(Table2[[#This Row],[Close Price]]/Table2[[#This Row],[Day Low]])-1</f>
        <v>2.738788086271926E-3</v>
      </c>
      <c r="AD469" s="2">
        <f>(Table2[[#This Row],[Day High]]/Table2[[#This Row],[Close Price]])-1</f>
        <v>1.8094912939569774E-2</v>
      </c>
      <c r="AE469" s="2">
        <f>(Table2[[#This Row],[Close Price]]/Table2[[#This Row],[Current Week Low]])-1</f>
        <v>2.738788086271926E-3</v>
      </c>
      <c r="AF469" s="2">
        <f>(Table2[[#This Row],[Current Week High]]/Table2[[#This Row],[Close Price]])-1</f>
        <v>3.8579720040969656E-2</v>
      </c>
      <c r="AG469" s="2">
        <f>(Table2[[#This Row],[Close Price]]/Table2[[#This Row],[Current Month Low]])-1</f>
        <v>7.4034688863628073E-2</v>
      </c>
      <c r="AH469" s="2">
        <f>(Table2[[#This Row],[Current Month High]]/Table2[[#This Row],[Close Price]])-1</f>
        <v>5.8381700238989476E-2</v>
      </c>
      <c r="AI469">
        <v>15.7050187777398</v>
      </c>
      <c r="AJ469">
        <v>11.2630579297245</v>
      </c>
      <c r="AK469" t="str">
        <f>IF(AND(Table2[[#This Row],[20D EMA]]&gt;Table2[[#This Row],[50D EMA]],Table2[[#This Row],[50D EMA]]&gt;Table2[[#This Row],[200D EMA]]),"Uptrend","Downtrend/NoTrend")</f>
        <v>Uptrend</v>
      </c>
      <c r="AL469">
        <v>-0.13</v>
      </c>
      <c r="AM469" t="s">
        <v>10126</v>
      </c>
      <c r="AN469">
        <v>-1.1200000000000001</v>
      </c>
      <c r="AO469" t="s">
        <v>10126</v>
      </c>
      <c r="AP469">
        <v>1.3032460849488E-2</v>
      </c>
      <c r="AQ469">
        <f>(Table2[[#This Row],[Sharpe Ratio]]-AVERAGE(Table2[Sharpe Ratio]))/_xlfn.STDEV.P(Table2[Sharpe Ratio])</f>
        <v>-0.46444688296164388</v>
      </c>
      <c r="AR4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-2.7296748642550135</v>
      </c>
    </row>
    <row r="470" spans="1:44" x14ac:dyDescent="0.3">
      <c r="A470" t="s">
        <v>1039</v>
      </c>
      <c r="B470" t="s">
        <v>1040</v>
      </c>
      <c r="C470" t="s">
        <v>10082</v>
      </c>
      <c r="D470" t="s">
        <v>62</v>
      </c>
      <c r="E470">
        <v>11943.930324479999</v>
      </c>
      <c r="F470">
        <v>492.8</v>
      </c>
      <c r="G470">
        <v>37.490517560122299</v>
      </c>
      <c r="H470">
        <f>(Table2[[#This Row],[1Y Return vs Nifty]]-AVERAGE(Table2[1Y Return vs Nifty]))/_xlfn.STDEV.P(Table2[1Y Return vs Nifty])</f>
        <v>-8.5045182435587757E-2</v>
      </c>
      <c r="I470">
        <v>7.7088517179833698</v>
      </c>
      <c r="J470">
        <f>(Table2[[#This Row],[1M Return vs Nifty]]-AVERAGE(Table2[1M Return vs Nifty]))/_xlfn.STDEV.P(Table2[1M Return vs Nifty])</f>
        <v>0.54180528708469333</v>
      </c>
      <c r="K470">
        <v>14.5114072378115</v>
      </c>
      <c r="L470">
        <f>(Table2[[#This Row],[6M Return vs Nifty]]-AVERAGE(Table2[6M Return vs Nifty]))/_xlfn.STDEV.P(Table2[6M Return vs Nifty])</f>
        <v>4.779126520356284E-2</v>
      </c>
      <c r="M470">
        <v>2.9326592233169899</v>
      </c>
      <c r="N470">
        <f>(Table2[[#This Row],[1W Return vs Nifty]]-AVERAGE(Table2[1W Return vs Nifty]))/_xlfn.STDEV.P(Table2[1W Return vs Nifty])</f>
        <v>1.1474895843656703</v>
      </c>
      <c r="O470">
        <v>471.33</v>
      </c>
      <c r="P470">
        <v>449.95569711187301</v>
      </c>
      <c r="Q470">
        <v>408.010143290153</v>
      </c>
      <c r="R470">
        <v>63.843516507310603</v>
      </c>
      <c r="S470" s="2">
        <f>(Table2[[#This Row],[Close Price]]-Table2[[#This Row],[20D EMA]])/Table2[[#This Row],[20D EMA]]</f>
        <v>4.5551948740797377E-2</v>
      </c>
      <c r="T470" s="2">
        <f>(Table2[[#This Row],[Close Price]]-Table2[[#This Row],[50D EMA]])/Table2[[#This Row],[50D EMA]]</f>
        <v>9.5218936360026957E-2</v>
      </c>
      <c r="U470" s="2">
        <f>(Table2[[#This Row],[Close Price]]-Table2[[#This Row],[200D EMA]])/Table2[[#This Row],[200D EMA]]</f>
        <v>0.20781310980680551</v>
      </c>
      <c r="V470">
        <v>1.87728106464968</v>
      </c>
      <c r="W470">
        <v>491.7</v>
      </c>
      <c r="X470">
        <v>507.35</v>
      </c>
      <c r="Y470">
        <v>481.25</v>
      </c>
      <c r="Z470">
        <v>507.35</v>
      </c>
      <c r="AA470">
        <v>401.25</v>
      </c>
      <c r="AB470">
        <v>507.35</v>
      </c>
      <c r="AC470" s="2">
        <f>(Table2[[#This Row],[Close Price]]/Table2[[#This Row],[Day Low]])-1</f>
        <v>2.2371364653244186E-3</v>
      </c>
      <c r="AD470" s="2">
        <f>(Table2[[#This Row],[Day High]]/Table2[[#This Row],[Close Price]])-1</f>
        <v>2.9525162337662447E-2</v>
      </c>
      <c r="AE470" s="2">
        <f>(Table2[[#This Row],[Close Price]]/Table2[[#This Row],[Current Week Low]])-1</f>
        <v>2.4000000000000021E-2</v>
      </c>
      <c r="AF470" s="2">
        <f>(Table2[[#This Row],[Current Week High]]/Table2[[#This Row],[Close Price]])-1</f>
        <v>2.9525162337662447E-2</v>
      </c>
      <c r="AG470" s="2">
        <f>(Table2[[#This Row],[Close Price]]/Table2[[#This Row],[Current Month Low]])-1</f>
        <v>0.22816199376947033</v>
      </c>
      <c r="AH470" s="2">
        <f>(Table2[[#This Row],[Current Month High]]/Table2[[#This Row],[Close Price]])-1</f>
        <v>2.9525162337662447E-2</v>
      </c>
      <c r="AI470">
        <v>2.9525162337662398</v>
      </c>
      <c r="AJ470">
        <v>71.289537712895395</v>
      </c>
      <c r="AK470" t="str">
        <f>IF(AND(Table2[[#This Row],[20D EMA]]&gt;Table2[[#This Row],[50D EMA]],Table2[[#This Row],[50D EMA]]&gt;Table2[[#This Row],[200D EMA]]),"Uptrend","Downtrend/NoTrend")</f>
        <v>Uptrend</v>
      </c>
      <c r="AL470">
        <v>0.09</v>
      </c>
      <c r="AM470" t="s">
        <v>10125</v>
      </c>
      <c r="AN470">
        <v>3.88</v>
      </c>
      <c r="AO470" t="s">
        <v>10125</v>
      </c>
      <c r="AP470">
        <v>1.3026968327163E-2</v>
      </c>
      <c r="AQ470">
        <f>(Table2[[#This Row],[Sharpe Ratio]]-AVERAGE(Table2[Sharpe Ratio]))/_xlfn.STDEV.P(Table2[Sharpe Ratio])</f>
        <v>-0.46450898081016123</v>
      </c>
      <c r="AR4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1.1875319734081775</v>
      </c>
    </row>
    <row r="471" spans="1:44" x14ac:dyDescent="0.3">
      <c r="A471" t="s">
        <v>191</v>
      </c>
      <c r="B471" t="s">
        <v>192</v>
      </c>
      <c r="C471" t="s">
        <v>10078</v>
      </c>
      <c r="D471" t="s">
        <v>119</v>
      </c>
      <c r="E471">
        <v>131888.63981627999</v>
      </c>
      <c r="F471">
        <v>5475.55</v>
      </c>
      <c r="G471">
        <v>-16.874215896971201</v>
      </c>
      <c r="H471">
        <f>(Table2[[#This Row],[1Y Return vs Nifty]]-AVERAGE(Table2[1Y Return vs Nifty]))/_xlfn.STDEV.P(Table2[1Y Return vs Nifty])</f>
        <v>-0.73562099508579215</v>
      </c>
      <c r="I471">
        <v>-0.70765806496692996</v>
      </c>
      <c r="J471">
        <f>(Table2[[#This Row],[1M Return vs Nifty]]-AVERAGE(Table2[1M Return vs Nifty]))/_xlfn.STDEV.P(Table2[1M Return vs Nifty])</f>
        <v>-0.23770446933548503</v>
      </c>
      <c r="K471">
        <v>-6.5837547405337897</v>
      </c>
      <c r="L471">
        <f>(Table2[[#This Row],[6M Return vs Nifty]]-AVERAGE(Table2[6M Return vs Nifty]))/_xlfn.STDEV.P(Table2[6M Return vs Nifty])</f>
        <v>-0.59666485785337642</v>
      </c>
      <c r="M471">
        <v>-1.0281277845371499</v>
      </c>
      <c r="N471">
        <f>(Table2[[#This Row],[1W Return vs Nifty]]-AVERAGE(Table2[1W Return vs Nifty]))/_xlfn.STDEV.P(Table2[1W Return vs Nifty])</f>
        <v>0.37076527480710597</v>
      </c>
      <c r="O471">
        <v>5359.74</v>
      </c>
      <c r="P471">
        <v>5225.1902562457499</v>
      </c>
      <c r="Q471">
        <v>4957.9661331677598</v>
      </c>
      <c r="R471">
        <v>66.940141381117002</v>
      </c>
      <c r="S471" s="2">
        <f>(Table2[[#This Row],[Close Price]]-Table2[[#This Row],[20D EMA]])/Table2[[#This Row],[20D EMA]]</f>
        <v>2.1607391403314417E-2</v>
      </c>
      <c r="T471" s="2">
        <f>(Table2[[#This Row],[Close Price]]-Table2[[#This Row],[50D EMA]])/Table2[[#This Row],[50D EMA]]</f>
        <v>4.791399575450702E-2</v>
      </c>
      <c r="U471" s="2">
        <f>(Table2[[#This Row],[Close Price]]-Table2[[#This Row],[200D EMA]])/Table2[[#This Row],[200D EMA]]</f>
        <v>0.10439439337225645</v>
      </c>
      <c r="V471">
        <v>0.590590318069387</v>
      </c>
      <c r="W471">
        <v>5416.25</v>
      </c>
      <c r="X471">
        <v>5490</v>
      </c>
      <c r="Y471">
        <v>5250</v>
      </c>
      <c r="Z471">
        <v>5490</v>
      </c>
      <c r="AA471">
        <v>5127.05</v>
      </c>
      <c r="AB471">
        <v>5725</v>
      </c>
      <c r="AC471" s="2">
        <f>(Table2[[#This Row],[Close Price]]/Table2[[#This Row],[Day Low]])-1</f>
        <v>1.0948534502654095E-2</v>
      </c>
      <c r="AD471" s="2">
        <f>(Table2[[#This Row],[Day High]]/Table2[[#This Row],[Close Price]])-1</f>
        <v>2.639004300937664E-3</v>
      </c>
      <c r="AE471" s="2">
        <f>(Table2[[#This Row],[Close Price]]/Table2[[#This Row],[Current Week Low]])-1</f>
        <v>4.2961904761904757E-2</v>
      </c>
      <c r="AF471" s="2">
        <f>(Table2[[#This Row],[Current Week High]]/Table2[[#This Row],[Close Price]])-1</f>
        <v>2.639004300937664E-3</v>
      </c>
      <c r="AG471" s="2">
        <f>(Table2[[#This Row],[Close Price]]/Table2[[#This Row],[Current Month Low]])-1</f>
        <v>6.7972810875649659E-2</v>
      </c>
      <c r="AH471" s="2">
        <f>(Table2[[#This Row],[Current Month High]]/Table2[[#This Row],[Close Price]])-1</f>
        <v>4.5557067326569944E-2</v>
      </c>
      <c r="AI471">
        <v>4.55570673265699</v>
      </c>
      <c r="AJ471">
        <v>25.941302297766601</v>
      </c>
      <c r="AK471" t="str">
        <f>IF(AND(Table2[[#This Row],[20D EMA]]&gt;Table2[[#This Row],[50D EMA]],Table2[[#This Row],[50D EMA]]&gt;Table2[[#This Row],[200D EMA]]),"Uptrend","Downtrend/NoTrend")</f>
        <v>Uptrend</v>
      </c>
      <c r="AL471">
        <v>0.08</v>
      </c>
      <c r="AM471" t="s">
        <v>10125</v>
      </c>
      <c r="AN471">
        <v>-0.76</v>
      </c>
      <c r="AO471" t="s">
        <v>10126</v>
      </c>
      <c r="AP471">
        <v>1.2902101790986E-2</v>
      </c>
      <c r="AQ471">
        <f>(Table2[[#This Row],[Sharpe Ratio]]-AVERAGE(Table2[Sharpe Ratio]))/_xlfn.STDEV.P(Table2[Sharpe Ratio])</f>
        <v>-0.46592070802574598</v>
      </c>
      <c r="AR4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-1.6651457554932936</v>
      </c>
    </row>
    <row r="472" spans="1:44" x14ac:dyDescent="0.3">
      <c r="A472" t="s">
        <v>2080</v>
      </c>
      <c r="B472" t="s">
        <v>2081</v>
      </c>
      <c r="C472" t="s">
        <v>10074</v>
      </c>
      <c r="D472" t="s">
        <v>452</v>
      </c>
      <c r="E472">
        <v>2692.3773004499999</v>
      </c>
      <c r="F472">
        <v>81.5</v>
      </c>
      <c r="G472">
        <v>-22.6695918839246</v>
      </c>
      <c r="H472">
        <f>(Table2[[#This Row],[1Y Return vs Nifty]]-AVERAGE(Table2[1Y Return vs Nifty]))/_xlfn.STDEV.P(Table2[1Y Return vs Nifty])</f>
        <v>-0.80497351835901598</v>
      </c>
      <c r="I472">
        <v>-11.007134983477901</v>
      </c>
      <c r="J472">
        <f>(Table2[[#This Row],[1M Return vs Nifty]]-AVERAGE(Table2[1M Return vs Nifty]))/_xlfn.STDEV.P(Table2[1M Return vs Nifty])</f>
        <v>-1.1916085163868548</v>
      </c>
      <c r="K472">
        <v>-19.692530877518902</v>
      </c>
      <c r="L472">
        <f>(Table2[[#This Row],[6M Return vs Nifty]]-AVERAGE(Table2[6M Return vs Nifty]))/_xlfn.STDEV.P(Table2[6M Return vs Nifty])</f>
        <v>-0.99713730058384042</v>
      </c>
      <c r="M472">
        <v>-3.8295967251461298</v>
      </c>
      <c r="N472">
        <f>(Table2[[#This Row],[1W Return vs Nifty]]-AVERAGE(Table2[1W Return vs Nifty]))/_xlfn.STDEV.P(Table2[1W Return vs Nifty])</f>
        <v>-0.1786126706187352</v>
      </c>
      <c r="O472">
        <v>82.24</v>
      </c>
      <c r="P472">
        <v>84.613760815476894</v>
      </c>
      <c r="Q472">
        <v>86.498169734871894</v>
      </c>
      <c r="R472">
        <v>46.004613653013401</v>
      </c>
      <c r="S472" s="2">
        <f>(Table2[[#This Row],[Close Price]]-Table2[[#This Row],[20D EMA]])/Table2[[#This Row],[20D EMA]]</f>
        <v>-8.9980544747081097E-3</v>
      </c>
      <c r="T472" s="2">
        <f>(Table2[[#This Row],[Close Price]]-Table2[[#This Row],[50D EMA]])/Table2[[#This Row],[50D EMA]]</f>
        <v>-3.6799697655175601E-2</v>
      </c>
      <c r="U472" s="2">
        <f>(Table2[[#This Row],[Close Price]]-Table2[[#This Row],[200D EMA]])/Table2[[#This Row],[200D EMA]]</f>
        <v>-5.7783531723179023E-2</v>
      </c>
      <c r="V472">
        <v>0.66310197275770699</v>
      </c>
      <c r="W472">
        <v>80.69</v>
      </c>
      <c r="X472">
        <v>82</v>
      </c>
      <c r="Y472">
        <v>80</v>
      </c>
      <c r="Z472">
        <v>86.3</v>
      </c>
      <c r="AA472">
        <v>62.55</v>
      </c>
      <c r="AB472">
        <v>86.5</v>
      </c>
      <c r="AC472" s="2">
        <f>(Table2[[#This Row],[Close Price]]/Table2[[#This Row],[Day Low]])-1</f>
        <v>1.0038418639236601E-2</v>
      </c>
      <c r="AD472" s="2">
        <f>(Table2[[#This Row],[Day High]]/Table2[[#This Row],[Close Price]])-1</f>
        <v>6.1349693251533388E-3</v>
      </c>
      <c r="AE472" s="2">
        <f>(Table2[[#This Row],[Close Price]]/Table2[[#This Row],[Current Week Low]])-1</f>
        <v>1.8750000000000044E-2</v>
      </c>
      <c r="AF472" s="2">
        <f>(Table2[[#This Row],[Current Week High]]/Table2[[#This Row],[Close Price]])-1</f>
        <v>5.8895705521472275E-2</v>
      </c>
      <c r="AG472" s="2">
        <f>(Table2[[#This Row],[Close Price]]/Table2[[#This Row],[Current Month Low]])-1</f>
        <v>0.30295763389288566</v>
      </c>
      <c r="AH472" s="2">
        <f>(Table2[[#This Row],[Current Month High]]/Table2[[#This Row],[Close Price]])-1</f>
        <v>6.1349693251533832E-2</v>
      </c>
      <c r="AI472">
        <v>47.239263803680899</v>
      </c>
      <c r="AJ472">
        <v>30.295763389288499</v>
      </c>
      <c r="AK472" t="str">
        <f>IF(AND(Table2[[#This Row],[20D EMA]]&gt;Table2[[#This Row],[50D EMA]],Table2[[#This Row],[50D EMA]]&gt;Table2[[#This Row],[200D EMA]]),"Uptrend","Downtrend/NoTrend")</f>
        <v>Downtrend/NoTrend</v>
      </c>
      <c r="AL472">
        <v>-0.19</v>
      </c>
      <c r="AM472" t="s">
        <v>10126</v>
      </c>
      <c r="AN472">
        <v>0.27</v>
      </c>
      <c r="AO472" t="s">
        <v>10125</v>
      </c>
      <c r="AP472">
        <v>1.214796029205E-2</v>
      </c>
      <c r="AQ472">
        <f>(Table2[[#This Row],[Sharpe Ratio]]-AVERAGE(Table2[Sharpe Ratio]))/_xlfn.STDEV.P(Table2[Sharpe Ratio])</f>
        <v>-0.47444694821023126</v>
      </c>
      <c r="AR4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73" spans="1:44" x14ac:dyDescent="0.3">
      <c r="A473" t="s">
        <v>1259</v>
      </c>
      <c r="B473" t="s">
        <v>1260</v>
      </c>
      <c r="C473" t="s">
        <v>10076</v>
      </c>
      <c r="D473" t="s">
        <v>21</v>
      </c>
      <c r="E473">
        <v>8550.0345364559998</v>
      </c>
      <c r="F473">
        <v>30.87</v>
      </c>
      <c r="G473">
        <v>68.205988414965702</v>
      </c>
      <c r="H473">
        <f>(Table2[[#This Row],[1Y Return vs Nifty]]-AVERAGE(Table2[1Y Return vs Nifty]))/_xlfn.STDEV.P(Table2[1Y Return vs Nifty])</f>
        <v>0.28252292912508925</v>
      </c>
      <c r="I473">
        <v>-5.5502696319807798</v>
      </c>
      <c r="J473">
        <f>(Table2[[#This Row],[1M Return vs Nifty]]-AVERAGE(Table2[1M Return vs Nifty]))/_xlfn.STDEV.P(Table2[1M Return vs Nifty])</f>
        <v>-0.68621139921364105</v>
      </c>
      <c r="K473">
        <v>32.338518647756899</v>
      </c>
      <c r="L473">
        <f>(Table2[[#This Row],[6M Return vs Nifty]]-AVERAGE(Table2[6M Return vs Nifty]))/_xlfn.STDEV.P(Table2[6M Return vs Nifty])</f>
        <v>0.59240860999338096</v>
      </c>
      <c r="M473">
        <v>-4.4558768579475299</v>
      </c>
      <c r="N473">
        <f>(Table2[[#This Row],[1W Return vs Nifty]]-AVERAGE(Table2[1W Return vs Nifty]))/_xlfn.STDEV.P(Table2[1W Return vs Nifty])</f>
        <v>-0.30142841475640314</v>
      </c>
      <c r="O473">
        <v>31.35</v>
      </c>
      <c r="P473">
        <v>31.985378474650599</v>
      </c>
      <c r="Q473">
        <v>28.484443562450501</v>
      </c>
      <c r="R473">
        <v>41.6168838144795</v>
      </c>
      <c r="S473" s="2">
        <f>(Table2[[#This Row],[Close Price]]-Table2[[#This Row],[20D EMA]])/Table2[[#This Row],[20D EMA]]</f>
        <v>-1.5311004784689008E-2</v>
      </c>
      <c r="T473" s="2">
        <f>(Table2[[#This Row],[Close Price]]-Table2[[#This Row],[50D EMA]])/Table2[[#This Row],[50D EMA]]</f>
        <v>-3.4871510916607402E-2</v>
      </c>
      <c r="U473" s="2">
        <f>(Table2[[#This Row],[Close Price]]-Table2[[#This Row],[200D EMA]])/Table2[[#This Row],[200D EMA]]</f>
        <v>8.3749448442596575E-2</v>
      </c>
      <c r="V473">
        <v>0.69165336284234702</v>
      </c>
      <c r="W473">
        <v>30.65</v>
      </c>
      <c r="X473">
        <v>31.16</v>
      </c>
      <c r="Y473">
        <v>30.61</v>
      </c>
      <c r="Z473">
        <v>32.340000000000003</v>
      </c>
      <c r="AA473">
        <v>25.25</v>
      </c>
      <c r="AB473">
        <v>33.200000000000003</v>
      </c>
      <c r="AC473" s="2">
        <f>(Table2[[#This Row],[Close Price]]/Table2[[#This Row],[Day Low]])-1</f>
        <v>7.1778140293639048E-3</v>
      </c>
      <c r="AD473" s="2">
        <f>(Table2[[#This Row],[Day High]]/Table2[[#This Row],[Close Price]])-1</f>
        <v>9.3942338840298234E-3</v>
      </c>
      <c r="AE473" s="2">
        <f>(Table2[[#This Row],[Close Price]]/Table2[[#This Row],[Current Week Low]])-1</f>
        <v>8.4939562234565003E-3</v>
      </c>
      <c r="AF473" s="2">
        <f>(Table2[[#This Row],[Current Week High]]/Table2[[#This Row],[Close Price]])-1</f>
        <v>4.7619047619047672E-2</v>
      </c>
      <c r="AG473" s="2">
        <f>(Table2[[#This Row],[Close Price]]/Table2[[#This Row],[Current Month Low]])-1</f>
        <v>0.22257425742574255</v>
      </c>
      <c r="AH473" s="2">
        <f>(Table2[[#This Row],[Current Month High]]/Table2[[#This Row],[Close Price]])-1</f>
        <v>7.5477810171687754E-2</v>
      </c>
      <c r="AI473">
        <v>37.674117265953903</v>
      </c>
      <c r="AJ473">
        <v>125.328467153284</v>
      </c>
      <c r="AK473" t="str">
        <f>IF(AND(Table2[[#This Row],[20D EMA]]&gt;Table2[[#This Row],[50D EMA]],Table2[[#This Row],[50D EMA]]&gt;Table2[[#This Row],[200D EMA]]),"Uptrend","Downtrend/NoTrend")</f>
        <v>Downtrend/NoTrend</v>
      </c>
      <c r="AL473">
        <v>-0.19</v>
      </c>
      <c r="AM473" t="s">
        <v>10126</v>
      </c>
      <c r="AN473">
        <v>0.62</v>
      </c>
      <c r="AO473" t="s">
        <v>10125</v>
      </c>
      <c r="AP473">
        <v>1.1140487886946999E-2</v>
      </c>
      <c r="AQ473">
        <f>(Table2[[#This Row],[Sharpe Ratio]]-AVERAGE(Table2[Sharpe Ratio]))/_xlfn.STDEV.P(Table2[Sharpe Ratio])</f>
        <v>-0.48583731953612791</v>
      </c>
      <c r="AR4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74" spans="1:44" x14ac:dyDescent="0.3">
      <c r="A474" t="s">
        <v>195</v>
      </c>
      <c r="B474" t="s">
        <v>196</v>
      </c>
      <c r="C474" t="s">
        <v>10080</v>
      </c>
      <c r="D474" t="s">
        <v>197</v>
      </c>
      <c r="E474">
        <v>128962.075016345</v>
      </c>
      <c r="F474">
        <v>190.31</v>
      </c>
      <c r="G474">
        <v>95.2491082814294</v>
      </c>
      <c r="H474">
        <f>(Table2[[#This Row],[1Y Return vs Nifty]]-AVERAGE(Table2[1Y Return vs Nifty]))/_xlfn.STDEV.P(Table2[1Y Return vs Nifty])</f>
        <v>0.60614448605973281</v>
      </c>
      <c r="I474">
        <v>33.554790268024398</v>
      </c>
      <c r="J474">
        <f>(Table2[[#This Row],[1M Return vs Nifty]]-AVERAGE(Table2[1M Return vs Nifty]))/_xlfn.STDEV.P(Table2[1M Return vs Nifty])</f>
        <v>2.935572036385738</v>
      </c>
      <c r="K474">
        <v>84.641826521354503</v>
      </c>
      <c r="L474">
        <f>(Table2[[#This Row],[6M Return vs Nifty]]-AVERAGE(Table2[6M Return vs Nifty]))/_xlfn.STDEV.P(Table2[6M Return vs Nifty])</f>
        <v>2.1902719992327464</v>
      </c>
      <c r="M474">
        <v>5.0462288041784698</v>
      </c>
      <c r="N474">
        <f>(Table2[[#This Row],[1W Return vs Nifty]]-AVERAGE(Table2[1W Return vs Nifty]))/_xlfn.STDEV.P(Table2[1W Return vs Nifty])</f>
        <v>1.5619680378001128</v>
      </c>
      <c r="O474">
        <v>174.77</v>
      </c>
      <c r="P474">
        <v>154.35894824349899</v>
      </c>
      <c r="Q474">
        <v>121.93478553420201</v>
      </c>
      <c r="R474">
        <v>67.722609632588004</v>
      </c>
      <c r="S474" s="2">
        <f>(Table2[[#This Row],[Close Price]]-Table2[[#This Row],[20D EMA]])/Table2[[#This Row],[20D EMA]]</f>
        <v>8.8916862161698182E-2</v>
      </c>
      <c r="T474" s="2">
        <f>(Table2[[#This Row],[Close Price]]-Table2[[#This Row],[50D EMA]])/Table2[[#This Row],[50D EMA]]</f>
        <v>0.23290552420575422</v>
      </c>
      <c r="U474" s="2">
        <f>(Table2[[#This Row],[Close Price]]-Table2[[#This Row],[200D EMA]])/Table2[[#This Row],[200D EMA]]</f>
        <v>0.56075232482874326</v>
      </c>
      <c r="V474">
        <v>1.5339667136337101</v>
      </c>
      <c r="W474">
        <v>189.99</v>
      </c>
      <c r="X474">
        <v>198.37</v>
      </c>
      <c r="Y474">
        <v>182.72</v>
      </c>
      <c r="Z474">
        <v>200.2</v>
      </c>
      <c r="AA474">
        <v>134.5</v>
      </c>
      <c r="AB474">
        <v>200.2</v>
      </c>
      <c r="AC474" s="2">
        <f>(Table2[[#This Row],[Close Price]]/Table2[[#This Row],[Day Low]])-1</f>
        <v>1.6842991736407686E-3</v>
      </c>
      <c r="AD474" s="2">
        <f>(Table2[[#This Row],[Day High]]/Table2[[#This Row],[Close Price]])-1</f>
        <v>4.2351952078188315E-2</v>
      </c>
      <c r="AE474" s="2">
        <f>(Table2[[#This Row],[Close Price]]/Table2[[#This Row],[Current Week Low]])-1</f>
        <v>4.1538966725043869E-2</v>
      </c>
      <c r="AF474" s="2">
        <f>(Table2[[#This Row],[Current Week High]]/Table2[[#This Row],[Close Price]])-1</f>
        <v>5.1967841942094362E-2</v>
      </c>
      <c r="AG474" s="2">
        <f>(Table2[[#This Row],[Close Price]]/Table2[[#This Row],[Current Month Low]])-1</f>
        <v>0.41494423791821555</v>
      </c>
      <c r="AH474" s="2">
        <f>(Table2[[#This Row],[Current Month High]]/Table2[[#This Row],[Close Price]])-1</f>
        <v>5.1967841942094362E-2</v>
      </c>
      <c r="AI474">
        <v>5.1967841942094299</v>
      </c>
      <c r="AJ474">
        <v>125.08574807806001</v>
      </c>
      <c r="AK474" t="str">
        <f>IF(AND(Table2[[#This Row],[20D EMA]]&gt;Table2[[#This Row],[50D EMA]],Table2[[#This Row],[50D EMA]]&gt;Table2[[#This Row],[200D EMA]]),"Uptrend","Downtrend/NoTrend")</f>
        <v>Uptrend</v>
      </c>
      <c r="AL474">
        <v>0.38</v>
      </c>
      <c r="AM474" t="s">
        <v>10125</v>
      </c>
      <c r="AN474">
        <v>16.75</v>
      </c>
      <c r="AO474" t="s">
        <v>10125</v>
      </c>
      <c r="AP474">
        <v>1.1107142271517E-2</v>
      </c>
      <c r="AQ474">
        <f>(Table2[[#This Row],[Sharpe Ratio]]-AVERAGE(Table2[Sharpe Ratio]))/_xlfn.STDEV.P(Table2[Sharpe Ratio])</f>
        <v>-0.48621432136755716</v>
      </c>
      <c r="AR4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6.8077422381107722</v>
      </c>
    </row>
    <row r="475" spans="1:44" x14ac:dyDescent="0.3">
      <c r="A475" t="s">
        <v>50</v>
      </c>
      <c r="B475" t="s">
        <v>51</v>
      </c>
      <c r="C475" t="s">
        <v>10075</v>
      </c>
      <c r="D475" t="s">
        <v>21</v>
      </c>
      <c r="E475">
        <v>395258.29586131999</v>
      </c>
      <c r="F475">
        <v>1459.6</v>
      </c>
      <c r="G475">
        <v>-1.83193251783398</v>
      </c>
      <c r="H475">
        <f>(Table2[[#This Row],[1Y Return vs Nifty]]-AVERAGE(Table2[1Y Return vs Nifty]))/_xlfn.STDEV.P(Table2[1Y Return vs Nifty])</f>
        <v>-0.55561191362454632</v>
      </c>
      <c r="I475">
        <v>2.3934006428880501</v>
      </c>
      <c r="J475">
        <f>(Table2[[#This Row],[1M Return vs Nifty]]-AVERAGE(Table2[1M Return vs Nifty]))/_xlfn.STDEV.P(Table2[1M Return vs Nifty])</f>
        <v>4.9505500158229875E-2</v>
      </c>
      <c r="K475">
        <v>-11.120781600991901</v>
      </c>
      <c r="L475">
        <f>(Table2[[#This Row],[6M Return vs Nifty]]-AVERAGE(Table2[6M Return vs Nifty]))/_xlfn.STDEV.P(Table2[6M Return vs Nifty])</f>
        <v>-0.73527079715346344</v>
      </c>
      <c r="M475">
        <v>-2.62979048840623</v>
      </c>
      <c r="N475">
        <f>(Table2[[#This Row],[1W Return vs Nifty]]-AVERAGE(Table2[1W Return vs Nifty]))/_xlfn.STDEV.P(Table2[1W Return vs Nifty])</f>
        <v>5.667356643160025E-2</v>
      </c>
      <c r="O475">
        <v>1423.95</v>
      </c>
      <c r="P475">
        <v>1423.2413911183</v>
      </c>
      <c r="Q475">
        <v>1404.2088019319899</v>
      </c>
      <c r="R475">
        <v>71.932679867585705</v>
      </c>
      <c r="S475" s="2">
        <f>(Table2[[#This Row],[Close Price]]-Table2[[#This Row],[20D EMA]])/Table2[[#This Row],[20D EMA]]</f>
        <v>2.5035991432283342E-2</v>
      </c>
      <c r="T475" s="2">
        <f>(Table2[[#This Row],[Close Price]]-Table2[[#This Row],[50D EMA]])/Table2[[#This Row],[50D EMA]]</f>
        <v>2.554634028253731E-2</v>
      </c>
      <c r="U475" s="2">
        <f>(Table2[[#This Row],[Close Price]]-Table2[[#This Row],[200D EMA]])/Table2[[#This Row],[200D EMA]]</f>
        <v>3.9446553811512686E-2</v>
      </c>
      <c r="V475">
        <v>0.91031409811361697</v>
      </c>
      <c r="W475">
        <v>1442</v>
      </c>
      <c r="X475">
        <v>1468.7</v>
      </c>
      <c r="Y475">
        <v>1423.5</v>
      </c>
      <c r="Z475">
        <v>1468.7</v>
      </c>
      <c r="AA475">
        <v>1235</v>
      </c>
      <c r="AB475">
        <v>1481.95</v>
      </c>
      <c r="AC475" s="2">
        <f>(Table2[[#This Row],[Close Price]]/Table2[[#This Row],[Day Low]])-1</f>
        <v>1.2205270457697592E-2</v>
      </c>
      <c r="AD475" s="2">
        <f>(Table2[[#This Row],[Day High]]/Table2[[#This Row],[Close Price]])-1</f>
        <v>6.234584817758293E-3</v>
      </c>
      <c r="AE475" s="2">
        <f>(Table2[[#This Row],[Close Price]]/Table2[[#This Row],[Current Week Low]])-1</f>
        <v>2.5360028099754128E-2</v>
      </c>
      <c r="AF475" s="2">
        <f>(Table2[[#This Row],[Current Week High]]/Table2[[#This Row],[Close Price]])-1</f>
        <v>6.234584817758293E-3</v>
      </c>
      <c r="AG475" s="2">
        <f>(Table2[[#This Row],[Close Price]]/Table2[[#This Row],[Current Month Low]])-1</f>
        <v>0.18186234817813762</v>
      </c>
      <c r="AH475" s="2">
        <f>(Table2[[#This Row],[Current Month High]]/Table2[[#This Row],[Close Price]])-1</f>
        <v>1.531241436009867E-2</v>
      </c>
      <c r="AI475">
        <v>16.288709235406898</v>
      </c>
      <c r="AJ475">
        <v>34.271652637873103</v>
      </c>
      <c r="AK475" t="str">
        <f>IF(AND(Table2[[#This Row],[20D EMA]]&gt;Table2[[#This Row],[50D EMA]],Table2[[#This Row],[50D EMA]]&gt;Table2[[#This Row],[200D EMA]]),"Uptrend","Downtrend/NoTrend")</f>
        <v>Uptrend</v>
      </c>
      <c r="AL475">
        <v>-0.08</v>
      </c>
      <c r="AM475" t="s">
        <v>10126</v>
      </c>
      <c r="AN475">
        <v>2.16</v>
      </c>
      <c r="AO475" t="s">
        <v>10125</v>
      </c>
      <c r="AP475">
        <v>1.0897768101749E-2</v>
      </c>
      <c r="AQ475">
        <f>(Table2[[#This Row],[Sharpe Ratio]]-AVERAGE(Table2[Sharpe Ratio]))/_xlfn.STDEV.P(Table2[Sharpe Ratio])</f>
        <v>-0.4885814825201894</v>
      </c>
      <c r="AR4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-1.673285126708369</v>
      </c>
    </row>
    <row r="476" spans="1:44" x14ac:dyDescent="0.3">
      <c r="A476" t="s">
        <v>87</v>
      </c>
      <c r="B476" t="s">
        <v>88</v>
      </c>
      <c r="C476" t="s">
        <v>10087</v>
      </c>
      <c r="D476" t="s">
        <v>89</v>
      </c>
      <c r="E476">
        <v>306934.51984889997</v>
      </c>
      <c r="F476">
        <v>4716.75</v>
      </c>
      <c r="G476">
        <v>-7.5557533722060599</v>
      </c>
      <c r="H476">
        <f>(Table2[[#This Row],[1Y Return vs Nifty]]-AVERAGE(Table2[1Y Return vs Nifty]))/_xlfn.STDEV.P(Table2[1Y Return vs Nifty])</f>
        <v>-0.62410814577725682</v>
      </c>
      <c r="I476">
        <v>2.5095115981071201</v>
      </c>
      <c r="J476">
        <f>(Table2[[#This Row],[1M Return vs Nifty]]-AVERAGE(Table2[1M Return vs Nifty]))/_xlfn.STDEV.P(Table2[1M Return vs Nifty])</f>
        <v>6.0259319111055296E-2</v>
      </c>
      <c r="K476">
        <v>6.3689261638127297</v>
      </c>
      <c r="L476">
        <f>(Table2[[#This Row],[6M Return vs Nifty]]-AVERAGE(Table2[6M Return vs Nifty]))/_xlfn.STDEV.P(Table2[6M Return vs Nifty])</f>
        <v>-0.2009611165226553</v>
      </c>
      <c r="M476">
        <v>-2.7341362237009301</v>
      </c>
      <c r="N476">
        <f>(Table2[[#This Row],[1W Return vs Nifty]]-AVERAGE(Table2[1W Return vs Nifty]))/_xlfn.STDEV.P(Table2[1W Return vs Nifty])</f>
        <v>3.6210999512086318E-2</v>
      </c>
      <c r="O476">
        <v>4761.08</v>
      </c>
      <c r="P476">
        <v>4648.3314519207797</v>
      </c>
      <c r="Q476">
        <v>4225.5579553944199</v>
      </c>
      <c r="R476">
        <v>44.366367977253702</v>
      </c>
      <c r="S476" s="2">
        <f>(Table2[[#This Row],[Close Price]]-Table2[[#This Row],[20D EMA]])/Table2[[#This Row],[20D EMA]]</f>
        <v>-9.3109126500709773E-3</v>
      </c>
      <c r="T476" s="2">
        <f>(Table2[[#This Row],[Close Price]]-Table2[[#This Row],[50D EMA]])/Table2[[#This Row],[50D EMA]]</f>
        <v>1.4718947817490169E-2</v>
      </c>
      <c r="U476" s="2">
        <f>(Table2[[#This Row],[Close Price]]-Table2[[#This Row],[200D EMA]])/Table2[[#This Row],[200D EMA]]</f>
        <v>0.11624312097731754</v>
      </c>
      <c r="V476">
        <v>1.4731609027958601</v>
      </c>
      <c r="W476">
        <v>4680</v>
      </c>
      <c r="X476">
        <v>4921.95</v>
      </c>
      <c r="Y476">
        <v>4680</v>
      </c>
      <c r="Z476">
        <v>4960</v>
      </c>
      <c r="AA476">
        <v>4301</v>
      </c>
      <c r="AB476">
        <v>5219</v>
      </c>
      <c r="AC476" s="2">
        <f>(Table2[[#This Row],[Close Price]]/Table2[[#This Row],[Day Low]])-1</f>
        <v>7.8525641025641857E-3</v>
      </c>
      <c r="AD476" s="2">
        <f>(Table2[[#This Row],[Day High]]/Table2[[#This Row],[Close Price]])-1</f>
        <v>4.3504531722054374E-2</v>
      </c>
      <c r="AE476" s="2">
        <f>(Table2[[#This Row],[Close Price]]/Table2[[#This Row],[Current Week Low]])-1</f>
        <v>7.8525641025641857E-3</v>
      </c>
      <c r="AF476" s="2">
        <f>(Table2[[#This Row],[Current Week High]]/Table2[[#This Row],[Close Price]])-1</f>
        <v>5.1571527004823148E-2</v>
      </c>
      <c r="AG476" s="2">
        <f>(Table2[[#This Row],[Close Price]]/Table2[[#This Row],[Current Month Low]])-1</f>
        <v>9.6663566612415819E-2</v>
      </c>
      <c r="AH476" s="2">
        <f>(Table2[[#This Row],[Current Month High]]/Table2[[#This Row],[Close Price]])-1</f>
        <v>0.10648221762866372</v>
      </c>
      <c r="AI476">
        <v>10.648221762866299</v>
      </c>
      <c r="AJ476">
        <v>35.1020408163265</v>
      </c>
      <c r="AK476" t="str">
        <f>IF(AND(Table2[[#This Row],[20D EMA]]&gt;Table2[[#This Row],[50D EMA]],Table2[[#This Row],[50D EMA]]&gt;Table2[[#This Row],[200D EMA]]),"Uptrend","Downtrend/NoTrend")</f>
        <v>Uptrend</v>
      </c>
      <c r="AL476">
        <v>-7.0000000000000007E-2</v>
      </c>
      <c r="AM476" t="s">
        <v>10126</v>
      </c>
      <c r="AN476">
        <v>0.33</v>
      </c>
      <c r="AO476" t="s">
        <v>10125</v>
      </c>
      <c r="AP476">
        <v>1.059260567405E-2</v>
      </c>
      <c r="AQ476">
        <f>(Table2[[#This Row],[Sharpe Ratio]]-AVERAGE(Table2[Sharpe Ratio]))/_xlfn.STDEV.P(Table2[Sharpe Ratio])</f>
        <v>-0.49203161509811177</v>
      </c>
      <c r="AR4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-1.2206305587748822</v>
      </c>
    </row>
    <row r="477" spans="1:44" x14ac:dyDescent="0.3">
      <c r="A477" t="s">
        <v>214</v>
      </c>
      <c r="B477" t="s">
        <v>215</v>
      </c>
      <c r="C477" t="s">
        <v>10082</v>
      </c>
      <c r="D477" t="s">
        <v>62</v>
      </c>
      <c r="E477">
        <v>119577.265291919</v>
      </c>
      <c r="F477">
        <v>1480.8</v>
      </c>
      <c r="G477">
        <v>20.070960522332999</v>
      </c>
      <c r="H477">
        <f>(Table2[[#This Row],[1Y Return vs Nifty]]-AVERAGE(Table2[1Y Return vs Nifty]))/_xlfn.STDEV.P(Table2[1Y Return vs Nifty])</f>
        <v>-0.29350279374367128</v>
      </c>
      <c r="I477">
        <v>-4.9479390487363197</v>
      </c>
      <c r="J477">
        <f>(Table2[[#This Row],[1M Return vs Nifty]]-AVERAGE(Table2[1M Return vs Nifty]))/_xlfn.STDEV.P(Table2[1M Return vs Nifty])</f>
        <v>-0.63042550003005715</v>
      </c>
      <c r="K477">
        <v>7.2011521456056897</v>
      </c>
      <c r="L477">
        <f>(Table2[[#This Row],[6M Return vs Nifty]]-AVERAGE(Table2[6M Return vs Nifty]))/_xlfn.STDEV.P(Table2[6M Return vs Nifty])</f>
        <v>-0.17553665520379436</v>
      </c>
      <c r="M477">
        <v>-6.6106356669500501</v>
      </c>
      <c r="N477">
        <f>(Table2[[#This Row],[1W Return vs Nifty]]-AVERAGE(Table2[1W Return vs Nifty]))/_xlfn.STDEV.P(Table2[1W Return vs Nifty])</f>
        <v>-0.72398422118298056</v>
      </c>
      <c r="O477">
        <v>1502.52</v>
      </c>
      <c r="P477">
        <v>1473.91760885391</v>
      </c>
      <c r="Q477">
        <v>1354.7472752639101</v>
      </c>
      <c r="R477">
        <v>33.824287428624501</v>
      </c>
      <c r="S477" s="2">
        <f>(Table2[[#This Row],[Close Price]]-Table2[[#This Row],[20D EMA]])/Table2[[#This Row],[20D EMA]]</f>
        <v>-1.4455714399808341E-2</v>
      </c>
      <c r="T477" s="2">
        <f>(Table2[[#This Row],[Close Price]]-Table2[[#This Row],[50D EMA]])/Table2[[#This Row],[50D EMA]]</f>
        <v>4.669454455762675E-3</v>
      </c>
      <c r="U477" s="2">
        <f>(Table2[[#This Row],[Close Price]]-Table2[[#This Row],[200D EMA]])/Table2[[#This Row],[200D EMA]]</f>
        <v>9.3045195246127602E-2</v>
      </c>
      <c r="V477">
        <v>0.94395071982009704</v>
      </c>
      <c r="W477">
        <v>1476.05</v>
      </c>
      <c r="X477">
        <v>1492.2</v>
      </c>
      <c r="Y477">
        <v>1465.3</v>
      </c>
      <c r="Z477">
        <v>1528</v>
      </c>
      <c r="AA477">
        <v>1418.55</v>
      </c>
      <c r="AB477">
        <v>1582</v>
      </c>
      <c r="AC477" s="2">
        <f>(Table2[[#This Row],[Close Price]]/Table2[[#This Row],[Day Low]])-1</f>
        <v>3.2180481690999851E-3</v>
      </c>
      <c r="AD477" s="2">
        <f>(Table2[[#This Row],[Day High]]/Table2[[#This Row],[Close Price]])-1</f>
        <v>7.6985413290113769E-3</v>
      </c>
      <c r="AE477" s="2">
        <f>(Table2[[#This Row],[Close Price]]/Table2[[#This Row],[Current Week Low]])-1</f>
        <v>1.057803862690232E-2</v>
      </c>
      <c r="AF477" s="2">
        <f>(Table2[[#This Row],[Current Week High]]/Table2[[#This Row],[Close Price]])-1</f>
        <v>3.1874662344678617E-2</v>
      </c>
      <c r="AG477" s="2">
        <f>(Table2[[#This Row],[Close Price]]/Table2[[#This Row],[Current Month Low]])-1</f>
        <v>4.3882838109337019E-2</v>
      </c>
      <c r="AH477" s="2">
        <f>(Table2[[#This Row],[Current Month High]]/Table2[[#This Row],[Close Price]])-1</f>
        <v>6.8341437061048005E-2</v>
      </c>
      <c r="AI477">
        <v>6.8341437061047996</v>
      </c>
      <c r="AJ477">
        <v>48.600100351229301</v>
      </c>
      <c r="AK477" t="str">
        <f>IF(AND(Table2[[#This Row],[20D EMA]]&gt;Table2[[#This Row],[50D EMA]],Table2[[#This Row],[50D EMA]]&gt;Table2[[#This Row],[200D EMA]]),"Uptrend","Downtrend/NoTrend")</f>
        <v>Uptrend</v>
      </c>
      <c r="AL477">
        <v>-0.01</v>
      </c>
      <c r="AM477" t="s">
        <v>10126</v>
      </c>
      <c r="AN477">
        <v>-3.23</v>
      </c>
      <c r="AO477" t="s">
        <v>10126</v>
      </c>
      <c r="AP477">
        <v>9.6833924384180006E-3</v>
      </c>
      <c r="AQ477">
        <f>(Table2[[#This Row],[Sharpe Ratio]]-AVERAGE(Table2[Sharpe Ratio]))/_xlfn.STDEV.P(Table2[Sharpe Ratio])</f>
        <v>-0.50231107914676687</v>
      </c>
      <c r="AR4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-2.3257602493072702</v>
      </c>
    </row>
    <row r="478" spans="1:44" x14ac:dyDescent="0.3">
      <c r="A478" t="s">
        <v>926</v>
      </c>
      <c r="B478" t="s">
        <v>927</v>
      </c>
      <c r="C478" t="s">
        <v>10082</v>
      </c>
      <c r="D478" t="s">
        <v>62</v>
      </c>
      <c r="E478">
        <v>14969.9043</v>
      </c>
      <c r="F478">
        <v>6500</v>
      </c>
      <c r="G478">
        <v>23.8306439121952</v>
      </c>
      <c r="H478">
        <f>(Table2[[#This Row],[1Y Return vs Nifty]]-AVERAGE(Table2[1Y Return vs Nifty]))/_xlfn.STDEV.P(Table2[1Y Return vs Nifty])</f>
        <v>-0.24851114343791728</v>
      </c>
      <c r="I478">
        <v>15.9620083386573</v>
      </c>
      <c r="J478">
        <f>(Table2[[#This Row],[1M Return vs Nifty]]-AVERAGE(Table2[1M Return vs Nifty]))/_xlfn.STDEV.P(Table2[1M Return vs Nifty])</f>
        <v>1.3061858050176229</v>
      </c>
      <c r="K478">
        <v>19.849829438143001</v>
      </c>
      <c r="L478">
        <f>(Table2[[#This Row],[6M Return vs Nifty]]-AVERAGE(Table2[6M Return vs Nifty]))/_xlfn.STDEV.P(Table2[6M Return vs Nifty])</f>
        <v>0.2108797912835412</v>
      </c>
      <c r="M478">
        <v>-8.12506517136271</v>
      </c>
      <c r="N478">
        <f>(Table2[[#This Row],[1W Return vs Nifty]]-AVERAGE(Table2[1W Return vs Nifty]))/_xlfn.STDEV.P(Table2[1W Return vs Nifty])</f>
        <v>-1.0209691913057064</v>
      </c>
      <c r="O478">
        <v>7542.37</v>
      </c>
      <c r="P478">
        <v>5938.3614169111397</v>
      </c>
      <c r="Q478">
        <v>5254.1013663553504</v>
      </c>
      <c r="R478">
        <v>46.563785542684897</v>
      </c>
      <c r="S478" s="2">
        <f>(Table2[[#This Row],[Close Price]]-Table2[[#This Row],[20D EMA]])/Table2[[#This Row],[20D EMA]]</f>
        <v>-0.13820191796477763</v>
      </c>
      <c r="T478" s="2">
        <f>(Table2[[#This Row],[Close Price]]-Table2[[#This Row],[50D EMA]])/Table2[[#This Row],[50D EMA]]</f>
        <v>9.4578039910039463E-2</v>
      </c>
      <c r="U478" s="2">
        <f>(Table2[[#This Row],[Close Price]]-Table2[[#This Row],[200D EMA]])/Table2[[#This Row],[200D EMA]]</f>
        <v>0.23712877745807576</v>
      </c>
      <c r="V478">
        <v>0.497922519859263</v>
      </c>
      <c r="W478">
        <v>6450</v>
      </c>
      <c r="X478">
        <v>6809.95</v>
      </c>
      <c r="Y478">
        <v>6450</v>
      </c>
      <c r="Z478">
        <v>6960</v>
      </c>
      <c r="AA478">
        <v>5892.8</v>
      </c>
      <c r="AB478">
        <v>10524.95</v>
      </c>
      <c r="AC478" s="2">
        <f>(Table2[[#This Row],[Close Price]]/Table2[[#This Row],[Day Low]])-1</f>
        <v>7.7519379844961378E-3</v>
      </c>
      <c r="AD478" s="2">
        <f>(Table2[[#This Row],[Day High]]/Table2[[#This Row],[Close Price]])-1</f>
        <v>4.7684615384615325E-2</v>
      </c>
      <c r="AE478" s="2">
        <f>(Table2[[#This Row],[Close Price]]/Table2[[#This Row],[Current Week Low]])-1</f>
        <v>7.7519379844961378E-3</v>
      </c>
      <c r="AF478" s="2">
        <f>(Table2[[#This Row],[Current Week High]]/Table2[[#This Row],[Close Price]])-1</f>
        <v>7.0769230769230695E-2</v>
      </c>
      <c r="AG478" s="2">
        <f>(Table2[[#This Row],[Close Price]]/Table2[[#This Row],[Current Month Low]])-1</f>
        <v>0.10304099918544662</v>
      </c>
      <c r="AH478" s="2">
        <f>(Table2[[#This Row],[Current Month High]]/Table2[[#This Row],[Close Price]])-1</f>
        <v>0.6192230769230771</v>
      </c>
      <c r="AI478">
        <v>15.9938461538461</v>
      </c>
      <c r="AJ478">
        <v>51.7141119221411</v>
      </c>
      <c r="AK478" t="str">
        <f>IF(AND(Table2[[#This Row],[20D EMA]]&gt;Table2[[#This Row],[50D EMA]],Table2[[#This Row],[50D EMA]]&gt;Table2[[#This Row],[200D EMA]]),"Uptrend","Downtrend/NoTrend")</f>
        <v>Uptrend</v>
      </c>
      <c r="AL478">
        <v>-0.27</v>
      </c>
      <c r="AM478" t="s">
        <v>10126</v>
      </c>
      <c r="AN478">
        <v>-35.33</v>
      </c>
      <c r="AO478" t="s">
        <v>10126</v>
      </c>
      <c r="AP478">
        <v>9.6096834757539995E-3</v>
      </c>
      <c r="AQ478">
        <f>(Table2[[#This Row],[Sharpe Ratio]]-AVERAGE(Table2[Sharpe Ratio]))/_xlfn.STDEV.P(Table2[Sharpe Ratio])</f>
        <v>-0.50314442450743091</v>
      </c>
      <c r="AR4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-0.25555916294989045</v>
      </c>
    </row>
    <row r="479" spans="1:44" x14ac:dyDescent="0.3">
      <c r="A479" t="s">
        <v>1593</v>
      </c>
      <c r="B479" t="s">
        <v>1594</v>
      </c>
      <c r="C479" t="s">
        <v>10086</v>
      </c>
      <c r="D479" t="s">
        <v>140</v>
      </c>
      <c r="E479">
        <v>5367.9750000000004</v>
      </c>
      <c r="F479">
        <v>188.35</v>
      </c>
      <c r="G479">
        <v>57.738080496428999</v>
      </c>
      <c r="H479">
        <f>(Table2[[#This Row],[1Y Return vs Nifty]]-AVERAGE(Table2[1Y Return vs Nifty]))/_xlfn.STDEV.P(Table2[1Y Return vs Nifty])</f>
        <v>0.15725481379027684</v>
      </c>
      <c r="I479">
        <v>-12.013001206380199</v>
      </c>
      <c r="J479">
        <f>(Table2[[#This Row],[1M Return vs Nifty]]-AVERAGE(Table2[1M Return vs Nifty]))/_xlfn.STDEV.P(Table2[1M Return vs Nifty])</f>
        <v>-1.2847685737771768</v>
      </c>
      <c r="K479">
        <v>11.346490713471599</v>
      </c>
      <c r="L479">
        <f>(Table2[[#This Row],[6M Return vs Nifty]]-AVERAGE(Table2[6M Return vs Nifty]))/_xlfn.STDEV.P(Table2[6M Return vs Nifty])</f>
        <v>-4.889677327505549E-2</v>
      </c>
      <c r="M479">
        <v>-4.3589311466612601</v>
      </c>
      <c r="N479">
        <f>(Table2[[#This Row],[1W Return vs Nifty]]-AVERAGE(Table2[1W Return vs Nifty]))/_xlfn.STDEV.P(Table2[1W Return vs Nifty])</f>
        <v>-0.28241701865906854</v>
      </c>
      <c r="O479">
        <v>193.74</v>
      </c>
      <c r="P479">
        <v>197.207495531338</v>
      </c>
      <c r="Q479">
        <v>177.17933024182099</v>
      </c>
      <c r="R479">
        <v>37.145286559165797</v>
      </c>
      <c r="S479" s="2">
        <f>(Table2[[#This Row],[Close Price]]-Table2[[#This Row],[20D EMA]])/Table2[[#This Row],[20D EMA]]</f>
        <v>-2.7820790750490421E-2</v>
      </c>
      <c r="T479" s="2">
        <f>(Table2[[#This Row],[Close Price]]-Table2[[#This Row],[50D EMA]])/Table2[[#This Row],[50D EMA]]</f>
        <v>-4.4914598745210824E-2</v>
      </c>
      <c r="U479" s="2">
        <f>(Table2[[#This Row],[Close Price]]-Table2[[#This Row],[200D EMA]])/Table2[[#This Row],[200D EMA]]</f>
        <v>6.304725129580778E-2</v>
      </c>
      <c r="V479">
        <v>0.82553972747538296</v>
      </c>
      <c r="W479">
        <v>188</v>
      </c>
      <c r="X479">
        <v>191.99</v>
      </c>
      <c r="Y479">
        <v>186.5</v>
      </c>
      <c r="Z479">
        <v>198.22</v>
      </c>
      <c r="AA479">
        <v>162.80000000000001</v>
      </c>
      <c r="AB479">
        <v>210.95</v>
      </c>
      <c r="AC479" s="2">
        <f>(Table2[[#This Row],[Close Price]]/Table2[[#This Row],[Day Low]])-1</f>
        <v>1.8617021276594592E-3</v>
      </c>
      <c r="AD479" s="2">
        <f>(Table2[[#This Row],[Day High]]/Table2[[#This Row],[Close Price]])-1</f>
        <v>1.9325723387310978E-2</v>
      </c>
      <c r="AE479" s="2">
        <f>(Table2[[#This Row],[Close Price]]/Table2[[#This Row],[Current Week Low]])-1</f>
        <v>9.9195710455763919E-3</v>
      </c>
      <c r="AF479" s="2">
        <f>(Table2[[#This Row],[Current Week High]]/Table2[[#This Row],[Close Price]])-1</f>
        <v>5.240244226174684E-2</v>
      </c>
      <c r="AG479" s="2">
        <f>(Table2[[#This Row],[Close Price]]/Table2[[#This Row],[Current Month Low]])-1</f>
        <v>0.15694103194103182</v>
      </c>
      <c r="AH479" s="2">
        <f>(Table2[[#This Row],[Current Month High]]/Table2[[#This Row],[Close Price]])-1</f>
        <v>0.11998938147066629</v>
      </c>
      <c r="AI479">
        <v>40.668967348022299</v>
      </c>
      <c r="AJ479">
        <v>94.677002583979302</v>
      </c>
      <c r="AK479" t="str">
        <f>IF(AND(Table2[[#This Row],[20D EMA]]&gt;Table2[[#This Row],[50D EMA]],Table2[[#This Row],[50D EMA]]&gt;Table2[[#This Row],[200D EMA]]),"Uptrend","Downtrend/NoTrend")</f>
        <v>Downtrend/NoTrend</v>
      </c>
      <c r="AL479">
        <v>-0.23</v>
      </c>
      <c r="AM479" t="s">
        <v>10126</v>
      </c>
      <c r="AN479">
        <v>-4.51</v>
      </c>
      <c r="AO479" t="s">
        <v>10126</v>
      </c>
      <c r="AP479">
        <v>9.4717443723119996E-3</v>
      </c>
      <c r="AQ479">
        <f>(Table2[[#This Row],[Sharpe Ratio]]-AVERAGE(Table2[Sharpe Ratio]))/_xlfn.STDEV.P(Table2[Sharpe Ratio])</f>
        <v>-0.50470394871931745</v>
      </c>
      <c r="AR4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80" spans="1:44" x14ac:dyDescent="0.3">
      <c r="A480" t="s">
        <v>1704</v>
      </c>
      <c r="B480" t="s">
        <v>1705</v>
      </c>
      <c r="C480" t="s">
        <v>10076</v>
      </c>
      <c r="D480" t="s">
        <v>24</v>
      </c>
      <c r="E480">
        <v>4322.3470589999997</v>
      </c>
      <c r="F480">
        <v>138</v>
      </c>
      <c r="G480">
        <v>-8.0516220459217696</v>
      </c>
      <c r="H480">
        <f>(Table2[[#This Row],[1Y Return vs Nifty]]-AVERAGE(Table2[1Y Return vs Nifty]))/_xlfn.STDEV.P(Table2[1Y Return vs Nifty])</f>
        <v>-0.63004214277965143</v>
      </c>
      <c r="I480">
        <v>1.0235705657107299</v>
      </c>
      <c r="J480">
        <f>(Table2[[#This Row],[1M Return vs Nifty]]-AVERAGE(Table2[1M Return vs Nifty]))/_xlfn.STDEV.P(Table2[1M Return vs Nifty])</f>
        <v>-7.7363705407313341E-2</v>
      </c>
      <c r="K480">
        <v>-6.4106146497788004</v>
      </c>
      <c r="L480">
        <f>(Table2[[#This Row],[6M Return vs Nifty]]-AVERAGE(Table2[6M Return vs Nifty]))/_xlfn.STDEV.P(Table2[6M Return vs Nifty])</f>
        <v>-0.59137543690708416</v>
      </c>
      <c r="M480">
        <v>-7.1009669066631398</v>
      </c>
      <c r="N480">
        <f>(Table2[[#This Row],[1W Return vs Nifty]]-AVERAGE(Table2[1W Return vs Nifty]))/_xlfn.STDEV.P(Table2[1W Return vs Nifty])</f>
        <v>-0.82013990763264932</v>
      </c>
      <c r="O480">
        <v>136.5</v>
      </c>
      <c r="P480">
        <v>133.32322807749699</v>
      </c>
      <c r="Q480">
        <v>128.13189490162699</v>
      </c>
      <c r="R480">
        <v>51.396472205062103</v>
      </c>
      <c r="S480" s="2">
        <f>(Table2[[#This Row],[Close Price]]-Table2[[#This Row],[20D EMA]])/Table2[[#This Row],[20D EMA]]</f>
        <v>1.098901098901099E-2</v>
      </c>
      <c r="T480" s="2">
        <f>(Table2[[#This Row],[Close Price]]-Table2[[#This Row],[50D EMA]])/Table2[[#This Row],[50D EMA]]</f>
        <v>3.5078447993957464E-2</v>
      </c>
      <c r="U480" s="2">
        <f>(Table2[[#This Row],[Close Price]]-Table2[[#This Row],[200D EMA]])/Table2[[#This Row],[200D EMA]]</f>
        <v>7.7015212379003883E-2</v>
      </c>
      <c r="V480">
        <v>1.30313384414504</v>
      </c>
      <c r="W480">
        <v>137.1</v>
      </c>
      <c r="X480">
        <v>140.99</v>
      </c>
      <c r="Y480">
        <v>136.4</v>
      </c>
      <c r="Z480">
        <v>143.94999999999999</v>
      </c>
      <c r="AA480">
        <v>115</v>
      </c>
      <c r="AB480">
        <v>145.9</v>
      </c>
      <c r="AC480" s="2">
        <f>(Table2[[#This Row],[Close Price]]/Table2[[#This Row],[Day Low]])-1</f>
        <v>6.5645514223195978E-3</v>
      </c>
      <c r="AD480" s="2">
        <f>(Table2[[#This Row],[Day High]]/Table2[[#This Row],[Close Price]])-1</f>
        <v>2.1666666666666723E-2</v>
      </c>
      <c r="AE480" s="2">
        <f>(Table2[[#This Row],[Close Price]]/Table2[[#This Row],[Current Week Low]])-1</f>
        <v>1.1730205278592365E-2</v>
      </c>
      <c r="AF480" s="2">
        <f>(Table2[[#This Row],[Current Week High]]/Table2[[#This Row],[Close Price]])-1</f>
        <v>4.3115942028985499E-2</v>
      </c>
      <c r="AG480" s="2">
        <f>(Table2[[#This Row],[Close Price]]/Table2[[#This Row],[Current Month Low]])-1</f>
        <v>0.19999999999999996</v>
      </c>
      <c r="AH480" s="2">
        <f>(Table2[[#This Row],[Current Month High]]/Table2[[#This Row],[Close Price]])-1</f>
        <v>5.7246376811594279E-2</v>
      </c>
      <c r="AI480">
        <v>18.4420289855072</v>
      </c>
      <c r="AJ480">
        <v>25.568698817106402</v>
      </c>
      <c r="AK480" t="str">
        <f>IF(AND(Table2[[#This Row],[20D EMA]]&gt;Table2[[#This Row],[50D EMA]],Table2[[#This Row],[50D EMA]]&gt;Table2[[#This Row],[200D EMA]]),"Uptrend","Downtrend/NoTrend")</f>
        <v>Uptrend</v>
      </c>
      <c r="AL480">
        <v>0.01</v>
      </c>
      <c r="AM480" t="s">
        <v>10125</v>
      </c>
      <c r="AN480">
        <v>4.59</v>
      </c>
      <c r="AO480" t="s">
        <v>10125</v>
      </c>
      <c r="AP480">
        <v>9.2652548073199996E-3</v>
      </c>
      <c r="AQ480">
        <f>(Table2[[#This Row],[Sharpe Ratio]]-AVERAGE(Table2[Sharpe Ratio]))/_xlfn.STDEV.P(Table2[Sharpe Ratio])</f>
        <v>-0.50703849685013336</v>
      </c>
      <c r="AR4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-2.6259596895768316</v>
      </c>
    </row>
    <row r="481" spans="1:44" x14ac:dyDescent="0.3">
      <c r="A481" t="s">
        <v>714</v>
      </c>
      <c r="B481" t="s">
        <v>715</v>
      </c>
      <c r="C481" t="s">
        <v>10088</v>
      </c>
      <c r="D481" t="s">
        <v>716</v>
      </c>
      <c r="E481">
        <v>22425.957514500002</v>
      </c>
      <c r="F481">
        <v>1408.15</v>
      </c>
      <c r="G481">
        <v>-15.487060424450499</v>
      </c>
      <c r="H481">
        <f>(Table2[[#This Row],[1Y Return vs Nifty]]-AVERAGE(Table2[1Y Return vs Nifty]))/_xlfn.STDEV.P(Table2[1Y Return vs Nifty])</f>
        <v>-0.71902108294753841</v>
      </c>
      <c r="I481">
        <v>3.8821934641234801</v>
      </c>
      <c r="J481">
        <f>(Table2[[#This Row],[1M Return vs Nifty]]-AVERAGE(Table2[1M Return vs Nifty]))/_xlfn.STDEV.P(Table2[1M Return vs Nifty])</f>
        <v>0.18739264808174025</v>
      </c>
      <c r="K481">
        <v>-3.9164395252741402</v>
      </c>
      <c r="L481">
        <f>(Table2[[#This Row],[6M Return vs Nifty]]-AVERAGE(Table2[6M Return vs Nifty]))/_xlfn.STDEV.P(Table2[6M Return vs Nifty])</f>
        <v>-0.51517851400062087</v>
      </c>
      <c r="M481">
        <v>3.7716536023665199</v>
      </c>
      <c r="N481">
        <f>(Table2[[#This Row],[1W Return vs Nifty]]-AVERAGE(Table2[1W Return vs Nifty]))/_xlfn.STDEV.P(Table2[1W Return vs Nifty])</f>
        <v>1.3120193428451146</v>
      </c>
      <c r="O481">
        <v>1336.36</v>
      </c>
      <c r="P481">
        <v>1285.83605118436</v>
      </c>
      <c r="Q481">
        <v>1272.0888992794601</v>
      </c>
      <c r="R481">
        <v>65.583407691622</v>
      </c>
      <c r="S481" s="2">
        <f>(Table2[[#This Row],[Close Price]]-Table2[[#This Row],[20D EMA]])/Table2[[#This Row],[20D EMA]]</f>
        <v>5.3720554341644612E-2</v>
      </c>
      <c r="T481" s="2">
        <f>(Table2[[#This Row],[Close Price]]-Table2[[#This Row],[50D EMA]])/Table2[[#This Row],[50D EMA]]</f>
        <v>9.5124062436248324E-2</v>
      </c>
      <c r="U481" s="2">
        <f>(Table2[[#This Row],[Close Price]]-Table2[[#This Row],[200D EMA]])/Table2[[#This Row],[200D EMA]]</f>
        <v>0.10695879886823013</v>
      </c>
      <c r="V481">
        <v>1.37862552768486</v>
      </c>
      <c r="W481">
        <v>1403.6</v>
      </c>
      <c r="X481">
        <v>1438</v>
      </c>
      <c r="Y481">
        <v>1361.7</v>
      </c>
      <c r="Z481">
        <v>1474.25</v>
      </c>
      <c r="AA481">
        <v>1122.8499999999999</v>
      </c>
      <c r="AB481">
        <v>1474.25</v>
      </c>
      <c r="AC481" s="2">
        <f>(Table2[[#This Row],[Close Price]]/Table2[[#This Row],[Day Low]])-1</f>
        <v>3.2416642918211558E-3</v>
      </c>
      <c r="AD481" s="2">
        <f>(Table2[[#This Row],[Day High]]/Table2[[#This Row],[Close Price]])-1</f>
        <v>2.1198025778503604E-2</v>
      </c>
      <c r="AE481" s="2">
        <f>(Table2[[#This Row],[Close Price]]/Table2[[#This Row],[Current Week Low]])-1</f>
        <v>3.4111772049643774E-2</v>
      </c>
      <c r="AF481" s="2">
        <f>(Table2[[#This Row],[Current Week High]]/Table2[[#This Row],[Close Price]])-1</f>
        <v>4.6941021908177394E-2</v>
      </c>
      <c r="AG481" s="2">
        <f>(Table2[[#This Row],[Close Price]]/Table2[[#This Row],[Current Month Low]])-1</f>
        <v>0.25408558578616924</v>
      </c>
      <c r="AH481" s="2">
        <f>(Table2[[#This Row],[Current Month High]]/Table2[[#This Row],[Close Price]])-1</f>
        <v>4.6941021908177394E-2</v>
      </c>
      <c r="AI481">
        <v>8.2129034548876092</v>
      </c>
      <c r="AJ481">
        <v>26.820371954789</v>
      </c>
      <c r="AK481" t="str">
        <f>IF(AND(Table2[[#This Row],[20D EMA]]&gt;Table2[[#This Row],[50D EMA]],Table2[[#This Row],[50D EMA]]&gt;Table2[[#This Row],[200D EMA]]),"Uptrend","Downtrend/NoTrend")</f>
        <v>Uptrend</v>
      </c>
      <c r="AL481">
        <v>0.04</v>
      </c>
      <c r="AM481" t="s">
        <v>10125</v>
      </c>
      <c r="AN481">
        <v>8.6999999999999993</v>
      </c>
      <c r="AO481" t="s">
        <v>10125</v>
      </c>
      <c r="AP481">
        <v>9.0049973697679999E-3</v>
      </c>
      <c r="AQ481">
        <f>(Table2[[#This Row],[Sharpe Ratio]]-AVERAGE(Table2[Sharpe Ratio]))/_xlfn.STDEV.P(Table2[Sharpe Ratio])</f>
        <v>-0.50998093858752314</v>
      </c>
      <c r="AR4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-0.24476854460882769</v>
      </c>
    </row>
    <row r="482" spans="1:44" x14ac:dyDescent="0.3">
      <c r="A482" t="s">
        <v>1126</v>
      </c>
      <c r="B482" t="s">
        <v>1127</v>
      </c>
      <c r="C482" t="s">
        <v>10078</v>
      </c>
      <c r="D482" t="s">
        <v>983</v>
      </c>
      <c r="E482">
        <v>10438.113846791999</v>
      </c>
      <c r="F482">
        <v>49.04</v>
      </c>
      <c r="G482">
        <v>-13.0389000065788</v>
      </c>
      <c r="H482">
        <f>(Table2[[#This Row],[1Y Return vs Nifty]]-AVERAGE(Table2[1Y Return vs Nifty]))/_xlfn.STDEV.P(Table2[1Y Return vs Nifty])</f>
        <v>-0.68972426031872947</v>
      </c>
      <c r="I482">
        <v>11.934257275432101</v>
      </c>
      <c r="J482">
        <f>(Table2[[#This Row],[1M Return vs Nifty]]-AVERAGE(Table2[1M Return vs Nifty]))/_xlfn.STDEV.P(Table2[1M Return vs Nifty])</f>
        <v>0.93314860418456946</v>
      </c>
      <c r="K482">
        <v>-4.5584312606607096</v>
      </c>
      <c r="L482">
        <f>(Table2[[#This Row],[6M Return vs Nifty]]-AVERAGE(Table2[6M Return vs Nifty]))/_xlfn.STDEV.P(Table2[6M Return vs Nifty])</f>
        <v>-0.5347913287894589</v>
      </c>
      <c r="M482">
        <v>-8.0889093736464606</v>
      </c>
      <c r="N482">
        <f>(Table2[[#This Row],[1W Return vs Nifty]]-AVERAGE(Table2[1W Return vs Nifty]))/_xlfn.STDEV.P(Table2[1W Return vs Nifty])</f>
        <v>-1.0138789117824689</v>
      </c>
      <c r="O482">
        <v>47.37</v>
      </c>
      <c r="P482">
        <v>45.293748094524901</v>
      </c>
      <c r="Q482">
        <v>45.939058786351801</v>
      </c>
      <c r="R482">
        <v>54.272281821723404</v>
      </c>
      <c r="S482" s="2">
        <f>(Table2[[#This Row],[Close Price]]-Table2[[#This Row],[20D EMA]])/Table2[[#This Row],[20D EMA]]</f>
        <v>3.5254380409541944E-2</v>
      </c>
      <c r="T482" s="2">
        <f>(Table2[[#This Row],[Close Price]]-Table2[[#This Row],[50D EMA]])/Table2[[#This Row],[50D EMA]]</f>
        <v>8.2710132481351104E-2</v>
      </c>
      <c r="U482" s="2">
        <f>(Table2[[#This Row],[Close Price]]-Table2[[#This Row],[200D EMA]])/Table2[[#This Row],[200D EMA]]</f>
        <v>6.7501191699849722E-2</v>
      </c>
      <c r="V482">
        <v>2.9487309416127099</v>
      </c>
      <c r="W482">
        <v>48.76</v>
      </c>
      <c r="X482">
        <v>50.1</v>
      </c>
      <c r="Y482">
        <v>48.26</v>
      </c>
      <c r="Z482">
        <v>52.3</v>
      </c>
      <c r="AA482">
        <v>36.549999999999997</v>
      </c>
      <c r="AB482">
        <v>53.35</v>
      </c>
      <c r="AC482" s="2">
        <f>(Table2[[#This Row],[Close Price]]/Table2[[#This Row],[Day Low]])-1</f>
        <v>5.7424118129614232E-3</v>
      </c>
      <c r="AD482" s="2">
        <f>(Table2[[#This Row],[Day High]]/Table2[[#This Row],[Close Price]])-1</f>
        <v>2.1615008156606885E-2</v>
      </c>
      <c r="AE482" s="2">
        <f>(Table2[[#This Row],[Close Price]]/Table2[[#This Row],[Current Week Low]])-1</f>
        <v>1.616245337753841E-2</v>
      </c>
      <c r="AF482" s="2">
        <f>(Table2[[#This Row],[Current Week High]]/Table2[[#This Row],[Close Price]])-1</f>
        <v>6.6476345840130513E-2</v>
      </c>
      <c r="AG482" s="2">
        <f>(Table2[[#This Row],[Close Price]]/Table2[[#This Row],[Current Month Low]])-1</f>
        <v>0.34172366621067041</v>
      </c>
      <c r="AH482" s="2">
        <f>(Table2[[#This Row],[Current Month High]]/Table2[[#This Row],[Close Price]])-1</f>
        <v>8.7887438825448694E-2</v>
      </c>
      <c r="AI482">
        <v>16.741435562805801</v>
      </c>
      <c r="AJ482">
        <v>34.172366621066999</v>
      </c>
      <c r="AK482" t="str">
        <f>IF(AND(Table2[[#This Row],[20D EMA]]&gt;Table2[[#This Row],[50D EMA]],Table2[[#This Row],[50D EMA]]&gt;Table2[[#This Row],[200D EMA]]),"Uptrend","Downtrend/NoTrend")</f>
        <v>Downtrend/NoTrend</v>
      </c>
      <c r="AL482">
        <v>0.09</v>
      </c>
      <c r="AM482" t="s">
        <v>10125</v>
      </c>
      <c r="AN482">
        <v>10.25</v>
      </c>
      <c r="AO482" t="s">
        <v>10125</v>
      </c>
      <c r="AP482">
        <v>7.3721305512749998E-3</v>
      </c>
      <c r="AQ482">
        <f>(Table2[[#This Row],[Sharpe Ratio]]-AVERAGE(Table2[Sharpe Ratio]))/_xlfn.STDEV.P(Table2[Sharpe Ratio])</f>
        <v>-0.52844194982134363</v>
      </c>
      <c r="AR4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83" spans="1:44" x14ac:dyDescent="0.3">
      <c r="A483" t="s">
        <v>2056</v>
      </c>
      <c r="B483" t="s">
        <v>2057</v>
      </c>
      <c r="C483" t="s">
        <v>10090</v>
      </c>
      <c r="D483" t="s">
        <v>278</v>
      </c>
      <c r="E483">
        <v>2740.4023649999999</v>
      </c>
      <c r="F483">
        <v>885.1</v>
      </c>
      <c r="G483">
        <v>19.2460573006171</v>
      </c>
      <c r="H483">
        <f>(Table2[[#This Row],[1Y Return vs Nifty]]-AVERAGE(Table2[1Y Return vs Nifty]))/_xlfn.STDEV.P(Table2[1Y Return vs Nifty])</f>
        <v>-0.30337430510220936</v>
      </c>
      <c r="I483">
        <v>6.5876535871472601</v>
      </c>
      <c r="J483">
        <f>(Table2[[#This Row],[1M Return vs Nifty]]-AVERAGE(Table2[1M Return vs Nifty]))/_xlfn.STDEV.P(Table2[1M Return vs Nifty])</f>
        <v>0.43796356356679461</v>
      </c>
      <c r="K483">
        <v>7.9780539529536796</v>
      </c>
      <c r="L483">
        <f>(Table2[[#This Row],[6M Return vs Nifty]]-AVERAGE(Table2[6M Return vs Nifty]))/_xlfn.STDEV.P(Table2[6M Return vs Nifty])</f>
        <v>-0.15180234459393158</v>
      </c>
      <c r="M483">
        <v>-5.6249083809330198</v>
      </c>
      <c r="N483">
        <f>(Table2[[#This Row],[1W Return vs Nifty]]-AVERAGE(Table2[1W Return vs Nifty]))/_xlfn.STDEV.P(Table2[1W Return vs Nifty])</f>
        <v>-0.530679621837857</v>
      </c>
      <c r="O483">
        <v>869.06</v>
      </c>
      <c r="P483">
        <v>841.88607531257605</v>
      </c>
      <c r="Q483">
        <v>796.93352210526302</v>
      </c>
      <c r="R483">
        <v>53.904754535543901</v>
      </c>
      <c r="S483" s="2">
        <f>(Table2[[#This Row],[Close Price]]-Table2[[#This Row],[20D EMA]])/Table2[[#This Row],[20D EMA]]</f>
        <v>1.8456723356270084E-2</v>
      </c>
      <c r="T483" s="2">
        <f>(Table2[[#This Row],[Close Price]]-Table2[[#This Row],[50D EMA]])/Table2[[#This Row],[50D EMA]]</f>
        <v>5.1329895997364573E-2</v>
      </c>
      <c r="U483" s="2">
        <f>(Table2[[#This Row],[Close Price]]-Table2[[#This Row],[200D EMA]])/Table2[[#This Row],[200D EMA]]</f>
        <v>0.11063216121443506</v>
      </c>
      <c r="V483">
        <v>1.26475836342521</v>
      </c>
      <c r="W483">
        <v>875.05</v>
      </c>
      <c r="X483">
        <v>906.6</v>
      </c>
      <c r="Y483">
        <v>867.75</v>
      </c>
      <c r="Z483">
        <v>911.35</v>
      </c>
      <c r="AA483">
        <v>678.55</v>
      </c>
      <c r="AB483">
        <v>928.25</v>
      </c>
      <c r="AC483" s="2">
        <f>(Table2[[#This Row],[Close Price]]/Table2[[#This Row],[Day Low]])-1</f>
        <v>1.1485057996686088E-2</v>
      </c>
      <c r="AD483" s="2">
        <f>(Table2[[#This Row],[Day High]]/Table2[[#This Row],[Close Price]])-1</f>
        <v>2.4291040560388666E-2</v>
      </c>
      <c r="AE483" s="2">
        <f>(Table2[[#This Row],[Close Price]]/Table2[[#This Row],[Current Week Low]])-1</f>
        <v>1.9994237971766138E-2</v>
      </c>
      <c r="AF483" s="2">
        <f>(Table2[[#This Row],[Current Week High]]/Table2[[#This Row],[Close Price]])-1</f>
        <v>2.9657665800474575E-2</v>
      </c>
      <c r="AG483" s="2">
        <f>(Table2[[#This Row],[Close Price]]/Table2[[#This Row],[Current Month Low]])-1</f>
        <v>0.30439908628693546</v>
      </c>
      <c r="AH483" s="2">
        <f>(Table2[[#This Row],[Current Month High]]/Table2[[#This Row],[Close Price]])-1</f>
        <v>4.8751553496779954E-2</v>
      </c>
      <c r="AI483">
        <v>10.270025985764301</v>
      </c>
      <c r="AJ483">
        <v>49.877233087799503</v>
      </c>
      <c r="AK483" t="str">
        <f>IF(AND(Table2[[#This Row],[20D EMA]]&gt;Table2[[#This Row],[50D EMA]],Table2[[#This Row],[50D EMA]]&gt;Table2[[#This Row],[200D EMA]]),"Uptrend","Downtrend/NoTrend")</f>
        <v>Uptrend</v>
      </c>
      <c r="AL483">
        <v>-0.04</v>
      </c>
      <c r="AM483" t="s">
        <v>10126</v>
      </c>
      <c r="AN483">
        <v>0.25</v>
      </c>
      <c r="AO483" t="s">
        <v>10125</v>
      </c>
      <c r="AP483">
        <v>7.148498539858E-3</v>
      </c>
      <c r="AQ483">
        <f>(Table2[[#This Row],[Sharpe Ratio]]-AVERAGE(Table2[Sharpe Ratio]))/_xlfn.STDEV.P(Table2[Sharpe Ratio])</f>
        <v>-0.53097030855106619</v>
      </c>
      <c r="AR4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-1.0788630165182695</v>
      </c>
    </row>
    <row r="484" spans="1:44" x14ac:dyDescent="0.3">
      <c r="A484" t="s">
        <v>1943</v>
      </c>
      <c r="B484" t="s">
        <v>1944</v>
      </c>
      <c r="C484" t="s">
        <v>10076</v>
      </c>
      <c r="D484" t="s">
        <v>545</v>
      </c>
      <c r="E484">
        <v>3175.80186357</v>
      </c>
      <c r="F484">
        <v>1062.95</v>
      </c>
      <c r="G484">
        <v>27.025878686288198</v>
      </c>
      <c r="H484">
        <f>(Table2[[#This Row],[1Y Return vs Nifty]]-AVERAGE(Table2[1Y Return vs Nifty]))/_xlfn.STDEV.P(Table2[1Y Return vs Nifty])</f>
        <v>-0.21027417753051778</v>
      </c>
      <c r="I484">
        <v>-6.7315958745427</v>
      </c>
      <c r="J484">
        <f>(Table2[[#This Row],[1M Return vs Nifty]]-AVERAGE(Table2[1M Return vs Nifty]))/_xlfn.STDEV.P(Table2[1M Return vs Nifty])</f>
        <v>-0.79562199283733348</v>
      </c>
      <c r="K484">
        <v>0.34914590487159802</v>
      </c>
      <c r="L484">
        <f>(Table2[[#This Row],[6M Return vs Nifty]]-AVERAGE(Table2[6M Return vs Nifty]))/_xlfn.STDEV.P(Table2[6M Return vs Nifty])</f>
        <v>-0.38486509655913415</v>
      </c>
      <c r="M484">
        <v>-4.3885506390072404</v>
      </c>
      <c r="N484">
        <f>(Table2[[#This Row],[1W Return vs Nifty]]-AVERAGE(Table2[1W Return vs Nifty]))/_xlfn.STDEV.P(Table2[1W Return vs Nifty])</f>
        <v>-0.28822550563306792</v>
      </c>
      <c r="O484">
        <v>1063.1500000000001</v>
      </c>
      <c r="P484">
        <v>1078.5412215439301</v>
      </c>
      <c r="Q484">
        <v>1005.39453059374</v>
      </c>
      <c r="R484">
        <v>51.466457473815701</v>
      </c>
      <c r="S484" s="2">
        <f>(Table2[[#This Row],[Close Price]]-Table2[[#This Row],[20D EMA]])/Table2[[#This Row],[20D EMA]]</f>
        <v>-1.8812020881347455E-4</v>
      </c>
      <c r="T484" s="2">
        <f>(Table2[[#This Row],[Close Price]]-Table2[[#This Row],[50D EMA]])/Table2[[#This Row],[50D EMA]]</f>
        <v>-1.4455842050813064E-2</v>
      </c>
      <c r="U484" s="2">
        <f>(Table2[[#This Row],[Close Price]]-Table2[[#This Row],[200D EMA]])/Table2[[#This Row],[200D EMA]]</f>
        <v>5.7246650598218811E-2</v>
      </c>
      <c r="V484">
        <v>0.85744596159063502</v>
      </c>
      <c r="W484">
        <v>1048.2</v>
      </c>
      <c r="X484">
        <v>1071</v>
      </c>
      <c r="Y484">
        <v>1038</v>
      </c>
      <c r="Z484">
        <v>1079.95</v>
      </c>
      <c r="AA484">
        <v>941</v>
      </c>
      <c r="AB484">
        <v>1109</v>
      </c>
      <c r="AC484" s="2">
        <f>(Table2[[#This Row],[Close Price]]/Table2[[#This Row],[Day Low]])-1</f>
        <v>1.4071742033962886E-2</v>
      </c>
      <c r="AD484" s="2">
        <f>(Table2[[#This Row],[Day High]]/Table2[[#This Row],[Close Price]])-1</f>
        <v>7.5732630885743113E-3</v>
      </c>
      <c r="AE484" s="2">
        <f>(Table2[[#This Row],[Close Price]]/Table2[[#This Row],[Current Week Low]])-1</f>
        <v>2.4036608863198472E-2</v>
      </c>
      <c r="AF484" s="2">
        <f>(Table2[[#This Row],[Current Week High]]/Table2[[#This Row],[Close Price]])-1</f>
        <v>1.5993226398231419E-2</v>
      </c>
      <c r="AG484" s="2">
        <f>(Table2[[#This Row],[Close Price]]/Table2[[#This Row],[Current Month Low]])-1</f>
        <v>0.12959617428267811</v>
      </c>
      <c r="AH484" s="2">
        <f>(Table2[[#This Row],[Current Month High]]/Table2[[#This Row],[Close Price]])-1</f>
        <v>4.3322827978738321E-2</v>
      </c>
      <c r="AI484">
        <v>18.9096382708499</v>
      </c>
      <c r="AJ484">
        <v>55.3906878152182</v>
      </c>
      <c r="AK484" t="str">
        <f>IF(AND(Table2[[#This Row],[20D EMA]]&gt;Table2[[#This Row],[50D EMA]],Table2[[#This Row],[50D EMA]]&gt;Table2[[#This Row],[200D EMA]]),"Uptrend","Downtrend/NoTrend")</f>
        <v>Downtrend/NoTrend</v>
      </c>
      <c r="AL484">
        <v>-0.15</v>
      </c>
      <c r="AM484" t="s">
        <v>10126</v>
      </c>
      <c r="AN484">
        <v>-1.37</v>
      </c>
      <c r="AO484" t="s">
        <v>10126</v>
      </c>
      <c r="AP484">
        <v>6.2683960083299997E-3</v>
      </c>
      <c r="AQ484">
        <f>(Table2[[#This Row],[Sharpe Ratio]]-AVERAGE(Table2[Sharpe Ratio]))/_xlfn.STDEV.P(Table2[Sharpe Ratio])</f>
        <v>-0.54092065020627089</v>
      </c>
      <c r="AR4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85" spans="1:44" x14ac:dyDescent="0.3">
      <c r="A485" t="s">
        <v>386</v>
      </c>
      <c r="B485" t="s">
        <v>387</v>
      </c>
      <c r="C485" t="s">
        <v>10080</v>
      </c>
      <c r="D485" t="s">
        <v>388</v>
      </c>
      <c r="E485">
        <v>62422.120650999997</v>
      </c>
      <c r="F485">
        <v>3229</v>
      </c>
      <c r="G485">
        <v>10.2066644905739</v>
      </c>
      <c r="H485">
        <f>(Table2[[#This Row],[1Y Return vs Nifty]]-AVERAGE(Table2[1Y Return vs Nifty]))/_xlfn.STDEV.P(Table2[1Y Return vs Nifty])</f>
        <v>-0.41154756282450838</v>
      </c>
      <c r="I485">
        <v>-1.81767615534315</v>
      </c>
      <c r="J485">
        <f>(Table2[[#This Row],[1M Return vs Nifty]]-AVERAGE(Table2[1M Return vs Nifty]))/_xlfn.STDEV.P(Table2[1M Return vs Nifty])</f>
        <v>-0.34051073387568376</v>
      </c>
      <c r="K485">
        <v>17.762379582109102</v>
      </c>
      <c r="L485">
        <f>(Table2[[#This Row],[6M Return vs Nifty]]-AVERAGE(Table2[6M Return vs Nifty]))/_xlfn.STDEV.P(Table2[6M Return vs Nifty])</f>
        <v>0.14710830459496657</v>
      </c>
      <c r="M485">
        <v>-5.6446050440962301</v>
      </c>
      <c r="N485">
        <f>(Table2[[#This Row],[1W Return vs Nifty]]-AVERAGE(Table2[1W Return vs Nifty]))/_xlfn.STDEV.P(Table2[1W Return vs Nifty])</f>
        <v>-0.53454220699220001</v>
      </c>
      <c r="O485">
        <v>3158.14</v>
      </c>
      <c r="P485">
        <v>2933.5709472814501</v>
      </c>
      <c r="Q485">
        <v>2592.8252461716502</v>
      </c>
      <c r="R485">
        <v>55.816145508439398</v>
      </c>
      <c r="S485" s="2">
        <f>(Table2[[#This Row],[Close Price]]-Table2[[#This Row],[20D EMA]])/Table2[[#This Row],[20D EMA]]</f>
        <v>2.2437257373010739E-2</v>
      </c>
      <c r="T485" s="2">
        <f>(Table2[[#This Row],[Close Price]]-Table2[[#This Row],[50D EMA]])/Table2[[#This Row],[50D EMA]]</f>
        <v>0.10070629210189205</v>
      </c>
      <c r="U485" s="2">
        <f>(Table2[[#This Row],[Close Price]]-Table2[[#This Row],[200D EMA]])/Table2[[#This Row],[200D EMA]]</f>
        <v>0.24535967272290043</v>
      </c>
      <c r="V485">
        <v>0.72307513575462101</v>
      </c>
      <c r="W485">
        <v>3179.9</v>
      </c>
      <c r="X485">
        <v>3254.2</v>
      </c>
      <c r="Y485">
        <v>3147</v>
      </c>
      <c r="Z485">
        <v>3254.2</v>
      </c>
      <c r="AA485">
        <v>2779.95</v>
      </c>
      <c r="AB485">
        <v>3363.95</v>
      </c>
      <c r="AC485" s="2">
        <f>(Table2[[#This Row],[Close Price]]/Table2[[#This Row],[Day Low]])-1</f>
        <v>1.5440737130098414E-2</v>
      </c>
      <c r="AD485" s="2">
        <f>(Table2[[#This Row],[Day High]]/Table2[[#This Row],[Close Price]])-1</f>
        <v>7.8042737689687502E-3</v>
      </c>
      <c r="AE485" s="2">
        <f>(Table2[[#This Row],[Close Price]]/Table2[[#This Row],[Current Week Low]])-1</f>
        <v>2.6056561804893574E-2</v>
      </c>
      <c r="AF485" s="2">
        <f>(Table2[[#This Row],[Current Week High]]/Table2[[#This Row],[Close Price]])-1</f>
        <v>7.8042737689687502E-3</v>
      </c>
      <c r="AG485" s="2">
        <f>(Table2[[#This Row],[Close Price]]/Table2[[#This Row],[Current Month Low]])-1</f>
        <v>0.16153168222450054</v>
      </c>
      <c r="AH485" s="2">
        <f>(Table2[[#This Row],[Current Month High]]/Table2[[#This Row],[Close Price]])-1</f>
        <v>4.1793124806441595E-2</v>
      </c>
      <c r="AI485">
        <v>4.1793124806441497</v>
      </c>
      <c r="AJ485">
        <v>47.187528489379098</v>
      </c>
      <c r="AK485" t="str">
        <f>IF(AND(Table2[[#This Row],[20D EMA]]&gt;Table2[[#This Row],[50D EMA]],Table2[[#This Row],[50D EMA]]&gt;Table2[[#This Row],[200D EMA]]),"Uptrend","Downtrend/NoTrend")</f>
        <v>Uptrend</v>
      </c>
      <c r="AL485">
        <v>0.16</v>
      </c>
      <c r="AM485" t="s">
        <v>10125</v>
      </c>
      <c r="AN485">
        <v>0.49</v>
      </c>
      <c r="AO485" t="s">
        <v>10125</v>
      </c>
      <c r="AP485">
        <v>6.0010695016259998E-3</v>
      </c>
      <c r="AQ485">
        <f>(Table2[[#This Row],[Sharpe Ratio]]-AVERAGE(Table2[Sharpe Ratio]))/_xlfn.STDEV.P(Table2[Sharpe Ratio])</f>
        <v>-0.54394301405583156</v>
      </c>
      <c r="AR4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-1.6834352131532571</v>
      </c>
    </row>
    <row r="486" spans="1:44" x14ac:dyDescent="0.3">
      <c r="A486" t="s">
        <v>173</v>
      </c>
      <c r="B486" t="s">
        <v>174</v>
      </c>
      <c r="C486" t="s">
        <v>10076</v>
      </c>
      <c r="D486" t="s">
        <v>37</v>
      </c>
      <c r="E486">
        <v>149430.25888172499</v>
      </c>
      <c r="F486">
        <v>1491.95</v>
      </c>
      <c r="G486">
        <v>-11.7832051240665</v>
      </c>
      <c r="H486">
        <f>(Table2[[#This Row],[1Y Return vs Nifty]]-AVERAGE(Table2[1Y Return vs Nifty]))/_xlfn.STDEV.P(Table2[1Y Return vs Nifty])</f>
        <v>-0.67469752024879259</v>
      </c>
      <c r="I486">
        <v>-1.3812704778187901</v>
      </c>
      <c r="J486">
        <f>(Table2[[#This Row],[1M Return vs Nifty]]-AVERAGE(Table2[1M Return vs Nifty]))/_xlfn.STDEV.P(Table2[1M Return vs Nifty])</f>
        <v>-0.30009225969099029</v>
      </c>
      <c r="K486">
        <v>-6.3011763794271696</v>
      </c>
      <c r="L486">
        <f>(Table2[[#This Row],[6M Return vs Nifty]]-AVERAGE(Table2[6M Return vs Nifty]))/_xlfn.STDEV.P(Table2[6M Return vs Nifty])</f>
        <v>-0.58803210332674627</v>
      </c>
      <c r="M486">
        <v>-1.89047232028217</v>
      </c>
      <c r="N486">
        <f>(Table2[[#This Row],[1W Return vs Nifty]]-AVERAGE(Table2[1W Return vs Nifty]))/_xlfn.STDEV.P(Table2[1W Return vs Nifty])</f>
        <v>0.20165646819873567</v>
      </c>
      <c r="O486">
        <v>1449.94</v>
      </c>
      <c r="P486">
        <v>1446.1608943528099</v>
      </c>
      <c r="Q486">
        <v>1412.86290408579</v>
      </c>
      <c r="R486">
        <v>67.7810439841559</v>
      </c>
      <c r="S486" s="2">
        <f>(Table2[[#This Row],[Close Price]]-Table2[[#This Row],[20D EMA]])/Table2[[#This Row],[20D EMA]]</f>
        <v>2.8973612701215214E-2</v>
      </c>
      <c r="T486" s="2">
        <f>(Table2[[#This Row],[Close Price]]-Table2[[#This Row],[50D EMA]])/Table2[[#This Row],[50D EMA]]</f>
        <v>3.1662525121509251E-2</v>
      </c>
      <c r="U486" s="2">
        <f>(Table2[[#This Row],[Close Price]]-Table2[[#This Row],[200D EMA]])/Table2[[#This Row],[200D EMA]]</f>
        <v>5.5976482704374157E-2</v>
      </c>
      <c r="V486">
        <v>0.82125025023374598</v>
      </c>
      <c r="W486">
        <v>1450</v>
      </c>
      <c r="X486">
        <v>1498.8</v>
      </c>
      <c r="Y486">
        <v>1430</v>
      </c>
      <c r="Z486">
        <v>1498.8</v>
      </c>
      <c r="AA486">
        <v>1307.7</v>
      </c>
      <c r="AB486">
        <v>1498.8</v>
      </c>
      <c r="AC486" s="2">
        <f>(Table2[[#This Row],[Close Price]]/Table2[[#This Row],[Day Low]])-1</f>
        <v>2.8931034482758688E-2</v>
      </c>
      <c r="AD486" s="2">
        <f>(Table2[[#This Row],[Day High]]/Table2[[#This Row],[Close Price]])-1</f>
        <v>4.5913066791782864E-3</v>
      </c>
      <c r="AE486" s="2">
        <f>(Table2[[#This Row],[Close Price]]/Table2[[#This Row],[Current Week Low]])-1</f>
        <v>4.3321678321678325E-2</v>
      </c>
      <c r="AF486" s="2">
        <f>(Table2[[#This Row],[Current Week High]]/Table2[[#This Row],[Close Price]])-1</f>
        <v>4.5913066791782864E-3</v>
      </c>
      <c r="AG486" s="2">
        <f>(Table2[[#This Row],[Close Price]]/Table2[[#This Row],[Current Month Low]])-1</f>
        <v>0.14089623002217633</v>
      </c>
      <c r="AH486" s="2">
        <f>(Table2[[#This Row],[Current Month High]]/Table2[[#This Row],[Close Price]])-1</f>
        <v>4.5913066791782864E-3</v>
      </c>
      <c r="AI486">
        <v>5.1911927343409596</v>
      </c>
      <c r="AJ486">
        <v>19.198657771741299</v>
      </c>
      <c r="AK486" t="str">
        <f>IF(AND(Table2[[#This Row],[20D EMA]]&gt;Table2[[#This Row],[50D EMA]],Table2[[#This Row],[50D EMA]]&gt;Table2[[#This Row],[200D EMA]]),"Uptrend","Downtrend/NoTrend")</f>
        <v>Uptrend</v>
      </c>
      <c r="AL486">
        <v>-0.09</v>
      </c>
      <c r="AM486" t="s">
        <v>10126</v>
      </c>
      <c r="AN486">
        <v>4.47</v>
      </c>
      <c r="AO486" t="s">
        <v>10125</v>
      </c>
      <c r="AP486">
        <v>5.2574239702719997E-3</v>
      </c>
      <c r="AQ486">
        <f>(Table2[[#This Row],[Sharpe Ratio]]-AVERAGE(Table2[Sharpe Ratio]))/_xlfn.STDEV.P(Table2[Sharpe Ratio])</f>
        <v>-0.55235058799439496</v>
      </c>
      <c r="AR4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-1.9135160030621887</v>
      </c>
    </row>
    <row r="487" spans="1:44" x14ac:dyDescent="0.3">
      <c r="A487" t="s">
        <v>621</v>
      </c>
      <c r="B487" t="s">
        <v>622</v>
      </c>
      <c r="C487" t="s">
        <v>10092</v>
      </c>
      <c r="D487" t="s">
        <v>623</v>
      </c>
      <c r="E487">
        <v>29643.045116400001</v>
      </c>
      <c r="F487">
        <v>752.2</v>
      </c>
      <c r="G487">
        <v>46.3223792225468</v>
      </c>
      <c r="H487">
        <f>(Table2[[#This Row],[1Y Return vs Nifty]]-AVERAGE(Table2[1Y Return vs Nifty]))/_xlfn.STDEV.P(Table2[1Y Return vs Nifty])</f>
        <v>2.0644576584030766E-2</v>
      </c>
      <c r="I487">
        <v>12.9979881281842</v>
      </c>
      <c r="J487">
        <f>(Table2[[#This Row],[1M Return vs Nifty]]-AVERAGE(Table2[1M Return vs Nifty]))/_xlfn.STDEV.P(Table2[1M Return vs Nifty])</f>
        <v>1.0316678953526428</v>
      </c>
      <c r="K487">
        <v>-5.1261522565669102</v>
      </c>
      <c r="L487">
        <f>(Table2[[#This Row],[6M Return vs Nifty]]-AVERAGE(Table2[6M Return vs Nifty]))/_xlfn.STDEV.P(Table2[6M Return vs Nifty])</f>
        <v>-0.55213517627331854</v>
      </c>
      <c r="M487">
        <v>-4.5225990606731399</v>
      </c>
      <c r="N487">
        <f>(Table2[[#This Row],[1W Return vs Nifty]]-AVERAGE(Table2[1W Return vs Nifty]))/_xlfn.STDEV.P(Table2[1W Return vs Nifty])</f>
        <v>-0.31451287416851209</v>
      </c>
      <c r="O487">
        <v>739.32</v>
      </c>
      <c r="P487">
        <v>700.97973779977599</v>
      </c>
      <c r="Q487">
        <v>640.60169903906001</v>
      </c>
      <c r="R487">
        <v>52.319380613200103</v>
      </c>
      <c r="S487" s="2">
        <f>(Table2[[#This Row],[Close Price]]-Table2[[#This Row],[20D EMA]])/Table2[[#This Row],[20D EMA]]</f>
        <v>1.7421414272574792E-2</v>
      </c>
      <c r="T487" s="2">
        <f>(Table2[[#This Row],[Close Price]]-Table2[[#This Row],[50D EMA]])/Table2[[#This Row],[50D EMA]]</f>
        <v>7.3069533166526895E-2</v>
      </c>
      <c r="U487" s="2">
        <f>(Table2[[#This Row],[Close Price]]-Table2[[#This Row],[200D EMA]])/Table2[[#This Row],[200D EMA]]</f>
        <v>0.1742085622444399</v>
      </c>
      <c r="V487">
        <v>0.93010795369237098</v>
      </c>
      <c r="W487">
        <v>750.65</v>
      </c>
      <c r="X487">
        <v>761.5</v>
      </c>
      <c r="Y487">
        <v>742.05</v>
      </c>
      <c r="Z487">
        <v>777</v>
      </c>
      <c r="AA487">
        <v>631.6</v>
      </c>
      <c r="AB487">
        <v>792.6</v>
      </c>
      <c r="AC487" s="2">
        <f>(Table2[[#This Row],[Close Price]]/Table2[[#This Row],[Day Low]])-1</f>
        <v>2.0648771065077121E-3</v>
      </c>
      <c r="AD487" s="2">
        <f>(Table2[[#This Row],[Day High]]/Table2[[#This Row],[Close Price]])-1</f>
        <v>1.2363733049720826E-2</v>
      </c>
      <c r="AE487" s="2">
        <f>(Table2[[#This Row],[Close Price]]/Table2[[#This Row],[Current Week Low]])-1</f>
        <v>1.367832356310239E-2</v>
      </c>
      <c r="AF487" s="2">
        <f>(Table2[[#This Row],[Current Week High]]/Table2[[#This Row],[Close Price]])-1</f>
        <v>3.2969954799255463E-2</v>
      </c>
      <c r="AG487" s="2">
        <f>(Table2[[#This Row],[Close Price]]/Table2[[#This Row],[Current Month Low]])-1</f>
        <v>0.19094363521215962</v>
      </c>
      <c r="AH487" s="2">
        <f>(Table2[[#This Row],[Current Month High]]/Table2[[#This Row],[Close Price]])-1</f>
        <v>5.3709119914916226E-2</v>
      </c>
      <c r="AI487">
        <v>5.3709119914916199</v>
      </c>
      <c r="AJ487">
        <v>73.919075144508597</v>
      </c>
      <c r="AK487" t="str">
        <f>IF(AND(Table2[[#This Row],[20D EMA]]&gt;Table2[[#This Row],[50D EMA]],Table2[[#This Row],[50D EMA]]&gt;Table2[[#This Row],[200D EMA]]),"Uptrend","Downtrend/NoTrend")</f>
        <v>Uptrend</v>
      </c>
      <c r="AL487">
        <v>0.18</v>
      </c>
      <c r="AM487" t="s">
        <v>10125</v>
      </c>
      <c r="AN487">
        <v>-0.12</v>
      </c>
      <c r="AO487" t="s">
        <v>10126</v>
      </c>
      <c r="AP487">
        <v>5.1234354446650001E-3</v>
      </c>
      <c r="AQ487">
        <f>(Table2[[#This Row],[Sharpe Ratio]]-AVERAGE(Table2[Sharpe Ratio]))/_xlfn.STDEV.P(Table2[Sharpe Ratio])</f>
        <v>-0.55386544741123134</v>
      </c>
      <c r="AR4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-0.36820102591638842</v>
      </c>
    </row>
    <row r="488" spans="1:44" x14ac:dyDescent="0.3">
      <c r="A488" t="s">
        <v>382</v>
      </c>
      <c r="B488" t="s">
        <v>383</v>
      </c>
      <c r="C488" t="s">
        <v>10076</v>
      </c>
      <c r="D488" t="s">
        <v>151</v>
      </c>
      <c r="E488">
        <v>63350.329379850002</v>
      </c>
      <c r="F488">
        <v>1397.25</v>
      </c>
      <c r="G488">
        <v>75.036868013641595</v>
      </c>
      <c r="H488">
        <f>(Table2[[#This Row],[1Y Return vs Nifty]]-AVERAGE(Table2[1Y Return vs Nifty]))/_xlfn.STDEV.P(Table2[1Y Return vs Nifty])</f>
        <v>0.36426719169066646</v>
      </c>
      <c r="I488">
        <v>8.08368902417957</v>
      </c>
      <c r="J488">
        <f>(Table2[[#This Row],[1M Return vs Nifty]]-AVERAGE(Table2[1M Return vs Nifty]))/_xlfn.STDEV.P(Table2[1M Return vs Nifty])</f>
        <v>0.57652149900451988</v>
      </c>
      <c r="K488">
        <v>67.938485013714995</v>
      </c>
      <c r="L488">
        <f>(Table2[[#This Row],[6M Return vs Nifty]]-AVERAGE(Table2[6M Return vs Nifty]))/_xlfn.STDEV.P(Table2[6M Return vs Nifty])</f>
        <v>1.6799857676712391</v>
      </c>
      <c r="M488">
        <v>-0.76871622703094999</v>
      </c>
      <c r="N488">
        <f>(Table2[[#This Row],[1W Return vs Nifty]]-AVERAGE(Table2[1W Return vs Nifty]))/_xlfn.STDEV.P(Table2[1W Return vs Nifty])</f>
        <v>0.42163679667787635</v>
      </c>
      <c r="O488">
        <v>1325.88</v>
      </c>
      <c r="P488">
        <v>1275.19539634999</v>
      </c>
      <c r="Q488">
        <v>1044.08611684017</v>
      </c>
      <c r="R488">
        <v>68.740824230684396</v>
      </c>
      <c r="S488" s="2">
        <f>(Table2[[#This Row],[Close Price]]-Table2[[#This Row],[20D EMA]])/Table2[[#This Row],[20D EMA]]</f>
        <v>5.3828400760249709E-2</v>
      </c>
      <c r="T488" s="2">
        <f>(Table2[[#This Row],[Close Price]]-Table2[[#This Row],[50D EMA]])/Table2[[#This Row],[50D EMA]]</f>
        <v>9.5714432470010977E-2</v>
      </c>
      <c r="U488" s="2">
        <f>(Table2[[#This Row],[Close Price]]-Table2[[#This Row],[200D EMA]])/Table2[[#This Row],[200D EMA]]</f>
        <v>0.338251680070843</v>
      </c>
      <c r="V488">
        <v>0.67676972427623305</v>
      </c>
      <c r="W488">
        <v>1384.1</v>
      </c>
      <c r="X488">
        <v>1458</v>
      </c>
      <c r="Y488">
        <v>1272.8</v>
      </c>
      <c r="Z488">
        <v>1458</v>
      </c>
      <c r="AA488">
        <v>1193.05</v>
      </c>
      <c r="AB488">
        <v>1458</v>
      </c>
      <c r="AC488" s="2">
        <f>(Table2[[#This Row],[Close Price]]/Table2[[#This Row],[Day Low]])-1</f>
        <v>9.5007586157069834E-3</v>
      </c>
      <c r="AD488" s="2">
        <f>(Table2[[#This Row],[Day High]]/Table2[[#This Row],[Close Price]])-1</f>
        <v>4.3478260869565188E-2</v>
      </c>
      <c r="AE488" s="2">
        <f>(Table2[[#This Row],[Close Price]]/Table2[[#This Row],[Current Week Low]])-1</f>
        <v>9.7776555625392891E-2</v>
      </c>
      <c r="AF488" s="2">
        <f>(Table2[[#This Row],[Current Week High]]/Table2[[#This Row],[Close Price]])-1</f>
        <v>4.3478260869565188E-2</v>
      </c>
      <c r="AG488" s="2">
        <f>(Table2[[#This Row],[Close Price]]/Table2[[#This Row],[Current Month Low]])-1</f>
        <v>0.17115795649805121</v>
      </c>
      <c r="AH488" s="2">
        <f>(Table2[[#This Row],[Current Month High]]/Table2[[#This Row],[Close Price]])-1</f>
        <v>4.3478260869565188E-2</v>
      </c>
      <c r="AI488">
        <v>4.34782608695651</v>
      </c>
      <c r="AJ488">
        <v>111.288371389687</v>
      </c>
      <c r="AK488" t="str">
        <f>IF(AND(Table2[[#This Row],[20D EMA]]&gt;Table2[[#This Row],[50D EMA]],Table2[[#This Row],[50D EMA]]&gt;Table2[[#This Row],[200D EMA]]),"Uptrend","Downtrend/NoTrend")</f>
        <v>Uptrend</v>
      </c>
      <c r="AL488">
        <v>0.05</v>
      </c>
      <c r="AM488" t="s">
        <v>10125</v>
      </c>
      <c r="AN488">
        <v>7.53</v>
      </c>
      <c r="AO488" t="s">
        <v>10125</v>
      </c>
      <c r="AP488">
        <v>4.8889967358139996E-3</v>
      </c>
      <c r="AQ488">
        <f>(Table2[[#This Row],[Sharpe Ratio]]-AVERAGE(Table2[Sharpe Ratio]))/_xlfn.STDEV.P(Table2[Sharpe Ratio])</f>
        <v>-0.55651598546413583</v>
      </c>
      <c r="AR4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2.4858952695801659</v>
      </c>
    </row>
    <row r="489" spans="1:44" x14ac:dyDescent="0.3">
      <c r="A489" t="s">
        <v>1356</v>
      </c>
      <c r="B489" t="s">
        <v>1357</v>
      </c>
      <c r="C489" t="s">
        <v>10082</v>
      </c>
      <c r="D489" t="s">
        <v>275</v>
      </c>
      <c r="E489">
        <v>7683.5230304999995</v>
      </c>
      <c r="F489">
        <v>748.9</v>
      </c>
      <c r="G489">
        <v>26.473961590673898</v>
      </c>
      <c r="H489">
        <f>(Table2[[#This Row],[1Y Return vs Nifty]]-AVERAGE(Table2[1Y Return vs Nifty]))/_xlfn.STDEV.P(Table2[1Y Return vs Nifty])</f>
        <v>-0.21687889882981742</v>
      </c>
      <c r="I489">
        <v>-8.8742419636629108</v>
      </c>
      <c r="J489">
        <f>(Table2[[#This Row],[1M Return vs Nifty]]-AVERAGE(Table2[1M Return vs Nifty]))/_xlfn.STDEV.P(Table2[1M Return vs Nifty])</f>
        <v>-0.99406690338780535</v>
      </c>
      <c r="K489">
        <v>4.1401830033085503</v>
      </c>
      <c r="L489">
        <f>(Table2[[#This Row],[6M Return vs Nifty]]-AVERAGE(Table2[6M Return vs Nifty]))/_xlfn.STDEV.P(Table2[6M Return vs Nifty])</f>
        <v>-0.26904910645999824</v>
      </c>
      <c r="M489">
        <v>-5.5160690602024998</v>
      </c>
      <c r="N489">
        <f>(Table2[[#This Row],[1W Return vs Nifty]]-AVERAGE(Table2[1W Return vs Nifty]))/_xlfn.STDEV.P(Table2[1W Return vs Nifty])</f>
        <v>-0.50933584695685497</v>
      </c>
      <c r="O489">
        <v>777.04</v>
      </c>
      <c r="P489">
        <v>754.68250098888996</v>
      </c>
      <c r="Q489">
        <v>651.37213914065103</v>
      </c>
      <c r="R489">
        <v>27.6937505356169</v>
      </c>
      <c r="S489" s="2">
        <f>(Table2[[#This Row],[Close Price]]-Table2[[#This Row],[20D EMA]])/Table2[[#This Row],[20D EMA]]</f>
        <v>-3.6214351899516099E-2</v>
      </c>
      <c r="T489" s="2">
        <f>(Table2[[#This Row],[Close Price]]-Table2[[#This Row],[50D EMA]])/Table2[[#This Row],[50D EMA]]</f>
        <v>-7.662163865351246E-3</v>
      </c>
      <c r="U489" s="2">
        <f>(Table2[[#This Row],[Close Price]]-Table2[[#This Row],[200D EMA]])/Table2[[#This Row],[200D EMA]]</f>
        <v>0.14972679210384485</v>
      </c>
      <c r="V489">
        <v>0.35002757752797697</v>
      </c>
      <c r="W489">
        <v>741.5</v>
      </c>
      <c r="X489">
        <v>754.85</v>
      </c>
      <c r="Y489">
        <v>730</v>
      </c>
      <c r="Z489">
        <v>780.6</v>
      </c>
      <c r="AA489">
        <v>730</v>
      </c>
      <c r="AB489">
        <v>880</v>
      </c>
      <c r="AC489" s="2">
        <f>(Table2[[#This Row],[Close Price]]/Table2[[#This Row],[Day Low]])-1</f>
        <v>9.9797707349966736E-3</v>
      </c>
      <c r="AD489" s="2">
        <f>(Table2[[#This Row],[Day High]]/Table2[[#This Row],[Close Price]])-1</f>
        <v>7.9449859794364919E-3</v>
      </c>
      <c r="AE489" s="2">
        <f>(Table2[[#This Row],[Close Price]]/Table2[[#This Row],[Current Week Low]])-1</f>
        <v>2.5890410958903987E-2</v>
      </c>
      <c r="AF489" s="2">
        <f>(Table2[[#This Row],[Current Week High]]/Table2[[#This Row],[Close Price]])-1</f>
        <v>4.2328748831619745E-2</v>
      </c>
      <c r="AG489" s="2">
        <f>(Table2[[#This Row],[Close Price]]/Table2[[#This Row],[Current Month Low]])-1</f>
        <v>2.5890410958903987E-2</v>
      </c>
      <c r="AH489" s="2">
        <f>(Table2[[#This Row],[Current Month High]]/Table2[[#This Row],[Close Price]])-1</f>
        <v>0.1750567498998532</v>
      </c>
      <c r="AI489">
        <v>17.505674989985302</v>
      </c>
      <c r="AJ489">
        <v>71.275014293882194</v>
      </c>
      <c r="AK489" t="str">
        <f>IF(AND(Table2[[#This Row],[20D EMA]]&gt;Table2[[#This Row],[50D EMA]],Table2[[#This Row],[50D EMA]]&gt;Table2[[#This Row],[200D EMA]]),"Uptrend","Downtrend/NoTrend")</f>
        <v>Uptrend</v>
      </c>
      <c r="AL489">
        <v>0.1</v>
      </c>
      <c r="AM489" t="s">
        <v>10125</v>
      </c>
      <c r="AN489">
        <v>-7.51</v>
      </c>
      <c r="AO489" t="s">
        <v>10126</v>
      </c>
      <c r="AP489">
        <v>4.8786680271620001E-3</v>
      </c>
      <c r="AQ489">
        <f>(Table2[[#This Row],[Sharpe Ratio]]-AVERAGE(Table2[Sharpe Ratio]))/_xlfn.STDEV.P(Table2[Sharpe Ratio])</f>
        <v>-0.55663276069913725</v>
      </c>
      <c r="AR4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-2.5459635163336132</v>
      </c>
    </row>
    <row r="490" spans="1:44" x14ac:dyDescent="0.3">
      <c r="A490" t="s">
        <v>429</v>
      </c>
      <c r="B490" t="s">
        <v>430</v>
      </c>
      <c r="C490" t="s">
        <v>10077</v>
      </c>
      <c r="D490" t="s">
        <v>27</v>
      </c>
      <c r="E490">
        <v>52851.824999999997</v>
      </c>
      <c r="F490">
        <v>1854.45</v>
      </c>
      <c r="G490">
        <v>-9.3910940897791004</v>
      </c>
      <c r="H490">
        <f>(Table2[[#This Row],[1Y Return vs Nifty]]-AVERAGE(Table2[1Y Return vs Nifty]))/_xlfn.STDEV.P(Table2[1Y Return vs Nifty])</f>
        <v>-0.64607143342525852</v>
      </c>
      <c r="I490">
        <v>-2.7717293005475301</v>
      </c>
      <c r="J490">
        <f>(Table2[[#This Row],[1M Return vs Nifty]]-AVERAGE(Table2[1M Return vs Nifty]))/_xlfn.STDEV.P(Table2[1M Return vs Nifty])</f>
        <v>-0.4288720325623086</v>
      </c>
      <c r="K490">
        <v>-7.6477378757146903</v>
      </c>
      <c r="L490">
        <f>(Table2[[#This Row],[6M Return vs Nifty]]-AVERAGE(Table2[6M Return vs Nifty]))/_xlfn.STDEV.P(Table2[6M Return vs Nifty])</f>
        <v>-0.62916948839380693</v>
      </c>
      <c r="M490">
        <v>-2.6552660894844098</v>
      </c>
      <c r="N490">
        <f>(Table2[[#This Row],[1W Return vs Nifty]]-AVERAGE(Table2[1W Return vs Nifty]))/_xlfn.STDEV.P(Table2[1W Return vs Nifty])</f>
        <v>5.167771115869603E-2</v>
      </c>
      <c r="O490">
        <v>1837.62</v>
      </c>
      <c r="P490">
        <v>1828.5603665395499</v>
      </c>
      <c r="Q490">
        <v>1765.5285677076299</v>
      </c>
      <c r="R490">
        <v>54.803300250062797</v>
      </c>
      <c r="S490" s="2">
        <f>(Table2[[#This Row],[Close Price]]-Table2[[#This Row],[20D EMA]])/Table2[[#This Row],[20D EMA]]</f>
        <v>9.1585855617593165E-3</v>
      </c>
      <c r="T490" s="2">
        <f>(Table2[[#This Row],[Close Price]]-Table2[[#This Row],[50D EMA]])/Table2[[#This Row],[50D EMA]]</f>
        <v>1.4158478951091357E-2</v>
      </c>
      <c r="U490" s="2">
        <f>(Table2[[#This Row],[Close Price]]-Table2[[#This Row],[200D EMA]])/Table2[[#This Row],[200D EMA]]</f>
        <v>5.0365331900477886E-2</v>
      </c>
      <c r="V490">
        <v>0.65038244986177496</v>
      </c>
      <c r="W490">
        <v>1842.1</v>
      </c>
      <c r="X490">
        <v>1883.9</v>
      </c>
      <c r="Y490">
        <v>1820.15</v>
      </c>
      <c r="Z490">
        <v>1883.9</v>
      </c>
      <c r="AA490">
        <v>1585.55</v>
      </c>
      <c r="AB490">
        <v>1926</v>
      </c>
      <c r="AC490" s="2">
        <f>(Table2[[#This Row],[Close Price]]/Table2[[#This Row],[Day Low]])-1</f>
        <v>6.7043048694426233E-3</v>
      </c>
      <c r="AD490" s="2">
        <f>(Table2[[#This Row],[Day High]]/Table2[[#This Row],[Close Price]])-1</f>
        <v>1.588071935075086E-2</v>
      </c>
      <c r="AE490" s="2">
        <f>(Table2[[#This Row],[Close Price]]/Table2[[#This Row],[Current Week Low]])-1</f>
        <v>1.8844600719720939E-2</v>
      </c>
      <c r="AF490" s="2">
        <f>(Table2[[#This Row],[Current Week High]]/Table2[[#This Row],[Close Price]])-1</f>
        <v>1.588071935075086E-2</v>
      </c>
      <c r="AG490" s="2">
        <f>(Table2[[#This Row],[Close Price]]/Table2[[#This Row],[Current Month Low]])-1</f>
        <v>0.16959414714137067</v>
      </c>
      <c r="AH490" s="2">
        <f>(Table2[[#This Row],[Current Month High]]/Table2[[#This Row],[Close Price]])-1</f>
        <v>3.8582868235865098E-2</v>
      </c>
      <c r="AI490">
        <v>12.4133840222168</v>
      </c>
      <c r="AJ490">
        <v>22.612317762570601</v>
      </c>
      <c r="AK490" t="str">
        <f>IF(AND(Table2[[#This Row],[20D EMA]]&gt;Table2[[#This Row],[50D EMA]],Table2[[#This Row],[50D EMA]]&gt;Table2[[#This Row],[200D EMA]]),"Uptrend","Downtrend/NoTrend")</f>
        <v>Uptrend</v>
      </c>
      <c r="AL490">
        <v>-0.15</v>
      </c>
      <c r="AM490" t="s">
        <v>10126</v>
      </c>
      <c r="AN490">
        <v>-1.29</v>
      </c>
      <c r="AO490" t="s">
        <v>10126</v>
      </c>
      <c r="AP490">
        <v>4.7647244042539998E-3</v>
      </c>
      <c r="AQ490">
        <f>(Table2[[#This Row],[Sharpe Ratio]]-AVERAGE(Table2[Sharpe Ratio]))/_xlfn.STDEV.P(Table2[Sharpe Ratio])</f>
        <v>-0.55792099466819312</v>
      </c>
      <c r="AR4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-2.210356237890871</v>
      </c>
    </row>
    <row r="491" spans="1:44" x14ac:dyDescent="0.3">
      <c r="A491" t="s">
        <v>1027</v>
      </c>
      <c r="B491" t="s">
        <v>1028</v>
      </c>
      <c r="C491" t="s">
        <v>10085</v>
      </c>
      <c r="D491" t="s">
        <v>80</v>
      </c>
      <c r="E491">
        <v>12298.138942635</v>
      </c>
      <c r="F491">
        <v>1597.05</v>
      </c>
      <c r="G491">
        <v>4.0165329097812101</v>
      </c>
      <c r="H491">
        <f>(Table2[[#This Row],[1Y Return vs Nifty]]-AVERAGE(Table2[1Y Return vs Nifty]))/_xlfn.STDEV.P(Table2[1Y Return vs Nifty])</f>
        <v>-0.48562407580445821</v>
      </c>
      <c r="I491">
        <v>6.4708860477611303</v>
      </c>
      <c r="J491">
        <f>(Table2[[#This Row],[1M Return vs Nifty]]-AVERAGE(Table2[1M Return vs Nifty]))/_xlfn.STDEV.P(Table2[1M Return vs Nifty])</f>
        <v>0.4271489339243445</v>
      </c>
      <c r="K491">
        <v>0.650462278820503</v>
      </c>
      <c r="L491">
        <f>(Table2[[#This Row],[6M Return vs Nifty]]-AVERAGE(Table2[6M Return vs Nifty]))/_xlfn.STDEV.P(Table2[6M Return vs Nifty])</f>
        <v>-0.37565989669539179</v>
      </c>
      <c r="M491">
        <v>-0.67677225501843896</v>
      </c>
      <c r="N491">
        <f>(Table2[[#This Row],[1W Return vs Nifty]]-AVERAGE(Table2[1W Return vs Nifty]))/_xlfn.STDEV.P(Table2[1W Return vs Nifty])</f>
        <v>0.43966733405286651</v>
      </c>
      <c r="O491">
        <v>1530.99</v>
      </c>
      <c r="P491">
        <v>1504.2888245607601</v>
      </c>
      <c r="Q491">
        <v>1420.40010312609</v>
      </c>
      <c r="R491">
        <v>67.463729587981206</v>
      </c>
      <c r="S491" s="2">
        <f>(Table2[[#This Row],[Close Price]]-Table2[[#This Row],[20D EMA]])/Table2[[#This Row],[20D EMA]]</f>
        <v>4.3148550937628559E-2</v>
      </c>
      <c r="T491" s="2">
        <f>(Table2[[#This Row],[Close Price]]-Table2[[#This Row],[50D EMA]])/Table2[[#This Row],[50D EMA]]</f>
        <v>6.1664471559393107E-2</v>
      </c>
      <c r="U491" s="2">
        <f>(Table2[[#This Row],[Close Price]]-Table2[[#This Row],[200D EMA]])/Table2[[#This Row],[200D EMA]]</f>
        <v>0.12436629403583518</v>
      </c>
      <c r="V491">
        <v>1.2573550859113301</v>
      </c>
      <c r="W491">
        <v>1582.3</v>
      </c>
      <c r="X491">
        <v>1613.95</v>
      </c>
      <c r="Y491">
        <v>1508.1</v>
      </c>
      <c r="Z491">
        <v>1656.9</v>
      </c>
      <c r="AA491">
        <v>1313.25</v>
      </c>
      <c r="AB491">
        <v>1656.9</v>
      </c>
      <c r="AC491" s="2">
        <f>(Table2[[#This Row],[Close Price]]/Table2[[#This Row],[Day Low]])-1</f>
        <v>9.3218732225242018E-3</v>
      </c>
      <c r="AD491" s="2">
        <f>(Table2[[#This Row],[Day High]]/Table2[[#This Row],[Close Price]])-1</f>
        <v>1.0582010582010692E-2</v>
      </c>
      <c r="AE491" s="2">
        <f>(Table2[[#This Row],[Close Price]]/Table2[[#This Row],[Current Week Low]])-1</f>
        <v>5.8981499900537138E-2</v>
      </c>
      <c r="AF491" s="2">
        <f>(Table2[[#This Row],[Current Week High]]/Table2[[#This Row],[Close Price]])-1</f>
        <v>3.7475345167653051E-2</v>
      </c>
      <c r="AG491" s="2">
        <f>(Table2[[#This Row],[Close Price]]/Table2[[#This Row],[Current Month Low]])-1</f>
        <v>0.21610508280982299</v>
      </c>
      <c r="AH491" s="2">
        <f>(Table2[[#This Row],[Current Month High]]/Table2[[#This Row],[Close Price]])-1</f>
        <v>3.7475345167653051E-2</v>
      </c>
      <c r="AI491">
        <v>12.8330359099589</v>
      </c>
      <c r="AJ491">
        <v>50.586959596435797</v>
      </c>
      <c r="AK491" t="str">
        <f>IF(AND(Table2[[#This Row],[20D EMA]]&gt;Table2[[#This Row],[50D EMA]],Table2[[#This Row],[50D EMA]]&gt;Table2[[#This Row],[200D EMA]]),"Uptrend","Downtrend/NoTrend")</f>
        <v>Uptrend</v>
      </c>
      <c r="AL491">
        <v>-0.03</v>
      </c>
      <c r="AM491" t="s">
        <v>10126</v>
      </c>
      <c r="AN491">
        <v>5.78</v>
      </c>
      <c r="AO491" t="s">
        <v>10125</v>
      </c>
      <c r="AP491">
        <v>4.5756916369539997E-3</v>
      </c>
      <c r="AQ491">
        <f>(Table2[[#This Row],[Sharpe Ratio]]-AVERAGE(Table2[Sharpe Ratio]))/_xlfn.STDEV.P(Table2[Sharpe Ratio])</f>
        <v>-0.56005817817952563</v>
      </c>
      <c r="AR4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-0.55452588270216463</v>
      </c>
    </row>
    <row r="492" spans="1:44" x14ac:dyDescent="0.3">
      <c r="A492" t="s">
        <v>1763</v>
      </c>
      <c r="B492" t="s">
        <v>1764</v>
      </c>
      <c r="C492" t="s">
        <v>10088</v>
      </c>
      <c r="D492" t="s">
        <v>855</v>
      </c>
      <c r="E492">
        <v>4006.2369946499998</v>
      </c>
      <c r="F492">
        <v>326.7</v>
      </c>
      <c r="G492">
        <v>-28.947618704362299</v>
      </c>
      <c r="H492">
        <f>(Table2[[#This Row],[1Y Return vs Nifty]]-AVERAGE(Table2[1Y Return vs Nifty]))/_xlfn.STDEV.P(Table2[1Y Return vs Nifty])</f>
        <v>-0.88010186243099664</v>
      </c>
      <c r="I492">
        <v>-0.31013662749208298</v>
      </c>
      <c r="J492">
        <f>(Table2[[#This Row],[1M Return vs Nifty]]-AVERAGE(Table2[1M Return vs Nifty]))/_xlfn.STDEV.P(Table2[1M Return vs Nifty])</f>
        <v>-0.20088732697018555</v>
      </c>
      <c r="K492">
        <v>-32.118228726509798</v>
      </c>
      <c r="L492">
        <f>(Table2[[#This Row],[6M Return vs Nifty]]-AVERAGE(Table2[6M Return vs Nifty]))/_xlfn.STDEV.P(Table2[6M Return vs Nifty])</f>
        <v>-1.3767417364377981</v>
      </c>
      <c r="M492">
        <v>-2.5586086262983398</v>
      </c>
      <c r="N492">
        <f>(Table2[[#This Row],[1W Return vs Nifty]]-AVERAGE(Table2[1W Return vs Nifty]))/_xlfn.STDEV.P(Table2[1W Return vs Nifty])</f>
        <v>7.0632580786375659E-2</v>
      </c>
      <c r="O492">
        <v>312.56</v>
      </c>
      <c r="P492">
        <v>313.13379612778101</v>
      </c>
      <c r="Q492">
        <v>336.96198033026297</v>
      </c>
      <c r="R492">
        <v>69.862379299326605</v>
      </c>
      <c r="S492" s="2">
        <f>(Table2[[#This Row],[Close Price]]-Table2[[#This Row],[20D EMA]])/Table2[[#This Row],[20D EMA]]</f>
        <v>4.5239314051702027E-2</v>
      </c>
      <c r="T492" s="2">
        <f>(Table2[[#This Row],[Close Price]]-Table2[[#This Row],[50D EMA]])/Table2[[#This Row],[50D EMA]]</f>
        <v>4.3323984954607056E-2</v>
      </c>
      <c r="U492" s="2">
        <f>(Table2[[#This Row],[Close Price]]-Table2[[#This Row],[200D EMA]])/Table2[[#This Row],[200D EMA]]</f>
        <v>-3.0454416015139214E-2</v>
      </c>
      <c r="V492">
        <v>1.1698705691594999</v>
      </c>
      <c r="W492">
        <v>317</v>
      </c>
      <c r="X492">
        <v>333.2</v>
      </c>
      <c r="Y492">
        <v>303.10000000000002</v>
      </c>
      <c r="Z492">
        <v>333.2</v>
      </c>
      <c r="AA492">
        <v>267.95</v>
      </c>
      <c r="AB492">
        <v>333.2</v>
      </c>
      <c r="AC492" s="2">
        <f>(Table2[[#This Row],[Close Price]]/Table2[[#This Row],[Day Low]])-1</f>
        <v>3.0599369085173356E-2</v>
      </c>
      <c r="AD492" s="2">
        <f>(Table2[[#This Row],[Day High]]/Table2[[#This Row],[Close Price]])-1</f>
        <v>1.9895928986838118E-2</v>
      </c>
      <c r="AE492" s="2">
        <f>(Table2[[#This Row],[Close Price]]/Table2[[#This Row],[Current Week Low]])-1</f>
        <v>7.7862091718904569E-2</v>
      </c>
      <c r="AF492" s="2">
        <f>(Table2[[#This Row],[Current Week High]]/Table2[[#This Row],[Close Price]])-1</f>
        <v>1.9895928986838118E-2</v>
      </c>
      <c r="AG492" s="2">
        <f>(Table2[[#This Row],[Close Price]]/Table2[[#This Row],[Current Month Low]])-1</f>
        <v>0.21925732412763566</v>
      </c>
      <c r="AH492" s="2">
        <f>(Table2[[#This Row],[Current Month High]]/Table2[[#This Row],[Close Price]])-1</f>
        <v>1.9895928986838118E-2</v>
      </c>
      <c r="AI492">
        <v>37.710437710437702</v>
      </c>
      <c r="AJ492">
        <v>21.925732412763502</v>
      </c>
      <c r="AK492" t="str">
        <f>IF(AND(Table2[[#This Row],[20D EMA]]&gt;Table2[[#This Row],[50D EMA]],Table2[[#This Row],[50D EMA]]&gt;Table2[[#This Row],[200D EMA]]),"Uptrend","Downtrend/NoTrend")</f>
        <v>Downtrend/NoTrend</v>
      </c>
      <c r="AL492">
        <v>-0.08</v>
      </c>
      <c r="AM492" t="s">
        <v>10126</v>
      </c>
      <c r="AN492">
        <v>4.59</v>
      </c>
      <c r="AO492" t="s">
        <v>10125</v>
      </c>
      <c r="AP492">
        <v>4.52772700463E-3</v>
      </c>
      <c r="AQ492">
        <f>(Table2[[#This Row],[Sharpe Ratio]]-AVERAGE(Table2[Sharpe Ratio]))/_xlfn.STDEV.P(Table2[Sharpe Ratio])</f>
        <v>-0.56060046099532612</v>
      </c>
      <c r="AR4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93" spans="1:44" x14ac:dyDescent="0.3">
      <c r="A493" t="s">
        <v>1010</v>
      </c>
      <c r="B493" t="s">
        <v>1011</v>
      </c>
      <c r="C493" t="s">
        <v>10075</v>
      </c>
      <c r="D493" t="s">
        <v>302</v>
      </c>
      <c r="E493">
        <v>12660.7404176</v>
      </c>
      <c r="F493">
        <v>941.6</v>
      </c>
      <c r="G493">
        <v>-35.086658859272603</v>
      </c>
      <c r="H493">
        <f>(Table2[[#This Row],[1Y Return vs Nifty]]-AVERAGE(Table2[1Y Return vs Nifty]))/_xlfn.STDEV.P(Table2[1Y Return vs Nifty])</f>
        <v>-0.95356697085142395</v>
      </c>
      <c r="I493">
        <v>-2.4499786408386499</v>
      </c>
      <c r="J493">
        <f>(Table2[[#This Row],[1M Return vs Nifty]]-AVERAGE(Table2[1M Return vs Nifty]))/_xlfn.STDEV.P(Table2[1M Return vs Nifty])</f>
        <v>-0.3990725331444176</v>
      </c>
      <c r="K493">
        <v>-24.374853418938599</v>
      </c>
      <c r="L493">
        <f>(Table2[[#This Row],[6M Return vs Nifty]]-AVERAGE(Table2[6M Return vs Nifty]))/_xlfn.STDEV.P(Table2[6M Return vs Nifty])</f>
        <v>-1.1401820155304734</v>
      </c>
      <c r="M493">
        <v>-3.3592061968312499</v>
      </c>
      <c r="N493">
        <f>(Table2[[#This Row],[1W Return vs Nifty]]-AVERAGE(Table2[1W Return vs Nifty]))/_xlfn.STDEV.P(Table2[1W Return vs Nifty])</f>
        <v>-8.6367428043520642E-2</v>
      </c>
      <c r="O493">
        <v>934.31</v>
      </c>
      <c r="P493">
        <v>925.119338646497</v>
      </c>
      <c r="Q493">
        <v>945.76459310341897</v>
      </c>
      <c r="R493">
        <v>52.155611327612696</v>
      </c>
      <c r="S493" s="2">
        <f>(Table2[[#This Row],[Close Price]]-Table2[[#This Row],[20D EMA]])/Table2[[#This Row],[20D EMA]]</f>
        <v>7.8025494750137295E-3</v>
      </c>
      <c r="T493" s="2">
        <f>(Table2[[#This Row],[Close Price]]-Table2[[#This Row],[50D EMA]])/Table2[[#This Row],[50D EMA]]</f>
        <v>1.7814632842520817E-2</v>
      </c>
      <c r="U493" s="2">
        <f>(Table2[[#This Row],[Close Price]]-Table2[[#This Row],[200D EMA]])/Table2[[#This Row],[200D EMA]]</f>
        <v>-4.4034140565077755E-3</v>
      </c>
      <c r="V493">
        <v>0.52827125159700605</v>
      </c>
      <c r="W493">
        <v>941</v>
      </c>
      <c r="X493">
        <v>952.9</v>
      </c>
      <c r="Y493">
        <v>932.55</v>
      </c>
      <c r="Z493">
        <v>964</v>
      </c>
      <c r="AA493">
        <v>812.55</v>
      </c>
      <c r="AB493">
        <v>990.95</v>
      </c>
      <c r="AC493" s="2">
        <f>(Table2[[#This Row],[Close Price]]/Table2[[#This Row],[Day Low]])-1</f>
        <v>6.3761955366636869E-4</v>
      </c>
      <c r="AD493" s="2">
        <f>(Table2[[#This Row],[Day High]]/Table2[[#This Row],[Close Price]])-1</f>
        <v>1.2000849617672005E-2</v>
      </c>
      <c r="AE493" s="2">
        <f>(Table2[[#This Row],[Close Price]]/Table2[[#This Row],[Current Week Low]])-1</f>
        <v>9.7045734813148155E-3</v>
      </c>
      <c r="AF493" s="2">
        <f>(Table2[[#This Row],[Current Week High]]/Table2[[#This Row],[Close Price]])-1</f>
        <v>2.3789294817332163E-2</v>
      </c>
      <c r="AG493" s="2">
        <f>(Table2[[#This Row],[Close Price]]/Table2[[#This Row],[Current Month Low]])-1</f>
        <v>0.15882099563103824</v>
      </c>
      <c r="AH493" s="2">
        <f>(Table2[[#This Row],[Current Month High]]/Table2[[#This Row],[Close Price]])-1</f>
        <v>5.241079014443506E-2</v>
      </c>
      <c r="AI493">
        <v>39.969201359388201</v>
      </c>
      <c r="AJ493">
        <v>20.401508854932501</v>
      </c>
      <c r="AK493" t="str">
        <f>IF(AND(Table2[[#This Row],[20D EMA]]&gt;Table2[[#This Row],[50D EMA]],Table2[[#This Row],[50D EMA]]&gt;Table2[[#This Row],[200D EMA]]),"Uptrend","Downtrend/NoTrend")</f>
        <v>Downtrend/NoTrend</v>
      </c>
      <c r="AL493">
        <v>-0.01</v>
      </c>
      <c r="AM493" t="s">
        <v>10126</v>
      </c>
      <c r="AN493">
        <v>2.06</v>
      </c>
      <c r="AO493" t="s">
        <v>10125</v>
      </c>
      <c r="AP493">
        <v>4.4989764174400001E-3</v>
      </c>
      <c r="AQ493">
        <f>(Table2[[#This Row],[Sharpe Ratio]]-AVERAGE(Table2[Sharpe Ratio]))/_xlfn.STDEV.P(Table2[Sharpe Ratio])</f>
        <v>-0.56092551194686868</v>
      </c>
      <c r="AR4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94" spans="1:44" x14ac:dyDescent="0.3">
      <c r="A494" t="s">
        <v>193</v>
      </c>
      <c r="B494" t="s">
        <v>194</v>
      </c>
      <c r="C494" t="s">
        <v>10074</v>
      </c>
      <c r="D494" t="s">
        <v>18</v>
      </c>
      <c r="E494">
        <v>131868.87430776001</v>
      </c>
      <c r="F494">
        <v>303.95</v>
      </c>
      <c r="G494">
        <v>39.808208185356897</v>
      </c>
      <c r="H494">
        <f>(Table2[[#This Row],[1Y Return vs Nifty]]-AVERAGE(Table2[1Y Return vs Nifty]))/_xlfn.STDEV.P(Table2[1Y Return vs Nifty])</f>
        <v>-5.7309675129665033E-2</v>
      </c>
      <c r="I494">
        <v>-11.8556112896124</v>
      </c>
      <c r="J494">
        <f>(Table2[[#This Row],[1M Return vs Nifty]]-AVERAGE(Table2[1M Return vs Nifty]))/_xlfn.STDEV.P(Table2[1M Return vs Nifty])</f>
        <v>-1.270191631689948</v>
      </c>
      <c r="K494">
        <v>20.258568783756701</v>
      </c>
      <c r="L494">
        <f>(Table2[[#This Row],[6M Return vs Nifty]]-AVERAGE(Table2[6M Return vs Nifty]))/_xlfn.STDEV.P(Table2[6M Return vs Nifty])</f>
        <v>0.22336675745547377</v>
      </c>
      <c r="M494">
        <v>-6.0614262492491502</v>
      </c>
      <c r="N494">
        <f>(Table2[[#This Row],[1W Return vs Nifty]]-AVERAGE(Table2[1W Return vs Nifty]))/_xlfn.STDEV.P(Table2[1W Return vs Nifty])</f>
        <v>-0.61628231625325658</v>
      </c>
      <c r="O494">
        <v>306.27999999999997</v>
      </c>
      <c r="P494">
        <v>305.604470625327</v>
      </c>
      <c r="Q494">
        <v>266.72519608575499</v>
      </c>
      <c r="R494">
        <v>47.577005041908002</v>
      </c>
      <c r="S494" s="2">
        <f>(Table2[[#This Row],[Close Price]]-Table2[[#This Row],[20D EMA]])/Table2[[#This Row],[20D EMA]]</f>
        <v>-7.6074180488441435E-3</v>
      </c>
      <c r="T494" s="2">
        <f>(Table2[[#This Row],[Close Price]]-Table2[[#This Row],[50D EMA]])/Table2[[#This Row],[50D EMA]]</f>
        <v>-5.4137644712514673E-3</v>
      </c>
      <c r="U494" s="2">
        <f>(Table2[[#This Row],[Close Price]]-Table2[[#This Row],[200D EMA]])/Table2[[#This Row],[200D EMA]]</f>
        <v>0.13956238278395278</v>
      </c>
      <c r="V494">
        <v>0.81474341886696999</v>
      </c>
      <c r="W494">
        <v>301.55</v>
      </c>
      <c r="X494">
        <v>306.60000000000002</v>
      </c>
      <c r="Y494">
        <v>294.8</v>
      </c>
      <c r="Z494">
        <v>309.7</v>
      </c>
      <c r="AA494">
        <v>267.10000000000002</v>
      </c>
      <c r="AB494">
        <v>343.5</v>
      </c>
      <c r="AC494" s="2">
        <f>(Table2[[#This Row],[Close Price]]/Table2[[#This Row],[Day Low]])-1</f>
        <v>7.9588791245233104E-3</v>
      </c>
      <c r="AD494" s="2">
        <f>(Table2[[#This Row],[Day High]]/Table2[[#This Row],[Close Price]])-1</f>
        <v>8.718539233426581E-3</v>
      </c>
      <c r="AE494" s="2">
        <f>(Table2[[#This Row],[Close Price]]/Table2[[#This Row],[Current Week Low]])-1</f>
        <v>3.1037991858887226E-2</v>
      </c>
      <c r="AF494" s="2">
        <f>(Table2[[#This Row],[Current Week High]]/Table2[[#This Row],[Close Price]])-1</f>
        <v>1.8917585129132997E-2</v>
      </c>
      <c r="AG494" s="2">
        <f>(Table2[[#This Row],[Close Price]]/Table2[[#This Row],[Current Month Low]])-1</f>
        <v>0.13796330962186443</v>
      </c>
      <c r="AH494" s="2">
        <f>(Table2[[#This Row],[Current Month High]]/Table2[[#This Row],[Close Price]])-1</f>
        <v>0.13012008554038501</v>
      </c>
      <c r="AI494">
        <v>13.168284257279099</v>
      </c>
      <c r="AJ494">
        <v>83.406245285865097</v>
      </c>
      <c r="AK494" t="str">
        <f>IF(AND(Table2[[#This Row],[20D EMA]]&gt;Table2[[#This Row],[50D EMA]],Table2[[#This Row],[50D EMA]]&gt;Table2[[#This Row],[200D EMA]]),"Uptrend","Downtrend/NoTrend")</f>
        <v>Uptrend</v>
      </c>
      <c r="AL494">
        <v>-0.02</v>
      </c>
      <c r="AM494" t="s">
        <v>10126</v>
      </c>
      <c r="AN494">
        <v>0.12</v>
      </c>
      <c r="AO494" t="s">
        <v>10125</v>
      </c>
      <c r="AP494">
        <v>3.8854970091589999E-3</v>
      </c>
      <c r="AQ494">
        <f>(Table2[[#This Row],[Sharpe Ratio]]-AVERAGE(Table2[Sharpe Ratio]))/_xlfn.STDEV.P(Table2[Sharpe Ratio])</f>
        <v>-0.56786144212790179</v>
      </c>
      <c r="AR4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-2.2882783077452973</v>
      </c>
    </row>
    <row r="495" spans="1:44" x14ac:dyDescent="0.3">
      <c r="A495" t="s">
        <v>185</v>
      </c>
      <c r="B495" t="s">
        <v>186</v>
      </c>
      <c r="C495" t="s">
        <v>10075</v>
      </c>
      <c r="D495" t="s">
        <v>21</v>
      </c>
      <c r="E495">
        <v>139871.40350563501</v>
      </c>
      <c r="F495">
        <v>1430.35</v>
      </c>
      <c r="G495">
        <v>2.5238918259539602</v>
      </c>
      <c r="H495">
        <f>(Table2[[#This Row],[1Y Return vs Nifty]]-AVERAGE(Table2[1Y Return vs Nifty]))/_xlfn.STDEV.P(Table2[1Y Return vs Nifty])</f>
        <v>-0.50348632076280797</v>
      </c>
      <c r="I495">
        <v>2.78390384695079</v>
      </c>
      <c r="J495">
        <f>(Table2[[#This Row],[1M Return vs Nifty]]-AVERAGE(Table2[1M Return vs Nifty]))/_xlfn.STDEV.P(Table2[1M Return vs Nifty])</f>
        <v>8.5672636575855665E-2</v>
      </c>
      <c r="K495">
        <v>0.98096601842048503</v>
      </c>
      <c r="L495">
        <f>(Table2[[#This Row],[6M Return vs Nifty]]-AVERAGE(Table2[6M Return vs Nifty]))/_xlfn.STDEV.P(Table2[6M Return vs Nifty])</f>
        <v>-0.36556302429891202</v>
      </c>
      <c r="M495">
        <v>-0.35529480454607698</v>
      </c>
      <c r="N495">
        <f>(Table2[[#This Row],[1W Return vs Nifty]]-AVERAGE(Table2[1W Return vs Nifty]))/_xlfn.STDEV.P(Table2[1W Return vs Nifty])</f>
        <v>0.50271019656015237</v>
      </c>
      <c r="O495">
        <v>1373.48</v>
      </c>
      <c r="P495">
        <v>1328.5345322142</v>
      </c>
      <c r="Q495">
        <v>1264.5497116592201</v>
      </c>
      <c r="R495">
        <v>71.613035951194902</v>
      </c>
      <c r="S495" s="2">
        <f>(Table2[[#This Row],[Close Price]]-Table2[[#This Row],[20D EMA]])/Table2[[#This Row],[20D EMA]]</f>
        <v>4.1405772199085457E-2</v>
      </c>
      <c r="T495" s="2">
        <f>(Table2[[#This Row],[Close Price]]-Table2[[#This Row],[50D EMA]])/Table2[[#This Row],[50D EMA]]</f>
        <v>7.663742666598912E-2</v>
      </c>
      <c r="U495" s="2">
        <f>(Table2[[#This Row],[Close Price]]-Table2[[#This Row],[200D EMA]])/Table2[[#This Row],[200D EMA]]</f>
        <v>0.1311140928759793</v>
      </c>
      <c r="V495">
        <v>0.99620556385289505</v>
      </c>
      <c r="W495">
        <v>1426.65</v>
      </c>
      <c r="X495">
        <v>1453</v>
      </c>
      <c r="Y495">
        <v>1381</v>
      </c>
      <c r="Z495">
        <v>1453</v>
      </c>
      <c r="AA495">
        <v>1193.6500000000001</v>
      </c>
      <c r="AB495">
        <v>1453</v>
      </c>
      <c r="AC495" s="2">
        <f>(Table2[[#This Row],[Close Price]]/Table2[[#This Row],[Day Low]])-1</f>
        <v>2.593488241684927E-3</v>
      </c>
      <c r="AD495" s="2">
        <f>(Table2[[#This Row],[Day High]]/Table2[[#This Row],[Close Price]])-1</f>
        <v>1.5835285070087801E-2</v>
      </c>
      <c r="AE495" s="2">
        <f>(Table2[[#This Row],[Close Price]]/Table2[[#This Row],[Current Week Low]])-1</f>
        <v>3.5734974656046248E-2</v>
      </c>
      <c r="AF495" s="2">
        <f>(Table2[[#This Row],[Current Week High]]/Table2[[#This Row],[Close Price]])-1</f>
        <v>1.5835285070087801E-2</v>
      </c>
      <c r="AG495" s="2">
        <f>(Table2[[#This Row],[Close Price]]/Table2[[#This Row],[Current Month Low]])-1</f>
        <v>0.19829933397562072</v>
      </c>
      <c r="AH495" s="2">
        <f>(Table2[[#This Row],[Current Month High]]/Table2[[#This Row],[Close Price]])-1</f>
        <v>1.5835285070087801E-2</v>
      </c>
      <c r="AI495">
        <v>1.5835285070087799</v>
      </c>
      <c r="AJ495">
        <v>32.158366441836797</v>
      </c>
      <c r="AK495" t="str">
        <f>IF(AND(Table2[[#This Row],[20D EMA]]&gt;Table2[[#This Row],[50D EMA]],Table2[[#This Row],[50D EMA]]&gt;Table2[[#This Row],[200D EMA]]),"Uptrend","Downtrend/NoTrend")</f>
        <v>Uptrend</v>
      </c>
      <c r="AL495">
        <v>0.1</v>
      </c>
      <c r="AM495" t="s">
        <v>10125</v>
      </c>
      <c r="AN495">
        <v>6</v>
      </c>
      <c r="AO495" t="s">
        <v>10125</v>
      </c>
      <c r="AP495">
        <v>3.6651044847080001E-3</v>
      </c>
      <c r="AQ495">
        <f>(Table2[[#This Row],[Sharpe Ratio]]-AVERAGE(Table2[Sharpe Ratio]))/_xlfn.STDEV.P(Table2[Sharpe Ratio])</f>
        <v>-0.57035317557710929</v>
      </c>
      <c r="AR4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-0.85101968750282109</v>
      </c>
    </row>
    <row r="496" spans="1:44" x14ac:dyDescent="0.3">
      <c r="A496" t="s">
        <v>2144</v>
      </c>
      <c r="B496" t="s">
        <v>2145</v>
      </c>
      <c r="C496" t="s">
        <v>10079</v>
      </c>
      <c r="D496" t="s">
        <v>109</v>
      </c>
      <c r="E496">
        <v>2515.9605310000002</v>
      </c>
      <c r="F496">
        <v>10.25</v>
      </c>
      <c r="G496">
        <v>4.0158298825459298</v>
      </c>
      <c r="H496">
        <f>(Table2[[#This Row],[1Y Return vs Nifty]]-AVERAGE(Table2[1Y Return vs Nifty]))/_xlfn.STDEV.P(Table2[1Y Return vs Nifty])</f>
        <v>-0.48563248884147364</v>
      </c>
      <c r="I496">
        <v>-41.667820123168603</v>
      </c>
      <c r="J496">
        <f>(Table2[[#This Row],[1M Return vs Nifty]]-AVERAGE(Table2[1M Return vs Nifty]))/_xlfn.STDEV.P(Table2[1M Return vs Nifty])</f>
        <v>-4.031301432009907</v>
      </c>
      <c r="K496">
        <v>-58.217629580282598</v>
      </c>
      <c r="L496">
        <f>(Table2[[#This Row],[6M Return vs Nifty]]-AVERAGE(Table2[6M Return vs Nifty]))/_xlfn.STDEV.P(Table2[6M Return vs Nifty])</f>
        <v>-2.1740771020347753</v>
      </c>
      <c r="M496">
        <v>-10.3446753556216</v>
      </c>
      <c r="N496">
        <f>(Table2[[#This Row],[1W Return vs Nifty]]-AVERAGE(Table2[1W Return vs Nifty]))/_xlfn.STDEV.P(Table2[1W Return vs Nifty])</f>
        <v>-1.4562425812756659</v>
      </c>
      <c r="O496">
        <v>11.45</v>
      </c>
      <c r="P496">
        <v>14.1500195794347</v>
      </c>
      <c r="Q496">
        <v>16.127649967643599</v>
      </c>
      <c r="R496">
        <v>39.067207931439398</v>
      </c>
      <c r="S496" s="2">
        <f>(Table2[[#This Row],[Close Price]]-Table2[[#This Row],[20D EMA]])/Table2[[#This Row],[20D EMA]]</f>
        <v>-0.1048034934497816</v>
      </c>
      <c r="T496" s="2">
        <f>(Table2[[#This Row],[Close Price]]-Table2[[#This Row],[50D EMA]])/Table2[[#This Row],[50D EMA]]</f>
        <v>-0.27561937688785215</v>
      </c>
      <c r="U496" s="2">
        <f>(Table2[[#This Row],[Close Price]]-Table2[[#This Row],[200D EMA]])/Table2[[#This Row],[200D EMA]]</f>
        <v>-0.36444553170708349</v>
      </c>
      <c r="V496">
        <v>0.81165042190737002</v>
      </c>
      <c r="W496">
        <v>10</v>
      </c>
      <c r="X496">
        <v>10.25</v>
      </c>
      <c r="Y496">
        <v>9.51</v>
      </c>
      <c r="Z496">
        <v>10.65</v>
      </c>
      <c r="AA496">
        <v>9.51</v>
      </c>
      <c r="AB496">
        <v>16.95</v>
      </c>
      <c r="AC496" s="2">
        <f>(Table2[[#This Row],[Close Price]]/Table2[[#This Row],[Day Low]])-1</f>
        <v>2.4999999999999911E-2</v>
      </c>
      <c r="AD496" s="2">
        <f>(Table2[[#This Row],[Day High]]/Table2[[#This Row],[Close Price]])-1</f>
        <v>0</v>
      </c>
      <c r="AE496" s="2">
        <f>(Table2[[#This Row],[Close Price]]/Table2[[#This Row],[Current Week Low]])-1</f>
        <v>7.7812828601472095E-2</v>
      </c>
      <c r="AF496" s="2">
        <f>(Table2[[#This Row],[Current Week High]]/Table2[[#This Row],[Close Price]])-1</f>
        <v>3.9024390243902474E-2</v>
      </c>
      <c r="AG496" s="2">
        <f>(Table2[[#This Row],[Close Price]]/Table2[[#This Row],[Current Month Low]])-1</f>
        <v>7.7812828601472095E-2</v>
      </c>
      <c r="AH496" s="2">
        <f>(Table2[[#This Row],[Current Month High]]/Table2[[#This Row],[Close Price]])-1</f>
        <v>0.65365853658536577</v>
      </c>
      <c r="AI496">
        <v>164.87804878048701</v>
      </c>
      <c r="AJ496">
        <v>36.6666666666666</v>
      </c>
      <c r="AK496" t="str">
        <f>IF(AND(Table2[[#This Row],[20D EMA]]&gt;Table2[[#This Row],[50D EMA]],Table2[[#This Row],[50D EMA]]&gt;Table2[[#This Row],[200D EMA]]),"Uptrend","Downtrend/NoTrend")</f>
        <v>Downtrend/NoTrend</v>
      </c>
      <c r="AL496">
        <v>-0.56000000000000005</v>
      </c>
      <c r="AM496" t="s">
        <v>10126</v>
      </c>
      <c r="AN496">
        <v>4.2699999999999996</v>
      </c>
      <c r="AO496" t="s">
        <v>10125</v>
      </c>
      <c r="AP496">
        <v>3.493728357731E-3</v>
      </c>
      <c r="AQ496">
        <f>(Table2[[#This Row],[Sharpe Ratio]]-AVERAGE(Table2[Sharpe Ratio]))/_xlfn.STDEV.P(Table2[Sharpe Ratio])</f>
        <v>-0.57229073507032691</v>
      </c>
      <c r="AR4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97" spans="1:44" x14ac:dyDescent="0.3">
      <c r="A497" t="s">
        <v>908</v>
      </c>
      <c r="B497" t="s">
        <v>909</v>
      </c>
      <c r="C497" t="s">
        <v>10074</v>
      </c>
      <c r="D497" t="s">
        <v>177</v>
      </c>
      <c r="E497">
        <v>15773.82336882</v>
      </c>
      <c r="F497">
        <v>1596.9</v>
      </c>
      <c r="G497">
        <v>27.7920885307696</v>
      </c>
      <c r="H497">
        <f>(Table2[[#This Row],[1Y Return vs Nifty]]-AVERAGE(Table2[1Y Return vs Nifty]))/_xlfn.STDEV.P(Table2[1Y Return vs Nifty])</f>
        <v>-0.20110504231112983</v>
      </c>
      <c r="I497">
        <v>10.017199783627801</v>
      </c>
      <c r="J497">
        <f>(Table2[[#This Row],[1M Return vs Nifty]]-AVERAGE(Table2[1M Return vs Nifty]))/_xlfn.STDEV.P(Table2[1M Return vs Nifty])</f>
        <v>0.75559697565714234</v>
      </c>
      <c r="K497">
        <v>23.0602030735621</v>
      </c>
      <c r="L497">
        <f>(Table2[[#This Row],[6M Return vs Nifty]]-AVERAGE(Table2[6M Return vs Nifty]))/_xlfn.STDEV.P(Table2[6M Return vs Nifty])</f>
        <v>0.30895654218833296</v>
      </c>
      <c r="M497">
        <v>-2.2742959186571401</v>
      </c>
      <c r="N497">
        <f>(Table2[[#This Row],[1W Return vs Nifty]]-AVERAGE(Table2[1W Return vs Nifty]))/_xlfn.STDEV.P(Table2[1W Return vs Nifty])</f>
        <v>0.12638730607289864</v>
      </c>
      <c r="O497">
        <v>1453.03</v>
      </c>
      <c r="P497">
        <v>1406.9183743748499</v>
      </c>
      <c r="Q497">
        <v>1289.4809891289201</v>
      </c>
      <c r="R497">
        <v>83.786707453234598</v>
      </c>
      <c r="S497" s="2">
        <f>(Table2[[#This Row],[Close Price]]-Table2[[#This Row],[20D EMA]])/Table2[[#This Row],[20D EMA]]</f>
        <v>9.9013784987233663E-2</v>
      </c>
      <c r="T497" s="2">
        <f>(Table2[[#This Row],[Close Price]]-Table2[[#This Row],[50D EMA]])/Table2[[#This Row],[50D EMA]]</f>
        <v>0.13503386485343657</v>
      </c>
      <c r="U497" s="2">
        <f>(Table2[[#This Row],[Close Price]]-Table2[[#This Row],[200D EMA]])/Table2[[#This Row],[200D EMA]]</f>
        <v>0.23840522928434174</v>
      </c>
      <c r="V497">
        <v>1.5977306612648201</v>
      </c>
      <c r="W497">
        <v>1510</v>
      </c>
      <c r="X497">
        <v>1628</v>
      </c>
      <c r="Y497">
        <v>1459.5</v>
      </c>
      <c r="Z497">
        <v>1628</v>
      </c>
      <c r="AA497">
        <v>1180.3499999999999</v>
      </c>
      <c r="AB497">
        <v>1628</v>
      </c>
      <c r="AC497" s="2">
        <f>(Table2[[#This Row],[Close Price]]/Table2[[#This Row],[Day Low]])-1</f>
        <v>5.7549668874172344E-2</v>
      </c>
      <c r="AD497" s="2">
        <f>(Table2[[#This Row],[Day High]]/Table2[[#This Row],[Close Price]])-1</f>
        <v>1.9475233264449887E-2</v>
      </c>
      <c r="AE497" s="2">
        <f>(Table2[[#This Row],[Close Price]]/Table2[[#This Row],[Current Week Low]])-1</f>
        <v>9.4141829393628029E-2</v>
      </c>
      <c r="AF497" s="2">
        <f>(Table2[[#This Row],[Current Week High]]/Table2[[#This Row],[Close Price]])-1</f>
        <v>1.9475233264449887E-2</v>
      </c>
      <c r="AG497" s="2">
        <f>(Table2[[#This Row],[Close Price]]/Table2[[#This Row],[Current Month Low]])-1</f>
        <v>0.35290379972042207</v>
      </c>
      <c r="AH497" s="2">
        <f>(Table2[[#This Row],[Current Month High]]/Table2[[#This Row],[Close Price]])-1</f>
        <v>1.9475233264449887E-2</v>
      </c>
      <c r="AI497">
        <v>1.9475233264449801</v>
      </c>
      <c r="AJ497">
        <v>64.535572613466599</v>
      </c>
      <c r="AK497" t="str">
        <f>IF(AND(Table2[[#This Row],[20D EMA]]&gt;Table2[[#This Row],[50D EMA]],Table2[[#This Row],[50D EMA]]&gt;Table2[[#This Row],[200D EMA]]),"Uptrend","Downtrend/NoTrend")</f>
        <v>Uptrend</v>
      </c>
      <c r="AL497">
        <v>0.03</v>
      </c>
      <c r="AM497" t="s">
        <v>10125</v>
      </c>
      <c r="AN497">
        <v>12.53</v>
      </c>
      <c r="AO497" t="s">
        <v>10125</v>
      </c>
      <c r="AP497">
        <v>3.28382037642E-3</v>
      </c>
      <c r="AQ497">
        <f>(Table2[[#This Row],[Sharpe Ratio]]-AVERAGE(Table2[Sharpe Ratio]))/_xlfn.STDEV.P(Table2[Sharpe Ratio])</f>
        <v>-0.57466393143708716</v>
      </c>
      <c r="AR4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0.41517185017015701</v>
      </c>
    </row>
    <row r="498" spans="1:44" x14ac:dyDescent="0.3">
      <c r="A498" t="s">
        <v>160</v>
      </c>
      <c r="B498" t="s">
        <v>161</v>
      </c>
      <c r="C498" t="s">
        <v>10090</v>
      </c>
      <c r="D498" t="s">
        <v>162</v>
      </c>
      <c r="E498">
        <v>160667.1474593</v>
      </c>
      <c r="F498">
        <v>3158.95</v>
      </c>
      <c r="G498">
        <v>-4.9962232891094702</v>
      </c>
      <c r="H498">
        <f>(Table2[[#This Row],[1Y Return vs Nifty]]-AVERAGE(Table2[1Y Return vs Nifty]))/_xlfn.STDEV.P(Table2[1Y Return vs Nifty])</f>
        <v>-0.59347857660761461</v>
      </c>
      <c r="I498">
        <v>-1.50846638042314</v>
      </c>
      <c r="J498">
        <f>(Table2[[#This Row],[1M Return vs Nifty]]-AVERAGE(Table2[1M Return vs Nifty]))/_xlfn.STDEV.P(Table2[1M Return vs Nifty])</f>
        <v>-0.3118727304102919</v>
      </c>
      <c r="K498">
        <v>6.39150297725668</v>
      </c>
      <c r="L498">
        <f>(Table2[[#This Row],[6M Return vs Nifty]]-AVERAGE(Table2[6M Return vs Nifty]))/_xlfn.STDEV.P(Table2[6M Return vs Nifty])</f>
        <v>-0.20027139602285524</v>
      </c>
      <c r="M498">
        <v>-2.2649013256945998</v>
      </c>
      <c r="N498">
        <f>(Table2[[#This Row],[1W Return vs Nifty]]-AVERAGE(Table2[1W Return vs Nifty]))/_xlfn.STDEV.P(Table2[1W Return vs Nifty])</f>
        <v>0.12822961890566217</v>
      </c>
      <c r="O498">
        <v>3109.62</v>
      </c>
      <c r="P498">
        <v>3038.0298660756298</v>
      </c>
      <c r="Q498">
        <v>2808.2787306387399</v>
      </c>
      <c r="R498">
        <v>59.110943369420497</v>
      </c>
      <c r="S498" s="2">
        <f>(Table2[[#This Row],[Close Price]]-Table2[[#This Row],[20D EMA]])/Table2[[#This Row],[20D EMA]]</f>
        <v>1.58636746612126E-2</v>
      </c>
      <c r="T498" s="2">
        <f>(Table2[[#This Row],[Close Price]]-Table2[[#This Row],[50D EMA]])/Table2[[#This Row],[50D EMA]]</f>
        <v>3.9802154440492191E-2</v>
      </c>
      <c r="U498" s="2">
        <f>(Table2[[#This Row],[Close Price]]-Table2[[#This Row],[200D EMA]])/Table2[[#This Row],[200D EMA]]</f>
        <v>0.12487053565423688</v>
      </c>
      <c r="V498">
        <v>0.82510226364976003</v>
      </c>
      <c r="W498">
        <v>3143.95</v>
      </c>
      <c r="X498">
        <v>3192.65</v>
      </c>
      <c r="Y498">
        <v>3100</v>
      </c>
      <c r="Z498">
        <v>3200</v>
      </c>
      <c r="AA498">
        <v>2907.25</v>
      </c>
      <c r="AB498">
        <v>3231</v>
      </c>
      <c r="AC498" s="2">
        <f>(Table2[[#This Row],[Close Price]]/Table2[[#This Row],[Day Low]])-1</f>
        <v>4.7710682421793216E-3</v>
      </c>
      <c r="AD498" s="2">
        <f>(Table2[[#This Row],[Day High]]/Table2[[#This Row],[Close Price]])-1</f>
        <v>1.0668101742667746E-2</v>
      </c>
      <c r="AE498" s="2">
        <f>(Table2[[#This Row],[Close Price]]/Table2[[#This Row],[Current Week Low]])-1</f>
        <v>1.9016129032257911E-2</v>
      </c>
      <c r="AF498" s="2">
        <f>(Table2[[#This Row],[Current Week High]]/Table2[[#This Row],[Close Price]])-1</f>
        <v>1.2994824229570101E-2</v>
      </c>
      <c r="AG498" s="2">
        <f>(Table2[[#This Row],[Close Price]]/Table2[[#This Row],[Current Month Low]])-1</f>
        <v>8.657666179379131E-2</v>
      </c>
      <c r="AH498" s="2">
        <f>(Table2[[#This Row],[Current Month High]]/Table2[[#This Row],[Close Price]])-1</f>
        <v>2.2808211589294025E-2</v>
      </c>
      <c r="AI498">
        <v>2.2808211589293999</v>
      </c>
      <c r="AJ498">
        <v>37.791978364702999</v>
      </c>
      <c r="AK498" t="str">
        <f>IF(AND(Table2[[#This Row],[20D EMA]]&gt;Table2[[#This Row],[50D EMA]],Table2[[#This Row],[50D EMA]]&gt;Table2[[#This Row],[200D EMA]]),"Uptrend","Downtrend/NoTrend")</f>
        <v>Uptrend</v>
      </c>
      <c r="AL498">
        <v>-0.03</v>
      </c>
      <c r="AM498" t="s">
        <v>10126</v>
      </c>
      <c r="AN498">
        <v>-0.52</v>
      </c>
      <c r="AO498" t="s">
        <v>10126</v>
      </c>
      <c r="AP498">
        <v>2.2026354373180001E-3</v>
      </c>
      <c r="AQ498">
        <f>(Table2[[#This Row],[Sharpe Ratio]]-AVERAGE(Table2[Sharpe Ratio]))/_xlfn.STDEV.P(Table2[Sharpe Ratio])</f>
        <v>-0.58688768850076534</v>
      </c>
      <c r="AR4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-1.564280772635865</v>
      </c>
    </row>
    <row r="499" spans="1:44" x14ac:dyDescent="0.3">
      <c r="A499" t="s">
        <v>772</v>
      </c>
      <c r="B499" t="s">
        <v>773</v>
      </c>
      <c r="C499" t="s">
        <v>10074</v>
      </c>
      <c r="D499" t="s">
        <v>278</v>
      </c>
      <c r="E499">
        <v>19842.784145424001</v>
      </c>
      <c r="F499">
        <v>200.61</v>
      </c>
      <c r="G499">
        <v>37.9444264933528</v>
      </c>
      <c r="H499">
        <f>(Table2[[#This Row],[1Y Return vs Nifty]]-AVERAGE(Table2[1Y Return vs Nifty]))/_xlfn.STDEV.P(Table2[1Y Return vs Nifty])</f>
        <v>-7.9613312281406223E-2</v>
      </c>
      <c r="I499">
        <v>1.1200303076809199</v>
      </c>
      <c r="J499">
        <f>(Table2[[#This Row],[1M Return vs Nifty]]-AVERAGE(Table2[1M Return vs Nifty]))/_xlfn.STDEV.P(Table2[1M Return vs Nifty])</f>
        <v>-6.842991789840383E-2</v>
      </c>
      <c r="K499">
        <v>1.2328805021853</v>
      </c>
      <c r="L499">
        <f>(Table2[[#This Row],[6M Return vs Nifty]]-AVERAGE(Table2[6M Return vs Nifty]))/_xlfn.STDEV.P(Table2[6M Return vs Nifty])</f>
        <v>-0.35786704966190208</v>
      </c>
      <c r="M499">
        <v>-7.0552016714111199</v>
      </c>
      <c r="N499">
        <f>(Table2[[#This Row],[1W Return vs Nifty]]-AVERAGE(Table2[1W Return vs Nifty]))/_xlfn.STDEV.P(Table2[1W Return vs Nifty])</f>
        <v>-0.81116518349766764</v>
      </c>
      <c r="O499">
        <v>201.9</v>
      </c>
      <c r="P499">
        <v>199.461993440534</v>
      </c>
      <c r="Q499">
        <v>180.30227320542701</v>
      </c>
      <c r="R499">
        <v>42.871247789075802</v>
      </c>
      <c r="S499" s="2">
        <f>(Table2[[#This Row],[Close Price]]-Table2[[#This Row],[20D EMA]])/Table2[[#This Row],[20D EMA]]</f>
        <v>-6.389301634472472E-3</v>
      </c>
      <c r="T499" s="2">
        <f>(Table2[[#This Row],[Close Price]]-Table2[[#This Row],[50D EMA]])/Table2[[#This Row],[50D EMA]]</f>
        <v>5.7555153223126151E-3</v>
      </c>
      <c r="U499" s="2">
        <f>(Table2[[#This Row],[Close Price]]-Table2[[#This Row],[200D EMA]])/Table2[[#This Row],[200D EMA]]</f>
        <v>0.11263156272819386</v>
      </c>
      <c r="V499">
        <v>0.99048890544533197</v>
      </c>
      <c r="W499">
        <v>199.8</v>
      </c>
      <c r="X499">
        <v>207.37</v>
      </c>
      <c r="Y499">
        <v>199.8</v>
      </c>
      <c r="Z499">
        <v>214.6</v>
      </c>
      <c r="AA499">
        <v>167.05</v>
      </c>
      <c r="AB499">
        <v>214.6</v>
      </c>
      <c r="AC499" s="2">
        <f>(Table2[[#This Row],[Close Price]]/Table2[[#This Row],[Day Low]])-1</f>
        <v>4.0540540540541237E-3</v>
      </c>
      <c r="AD499" s="2">
        <f>(Table2[[#This Row],[Day High]]/Table2[[#This Row],[Close Price]])-1</f>
        <v>3.3697223468421189E-2</v>
      </c>
      <c r="AE499" s="2">
        <f>(Table2[[#This Row],[Close Price]]/Table2[[#This Row],[Current Week Low]])-1</f>
        <v>4.0540540540541237E-3</v>
      </c>
      <c r="AF499" s="2">
        <f>(Table2[[#This Row],[Current Week High]]/Table2[[#This Row],[Close Price]])-1</f>
        <v>6.9737301231244553E-2</v>
      </c>
      <c r="AG499" s="2">
        <f>(Table2[[#This Row],[Close Price]]/Table2[[#This Row],[Current Month Low]])-1</f>
        <v>0.20089793475007478</v>
      </c>
      <c r="AH499" s="2">
        <f>(Table2[[#This Row],[Current Month High]]/Table2[[#This Row],[Close Price]])-1</f>
        <v>6.9737301231244553E-2</v>
      </c>
      <c r="AI499">
        <v>14.8497083894122</v>
      </c>
      <c r="AJ499">
        <v>67.174999999999997</v>
      </c>
      <c r="AK499" t="str">
        <f>IF(AND(Table2[[#This Row],[20D EMA]]&gt;Table2[[#This Row],[50D EMA]],Table2[[#This Row],[50D EMA]]&gt;Table2[[#This Row],[200D EMA]]),"Uptrend","Downtrend/NoTrend")</f>
        <v>Uptrend</v>
      </c>
      <c r="AL499">
        <v>-0.15</v>
      </c>
      <c r="AM499" t="s">
        <v>10126</v>
      </c>
      <c r="AN499">
        <v>0.28000000000000003</v>
      </c>
      <c r="AO499" t="s">
        <v>10125</v>
      </c>
      <c r="AP499">
        <v>1.463661935797E-3</v>
      </c>
      <c r="AQ499">
        <f>(Table2[[#This Row],[Sharpe Ratio]]-AVERAGE(Table2[Sharpe Ratio]))/_xlfn.STDEV.P(Table2[Sharpe Ratio])</f>
        <v>-0.59524244098796786</v>
      </c>
      <c r="AR4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-1.9123179043273475</v>
      </c>
    </row>
    <row r="500" spans="1:44" x14ac:dyDescent="0.3">
      <c r="A500" t="s">
        <v>305</v>
      </c>
      <c r="B500" t="s">
        <v>306</v>
      </c>
      <c r="C500" t="s">
        <v>10076</v>
      </c>
      <c r="D500" t="s">
        <v>267</v>
      </c>
      <c r="E500">
        <v>85288.382270999995</v>
      </c>
      <c r="F500">
        <v>3993.3</v>
      </c>
      <c r="G500">
        <v>68.237703426122096</v>
      </c>
      <c r="H500">
        <f>(Table2[[#This Row],[1Y Return vs Nifty]]-AVERAGE(Table2[1Y Return vs Nifty]))/_xlfn.STDEV.P(Table2[1Y Return vs Nifty])</f>
        <v>0.28290245860760876</v>
      </c>
      <c r="I500">
        <v>-2.3346956116714099</v>
      </c>
      <c r="J500">
        <f>(Table2[[#This Row],[1M Return vs Nifty]]-AVERAGE(Table2[1M Return vs Nifty]))/_xlfn.STDEV.P(Table2[1M Return vs Nifty])</f>
        <v>-0.38839539400919354</v>
      </c>
      <c r="K500">
        <v>14.0008906823131</v>
      </c>
      <c r="L500">
        <f>(Table2[[#This Row],[6M Return vs Nifty]]-AVERAGE(Table2[6M Return vs Nifty]))/_xlfn.STDEV.P(Table2[6M Return vs Nifty])</f>
        <v>3.2195010458014359E-2</v>
      </c>
      <c r="M500">
        <v>1.25656880336917</v>
      </c>
      <c r="N500">
        <f>(Table2[[#This Row],[1W Return vs Nifty]]-AVERAGE(Table2[1W Return vs Nifty]))/_xlfn.STDEV.P(Table2[1W Return vs Nifty])</f>
        <v>0.81880233821733184</v>
      </c>
      <c r="O500">
        <v>3935.14</v>
      </c>
      <c r="P500">
        <v>3849.95707165875</v>
      </c>
      <c r="Q500">
        <v>3403.8012729740599</v>
      </c>
      <c r="R500">
        <v>53.674056497614401</v>
      </c>
      <c r="S500" s="2">
        <f>(Table2[[#This Row],[Close Price]]-Table2[[#This Row],[20D EMA]])/Table2[[#This Row],[20D EMA]]</f>
        <v>1.4779652058122535E-2</v>
      </c>
      <c r="T500" s="2">
        <f>(Table2[[#This Row],[Close Price]]-Table2[[#This Row],[50D EMA]])/Table2[[#This Row],[50D EMA]]</f>
        <v>3.7232344588063425E-2</v>
      </c>
      <c r="U500" s="2">
        <f>(Table2[[#This Row],[Close Price]]-Table2[[#This Row],[200D EMA]])/Table2[[#This Row],[200D EMA]]</f>
        <v>0.17318835024433368</v>
      </c>
      <c r="V500">
        <v>0.88209829344240098</v>
      </c>
      <c r="W500">
        <v>3983.85</v>
      </c>
      <c r="X500">
        <v>4092.4</v>
      </c>
      <c r="Y500">
        <v>3806.05</v>
      </c>
      <c r="Z500">
        <v>4152.55</v>
      </c>
      <c r="AA500">
        <v>3415.55</v>
      </c>
      <c r="AB500">
        <v>4186.95</v>
      </c>
      <c r="AC500" s="2">
        <f>(Table2[[#This Row],[Close Price]]/Table2[[#This Row],[Day Low]])-1</f>
        <v>2.3720772619451047E-3</v>
      </c>
      <c r="AD500" s="2">
        <f>(Table2[[#This Row],[Day High]]/Table2[[#This Row],[Close Price]])-1</f>
        <v>2.4816567750982843E-2</v>
      </c>
      <c r="AE500" s="2">
        <f>(Table2[[#This Row],[Close Price]]/Table2[[#This Row],[Current Week Low]])-1</f>
        <v>4.919798741477388E-2</v>
      </c>
      <c r="AF500" s="2">
        <f>(Table2[[#This Row],[Current Week High]]/Table2[[#This Row],[Close Price]])-1</f>
        <v>3.9879297823854909E-2</v>
      </c>
      <c r="AG500" s="2">
        <f>(Table2[[#This Row],[Close Price]]/Table2[[#This Row],[Current Month Low]])-1</f>
        <v>0.16915284507619566</v>
      </c>
      <c r="AH500" s="2">
        <f>(Table2[[#This Row],[Current Month High]]/Table2[[#This Row],[Close Price]])-1</f>
        <v>4.8493726992712594E-2</v>
      </c>
      <c r="AI500">
        <v>4.8493726992712496</v>
      </c>
      <c r="AJ500">
        <v>95.75</v>
      </c>
      <c r="AK500" t="str">
        <f>IF(AND(Table2[[#This Row],[20D EMA]]&gt;Table2[[#This Row],[50D EMA]],Table2[[#This Row],[50D EMA]]&gt;Table2[[#This Row],[200D EMA]]),"Uptrend","Downtrend/NoTrend")</f>
        <v>Uptrend</v>
      </c>
      <c r="AL500">
        <v>0.01</v>
      </c>
      <c r="AM500" t="s">
        <v>10125</v>
      </c>
      <c r="AN500">
        <v>4.62</v>
      </c>
      <c r="AO500" t="s">
        <v>10125</v>
      </c>
      <c r="AP500">
        <v>9.1304511516800005E-4</v>
      </c>
      <c r="AQ500">
        <f>(Table2[[#This Row],[Sharpe Ratio]]-AVERAGE(Table2[Sharpe Ratio]))/_xlfn.STDEV.P(Table2[Sharpe Ratio])</f>
        <v>-0.6014676537218171</v>
      </c>
      <c r="AR5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0.14403675955194428</v>
      </c>
    </row>
    <row r="501" spans="1:44" x14ac:dyDescent="0.3">
      <c r="A501" t="s">
        <v>529</v>
      </c>
      <c r="B501" t="s">
        <v>530</v>
      </c>
      <c r="C501" t="s">
        <v>10075</v>
      </c>
      <c r="D501" t="s">
        <v>21</v>
      </c>
      <c r="E501">
        <v>36405.0412551599</v>
      </c>
      <c r="F501">
        <v>5458.8</v>
      </c>
      <c r="G501">
        <v>-9.63908658395491</v>
      </c>
      <c r="H501">
        <f>(Table2[[#This Row],[1Y Return vs Nifty]]-AVERAGE(Table2[1Y Return vs Nifty]))/_xlfn.STDEV.P(Table2[1Y Return vs Nifty])</f>
        <v>-0.64903912788764218</v>
      </c>
      <c r="I501">
        <v>-2.011574448872</v>
      </c>
      <c r="J501">
        <f>(Table2[[#This Row],[1M Return vs Nifty]]-AVERAGE(Table2[1M Return vs Nifty]))/_xlfn.STDEV.P(Table2[1M Return vs Nifty])</f>
        <v>-0.35846896305342968</v>
      </c>
      <c r="K501">
        <v>-23.218504219071701</v>
      </c>
      <c r="L501">
        <f>(Table2[[#This Row],[6M Return vs Nifty]]-AVERAGE(Table2[6M Return vs Nifty]))/_xlfn.STDEV.P(Table2[6M Return vs Nifty])</f>
        <v>-1.1048556064224895</v>
      </c>
      <c r="M501">
        <v>-1.4392326887375599</v>
      </c>
      <c r="N501">
        <f>(Table2[[#This Row],[1W Return vs Nifty]]-AVERAGE(Table2[1W Return vs Nifty]))/_xlfn.STDEV.P(Table2[1W Return vs Nifty])</f>
        <v>0.29014615233523122</v>
      </c>
      <c r="O501">
        <v>5266.29</v>
      </c>
      <c r="P501">
        <v>5240.95621142238</v>
      </c>
      <c r="Q501">
        <v>5384.9506385266995</v>
      </c>
      <c r="R501">
        <v>67.397864782059202</v>
      </c>
      <c r="S501" s="2">
        <f>(Table2[[#This Row],[Close Price]]-Table2[[#This Row],[20D EMA]])/Table2[[#This Row],[20D EMA]]</f>
        <v>3.6555146032596041E-2</v>
      </c>
      <c r="T501" s="2">
        <f>(Table2[[#This Row],[Close Price]]-Table2[[#This Row],[50D EMA]])/Table2[[#This Row],[50D EMA]]</f>
        <v>4.15656570651824E-2</v>
      </c>
      <c r="U501" s="2">
        <f>(Table2[[#This Row],[Close Price]]-Table2[[#This Row],[200D EMA]])/Table2[[#This Row],[200D EMA]]</f>
        <v>1.3714027561356722E-2</v>
      </c>
      <c r="V501">
        <v>0.76667964359182095</v>
      </c>
      <c r="W501">
        <v>5391.3</v>
      </c>
      <c r="X501">
        <v>5548</v>
      </c>
      <c r="Y501">
        <v>5300</v>
      </c>
      <c r="Z501">
        <v>5548</v>
      </c>
      <c r="AA501">
        <v>4722.95</v>
      </c>
      <c r="AB501">
        <v>5548</v>
      </c>
      <c r="AC501" s="2">
        <f>(Table2[[#This Row],[Close Price]]/Table2[[#This Row],[Day Low]])-1</f>
        <v>1.2520171387234935E-2</v>
      </c>
      <c r="AD501" s="2">
        <f>(Table2[[#This Row],[Day High]]/Table2[[#This Row],[Close Price]])-1</f>
        <v>1.6340587674946949E-2</v>
      </c>
      <c r="AE501" s="2">
        <f>(Table2[[#This Row],[Close Price]]/Table2[[#This Row],[Current Week Low]])-1</f>
        <v>2.9962264150943385E-2</v>
      </c>
      <c r="AF501" s="2">
        <f>(Table2[[#This Row],[Current Week High]]/Table2[[#This Row],[Close Price]])-1</f>
        <v>1.6340587674946949E-2</v>
      </c>
      <c r="AG501" s="2">
        <f>(Table2[[#This Row],[Close Price]]/Table2[[#This Row],[Current Month Low]])-1</f>
        <v>0.15580304682454837</v>
      </c>
      <c r="AH501" s="2">
        <f>(Table2[[#This Row],[Current Month High]]/Table2[[#This Row],[Close Price]])-1</f>
        <v>1.6340587674946949E-2</v>
      </c>
      <c r="AI501">
        <v>25.438741115263401</v>
      </c>
      <c r="AJ501">
        <v>27.3263747157268</v>
      </c>
      <c r="AK501" t="str">
        <f>IF(AND(Table2[[#This Row],[20D EMA]]&gt;Table2[[#This Row],[50D EMA]],Table2[[#This Row],[50D EMA]]&gt;Table2[[#This Row],[200D EMA]]),"Uptrend","Downtrend/NoTrend")</f>
        <v>Downtrend/NoTrend</v>
      </c>
      <c r="AL501">
        <v>-7.0000000000000007E-2</v>
      </c>
      <c r="AM501" t="s">
        <v>10126</v>
      </c>
      <c r="AN501">
        <v>5.47</v>
      </c>
      <c r="AO501" t="s">
        <v>10125</v>
      </c>
      <c r="AP501">
        <v>5.5624394257000002E-4</v>
      </c>
      <c r="AQ501">
        <f>(Table2[[#This Row],[Sharpe Ratio]]-AVERAGE(Table2[Sharpe Ratio]))/_xlfn.STDEV.P(Table2[Sharpe Ratio])</f>
        <v>-0.60550160822500876</v>
      </c>
      <c r="AR5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02" spans="1:44" x14ac:dyDescent="0.3">
      <c r="A502" t="s">
        <v>329</v>
      </c>
      <c r="B502" t="s">
        <v>330</v>
      </c>
      <c r="C502" t="s">
        <v>10082</v>
      </c>
      <c r="D502" t="s">
        <v>62</v>
      </c>
      <c r="E502">
        <v>73919.933039655007</v>
      </c>
      <c r="F502">
        <v>1621.35</v>
      </c>
      <c r="G502">
        <v>55.698651618787402</v>
      </c>
      <c r="H502">
        <f>(Table2[[#This Row],[1Y Return vs Nifty]]-AVERAGE(Table2[1Y Return vs Nifty]))/_xlfn.STDEV.P(Table2[1Y Return vs Nifty])</f>
        <v>0.13284922923128814</v>
      </c>
      <c r="I502">
        <v>-7.535968672868</v>
      </c>
      <c r="J502">
        <f>(Table2[[#This Row],[1M Return vs Nifty]]-AVERAGE(Table2[1M Return vs Nifty]))/_xlfn.STDEV.P(Table2[1M Return vs Nifty])</f>
        <v>-0.87012038471988651</v>
      </c>
      <c r="K502">
        <v>10.7526971782542</v>
      </c>
      <c r="L502">
        <f>(Table2[[#This Row],[6M Return vs Nifty]]-AVERAGE(Table2[6M Return vs Nifty]))/_xlfn.STDEV.P(Table2[6M Return vs Nifty])</f>
        <v>-6.7037135505755754E-2</v>
      </c>
      <c r="M502">
        <v>6.6003977007450698E-2</v>
      </c>
      <c r="N502">
        <f>(Table2[[#This Row],[1W Return vs Nifty]]-AVERAGE(Table2[1W Return vs Nifty]))/_xlfn.STDEV.P(Table2[1W Return vs Nifty])</f>
        <v>0.58532837435439722</v>
      </c>
      <c r="O502">
        <v>1593.51</v>
      </c>
      <c r="P502">
        <v>1600.85795708868</v>
      </c>
      <c r="Q502">
        <v>1430.3164741747801</v>
      </c>
      <c r="R502">
        <v>65.970265539851795</v>
      </c>
      <c r="S502" s="2">
        <f>(Table2[[#This Row],[Close Price]]-Table2[[#This Row],[20D EMA]])/Table2[[#This Row],[20D EMA]]</f>
        <v>1.747086620102787E-2</v>
      </c>
      <c r="T502" s="2">
        <f>(Table2[[#This Row],[Close Price]]-Table2[[#This Row],[50D EMA]])/Table2[[#This Row],[50D EMA]]</f>
        <v>1.2800662807452786E-2</v>
      </c>
      <c r="U502" s="2">
        <f>(Table2[[#This Row],[Close Price]]-Table2[[#This Row],[200D EMA]])/Table2[[#This Row],[200D EMA]]</f>
        <v>0.13356031988335762</v>
      </c>
      <c r="V502">
        <v>1.1267273951183201</v>
      </c>
      <c r="W502">
        <v>1580</v>
      </c>
      <c r="X502">
        <v>1635</v>
      </c>
      <c r="Y502">
        <v>1545</v>
      </c>
      <c r="Z502">
        <v>1635</v>
      </c>
      <c r="AA502">
        <v>1493.3</v>
      </c>
      <c r="AB502">
        <v>1660</v>
      </c>
      <c r="AC502" s="2">
        <f>(Table2[[#This Row],[Close Price]]/Table2[[#This Row],[Day Low]])-1</f>
        <v>2.6170886075949307E-2</v>
      </c>
      <c r="AD502" s="2">
        <f>(Table2[[#This Row],[Day High]]/Table2[[#This Row],[Close Price]])-1</f>
        <v>8.4189101674529976E-3</v>
      </c>
      <c r="AE502" s="2">
        <f>(Table2[[#This Row],[Close Price]]/Table2[[#This Row],[Current Week Low]])-1</f>
        <v>4.9417475728155358E-2</v>
      </c>
      <c r="AF502" s="2">
        <f>(Table2[[#This Row],[Current Week High]]/Table2[[#This Row],[Close Price]])-1</f>
        <v>8.4189101674529976E-3</v>
      </c>
      <c r="AG502" s="2">
        <f>(Table2[[#This Row],[Close Price]]/Table2[[#This Row],[Current Month Low]])-1</f>
        <v>8.574968191254273E-2</v>
      </c>
      <c r="AH502" s="2">
        <f>(Table2[[#This Row],[Current Month High]]/Table2[[#This Row],[Close Price]])-1</f>
        <v>2.3838159558392746E-2</v>
      </c>
      <c r="AI502">
        <v>6.5778517901748703</v>
      </c>
      <c r="AJ502">
        <v>85.711013114941807</v>
      </c>
      <c r="AK502" t="str">
        <f>IF(AND(Table2[[#This Row],[20D EMA]]&gt;Table2[[#This Row],[50D EMA]],Table2[[#This Row],[50D EMA]]&gt;Table2[[#This Row],[200D EMA]]),"Uptrend","Downtrend/NoTrend")</f>
        <v>Downtrend/NoTrend</v>
      </c>
      <c r="AL502">
        <v>-0.02</v>
      </c>
      <c r="AM502" t="s">
        <v>10126</v>
      </c>
      <c r="AN502">
        <v>0.45</v>
      </c>
      <c r="AO502" t="s">
        <v>10125</v>
      </c>
      <c r="AP502">
        <v>4.7134703054E-5</v>
      </c>
      <c r="AQ502">
        <f>(Table2[[#This Row],[Sharpe Ratio]]-AVERAGE(Table2[Sharpe Ratio]))/_xlfn.STDEV.P(Table2[Sharpe Ratio])</f>
        <v>-0.61125754084823447</v>
      </c>
      <c r="AR5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03" spans="1:44" x14ac:dyDescent="0.3">
      <c r="A503" t="s">
        <v>122</v>
      </c>
      <c r="B503" t="s">
        <v>123</v>
      </c>
      <c r="C503" t="s">
        <v>10076</v>
      </c>
      <c r="D503" t="s">
        <v>49</v>
      </c>
      <c r="E503">
        <v>227542.87319322</v>
      </c>
      <c r="F503">
        <v>358.15</v>
      </c>
      <c r="G503">
        <v>17.335711245894899</v>
      </c>
      <c r="H503">
        <f>(Table2[[#This Row],[1Y Return vs Nifty]]-AVERAGE(Table2[1Y Return vs Nifty]))/_xlfn.STDEV.P(Table2[1Y Return vs Nifty])</f>
        <v>-0.32623517202754593</v>
      </c>
      <c r="I503">
        <v>-6.7091202294857801</v>
      </c>
      <c r="J503">
        <f>(Table2[[#This Row],[1M Return vs Nifty]]-AVERAGE(Table2[1M Return vs Nifty]))/_xlfn.STDEV.P(Table2[1M Return vs Nifty])</f>
        <v>-0.79354037170749214</v>
      </c>
      <c r="K503">
        <v>43.233807717343304</v>
      </c>
      <c r="L503">
        <f>(Table2[[#This Row],[6M Return vs Nifty]]-AVERAGE(Table2[6M Return vs Nifty]))/_xlfn.STDEV.P(Table2[6M Return vs Nifty])</f>
        <v>0.92525913565315465</v>
      </c>
      <c r="M503">
        <v>-5.5427616014315397</v>
      </c>
      <c r="N503">
        <f>(Table2[[#This Row],[1W Return vs Nifty]]-AVERAGE(Table2[1W Return vs Nifty]))/_xlfn.STDEV.P(Table2[1W Return vs Nifty])</f>
        <v>-0.5145703484878329</v>
      </c>
      <c r="O503">
        <v>356.77</v>
      </c>
      <c r="P503">
        <v>353.609708455548</v>
      </c>
      <c r="Q503">
        <v>288.87529527111201</v>
      </c>
      <c r="R503">
        <v>51.918319039377998</v>
      </c>
      <c r="S503" s="2">
        <f>(Table2[[#This Row],[Close Price]]-Table2[[#This Row],[20D EMA]])/Table2[[#This Row],[20D EMA]]</f>
        <v>3.8680382319141058E-3</v>
      </c>
      <c r="T503" s="2">
        <f>(Table2[[#This Row],[Close Price]]-Table2[[#This Row],[50D EMA]])/Table2[[#This Row],[50D EMA]]</f>
        <v>1.2839838488265747E-2</v>
      </c>
      <c r="U503" s="2">
        <f>(Table2[[#This Row],[Close Price]]-Table2[[#This Row],[200D EMA]])/Table2[[#This Row],[200D EMA]]</f>
        <v>0.23980833897157267</v>
      </c>
      <c r="V503">
        <v>0.86963654838289695</v>
      </c>
      <c r="W503">
        <v>355.4</v>
      </c>
      <c r="X503">
        <v>362</v>
      </c>
      <c r="Y503">
        <v>348</v>
      </c>
      <c r="Z503">
        <v>362.5</v>
      </c>
      <c r="AA503">
        <v>307.3</v>
      </c>
      <c r="AB503">
        <v>368.3</v>
      </c>
      <c r="AC503" s="2">
        <f>(Table2[[#This Row],[Close Price]]/Table2[[#This Row],[Day Low]])-1</f>
        <v>7.737760270118077E-3</v>
      </c>
      <c r="AD503" s="2">
        <f>(Table2[[#This Row],[Day High]]/Table2[[#This Row],[Close Price]])-1</f>
        <v>1.0749685885802052E-2</v>
      </c>
      <c r="AE503" s="2">
        <f>(Table2[[#This Row],[Close Price]]/Table2[[#This Row],[Current Week Low]])-1</f>
        <v>2.9166666666666563E-2</v>
      </c>
      <c r="AF503" s="2">
        <f>(Table2[[#This Row],[Current Week High]]/Table2[[#This Row],[Close Price]])-1</f>
        <v>1.2145748987854255E-2</v>
      </c>
      <c r="AG503" s="2">
        <f>(Table2[[#This Row],[Close Price]]/Table2[[#This Row],[Current Month Low]])-1</f>
        <v>0.16547347868532358</v>
      </c>
      <c r="AH503" s="2">
        <f>(Table2[[#This Row],[Current Month High]]/Table2[[#This Row],[Close Price]])-1</f>
        <v>2.8340080971660075E-2</v>
      </c>
      <c r="AI503">
        <v>10.2052212760016</v>
      </c>
      <c r="AJ503">
        <v>76.602564102564003</v>
      </c>
      <c r="AK503" t="str">
        <f>IF(AND(Table2[[#This Row],[20D EMA]]&gt;Table2[[#This Row],[50D EMA]],Table2[[#This Row],[50D EMA]]&gt;Table2[[#This Row],[200D EMA]]),"Uptrend","Downtrend/NoTrend")</f>
        <v>Uptrend</v>
      </c>
      <c r="AL503">
        <v>-0.11</v>
      </c>
      <c r="AM503" t="s">
        <v>10126</v>
      </c>
      <c r="AN503">
        <v>2.2599999999999998</v>
      </c>
      <c r="AO503" t="s">
        <v>10125</v>
      </c>
      <c r="AQ503">
        <f>(Table2[[#This Row],[Sharpe Ratio]]-AVERAGE(Table2[Sharpe Ratio]))/_xlfn.STDEV.P(Table2[Sharpe Ratio])</f>
        <v>-0.61179044057571241</v>
      </c>
      <c r="AR5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-1.3208771971454287</v>
      </c>
    </row>
    <row r="504" spans="1:44" x14ac:dyDescent="0.3">
      <c r="A504" t="s">
        <v>303</v>
      </c>
      <c r="B504" t="s">
        <v>304</v>
      </c>
      <c r="C504" t="s">
        <v>10082</v>
      </c>
      <c r="D504" t="s">
        <v>62</v>
      </c>
      <c r="E504">
        <v>85303.233582959903</v>
      </c>
      <c r="F504">
        <v>2129.1999999999998</v>
      </c>
      <c r="G504">
        <v>-1.2919383074183199</v>
      </c>
      <c r="H504">
        <f>(Table2[[#This Row],[1Y Return vs Nifty]]-AVERAGE(Table2[1Y Return vs Nifty]))/_xlfn.STDEV.P(Table2[1Y Return vs Nifty])</f>
        <v>-0.54914987196761744</v>
      </c>
      <c r="I504">
        <v>-3.9346385130159902</v>
      </c>
      <c r="J504">
        <f>(Table2[[#This Row],[1M Return vs Nifty]]-AVERAGE(Table2[1M Return vs Nifty]))/_xlfn.STDEV.P(Table2[1M Return vs Nifty])</f>
        <v>-0.53657690077102937</v>
      </c>
      <c r="K504">
        <v>-3.7454853926583498</v>
      </c>
      <c r="L504">
        <f>(Table2[[#This Row],[6M Return vs Nifty]]-AVERAGE(Table2[6M Return vs Nifty]))/_xlfn.STDEV.P(Table2[6M Return vs Nifty])</f>
        <v>-0.50995587396404618</v>
      </c>
      <c r="M504">
        <v>-5.7272329318382003</v>
      </c>
      <c r="N504">
        <f>(Table2[[#This Row],[1W Return vs Nifty]]-AVERAGE(Table2[1W Return vs Nifty]))/_xlfn.STDEV.P(Table2[1W Return vs Nifty])</f>
        <v>-0.55074582736597899</v>
      </c>
      <c r="O504">
        <v>2164.69</v>
      </c>
      <c r="P504">
        <v>2180.7880934282398</v>
      </c>
      <c r="Q504">
        <v>2041.1196322635501</v>
      </c>
      <c r="R504">
        <v>35.622315751942502</v>
      </c>
      <c r="S504" s="2">
        <f>(Table2[[#This Row],[Close Price]]-Table2[[#This Row],[20D EMA]])/Table2[[#This Row],[20D EMA]]</f>
        <v>-1.6394957245610336E-2</v>
      </c>
      <c r="T504" s="2">
        <f>(Table2[[#This Row],[Close Price]]-Table2[[#This Row],[50D EMA]])/Table2[[#This Row],[50D EMA]]</f>
        <v>-2.3655711246635854E-2</v>
      </c>
      <c r="U504" s="2">
        <f>(Table2[[#This Row],[Close Price]]-Table2[[#This Row],[200D EMA]])/Table2[[#This Row],[200D EMA]]</f>
        <v>4.3152966805169973E-2</v>
      </c>
      <c r="V504">
        <v>0.49881242577788099</v>
      </c>
      <c r="W504">
        <v>2105.1</v>
      </c>
      <c r="X504">
        <v>2153.5</v>
      </c>
      <c r="Y504">
        <v>2096</v>
      </c>
      <c r="Z504">
        <v>2194.9499999999998</v>
      </c>
      <c r="AA504">
        <v>1931.35</v>
      </c>
      <c r="AB504">
        <v>2282.75</v>
      </c>
      <c r="AC504" s="2">
        <f>(Table2[[#This Row],[Close Price]]/Table2[[#This Row],[Day Low]])-1</f>
        <v>1.1448387250011738E-2</v>
      </c>
      <c r="AD504" s="2">
        <f>(Table2[[#This Row],[Day High]]/Table2[[#This Row],[Close Price]])-1</f>
        <v>1.1412737178283061E-2</v>
      </c>
      <c r="AE504" s="2">
        <f>(Table2[[#This Row],[Close Price]]/Table2[[#This Row],[Current Week Low]])-1</f>
        <v>1.583969465648849E-2</v>
      </c>
      <c r="AF504" s="2">
        <f>(Table2[[#This Row],[Current Week High]]/Table2[[#This Row],[Close Price]])-1</f>
        <v>3.0880142776629649E-2</v>
      </c>
      <c r="AG504" s="2">
        <f>(Table2[[#This Row],[Close Price]]/Table2[[#This Row],[Current Month Low]])-1</f>
        <v>0.10244129753799158</v>
      </c>
      <c r="AH504" s="2">
        <f>(Table2[[#This Row],[Current Month High]]/Table2[[#This Row],[Close Price]])-1</f>
        <v>7.2116287807627355E-2</v>
      </c>
      <c r="AI504">
        <v>16.945331579936099</v>
      </c>
      <c r="AJ504">
        <v>28.1839800126425</v>
      </c>
      <c r="AK504" t="str">
        <f>IF(AND(Table2[[#This Row],[20D EMA]]&gt;Table2[[#This Row],[50D EMA]],Table2[[#This Row],[50D EMA]]&gt;Table2[[#This Row],[200D EMA]]),"Uptrend","Downtrend/NoTrend")</f>
        <v>Downtrend/NoTrend</v>
      </c>
      <c r="AL504">
        <v>-0.12</v>
      </c>
      <c r="AM504" t="s">
        <v>10126</v>
      </c>
      <c r="AN504">
        <v>-1.74</v>
      </c>
      <c r="AO504" t="s">
        <v>10126</v>
      </c>
      <c r="AQ504">
        <f>(Table2[[#This Row],[Sharpe Ratio]]-AVERAGE(Table2[Sharpe Ratio]))/_xlfn.STDEV.P(Table2[Sharpe Ratio])</f>
        <v>-0.61179044057571241</v>
      </c>
      <c r="AR5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05" spans="1:44" x14ac:dyDescent="0.3">
      <c r="A505" t="s">
        <v>538</v>
      </c>
      <c r="B505" t="s">
        <v>539</v>
      </c>
      <c r="C505" t="s">
        <v>10082</v>
      </c>
      <c r="D505" t="s">
        <v>275</v>
      </c>
      <c r="E505">
        <v>35128.8207870599</v>
      </c>
      <c r="F505">
        <v>1308.3</v>
      </c>
      <c r="G505">
        <v>72.878557084658695</v>
      </c>
      <c r="H505">
        <f>(Table2[[#This Row],[1Y Return vs Nifty]]-AVERAGE(Table2[1Y Return vs Nifty]))/_xlfn.STDEV.P(Table2[1Y Return vs Nifty])</f>
        <v>0.33843896082693814</v>
      </c>
      <c r="I505">
        <v>-0.62553230318916597</v>
      </c>
      <c r="J505">
        <f>(Table2[[#This Row],[1M Return vs Nifty]]-AVERAGE(Table2[1M Return vs Nifty]))/_xlfn.STDEV.P(Table2[1M Return vs Nifty])</f>
        <v>-0.23009824844224849</v>
      </c>
      <c r="K505">
        <v>25.643889677026699</v>
      </c>
      <c r="L505">
        <f>(Table2[[#This Row],[6M Return vs Nifty]]-AVERAGE(Table2[6M Return vs Nifty]))/_xlfn.STDEV.P(Table2[6M Return vs Nifty])</f>
        <v>0.38788803621393869</v>
      </c>
      <c r="M505">
        <v>-5.8081920697693601</v>
      </c>
      <c r="N505">
        <f>(Table2[[#This Row],[1W Return vs Nifty]]-AVERAGE(Table2[1W Return vs Nifty]))/_xlfn.STDEV.P(Table2[1W Return vs Nifty])</f>
        <v>-0.56662220001296593</v>
      </c>
      <c r="O505">
        <v>1286.6400000000001</v>
      </c>
      <c r="P505">
        <v>1291.88050773237</v>
      </c>
      <c r="Q505">
        <v>1119.4567040230399</v>
      </c>
      <c r="R505">
        <v>54.600637782275001</v>
      </c>
      <c r="S505" s="2">
        <f>(Table2[[#This Row],[Close Price]]-Table2[[#This Row],[20D EMA]])/Table2[[#This Row],[20D EMA]]</f>
        <v>1.6834545793695092E-2</v>
      </c>
      <c r="T505" s="2">
        <f>(Table2[[#This Row],[Close Price]]-Table2[[#This Row],[50D EMA]])/Table2[[#This Row],[50D EMA]]</f>
        <v>1.2709760824900891E-2</v>
      </c>
      <c r="U505" s="2">
        <f>(Table2[[#This Row],[Close Price]]-Table2[[#This Row],[200D EMA]])/Table2[[#This Row],[200D EMA]]</f>
        <v>0.16869191572867953</v>
      </c>
      <c r="V505">
        <v>1.1099244682129501</v>
      </c>
      <c r="W505">
        <v>1260.0999999999999</v>
      </c>
      <c r="X505">
        <v>1310</v>
      </c>
      <c r="Y505">
        <v>1260.0999999999999</v>
      </c>
      <c r="Z505">
        <v>1324.7</v>
      </c>
      <c r="AA505">
        <v>1026.05</v>
      </c>
      <c r="AB505">
        <v>1388.95</v>
      </c>
      <c r="AC505" s="2">
        <f>(Table2[[#This Row],[Close Price]]/Table2[[#This Row],[Day Low]])-1</f>
        <v>3.8250932465677456E-2</v>
      </c>
      <c r="AD505" s="2">
        <f>(Table2[[#This Row],[Day High]]/Table2[[#This Row],[Close Price]])-1</f>
        <v>1.2993961629597095E-3</v>
      </c>
      <c r="AE505" s="2">
        <f>(Table2[[#This Row],[Close Price]]/Table2[[#This Row],[Current Week Low]])-1</f>
        <v>3.8250932465677456E-2</v>
      </c>
      <c r="AF505" s="2">
        <f>(Table2[[#This Row],[Current Week High]]/Table2[[#This Row],[Close Price]])-1</f>
        <v>1.2535351219139512E-2</v>
      </c>
      <c r="AG505" s="2">
        <f>(Table2[[#This Row],[Close Price]]/Table2[[#This Row],[Current Month Low]])-1</f>
        <v>0.27508406023098297</v>
      </c>
      <c r="AH505" s="2">
        <f>(Table2[[#This Row],[Current Month High]]/Table2[[#This Row],[Close Price]])-1</f>
        <v>6.1644882672170054E-2</v>
      </c>
      <c r="AI505">
        <v>15.7150500649698</v>
      </c>
      <c r="AJ505">
        <v>102.257092061528</v>
      </c>
      <c r="AK505" t="str">
        <f>IF(AND(Table2[[#This Row],[20D EMA]]&gt;Table2[[#This Row],[50D EMA]],Table2[[#This Row],[50D EMA]]&gt;Table2[[#This Row],[200D EMA]]),"Uptrend","Downtrend/NoTrend")</f>
        <v>Downtrend/NoTrend</v>
      </c>
      <c r="AL505">
        <v>-0.08</v>
      </c>
      <c r="AM505" t="s">
        <v>10126</v>
      </c>
      <c r="AN505">
        <v>6.69</v>
      </c>
      <c r="AO505" t="s">
        <v>10125</v>
      </c>
      <c r="AQ505">
        <f>(Table2[[#This Row],[Sharpe Ratio]]-AVERAGE(Table2[Sharpe Ratio]))/_xlfn.STDEV.P(Table2[Sharpe Ratio])</f>
        <v>-0.61179044057571241</v>
      </c>
      <c r="AR5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06" spans="1:44" x14ac:dyDescent="0.3">
      <c r="A506" t="s">
        <v>677</v>
      </c>
      <c r="B506" t="s">
        <v>678</v>
      </c>
      <c r="C506" t="s">
        <v>10084</v>
      </c>
      <c r="D506" t="s">
        <v>218</v>
      </c>
      <c r="E506">
        <v>24630.19024982</v>
      </c>
      <c r="F506">
        <v>3853.4</v>
      </c>
      <c r="G506">
        <v>124.896136240147</v>
      </c>
      <c r="H506">
        <f>(Table2[[#This Row],[1Y Return vs Nifty]]-AVERAGE(Table2[1Y Return vs Nifty]))/_xlfn.STDEV.P(Table2[1Y Return vs Nifty])</f>
        <v>0.96092667812416166</v>
      </c>
      <c r="I506">
        <v>10.772639076287</v>
      </c>
      <c r="J506">
        <f>(Table2[[#This Row],[1M Return vs Nifty]]-AVERAGE(Table2[1M Return vs Nifty]))/_xlfn.STDEV.P(Table2[1M Return vs Nifty])</f>
        <v>0.82556330543007372</v>
      </c>
      <c r="K506">
        <v>37.965306389726301</v>
      </c>
      <c r="L506">
        <f>(Table2[[#This Row],[6M Return vs Nifty]]-AVERAGE(Table2[6M Return vs Nifty]))/_xlfn.STDEV.P(Table2[6M Return vs Nifty])</f>
        <v>0.76430668867020335</v>
      </c>
      <c r="M506">
        <v>-0.24873873904087501</v>
      </c>
      <c r="N506">
        <f>(Table2[[#This Row],[1W Return vs Nifty]]-AVERAGE(Table2[1W Return vs Nifty]))/_xlfn.STDEV.P(Table2[1W Return vs Nifty])</f>
        <v>0.5236062170340342</v>
      </c>
      <c r="O506">
        <v>3667.92</v>
      </c>
      <c r="P506">
        <v>3313.9504309174099</v>
      </c>
      <c r="Q506">
        <v>2676.5763322694102</v>
      </c>
      <c r="R506">
        <v>57.2364658213505</v>
      </c>
      <c r="S506" s="2">
        <f>(Table2[[#This Row],[Close Price]]-Table2[[#This Row],[20D EMA]])/Table2[[#This Row],[20D EMA]]</f>
        <v>5.0568169425723578E-2</v>
      </c>
      <c r="T506" s="2">
        <f>(Table2[[#This Row],[Close Price]]-Table2[[#This Row],[50D EMA]])/Table2[[#This Row],[50D EMA]]</f>
        <v>0.16278142365975368</v>
      </c>
      <c r="U506" s="2">
        <f>(Table2[[#This Row],[Close Price]]-Table2[[#This Row],[200D EMA]])/Table2[[#This Row],[200D EMA]]</f>
        <v>0.43967498835827595</v>
      </c>
      <c r="V506">
        <v>0.95908250454921595</v>
      </c>
      <c r="W506">
        <v>3815</v>
      </c>
      <c r="X506">
        <v>3985.15</v>
      </c>
      <c r="Y506">
        <v>3815</v>
      </c>
      <c r="Z506">
        <v>4098</v>
      </c>
      <c r="AA506">
        <v>2814</v>
      </c>
      <c r="AB506">
        <v>4098</v>
      </c>
      <c r="AC506" s="2">
        <f>(Table2[[#This Row],[Close Price]]/Table2[[#This Row],[Day Low]])-1</f>
        <v>1.0065530799475697E-2</v>
      </c>
      <c r="AD506" s="2">
        <f>(Table2[[#This Row],[Day High]]/Table2[[#This Row],[Close Price]])-1</f>
        <v>3.4190584937976887E-2</v>
      </c>
      <c r="AE506" s="2">
        <f>(Table2[[#This Row],[Close Price]]/Table2[[#This Row],[Current Week Low]])-1</f>
        <v>1.0065530799475697E-2</v>
      </c>
      <c r="AF506" s="2">
        <f>(Table2[[#This Row],[Current Week High]]/Table2[[#This Row],[Close Price]])-1</f>
        <v>6.3476410442725895E-2</v>
      </c>
      <c r="AG506" s="2">
        <f>(Table2[[#This Row],[Close Price]]/Table2[[#This Row],[Current Month Low]])-1</f>
        <v>0.36936744847192604</v>
      </c>
      <c r="AH506" s="2">
        <f>(Table2[[#This Row],[Current Month High]]/Table2[[#This Row],[Close Price]])-1</f>
        <v>6.3476410442725895E-2</v>
      </c>
      <c r="AI506">
        <v>6.3476410442725797</v>
      </c>
      <c r="AJ506">
        <v>161.42469470827601</v>
      </c>
      <c r="AK506" t="str">
        <f>IF(AND(Table2[[#This Row],[20D EMA]]&gt;Table2[[#This Row],[50D EMA]],Table2[[#This Row],[50D EMA]]&gt;Table2[[#This Row],[200D EMA]]),"Uptrend","Downtrend/NoTrend")</f>
        <v>Uptrend</v>
      </c>
      <c r="AL506">
        <v>0.41</v>
      </c>
      <c r="AM506" t="s">
        <v>10125</v>
      </c>
      <c r="AN506">
        <v>5.7</v>
      </c>
      <c r="AO506" t="s">
        <v>10125</v>
      </c>
      <c r="AQ506">
        <f>(Table2[[#This Row],[Sharpe Ratio]]-AVERAGE(Table2[Sharpe Ratio]))/_xlfn.STDEV.P(Table2[Sharpe Ratio])</f>
        <v>-0.61179044057571241</v>
      </c>
      <c r="AR5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2.4626124486827607</v>
      </c>
    </row>
    <row r="507" spans="1:44" x14ac:dyDescent="0.3">
      <c r="A507" t="s">
        <v>699</v>
      </c>
      <c r="B507" t="s">
        <v>700</v>
      </c>
      <c r="C507" t="s">
        <v>10076</v>
      </c>
      <c r="D507" t="s">
        <v>49</v>
      </c>
      <c r="E507">
        <v>23199.468825</v>
      </c>
      <c r="F507">
        <v>793.25</v>
      </c>
      <c r="G507">
        <v>-3.3245460689842901</v>
      </c>
      <c r="H507">
        <f>(Table2[[#This Row],[1Y Return vs Nifty]]-AVERAGE(Table2[1Y Return vs Nifty]))/_xlfn.STDEV.P(Table2[1Y Return vs Nifty])</f>
        <v>-0.57347382910287226</v>
      </c>
      <c r="I507">
        <v>8.0366076633252899</v>
      </c>
      <c r="J507">
        <f>(Table2[[#This Row],[1M Return vs Nifty]]-AVERAGE(Table2[1M Return vs Nifty]))/_xlfn.STDEV.P(Table2[1M Return vs Nifty])</f>
        <v>0.57216097652217268</v>
      </c>
      <c r="K507">
        <v>-1.1503007089650299</v>
      </c>
      <c r="L507">
        <f>(Table2[[#This Row],[6M Return vs Nifty]]-AVERAGE(Table2[6M Return vs Nifty]))/_xlfn.STDEV.P(Table2[6M Return vs Nifty])</f>
        <v>-0.43067311417359799</v>
      </c>
      <c r="M507">
        <v>-6.9876223034485703</v>
      </c>
      <c r="N507">
        <f>(Table2[[#This Row],[1W Return vs Nifty]]-AVERAGE(Table2[1W Return vs Nifty]))/_xlfn.STDEV.P(Table2[1W Return vs Nifty])</f>
        <v>-0.79791263095772347</v>
      </c>
      <c r="O507">
        <v>787.63</v>
      </c>
      <c r="P507">
        <v>762.38155695642797</v>
      </c>
      <c r="Q507">
        <v>721.90784911659398</v>
      </c>
      <c r="R507">
        <v>48.867928580523603</v>
      </c>
      <c r="S507" s="2">
        <f>(Table2[[#This Row],[Close Price]]-Table2[[#This Row],[20D EMA]])/Table2[[#This Row],[20D EMA]]</f>
        <v>7.1353300407551827E-3</v>
      </c>
      <c r="T507" s="2">
        <f>(Table2[[#This Row],[Close Price]]-Table2[[#This Row],[50D EMA]])/Table2[[#This Row],[50D EMA]]</f>
        <v>4.0489493432664767E-2</v>
      </c>
      <c r="U507" s="2">
        <f>(Table2[[#This Row],[Close Price]]-Table2[[#This Row],[200D EMA]])/Table2[[#This Row],[200D EMA]]</f>
        <v>9.8824456571165065E-2</v>
      </c>
      <c r="V507">
        <v>0.48643995880614699</v>
      </c>
      <c r="W507">
        <v>784.5</v>
      </c>
      <c r="X507">
        <v>798.95</v>
      </c>
      <c r="Y507">
        <v>779.55</v>
      </c>
      <c r="Z507">
        <v>824.5</v>
      </c>
      <c r="AA507">
        <v>714.7</v>
      </c>
      <c r="AB507">
        <v>862.75</v>
      </c>
      <c r="AC507" s="2">
        <f>(Table2[[#This Row],[Close Price]]/Table2[[#This Row],[Day Low]])-1</f>
        <v>1.1153601019757708E-2</v>
      </c>
      <c r="AD507" s="2">
        <f>(Table2[[#This Row],[Day High]]/Table2[[#This Row],[Close Price]])-1</f>
        <v>7.1856287425149379E-3</v>
      </c>
      <c r="AE507" s="2">
        <f>(Table2[[#This Row],[Close Price]]/Table2[[#This Row],[Current Week Low]])-1</f>
        <v>1.7574241549612069E-2</v>
      </c>
      <c r="AF507" s="2">
        <f>(Table2[[#This Row],[Current Week High]]/Table2[[#This Row],[Close Price]])-1</f>
        <v>3.9394894421682869E-2</v>
      </c>
      <c r="AG507" s="2">
        <f>(Table2[[#This Row],[Close Price]]/Table2[[#This Row],[Current Month Low]])-1</f>
        <v>0.10990625437246382</v>
      </c>
      <c r="AH507" s="2">
        <f>(Table2[[#This Row],[Current Month High]]/Table2[[#This Row],[Close Price]])-1</f>
        <v>8.7614245193822882E-2</v>
      </c>
      <c r="AI507">
        <v>10.5011030570437</v>
      </c>
      <c r="AJ507">
        <v>32.197316890259103</v>
      </c>
      <c r="AK507" t="str">
        <f>IF(AND(Table2[[#This Row],[20D EMA]]&gt;Table2[[#This Row],[50D EMA]],Table2[[#This Row],[50D EMA]]&gt;Table2[[#This Row],[200D EMA]]),"Uptrend","Downtrend/NoTrend")</f>
        <v>Uptrend</v>
      </c>
      <c r="AL507">
        <v>-0.04</v>
      </c>
      <c r="AM507" t="s">
        <v>10126</v>
      </c>
      <c r="AN507">
        <v>-0.45</v>
      </c>
      <c r="AO507" t="s">
        <v>10126</v>
      </c>
      <c r="AQ507">
        <f>(Table2[[#This Row],[Sharpe Ratio]]-AVERAGE(Table2[Sharpe Ratio]))/_xlfn.STDEV.P(Table2[Sharpe Ratio])</f>
        <v>-0.61179044057571241</v>
      </c>
      <c r="AR5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-1.8416890382877336</v>
      </c>
    </row>
    <row r="508" spans="1:44" x14ac:dyDescent="0.3">
      <c r="A508" t="s">
        <v>737</v>
      </c>
      <c r="B508" t="s">
        <v>738</v>
      </c>
      <c r="C508" t="s">
        <v>10082</v>
      </c>
      <c r="D508" t="s">
        <v>62</v>
      </c>
      <c r="E508">
        <v>20768.515878576</v>
      </c>
      <c r="F508">
        <v>157.24</v>
      </c>
      <c r="G508">
        <v>50.868512998192202</v>
      </c>
      <c r="H508">
        <f>(Table2[[#This Row],[1Y Return vs Nifty]]-AVERAGE(Table2[1Y Return vs Nifty]))/_xlfn.STDEV.P(Table2[1Y Return vs Nifty])</f>
        <v>7.5047578078396432E-2</v>
      </c>
      <c r="I508">
        <v>7.5933922138760906E-2</v>
      </c>
      <c r="J508">
        <f>(Table2[[#This Row],[1M Return vs Nifty]]-AVERAGE(Table2[1M Return vs Nifty]))/_xlfn.STDEV.P(Table2[1M Return vs Nifty])</f>
        <v>-0.16513072858621136</v>
      </c>
      <c r="K508">
        <v>3.57022699435944</v>
      </c>
      <c r="L508">
        <f>(Table2[[#This Row],[6M Return vs Nifty]]-AVERAGE(Table2[6M Return vs Nifty]))/_xlfn.STDEV.P(Table2[6M Return vs Nifty])</f>
        <v>-0.28646123347838298</v>
      </c>
      <c r="M508">
        <v>-0.120157821101015</v>
      </c>
      <c r="N508">
        <f>(Table2[[#This Row],[1W Return vs Nifty]]-AVERAGE(Table2[1W Return vs Nifty]))/_xlfn.STDEV.P(Table2[1W Return vs Nifty])</f>
        <v>0.54882138879439413</v>
      </c>
      <c r="O508">
        <v>154.41</v>
      </c>
      <c r="P508">
        <v>149.36988953557901</v>
      </c>
      <c r="Q508">
        <v>132.83498914242</v>
      </c>
      <c r="R508">
        <v>57.6661813117924</v>
      </c>
      <c r="S508" s="2">
        <f>(Table2[[#This Row],[Close Price]]-Table2[[#This Row],[20D EMA]])/Table2[[#This Row],[20D EMA]]</f>
        <v>1.8327828508516369E-2</v>
      </c>
      <c r="T508" s="2">
        <f>(Table2[[#This Row],[Close Price]]-Table2[[#This Row],[50D EMA]])/Table2[[#This Row],[50D EMA]]</f>
        <v>5.2688734582925369E-2</v>
      </c>
      <c r="U508" s="2">
        <f>(Table2[[#This Row],[Close Price]]-Table2[[#This Row],[200D EMA]])/Table2[[#This Row],[200D EMA]]</f>
        <v>0.18372426583642054</v>
      </c>
      <c r="V508">
        <v>0.76513396096382402</v>
      </c>
      <c r="W508">
        <v>156.80000000000001</v>
      </c>
      <c r="X508">
        <v>159.9</v>
      </c>
      <c r="Y508">
        <v>154.5</v>
      </c>
      <c r="Z508">
        <v>162.5</v>
      </c>
      <c r="AA508">
        <v>136.1</v>
      </c>
      <c r="AB508">
        <v>162.5</v>
      </c>
      <c r="AC508" s="2">
        <f>(Table2[[#This Row],[Close Price]]/Table2[[#This Row],[Day Low]])-1</f>
        <v>2.8061224489794867E-3</v>
      </c>
      <c r="AD508" s="2">
        <f>(Table2[[#This Row],[Day High]]/Table2[[#This Row],[Close Price]])-1</f>
        <v>1.6916815059781154E-2</v>
      </c>
      <c r="AE508" s="2">
        <f>(Table2[[#This Row],[Close Price]]/Table2[[#This Row],[Current Week Low]])-1</f>
        <v>1.77346278317152E-2</v>
      </c>
      <c r="AF508" s="2">
        <f>(Table2[[#This Row],[Current Week High]]/Table2[[#This Row],[Close Price]])-1</f>
        <v>3.3452047824980902E-2</v>
      </c>
      <c r="AG508" s="2">
        <f>(Table2[[#This Row],[Close Price]]/Table2[[#This Row],[Current Month Low]])-1</f>
        <v>0.15532696546656877</v>
      </c>
      <c r="AH508" s="2">
        <f>(Table2[[#This Row],[Current Month High]]/Table2[[#This Row],[Close Price]])-1</f>
        <v>3.3452047824980902E-2</v>
      </c>
      <c r="AI508">
        <v>6.0162808445687999</v>
      </c>
      <c r="AJ508">
        <v>79.702857142857098</v>
      </c>
      <c r="AK508" t="str">
        <f>IF(AND(Table2[[#This Row],[20D EMA]]&gt;Table2[[#This Row],[50D EMA]],Table2[[#This Row],[50D EMA]]&gt;Table2[[#This Row],[200D EMA]]),"Uptrend","Downtrend/NoTrend")</f>
        <v>Uptrend</v>
      </c>
      <c r="AL508">
        <v>0.1</v>
      </c>
      <c r="AM508" t="s">
        <v>10125</v>
      </c>
      <c r="AN508">
        <v>2.0299999999999998</v>
      </c>
      <c r="AO508" t="s">
        <v>10125</v>
      </c>
      <c r="AQ508">
        <f>(Table2[[#This Row],[Sharpe Ratio]]-AVERAGE(Table2[Sharpe Ratio]))/_xlfn.STDEV.P(Table2[Sharpe Ratio])</f>
        <v>-0.61179044057571241</v>
      </c>
      <c r="AR5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-0.43951343576751623</v>
      </c>
    </row>
    <row r="509" spans="1:44" x14ac:dyDescent="0.3">
      <c r="A509" t="s">
        <v>826</v>
      </c>
      <c r="B509" t="s">
        <v>827</v>
      </c>
      <c r="C509" t="s">
        <v>10078</v>
      </c>
      <c r="D509" t="s">
        <v>119</v>
      </c>
      <c r="E509">
        <v>17917.348800799999</v>
      </c>
      <c r="F509">
        <v>715.6</v>
      </c>
      <c r="G509">
        <v>42.176370675562801</v>
      </c>
      <c r="H509">
        <f>(Table2[[#This Row],[1Y Return vs Nifty]]-AVERAGE(Table2[1Y Return vs Nifty]))/_xlfn.STDEV.P(Table2[1Y Return vs Nifty])</f>
        <v>-2.8970177470407928E-2</v>
      </c>
      <c r="I509">
        <v>23.537527079048601</v>
      </c>
      <c r="J509">
        <f>(Table2[[#This Row],[1M Return vs Nifty]]-AVERAGE(Table2[1M Return vs Nifty]))/_xlfn.STDEV.P(Table2[1M Return vs Nifty])</f>
        <v>2.0078057068968231</v>
      </c>
      <c r="K509">
        <v>17.857892800724201</v>
      </c>
      <c r="L509">
        <f>(Table2[[#This Row],[6M Return vs Nifty]]-AVERAGE(Table2[6M Return vs Nifty]))/_xlfn.STDEV.P(Table2[6M Return vs Nifty])</f>
        <v>0.15002622855461967</v>
      </c>
      <c r="M509">
        <v>-5.1626000462175803</v>
      </c>
      <c r="N509">
        <f>(Table2[[#This Row],[1W Return vs Nifty]]-AVERAGE(Table2[1W Return vs Nifty]))/_xlfn.STDEV.P(Table2[1W Return vs Nifty])</f>
        <v>-0.44001932594894383</v>
      </c>
      <c r="O509">
        <v>684.88</v>
      </c>
      <c r="P509">
        <v>622.87650735317004</v>
      </c>
      <c r="Q509">
        <v>542.05941004669103</v>
      </c>
      <c r="R509">
        <v>60.403632544414201</v>
      </c>
      <c r="S509" s="2">
        <f>(Table2[[#This Row],[Close Price]]-Table2[[#This Row],[20D EMA]])/Table2[[#This Row],[20D EMA]]</f>
        <v>4.4854573063894447E-2</v>
      </c>
      <c r="T509" s="2">
        <f>(Table2[[#This Row],[Close Price]]-Table2[[#This Row],[50D EMA]])/Table2[[#This Row],[50D EMA]]</f>
        <v>0.14886336465127895</v>
      </c>
      <c r="U509" s="2">
        <f>(Table2[[#This Row],[Close Price]]-Table2[[#This Row],[200D EMA]])/Table2[[#This Row],[200D EMA]]</f>
        <v>0.32015049778097354</v>
      </c>
      <c r="V509">
        <v>0.88827017866531999</v>
      </c>
      <c r="W509">
        <v>713</v>
      </c>
      <c r="X509">
        <v>725.9</v>
      </c>
      <c r="Y509">
        <v>713</v>
      </c>
      <c r="Z509">
        <v>735</v>
      </c>
      <c r="AA509">
        <v>540.54999999999995</v>
      </c>
      <c r="AB509">
        <v>747</v>
      </c>
      <c r="AC509" s="2">
        <f>(Table2[[#This Row],[Close Price]]/Table2[[#This Row],[Day Low]])-1</f>
        <v>3.6465638148668322E-3</v>
      </c>
      <c r="AD509" s="2">
        <f>(Table2[[#This Row],[Day High]]/Table2[[#This Row],[Close Price]])-1</f>
        <v>1.4393515930687384E-2</v>
      </c>
      <c r="AE509" s="2">
        <f>(Table2[[#This Row],[Close Price]]/Table2[[#This Row],[Current Week Low]])-1</f>
        <v>3.6465638148668322E-3</v>
      </c>
      <c r="AF509" s="2">
        <f>(Table2[[#This Row],[Current Week High]]/Table2[[#This Row],[Close Price]])-1</f>
        <v>2.7110117384013366E-2</v>
      </c>
      <c r="AG509" s="2">
        <f>(Table2[[#This Row],[Close Price]]/Table2[[#This Row],[Current Month Low]])-1</f>
        <v>0.32383683285542508</v>
      </c>
      <c r="AH509" s="2">
        <f>(Table2[[#This Row],[Current Month High]]/Table2[[#This Row],[Close Price]])-1</f>
        <v>4.3879262157629828E-2</v>
      </c>
      <c r="AI509">
        <v>4.3879262157629801</v>
      </c>
      <c r="AJ509">
        <v>77.436151748078302</v>
      </c>
      <c r="AK509" t="str">
        <f>IF(AND(Table2[[#This Row],[20D EMA]]&gt;Table2[[#This Row],[50D EMA]],Table2[[#This Row],[50D EMA]]&gt;Table2[[#This Row],[200D EMA]]),"Uptrend","Downtrend/NoTrend")</f>
        <v>Uptrend</v>
      </c>
      <c r="AL509">
        <v>0.26</v>
      </c>
      <c r="AM509" t="s">
        <v>10125</v>
      </c>
      <c r="AN509">
        <v>2.97</v>
      </c>
      <c r="AO509" t="s">
        <v>10125</v>
      </c>
      <c r="AQ509">
        <f>(Table2[[#This Row],[Sharpe Ratio]]-AVERAGE(Table2[Sharpe Ratio]))/_xlfn.STDEV.P(Table2[Sharpe Ratio])</f>
        <v>-0.61179044057571241</v>
      </c>
      <c r="AR5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1.0770519914563788</v>
      </c>
    </row>
    <row r="510" spans="1:44" x14ac:dyDescent="0.3">
      <c r="A510" t="s">
        <v>879</v>
      </c>
      <c r="B510" t="s">
        <v>880</v>
      </c>
      <c r="C510" t="s">
        <v>10083</v>
      </c>
      <c r="D510" t="s">
        <v>129</v>
      </c>
      <c r="E510">
        <v>16616.535169499999</v>
      </c>
      <c r="F510">
        <v>56.7</v>
      </c>
      <c r="G510">
        <v>5.76463515051522</v>
      </c>
      <c r="H510">
        <f>(Table2[[#This Row],[1Y Return vs Nifty]]-AVERAGE(Table2[1Y Return vs Nifty]))/_xlfn.STDEV.P(Table2[1Y Return vs Nifty])</f>
        <v>-0.46470475985198056</v>
      </c>
      <c r="I510">
        <v>-15.5528002550764</v>
      </c>
      <c r="J510">
        <f>(Table2[[#This Row],[1M Return vs Nifty]]-AVERAGE(Table2[1M Return vs Nifty]))/_xlfn.STDEV.P(Table2[1M Return vs Nifty])</f>
        <v>-1.6126132463771194</v>
      </c>
      <c r="K510">
        <v>1.80724953530494</v>
      </c>
      <c r="L510">
        <f>(Table2[[#This Row],[6M Return vs Nifty]]-AVERAGE(Table2[6M Return vs Nifty]))/_xlfn.STDEV.P(Table2[6M Return vs Nifty])</f>
        <v>-0.34032010498007309</v>
      </c>
      <c r="M510">
        <v>-7.5625220749497002</v>
      </c>
      <c r="N510">
        <f>(Table2[[#This Row],[1W Return vs Nifty]]-AVERAGE(Table2[1W Return vs Nifty]))/_xlfn.STDEV.P(Table2[1W Return vs Nifty])</f>
        <v>-0.9106525049269919</v>
      </c>
      <c r="O510">
        <v>58.86</v>
      </c>
      <c r="P510">
        <v>60.155909817726602</v>
      </c>
      <c r="Q510">
        <v>55.595242668802499</v>
      </c>
      <c r="R510">
        <v>31.9936834822165</v>
      </c>
      <c r="S510" s="2">
        <f>(Table2[[#This Row],[Close Price]]-Table2[[#This Row],[20D EMA]])/Table2[[#This Row],[20D EMA]]</f>
        <v>-3.6697247706421958E-2</v>
      </c>
      <c r="T510" s="2">
        <f>(Table2[[#This Row],[Close Price]]-Table2[[#This Row],[50D EMA]])/Table2[[#This Row],[50D EMA]]</f>
        <v>-5.7449215350545993E-2</v>
      </c>
      <c r="U510" s="2">
        <f>(Table2[[#This Row],[Close Price]]-Table2[[#This Row],[200D EMA]])/Table2[[#This Row],[200D EMA]]</f>
        <v>1.9871436442482578E-2</v>
      </c>
      <c r="V510">
        <v>0.40955133904441299</v>
      </c>
      <c r="W510">
        <v>56.37</v>
      </c>
      <c r="X510">
        <v>57.65</v>
      </c>
      <c r="Y510">
        <v>56.21</v>
      </c>
      <c r="Z510">
        <v>58.85</v>
      </c>
      <c r="AA510">
        <v>51.9</v>
      </c>
      <c r="AB510">
        <v>64.2</v>
      </c>
      <c r="AC510" s="2">
        <f>(Table2[[#This Row],[Close Price]]/Table2[[#This Row],[Day Low]])-1</f>
        <v>5.8541777541245565E-3</v>
      </c>
      <c r="AD510" s="2">
        <f>(Table2[[#This Row],[Day High]]/Table2[[#This Row],[Close Price]])-1</f>
        <v>1.6754850088183337E-2</v>
      </c>
      <c r="AE510" s="2">
        <f>(Table2[[#This Row],[Close Price]]/Table2[[#This Row],[Current Week Low]])-1</f>
        <v>8.7173100871731357E-3</v>
      </c>
      <c r="AF510" s="2">
        <f>(Table2[[#This Row],[Current Week High]]/Table2[[#This Row],[Close Price]])-1</f>
        <v>3.79188712522045E-2</v>
      </c>
      <c r="AG510" s="2">
        <f>(Table2[[#This Row],[Close Price]]/Table2[[#This Row],[Current Month Low]])-1</f>
        <v>9.2485549132948153E-2</v>
      </c>
      <c r="AH510" s="2">
        <f>(Table2[[#This Row],[Current Month High]]/Table2[[#This Row],[Close Price]])-1</f>
        <v>0.13227513227513232</v>
      </c>
      <c r="AI510">
        <v>29.982363315696599</v>
      </c>
      <c r="AJ510">
        <v>44.827586206896498</v>
      </c>
      <c r="AK510" t="str">
        <f>IF(AND(Table2[[#This Row],[20D EMA]]&gt;Table2[[#This Row],[50D EMA]],Table2[[#This Row],[50D EMA]]&gt;Table2[[#This Row],[200D EMA]]),"Uptrend","Downtrend/NoTrend")</f>
        <v>Downtrend/NoTrend</v>
      </c>
      <c r="AL510">
        <v>-0.17</v>
      </c>
      <c r="AM510" t="s">
        <v>10126</v>
      </c>
      <c r="AN510">
        <v>-4.87</v>
      </c>
      <c r="AO510" t="s">
        <v>10126</v>
      </c>
      <c r="AQ510">
        <f>(Table2[[#This Row],[Sharpe Ratio]]-AVERAGE(Table2[Sharpe Ratio]))/_xlfn.STDEV.P(Table2[Sharpe Ratio])</f>
        <v>-0.61179044057571241</v>
      </c>
      <c r="AR5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11" spans="1:44" x14ac:dyDescent="0.3">
      <c r="A511" t="s">
        <v>893</v>
      </c>
      <c r="B511" t="s">
        <v>894</v>
      </c>
      <c r="C511" t="s">
        <v>10082</v>
      </c>
      <c r="D511" t="s">
        <v>62</v>
      </c>
      <c r="E511">
        <v>16205.573080620001</v>
      </c>
      <c r="F511">
        <v>1549.05</v>
      </c>
      <c r="G511">
        <v>37.745721059119802</v>
      </c>
      <c r="H511">
        <f>(Table2[[#This Row],[1Y Return vs Nifty]]-AVERAGE(Table2[1Y Return vs Nifty]))/_xlfn.STDEV.P(Table2[1Y Return vs Nifty])</f>
        <v>-8.1991194800708392E-2</v>
      </c>
      <c r="I511">
        <v>7.49694184150521</v>
      </c>
      <c r="J511">
        <f>(Table2[[#This Row],[1M Return vs Nifty]]-AVERAGE(Table2[1M Return vs Nifty]))/_xlfn.STDEV.P(Table2[1M Return vs Nifty])</f>
        <v>0.52217888368751031</v>
      </c>
      <c r="K511">
        <v>-3.3765144574975698</v>
      </c>
      <c r="L511">
        <f>(Table2[[#This Row],[6M Return vs Nifty]]-AVERAGE(Table2[6M Return vs Nifty]))/_xlfn.STDEV.P(Table2[6M Return vs Nifty])</f>
        <v>-0.49868383070415079</v>
      </c>
      <c r="M511">
        <v>-2.9054983289082399</v>
      </c>
      <c r="N511">
        <f>(Table2[[#This Row],[1W Return vs Nifty]]-AVERAGE(Table2[1W Return vs Nifty]))/_xlfn.STDEV.P(Table2[1W Return vs Nifty])</f>
        <v>2.6062859569990072E-3</v>
      </c>
      <c r="O511">
        <v>1515.46</v>
      </c>
      <c r="P511">
        <v>1504.02362663453</v>
      </c>
      <c r="Q511">
        <v>1365.3204955234301</v>
      </c>
      <c r="R511">
        <v>56.802357659109298</v>
      </c>
      <c r="S511" s="2">
        <f>(Table2[[#This Row],[Close Price]]-Table2[[#This Row],[20D EMA]])/Table2[[#This Row],[20D EMA]]</f>
        <v>2.216488722896013E-2</v>
      </c>
      <c r="T511" s="2">
        <f>(Table2[[#This Row],[Close Price]]-Table2[[#This Row],[50D EMA]])/Table2[[#This Row],[50D EMA]]</f>
        <v>2.9937277957676048E-2</v>
      </c>
      <c r="U511" s="2">
        <f>(Table2[[#This Row],[Close Price]]-Table2[[#This Row],[200D EMA]])/Table2[[#This Row],[200D EMA]]</f>
        <v>0.13456877347038768</v>
      </c>
      <c r="V511">
        <v>0.38731740976156498</v>
      </c>
      <c r="W511">
        <v>1527</v>
      </c>
      <c r="X511">
        <v>1582.6</v>
      </c>
      <c r="Y511">
        <v>1460.5</v>
      </c>
      <c r="Z511">
        <v>1585</v>
      </c>
      <c r="AA511">
        <v>1327.05</v>
      </c>
      <c r="AB511">
        <v>1595.4</v>
      </c>
      <c r="AC511" s="2">
        <f>(Table2[[#This Row],[Close Price]]/Table2[[#This Row],[Day Low]])-1</f>
        <v>1.4440078585461702E-2</v>
      </c>
      <c r="AD511" s="2">
        <f>(Table2[[#This Row],[Day High]]/Table2[[#This Row],[Close Price]])-1</f>
        <v>2.1658435815499866E-2</v>
      </c>
      <c r="AE511" s="2">
        <f>(Table2[[#This Row],[Close Price]]/Table2[[#This Row],[Current Week Low]])-1</f>
        <v>6.0629921259842456E-2</v>
      </c>
      <c r="AF511" s="2">
        <f>(Table2[[#This Row],[Current Week High]]/Table2[[#This Row],[Close Price]])-1</f>
        <v>2.3207772505729363E-2</v>
      </c>
      <c r="AG511" s="2">
        <f>(Table2[[#This Row],[Close Price]]/Table2[[#This Row],[Current Month Low]])-1</f>
        <v>0.16728834633209</v>
      </c>
      <c r="AH511" s="2">
        <f>(Table2[[#This Row],[Current Month High]]/Table2[[#This Row],[Close Price]])-1</f>
        <v>2.9921564830057257E-2</v>
      </c>
      <c r="AI511">
        <v>11.358574610244901</v>
      </c>
      <c r="AJ511">
        <v>72.107105160824304</v>
      </c>
      <c r="AK511" t="str">
        <f>IF(AND(Table2[[#This Row],[20D EMA]]&gt;Table2[[#This Row],[50D EMA]],Table2[[#This Row],[50D EMA]]&gt;Table2[[#This Row],[200D EMA]]),"Uptrend","Downtrend/NoTrend")</f>
        <v>Uptrend</v>
      </c>
      <c r="AL511">
        <v>-0.01</v>
      </c>
      <c r="AM511" t="s">
        <v>10126</v>
      </c>
      <c r="AN511">
        <v>6.91</v>
      </c>
      <c r="AO511" t="s">
        <v>10125</v>
      </c>
      <c r="AQ511">
        <f>(Table2[[#This Row],[Sharpe Ratio]]-AVERAGE(Table2[Sharpe Ratio]))/_xlfn.STDEV.P(Table2[Sharpe Ratio])</f>
        <v>-0.61179044057571241</v>
      </c>
      <c r="AR5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-0.6676802964360623</v>
      </c>
    </row>
    <row r="512" spans="1:44" x14ac:dyDescent="0.3">
      <c r="A512" t="s">
        <v>943</v>
      </c>
      <c r="B512" t="s">
        <v>944</v>
      </c>
      <c r="C512" t="s">
        <v>10075</v>
      </c>
      <c r="D512" t="s">
        <v>21</v>
      </c>
      <c r="E512">
        <v>14623.84262326</v>
      </c>
      <c r="F512">
        <v>2594.4499999999998</v>
      </c>
      <c r="G512">
        <v>158.421711527626</v>
      </c>
      <c r="H512">
        <f>(Table2[[#This Row],[1Y Return vs Nifty]]-AVERAGE(Table2[1Y Return vs Nifty]))/_xlfn.STDEV.P(Table2[1Y Return vs Nifty])</f>
        <v>1.362122950049806</v>
      </c>
      <c r="I512">
        <v>14.2865764444294</v>
      </c>
      <c r="J512">
        <f>(Table2[[#This Row],[1M Return vs Nifty]]-AVERAGE(Table2[1M Return vs Nifty]))/_xlfn.STDEV.P(Table2[1M Return vs Nifty])</f>
        <v>1.1510127533075372</v>
      </c>
      <c r="K512">
        <v>105.210951062254</v>
      </c>
      <c r="L512">
        <f>(Table2[[#This Row],[6M Return vs Nifty]]-AVERAGE(Table2[6M Return vs Nifty]))/_xlfn.STDEV.P(Table2[6M Return vs Nifty])</f>
        <v>2.8186577053918618</v>
      </c>
      <c r="M512">
        <v>-1.33789031370114</v>
      </c>
      <c r="N512">
        <f>(Table2[[#This Row],[1W Return vs Nifty]]-AVERAGE(Table2[1W Return vs Nifty]))/_xlfn.STDEV.P(Table2[1W Return vs Nifty])</f>
        <v>0.31001974970946478</v>
      </c>
      <c r="O512">
        <v>2472.4299999999998</v>
      </c>
      <c r="P512">
        <v>2224.9446457999702</v>
      </c>
      <c r="Q512">
        <v>1513.7840693927701</v>
      </c>
      <c r="R512">
        <v>61.073707680383002</v>
      </c>
      <c r="S512" s="2">
        <f>(Table2[[#This Row],[Close Price]]-Table2[[#This Row],[20D EMA]])/Table2[[#This Row],[20D EMA]]</f>
        <v>4.9352256686741383E-2</v>
      </c>
      <c r="T512" s="2">
        <f>(Table2[[#This Row],[Close Price]]-Table2[[#This Row],[50D EMA]])/Table2[[#This Row],[50D EMA]]</f>
        <v>0.16607395374871242</v>
      </c>
      <c r="U512" s="2">
        <f>(Table2[[#This Row],[Close Price]]-Table2[[#This Row],[200D EMA]])/Table2[[#This Row],[200D EMA]]</f>
        <v>0.7138838044720085</v>
      </c>
      <c r="V512">
        <v>0.90129327087643196</v>
      </c>
      <c r="W512">
        <v>2551.3000000000002</v>
      </c>
      <c r="X512">
        <v>2643.4</v>
      </c>
      <c r="Y512">
        <v>2499.5500000000002</v>
      </c>
      <c r="Z512">
        <v>2649.7</v>
      </c>
      <c r="AA512">
        <v>2169.9</v>
      </c>
      <c r="AB512">
        <v>2712</v>
      </c>
      <c r="AC512" s="2">
        <f>(Table2[[#This Row],[Close Price]]/Table2[[#This Row],[Day Low]])-1</f>
        <v>1.691294634108087E-2</v>
      </c>
      <c r="AD512" s="2">
        <f>(Table2[[#This Row],[Day High]]/Table2[[#This Row],[Close Price]])-1</f>
        <v>1.8867197286515536E-2</v>
      </c>
      <c r="AE512" s="2">
        <f>(Table2[[#This Row],[Close Price]]/Table2[[#This Row],[Current Week Low]])-1</f>
        <v>3.7966834030125352E-2</v>
      </c>
      <c r="AF512" s="2">
        <f>(Table2[[#This Row],[Current Week High]]/Table2[[#This Row],[Close Price]])-1</f>
        <v>2.1295457611439916E-2</v>
      </c>
      <c r="AG512" s="2">
        <f>(Table2[[#This Row],[Close Price]]/Table2[[#This Row],[Current Month Low]])-1</f>
        <v>0.19565417761187143</v>
      </c>
      <c r="AH512" s="2">
        <f>(Table2[[#This Row],[Current Month High]]/Table2[[#This Row],[Close Price]])-1</f>
        <v>4.5308254157914174E-2</v>
      </c>
      <c r="AI512">
        <v>4.5308254157914103</v>
      </c>
      <c r="AJ512">
        <v>251.265908475494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0.44</v>
      </c>
      <c r="AM512" t="s">
        <v>10125</v>
      </c>
      <c r="AN512">
        <v>7.26</v>
      </c>
      <c r="AO512" t="s">
        <v>10125</v>
      </c>
      <c r="AQ512">
        <f>(Table2[[#This Row],[Sharpe Ratio]]-AVERAGE(Table2[Sharpe Ratio]))/_xlfn.STDEV.P(Table2[Sharpe Ratio])</f>
        <v>-0.61179044057571241</v>
      </c>
      <c r="AR5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5.0300227178829573</v>
      </c>
    </row>
    <row r="513" spans="1:44" x14ac:dyDescent="0.3">
      <c r="A513" t="s">
        <v>1037</v>
      </c>
      <c r="B513" t="s">
        <v>1038</v>
      </c>
      <c r="C513" t="s">
        <v>10076</v>
      </c>
      <c r="D513" t="s">
        <v>662</v>
      </c>
      <c r="E513">
        <v>11994.746061419901</v>
      </c>
      <c r="F513">
        <v>700.2</v>
      </c>
      <c r="G513">
        <v>75.491347886675797</v>
      </c>
      <c r="H513">
        <f>(Table2[[#This Row],[1Y Return vs Nifty]]-AVERAGE(Table2[1Y Return vs Nifty]))/_xlfn.STDEV.P(Table2[1Y Return vs Nifty])</f>
        <v>0.36970589420846217</v>
      </c>
      <c r="I513">
        <v>-12.2540859427797</v>
      </c>
      <c r="J513">
        <f>(Table2[[#This Row],[1M Return vs Nifty]]-AVERAGE(Table2[1M Return vs Nifty]))/_xlfn.STDEV.P(Table2[1M Return vs Nifty])</f>
        <v>-1.3070970577917846</v>
      </c>
      <c r="K513">
        <v>31.708325122931502</v>
      </c>
      <c r="L513">
        <f>(Table2[[#This Row],[6M Return vs Nifty]]-AVERAGE(Table2[6M Return vs Nifty]))/_xlfn.STDEV.P(Table2[6M Return vs Nifty])</f>
        <v>0.57315622993574178</v>
      </c>
      <c r="M513">
        <v>0.41266153499198199</v>
      </c>
      <c r="N513">
        <f>(Table2[[#This Row],[1W Return vs Nifty]]-AVERAGE(Table2[1W Return vs Nifty]))/_xlfn.STDEV.P(Table2[1W Return vs Nifty])</f>
        <v>0.6533091448035182</v>
      </c>
      <c r="O513">
        <v>705.39</v>
      </c>
      <c r="P513">
        <v>701.20641210609801</v>
      </c>
      <c r="Q513">
        <v>595.34631327050897</v>
      </c>
      <c r="R513">
        <v>48.465196356251099</v>
      </c>
      <c r="S513" s="2">
        <f>(Table2[[#This Row],[Close Price]]-Table2[[#This Row],[20D EMA]])/Table2[[#This Row],[20D EMA]]</f>
        <v>-7.3576319482838446E-3</v>
      </c>
      <c r="T513" s="2">
        <f>(Table2[[#This Row],[Close Price]]-Table2[[#This Row],[50D EMA]])/Table2[[#This Row],[50D EMA]]</f>
        <v>-1.4352579906894672E-3</v>
      </c>
      <c r="U513" s="2">
        <f>(Table2[[#This Row],[Close Price]]-Table2[[#This Row],[200D EMA]])/Table2[[#This Row],[200D EMA]]</f>
        <v>0.17612217358579399</v>
      </c>
      <c r="V513">
        <v>0.469095289847903</v>
      </c>
      <c r="W513">
        <v>699.3</v>
      </c>
      <c r="X513">
        <v>706.8</v>
      </c>
      <c r="Y513">
        <v>682.25</v>
      </c>
      <c r="Z513">
        <v>707</v>
      </c>
      <c r="AA513">
        <v>621.75</v>
      </c>
      <c r="AB513">
        <v>746.85</v>
      </c>
      <c r="AC513" s="2">
        <f>(Table2[[#This Row],[Close Price]]/Table2[[#This Row],[Day Low]])-1</f>
        <v>1.2870012870014325E-3</v>
      </c>
      <c r="AD513" s="2">
        <f>(Table2[[#This Row],[Day High]]/Table2[[#This Row],[Close Price]])-1</f>
        <v>9.425878320479697E-3</v>
      </c>
      <c r="AE513" s="2">
        <f>(Table2[[#This Row],[Close Price]]/Table2[[#This Row],[Current Week Low]])-1</f>
        <v>2.6310003664345993E-2</v>
      </c>
      <c r="AF513" s="2">
        <f>(Table2[[#This Row],[Current Week High]]/Table2[[#This Row],[Close Price]])-1</f>
        <v>9.7115109968579638E-3</v>
      </c>
      <c r="AG513" s="2">
        <f>(Table2[[#This Row],[Close Price]]/Table2[[#This Row],[Current Month Low]])-1</f>
        <v>0.12617611580217147</v>
      </c>
      <c r="AH513" s="2">
        <f>(Table2[[#This Row],[Current Month High]]/Table2[[#This Row],[Close Price]])-1</f>
        <v>6.6623821765209978E-2</v>
      </c>
      <c r="AI513">
        <v>17.395029991430999</v>
      </c>
      <c r="AJ513">
        <v>105.156753589217</v>
      </c>
      <c r="AK513" t="str">
        <f>IF(AND(Table2[[#This Row],[20D EMA]]&gt;Table2[[#This Row],[50D EMA]],Table2[[#This Row],[50D EMA]]&gt;Table2[[#This Row],[200D EMA]]),"Uptrend","Downtrend/NoTrend")</f>
        <v>Uptrend</v>
      </c>
      <c r="AL513">
        <v>0</v>
      </c>
      <c r="AM513" t="s">
        <v>10127</v>
      </c>
      <c r="AN513">
        <v>-3.62</v>
      </c>
      <c r="AO513" t="s">
        <v>10126</v>
      </c>
      <c r="AQ513">
        <f>(Table2[[#This Row],[Sharpe Ratio]]-AVERAGE(Table2[Sharpe Ratio]))/_xlfn.STDEV.P(Table2[Sharpe Ratio])</f>
        <v>-0.61179044057571241</v>
      </c>
      <c r="AR5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-0.32271622941977496</v>
      </c>
    </row>
    <row r="514" spans="1:44" x14ac:dyDescent="0.3">
      <c r="A514" t="s">
        <v>1120</v>
      </c>
      <c r="B514" t="s">
        <v>1121</v>
      </c>
      <c r="C514" t="s">
        <v>10088</v>
      </c>
      <c r="D514" t="s">
        <v>143</v>
      </c>
      <c r="E514">
        <v>10598.703711</v>
      </c>
      <c r="F514">
        <v>766.9</v>
      </c>
      <c r="G514">
        <v>28.732649309265199</v>
      </c>
      <c r="H514">
        <f>(Table2[[#This Row],[1Y Return vs Nifty]]-AVERAGE(Table2[1Y Return vs Nifty]))/_xlfn.STDEV.P(Table2[1Y Return vs Nifty])</f>
        <v>-0.18984947176189462</v>
      </c>
      <c r="I514">
        <v>2.91723976406315</v>
      </c>
      <c r="J514">
        <f>(Table2[[#This Row],[1M Return vs Nifty]]-AVERAGE(Table2[1M Return vs Nifty]))/_xlfn.STDEV.P(Table2[1M Return vs Nifty])</f>
        <v>9.8021775464859989E-2</v>
      </c>
      <c r="K514">
        <v>56.578104561052101</v>
      </c>
      <c r="L514">
        <f>(Table2[[#This Row],[6M Return vs Nifty]]-AVERAGE(Table2[6M Return vs Nifty]))/_xlfn.STDEV.P(Table2[6M Return vs Nifty])</f>
        <v>1.3329267239677383</v>
      </c>
      <c r="M514">
        <v>-2.5679582310853299</v>
      </c>
      <c r="N514">
        <f>(Table2[[#This Row],[1W Return vs Nifty]]-AVERAGE(Table2[1W Return vs Nifty]))/_xlfn.STDEV.P(Table2[1W Return vs Nifty])</f>
        <v>6.8799090293597376E-2</v>
      </c>
      <c r="O514">
        <v>764.1</v>
      </c>
      <c r="P514">
        <v>735.60464692167795</v>
      </c>
      <c r="Q514">
        <v>598.516513363272</v>
      </c>
      <c r="R514">
        <v>48.154270311572098</v>
      </c>
      <c r="S514" s="2">
        <f>(Table2[[#This Row],[Close Price]]-Table2[[#This Row],[20D EMA]])/Table2[[#This Row],[20D EMA]]</f>
        <v>3.6644418269859368E-3</v>
      </c>
      <c r="T514" s="2">
        <f>(Table2[[#This Row],[Close Price]]-Table2[[#This Row],[50D EMA]])/Table2[[#This Row],[50D EMA]]</f>
        <v>4.2543713133522572E-2</v>
      </c>
      <c r="U514" s="2">
        <f>(Table2[[#This Row],[Close Price]]-Table2[[#This Row],[200D EMA]])/Table2[[#This Row],[200D EMA]]</f>
        <v>0.28133473826899569</v>
      </c>
      <c r="V514">
        <v>1.4690147136179199</v>
      </c>
      <c r="W514">
        <v>760.25</v>
      </c>
      <c r="X514">
        <v>800.95</v>
      </c>
      <c r="Y514">
        <v>760.25</v>
      </c>
      <c r="Z514">
        <v>800.95</v>
      </c>
      <c r="AA514">
        <v>652</v>
      </c>
      <c r="AB514">
        <v>810.05</v>
      </c>
      <c r="AC514" s="2">
        <f>(Table2[[#This Row],[Close Price]]/Table2[[#This Row],[Day Low]])-1</f>
        <v>8.7471226570206007E-3</v>
      </c>
      <c r="AD514" s="2">
        <f>(Table2[[#This Row],[Day High]]/Table2[[#This Row],[Close Price]])-1</f>
        <v>4.4399530577650337E-2</v>
      </c>
      <c r="AE514" s="2">
        <f>(Table2[[#This Row],[Close Price]]/Table2[[#This Row],[Current Week Low]])-1</f>
        <v>8.7471226570206007E-3</v>
      </c>
      <c r="AF514" s="2">
        <f>(Table2[[#This Row],[Current Week High]]/Table2[[#This Row],[Close Price]])-1</f>
        <v>4.4399530577650337E-2</v>
      </c>
      <c r="AG514" s="2">
        <f>(Table2[[#This Row],[Close Price]]/Table2[[#This Row],[Current Month Low]])-1</f>
        <v>0.17622699386503071</v>
      </c>
      <c r="AH514" s="2">
        <f>(Table2[[#This Row],[Current Month High]]/Table2[[#This Row],[Close Price]])-1</f>
        <v>5.6265484417785894E-2</v>
      </c>
      <c r="AI514">
        <v>5.6265484417785796</v>
      </c>
      <c r="AJ514">
        <v>86.570976766816599</v>
      </c>
      <c r="AK514" t="str">
        <f>IF(AND(Table2[[#This Row],[20D EMA]]&gt;Table2[[#This Row],[50D EMA]],Table2[[#This Row],[50D EMA]]&gt;Table2[[#This Row],[200D EMA]]),"Uptrend","Downtrend/NoTrend")</f>
        <v>Uptrend</v>
      </c>
      <c r="AL514">
        <v>-0.02</v>
      </c>
      <c r="AM514" t="s">
        <v>10126</v>
      </c>
      <c r="AN514">
        <v>-0.7</v>
      </c>
      <c r="AO514" t="s">
        <v>10126</v>
      </c>
      <c r="AQ514">
        <f>(Table2[[#This Row],[Sharpe Ratio]]-AVERAGE(Table2[Sharpe Ratio]))/_xlfn.STDEV.P(Table2[Sharpe Ratio])</f>
        <v>-0.61179044057571241</v>
      </c>
      <c r="AR5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0.69810767738858859</v>
      </c>
    </row>
    <row r="515" spans="1:44" x14ac:dyDescent="0.3">
      <c r="A515" t="s">
        <v>1220</v>
      </c>
      <c r="B515" t="s">
        <v>1221</v>
      </c>
      <c r="C515" t="s">
        <v>10088</v>
      </c>
      <c r="D515" t="s">
        <v>92</v>
      </c>
      <c r="E515">
        <v>8917.7194143449997</v>
      </c>
      <c r="F515">
        <v>1147.6500000000001</v>
      </c>
      <c r="G515">
        <v>156.60320323656001</v>
      </c>
      <c r="H515">
        <f>(Table2[[#This Row],[1Y Return vs Nifty]]-AVERAGE(Table2[1Y Return vs Nifty]))/_xlfn.STDEV.P(Table2[1Y Return vs Nifty])</f>
        <v>1.3403610938971382</v>
      </c>
      <c r="I515">
        <v>23.994698784195801</v>
      </c>
      <c r="J515">
        <f>(Table2[[#This Row],[1M Return vs Nifty]]-AVERAGE(Table2[1M Return vs Nifty]))/_xlfn.STDEV.P(Table2[1M Return vs Nifty])</f>
        <v>2.0501474630061556</v>
      </c>
      <c r="K515">
        <v>52.944234932016101</v>
      </c>
      <c r="L515">
        <f>(Table2[[#This Row],[6M Return vs Nifty]]-AVERAGE(Table2[6M Return vs Nifty]))/_xlfn.STDEV.P(Table2[6M Return vs Nifty])</f>
        <v>1.2219121920467753</v>
      </c>
      <c r="M515">
        <v>3.9320686327163399</v>
      </c>
      <c r="N515">
        <f>(Table2[[#This Row],[1W Return vs Nifty]]-AVERAGE(Table2[1W Return vs Nifty]))/_xlfn.STDEV.P(Table2[1W Return vs Nifty])</f>
        <v>1.3434772963892474</v>
      </c>
      <c r="O515">
        <v>1011.15</v>
      </c>
      <c r="P515">
        <v>940.97469698612701</v>
      </c>
      <c r="Q515">
        <v>757.20213523085602</v>
      </c>
      <c r="R515">
        <v>90.676607997587297</v>
      </c>
      <c r="S515" s="2">
        <f>(Table2[[#This Row],[Close Price]]-Table2[[#This Row],[20D EMA]])/Table2[[#This Row],[20D EMA]]</f>
        <v>0.13499480789200427</v>
      </c>
      <c r="T515" s="2">
        <f>(Table2[[#This Row],[Close Price]]-Table2[[#This Row],[50D EMA]])/Table2[[#This Row],[50D EMA]]</f>
        <v>0.21963959676688324</v>
      </c>
      <c r="U515" s="2">
        <f>(Table2[[#This Row],[Close Price]]-Table2[[#This Row],[200D EMA]])/Table2[[#This Row],[200D EMA]]</f>
        <v>0.51564548830822332</v>
      </c>
      <c r="V515">
        <v>1.2979160722840499</v>
      </c>
      <c r="W515">
        <v>1113.45</v>
      </c>
      <c r="X515">
        <v>1177</v>
      </c>
      <c r="Y515">
        <v>1032.0999999999999</v>
      </c>
      <c r="Z515">
        <v>1177</v>
      </c>
      <c r="AA515">
        <v>828.3</v>
      </c>
      <c r="AB515">
        <v>1177</v>
      </c>
      <c r="AC515" s="2">
        <f>(Table2[[#This Row],[Close Price]]/Table2[[#This Row],[Day Low]])-1</f>
        <v>3.0715344200458183E-2</v>
      </c>
      <c r="AD515" s="2">
        <f>(Table2[[#This Row],[Day High]]/Table2[[#This Row],[Close Price]])-1</f>
        <v>2.5573999041519579E-2</v>
      </c>
      <c r="AE515" s="2">
        <f>(Table2[[#This Row],[Close Price]]/Table2[[#This Row],[Current Week Low]])-1</f>
        <v>0.11195620579401244</v>
      </c>
      <c r="AF515" s="2">
        <f>(Table2[[#This Row],[Current Week High]]/Table2[[#This Row],[Close Price]])-1</f>
        <v>2.5573999041519579E-2</v>
      </c>
      <c r="AG515" s="2">
        <f>(Table2[[#This Row],[Close Price]]/Table2[[#This Row],[Current Month Low]])-1</f>
        <v>0.3855487142339733</v>
      </c>
      <c r="AH515" s="2">
        <f>(Table2[[#This Row],[Current Month High]]/Table2[[#This Row],[Close Price]])-1</f>
        <v>2.5573999041519579E-2</v>
      </c>
      <c r="AI515">
        <v>2.55739990415195</v>
      </c>
      <c r="AJ515">
        <v>220.17017715162501</v>
      </c>
      <c r="AK515" t="str">
        <f>IF(AND(Table2[[#This Row],[20D EMA]]&gt;Table2[[#This Row],[50D EMA]],Table2[[#This Row],[50D EMA]]&gt;Table2[[#This Row],[200D EMA]]),"Uptrend","Downtrend/NoTrend")</f>
        <v>Uptrend</v>
      </c>
      <c r="AL515">
        <v>0.28999999999999998</v>
      </c>
      <c r="AM515" t="s">
        <v>10125</v>
      </c>
      <c r="AN515">
        <v>21.09</v>
      </c>
      <c r="AO515" t="s">
        <v>10125</v>
      </c>
      <c r="AQ515">
        <f>(Table2[[#This Row],[Sharpe Ratio]]-AVERAGE(Table2[Sharpe Ratio]))/_xlfn.STDEV.P(Table2[Sharpe Ratio])</f>
        <v>-0.61179044057571241</v>
      </c>
      <c r="AR5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5.3441076047636038</v>
      </c>
    </row>
    <row r="516" spans="1:44" x14ac:dyDescent="0.3">
      <c r="A516" t="s">
        <v>1226</v>
      </c>
      <c r="B516" t="s">
        <v>1227</v>
      </c>
      <c r="C516" t="s">
        <v>10076</v>
      </c>
      <c r="D516" t="s">
        <v>126</v>
      </c>
      <c r="E516">
        <v>8827.27785597</v>
      </c>
      <c r="F516">
        <v>82.34</v>
      </c>
      <c r="G516">
        <v>-37.251561692125499</v>
      </c>
      <c r="H516">
        <f>(Table2[[#This Row],[1Y Return vs Nifty]]-AVERAGE(Table2[1Y Return vs Nifty]))/_xlfn.STDEV.P(Table2[1Y Return vs Nifty])</f>
        <v>-0.97947408618573495</v>
      </c>
      <c r="I516">
        <v>-5.8632986917701198</v>
      </c>
      <c r="J516">
        <f>(Table2[[#This Row],[1M Return vs Nifty]]-AVERAGE(Table2[1M Return vs Nifty]))/_xlfn.STDEV.P(Table2[1M Return vs Nifty])</f>
        <v>-0.71520313241914701</v>
      </c>
      <c r="K516">
        <v>-18.606461502634801</v>
      </c>
      <c r="L516">
        <f>(Table2[[#This Row],[6M Return vs Nifty]]-AVERAGE(Table2[6M Return vs Nifty]))/_xlfn.STDEV.P(Table2[6M Return vs Nifty])</f>
        <v>-0.96395793654638151</v>
      </c>
      <c r="M516">
        <v>-6.96281995640439</v>
      </c>
      <c r="N516">
        <f>(Table2[[#This Row],[1W Return vs Nifty]]-AVERAGE(Table2[1W Return vs Nifty]))/_xlfn.STDEV.P(Table2[1W Return vs Nifty])</f>
        <v>-0.7930488031767492</v>
      </c>
      <c r="O516">
        <v>84.24</v>
      </c>
      <c r="P516">
        <v>84.220102996386004</v>
      </c>
      <c r="Q516">
        <v>85.827961066133398</v>
      </c>
      <c r="R516">
        <v>30.417625957543901</v>
      </c>
      <c r="S516" s="2">
        <f>(Table2[[#This Row],[Close Price]]-Table2[[#This Row],[20D EMA]])/Table2[[#This Row],[20D EMA]]</f>
        <v>-2.255460588793912E-2</v>
      </c>
      <c r="T516" s="2">
        <f>(Table2[[#This Row],[Close Price]]-Table2[[#This Row],[50D EMA]])/Table2[[#This Row],[50D EMA]]</f>
        <v>-2.2323684363894425E-2</v>
      </c>
      <c r="U516" s="2">
        <f>(Table2[[#This Row],[Close Price]]-Table2[[#This Row],[200D EMA]])/Table2[[#This Row],[200D EMA]]</f>
        <v>-4.0638983179919652E-2</v>
      </c>
      <c r="V516">
        <v>0.65223476548925297</v>
      </c>
      <c r="W516">
        <v>82.13</v>
      </c>
      <c r="X516">
        <v>83.93</v>
      </c>
      <c r="Y516">
        <v>82.13</v>
      </c>
      <c r="Z516">
        <v>87.5</v>
      </c>
      <c r="AA516">
        <v>77.05</v>
      </c>
      <c r="AB516">
        <v>87.75</v>
      </c>
      <c r="AC516" s="2">
        <f>(Table2[[#This Row],[Close Price]]/Table2[[#This Row],[Day Low]])-1</f>
        <v>2.5569219530015008E-3</v>
      </c>
      <c r="AD516" s="2">
        <f>(Table2[[#This Row],[Day High]]/Table2[[#This Row],[Close Price]])-1</f>
        <v>1.9310177313577981E-2</v>
      </c>
      <c r="AE516" s="2">
        <f>(Table2[[#This Row],[Close Price]]/Table2[[#This Row],[Current Week Low]])-1</f>
        <v>2.5569219530015008E-3</v>
      </c>
      <c r="AF516" s="2">
        <f>(Table2[[#This Row],[Current Week High]]/Table2[[#This Row],[Close Price]])-1</f>
        <v>6.2666990527082689E-2</v>
      </c>
      <c r="AG516" s="2">
        <f>(Table2[[#This Row],[Close Price]]/Table2[[#This Row],[Current Month Low]])-1</f>
        <v>6.8656716417910602E-2</v>
      </c>
      <c r="AH516" s="2">
        <f>(Table2[[#This Row],[Current Month High]]/Table2[[#This Row],[Close Price]])-1</f>
        <v>6.5703181928588705E-2</v>
      </c>
      <c r="AI516">
        <v>19.018702939033201</v>
      </c>
      <c r="AJ516">
        <v>13.729281767955801</v>
      </c>
      <c r="AK516" t="str">
        <f>IF(AND(Table2[[#This Row],[20D EMA]]&gt;Table2[[#This Row],[50D EMA]],Table2[[#This Row],[50D EMA]]&gt;Table2[[#This Row],[200D EMA]]),"Uptrend","Downtrend/NoTrend")</f>
        <v>Downtrend/NoTrend</v>
      </c>
      <c r="AL516">
        <v>-0.08</v>
      </c>
      <c r="AM516" t="s">
        <v>10126</v>
      </c>
      <c r="AN516">
        <v>-3.08</v>
      </c>
      <c r="AO516" t="s">
        <v>10126</v>
      </c>
      <c r="AQ516">
        <f>(Table2[[#This Row],[Sharpe Ratio]]-AVERAGE(Table2[Sharpe Ratio]))/_xlfn.STDEV.P(Table2[Sharpe Ratio])</f>
        <v>-0.61179044057571241</v>
      </c>
      <c r="AR5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17" spans="1:44" x14ac:dyDescent="0.3">
      <c r="A517" t="s">
        <v>1228</v>
      </c>
      <c r="B517" t="s">
        <v>1229</v>
      </c>
      <c r="C517" t="s">
        <v>10087</v>
      </c>
      <c r="D517" t="s">
        <v>347</v>
      </c>
      <c r="E517">
        <v>8826.5213490419992</v>
      </c>
      <c r="F517">
        <v>229.41</v>
      </c>
      <c r="G517">
        <v>145.416499672887</v>
      </c>
      <c r="H517">
        <f>(Table2[[#This Row],[1Y Return vs Nifty]]-AVERAGE(Table2[1Y Return vs Nifty]))/_xlfn.STDEV.P(Table2[1Y Return vs Nifty])</f>
        <v>1.2064912430027641</v>
      </c>
      <c r="I517">
        <v>4.98845840267375</v>
      </c>
      <c r="J517">
        <f>(Table2[[#This Row],[1M Return vs Nifty]]-AVERAGE(Table2[1M Return vs Nifty]))/_xlfn.STDEV.P(Table2[1M Return vs Nifty])</f>
        <v>0.28985130790916586</v>
      </c>
      <c r="K517">
        <v>3.97148040785155</v>
      </c>
      <c r="L517">
        <f>(Table2[[#This Row],[6M Return vs Nifty]]-AVERAGE(Table2[6M Return vs Nifty]))/_xlfn.STDEV.P(Table2[6M Return vs Nifty])</f>
        <v>-0.27420296215114992</v>
      </c>
      <c r="M517">
        <v>-5.7067676933842897</v>
      </c>
      <c r="N517">
        <f>(Table2[[#This Row],[1W Return vs Nifty]]-AVERAGE(Table2[1W Return vs Nifty]))/_xlfn.STDEV.P(Table2[1W Return vs Nifty])</f>
        <v>-0.54673252188488553</v>
      </c>
      <c r="O517">
        <v>227.73</v>
      </c>
      <c r="P517">
        <v>220.10204668686799</v>
      </c>
      <c r="Q517">
        <v>192.94054337337101</v>
      </c>
      <c r="R517">
        <v>49.4147531010533</v>
      </c>
      <c r="S517" s="2">
        <f>(Table2[[#This Row],[Close Price]]-Table2[[#This Row],[20D EMA]])/Table2[[#This Row],[20D EMA]]</f>
        <v>7.3771571597945236E-3</v>
      </c>
      <c r="T517" s="2">
        <f>(Table2[[#This Row],[Close Price]]-Table2[[#This Row],[50D EMA]])/Table2[[#This Row],[50D EMA]]</f>
        <v>4.2289262881658365E-2</v>
      </c>
      <c r="U517" s="2">
        <f>(Table2[[#This Row],[Close Price]]-Table2[[#This Row],[200D EMA]])/Table2[[#This Row],[200D EMA]]</f>
        <v>0.18901914542686196</v>
      </c>
      <c r="V517">
        <v>1.0133130470735301</v>
      </c>
      <c r="W517">
        <v>227.5</v>
      </c>
      <c r="X517">
        <v>235</v>
      </c>
      <c r="Y517">
        <v>223.15</v>
      </c>
      <c r="Z517">
        <v>245</v>
      </c>
      <c r="AA517">
        <v>190.4</v>
      </c>
      <c r="AB517">
        <v>250</v>
      </c>
      <c r="AC517" s="2">
        <f>(Table2[[#This Row],[Close Price]]/Table2[[#This Row],[Day Low]])-1</f>
        <v>8.3956043956043835E-3</v>
      </c>
      <c r="AD517" s="2">
        <f>(Table2[[#This Row],[Day High]]/Table2[[#This Row],[Close Price]])-1</f>
        <v>2.4366854104005853E-2</v>
      </c>
      <c r="AE517" s="2">
        <f>(Table2[[#This Row],[Close Price]]/Table2[[#This Row],[Current Week Low]])-1</f>
        <v>2.8052879229218064E-2</v>
      </c>
      <c r="AF517" s="2">
        <f>(Table2[[#This Row],[Current Week High]]/Table2[[#This Row],[Close Price]])-1</f>
        <v>6.7956933002048858E-2</v>
      </c>
      <c r="AG517" s="2">
        <f>(Table2[[#This Row],[Close Price]]/Table2[[#This Row],[Current Month Low]])-1</f>
        <v>0.20488445378151265</v>
      </c>
      <c r="AH517" s="2">
        <f>(Table2[[#This Row],[Current Month High]]/Table2[[#This Row],[Close Price]])-1</f>
        <v>8.975197245107025E-2</v>
      </c>
      <c r="AI517">
        <v>8.9751972451070205</v>
      </c>
      <c r="AJ517">
        <v>179.08759124087501</v>
      </c>
      <c r="AK517" t="str">
        <f>IF(AND(Table2[[#This Row],[20D EMA]]&gt;Table2[[#This Row],[50D EMA]],Table2[[#This Row],[50D EMA]]&gt;Table2[[#This Row],[200D EMA]]),"Uptrend","Downtrend/NoTrend")</f>
        <v>Uptrend</v>
      </c>
      <c r="AL517">
        <v>0.06</v>
      </c>
      <c r="AM517" t="s">
        <v>10125</v>
      </c>
      <c r="AN517">
        <v>-1.6</v>
      </c>
      <c r="AO517" t="s">
        <v>10126</v>
      </c>
      <c r="AQ517">
        <f>(Table2[[#This Row],[Sharpe Ratio]]-AVERAGE(Table2[Sharpe Ratio]))/_xlfn.STDEV.P(Table2[Sharpe Ratio])</f>
        <v>-0.61179044057571241</v>
      </c>
      <c r="AR5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6.3616626300182055E-2</v>
      </c>
    </row>
    <row r="518" spans="1:44" x14ac:dyDescent="0.3">
      <c r="A518" t="s">
        <v>1230</v>
      </c>
      <c r="B518" t="s">
        <v>1231</v>
      </c>
      <c r="C518" t="s">
        <v>10084</v>
      </c>
      <c r="D518" t="s">
        <v>132</v>
      </c>
      <c r="E518">
        <v>8825.9785257000003</v>
      </c>
      <c r="F518">
        <v>497</v>
      </c>
      <c r="G518">
        <v>-14.4057768687733</v>
      </c>
      <c r="H518">
        <f>(Table2[[#This Row],[1Y Return vs Nifty]]-AVERAGE(Table2[1Y Return vs Nifty]))/_xlfn.STDEV.P(Table2[1Y Return vs Nifty])</f>
        <v>-0.70608150092061306</v>
      </c>
      <c r="I518">
        <v>1.6873703279603101</v>
      </c>
      <c r="J518">
        <f>(Table2[[#This Row],[1M Return vs Nifty]]-AVERAGE(Table2[1M Return vs Nifty]))/_xlfn.STDEV.P(Table2[1M Return vs Nifty])</f>
        <v>-1.5884730829140725E-2</v>
      </c>
      <c r="K518">
        <v>-34.996364122528597</v>
      </c>
      <c r="L518">
        <f>(Table2[[#This Row],[6M Return vs Nifty]]-AVERAGE(Table2[6M Return vs Nifty]))/_xlfn.STDEV.P(Table2[6M Return vs Nifty])</f>
        <v>-1.4646686260656312</v>
      </c>
      <c r="M518">
        <v>2.0386356127984699</v>
      </c>
      <c r="N518">
        <f>(Table2[[#This Row],[1W Return vs Nifty]]-AVERAGE(Table2[1W Return vs Nifty]))/_xlfn.STDEV.P(Table2[1W Return vs Nifty])</f>
        <v>0.97216839940115307</v>
      </c>
      <c r="O518">
        <v>480.6</v>
      </c>
      <c r="P518">
        <v>475.85915326602299</v>
      </c>
      <c r="Q518">
        <v>493.95759379502402</v>
      </c>
      <c r="R518">
        <v>60.8144461395907</v>
      </c>
      <c r="S518" s="2">
        <f>(Table2[[#This Row],[Close Price]]-Table2[[#This Row],[20D EMA]])/Table2[[#This Row],[20D EMA]]</f>
        <v>3.4124011652101494E-2</v>
      </c>
      <c r="T518" s="2">
        <f>(Table2[[#This Row],[Close Price]]-Table2[[#This Row],[50D EMA]])/Table2[[#This Row],[50D EMA]]</f>
        <v>4.4426689260631903E-2</v>
      </c>
      <c r="U518" s="2">
        <f>(Table2[[#This Row],[Close Price]]-Table2[[#This Row],[200D EMA]])/Table2[[#This Row],[200D EMA]]</f>
        <v>6.159245739298165E-3</v>
      </c>
      <c r="V518">
        <v>1.70642774120276</v>
      </c>
      <c r="W518">
        <v>495.2</v>
      </c>
      <c r="X518">
        <v>509.9</v>
      </c>
      <c r="Y518">
        <v>488.75</v>
      </c>
      <c r="Z518">
        <v>521.85</v>
      </c>
      <c r="AA518">
        <v>411.55</v>
      </c>
      <c r="AB518">
        <v>528.85</v>
      </c>
      <c r="AC518" s="2">
        <f>(Table2[[#This Row],[Close Price]]/Table2[[#This Row],[Day Low]])-1</f>
        <v>3.6348949919224882E-3</v>
      </c>
      <c r="AD518" s="2">
        <f>(Table2[[#This Row],[Day High]]/Table2[[#This Row],[Close Price]])-1</f>
        <v>2.5955734406438502E-2</v>
      </c>
      <c r="AE518" s="2">
        <f>(Table2[[#This Row],[Close Price]]/Table2[[#This Row],[Current Week Low]])-1</f>
        <v>1.6879795396419484E-2</v>
      </c>
      <c r="AF518" s="2">
        <f>(Table2[[#This Row],[Current Week High]]/Table2[[#This Row],[Close Price]])-1</f>
        <v>5.0000000000000044E-2</v>
      </c>
      <c r="AG518" s="2">
        <f>(Table2[[#This Row],[Close Price]]/Table2[[#This Row],[Current Month Low]])-1</f>
        <v>0.2076296926254404</v>
      </c>
      <c r="AH518" s="2">
        <f>(Table2[[#This Row],[Current Month High]]/Table2[[#This Row],[Close Price]])-1</f>
        <v>6.4084507042253547E-2</v>
      </c>
      <c r="AI518">
        <v>41.891348088531103</v>
      </c>
      <c r="AJ518">
        <v>28.723128723128699</v>
      </c>
      <c r="AK518" t="str">
        <f>IF(AND(Table2[[#This Row],[20D EMA]]&gt;Table2[[#This Row],[50D EMA]],Table2[[#This Row],[50D EMA]]&gt;Table2[[#This Row],[200D EMA]]),"Uptrend","Downtrend/NoTrend")</f>
        <v>Downtrend/NoTrend</v>
      </c>
      <c r="AL518">
        <v>-0.06</v>
      </c>
      <c r="AM518" t="s">
        <v>10126</v>
      </c>
      <c r="AN518">
        <v>5.5</v>
      </c>
      <c r="AO518" t="s">
        <v>10125</v>
      </c>
      <c r="AQ518">
        <f>(Table2[[#This Row],[Sharpe Ratio]]-AVERAGE(Table2[Sharpe Ratio]))/_xlfn.STDEV.P(Table2[Sharpe Ratio])</f>
        <v>-0.61179044057571241</v>
      </c>
      <c r="AR5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19" spans="1:44" x14ac:dyDescent="0.3">
      <c r="A519" t="s">
        <v>1234</v>
      </c>
      <c r="B519" t="s">
        <v>1235</v>
      </c>
      <c r="C519" t="s">
        <v>10074</v>
      </c>
      <c r="D519" t="s">
        <v>1142</v>
      </c>
      <c r="E519">
        <v>8792.8259105699999</v>
      </c>
      <c r="F519">
        <v>542.65</v>
      </c>
      <c r="G519">
        <v>139.19779512221101</v>
      </c>
      <c r="H519">
        <f>(Table2[[#This Row],[1Y Return vs Nifty]]-AVERAGE(Table2[1Y Return vs Nifty]))/_xlfn.STDEV.P(Table2[1Y Return vs Nifty])</f>
        <v>1.1320728009463785</v>
      </c>
      <c r="I519">
        <v>-2.6106550840498</v>
      </c>
      <c r="J519">
        <f>(Table2[[#This Row],[1M Return vs Nifty]]-AVERAGE(Table2[1M Return vs Nifty]))/_xlfn.STDEV.P(Table2[1M Return vs Nifty])</f>
        <v>-0.41395386261945799</v>
      </c>
      <c r="K519">
        <v>2.5298837782174899</v>
      </c>
      <c r="L519">
        <f>(Table2[[#This Row],[6M Return vs Nifty]]-AVERAGE(Table2[6M Return vs Nifty]))/_xlfn.STDEV.P(Table2[6M Return vs Nifty])</f>
        <v>-0.3182436656972808</v>
      </c>
      <c r="M519">
        <v>-10.651943893355799</v>
      </c>
      <c r="N519">
        <f>(Table2[[#This Row],[1W Return vs Nifty]]-AVERAGE(Table2[1W Return vs Nifty]))/_xlfn.STDEV.P(Table2[1W Return vs Nifty])</f>
        <v>-1.5164990258528175</v>
      </c>
      <c r="O519">
        <v>556.66</v>
      </c>
      <c r="P519">
        <v>525.43245760904404</v>
      </c>
      <c r="Q519">
        <v>419.20872211125499</v>
      </c>
      <c r="R519">
        <v>39.979624313522002</v>
      </c>
      <c r="S519" s="2">
        <f>(Table2[[#This Row],[Close Price]]-Table2[[#This Row],[20D EMA]])/Table2[[#This Row],[20D EMA]]</f>
        <v>-2.5167966083426134E-2</v>
      </c>
      <c r="T519" s="2">
        <f>(Table2[[#This Row],[Close Price]]-Table2[[#This Row],[50D EMA]])/Table2[[#This Row],[50D EMA]]</f>
        <v>3.2768326626230075E-2</v>
      </c>
      <c r="U519" s="2">
        <f>(Table2[[#This Row],[Close Price]]-Table2[[#This Row],[200D EMA]])/Table2[[#This Row],[200D EMA]]</f>
        <v>0.29446257049962943</v>
      </c>
      <c r="V519">
        <v>1.3860994101847199</v>
      </c>
      <c r="W519">
        <v>538.20000000000005</v>
      </c>
      <c r="X519">
        <v>583.95000000000005</v>
      </c>
      <c r="Y519">
        <v>538.20000000000005</v>
      </c>
      <c r="Z519">
        <v>605</v>
      </c>
      <c r="AA519">
        <v>481</v>
      </c>
      <c r="AB519">
        <v>634.79999999999995</v>
      </c>
      <c r="AC519" s="2">
        <f>(Table2[[#This Row],[Close Price]]/Table2[[#This Row],[Day Low]])-1</f>
        <v>8.2683017465625674E-3</v>
      </c>
      <c r="AD519" s="2">
        <f>(Table2[[#This Row],[Day High]]/Table2[[#This Row],[Close Price]])-1</f>
        <v>7.6107988574587893E-2</v>
      </c>
      <c r="AE519" s="2">
        <f>(Table2[[#This Row],[Close Price]]/Table2[[#This Row],[Current Week Low]])-1</f>
        <v>8.2683017465625674E-3</v>
      </c>
      <c r="AF519" s="2">
        <f>(Table2[[#This Row],[Current Week High]]/Table2[[#This Row],[Close Price]])-1</f>
        <v>0.11489910623790656</v>
      </c>
      <c r="AG519" s="2">
        <f>(Table2[[#This Row],[Close Price]]/Table2[[#This Row],[Current Month Low]])-1</f>
        <v>0.12817047817047822</v>
      </c>
      <c r="AH519" s="2">
        <f>(Table2[[#This Row],[Current Month High]]/Table2[[#This Row],[Close Price]])-1</f>
        <v>0.16981479775177366</v>
      </c>
      <c r="AI519">
        <v>16.981479775177299</v>
      </c>
      <c r="AJ519">
        <v>176.380459233479</v>
      </c>
      <c r="AK519" t="str">
        <f>IF(AND(Table2[[#This Row],[20D EMA]]&gt;Table2[[#This Row],[50D EMA]],Table2[[#This Row],[50D EMA]]&gt;Table2[[#This Row],[200D EMA]]),"Uptrend","Downtrend/NoTrend")</f>
        <v>Uptrend</v>
      </c>
      <c r="AL519">
        <v>0.18</v>
      </c>
      <c r="AM519" t="s">
        <v>10125</v>
      </c>
      <c r="AN519">
        <v>2.74</v>
      </c>
      <c r="AO519" t="s">
        <v>10125</v>
      </c>
      <c r="AQ519">
        <f>(Table2[[#This Row],[Sharpe Ratio]]-AVERAGE(Table2[Sharpe Ratio]))/_xlfn.STDEV.P(Table2[Sharpe Ratio])</f>
        <v>-0.61179044057571241</v>
      </c>
      <c r="AR5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-1.7284141937988902</v>
      </c>
    </row>
    <row r="520" spans="1:44" x14ac:dyDescent="0.3">
      <c r="A520" t="s">
        <v>1296</v>
      </c>
      <c r="B520" t="s">
        <v>1297</v>
      </c>
      <c r="C520" t="s">
        <v>10090</v>
      </c>
      <c r="D520" t="s">
        <v>278</v>
      </c>
      <c r="E520">
        <v>8255.2572261000005</v>
      </c>
      <c r="F520">
        <v>669</v>
      </c>
      <c r="G520">
        <v>-2.7716844146338802</v>
      </c>
      <c r="H520">
        <f>(Table2[[#This Row],[1Y Return vs Nifty]]-AVERAGE(Table2[1Y Return vs Nifty]))/_xlfn.STDEV.P(Table2[1Y Return vs Nifty])</f>
        <v>-0.56685780438997591</v>
      </c>
      <c r="I520">
        <v>2.0488492673449001</v>
      </c>
      <c r="J520">
        <f>(Table2[[#This Row],[1M Return vs Nifty]]-AVERAGE(Table2[1M Return vs Nifty]))/_xlfn.STDEV.P(Table2[1M Return vs Nifty])</f>
        <v>1.7594272612584397E-2</v>
      </c>
      <c r="K520">
        <v>-7.41202463920777</v>
      </c>
      <c r="L520">
        <f>(Table2[[#This Row],[6M Return vs Nifty]]-AVERAGE(Table2[6M Return vs Nifty]))/_xlfn.STDEV.P(Table2[6M Return vs Nifty])</f>
        <v>-0.62196846103462422</v>
      </c>
      <c r="M520">
        <v>-8.5794260229396198</v>
      </c>
      <c r="N520">
        <f>(Table2[[#This Row],[1W Return vs Nifty]]-AVERAGE(Table2[1W Return vs Nifty]))/_xlfn.STDEV.P(Table2[1W Return vs Nifty])</f>
        <v>-1.1100709577050858</v>
      </c>
      <c r="O520">
        <v>658.31</v>
      </c>
      <c r="P520">
        <v>648.32610305122</v>
      </c>
      <c r="Q520">
        <v>630.63587196065305</v>
      </c>
      <c r="R520">
        <v>52.423144156839697</v>
      </c>
      <c r="S520" s="2">
        <f>(Table2[[#This Row],[Close Price]]-Table2[[#This Row],[20D EMA]])/Table2[[#This Row],[20D EMA]]</f>
        <v>1.6238550227096742E-2</v>
      </c>
      <c r="T520" s="2">
        <f>(Table2[[#This Row],[Close Price]]-Table2[[#This Row],[50D EMA]])/Table2[[#This Row],[50D EMA]]</f>
        <v>3.1888114409526852E-2</v>
      </c>
      <c r="U520" s="2">
        <f>(Table2[[#This Row],[Close Price]]-Table2[[#This Row],[200D EMA]])/Table2[[#This Row],[200D EMA]]</f>
        <v>6.0834040283932002E-2</v>
      </c>
      <c r="V520">
        <v>2.3981862453613401</v>
      </c>
      <c r="W520">
        <v>660</v>
      </c>
      <c r="X520">
        <v>677</v>
      </c>
      <c r="Y520">
        <v>654</v>
      </c>
      <c r="Z520">
        <v>709.2</v>
      </c>
      <c r="AA520">
        <v>581.1</v>
      </c>
      <c r="AB520">
        <v>709.2</v>
      </c>
      <c r="AC520" s="2">
        <f>(Table2[[#This Row],[Close Price]]/Table2[[#This Row],[Day Low]])-1</f>
        <v>1.3636363636363669E-2</v>
      </c>
      <c r="AD520" s="2">
        <f>(Table2[[#This Row],[Day High]]/Table2[[#This Row],[Close Price]])-1</f>
        <v>1.195814648729443E-2</v>
      </c>
      <c r="AE520" s="2">
        <f>(Table2[[#This Row],[Close Price]]/Table2[[#This Row],[Current Week Low]])-1</f>
        <v>2.2935779816513735E-2</v>
      </c>
      <c r="AF520" s="2">
        <f>(Table2[[#This Row],[Current Week High]]/Table2[[#This Row],[Close Price]])-1</f>
        <v>6.0089686098654838E-2</v>
      </c>
      <c r="AG520" s="2">
        <f>(Table2[[#This Row],[Close Price]]/Table2[[#This Row],[Current Month Low]])-1</f>
        <v>0.15126484254001027</v>
      </c>
      <c r="AH520" s="2">
        <f>(Table2[[#This Row],[Current Month High]]/Table2[[#This Row],[Close Price]])-1</f>
        <v>6.0089686098654838E-2</v>
      </c>
      <c r="AI520">
        <v>25.2167414050822</v>
      </c>
      <c r="AJ520">
        <v>35.383992714762698</v>
      </c>
      <c r="AK520" t="str">
        <f>IF(AND(Table2[[#This Row],[20D EMA]]&gt;Table2[[#This Row],[50D EMA]],Table2[[#This Row],[50D EMA]]&gt;Table2[[#This Row],[200D EMA]]),"Uptrend","Downtrend/NoTrend")</f>
        <v>Uptrend</v>
      </c>
      <c r="AL520">
        <v>0.01</v>
      </c>
      <c r="AM520" t="s">
        <v>10125</v>
      </c>
      <c r="AN520">
        <v>7.19</v>
      </c>
      <c r="AO520" t="s">
        <v>10125</v>
      </c>
      <c r="AQ520">
        <f>(Table2[[#This Row],[Sharpe Ratio]]-AVERAGE(Table2[Sharpe Ratio]))/_xlfn.STDEV.P(Table2[Sharpe Ratio])</f>
        <v>-0.61179044057571241</v>
      </c>
      <c r="AR5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-2.893093391092814</v>
      </c>
    </row>
    <row r="521" spans="1:44" x14ac:dyDescent="0.3">
      <c r="A521" t="s">
        <v>1324</v>
      </c>
      <c r="B521" t="s">
        <v>1325</v>
      </c>
      <c r="C521" t="s">
        <v>10086</v>
      </c>
      <c r="D521" t="s">
        <v>381</v>
      </c>
      <c r="E521">
        <v>7989.2131206000004</v>
      </c>
      <c r="F521">
        <v>181.47</v>
      </c>
      <c r="G521">
        <v>-36.2738364355451</v>
      </c>
      <c r="H521">
        <f>(Table2[[#This Row],[1Y Return vs Nifty]]-AVERAGE(Table2[1Y Return vs Nifty]))/_xlfn.STDEV.P(Table2[1Y Return vs Nifty])</f>
        <v>-0.96777377308017287</v>
      </c>
      <c r="I521">
        <v>-4.2214346437847201</v>
      </c>
      <c r="J521">
        <f>(Table2[[#This Row],[1M Return vs Nifty]]-AVERAGE(Table2[1M Return vs Nifty]))/_xlfn.STDEV.P(Table2[1M Return vs Nifty])</f>
        <v>-0.56313902542876559</v>
      </c>
      <c r="K521">
        <v>-19.011284019801501</v>
      </c>
      <c r="L521">
        <f>(Table2[[#This Row],[6M Return vs Nifty]]-AVERAGE(Table2[6M Return vs Nifty]))/_xlfn.STDEV.P(Table2[6M Return vs Nifty])</f>
        <v>-0.97632524380892882</v>
      </c>
      <c r="M521">
        <v>-5.6764778755333296</v>
      </c>
      <c r="N521">
        <f>(Table2[[#This Row],[1W Return vs Nifty]]-AVERAGE(Table2[1W Return vs Nifty]))/_xlfn.STDEV.P(Table2[1W Return vs Nifty])</f>
        <v>-0.54079258171383149</v>
      </c>
      <c r="O521">
        <v>177.75</v>
      </c>
      <c r="P521">
        <v>175.11776875773299</v>
      </c>
      <c r="Q521">
        <v>191.55962571433801</v>
      </c>
      <c r="R521">
        <v>57.2585453595673</v>
      </c>
      <c r="S521" s="2">
        <f>(Table2[[#This Row],[Close Price]]-Table2[[#This Row],[20D EMA]])/Table2[[#This Row],[20D EMA]]</f>
        <v>2.0928270042194087E-2</v>
      </c>
      <c r="T521" s="2">
        <f>(Table2[[#This Row],[Close Price]]-Table2[[#This Row],[50D EMA]])/Table2[[#This Row],[50D EMA]]</f>
        <v>3.6274053097690023E-2</v>
      </c>
      <c r="U521" s="2">
        <f>(Table2[[#This Row],[Close Price]]-Table2[[#This Row],[200D EMA]])/Table2[[#This Row],[200D EMA]]</f>
        <v>-5.2670940845249398E-2</v>
      </c>
      <c r="V521">
        <v>1.3240521736405799</v>
      </c>
      <c r="W521">
        <v>180.6</v>
      </c>
      <c r="X521">
        <v>184.35</v>
      </c>
      <c r="Y521">
        <v>177.91</v>
      </c>
      <c r="Z521">
        <v>190</v>
      </c>
      <c r="AA521">
        <v>152</v>
      </c>
      <c r="AB521">
        <v>190.45</v>
      </c>
      <c r="AC521" s="2">
        <f>(Table2[[#This Row],[Close Price]]/Table2[[#This Row],[Day Low]])-1</f>
        <v>4.8172757475082317E-3</v>
      </c>
      <c r="AD521" s="2">
        <f>(Table2[[#This Row],[Day High]]/Table2[[#This Row],[Close Price]])-1</f>
        <v>1.587039180029759E-2</v>
      </c>
      <c r="AE521" s="2">
        <f>(Table2[[#This Row],[Close Price]]/Table2[[#This Row],[Current Week Low]])-1</f>
        <v>2.0010117475127931E-2</v>
      </c>
      <c r="AF521" s="2">
        <f>(Table2[[#This Row],[Current Week High]]/Table2[[#This Row],[Close Price]])-1</f>
        <v>4.7005014602964579E-2</v>
      </c>
      <c r="AG521" s="2">
        <f>(Table2[[#This Row],[Close Price]]/Table2[[#This Row],[Current Month Low]])-1</f>
        <v>0.19388157894736846</v>
      </c>
      <c r="AH521" s="2">
        <f>(Table2[[#This Row],[Current Month High]]/Table2[[#This Row],[Close Price]])-1</f>
        <v>4.9484763321761216E-2</v>
      </c>
      <c r="AI521">
        <v>42.172259877665702</v>
      </c>
      <c r="AJ521">
        <v>25.151724137931001</v>
      </c>
      <c r="AK521" t="str">
        <f>IF(AND(Table2[[#This Row],[20D EMA]]&gt;Table2[[#This Row],[50D EMA]],Table2[[#This Row],[50D EMA]]&gt;Table2[[#This Row],[200D EMA]]),"Uptrend","Downtrend/NoTrend")</f>
        <v>Downtrend/NoTrend</v>
      </c>
      <c r="AL521">
        <v>-0.02</v>
      </c>
      <c r="AM521" t="s">
        <v>10126</v>
      </c>
      <c r="AN521">
        <v>7.19</v>
      </c>
      <c r="AO521" t="s">
        <v>10125</v>
      </c>
      <c r="AQ521">
        <f>(Table2[[#This Row],[Sharpe Ratio]]-AVERAGE(Table2[Sharpe Ratio]))/_xlfn.STDEV.P(Table2[Sharpe Ratio])</f>
        <v>-0.61179044057571241</v>
      </c>
      <c r="AR5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22" spans="1:44" x14ac:dyDescent="0.3">
      <c r="A522" t="s">
        <v>1370</v>
      </c>
      <c r="B522" t="s">
        <v>1371</v>
      </c>
      <c r="C522" t="s">
        <v>10076</v>
      </c>
      <c r="D522" t="s">
        <v>24</v>
      </c>
      <c r="E522">
        <v>7463.1040270200001</v>
      </c>
      <c r="F522">
        <v>471.3</v>
      </c>
      <c r="G522">
        <v>-18.831704239383001</v>
      </c>
      <c r="H522">
        <f>(Table2[[#This Row],[1Y Return vs Nifty]]-AVERAGE(Table2[1Y Return vs Nifty]))/_xlfn.STDEV.P(Table2[1Y Return vs Nifty])</f>
        <v>-0.75904600773894793</v>
      </c>
      <c r="I522">
        <v>-4.2592457818781497</v>
      </c>
      <c r="J522">
        <f>(Table2[[#This Row],[1M Return vs Nifty]]-AVERAGE(Table2[1M Return vs Nifty]))/_xlfn.STDEV.P(Table2[1M Return vs Nifty])</f>
        <v>-0.56664097003588598</v>
      </c>
      <c r="K522">
        <v>-16.912112574276598</v>
      </c>
      <c r="L522">
        <f>(Table2[[#This Row],[6M Return vs Nifty]]-AVERAGE(Table2[6M Return vs Nifty]))/_xlfn.STDEV.P(Table2[6M Return vs Nifty])</f>
        <v>-0.91219566315894296</v>
      </c>
      <c r="M522">
        <v>-4.8162453849895401</v>
      </c>
      <c r="N522">
        <f>(Table2[[#This Row],[1W Return vs Nifty]]-AVERAGE(Table2[1W Return vs Nifty]))/_xlfn.STDEV.P(Table2[1W Return vs Nifty])</f>
        <v>-0.37209795462267059</v>
      </c>
      <c r="O522">
        <v>474.01</v>
      </c>
      <c r="P522">
        <v>475.063019174055</v>
      </c>
      <c r="Q522">
        <v>486.68882220833501</v>
      </c>
      <c r="R522">
        <v>41.331378802676397</v>
      </c>
      <c r="S522" s="2">
        <f>(Table2[[#This Row],[Close Price]]-Table2[[#This Row],[20D EMA]])/Table2[[#This Row],[20D EMA]]</f>
        <v>-5.7171789624691034E-3</v>
      </c>
      <c r="T522" s="2">
        <f>(Table2[[#This Row],[Close Price]]-Table2[[#This Row],[50D EMA]])/Table2[[#This Row],[50D EMA]]</f>
        <v>-7.9210947225430792E-3</v>
      </c>
      <c r="U522" s="2">
        <f>(Table2[[#This Row],[Close Price]]-Table2[[#This Row],[200D EMA]])/Table2[[#This Row],[200D EMA]]</f>
        <v>-3.1619428074202961E-2</v>
      </c>
      <c r="V522">
        <v>1.6763285897881399</v>
      </c>
      <c r="W522">
        <v>469</v>
      </c>
      <c r="X522">
        <v>478.95</v>
      </c>
      <c r="Y522">
        <v>469</v>
      </c>
      <c r="Z522">
        <v>485.5</v>
      </c>
      <c r="AA522">
        <v>446</v>
      </c>
      <c r="AB522">
        <v>499.25</v>
      </c>
      <c r="AC522" s="2">
        <f>(Table2[[#This Row],[Close Price]]/Table2[[#This Row],[Day Low]])-1</f>
        <v>4.9040511727078684E-3</v>
      </c>
      <c r="AD522" s="2">
        <f>(Table2[[#This Row],[Day High]]/Table2[[#This Row],[Close Price]])-1</f>
        <v>1.6231699554423829E-2</v>
      </c>
      <c r="AE522" s="2">
        <f>(Table2[[#This Row],[Close Price]]/Table2[[#This Row],[Current Week Low]])-1</f>
        <v>4.9040511727078684E-3</v>
      </c>
      <c r="AF522" s="2">
        <f>(Table2[[#This Row],[Current Week High]]/Table2[[#This Row],[Close Price]])-1</f>
        <v>3.0129429238276995E-2</v>
      </c>
      <c r="AG522" s="2">
        <f>(Table2[[#This Row],[Close Price]]/Table2[[#This Row],[Current Month Low]])-1</f>
        <v>5.6726457399103092E-2</v>
      </c>
      <c r="AH522" s="2">
        <f>(Table2[[#This Row],[Current Month High]]/Table2[[#This Row],[Close Price]])-1</f>
        <v>5.9304052620411607E-2</v>
      </c>
      <c r="AI522">
        <v>29.715680033948601</v>
      </c>
      <c r="AJ522">
        <v>17.136821175593301</v>
      </c>
      <c r="AK522" t="str">
        <f>IF(AND(Table2[[#This Row],[20D EMA]]&gt;Table2[[#This Row],[50D EMA]],Table2[[#This Row],[50D EMA]]&gt;Table2[[#This Row],[200D EMA]]),"Uptrend","Downtrend/NoTrend")</f>
        <v>Downtrend/NoTrend</v>
      </c>
      <c r="AL522">
        <v>-0.12</v>
      </c>
      <c r="AM522" t="s">
        <v>10126</v>
      </c>
      <c r="AN522">
        <v>-0.46</v>
      </c>
      <c r="AO522" t="s">
        <v>10126</v>
      </c>
      <c r="AQ522">
        <f>(Table2[[#This Row],[Sharpe Ratio]]-AVERAGE(Table2[Sharpe Ratio]))/_xlfn.STDEV.P(Table2[Sharpe Ratio])</f>
        <v>-0.61179044057571241</v>
      </c>
      <c r="AR5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23" spans="1:44" x14ac:dyDescent="0.3">
      <c r="A523" t="s">
        <v>1512</v>
      </c>
      <c r="B523" t="s">
        <v>1513</v>
      </c>
      <c r="C523" t="s">
        <v>10087</v>
      </c>
      <c r="D523" t="s">
        <v>1514</v>
      </c>
      <c r="E523">
        <v>6038.6359848849997</v>
      </c>
      <c r="F523">
        <v>445.15</v>
      </c>
      <c r="G523">
        <v>-10.330264478099901</v>
      </c>
      <c r="H523">
        <f>(Table2[[#This Row],[1Y Return vs Nifty]]-AVERAGE(Table2[1Y Return vs Nifty]))/_xlfn.STDEV.P(Table2[1Y Return vs Nifty])</f>
        <v>-0.65731036535308696</v>
      </c>
      <c r="I523">
        <v>-1.4248034050501699</v>
      </c>
      <c r="J523">
        <f>(Table2[[#This Row],[1M Return vs Nifty]]-AVERAGE(Table2[1M Return vs Nifty]))/_xlfn.STDEV.P(Table2[1M Return vs Nifty])</f>
        <v>-0.30412413779456388</v>
      </c>
      <c r="K523">
        <v>-7.3945744182870801</v>
      </c>
      <c r="L523">
        <f>(Table2[[#This Row],[6M Return vs Nifty]]-AVERAGE(Table2[6M Return vs Nifty]))/_xlfn.STDEV.P(Table2[6M Return vs Nifty])</f>
        <v>-0.6214353576750683</v>
      </c>
      <c r="M523">
        <v>-3.5080539250681002</v>
      </c>
      <c r="N523">
        <f>(Table2[[#This Row],[1W Return vs Nifty]]-AVERAGE(Table2[1W Return vs Nifty]))/_xlfn.STDEV.P(Table2[1W Return vs Nifty])</f>
        <v>-0.11555699282316405</v>
      </c>
      <c r="O523">
        <v>450.66</v>
      </c>
      <c r="P523">
        <v>458.37564562830499</v>
      </c>
      <c r="Q523">
        <v>440.956360700868</v>
      </c>
      <c r="R523">
        <v>42.762961280714798</v>
      </c>
      <c r="S523" s="2">
        <f>(Table2[[#This Row],[Close Price]]-Table2[[#This Row],[20D EMA]])/Table2[[#This Row],[20D EMA]]</f>
        <v>-1.2226512226512332E-2</v>
      </c>
      <c r="T523" s="2">
        <f>(Table2[[#This Row],[Close Price]]-Table2[[#This Row],[50D EMA]])/Table2[[#This Row],[50D EMA]]</f>
        <v>-2.8853290427715353E-2</v>
      </c>
      <c r="U523" s="2">
        <f>(Table2[[#This Row],[Close Price]]-Table2[[#This Row],[200D EMA]])/Table2[[#This Row],[200D EMA]]</f>
        <v>9.5103272633747463E-3</v>
      </c>
      <c r="V523">
        <v>1.0502559156993301</v>
      </c>
      <c r="W523">
        <v>443</v>
      </c>
      <c r="X523">
        <v>460</v>
      </c>
      <c r="Y523">
        <v>443</v>
      </c>
      <c r="Z523">
        <v>473.2</v>
      </c>
      <c r="AA523">
        <v>385</v>
      </c>
      <c r="AB523">
        <v>477.4</v>
      </c>
      <c r="AC523" s="2">
        <f>(Table2[[#This Row],[Close Price]]/Table2[[#This Row],[Day Low]])-1</f>
        <v>4.8532731376975669E-3</v>
      </c>
      <c r="AD523" s="2">
        <f>(Table2[[#This Row],[Day High]]/Table2[[#This Row],[Close Price]])-1</f>
        <v>3.3359541727507658E-2</v>
      </c>
      <c r="AE523" s="2">
        <f>(Table2[[#This Row],[Close Price]]/Table2[[#This Row],[Current Week Low]])-1</f>
        <v>4.8532731376975669E-3</v>
      </c>
      <c r="AF523" s="2">
        <f>(Table2[[#This Row],[Current Week High]]/Table2[[#This Row],[Close Price]])-1</f>
        <v>6.3012467707514341E-2</v>
      </c>
      <c r="AG523" s="2">
        <f>(Table2[[#This Row],[Close Price]]/Table2[[#This Row],[Current Month Low]])-1</f>
        <v>0.15623376623376628</v>
      </c>
      <c r="AH523" s="2">
        <f>(Table2[[#This Row],[Current Month High]]/Table2[[#This Row],[Close Price]])-1</f>
        <v>7.2447489610243831E-2</v>
      </c>
      <c r="AI523">
        <v>29.596765135347599</v>
      </c>
      <c r="AJ523">
        <v>30.046742623429701</v>
      </c>
      <c r="AK523" t="str">
        <f>IF(AND(Table2[[#This Row],[20D EMA]]&gt;Table2[[#This Row],[50D EMA]],Table2[[#This Row],[50D EMA]]&gt;Table2[[#This Row],[200D EMA]]),"Uptrend","Downtrend/NoTrend")</f>
        <v>Downtrend/NoTrend</v>
      </c>
      <c r="AL523">
        <v>-0.16</v>
      </c>
      <c r="AM523" t="s">
        <v>10126</v>
      </c>
      <c r="AN523">
        <v>0.33</v>
      </c>
      <c r="AO523" t="s">
        <v>10125</v>
      </c>
      <c r="AQ523">
        <f>(Table2[[#This Row],[Sharpe Ratio]]-AVERAGE(Table2[Sharpe Ratio]))/_xlfn.STDEV.P(Table2[Sharpe Ratio])</f>
        <v>-0.61179044057571241</v>
      </c>
      <c r="AR5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24" spans="1:44" x14ac:dyDescent="0.3">
      <c r="A524" t="s">
        <v>1531</v>
      </c>
      <c r="B524" t="s">
        <v>1532</v>
      </c>
      <c r="C524" t="s">
        <v>10084</v>
      </c>
      <c r="D524" t="s">
        <v>230</v>
      </c>
      <c r="E524">
        <v>5926.1501158999999</v>
      </c>
      <c r="F524">
        <v>747.25</v>
      </c>
      <c r="G524">
        <v>51.105444052173098</v>
      </c>
      <c r="H524">
        <f>(Table2[[#This Row],[1Y Return vs Nifty]]-AVERAGE(Table2[1Y Return vs Nifty]))/_xlfn.STDEV.P(Table2[1Y Return vs Nifty])</f>
        <v>7.7882901700599874E-2</v>
      </c>
      <c r="I524">
        <v>6.5894942143734401</v>
      </c>
      <c r="J524">
        <f>(Table2[[#This Row],[1M Return vs Nifty]]-AVERAGE(Table2[1M Return vs Nifty]))/_xlfn.STDEV.P(Table2[1M Return vs Nifty])</f>
        <v>0.43813403647275456</v>
      </c>
      <c r="K524">
        <v>0.62809132491940201</v>
      </c>
      <c r="L524">
        <f>(Table2[[#This Row],[6M Return vs Nifty]]-AVERAGE(Table2[6M Return vs Nifty]))/_xlfn.STDEV.P(Table2[6M Return vs Nifty])</f>
        <v>-0.37634332819665206</v>
      </c>
      <c r="M524">
        <v>-4.2710191398225703</v>
      </c>
      <c r="N524">
        <f>(Table2[[#This Row],[1W Return vs Nifty]]-AVERAGE(Table2[1W Return vs Nifty]))/_xlfn.STDEV.P(Table2[1W Return vs Nifty])</f>
        <v>-0.26517716388316542</v>
      </c>
      <c r="O524">
        <v>709.07</v>
      </c>
      <c r="P524">
        <v>695.06360534689202</v>
      </c>
      <c r="Q524">
        <v>665.62152428301204</v>
      </c>
      <c r="R524">
        <v>71.213094033591005</v>
      </c>
      <c r="S524" s="2">
        <f>(Table2[[#This Row],[Close Price]]-Table2[[#This Row],[20D EMA]])/Table2[[#This Row],[20D EMA]]</f>
        <v>5.3845177486002718E-2</v>
      </c>
      <c r="T524" s="2">
        <f>(Table2[[#This Row],[Close Price]]-Table2[[#This Row],[50D EMA]])/Table2[[#This Row],[50D EMA]]</f>
        <v>7.5081466288344681E-2</v>
      </c>
      <c r="U524" s="2">
        <f>(Table2[[#This Row],[Close Price]]-Table2[[#This Row],[200D EMA]])/Table2[[#This Row],[200D EMA]]</f>
        <v>0.12263497008290974</v>
      </c>
      <c r="V524">
        <v>1.7181658399589601</v>
      </c>
      <c r="W524">
        <v>735.4</v>
      </c>
      <c r="X524">
        <v>749.5</v>
      </c>
      <c r="Y524">
        <v>725.2</v>
      </c>
      <c r="Z524">
        <v>761.8</v>
      </c>
      <c r="AA524">
        <v>580.6</v>
      </c>
      <c r="AB524">
        <v>765.85</v>
      </c>
      <c r="AC524" s="2">
        <f>(Table2[[#This Row],[Close Price]]/Table2[[#This Row],[Day Low]])-1</f>
        <v>1.6113679630133326E-2</v>
      </c>
      <c r="AD524" s="2">
        <f>(Table2[[#This Row],[Day High]]/Table2[[#This Row],[Close Price]])-1</f>
        <v>3.0110404817664804E-3</v>
      </c>
      <c r="AE524" s="2">
        <f>(Table2[[#This Row],[Close Price]]/Table2[[#This Row],[Current Week Low]])-1</f>
        <v>3.0405405405405261E-2</v>
      </c>
      <c r="AF524" s="2">
        <f>(Table2[[#This Row],[Current Week High]]/Table2[[#This Row],[Close Price]])-1</f>
        <v>1.9471395115423062E-2</v>
      </c>
      <c r="AG524" s="2">
        <f>(Table2[[#This Row],[Close Price]]/Table2[[#This Row],[Current Month Low]])-1</f>
        <v>0.28703065794006188</v>
      </c>
      <c r="AH524" s="2">
        <f>(Table2[[#This Row],[Current Month High]]/Table2[[#This Row],[Close Price]])-1</f>
        <v>2.4891267982602994E-2</v>
      </c>
      <c r="AI524">
        <v>18.273670123787198</v>
      </c>
      <c r="AJ524">
        <v>85.421836228287802</v>
      </c>
      <c r="AK524" t="str">
        <f>IF(AND(Table2[[#This Row],[20D EMA]]&gt;Table2[[#This Row],[50D EMA]],Table2[[#This Row],[50D EMA]]&gt;Table2[[#This Row],[200D EMA]]),"Uptrend","Downtrend/NoTrend")</f>
        <v>Uptrend</v>
      </c>
      <c r="AL524">
        <v>-0.01</v>
      </c>
      <c r="AM524" t="s">
        <v>10126</v>
      </c>
      <c r="AN524">
        <v>9.09</v>
      </c>
      <c r="AO524" t="s">
        <v>10125</v>
      </c>
      <c r="AQ524">
        <f>(Table2[[#This Row],[Sharpe Ratio]]-AVERAGE(Table2[Sharpe Ratio]))/_xlfn.STDEV.P(Table2[Sharpe Ratio])</f>
        <v>-0.61179044057571241</v>
      </c>
      <c r="AR5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-0.73729399448217547</v>
      </c>
    </row>
    <row r="525" spans="1:44" x14ac:dyDescent="0.3">
      <c r="A525" t="s">
        <v>1561</v>
      </c>
      <c r="B525" t="s">
        <v>1562</v>
      </c>
      <c r="C525" t="s">
        <v>10076</v>
      </c>
      <c r="D525" t="s">
        <v>391</v>
      </c>
      <c r="E525">
        <v>5634.9322411200001</v>
      </c>
      <c r="F525">
        <v>51.22</v>
      </c>
      <c r="G525">
        <v>-20.515751858430701</v>
      </c>
      <c r="H525">
        <f>(Table2[[#This Row],[1Y Return vs Nifty]]-AVERAGE(Table2[1Y Return vs Nifty]))/_xlfn.STDEV.P(Table2[1Y Return vs Nifty])</f>
        <v>-0.77919879022556271</v>
      </c>
      <c r="I525">
        <v>-9.2273743485379391</v>
      </c>
      <c r="J525">
        <f>(Table2[[#This Row],[1M Return vs Nifty]]-AVERAGE(Table2[1M Return vs Nifty]))/_xlfn.STDEV.P(Table2[1M Return vs Nifty])</f>
        <v>-1.0267728761029606</v>
      </c>
      <c r="K525">
        <v>-12.964135815790501</v>
      </c>
      <c r="L525">
        <f>(Table2[[#This Row],[6M Return vs Nifty]]-AVERAGE(Table2[6M Return vs Nifty]))/_xlfn.STDEV.P(Table2[6M Return vs Nifty])</f>
        <v>-0.79158517444571874</v>
      </c>
      <c r="M525">
        <v>-5.9850660148093002</v>
      </c>
      <c r="N525">
        <f>(Table2[[#This Row],[1W Return vs Nifty]]-AVERAGE(Table2[1W Return vs Nifty]))/_xlfn.STDEV.P(Table2[1W Return vs Nifty])</f>
        <v>-0.60130780481009882</v>
      </c>
      <c r="O525">
        <v>52.36</v>
      </c>
      <c r="P525">
        <v>52.784283668036103</v>
      </c>
      <c r="Q525">
        <v>52.641405741601801</v>
      </c>
      <c r="R525">
        <v>36.701931775570699</v>
      </c>
      <c r="S525" s="2">
        <f>(Table2[[#This Row],[Close Price]]-Table2[[#This Row],[20D EMA]])/Table2[[#This Row],[20D EMA]]</f>
        <v>-2.1772345301757076E-2</v>
      </c>
      <c r="T525" s="2">
        <f>(Table2[[#This Row],[Close Price]]-Table2[[#This Row],[50D EMA]])/Table2[[#This Row],[50D EMA]]</f>
        <v>-2.9635405831667416E-2</v>
      </c>
      <c r="U525" s="2">
        <f>(Table2[[#This Row],[Close Price]]-Table2[[#This Row],[200D EMA]])/Table2[[#This Row],[200D EMA]]</f>
        <v>-2.7001667633630159E-2</v>
      </c>
      <c r="V525">
        <v>0.80165292669291499</v>
      </c>
      <c r="W525">
        <v>50.9</v>
      </c>
      <c r="X525">
        <v>51.56</v>
      </c>
      <c r="Y525">
        <v>50.45</v>
      </c>
      <c r="Z525">
        <v>53.4</v>
      </c>
      <c r="AA525">
        <v>47.3</v>
      </c>
      <c r="AB525">
        <v>55.5</v>
      </c>
      <c r="AC525" s="2">
        <f>(Table2[[#This Row],[Close Price]]/Table2[[#This Row],[Day Low]])-1</f>
        <v>6.2868369351669617E-3</v>
      </c>
      <c r="AD525" s="2">
        <f>(Table2[[#This Row],[Day High]]/Table2[[#This Row],[Close Price]])-1</f>
        <v>6.63803201874269E-3</v>
      </c>
      <c r="AE525" s="2">
        <f>(Table2[[#This Row],[Close Price]]/Table2[[#This Row],[Current Week Low]])-1</f>
        <v>1.5262636273537966E-2</v>
      </c>
      <c r="AF525" s="2">
        <f>(Table2[[#This Row],[Current Week High]]/Table2[[#This Row],[Close Price]])-1</f>
        <v>4.2561499414291326E-2</v>
      </c>
      <c r="AG525" s="2">
        <f>(Table2[[#This Row],[Close Price]]/Table2[[#This Row],[Current Month Low]])-1</f>
        <v>8.2875264270613203E-2</v>
      </c>
      <c r="AH525" s="2">
        <f>(Table2[[#This Row],[Current Month High]]/Table2[[#This Row],[Close Price]])-1</f>
        <v>8.3561108941819562E-2</v>
      </c>
      <c r="AI525">
        <v>33.346349082389601</v>
      </c>
      <c r="AJ525">
        <v>37.688172043010702</v>
      </c>
      <c r="AK525" t="str">
        <f>IF(AND(Table2[[#This Row],[20D EMA]]&gt;Table2[[#This Row],[50D EMA]],Table2[[#This Row],[50D EMA]]&gt;Table2[[#This Row],[200D EMA]]),"Uptrend","Downtrend/NoTrend")</f>
        <v>Downtrend/NoTrend</v>
      </c>
      <c r="AL525">
        <v>-0.12</v>
      </c>
      <c r="AM525" t="s">
        <v>10126</v>
      </c>
      <c r="AN525">
        <v>-3.07</v>
      </c>
      <c r="AO525" t="s">
        <v>10126</v>
      </c>
      <c r="AQ525">
        <f>(Table2[[#This Row],[Sharpe Ratio]]-AVERAGE(Table2[Sharpe Ratio]))/_xlfn.STDEV.P(Table2[Sharpe Ratio])</f>
        <v>-0.61179044057571241</v>
      </c>
      <c r="AR5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26" spans="1:44" x14ac:dyDescent="0.3">
      <c r="A526" t="s">
        <v>1573</v>
      </c>
      <c r="B526" t="s">
        <v>1574</v>
      </c>
      <c r="C526" t="s">
        <v>10082</v>
      </c>
      <c r="D526" t="s">
        <v>207</v>
      </c>
      <c r="E526">
        <v>5538.15534888</v>
      </c>
      <c r="F526">
        <v>611.1</v>
      </c>
      <c r="G526">
        <v>35.818029860713601</v>
      </c>
      <c r="H526">
        <f>(Table2[[#This Row],[1Y Return vs Nifty]]-AVERAGE(Table2[1Y Return vs Nifty]))/_xlfn.STDEV.P(Table2[1Y Return vs Nifty])</f>
        <v>-0.10505962884226488</v>
      </c>
      <c r="I526">
        <v>0.18403018341938401</v>
      </c>
      <c r="J526">
        <f>(Table2[[#This Row],[1M Return vs Nifty]]-AVERAGE(Table2[1M Return vs Nifty]))/_xlfn.STDEV.P(Table2[1M Return vs Nifty])</f>
        <v>-0.15511920451343195</v>
      </c>
      <c r="K526">
        <v>8.9676763449200294</v>
      </c>
      <c r="L526">
        <f>(Table2[[#This Row],[6M Return vs Nifty]]-AVERAGE(Table2[6M Return vs Nifty]))/_xlfn.STDEV.P(Table2[6M Return vs Nifty])</f>
        <v>-0.12156943096797063</v>
      </c>
      <c r="M526">
        <v>-7.2673316548609002</v>
      </c>
      <c r="N526">
        <f>(Table2[[#This Row],[1W Return vs Nifty]]-AVERAGE(Table2[1W Return vs Nifty]))/_xlfn.STDEV.P(Table2[1W Return vs Nifty])</f>
        <v>-0.85276462184286839</v>
      </c>
      <c r="O526">
        <v>607.91999999999996</v>
      </c>
      <c r="P526">
        <v>574.52516634554104</v>
      </c>
      <c r="Q526">
        <v>492.87832170793303</v>
      </c>
      <c r="R526">
        <v>47.1233563579394</v>
      </c>
      <c r="S526" s="2">
        <f>(Table2[[#This Row],[Close Price]]-Table2[[#This Row],[20D EMA]])/Table2[[#This Row],[20D EMA]]</f>
        <v>5.2309514409791813E-3</v>
      </c>
      <c r="T526" s="2">
        <f>(Table2[[#This Row],[Close Price]]-Table2[[#This Row],[50D EMA]])/Table2[[#This Row],[50D EMA]]</f>
        <v>6.3660977441781036E-2</v>
      </c>
      <c r="U526" s="2">
        <f>(Table2[[#This Row],[Close Price]]-Table2[[#This Row],[200D EMA]])/Table2[[#This Row],[200D EMA]]</f>
        <v>0.23985976474356305</v>
      </c>
      <c r="V526">
        <v>0.50676148723902603</v>
      </c>
      <c r="W526">
        <v>605</v>
      </c>
      <c r="X526">
        <v>617.35</v>
      </c>
      <c r="Y526">
        <v>605</v>
      </c>
      <c r="Z526">
        <v>643.04999999999995</v>
      </c>
      <c r="AA526">
        <v>497.05</v>
      </c>
      <c r="AB526">
        <v>653</v>
      </c>
      <c r="AC526" s="2">
        <f>(Table2[[#This Row],[Close Price]]/Table2[[#This Row],[Day Low]])-1</f>
        <v>1.0082644628099269E-2</v>
      </c>
      <c r="AD526" s="2">
        <f>(Table2[[#This Row],[Day High]]/Table2[[#This Row],[Close Price]])-1</f>
        <v>1.0227458681066892E-2</v>
      </c>
      <c r="AE526" s="2">
        <f>(Table2[[#This Row],[Close Price]]/Table2[[#This Row],[Current Week Low]])-1</f>
        <v>1.0082644628099269E-2</v>
      </c>
      <c r="AF526" s="2">
        <f>(Table2[[#This Row],[Current Week High]]/Table2[[#This Row],[Close Price]])-1</f>
        <v>5.2282768777613953E-2</v>
      </c>
      <c r="AG526" s="2">
        <f>(Table2[[#This Row],[Close Price]]/Table2[[#This Row],[Current Month Low]])-1</f>
        <v>0.22945377728598726</v>
      </c>
      <c r="AH526" s="2">
        <f>(Table2[[#This Row],[Current Month High]]/Table2[[#This Row],[Close Price]])-1</f>
        <v>6.8564882997872667E-2</v>
      </c>
      <c r="AI526">
        <v>6.8564882997872596</v>
      </c>
      <c r="AJ526">
        <v>90.789884483296902</v>
      </c>
      <c r="AK526" t="str">
        <f>IF(AND(Table2[[#This Row],[20D EMA]]&gt;Table2[[#This Row],[50D EMA]],Table2[[#This Row],[50D EMA]]&gt;Table2[[#This Row],[200D EMA]]),"Uptrend","Downtrend/NoTrend")</f>
        <v>Uptrend</v>
      </c>
      <c r="AL526">
        <v>0.33</v>
      </c>
      <c r="AM526" t="s">
        <v>10125</v>
      </c>
      <c r="AN526">
        <v>0.69</v>
      </c>
      <c r="AO526" t="s">
        <v>10125</v>
      </c>
      <c r="AQ526">
        <f>(Table2[[#This Row],[Sharpe Ratio]]-AVERAGE(Table2[Sharpe Ratio]))/_xlfn.STDEV.P(Table2[Sharpe Ratio])</f>
        <v>-0.61179044057571241</v>
      </c>
      <c r="AR5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-1.8463033267422484</v>
      </c>
    </row>
    <row r="527" spans="1:44" x14ac:dyDescent="0.3">
      <c r="A527" t="s">
        <v>1688</v>
      </c>
      <c r="B527" t="s">
        <v>1689</v>
      </c>
      <c r="C527" t="s">
        <v>10076</v>
      </c>
      <c r="D527" t="s">
        <v>49</v>
      </c>
      <c r="E527">
        <v>4515.3227243749998</v>
      </c>
      <c r="F527">
        <v>448.75</v>
      </c>
      <c r="G527">
        <v>-44.765748061231498</v>
      </c>
      <c r="H527">
        <f>(Table2[[#This Row],[1Y Return vs Nifty]]-AVERAGE(Table2[1Y Return vs Nifty]))/_xlfn.STDEV.P(Table2[1Y Return vs Nifty])</f>
        <v>-1.0693953934858882</v>
      </c>
      <c r="I527">
        <v>-6.8240140114765904</v>
      </c>
      <c r="J527">
        <f>(Table2[[#This Row],[1M Return vs Nifty]]-AVERAGE(Table2[1M Return vs Nifty]))/_xlfn.STDEV.P(Table2[1M Return vs Nifty])</f>
        <v>-0.80418146003549207</v>
      </c>
      <c r="K527">
        <v>-30.8092477005554</v>
      </c>
      <c r="L527">
        <f>(Table2[[#This Row],[6M Return vs Nifty]]-AVERAGE(Table2[6M Return vs Nifty]))/_xlfn.STDEV.P(Table2[6M Return vs Nifty])</f>
        <v>-1.3367524328236509</v>
      </c>
      <c r="M527">
        <v>-7.5863936681393396</v>
      </c>
      <c r="N527">
        <f>(Table2[[#This Row],[1W Return vs Nifty]]-AVERAGE(Table2[1W Return vs Nifty]))/_xlfn.STDEV.P(Table2[1W Return vs Nifty])</f>
        <v>-0.91533380859253055</v>
      </c>
      <c r="O527">
        <v>464.56</v>
      </c>
      <c r="P527">
        <v>475.19151911985603</v>
      </c>
      <c r="Q527">
        <v>511.084580660261</v>
      </c>
      <c r="R527">
        <v>35.090071776341098</v>
      </c>
      <c r="S527" s="2">
        <f>(Table2[[#This Row],[Close Price]]-Table2[[#This Row],[20D EMA]])/Table2[[#This Row],[20D EMA]]</f>
        <v>-3.4032202514206994E-2</v>
      </c>
      <c r="T527" s="2">
        <f>(Table2[[#This Row],[Close Price]]-Table2[[#This Row],[50D EMA]])/Table2[[#This Row],[50D EMA]]</f>
        <v>-5.5643920516154598E-2</v>
      </c>
      <c r="U527" s="2">
        <f>(Table2[[#This Row],[Close Price]]-Table2[[#This Row],[200D EMA]])/Table2[[#This Row],[200D EMA]]</f>
        <v>-0.12196529306310136</v>
      </c>
      <c r="V527">
        <v>1.02350687266198</v>
      </c>
      <c r="W527">
        <v>446.3</v>
      </c>
      <c r="X527">
        <v>458.6</v>
      </c>
      <c r="Y527">
        <v>446.3</v>
      </c>
      <c r="Z527">
        <v>469.85</v>
      </c>
      <c r="AA527">
        <v>416.2</v>
      </c>
      <c r="AB527">
        <v>506.3</v>
      </c>
      <c r="AC527" s="2">
        <f>(Table2[[#This Row],[Close Price]]/Table2[[#This Row],[Day Low]])-1</f>
        <v>5.4895809993278366E-3</v>
      </c>
      <c r="AD527" s="2">
        <f>(Table2[[#This Row],[Day High]]/Table2[[#This Row],[Close Price]])-1</f>
        <v>2.1949860724234105E-2</v>
      </c>
      <c r="AE527" s="2">
        <f>(Table2[[#This Row],[Close Price]]/Table2[[#This Row],[Current Week Low]])-1</f>
        <v>5.4895809993278366E-3</v>
      </c>
      <c r="AF527" s="2">
        <f>(Table2[[#This Row],[Current Week High]]/Table2[[#This Row],[Close Price]])-1</f>
        <v>4.7019498607242305E-2</v>
      </c>
      <c r="AG527" s="2">
        <f>(Table2[[#This Row],[Close Price]]/Table2[[#This Row],[Current Month Low]])-1</f>
        <v>7.8207592503604095E-2</v>
      </c>
      <c r="AH527" s="2">
        <f>(Table2[[#This Row],[Current Month High]]/Table2[[#This Row],[Close Price]])-1</f>
        <v>0.12824512534818955</v>
      </c>
      <c r="AI527">
        <v>53.983286908077901</v>
      </c>
      <c r="AJ527">
        <v>7.8207592503603998</v>
      </c>
      <c r="AK527" t="str">
        <f>IF(AND(Table2[[#This Row],[20D EMA]]&gt;Table2[[#This Row],[50D EMA]],Table2[[#This Row],[50D EMA]]&gt;Table2[[#This Row],[200D EMA]]),"Uptrend","Downtrend/NoTrend")</f>
        <v>Downtrend/NoTrend</v>
      </c>
      <c r="AL527">
        <v>-0.17</v>
      </c>
      <c r="AM527" t="s">
        <v>10126</v>
      </c>
      <c r="AN527">
        <v>-5.2</v>
      </c>
      <c r="AO527" t="s">
        <v>10126</v>
      </c>
      <c r="AQ527">
        <f>(Table2[[#This Row],[Sharpe Ratio]]-AVERAGE(Table2[Sharpe Ratio]))/_xlfn.STDEV.P(Table2[Sharpe Ratio])</f>
        <v>-0.61179044057571241</v>
      </c>
      <c r="AR5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28" spans="1:44" x14ac:dyDescent="0.3">
      <c r="A528" t="s">
        <v>1722</v>
      </c>
      <c r="B528" t="s">
        <v>1723</v>
      </c>
      <c r="C528" t="s">
        <v>10078</v>
      </c>
      <c r="D528" t="s">
        <v>272</v>
      </c>
      <c r="E528">
        <v>4205.2115149250003</v>
      </c>
      <c r="F528">
        <v>498.25</v>
      </c>
      <c r="G528">
        <v>-18.077122422332302</v>
      </c>
      <c r="H528">
        <f>(Table2[[#This Row],[1Y Return vs Nifty]]-AVERAGE(Table2[1Y Return vs Nifty]))/_xlfn.STDEV.P(Table2[1Y Return vs Nifty])</f>
        <v>-0.75001602363673081</v>
      </c>
      <c r="I528">
        <v>-5.5779069709518403</v>
      </c>
      <c r="J528">
        <f>(Table2[[#This Row],[1M Return vs Nifty]]-AVERAGE(Table2[1M Return vs Nifty]))/_xlfn.STDEV.P(Table2[1M Return vs Nifty])</f>
        <v>-0.68877107964234741</v>
      </c>
      <c r="K528">
        <v>-10.177791193066399</v>
      </c>
      <c r="L528">
        <f>(Table2[[#This Row],[6M Return vs Nifty]]-AVERAGE(Table2[6M Return vs Nifty]))/_xlfn.STDEV.P(Table2[6M Return vs Nifty])</f>
        <v>-0.70646248826276214</v>
      </c>
      <c r="M528">
        <v>-5.91067368477787</v>
      </c>
      <c r="N528">
        <f>(Table2[[#This Row],[1W Return vs Nifty]]-AVERAGE(Table2[1W Return vs Nifty]))/_xlfn.STDEV.P(Table2[1W Return vs Nifty])</f>
        <v>-0.58671920636601815</v>
      </c>
      <c r="O528">
        <v>505.17</v>
      </c>
      <c r="P528">
        <v>515.64699526203106</v>
      </c>
      <c r="Q528">
        <v>512.31035725338904</v>
      </c>
      <c r="R528">
        <v>40.554255431160797</v>
      </c>
      <c r="S528" s="2">
        <f>(Table2[[#This Row],[Close Price]]-Table2[[#This Row],[20D EMA]])/Table2[[#This Row],[20D EMA]]</f>
        <v>-1.3698358968268138E-2</v>
      </c>
      <c r="T528" s="2">
        <f>(Table2[[#This Row],[Close Price]]-Table2[[#This Row],[50D EMA]])/Table2[[#This Row],[50D EMA]]</f>
        <v>-3.3738187988840318E-2</v>
      </c>
      <c r="U528" s="2">
        <f>(Table2[[#This Row],[Close Price]]-Table2[[#This Row],[200D EMA]])/Table2[[#This Row],[200D EMA]]</f>
        <v>-2.7444999021237395E-2</v>
      </c>
      <c r="V528">
        <v>0.65625655313345399</v>
      </c>
      <c r="W528">
        <v>494</v>
      </c>
      <c r="X528">
        <v>502.65</v>
      </c>
      <c r="Y528">
        <v>485.65</v>
      </c>
      <c r="Z528">
        <v>507.5</v>
      </c>
      <c r="AA528">
        <v>468</v>
      </c>
      <c r="AB528">
        <v>547.95000000000005</v>
      </c>
      <c r="AC528" s="2">
        <f>(Table2[[#This Row],[Close Price]]/Table2[[#This Row],[Day Low]])-1</f>
        <v>8.6032388663968007E-3</v>
      </c>
      <c r="AD528" s="2">
        <f>(Table2[[#This Row],[Day High]]/Table2[[#This Row],[Close Price]])-1</f>
        <v>8.8309081786250854E-3</v>
      </c>
      <c r="AE528" s="2">
        <f>(Table2[[#This Row],[Close Price]]/Table2[[#This Row],[Current Week Low]])-1</f>
        <v>2.5944610316071204E-2</v>
      </c>
      <c r="AF528" s="2">
        <f>(Table2[[#This Row],[Current Week High]]/Table2[[#This Row],[Close Price]])-1</f>
        <v>1.8564977420973516E-2</v>
      </c>
      <c r="AG528" s="2">
        <f>(Table2[[#This Row],[Close Price]]/Table2[[#This Row],[Current Month Low]])-1</f>
        <v>6.4636752136752129E-2</v>
      </c>
      <c r="AH528" s="2">
        <f>(Table2[[#This Row],[Current Month High]]/Table2[[#This Row],[Close Price]])-1</f>
        <v>9.9749121926743678E-2</v>
      </c>
      <c r="AI528">
        <v>40.291018564977399</v>
      </c>
      <c r="AJ528">
        <v>14.395591780507299</v>
      </c>
      <c r="AK528" t="str">
        <f>IF(AND(Table2[[#This Row],[20D EMA]]&gt;Table2[[#This Row],[50D EMA]],Table2[[#This Row],[50D EMA]]&gt;Table2[[#This Row],[200D EMA]]),"Uptrend","Downtrend/NoTrend")</f>
        <v>Downtrend/NoTrend</v>
      </c>
      <c r="AL528">
        <v>-0.17</v>
      </c>
      <c r="AM528" t="s">
        <v>10126</v>
      </c>
      <c r="AN528">
        <v>-4.1500000000000004</v>
      </c>
      <c r="AO528" t="s">
        <v>10126</v>
      </c>
      <c r="AQ528">
        <f>(Table2[[#This Row],[Sharpe Ratio]]-AVERAGE(Table2[Sharpe Ratio]))/_xlfn.STDEV.P(Table2[Sharpe Ratio])</f>
        <v>-0.61179044057571241</v>
      </c>
      <c r="AR5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29" spans="1:44" x14ac:dyDescent="0.3">
      <c r="A529" t="s">
        <v>1754</v>
      </c>
      <c r="B529" t="s">
        <v>1755</v>
      </c>
      <c r="C529" t="s">
        <v>10084</v>
      </c>
      <c r="D529" t="s">
        <v>507</v>
      </c>
      <c r="E529">
        <v>4023.8346753750002</v>
      </c>
      <c r="F529">
        <v>361.25</v>
      </c>
      <c r="G529">
        <v>12.4383490778268</v>
      </c>
      <c r="H529">
        <f>(Table2[[#This Row],[1Y Return vs Nifty]]-AVERAGE(Table2[1Y Return vs Nifty]))/_xlfn.STDEV.P(Table2[1Y Return vs Nifty])</f>
        <v>-0.384841278775919</v>
      </c>
      <c r="I529">
        <v>5.5596124383675098</v>
      </c>
      <c r="J529">
        <f>(Table2[[#This Row],[1M Return vs Nifty]]-AVERAGE(Table2[1M Return vs Nifty]))/_xlfn.STDEV.P(Table2[1M Return vs Nifty])</f>
        <v>0.34274973667876668</v>
      </c>
      <c r="K529">
        <v>-4.1541069910774402</v>
      </c>
      <c r="L529">
        <f>(Table2[[#This Row],[6M Return vs Nifty]]-AVERAGE(Table2[6M Return vs Nifty]))/_xlfn.STDEV.P(Table2[6M Return vs Nifty])</f>
        <v>-0.52243924296518596</v>
      </c>
      <c r="M529">
        <v>-2.4052812254049698</v>
      </c>
      <c r="N529">
        <f>(Table2[[#This Row],[1W Return vs Nifty]]-AVERAGE(Table2[1W Return vs Nifty]))/_xlfn.STDEV.P(Table2[1W Return vs Nifty])</f>
        <v>0.10070062518238923</v>
      </c>
      <c r="O529">
        <v>342.84</v>
      </c>
      <c r="P529">
        <v>328.56990157946302</v>
      </c>
      <c r="Q529">
        <v>310.701975257583</v>
      </c>
      <c r="R529">
        <v>61.121624175443799</v>
      </c>
      <c r="S529" s="2">
        <f>(Table2[[#This Row],[Close Price]]-Table2[[#This Row],[20D EMA]])/Table2[[#This Row],[20D EMA]]</f>
        <v>5.3698518259246375E-2</v>
      </c>
      <c r="T529" s="2">
        <f>(Table2[[#This Row],[Close Price]]-Table2[[#This Row],[50D EMA]])/Table2[[#This Row],[50D EMA]]</f>
        <v>9.9461631340670612E-2</v>
      </c>
      <c r="U529" s="2">
        <f>(Table2[[#This Row],[Close Price]]-Table2[[#This Row],[200D EMA]])/Table2[[#This Row],[200D EMA]]</f>
        <v>0.16268974376654954</v>
      </c>
      <c r="V529">
        <v>2.6803020353856102</v>
      </c>
      <c r="W529">
        <v>357.15</v>
      </c>
      <c r="X529">
        <v>367</v>
      </c>
      <c r="Y529">
        <v>352.75</v>
      </c>
      <c r="Z529">
        <v>388.4</v>
      </c>
      <c r="AA529">
        <v>251.95</v>
      </c>
      <c r="AB529">
        <v>388.4</v>
      </c>
      <c r="AC529" s="2">
        <f>(Table2[[#This Row],[Close Price]]/Table2[[#This Row],[Day Low]])-1</f>
        <v>1.1479770404591916E-2</v>
      </c>
      <c r="AD529" s="2">
        <f>(Table2[[#This Row],[Day High]]/Table2[[#This Row],[Close Price]])-1</f>
        <v>1.591695501730106E-2</v>
      </c>
      <c r="AE529" s="2">
        <f>(Table2[[#This Row],[Close Price]]/Table2[[#This Row],[Current Week Low]])-1</f>
        <v>2.4096385542168752E-2</v>
      </c>
      <c r="AF529" s="2">
        <f>(Table2[[#This Row],[Current Week High]]/Table2[[#This Row],[Close Price]])-1</f>
        <v>7.515570934256055E-2</v>
      </c>
      <c r="AG529" s="2">
        <f>(Table2[[#This Row],[Close Price]]/Table2[[#This Row],[Current Month Low]])-1</f>
        <v>0.43381623337963893</v>
      </c>
      <c r="AH529" s="2">
        <f>(Table2[[#This Row],[Current Month High]]/Table2[[#This Row],[Close Price]])-1</f>
        <v>7.515570934256055E-2</v>
      </c>
      <c r="AI529">
        <v>8.7889273356401301</v>
      </c>
      <c r="AJ529">
        <v>53.5274118147046</v>
      </c>
      <c r="AK529" t="str">
        <f>IF(AND(Table2[[#This Row],[20D EMA]]&gt;Table2[[#This Row],[50D EMA]],Table2[[#This Row],[50D EMA]]&gt;Table2[[#This Row],[200D EMA]]),"Uptrend","Downtrend/NoTrend")</f>
        <v>Uptrend</v>
      </c>
      <c r="AL529">
        <v>0.05</v>
      </c>
      <c r="AM529" t="s">
        <v>10125</v>
      </c>
      <c r="AN529">
        <v>16.93</v>
      </c>
      <c r="AO529" t="s">
        <v>10125</v>
      </c>
      <c r="AQ529">
        <f>(Table2[[#This Row],[Sharpe Ratio]]-AVERAGE(Table2[Sharpe Ratio]))/_xlfn.STDEV.P(Table2[Sharpe Ratio])</f>
        <v>-0.61179044057571241</v>
      </c>
      <c r="AR5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-1.0756206004556614</v>
      </c>
    </row>
    <row r="530" spans="1:44" x14ac:dyDescent="0.3">
      <c r="A530" t="s">
        <v>1843</v>
      </c>
      <c r="B530" t="s">
        <v>1844</v>
      </c>
      <c r="C530" t="s">
        <v>10082</v>
      </c>
      <c r="D530" t="s">
        <v>275</v>
      </c>
      <c r="E530">
        <v>3575.2329532849999</v>
      </c>
      <c r="F530">
        <v>416.45</v>
      </c>
      <c r="G530">
        <v>-3.01391096182047</v>
      </c>
      <c r="H530">
        <f>(Table2[[#This Row],[1Y Return vs Nifty]]-AVERAGE(Table2[1Y Return vs Nifty]))/_xlfn.STDEV.P(Table2[1Y Return vs Nifty])</f>
        <v>-0.5697564985021385</v>
      </c>
      <c r="I530">
        <v>-4.96464276795089</v>
      </c>
      <c r="J530">
        <f>(Table2[[#This Row],[1M Return vs Nifty]]-AVERAGE(Table2[1M Return vs Nifty]))/_xlfn.STDEV.P(Table2[1M Return vs Nifty])</f>
        <v>-0.63197254416498316</v>
      </c>
      <c r="K530">
        <v>0.80524690025882395</v>
      </c>
      <c r="L530">
        <f>(Table2[[#This Row],[6M Return vs Nifty]]-AVERAGE(Table2[6M Return vs Nifty]))/_xlfn.STDEV.P(Table2[6M Return vs Nifty])</f>
        <v>-0.37093123440100534</v>
      </c>
      <c r="M530">
        <v>-5.3487348000072599</v>
      </c>
      <c r="N530">
        <f>(Table2[[#This Row],[1W Return vs Nifty]]-AVERAGE(Table2[1W Return vs Nifty]))/_xlfn.STDEV.P(Table2[1W Return vs Nifty])</f>
        <v>-0.47652100802259562</v>
      </c>
      <c r="O530">
        <v>419.95</v>
      </c>
      <c r="P530">
        <v>425.72223972235298</v>
      </c>
      <c r="Q530">
        <v>403.95902867861003</v>
      </c>
      <c r="R530">
        <v>46.797434493500397</v>
      </c>
      <c r="S530" s="2">
        <f>(Table2[[#This Row],[Close Price]]-Table2[[#This Row],[20D EMA]])/Table2[[#This Row],[20D EMA]]</f>
        <v>-8.3343255149422556E-3</v>
      </c>
      <c r="T530" s="2">
        <f>(Table2[[#This Row],[Close Price]]-Table2[[#This Row],[50D EMA]])/Table2[[#This Row],[50D EMA]]</f>
        <v>-2.1780021942006483E-2</v>
      </c>
      <c r="U530" s="2">
        <f>(Table2[[#This Row],[Close Price]]-Table2[[#This Row],[200D EMA]])/Table2[[#This Row],[200D EMA]]</f>
        <v>3.0921381711034326E-2</v>
      </c>
      <c r="V530">
        <v>0.91363255816536704</v>
      </c>
      <c r="W530">
        <v>411.05</v>
      </c>
      <c r="X530">
        <v>420.05</v>
      </c>
      <c r="Y530">
        <v>409</v>
      </c>
      <c r="Z530">
        <v>429.85</v>
      </c>
      <c r="AA530">
        <v>382</v>
      </c>
      <c r="AB530">
        <v>439.45</v>
      </c>
      <c r="AC530" s="2">
        <f>(Table2[[#This Row],[Close Price]]/Table2[[#This Row],[Day Low]])-1</f>
        <v>1.3137087945505277E-2</v>
      </c>
      <c r="AD530" s="2">
        <f>(Table2[[#This Row],[Day High]]/Table2[[#This Row],[Close Price]])-1</f>
        <v>8.644495137471564E-3</v>
      </c>
      <c r="AE530" s="2">
        <f>(Table2[[#This Row],[Close Price]]/Table2[[#This Row],[Current Week Low]])-1</f>
        <v>1.8215158924205443E-2</v>
      </c>
      <c r="AF530" s="2">
        <f>(Table2[[#This Row],[Current Week High]]/Table2[[#This Row],[Close Price]])-1</f>
        <v>3.217673190058834E-2</v>
      </c>
      <c r="AG530" s="2">
        <f>(Table2[[#This Row],[Close Price]]/Table2[[#This Row],[Current Month Low]])-1</f>
        <v>9.0183246073298307E-2</v>
      </c>
      <c r="AH530" s="2">
        <f>(Table2[[#This Row],[Current Month High]]/Table2[[#This Row],[Close Price]])-1</f>
        <v>5.5228718933845622E-2</v>
      </c>
      <c r="AI530">
        <v>21.239044303037499</v>
      </c>
      <c r="AJ530">
        <v>36.050310356092702</v>
      </c>
      <c r="AK530" t="str">
        <f>IF(AND(Table2[[#This Row],[20D EMA]]&gt;Table2[[#This Row],[50D EMA]],Table2[[#This Row],[50D EMA]]&gt;Table2[[#This Row],[200D EMA]]),"Uptrend","Downtrend/NoTrend")</f>
        <v>Downtrend/NoTrend</v>
      </c>
      <c r="AL530">
        <v>-0.12</v>
      </c>
      <c r="AM530" t="s">
        <v>10126</v>
      </c>
      <c r="AN530">
        <v>0.06</v>
      </c>
      <c r="AO530" t="s">
        <v>10125</v>
      </c>
      <c r="AQ530">
        <f>(Table2[[#This Row],[Sharpe Ratio]]-AVERAGE(Table2[Sharpe Ratio]))/_xlfn.STDEV.P(Table2[Sharpe Ratio])</f>
        <v>-0.61179044057571241</v>
      </c>
      <c r="AR5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1" spans="1:44" x14ac:dyDescent="0.3">
      <c r="A531" t="s">
        <v>1853</v>
      </c>
      <c r="B531" t="s">
        <v>1854</v>
      </c>
      <c r="C531" t="s">
        <v>10084</v>
      </c>
      <c r="D531" t="s">
        <v>132</v>
      </c>
      <c r="E531">
        <v>3557.8150338999999</v>
      </c>
      <c r="F531">
        <v>541</v>
      </c>
      <c r="G531">
        <v>-25.398106632801099</v>
      </c>
      <c r="H531">
        <f>(Table2[[#This Row],[1Y Return vs Nifty]]-AVERAGE(Table2[1Y Return vs Nifty]))/_xlfn.STDEV.P(Table2[1Y Return vs Nifty])</f>
        <v>-0.83762530541283031</v>
      </c>
      <c r="I531">
        <v>8.4829807148254694</v>
      </c>
      <c r="J531">
        <f>(Table2[[#This Row],[1M Return vs Nifty]]-AVERAGE(Table2[1M Return vs Nifty]))/_xlfn.STDEV.P(Table2[1M Return vs Nifty])</f>
        <v>0.61350259645972671</v>
      </c>
      <c r="K531">
        <v>-12.453437119987001</v>
      </c>
      <c r="L531">
        <f>(Table2[[#This Row],[6M Return vs Nifty]]-AVERAGE(Table2[6M Return vs Nifty]))/_xlfn.STDEV.P(Table2[6M Return vs Nifty])</f>
        <v>-0.77598335532313456</v>
      </c>
      <c r="M531">
        <v>2.5743827859153998</v>
      </c>
      <c r="N531">
        <f>(Table2[[#This Row],[1W Return vs Nifty]]-AVERAGE(Table2[1W Return vs Nifty]))/_xlfn.STDEV.P(Table2[1W Return vs Nifty])</f>
        <v>1.0772303106607157</v>
      </c>
      <c r="O531">
        <v>523.78</v>
      </c>
      <c r="P531">
        <v>512.32840238058304</v>
      </c>
      <c r="Q531">
        <v>510.324938296558</v>
      </c>
      <c r="R531">
        <v>60.2123825275781</v>
      </c>
      <c r="S531" s="2">
        <f>(Table2[[#This Row],[Close Price]]-Table2[[#This Row],[20D EMA]])/Table2[[#This Row],[20D EMA]]</f>
        <v>3.2876398487914828E-2</v>
      </c>
      <c r="T531" s="2">
        <f>(Table2[[#This Row],[Close Price]]-Table2[[#This Row],[50D EMA]])/Table2[[#This Row],[50D EMA]]</f>
        <v>5.5963318617885775E-2</v>
      </c>
      <c r="U531" s="2">
        <f>(Table2[[#This Row],[Close Price]]-Table2[[#This Row],[200D EMA]])/Table2[[#This Row],[200D EMA]]</f>
        <v>6.0108882403109659E-2</v>
      </c>
      <c r="V531">
        <v>1.50911703149919</v>
      </c>
      <c r="W531">
        <v>538.15</v>
      </c>
      <c r="X531">
        <v>553</v>
      </c>
      <c r="Y531">
        <v>526</v>
      </c>
      <c r="Z531">
        <v>575</v>
      </c>
      <c r="AA531">
        <v>457.2</v>
      </c>
      <c r="AB531">
        <v>575</v>
      </c>
      <c r="AC531" s="2">
        <f>(Table2[[#This Row],[Close Price]]/Table2[[#This Row],[Day Low]])-1</f>
        <v>5.2959212115581966E-3</v>
      </c>
      <c r="AD531" s="2">
        <f>(Table2[[#This Row],[Day High]]/Table2[[#This Row],[Close Price]])-1</f>
        <v>2.2181146025878062E-2</v>
      </c>
      <c r="AE531" s="2">
        <f>(Table2[[#This Row],[Close Price]]/Table2[[#This Row],[Current Week Low]])-1</f>
        <v>2.8517110266159662E-2</v>
      </c>
      <c r="AF531" s="2">
        <f>(Table2[[#This Row],[Current Week High]]/Table2[[#This Row],[Close Price]])-1</f>
        <v>6.2846580406654251E-2</v>
      </c>
      <c r="AG531" s="2">
        <f>(Table2[[#This Row],[Close Price]]/Table2[[#This Row],[Current Month Low]])-1</f>
        <v>0.18328958880139989</v>
      </c>
      <c r="AH531" s="2">
        <f>(Table2[[#This Row],[Current Month High]]/Table2[[#This Row],[Close Price]])-1</f>
        <v>6.2846580406654251E-2</v>
      </c>
      <c r="AI531">
        <v>35.323475046210703</v>
      </c>
      <c r="AJ531">
        <v>20.422927100723399</v>
      </c>
      <c r="AK531" t="str">
        <f>IF(AND(Table2[[#This Row],[20D EMA]]&gt;Table2[[#This Row],[50D EMA]],Table2[[#This Row],[50D EMA]]&gt;Table2[[#This Row],[200D EMA]]),"Uptrend","Downtrend/NoTrend")</f>
        <v>Uptrend</v>
      </c>
      <c r="AL531">
        <v>-0.04</v>
      </c>
      <c r="AM531" t="s">
        <v>10126</v>
      </c>
      <c r="AN531">
        <v>6.09</v>
      </c>
      <c r="AO531" t="s">
        <v>10125</v>
      </c>
      <c r="AQ531">
        <f>(Table2[[#This Row],[Sharpe Ratio]]-AVERAGE(Table2[Sharpe Ratio]))/_xlfn.STDEV.P(Table2[Sharpe Ratio])</f>
        <v>-0.61179044057571241</v>
      </c>
      <c r="AR5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-0.53466619419123473</v>
      </c>
    </row>
    <row r="532" spans="1:44" x14ac:dyDescent="0.3">
      <c r="A532" t="s">
        <v>1865</v>
      </c>
      <c r="B532" t="s">
        <v>1866</v>
      </c>
      <c r="C532" t="s">
        <v>10091</v>
      </c>
      <c r="D532" t="s">
        <v>109</v>
      </c>
      <c r="E532">
        <v>3484.7590427999999</v>
      </c>
      <c r="F532">
        <v>21.41</v>
      </c>
      <c r="G532">
        <v>-35.256778866248702</v>
      </c>
      <c r="H532">
        <f>(Table2[[#This Row],[1Y Return vs Nifty]]-AVERAGE(Table2[1Y Return vs Nifty]))/_xlfn.STDEV.P(Table2[1Y Return vs Nifty])</f>
        <v>-0.95560277521849357</v>
      </c>
      <c r="I532">
        <v>-15.4849789409317</v>
      </c>
      <c r="J532">
        <f>(Table2[[#This Row],[1M Return vs Nifty]]-AVERAGE(Table2[1M Return vs Nifty]))/_xlfn.STDEV.P(Table2[1M Return vs Nifty])</f>
        <v>-1.6063318568899798</v>
      </c>
      <c r="K532">
        <v>-38.160544345532401</v>
      </c>
      <c r="L532">
        <f>(Table2[[#This Row],[6M Return vs Nifty]]-AVERAGE(Table2[6M Return vs Nifty]))/_xlfn.STDEV.P(Table2[6M Return vs Nifty])</f>
        <v>-1.5613341705759665</v>
      </c>
      <c r="M532">
        <v>-5.0959115542262596</v>
      </c>
      <c r="N532">
        <f>(Table2[[#This Row],[1W Return vs Nifty]]-AVERAGE(Table2[1W Return vs Nifty]))/_xlfn.STDEV.P(Table2[1W Return vs Nifty])</f>
        <v>-0.42694147733079169</v>
      </c>
      <c r="O532">
        <v>22.41</v>
      </c>
      <c r="P532">
        <v>23.612925287637299</v>
      </c>
      <c r="Q532">
        <v>25.9132391420289</v>
      </c>
      <c r="R532">
        <v>40.499942296388298</v>
      </c>
      <c r="S532" s="2">
        <f>(Table2[[#This Row],[Close Price]]-Table2[[#This Row],[20D EMA]])/Table2[[#This Row],[20D EMA]]</f>
        <v>-4.4622936189201247E-2</v>
      </c>
      <c r="T532" s="2">
        <f>(Table2[[#This Row],[Close Price]]-Table2[[#This Row],[50D EMA]])/Table2[[#This Row],[50D EMA]]</f>
        <v>-9.3293196874283724E-2</v>
      </c>
      <c r="U532" s="2">
        <f>(Table2[[#This Row],[Close Price]]-Table2[[#This Row],[200D EMA]])/Table2[[#This Row],[200D EMA]]</f>
        <v>-0.17378140638254128</v>
      </c>
      <c r="V532">
        <v>0.423305867899405</v>
      </c>
      <c r="W532">
        <v>21.29</v>
      </c>
      <c r="X532">
        <v>21.78</v>
      </c>
      <c r="Y532">
        <v>21.29</v>
      </c>
      <c r="Z532">
        <v>22.5</v>
      </c>
      <c r="AA532">
        <v>20.55</v>
      </c>
      <c r="AB532">
        <v>24.7</v>
      </c>
      <c r="AC532" s="2">
        <f>(Table2[[#This Row],[Close Price]]/Table2[[#This Row],[Day Low]])-1</f>
        <v>5.6364490371065834E-3</v>
      </c>
      <c r="AD532" s="2">
        <f>(Table2[[#This Row],[Day High]]/Table2[[#This Row],[Close Price]])-1</f>
        <v>1.7281644091545978E-2</v>
      </c>
      <c r="AE532" s="2">
        <f>(Table2[[#This Row],[Close Price]]/Table2[[#This Row],[Current Week Low]])-1</f>
        <v>5.6364490371065834E-3</v>
      </c>
      <c r="AF532" s="2">
        <f>(Table2[[#This Row],[Current Week High]]/Table2[[#This Row],[Close Price]])-1</f>
        <v>5.0910789350770758E-2</v>
      </c>
      <c r="AG532" s="2">
        <f>(Table2[[#This Row],[Close Price]]/Table2[[#This Row],[Current Month Low]])-1</f>
        <v>4.1849148418491522E-2</v>
      </c>
      <c r="AH532" s="2">
        <f>(Table2[[#This Row],[Current Month High]]/Table2[[#This Row],[Close Price]])-1</f>
        <v>0.15366651097617923</v>
      </c>
      <c r="AI532">
        <v>110.88276506305399</v>
      </c>
      <c r="AJ532">
        <v>28.203592814371198</v>
      </c>
      <c r="AK532" t="str">
        <f>IF(AND(Table2[[#This Row],[20D EMA]]&gt;Table2[[#This Row],[50D EMA]],Table2[[#This Row],[50D EMA]]&gt;Table2[[#This Row],[200D EMA]]),"Uptrend","Downtrend/NoTrend")</f>
        <v>Downtrend/NoTrend</v>
      </c>
      <c r="AL532">
        <v>-0.31</v>
      </c>
      <c r="AM532" t="s">
        <v>10126</v>
      </c>
      <c r="AN532">
        <v>-8.35</v>
      </c>
      <c r="AO532" t="s">
        <v>10126</v>
      </c>
      <c r="AQ532">
        <f>(Table2[[#This Row],[Sharpe Ratio]]-AVERAGE(Table2[Sharpe Ratio]))/_xlfn.STDEV.P(Table2[Sharpe Ratio])</f>
        <v>-0.61179044057571241</v>
      </c>
      <c r="AR5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3" spans="1:44" x14ac:dyDescent="0.3">
      <c r="A533" t="s">
        <v>1902</v>
      </c>
      <c r="B533" t="s">
        <v>1903</v>
      </c>
      <c r="C533" t="s">
        <v>10084</v>
      </c>
      <c r="D533" t="s">
        <v>72</v>
      </c>
      <c r="E533">
        <v>3351.2101499999999</v>
      </c>
      <c r="F533">
        <v>781.35</v>
      </c>
      <c r="G533">
        <v>-66.219181527529898</v>
      </c>
      <c r="H533">
        <f>(Table2[[#This Row],[1Y Return vs Nifty]]-AVERAGE(Table2[1Y Return vs Nifty]))/_xlfn.STDEV.P(Table2[1Y Return vs Nifty])</f>
        <v>-1.3261258881270432</v>
      </c>
      <c r="I533">
        <v>7.5162476532468503</v>
      </c>
      <c r="J533">
        <f>(Table2[[#This Row],[1M Return vs Nifty]]-AVERAGE(Table2[1M Return vs Nifty]))/_xlfn.STDEV.P(Table2[1M Return vs Nifty])</f>
        <v>0.52396692516744836</v>
      </c>
      <c r="K533">
        <v>-15.424057306860901</v>
      </c>
      <c r="L533">
        <f>(Table2[[#This Row],[6M Return vs Nifty]]-AVERAGE(Table2[6M Return vs Nifty]))/_xlfn.STDEV.P(Table2[6M Return vs Nifty])</f>
        <v>-0.86673565059693458</v>
      </c>
      <c r="M533">
        <v>-4.1293803406465202</v>
      </c>
      <c r="N533">
        <f>(Table2[[#This Row],[1W Return vs Nifty]]-AVERAGE(Table2[1W Return vs Nifty]))/_xlfn.STDEV.P(Table2[1W Return vs Nifty])</f>
        <v>-0.23740129553211145</v>
      </c>
      <c r="O533">
        <v>754.37</v>
      </c>
      <c r="P533">
        <v>727.70193136268495</v>
      </c>
      <c r="Q533">
        <v>804.41108196811194</v>
      </c>
      <c r="R533">
        <v>55.852731336916698</v>
      </c>
      <c r="S533" s="2">
        <f>(Table2[[#This Row],[Close Price]]-Table2[[#This Row],[20D EMA]])/Table2[[#This Row],[20D EMA]]</f>
        <v>3.5764942932513248E-2</v>
      </c>
      <c r="T533" s="2">
        <f>(Table2[[#This Row],[Close Price]]-Table2[[#This Row],[50D EMA]])/Table2[[#This Row],[50D EMA]]</f>
        <v>7.3722586577246563E-2</v>
      </c>
      <c r="U533" s="2">
        <f>(Table2[[#This Row],[Close Price]]-Table2[[#This Row],[200D EMA]])/Table2[[#This Row],[200D EMA]]</f>
        <v>-2.8668279795063908E-2</v>
      </c>
      <c r="V533">
        <v>3.50538521617236</v>
      </c>
      <c r="W533">
        <v>777.15</v>
      </c>
      <c r="X533">
        <v>798</v>
      </c>
      <c r="Y533">
        <v>771.5</v>
      </c>
      <c r="Z533">
        <v>830</v>
      </c>
      <c r="AA533">
        <v>618.79999999999995</v>
      </c>
      <c r="AB533">
        <v>854.4</v>
      </c>
      <c r="AC533" s="2">
        <f>(Table2[[#This Row],[Close Price]]/Table2[[#This Row],[Day Low]])-1</f>
        <v>5.4043620922601399E-3</v>
      </c>
      <c r="AD533" s="2">
        <f>(Table2[[#This Row],[Day High]]/Table2[[#This Row],[Close Price]])-1</f>
        <v>2.1309272413131186E-2</v>
      </c>
      <c r="AE533" s="2">
        <f>(Table2[[#This Row],[Close Price]]/Table2[[#This Row],[Current Week Low]])-1</f>
        <v>1.2767336357744741E-2</v>
      </c>
      <c r="AF533" s="2">
        <f>(Table2[[#This Row],[Current Week High]]/Table2[[#This Row],[Close Price]])-1</f>
        <v>6.2264030204133736E-2</v>
      </c>
      <c r="AG533" s="2">
        <f>(Table2[[#This Row],[Close Price]]/Table2[[#This Row],[Current Month Low]])-1</f>
        <v>0.26268584356819669</v>
      </c>
      <c r="AH533" s="2">
        <f>(Table2[[#This Row],[Current Month High]]/Table2[[#This Row],[Close Price]])-1</f>
        <v>9.3492033019773491E-2</v>
      </c>
      <c r="AI533">
        <v>72.003583541306696</v>
      </c>
      <c r="AJ533">
        <v>26.268584356819598</v>
      </c>
      <c r="AK533" t="str">
        <f>IF(AND(Table2[[#This Row],[20D EMA]]&gt;Table2[[#This Row],[50D EMA]],Table2[[#This Row],[50D EMA]]&gt;Table2[[#This Row],[200D EMA]]),"Uptrend","Downtrend/NoTrend")</f>
        <v>Downtrend/NoTrend</v>
      </c>
      <c r="AL533">
        <v>0.03</v>
      </c>
      <c r="AM533" t="s">
        <v>10125</v>
      </c>
      <c r="AN533">
        <v>13.12</v>
      </c>
      <c r="AO533" t="s">
        <v>10125</v>
      </c>
      <c r="AQ533">
        <f>(Table2[[#This Row],[Sharpe Ratio]]-AVERAGE(Table2[Sharpe Ratio]))/_xlfn.STDEV.P(Table2[Sharpe Ratio])</f>
        <v>-0.61179044057571241</v>
      </c>
      <c r="AR5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4" spans="1:44" x14ac:dyDescent="0.3">
      <c r="A534" t="s">
        <v>1990</v>
      </c>
      <c r="B534" t="s">
        <v>1991</v>
      </c>
      <c r="C534" t="s">
        <v>10080</v>
      </c>
      <c r="D534" t="s">
        <v>1549</v>
      </c>
      <c r="E534">
        <v>3007.3592407000001</v>
      </c>
      <c r="F534">
        <v>727.7</v>
      </c>
      <c r="G534">
        <v>-29.3947240862162</v>
      </c>
      <c r="H534">
        <f>(Table2[[#This Row],[1Y Return vs Nifty]]-AVERAGE(Table2[1Y Return vs Nifty]))/_xlfn.STDEV.P(Table2[1Y Return vs Nifty])</f>
        <v>-0.88545231535595115</v>
      </c>
      <c r="I534">
        <v>1.4238342097705801</v>
      </c>
      <c r="J534">
        <f>(Table2[[#This Row],[1M Return vs Nifty]]-AVERAGE(Table2[1M Return vs Nifty]))/_xlfn.STDEV.P(Table2[1M Return vs Nifty])</f>
        <v>-4.029258878875986E-2</v>
      </c>
      <c r="K534">
        <v>-21.140145454687101</v>
      </c>
      <c r="L534">
        <f>(Table2[[#This Row],[6M Return vs Nifty]]-AVERAGE(Table2[6M Return vs Nifty]))/_xlfn.STDEV.P(Table2[6M Return vs Nifty])</f>
        <v>-1.0413618521203585</v>
      </c>
      <c r="M534">
        <v>-2.7403974194017802</v>
      </c>
      <c r="N534">
        <f>(Table2[[#This Row],[1W Return vs Nifty]]-AVERAGE(Table2[1W Return vs Nifty]))/_xlfn.STDEV.P(Table2[1W Return vs Nifty])</f>
        <v>3.4983156939862634E-2</v>
      </c>
      <c r="O534">
        <v>715.48</v>
      </c>
      <c r="P534">
        <v>725.59703273634705</v>
      </c>
      <c r="Q534">
        <v>732.646902226375</v>
      </c>
      <c r="R534">
        <v>57.076155620862799</v>
      </c>
      <c r="S534" s="2">
        <f>(Table2[[#This Row],[Close Price]]-Table2[[#This Row],[20D EMA]])/Table2[[#This Row],[20D EMA]]</f>
        <v>1.7079443171018095E-2</v>
      </c>
      <c r="T534" s="2">
        <f>(Table2[[#This Row],[Close Price]]-Table2[[#This Row],[50D EMA]])/Table2[[#This Row],[50D EMA]]</f>
        <v>2.898257805330819E-3</v>
      </c>
      <c r="U534" s="2">
        <f>(Table2[[#This Row],[Close Price]]-Table2[[#This Row],[200D EMA]])/Table2[[#This Row],[200D EMA]]</f>
        <v>-6.7520960115196853E-3</v>
      </c>
      <c r="V534">
        <v>1.0694025647963401</v>
      </c>
      <c r="W534">
        <v>723.15</v>
      </c>
      <c r="X534">
        <v>743.4</v>
      </c>
      <c r="Y534">
        <v>706.6</v>
      </c>
      <c r="Z534">
        <v>746.95</v>
      </c>
      <c r="AA534">
        <v>639</v>
      </c>
      <c r="AB534">
        <v>747.4</v>
      </c>
      <c r="AC534" s="2">
        <f>(Table2[[#This Row],[Close Price]]/Table2[[#This Row],[Day Low]])-1</f>
        <v>6.2919173062296885E-3</v>
      </c>
      <c r="AD534" s="2">
        <f>(Table2[[#This Row],[Day High]]/Table2[[#This Row],[Close Price]])-1</f>
        <v>2.1574824790435487E-2</v>
      </c>
      <c r="AE534" s="2">
        <f>(Table2[[#This Row],[Close Price]]/Table2[[#This Row],[Current Week Low]])-1</f>
        <v>2.9861307670534964E-2</v>
      </c>
      <c r="AF534" s="2">
        <f>(Table2[[#This Row],[Current Week High]]/Table2[[#This Row],[Close Price]])-1</f>
        <v>2.645320873986523E-2</v>
      </c>
      <c r="AG534" s="2">
        <f>(Table2[[#This Row],[Close Price]]/Table2[[#This Row],[Current Month Low]])-1</f>
        <v>0.1388106416275432</v>
      </c>
      <c r="AH534" s="2">
        <f>(Table2[[#This Row],[Current Month High]]/Table2[[#This Row],[Close Price]])-1</f>
        <v>2.707159543768034E-2</v>
      </c>
      <c r="AI534">
        <v>24.364435893912301</v>
      </c>
      <c r="AJ534">
        <v>13.881064162754299</v>
      </c>
      <c r="AK534" t="str">
        <f>IF(AND(Table2[[#This Row],[20D EMA]]&gt;Table2[[#This Row],[50D EMA]],Table2[[#This Row],[50D EMA]]&gt;Table2[[#This Row],[200D EMA]]),"Uptrend","Downtrend/NoTrend")</f>
        <v>Downtrend/NoTrend</v>
      </c>
      <c r="AL534">
        <v>-0.22</v>
      </c>
      <c r="AM534" t="s">
        <v>10126</v>
      </c>
      <c r="AN534">
        <v>6.61</v>
      </c>
      <c r="AO534" t="s">
        <v>10125</v>
      </c>
      <c r="AQ534">
        <f>(Table2[[#This Row],[Sharpe Ratio]]-AVERAGE(Table2[Sharpe Ratio]))/_xlfn.STDEV.P(Table2[Sharpe Ratio])</f>
        <v>-0.61179044057571241</v>
      </c>
      <c r="AR5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5" spans="1:44" x14ac:dyDescent="0.3">
      <c r="A535" t="s">
        <v>2070</v>
      </c>
      <c r="B535" t="s">
        <v>2071</v>
      </c>
      <c r="C535" t="s">
        <v>10078</v>
      </c>
      <c r="D535" t="s">
        <v>414</v>
      </c>
      <c r="E535">
        <v>2715.6744627099902</v>
      </c>
      <c r="F535">
        <v>54.23</v>
      </c>
      <c r="G535">
        <v>-33.959450455431202</v>
      </c>
      <c r="H535">
        <f>(Table2[[#This Row],[1Y Return vs Nifty]]-AVERAGE(Table2[1Y Return vs Nifty]))/_xlfn.STDEV.P(Table2[1Y Return vs Nifty])</f>
        <v>-0.94007781203978302</v>
      </c>
      <c r="I535">
        <v>-3.1283651432817901</v>
      </c>
      <c r="J535">
        <f>(Table2[[#This Row],[1M Return vs Nifty]]-AVERAGE(Table2[1M Return vs Nifty]))/_xlfn.STDEV.P(Table2[1M Return vs Nifty])</f>
        <v>-0.46190248414731688</v>
      </c>
      <c r="K535">
        <v>-39.303554774257101</v>
      </c>
      <c r="L535">
        <f>(Table2[[#This Row],[6M Return vs Nifty]]-AVERAGE(Table2[6M Return vs Nifty]))/_xlfn.STDEV.P(Table2[6M Return vs Nifty])</f>
        <v>-1.5962530809055355</v>
      </c>
      <c r="M535">
        <v>-5.7621762608592402</v>
      </c>
      <c r="N535">
        <f>(Table2[[#This Row],[1W Return vs Nifty]]-AVERAGE(Table2[1W Return vs Nifty]))/_xlfn.STDEV.P(Table2[1W Return vs Nifty])</f>
        <v>-0.55759833749937537</v>
      </c>
      <c r="O535">
        <v>54.71</v>
      </c>
      <c r="P535">
        <v>56.162396411766203</v>
      </c>
      <c r="Q535">
        <v>63.111459751899098</v>
      </c>
      <c r="R535">
        <v>44.944957650740101</v>
      </c>
      <c r="S535" s="2">
        <f>(Table2[[#This Row],[Close Price]]-Table2[[#This Row],[20D EMA]])/Table2[[#This Row],[20D EMA]]</f>
        <v>-8.7735331749223908E-3</v>
      </c>
      <c r="T535" s="2">
        <f>(Table2[[#This Row],[Close Price]]-Table2[[#This Row],[50D EMA]])/Table2[[#This Row],[50D EMA]]</f>
        <v>-3.4407299816739345E-2</v>
      </c>
      <c r="U535" s="2">
        <f>(Table2[[#This Row],[Close Price]]-Table2[[#This Row],[200D EMA]])/Table2[[#This Row],[200D EMA]]</f>
        <v>-0.14072657781666739</v>
      </c>
      <c r="V535">
        <v>0.39685081334460898</v>
      </c>
      <c r="W535">
        <v>54</v>
      </c>
      <c r="X535">
        <v>54.7</v>
      </c>
      <c r="Y535">
        <v>54</v>
      </c>
      <c r="Z535">
        <v>56.5</v>
      </c>
      <c r="AA535">
        <v>48.1</v>
      </c>
      <c r="AB535">
        <v>59.3</v>
      </c>
      <c r="AC535" s="2">
        <f>(Table2[[#This Row],[Close Price]]/Table2[[#This Row],[Day Low]])-1</f>
        <v>4.2592592592591849E-3</v>
      </c>
      <c r="AD535" s="2">
        <f>(Table2[[#This Row],[Day High]]/Table2[[#This Row],[Close Price]])-1</f>
        <v>8.6667895998526756E-3</v>
      </c>
      <c r="AE535" s="2">
        <f>(Table2[[#This Row],[Close Price]]/Table2[[#This Row],[Current Week Low]])-1</f>
        <v>4.2592592592591849E-3</v>
      </c>
      <c r="AF535" s="2">
        <f>(Table2[[#This Row],[Current Week High]]/Table2[[#This Row],[Close Price]])-1</f>
        <v>4.1858749769500436E-2</v>
      </c>
      <c r="AG535" s="2">
        <f>(Table2[[#This Row],[Close Price]]/Table2[[#This Row],[Current Month Low]])-1</f>
        <v>0.12744282744282742</v>
      </c>
      <c r="AH535" s="2">
        <f>(Table2[[#This Row],[Current Month High]]/Table2[[#This Row],[Close Price]])-1</f>
        <v>9.3490687811174533E-2</v>
      </c>
      <c r="AI535">
        <v>54.988014014383097</v>
      </c>
      <c r="AJ535">
        <v>12.7442827442827</v>
      </c>
      <c r="AK535" t="str">
        <f>IF(AND(Table2[[#This Row],[20D EMA]]&gt;Table2[[#This Row],[50D EMA]],Table2[[#This Row],[50D EMA]]&gt;Table2[[#This Row],[200D EMA]]),"Uptrend","Downtrend/NoTrend")</f>
        <v>Downtrend/NoTrend</v>
      </c>
      <c r="AL535">
        <v>-0.21</v>
      </c>
      <c r="AM535" t="s">
        <v>10126</v>
      </c>
      <c r="AN535">
        <v>-2.95</v>
      </c>
      <c r="AO535" t="s">
        <v>10126</v>
      </c>
      <c r="AQ535">
        <f>(Table2[[#This Row],[Sharpe Ratio]]-AVERAGE(Table2[Sharpe Ratio]))/_xlfn.STDEV.P(Table2[Sharpe Ratio])</f>
        <v>-0.61179044057571241</v>
      </c>
      <c r="AR5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6" spans="1:44" x14ac:dyDescent="0.3">
      <c r="A536" t="s">
        <v>2142</v>
      </c>
      <c r="B536" t="s">
        <v>2143</v>
      </c>
      <c r="C536" t="s">
        <v>10086</v>
      </c>
      <c r="D536" t="s">
        <v>381</v>
      </c>
      <c r="E536">
        <v>2532.5175571200002</v>
      </c>
      <c r="F536">
        <v>477.6</v>
      </c>
      <c r="G536">
        <v>-47.023696626679303</v>
      </c>
      <c r="H536">
        <f>(Table2[[#This Row],[1Y Return vs Nifty]]-AVERAGE(Table2[1Y Return vs Nifty]))/_xlfn.STDEV.P(Table2[1Y Return vs Nifty])</f>
        <v>-1.0964159752026721</v>
      </c>
      <c r="I536">
        <v>-8.6497193317112107</v>
      </c>
      <c r="J536">
        <f>(Table2[[#This Row],[1M Return vs Nifty]]-AVERAGE(Table2[1M Return vs Nifty]))/_xlfn.STDEV.P(Table2[1M Return vs Nifty])</f>
        <v>-0.97327234760911097</v>
      </c>
      <c r="K536">
        <v>-22.453968786015601</v>
      </c>
      <c r="L536">
        <f>(Table2[[#This Row],[6M Return vs Nifty]]-AVERAGE(Table2[6M Return vs Nifty]))/_xlfn.STDEV.P(Table2[6M Return vs Nifty])</f>
        <v>-1.0814990879168356</v>
      </c>
      <c r="M536">
        <v>-2.0646564925930302</v>
      </c>
      <c r="N536">
        <f>(Table2[[#This Row],[1W Return vs Nifty]]-AVERAGE(Table2[1W Return vs Nifty]))/_xlfn.STDEV.P(Table2[1W Return vs Nifty])</f>
        <v>0.16749833732578034</v>
      </c>
      <c r="O536">
        <v>485.07</v>
      </c>
      <c r="P536">
        <v>494.33423895548901</v>
      </c>
      <c r="Q536">
        <v>508.79526457235499</v>
      </c>
      <c r="R536">
        <v>40.574262711396003</v>
      </c>
      <c r="S536" s="2">
        <f>(Table2[[#This Row],[Close Price]]-Table2[[#This Row],[20D EMA]])/Table2[[#This Row],[20D EMA]]</f>
        <v>-1.539983919846614E-2</v>
      </c>
      <c r="T536" s="2">
        <f>(Table2[[#This Row],[Close Price]]-Table2[[#This Row],[50D EMA]])/Table2[[#This Row],[50D EMA]]</f>
        <v>-3.3852073428795572E-2</v>
      </c>
      <c r="U536" s="2">
        <f>(Table2[[#This Row],[Close Price]]-Table2[[#This Row],[200D EMA]])/Table2[[#This Row],[200D EMA]]</f>
        <v>-6.1312018299884828E-2</v>
      </c>
      <c r="V536">
        <v>0.726831275590897</v>
      </c>
      <c r="W536">
        <v>476.55</v>
      </c>
      <c r="X536">
        <v>487.2</v>
      </c>
      <c r="Y536">
        <v>476.55</v>
      </c>
      <c r="Z536">
        <v>499</v>
      </c>
      <c r="AA536">
        <v>440</v>
      </c>
      <c r="AB536">
        <v>499</v>
      </c>
      <c r="AC536" s="2">
        <f>(Table2[[#This Row],[Close Price]]/Table2[[#This Row],[Day Low]])-1</f>
        <v>2.2033364809568301E-3</v>
      </c>
      <c r="AD536" s="2">
        <f>(Table2[[#This Row],[Day High]]/Table2[[#This Row],[Close Price]])-1</f>
        <v>2.0100502512562679E-2</v>
      </c>
      <c r="AE536" s="2">
        <f>(Table2[[#This Row],[Close Price]]/Table2[[#This Row],[Current Week Low]])-1</f>
        <v>2.2033364809568301E-3</v>
      </c>
      <c r="AF536" s="2">
        <f>(Table2[[#This Row],[Current Week High]]/Table2[[#This Row],[Close Price]])-1</f>
        <v>4.4807370184254625E-2</v>
      </c>
      <c r="AG536" s="2">
        <f>(Table2[[#This Row],[Close Price]]/Table2[[#This Row],[Current Month Low]])-1</f>
        <v>8.545454545454545E-2</v>
      </c>
      <c r="AH536" s="2">
        <f>(Table2[[#This Row],[Current Month High]]/Table2[[#This Row],[Close Price]])-1</f>
        <v>4.4807370184254625E-2</v>
      </c>
      <c r="AI536">
        <v>77.345058626465601</v>
      </c>
      <c r="AJ536">
        <v>8.5454545454545396</v>
      </c>
      <c r="AK536" t="str">
        <f>IF(AND(Table2[[#This Row],[20D EMA]]&gt;Table2[[#This Row],[50D EMA]],Table2[[#This Row],[50D EMA]]&gt;Table2[[#This Row],[200D EMA]]),"Uptrend","Downtrend/NoTrend")</f>
        <v>Downtrend/NoTrend</v>
      </c>
      <c r="AL536">
        <v>-0.17</v>
      </c>
      <c r="AM536" t="s">
        <v>10126</v>
      </c>
      <c r="AN536">
        <v>0.38</v>
      </c>
      <c r="AO536" t="s">
        <v>10125</v>
      </c>
      <c r="AQ536">
        <f>(Table2[[#This Row],[Sharpe Ratio]]-AVERAGE(Table2[Sharpe Ratio]))/_xlfn.STDEV.P(Table2[Sharpe Ratio])</f>
        <v>-0.61179044057571241</v>
      </c>
      <c r="AR5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7" spans="1:44" x14ac:dyDescent="0.3">
      <c r="A537" t="s">
        <v>2194</v>
      </c>
      <c r="B537" t="s">
        <v>2195</v>
      </c>
      <c r="C537" t="s">
        <v>10080</v>
      </c>
      <c r="D537" t="s">
        <v>230</v>
      </c>
      <c r="E537">
        <v>2340.5739564649998</v>
      </c>
      <c r="F537">
        <v>522.95000000000005</v>
      </c>
      <c r="G537">
        <v>-29.8849937592095</v>
      </c>
      <c r="H537">
        <f>(Table2[[#This Row],[1Y Return vs Nifty]]-AVERAGE(Table2[1Y Return vs Nifty]))/_xlfn.STDEV.P(Table2[1Y Return vs Nifty])</f>
        <v>-0.89131930983274921</v>
      </c>
      <c r="I537">
        <v>-5.7063797265225</v>
      </c>
      <c r="J537">
        <f>(Table2[[#This Row],[1M Return vs Nifty]]-AVERAGE(Table2[1M Return vs Nifty]))/_xlfn.STDEV.P(Table2[1M Return vs Nifty])</f>
        <v>-0.70066980832966907</v>
      </c>
      <c r="K537">
        <v>-19.717488320030199</v>
      </c>
      <c r="L537">
        <f>(Table2[[#This Row],[6M Return vs Nifty]]-AVERAGE(Table2[6M Return vs Nifty]))/_xlfn.STDEV.P(Table2[6M Return vs Nifty])</f>
        <v>-0.99789974918028901</v>
      </c>
      <c r="M537">
        <v>-3.7142799225946401</v>
      </c>
      <c r="N537">
        <f>(Table2[[#This Row],[1W Return vs Nifty]]-AVERAGE(Table2[1W Return vs Nifty]))/_xlfn.STDEV.P(Table2[1W Return vs Nifty])</f>
        <v>-0.15599863869409666</v>
      </c>
      <c r="O537">
        <v>524.54999999999995</v>
      </c>
      <c r="P537">
        <v>527.47012078029502</v>
      </c>
      <c r="Q537">
        <v>548.38643188971798</v>
      </c>
      <c r="R537">
        <v>45.661162006876403</v>
      </c>
      <c r="S537" s="2">
        <f>(Table2[[#This Row],[Close Price]]-Table2[[#This Row],[20D EMA]])/Table2[[#This Row],[20D EMA]]</f>
        <v>-3.0502335335047359E-3</v>
      </c>
      <c r="T537" s="2">
        <f>(Table2[[#This Row],[Close Price]]-Table2[[#This Row],[50D EMA]])/Table2[[#This Row],[50D EMA]]</f>
        <v>-8.5694347456274616E-3</v>
      </c>
      <c r="U537" s="2">
        <f>(Table2[[#This Row],[Close Price]]-Table2[[#This Row],[200D EMA]])/Table2[[#This Row],[200D EMA]]</f>
        <v>-4.6384137919067397E-2</v>
      </c>
      <c r="V537">
        <v>1.1773296816310901</v>
      </c>
      <c r="W537">
        <v>521</v>
      </c>
      <c r="X537">
        <v>536.79999999999995</v>
      </c>
      <c r="Y537">
        <v>521</v>
      </c>
      <c r="Z537">
        <v>544.65</v>
      </c>
      <c r="AA537">
        <v>454</v>
      </c>
      <c r="AB537">
        <v>555</v>
      </c>
      <c r="AC537" s="2">
        <f>(Table2[[#This Row],[Close Price]]/Table2[[#This Row],[Day Low]])-1</f>
        <v>3.7428023032630708E-3</v>
      </c>
      <c r="AD537" s="2">
        <f>(Table2[[#This Row],[Day High]]/Table2[[#This Row],[Close Price]])-1</f>
        <v>2.6484367530356545E-2</v>
      </c>
      <c r="AE537" s="2">
        <f>(Table2[[#This Row],[Close Price]]/Table2[[#This Row],[Current Week Low]])-1</f>
        <v>3.7428023032630708E-3</v>
      </c>
      <c r="AF537" s="2">
        <f>(Table2[[#This Row],[Current Week High]]/Table2[[#This Row],[Close Price]])-1</f>
        <v>4.1495362845396233E-2</v>
      </c>
      <c r="AG537" s="2">
        <f>(Table2[[#This Row],[Close Price]]/Table2[[#This Row],[Current Month Low]])-1</f>
        <v>0.15187224669603538</v>
      </c>
      <c r="AH537" s="2">
        <f>(Table2[[#This Row],[Current Month High]]/Table2[[#This Row],[Close Price]])-1</f>
        <v>6.1286929916817945E-2</v>
      </c>
      <c r="AI537">
        <v>38.187207189979901</v>
      </c>
      <c r="AJ537">
        <v>15.1872246696035</v>
      </c>
      <c r="AK537" t="str">
        <f>IF(AND(Table2[[#This Row],[20D EMA]]&gt;Table2[[#This Row],[50D EMA]],Table2[[#This Row],[50D EMA]]&gt;Table2[[#This Row],[200D EMA]]),"Uptrend","Downtrend/NoTrend")</f>
        <v>Downtrend/NoTrend</v>
      </c>
      <c r="AL537">
        <v>-0.14000000000000001</v>
      </c>
      <c r="AM537" t="s">
        <v>10126</v>
      </c>
      <c r="AN537">
        <v>1.34</v>
      </c>
      <c r="AO537" t="s">
        <v>10125</v>
      </c>
      <c r="AQ537">
        <f>(Table2[[#This Row],[Sharpe Ratio]]-AVERAGE(Table2[Sharpe Ratio]))/_xlfn.STDEV.P(Table2[Sharpe Ratio])</f>
        <v>-0.61179044057571241</v>
      </c>
      <c r="AR5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8" spans="1:44" x14ac:dyDescent="0.3">
      <c r="A538" t="s">
        <v>2220</v>
      </c>
      <c r="B538" t="s">
        <v>2221</v>
      </c>
      <c r="C538" t="s">
        <v>10088</v>
      </c>
      <c r="D538" t="s">
        <v>218</v>
      </c>
      <c r="E538">
        <v>2263.55173229</v>
      </c>
      <c r="F538">
        <v>292.89999999999998</v>
      </c>
      <c r="G538">
        <v>-61.265398908512402</v>
      </c>
      <c r="H538">
        <f>(Table2[[#This Row],[1Y Return vs Nifty]]-AVERAGE(Table2[1Y Return vs Nifty]))/_xlfn.STDEV.P(Table2[1Y Return vs Nifty])</f>
        <v>-1.2668446050576925</v>
      </c>
      <c r="I538">
        <v>3.9807602475500898</v>
      </c>
      <c r="J538">
        <f>(Table2[[#This Row],[1M Return vs Nifty]]-AVERAGE(Table2[1M Return vs Nifty]))/_xlfn.STDEV.P(Table2[1M Return vs Nifty])</f>
        <v>0.19652158291594465</v>
      </c>
      <c r="K538">
        <v>-18.673911038358199</v>
      </c>
      <c r="L538">
        <f>(Table2[[#This Row],[6M Return vs Nifty]]-AVERAGE(Table2[6M Return vs Nifty]))/_xlfn.STDEV.P(Table2[6M Return vs Nifty])</f>
        <v>-0.96601851642431336</v>
      </c>
      <c r="M538">
        <v>-3.5913533714158499</v>
      </c>
      <c r="N538">
        <f>(Table2[[#This Row],[1W Return vs Nifty]]-AVERAGE(Table2[1W Return vs Nifty]))/_xlfn.STDEV.P(Table2[1W Return vs Nifty])</f>
        <v>-0.131892308209416</v>
      </c>
      <c r="O538">
        <v>291.72000000000003</v>
      </c>
      <c r="P538">
        <v>289.767248529575</v>
      </c>
      <c r="Q538">
        <v>323.448193987607</v>
      </c>
      <c r="R538">
        <v>47.793122055888901</v>
      </c>
      <c r="S538" s="2">
        <f>(Table2[[#This Row],[Close Price]]-Table2[[#This Row],[20D EMA]])/Table2[[#This Row],[20D EMA]]</f>
        <v>4.0449746332097553E-3</v>
      </c>
      <c r="T538" s="2">
        <f>(Table2[[#This Row],[Close Price]]-Table2[[#This Row],[50D EMA]])/Table2[[#This Row],[50D EMA]]</f>
        <v>1.081126830696753E-2</v>
      </c>
      <c r="U538" s="2">
        <f>(Table2[[#This Row],[Close Price]]-Table2[[#This Row],[200D EMA]])/Table2[[#This Row],[200D EMA]]</f>
        <v>-9.4445399774832212E-2</v>
      </c>
      <c r="V538">
        <v>1.90513330528633</v>
      </c>
      <c r="W538">
        <v>292</v>
      </c>
      <c r="X538">
        <v>299.85000000000002</v>
      </c>
      <c r="Y538">
        <v>292</v>
      </c>
      <c r="Z538">
        <v>323.7</v>
      </c>
      <c r="AA538">
        <v>245.45</v>
      </c>
      <c r="AB538">
        <v>324.85000000000002</v>
      </c>
      <c r="AC538" s="2">
        <f>(Table2[[#This Row],[Close Price]]/Table2[[#This Row],[Day Low]])-1</f>
        <v>3.082191780821919E-3</v>
      </c>
      <c r="AD538" s="2">
        <f>(Table2[[#This Row],[Day High]]/Table2[[#This Row],[Close Price]])-1</f>
        <v>2.3728234892455013E-2</v>
      </c>
      <c r="AE538" s="2">
        <f>(Table2[[#This Row],[Close Price]]/Table2[[#This Row],[Current Week Low]])-1</f>
        <v>3.082191780821919E-3</v>
      </c>
      <c r="AF538" s="2">
        <f>(Table2[[#This Row],[Current Week High]]/Table2[[#This Row],[Close Price]])-1</f>
        <v>0.105155343120519</v>
      </c>
      <c r="AG538" s="2">
        <f>(Table2[[#This Row],[Close Price]]/Table2[[#This Row],[Current Month Low]])-1</f>
        <v>0.1933183947850885</v>
      </c>
      <c r="AH538" s="2">
        <f>(Table2[[#This Row],[Current Month High]]/Table2[[#This Row],[Close Price]])-1</f>
        <v>0.10908159781495397</v>
      </c>
      <c r="AI538">
        <v>56.657562307954898</v>
      </c>
      <c r="AJ538">
        <v>19.331839478508801</v>
      </c>
      <c r="AK538" t="str">
        <f>IF(AND(Table2[[#This Row],[20D EMA]]&gt;Table2[[#This Row],[50D EMA]],Table2[[#This Row],[50D EMA]]&gt;Table2[[#This Row],[200D EMA]]),"Uptrend","Downtrend/NoTrend")</f>
        <v>Downtrend/NoTrend</v>
      </c>
      <c r="AL538">
        <v>-0.12</v>
      </c>
      <c r="AM538" t="s">
        <v>10126</v>
      </c>
      <c r="AN538">
        <v>4.2300000000000004</v>
      </c>
      <c r="AO538" t="s">
        <v>10125</v>
      </c>
      <c r="AQ538">
        <f>(Table2[[#This Row],[Sharpe Ratio]]-AVERAGE(Table2[Sharpe Ratio]))/_xlfn.STDEV.P(Table2[Sharpe Ratio])</f>
        <v>-0.61179044057571241</v>
      </c>
      <c r="AR5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9" spans="1:44" x14ac:dyDescent="0.3">
      <c r="A539" t="s">
        <v>247</v>
      </c>
      <c r="B539" t="s">
        <v>248</v>
      </c>
      <c r="C539" t="s">
        <v>10078</v>
      </c>
      <c r="D539" t="s">
        <v>249</v>
      </c>
      <c r="E539">
        <v>104568.85688192</v>
      </c>
      <c r="F539">
        <v>1097.45</v>
      </c>
      <c r="G539">
        <v>1.8068133013252099</v>
      </c>
      <c r="H539">
        <f>(Table2[[#This Row],[1Y Return vs Nifty]]-AVERAGE(Table2[1Y Return vs Nifty]))/_xlfn.STDEV.P(Table2[1Y Return vs Nifty])</f>
        <v>-0.51206750776085608</v>
      </c>
      <c r="I539">
        <v>-5.3625293091100898</v>
      </c>
      <c r="J539">
        <f>(Table2[[#This Row],[1M Return vs Nifty]]-AVERAGE(Table2[1M Return vs Nifty]))/_xlfn.STDEV.P(Table2[1M Return vs Nifty])</f>
        <v>-0.6688235012458118</v>
      </c>
      <c r="K539">
        <v>-4.8254159239486603</v>
      </c>
      <c r="L539">
        <f>(Table2[[#This Row],[6M Return vs Nifty]]-AVERAGE(Table2[6M Return vs Nifty]))/_xlfn.STDEV.P(Table2[6M Return vs Nifty])</f>
        <v>-0.54294769664265863</v>
      </c>
      <c r="M539">
        <v>-3.7722617011646502</v>
      </c>
      <c r="N539">
        <f>(Table2[[#This Row],[1W Return vs Nifty]]-AVERAGE(Table2[1W Return vs Nifty]))/_xlfn.STDEV.P(Table2[1W Return vs Nifty])</f>
        <v>-0.16736907008499541</v>
      </c>
      <c r="O539">
        <v>1102.29</v>
      </c>
      <c r="P539">
        <v>1107.88029580173</v>
      </c>
      <c r="Q539">
        <v>1049.5475620883101</v>
      </c>
      <c r="R539">
        <v>47.548135801544902</v>
      </c>
      <c r="S539" s="2">
        <f>(Table2[[#This Row],[Close Price]]-Table2[[#This Row],[20D EMA]])/Table2[[#This Row],[20D EMA]]</f>
        <v>-4.3908590298378089E-3</v>
      </c>
      <c r="T539" s="2">
        <f>(Table2[[#This Row],[Close Price]]-Table2[[#This Row],[50D EMA]])/Table2[[#This Row],[50D EMA]]</f>
        <v>-9.4146414926370055E-3</v>
      </c>
      <c r="U539" s="2">
        <f>(Table2[[#This Row],[Close Price]]-Table2[[#This Row],[200D EMA]])/Table2[[#This Row],[200D EMA]]</f>
        <v>4.5641035853941983E-2</v>
      </c>
      <c r="V539">
        <v>0.59925122347437099</v>
      </c>
      <c r="W539">
        <v>1085</v>
      </c>
      <c r="X539">
        <v>1104</v>
      </c>
      <c r="Y539">
        <v>1077.1500000000001</v>
      </c>
      <c r="Z539">
        <v>1108.2</v>
      </c>
      <c r="AA539">
        <v>1028.9000000000001</v>
      </c>
      <c r="AB539">
        <v>1160</v>
      </c>
      <c r="AC539" s="2">
        <f>(Table2[[#This Row],[Close Price]]/Table2[[#This Row],[Day Low]])-1</f>
        <v>1.1474654377880311E-2</v>
      </c>
      <c r="AD539" s="2">
        <f>(Table2[[#This Row],[Day High]]/Table2[[#This Row],[Close Price]])-1</f>
        <v>5.9683812474371489E-3</v>
      </c>
      <c r="AE539" s="2">
        <f>(Table2[[#This Row],[Close Price]]/Table2[[#This Row],[Current Week Low]])-1</f>
        <v>1.884602887248743E-2</v>
      </c>
      <c r="AF539" s="2">
        <f>(Table2[[#This Row],[Current Week High]]/Table2[[#This Row],[Close Price]])-1</f>
        <v>9.7954348717481654E-3</v>
      </c>
      <c r="AG539" s="2">
        <f>(Table2[[#This Row],[Close Price]]/Table2[[#This Row],[Current Month Low]])-1</f>
        <v>6.6624550490815393E-2</v>
      </c>
      <c r="AH539" s="2">
        <f>(Table2[[#This Row],[Current Month High]]/Table2[[#This Row],[Close Price]])-1</f>
        <v>5.6995762904915814E-2</v>
      </c>
      <c r="AI539">
        <v>15.6316916488222</v>
      </c>
      <c r="AJ539">
        <v>33.509732360097303</v>
      </c>
      <c r="AK539" t="str">
        <f>IF(AND(Table2[[#This Row],[20D EMA]]&gt;Table2[[#This Row],[50D EMA]],Table2[[#This Row],[50D EMA]]&gt;Table2[[#This Row],[200D EMA]]),"Uptrend","Downtrend/NoTrend")</f>
        <v>Downtrend/NoTrend</v>
      </c>
      <c r="AL539">
        <v>-0.08</v>
      </c>
      <c r="AM539" t="s">
        <v>10126</v>
      </c>
      <c r="AN539">
        <v>-3.36</v>
      </c>
      <c r="AO539" t="s">
        <v>10126</v>
      </c>
      <c r="AP539">
        <v>-3.2035560165399998E-4</v>
      </c>
      <c r="AQ539">
        <f>(Table2[[#This Row],[Sharpe Ratio]]-AVERAGE(Table2[Sharpe Ratio]))/_xlfn.STDEV.P(Table2[Sharpe Ratio])</f>
        <v>-0.61541234549408785</v>
      </c>
      <c r="AR5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40" spans="1:44" x14ac:dyDescent="0.3">
      <c r="A540" t="s">
        <v>165</v>
      </c>
      <c r="B540" t="s">
        <v>166</v>
      </c>
      <c r="C540" t="s">
        <v>10075</v>
      </c>
      <c r="D540" t="s">
        <v>21</v>
      </c>
      <c r="E540">
        <v>159485.45502334399</v>
      </c>
      <c r="F540">
        <v>5385.05</v>
      </c>
      <c r="G540">
        <v>-20.737889746775899</v>
      </c>
      <c r="H540">
        <f>(Table2[[#This Row],[1Y Return vs Nifty]]-AVERAGE(Table2[1Y Return vs Nifty]))/_xlfn.STDEV.P(Table2[1Y Return vs Nifty])</f>
        <v>-0.7818570859264814</v>
      </c>
      <c r="I540">
        <v>4.5190108452156803</v>
      </c>
      <c r="J540">
        <f>(Table2[[#This Row],[1M Return vs Nifty]]-AVERAGE(Table2[1M Return vs Nifty]))/_xlfn.STDEV.P(Table2[1M Return vs Nifty])</f>
        <v>0.2463726022932719</v>
      </c>
      <c r="K540">
        <v>-24.130689601077801</v>
      </c>
      <c r="L540">
        <f>(Table2[[#This Row],[6M Return vs Nifty]]-AVERAGE(Table2[6M Return vs Nifty]))/_xlfn.STDEV.P(Table2[6M Return vs Nifty])</f>
        <v>-1.1327228233417206</v>
      </c>
      <c r="M540">
        <v>1.1573430454925899</v>
      </c>
      <c r="N540">
        <f>(Table2[[#This Row],[1W Return vs Nifty]]-AVERAGE(Table2[1W Return vs Nifty]))/_xlfn.STDEV.P(Table2[1W Return vs Nifty])</f>
        <v>0.7993438169375251</v>
      </c>
      <c r="O540">
        <v>5053.49</v>
      </c>
      <c r="P540">
        <v>4961.5198750022701</v>
      </c>
      <c r="Q540">
        <v>5114.5753011189399</v>
      </c>
      <c r="R540">
        <v>84.702775912769397</v>
      </c>
      <c r="S540" s="2">
        <f>(Table2[[#This Row],[Close Price]]-Table2[[#This Row],[20D EMA]])/Table2[[#This Row],[20D EMA]]</f>
        <v>6.5610103116855958E-2</v>
      </c>
      <c r="T540" s="2">
        <f>(Table2[[#This Row],[Close Price]]-Table2[[#This Row],[50D EMA]])/Table2[[#This Row],[50D EMA]]</f>
        <v>8.5362980632529728E-2</v>
      </c>
      <c r="U540" s="2">
        <f>(Table2[[#This Row],[Close Price]]-Table2[[#This Row],[200D EMA]])/Table2[[#This Row],[200D EMA]]</f>
        <v>5.2883119898906802E-2</v>
      </c>
      <c r="V540">
        <v>1.13803483520011</v>
      </c>
      <c r="W540">
        <v>5315</v>
      </c>
      <c r="X540">
        <v>5450</v>
      </c>
      <c r="Y540">
        <v>5060</v>
      </c>
      <c r="Z540">
        <v>5450</v>
      </c>
      <c r="AA540">
        <v>4513.55</v>
      </c>
      <c r="AB540">
        <v>5450</v>
      </c>
      <c r="AC540" s="2">
        <f>(Table2[[#This Row],[Close Price]]/Table2[[#This Row],[Day Low]])-1</f>
        <v>1.3179680150517514E-2</v>
      </c>
      <c r="AD540" s="2">
        <f>(Table2[[#This Row],[Day High]]/Table2[[#This Row],[Close Price]])-1</f>
        <v>1.206116934847401E-2</v>
      </c>
      <c r="AE540" s="2">
        <f>(Table2[[#This Row],[Close Price]]/Table2[[#This Row],[Current Week Low]])-1</f>
        <v>6.4239130434782687E-2</v>
      </c>
      <c r="AF540" s="2">
        <f>(Table2[[#This Row],[Current Week High]]/Table2[[#This Row],[Close Price]])-1</f>
        <v>1.206116934847401E-2</v>
      </c>
      <c r="AG540" s="2">
        <f>(Table2[[#This Row],[Close Price]]/Table2[[#This Row],[Current Month Low]])-1</f>
        <v>0.19308526547839278</v>
      </c>
      <c r="AH540" s="2">
        <f>(Table2[[#This Row],[Current Month High]]/Table2[[#This Row],[Close Price]])-1</f>
        <v>1.206116934847401E-2</v>
      </c>
      <c r="AI540">
        <v>19.627487209960901</v>
      </c>
      <c r="AJ540">
        <v>19.3085265478392</v>
      </c>
      <c r="AK540" t="str">
        <f>IF(AND(Table2[[#This Row],[20D EMA]]&gt;Table2[[#This Row],[50D EMA]],Table2[[#This Row],[50D EMA]]&gt;Table2[[#This Row],[200D EMA]]),"Uptrend","Downtrend/NoTrend")</f>
        <v>Downtrend/NoTrend</v>
      </c>
      <c r="AL540">
        <v>7.0000000000000007E-2</v>
      </c>
      <c r="AM540" t="s">
        <v>10125</v>
      </c>
      <c r="AN540">
        <v>9.82</v>
      </c>
      <c r="AO540" t="s">
        <v>10125</v>
      </c>
      <c r="AP540">
        <v>-4.6859336895999998E-4</v>
      </c>
      <c r="AQ540">
        <f>(Table2[[#This Row],[Sharpe Ratio]]-AVERAGE(Table2[Sharpe Ratio]))/_xlfn.STDEV.P(Table2[Sharpe Ratio])</f>
        <v>-0.61708830525793323</v>
      </c>
      <c r="AR5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41" spans="1:44" x14ac:dyDescent="0.3">
      <c r="A541" t="s">
        <v>1928</v>
      </c>
      <c r="B541" t="s">
        <v>1929</v>
      </c>
      <c r="C541" t="s">
        <v>10090</v>
      </c>
      <c r="D541" t="s">
        <v>278</v>
      </c>
      <c r="E541">
        <v>3227.9430846599998</v>
      </c>
      <c r="F541">
        <v>129.71</v>
      </c>
      <c r="G541">
        <v>18.3699557765786</v>
      </c>
      <c r="H541">
        <f>(Table2[[#This Row],[1Y Return vs Nifty]]-AVERAGE(Table2[1Y Return vs Nifty]))/_xlfn.STDEV.P(Table2[1Y Return vs Nifty])</f>
        <v>-0.31385849999696164</v>
      </c>
      <c r="I541">
        <v>26.132583136798399</v>
      </c>
      <c r="J541">
        <f>(Table2[[#This Row],[1M Return vs Nifty]]-AVERAGE(Table2[1M Return vs Nifty]))/_xlfn.STDEV.P(Table2[1M Return vs Nifty])</f>
        <v>2.2481513570107308</v>
      </c>
      <c r="K541">
        <v>18.624243422861898</v>
      </c>
      <c r="L541">
        <f>(Table2[[#This Row],[6M Return vs Nifty]]-AVERAGE(Table2[6M Return vs Nifty]))/_xlfn.STDEV.P(Table2[6M Return vs Nifty])</f>
        <v>0.1734382009941825</v>
      </c>
      <c r="M541">
        <v>-3.3992385592107301</v>
      </c>
      <c r="N541">
        <f>(Table2[[#This Row],[1W Return vs Nifty]]-AVERAGE(Table2[1W Return vs Nifty]))/_xlfn.STDEV.P(Table2[1W Return vs Nifty])</f>
        <v>-9.421791557732169E-2</v>
      </c>
      <c r="O541">
        <v>114.85</v>
      </c>
      <c r="P541">
        <v>106.142415264878</v>
      </c>
      <c r="Q541">
        <v>98.265714561696598</v>
      </c>
      <c r="R541">
        <v>68.829127415678599</v>
      </c>
      <c r="S541" s="2">
        <f>(Table2[[#This Row],[Close Price]]-Table2[[#This Row],[20D EMA]])/Table2[[#This Row],[20D EMA]]</f>
        <v>0.12938615585546379</v>
      </c>
      <c r="T541" s="2">
        <f>(Table2[[#This Row],[Close Price]]-Table2[[#This Row],[50D EMA]])/Table2[[#This Row],[50D EMA]]</f>
        <v>0.22203738888274957</v>
      </c>
      <c r="U541" s="2">
        <f>(Table2[[#This Row],[Close Price]]-Table2[[#This Row],[200D EMA]])/Table2[[#This Row],[200D EMA]]</f>
        <v>0.31999243661491888</v>
      </c>
      <c r="V541">
        <v>3.6414198566303102</v>
      </c>
      <c r="W541">
        <v>118.1</v>
      </c>
      <c r="X541">
        <v>131.1</v>
      </c>
      <c r="Y541">
        <v>118.1</v>
      </c>
      <c r="Z541">
        <v>135.49</v>
      </c>
      <c r="AA541">
        <v>88.5</v>
      </c>
      <c r="AB541">
        <v>137.6</v>
      </c>
      <c r="AC541" s="2">
        <f>(Table2[[#This Row],[Close Price]]/Table2[[#This Row],[Day Low]])-1</f>
        <v>9.8306519898391231E-2</v>
      </c>
      <c r="AD541" s="2">
        <f>(Table2[[#This Row],[Day High]]/Table2[[#This Row],[Close Price]])-1</f>
        <v>1.0716213090740778E-2</v>
      </c>
      <c r="AE541" s="2">
        <f>(Table2[[#This Row],[Close Price]]/Table2[[#This Row],[Current Week Low]])-1</f>
        <v>9.8306519898391231E-2</v>
      </c>
      <c r="AF541" s="2">
        <f>(Table2[[#This Row],[Current Week High]]/Table2[[#This Row],[Close Price]])-1</f>
        <v>4.4560943643512374E-2</v>
      </c>
      <c r="AG541" s="2">
        <f>(Table2[[#This Row],[Close Price]]/Table2[[#This Row],[Current Month Low]])-1</f>
        <v>0.46564971751412432</v>
      </c>
      <c r="AH541" s="2">
        <f>(Table2[[#This Row],[Current Month High]]/Table2[[#This Row],[Close Price]])-1</f>
        <v>6.0828000925140513E-2</v>
      </c>
      <c r="AI541">
        <v>6.0828000925140504</v>
      </c>
      <c r="AJ541">
        <v>58.9583333333333</v>
      </c>
      <c r="AK541" t="str">
        <f>IF(AND(Table2[[#This Row],[20D EMA]]&gt;Table2[[#This Row],[50D EMA]],Table2[[#This Row],[50D EMA]]&gt;Table2[[#This Row],[200D EMA]]),"Uptrend","Downtrend/NoTrend")</f>
        <v>Uptrend</v>
      </c>
      <c r="AL541">
        <v>0.17</v>
      </c>
      <c r="AM541" t="s">
        <v>10125</v>
      </c>
      <c r="AN541">
        <v>30.13</v>
      </c>
      <c r="AO541" t="s">
        <v>10125</v>
      </c>
      <c r="AP541">
        <v>-1.100527050846E-3</v>
      </c>
      <c r="AQ541">
        <f>(Table2[[#This Row],[Sharpe Ratio]]-AVERAGE(Table2[Sharpe Ratio]))/_xlfn.STDEV.P(Table2[Sharpe Ratio])</f>
        <v>-0.6242328774105439</v>
      </c>
      <c r="AR5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1.3892802650200859</v>
      </c>
    </row>
    <row r="542" spans="1:44" x14ac:dyDescent="0.3">
      <c r="A542" t="s">
        <v>554</v>
      </c>
      <c r="B542" t="s">
        <v>555</v>
      </c>
      <c r="C542" t="s">
        <v>10090</v>
      </c>
      <c r="D542" t="s">
        <v>278</v>
      </c>
      <c r="E542">
        <v>34124.856892994998</v>
      </c>
      <c r="F542">
        <v>2501.9499999999998</v>
      </c>
      <c r="G542">
        <v>-11.641471437094401</v>
      </c>
      <c r="H542">
        <f>(Table2[[#This Row],[1Y Return vs Nifty]]-AVERAGE(Table2[1Y Return vs Nifty]))/_xlfn.STDEV.P(Table2[1Y Return vs Nifty])</f>
        <v>-0.67300141134292346</v>
      </c>
      <c r="I542">
        <v>1.8652627241778399</v>
      </c>
      <c r="J542">
        <f>(Table2[[#This Row],[1M Return vs Nifty]]-AVERAGE(Table2[1M Return vs Nifty]))/_xlfn.STDEV.P(Table2[1M Return vs Nifty])</f>
        <v>5.9108420827968513E-4</v>
      </c>
      <c r="K542">
        <v>-7.4120232176364498</v>
      </c>
      <c r="L542">
        <f>(Table2[[#This Row],[6M Return vs Nifty]]-AVERAGE(Table2[6M Return vs Nifty]))/_xlfn.STDEV.P(Table2[6M Return vs Nifty])</f>
        <v>-0.62196841760569288</v>
      </c>
      <c r="M542">
        <v>-6.0827308307330199</v>
      </c>
      <c r="N542">
        <f>(Table2[[#This Row],[1W Return vs Nifty]]-AVERAGE(Table2[1W Return vs Nifty]))/_xlfn.STDEV.P(Table2[1W Return vs Nifty])</f>
        <v>-0.62046021986450328</v>
      </c>
      <c r="O542">
        <v>2435.7199999999998</v>
      </c>
      <c r="P542">
        <v>2384.4482959533302</v>
      </c>
      <c r="Q542">
        <v>2268.7230999481899</v>
      </c>
      <c r="R542">
        <v>58.912793218113599</v>
      </c>
      <c r="S542" s="2">
        <f>(Table2[[#This Row],[Close Price]]-Table2[[#This Row],[20D EMA]])/Table2[[#This Row],[20D EMA]]</f>
        <v>2.7191138554513664E-2</v>
      </c>
      <c r="T542" s="2">
        <f>(Table2[[#This Row],[Close Price]]-Table2[[#This Row],[50D EMA]])/Table2[[#This Row],[50D EMA]]</f>
        <v>4.9278361055713753E-2</v>
      </c>
      <c r="U542" s="2">
        <f>(Table2[[#This Row],[Close Price]]-Table2[[#This Row],[200D EMA]])/Table2[[#This Row],[200D EMA]]</f>
        <v>0.10280095444751987</v>
      </c>
      <c r="V542">
        <v>1.1813691069821199</v>
      </c>
      <c r="W542">
        <v>2497.65</v>
      </c>
      <c r="X542">
        <v>2533.8000000000002</v>
      </c>
      <c r="Y542">
        <v>2448</v>
      </c>
      <c r="Z542">
        <v>2544</v>
      </c>
      <c r="AA542">
        <v>2021</v>
      </c>
      <c r="AB542">
        <v>2646</v>
      </c>
      <c r="AC542" s="2">
        <f>(Table2[[#This Row],[Close Price]]/Table2[[#This Row],[Day Low]])-1</f>
        <v>1.7216183212218628E-3</v>
      </c>
      <c r="AD542" s="2">
        <f>(Table2[[#This Row],[Day High]]/Table2[[#This Row],[Close Price]])-1</f>
        <v>1.2730070544975103E-2</v>
      </c>
      <c r="AE542" s="2">
        <f>(Table2[[#This Row],[Close Price]]/Table2[[#This Row],[Current Week Low]])-1</f>
        <v>2.2038398692810324E-2</v>
      </c>
      <c r="AF542" s="2">
        <f>(Table2[[#This Row],[Current Week High]]/Table2[[#This Row],[Close Price]])-1</f>
        <v>1.6806890625312265E-2</v>
      </c>
      <c r="AG542" s="2">
        <f>(Table2[[#This Row],[Close Price]]/Table2[[#This Row],[Current Month Low]])-1</f>
        <v>0.23797624938149431</v>
      </c>
      <c r="AH542" s="2">
        <f>(Table2[[#This Row],[Current Month High]]/Table2[[#This Row],[Close Price]])-1</f>
        <v>5.7575091428685665E-2</v>
      </c>
      <c r="AI542">
        <v>5.7575091428685603</v>
      </c>
      <c r="AJ542">
        <v>31.667719187453901</v>
      </c>
      <c r="AK542" t="str">
        <f>IF(AND(Table2[[#This Row],[20D EMA]]&gt;Table2[[#This Row],[50D EMA]],Table2[[#This Row],[50D EMA]]&gt;Table2[[#This Row],[200D EMA]]),"Uptrend","Downtrend/NoTrend")</f>
        <v>Uptrend</v>
      </c>
      <c r="AL542">
        <v>0.06</v>
      </c>
      <c r="AM542" t="s">
        <v>10125</v>
      </c>
      <c r="AN542">
        <v>8.0299999999999994</v>
      </c>
      <c r="AO542" t="s">
        <v>10125</v>
      </c>
      <c r="AP542">
        <v>-1.122602589084E-3</v>
      </c>
      <c r="AQ542">
        <f>(Table2[[#This Row],[Sharpe Ratio]]-AVERAGE(Table2[Sharpe Ratio]))/_xlfn.STDEV.P(Table2[Sharpe Ratio])</f>
        <v>-0.6244824609986166</v>
      </c>
      <c r="AR5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-2.5393214256034566</v>
      </c>
    </row>
    <row r="543" spans="1:44" x14ac:dyDescent="0.3">
      <c r="A543" t="s">
        <v>127</v>
      </c>
      <c r="B543" t="s">
        <v>128</v>
      </c>
      <c r="C543" t="s">
        <v>10083</v>
      </c>
      <c r="D543" t="s">
        <v>129</v>
      </c>
      <c r="E543">
        <v>226960.19101484999</v>
      </c>
      <c r="F543">
        <v>931.5</v>
      </c>
      <c r="G543">
        <v>-7.6526444633153998</v>
      </c>
      <c r="H543">
        <f>(Table2[[#This Row],[1Y Return vs Nifty]]-AVERAGE(Table2[1Y Return vs Nifty]))/_xlfn.STDEV.P(Table2[1Y Return vs Nifty])</f>
        <v>-0.62526762907329414</v>
      </c>
      <c r="I543">
        <v>-0.92986257218380997</v>
      </c>
      <c r="J543">
        <f>(Table2[[#This Row],[1M Return vs Nifty]]-AVERAGE(Table2[1M Return vs Nifty]))/_xlfn.STDEV.P(Table2[1M Return vs Nifty])</f>
        <v>-0.25828432794231238</v>
      </c>
      <c r="K543">
        <v>-4.4919556428837604</v>
      </c>
      <c r="L543">
        <f>(Table2[[#This Row],[6M Return vs Nifty]]-AVERAGE(Table2[6M Return vs Nifty]))/_xlfn.STDEV.P(Table2[6M Return vs Nifty])</f>
        <v>-0.53276050205514303</v>
      </c>
      <c r="M543">
        <v>-0.64484046160512698</v>
      </c>
      <c r="N543">
        <f>(Table2[[#This Row],[1W Return vs Nifty]]-AVERAGE(Table2[1W Return vs Nifty]))/_xlfn.STDEV.P(Table2[1W Return vs Nifty])</f>
        <v>0.44592927142610556</v>
      </c>
      <c r="O543">
        <v>918</v>
      </c>
      <c r="P543">
        <v>896.47774356781099</v>
      </c>
      <c r="Q543">
        <v>838.77669445161098</v>
      </c>
      <c r="R543">
        <v>55.393816227035401</v>
      </c>
      <c r="S543" s="2">
        <f>(Table2[[#This Row],[Close Price]]-Table2[[#This Row],[20D EMA]])/Table2[[#This Row],[20D EMA]]</f>
        <v>1.4705882352941176E-2</v>
      </c>
      <c r="T543" s="2">
        <f>(Table2[[#This Row],[Close Price]]-Table2[[#This Row],[50D EMA]])/Table2[[#This Row],[50D EMA]]</f>
        <v>3.906650966348265E-2</v>
      </c>
      <c r="U543" s="2">
        <f>(Table2[[#This Row],[Close Price]]-Table2[[#This Row],[200D EMA]])/Table2[[#This Row],[200D EMA]]</f>
        <v>0.11054587730171875</v>
      </c>
      <c r="V543">
        <v>0.94427590564153396</v>
      </c>
      <c r="W543">
        <v>928.75</v>
      </c>
      <c r="X543">
        <v>949.4</v>
      </c>
      <c r="Y543">
        <v>915.3</v>
      </c>
      <c r="Z543">
        <v>949.4</v>
      </c>
      <c r="AA543">
        <v>823.8</v>
      </c>
      <c r="AB543">
        <v>949.4</v>
      </c>
      <c r="AC543" s="2">
        <f>(Table2[[#This Row],[Close Price]]/Table2[[#This Row],[Day Low]])-1</f>
        <v>2.9609690444145631E-3</v>
      </c>
      <c r="AD543" s="2">
        <f>(Table2[[#This Row],[Day High]]/Table2[[#This Row],[Close Price]])-1</f>
        <v>1.9216317767042357E-2</v>
      </c>
      <c r="AE543" s="2">
        <f>(Table2[[#This Row],[Close Price]]/Table2[[#This Row],[Current Week Low]])-1</f>
        <v>1.7699115044247815E-2</v>
      </c>
      <c r="AF543" s="2">
        <f>(Table2[[#This Row],[Current Week High]]/Table2[[#This Row],[Close Price]])-1</f>
        <v>1.9216317767042357E-2</v>
      </c>
      <c r="AG543" s="2">
        <f>(Table2[[#This Row],[Close Price]]/Table2[[#This Row],[Current Month Low]])-1</f>
        <v>0.13073561544064094</v>
      </c>
      <c r="AH543" s="2">
        <f>(Table2[[#This Row],[Current Month High]]/Table2[[#This Row],[Close Price]])-1</f>
        <v>1.9216317767042357E-2</v>
      </c>
      <c r="AI543">
        <v>1.9216317767042299</v>
      </c>
      <c r="AJ543">
        <v>28.8381742738589</v>
      </c>
      <c r="AK543" t="str">
        <f>IF(AND(Table2[[#This Row],[20D EMA]]&gt;Table2[[#This Row],[50D EMA]],Table2[[#This Row],[50D EMA]]&gt;Table2[[#This Row],[200D EMA]]),"Uptrend","Downtrend/NoTrend")</f>
        <v>Uptrend</v>
      </c>
      <c r="AL543">
        <v>-0.05</v>
      </c>
      <c r="AM543" t="s">
        <v>10126</v>
      </c>
      <c r="AN543">
        <v>2.35</v>
      </c>
      <c r="AO543" t="s">
        <v>10125</v>
      </c>
      <c r="AP543">
        <v>-2.465425185077E-3</v>
      </c>
      <c r="AQ543">
        <f>(Table2[[#This Row],[Sharpe Ratio]]-AVERAGE(Table2[Sharpe Ratio]))/_xlfn.STDEV.P(Table2[Sharpe Ratio])</f>
        <v>-0.63966426440652335</v>
      </c>
      <c r="AR5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-1.6100474520511674</v>
      </c>
    </row>
    <row r="544" spans="1:44" x14ac:dyDescent="0.3">
      <c r="A544" t="s">
        <v>115</v>
      </c>
      <c r="B544" t="s">
        <v>116</v>
      </c>
      <c r="C544" t="s">
        <v>10076</v>
      </c>
      <c r="D544" t="s">
        <v>37</v>
      </c>
      <c r="E544">
        <v>253109.44615527001</v>
      </c>
      <c r="F544">
        <v>1588.15</v>
      </c>
      <c r="G544">
        <v>-21.994755984359301</v>
      </c>
      <c r="H544">
        <f>(Table2[[#This Row],[1Y Return vs Nifty]]-AVERAGE(Table2[1Y Return vs Nifty]))/_xlfn.STDEV.P(Table2[1Y Return vs Nifty])</f>
        <v>-0.79689784345275116</v>
      </c>
      <c r="I544">
        <v>-4.6695958243207301</v>
      </c>
      <c r="J544">
        <f>(Table2[[#This Row],[1M Return vs Nifty]]-AVERAGE(Table2[1M Return vs Nifty]))/_xlfn.STDEV.P(Table2[1M Return vs Nifty])</f>
        <v>-0.60464625606067079</v>
      </c>
      <c r="K544">
        <v>-15.7828235256274</v>
      </c>
      <c r="L544">
        <f>(Table2[[#This Row],[6M Return vs Nifty]]-AVERAGE(Table2[6M Return vs Nifty]))/_xlfn.STDEV.P(Table2[6M Return vs Nifty])</f>
        <v>-0.87769594029119713</v>
      </c>
      <c r="M544">
        <v>-1.7985871825217401</v>
      </c>
      <c r="N544">
        <f>(Table2[[#This Row],[1W Return vs Nifty]]-AVERAGE(Table2[1W Return vs Nifty]))/_xlfn.STDEV.P(Table2[1W Return vs Nifty])</f>
        <v>0.21967546796927112</v>
      </c>
      <c r="O544">
        <v>1584.22</v>
      </c>
      <c r="P544">
        <v>1588.23182542984</v>
      </c>
      <c r="Q544">
        <v>1588.56686288434</v>
      </c>
      <c r="R544">
        <v>50.904993353229102</v>
      </c>
      <c r="S544" s="2">
        <f>(Table2[[#This Row],[Close Price]]-Table2[[#This Row],[20D EMA]])/Table2[[#This Row],[20D EMA]]</f>
        <v>2.4807160621631236E-3</v>
      </c>
      <c r="T544" s="2">
        <f>(Table2[[#This Row],[Close Price]]-Table2[[#This Row],[50D EMA]])/Table2[[#This Row],[50D EMA]]</f>
        <v>-5.1519827603104739E-5</v>
      </c>
      <c r="U544" s="2">
        <f>(Table2[[#This Row],[Close Price]]-Table2[[#This Row],[200D EMA]])/Table2[[#This Row],[200D EMA]]</f>
        <v>-2.6241444038624991E-4</v>
      </c>
      <c r="V544">
        <v>1.12953436719362</v>
      </c>
      <c r="W544">
        <v>1583.1</v>
      </c>
      <c r="X544">
        <v>1622</v>
      </c>
      <c r="Y544">
        <v>1561</v>
      </c>
      <c r="Z544">
        <v>1622</v>
      </c>
      <c r="AA544">
        <v>1419.05</v>
      </c>
      <c r="AB544">
        <v>1622</v>
      </c>
      <c r="AC544" s="2">
        <f>(Table2[[#This Row],[Close Price]]/Table2[[#This Row],[Day Low]])-1</f>
        <v>3.1899437811888642E-3</v>
      </c>
      <c r="AD544" s="2">
        <f>(Table2[[#This Row],[Day High]]/Table2[[#This Row],[Close Price]])-1</f>
        <v>2.1314107609482713E-2</v>
      </c>
      <c r="AE544" s="2">
        <f>(Table2[[#This Row],[Close Price]]/Table2[[#This Row],[Current Week Low]])-1</f>
        <v>1.7392696989109613E-2</v>
      </c>
      <c r="AF544" s="2">
        <f>(Table2[[#This Row],[Current Week High]]/Table2[[#This Row],[Close Price]])-1</f>
        <v>2.1314107609482713E-2</v>
      </c>
      <c r="AG544" s="2">
        <f>(Table2[[#This Row],[Close Price]]/Table2[[#This Row],[Current Month Low]])-1</f>
        <v>0.11916422959021888</v>
      </c>
      <c r="AH544" s="2">
        <f>(Table2[[#This Row],[Current Month High]]/Table2[[#This Row],[Close Price]])-1</f>
        <v>2.1314107609482713E-2</v>
      </c>
      <c r="AI544">
        <v>9.6244057551238793</v>
      </c>
      <c r="AJ544">
        <v>11.9164229590218</v>
      </c>
      <c r="AK544" t="str">
        <f>IF(AND(Table2[[#This Row],[20D EMA]]&gt;Table2[[#This Row],[50D EMA]],Table2[[#This Row],[50D EMA]]&gt;Table2[[#This Row],[200D EMA]]),"Uptrend","Downtrend/NoTrend")</f>
        <v>Downtrend/NoTrend</v>
      </c>
      <c r="AL544">
        <v>-0.13</v>
      </c>
      <c r="AM544" t="s">
        <v>10126</v>
      </c>
      <c r="AN544">
        <v>1.27</v>
      </c>
      <c r="AO544" t="s">
        <v>10125</v>
      </c>
      <c r="AP544">
        <v>-2.979720963854E-3</v>
      </c>
      <c r="AQ544">
        <f>(Table2[[#This Row],[Sharpe Ratio]]-AVERAGE(Table2[Sharpe Ratio]))/_xlfn.STDEV.P(Table2[Sharpe Ratio])</f>
        <v>-0.64547883546766549</v>
      </c>
      <c r="AR5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45" spans="1:44" x14ac:dyDescent="0.3">
      <c r="A545" t="s">
        <v>975</v>
      </c>
      <c r="B545" t="s">
        <v>976</v>
      </c>
      <c r="C545" t="s">
        <v>613</v>
      </c>
      <c r="D545" t="s">
        <v>613</v>
      </c>
      <c r="E545">
        <v>13862.951199592</v>
      </c>
      <c r="F545">
        <v>27.92</v>
      </c>
      <c r="G545">
        <v>38.162345486702002</v>
      </c>
      <c r="H545">
        <f>(Table2[[#This Row],[1Y Return vs Nifty]]-AVERAGE(Table2[1Y Return vs Nifty]))/_xlfn.STDEV.P(Table2[1Y Return vs Nifty])</f>
        <v>-7.7005503557356039E-2</v>
      </c>
      <c r="I545">
        <v>1.2028041511464</v>
      </c>
      <c r="J545">
        <f>(Table2[[#This Row],[1M Return vs Nifty]]-AVERAGE(Table2[1M Return vs Nifty]))/_xlfn.STDEV.P(Table2[1M Return vs Nifty])</f>
        <v>-6.0763673787520053E-2</v>
      </c>
      <c r="K545">
        <v>21.450026774472601</v>
      </c>
      <c r="L545">
        <f>(Table2[[#This Row],[6M Return vs Nifty]]-AVERAGE(Table2[6M Return vs Nifty]))/_xlfn.STDEV.P(Table2[6M Return vs Nifty])</f>
        <v>0.25976573833413158</v>
      </c>
      <c r="M545">
        <v>-4.4870278989617303</v>
      </c>
      <c r="N545">
        <f>(Table2[[#This Row],[1W Return vs Nifty]]-AVERAGE(Table2[1W Return vs Nifty]))/_xlfn.STDEV.P(Table2[1W Return vs Nifty])</f>
        <v>-0.30753724382896014</v>
      </c>
      <c r="O545">
        <v>27.52</v>
      </c>
      <c r="P545">
        <v>27.2187097672678</v>
      </c>
      <c r="Q545">
        <v>25.0807415966568</v>
      </c>
      <c r="R545">
        <v>52.470683245132101</v>
      </c>
      <c r="S545" s="2">
        <f>(Table2[[#This Row],[Close Price]]-Table2[[#This Row],[20D EMA]])/Table2[[#This Row],[20D EMA]]</f>
        <v>1.453488372093031E-2</v>
      </c>
      <c r="T545" s="2">
        <f>(Table2[[#This Row],[Close Price]]-Table2[[#This Row],[50D EMA]])/Table2[[#This Row],[50D EMA]]</f>
        <v>2.5765006450656491E-2</v>
      </c>
      <c r="U545" s="2">
        <f>(Table2[[#This Row],[Close Price]]-Table2[[#This Row],[200D EMA]])/Table2[[#This Row],[200D EMA]]</f>
        <v>0.11320472293058781</v>
      </c>
      <c r="V545">
        <v>2.5302777961406702</v>
      </c>
      <c r="W545">
        <v>27.76</v>
      </c>
      <c r="X545">
        <v>28.95</v>
      </c>
      <c r="Y545">
        <v>27.38</v>
      </c>
      <c r="Z545">
        <v>29.3</v>
      </c>
      <c r="AA545">
        <v>23.3</v>
      </c>
      <c r="AB545">
        <v>30</v>
      </c>
      <c r="AC545" s="2">
        <f>(Table2[[#This Row],[Close Price]]/Table2[[#This Row],[Day Low]])-1</f>
        <v>5.7636887608070175E-3</v>
      </c>
      <c r="AD545" s="2">
        <f>(Table2[[#This Row],[Day High]]/Table2[[#This Row],[Close Price]])-1</f>
        <v>3.6891117478510038E-2</v>
      </c>
      <c r="AE545" s="2">
        <f>(Table2[[#This Row],[Close Price]]/Table2[[#This Row],[Current Week Low]])-1</f>
        <v>1.9722425127830734E-2</v>
      </c>
      <c r="AF545" s="2">
        <f>(Table2[[#This Row],[Current Week High]]/Table2[[#This Row],[Close Price]])-1</f>
        <v>4.942693409742116E-2</v>
      </c>
      <c r="AG545" s="2">
        <f>(Table2[[#This Row],[Close Price]]/Table2[[#This Row],[Current Month Low]])-1</f>
        <v>0.19828326180257516</v>
      </c>
      <c r="AH545" s="2">
        <f>(Table2[[#This Row],[Current Month High]]/Table2[[#This Row],[Close Price]])-1</f>
        <v>7.4498567335243404E-2</v>
      </c>
      <c r="AI545">
        <v>39.8638968481375</v>
      </c>
      <c r="AJ545">
        <v>91.890034364261098</v>
      </c>
      <c r="AK545" t="str">
        <f>IF(AND(Table2[[#This Row],[20D EMA]]&gt;Table2[[#This Row],[50D EMA]],Table2[[#This Row],[50D EMA]]&gt;Table2[[#This Row],[200D EMA]]),"Uptrend","Downtrend/NoTrend")</f>
        <v>Uptrend</v>
      </c>
      <c r="AL545">
        <v>-0.09</v>
      </c>
      <c r="AM545" t="s">
        <v>10126</v>
      </c>
      <c r="AN545">
        <v>2.57</v>
      </c>
      <c r="AO545" t="s">
        <v>10125</v>
      </c>
      <c r="AP545">
        <v>-3.1932496637959999E-3</v>
      </c>
      <c r="AQ545">
        <f>(Table2[[#This Row],[Sharpe Ratio]]-AVERAGE(Table2[Sharpe Ratio]))/_xlfn.STDEV.P(Table2[Sharpe Ratio])</f>
        <v>-0.64789296727788281</v>
      </c>
      <c r="AR5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-0.83343365011758741</v>
      </c>
    </row>
    <row r="546" spans="1:44" x14ac:dyDescent="0.3">
      <c r="A546" t="s">
        <v>837</v>
      </c>
      <c r="B546" t="s">
        <v>838</v>
      </c>
      <c r="C546" t="s">
        <v>10076</v>
      </c>
      <c r="D546" t="s">
        <v>49</v>
      </c>
      <c r="E546">
        <v>17597.378015909999</v>
      </c>
      <c r="F546">
        <v>207.9</v>
      </c>
      <c r="G546">
        <v>34.293645304689797</v>
      </c>
      <c r="H546">
        <f>(Table2[[#This Row],[1Y Return vs Nifty]]-AVERAGE(Table2[1Y Return vs Nifty]))/_xlfn.STDEV.P(Table2[1Y Return vs Nifty])</f>
        <v>-0.12330174387276187</v>
      </c>
      <c r="I546">
        <v>15.101622204277501</v>
      </c>
      <c r="J546">
        <f>(Table2[[#This Row],[1M Return vs Nifty]]-AVERAGE(Table2[1M Return vs Nifty]))/_xlfn.STDEV.P(Table2[1M Return vs Nifty])</f>
        <v>1.2264996401662112</v>
      </c>
      <c r="K546">
        <v>10.2736526973602</v>
      </c>
      <c r="L546">
        <f>(Table2[[#This Row],[6M Return vs Nifty]]-AVERAGE(Table2[6M Return vs Nifty]))/_xlfn.STDEV.P(Table2[6M Return vs Nifty])</f>
        <v>-8.1671919976511811E-2</v>
      </c>
      <c r="M546">
        <v>6.9224553829575699</v>
      </c>
      <c r="N546">
        <f>(Table2[[#This Row],[1W Return vs Nifty]]-AVERAGE(Table2[1W Return vs Nifty]))/_xlfn.STDEV.P(Table2[1W Return vs Nifty])</f>
        <v>1.9299026909606622</v>
      </c>
      <c r="O546">
        <v>190.2</v>
      </c>
      <c r="P546">
        <v>185.046347406226</v>
      </c>
      <c r="Q546">
        <v>169.93971315087001</v>
      </c>
      <c r="R546">
        <v>76.179477820022797</v>
      </c>
      <c r="S546" s="2">
        <f>(Table2[[#This Row],[Close Price]]-Table2[[#This Row],[20D EMA]])/Table2[[#This Row],[20D EMA]]</f>
        <v>9.3059936908517452E-2</v>
      </c>
      <c r="T546" s="2">
        <f>(Table2[[#This Row],[Close Price]]-Table2[[#This Row],[50D EMA]])/Table2[[#This Row],[50D EMA]]</f>
        <v>0.12350231665802161</v>
      </c>
      <c r="U546" s="2">
        <f>(Table2[[#This Row],[Close Price]]-Table2[[#This Row],[200D EMA]])/Table2[[#This Row],[200D EMA]]</f>
        <v>0.22337502014864183</v>
      </c>
      <c r="V546">
        <v>1.3132280584316101</v>
      </c>
      <c r="W546">
        <v>206.61</v>
      </c>
      <c r="X546">
        <v>212.9</v>
      </c>
      <c r="Y546">
        <v>187.2</v>
      </c>
      <c r="Z546">
        <v>214</v>
      </c>
      <c r="AA546">
        <v>156.1</v>
      </c>
      <c r="AB546">
        <v>214</v>
      </c>
      <c r="AC546" s="2">
        <f>(Table2[[#This Row],[Close Price]]/Table2[[#This Row],[Day Low]])-1</f>
        <v>6.2436474517206797E-3</v>
      </c>
      <c r="AD546" s="2">
        <f>(Table2[[#This Row],[Day High]]/Table2[[#This Row],[Close Price]])-1</f>
        <v>2.4050024050024099E-2</v>
      </c>
      <c r="AE546" s="2">
        <f>(Table2[[#This Row],[Close Price]]/Table2[[#This Row],[Current Week Low]])-1</f>
        <v>0.11057692307692313</v>
      </c>
      <c r="AF546" s="2">
        <f>(Table2[[#This Row],[Current Week High]]/Table2[[#This Row],[Close Price]])-1</f>
        <v>2.9341029341029223E-2</v>
      </c>
      <c r="AG546" s="2">
        <f>(Table2[[#This Row],[Close Price]]/Table2[[#This Row],[Current Month Low]])-1</f>
        <v>0.33183856502242159</v>
      </c>
      <c r="AH546" s="2">
        <f>(Table2[[#This Row],[Current Month High]]/Table2[[#This Row],[Close Price]])-1</f>
        <v>2.9341029341029223E-2</v>
      </c>
      <c r="AI546">
        <v>2.9341029341029201</v>
      </c>
      <c r="AJ546">
        <v>69.575856443719402</v>
      </c>
      <c r="AK546" t="str">
        <f>IF(AND(Table2[[#This Row],[20D EMA]]&gt;Table2[[#This Row],[50D EMA]],Table2[[#This Row],[50D EMA]]&gt;Table2[[#This Row],[200D EMA]]),"Uptrend","Downtrend/NoTrend")</f>
        <v>Uptrend</v>
      </c>
      <c r="AL546">
        <v>-0.02</v>
      </c>
      <c r="AM546" t="s">
        <v>10126</v>
      </c>
      <c r="AN546">
        <v>14.6</v>
      </c>
      <c r="AO546" t="s">
        <v>10125</v>
      </c>
      <c r="AP546">
        <v>-3.2513046944700002E-3</v>
      </c>
      <c r="AQ546">
        <f>(Table2[[#This Row],[Sharpe Ratio]]-AVERAGE(Table2[Sharpe Ratio]))/_xlfn.STDEV.P(Table2[Sharpe Ratio])</f>
        <v>-0.64854933101882872</v>
      </c>
      <c r="AR5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2.3028793362587709</v>
      </c>
    </row>
    <row r="547" spans="1:44" x14ac:dyDescent="0.3">
      <c r="A547" t="s">
        <v>448</v>
      </c>
      <c r="B547" t="s">
        <v>449</v>
      </c>
      <c r="C547" t="s">
        <v>10076</v>
      </c>
      <c r="D547" t="s">
        <v>49</v>
      </c>
      <c r="E547">
        <v>49929.135521049997</v>
      </c>
      <c r="F547">
        <v>672.05</v>
      </c>
      <c r="G547">
        <v>-36.6871323523239</v>
      </c>
      <c r="H547">
        <f>(Table2[[#This Row],[1Y Return vs Nifty]]-AVERAGE(Table2[1Y Return vs Nifty]))/_xlfn.STDEV.P(Table2[1Y Return vs Nifty])</f>
        <v>-0.97271963246041948</v>
      </c>
      <c r="I547">
        <v>-0.93153817651103998</v>
      </c>
      <c r="J547">
        <f>(Table2[[#This Row],[1M Return vs Nifty]]-AVERAGE(Table2[1M Return vs Nifty]))/_xlfn.STDEV.P(Table2[1M Return vs Nifty])</f>
        <v>-0.25843951696420614</v>
      </c>
      <c r="K547">
        <v>-25.032845198052598</v>
      </c>
      <c r="L547">
        <f>(Table2[[#This Row],[6M Return vs Nifty]]-AVERAGE(Table2[6M Return vs Nifty]))/_xlfn.STDEV.P(Table2[6M Return vs Nifty])</f>
        <v>-1.1602836308395399</v>
      </c>
      <c r="M547">
        <v>-2.30291616003147</v>
      </c>
      <c r="N547">
        <f>(Table2[[#This Row],[1W Return vs Nifty]]-AVERAGE(Table2[1W Return vs Nifty]))/_xlfn.STDEV.P(Table2[1W Return vs Nifty])</f>
        <v>0.12077477574072114</v>
      </c>
      <c r="O547">
        <v>664.15</v>
      </c>
      <c r="P547">
        <v>647.617994650323</v>
      </c>
      <c r="Q547">
        <v>658.76014326906898</v>
      </c>
      <c r="R547">
        <v>52.663343123241603</v>
      </c>
      <c r="S547" s="2">
        <f>(Table2[[#This Row],[Close Price]]-Table2[[#This Row],[20D EMA]])/Table2[[#This Row],[20D EMA]]</f>
        <v>1.1894903259805733E-2</v>
      </c>
      <c r="T547" s="2">
        <f>(Table2[[#This Row],[Close Price]]-Table2[[#This Row],[50D EMA]])/Table2[[#This Row],[50D EMA]]</f>
        <v>3.7725951952383367E-2</v>
      </c>
      <c r="U547" s="2">
        <f>(Table2[[#This Row],[Close Price]]-Table2[[#This Row],[200D EMA]])/Table2[[#This Row],[200D EMA]]</f>
        <v>2.0174044933836819E-2</v>
      </c>
      <c r="V547">
        <v>1.2389729564854699</v>
      </c>
      <c r="W547">
        <v>668.15</v>
      </c>
      <c r="X547">
        <v>674.9</v>
      </c>
      <c r="Y547">
        <v>638.5</v>
      </c>
      <c r="Z547">
        <v>700.95</v>
      </c>
      <c r="AA547">
        <v>605.9</v>
      </c>
      <c r="AB547">
        <v>700.95</v>
      </c>
      <c r="AC547" s="2">
        <f>(Table2[[#This Row],[Close Price]]/Table2[[#This Row],[Day Low]])-1</f>
        <v>5.8370126468607619E-3</v>
      </c>
      <c r="AD547" s="2">
        <f>(Table2[[#This Row],[Day High]]/Table2[[#This Row],[Close Price]])-1</f>
        <v>4.2407558961388148E-3</v>
      </c>
      <c r="AE547" s="2">
        <f>(Table2[[#This Row],[Close Price]]/Table2[[#This Row],[Current Week Low]])-1</f>
        <v>5.2545027407987499E-2</v>
      </c>
      <c r="AF547" s="2">
        <f>(Table2[[#This Row],[Current Week High]]/Table2[[#This Row],[Close Price]])-1</f>
        <v>4.3002752771371222E-2</v>
      </c>
      <c r="AG547" s="2">
        <f>(Table2[[#This Row],[Close Price]]/Table2[[#This Row],[Current Month Low]])-1</f>
        <v>0.10917643175441483</v>
      </c>
      <c r="AH547" s="2">
        <f>(Table2[[#This Row],[Current Month High]]/Table2[[#This Row],[Close Price]])-1</f>
        <v>4.3002752771371222E-2</v>
      </c>
      <c r="AI547">
        <v>21.0326612603229</v>
      </c>
      <c r="AJ547">
        <v>21.374390464150199</v>
      </c>
      <c r="AK547" t="str">
        <f>IF(AND(Table2[[#This Row],[20D EMA]]&gt;Table2[[#This Row],[50D EMA]],Table2[[#This Row],[50D EMA]]&gt;Table2[[#This Row],[200D EMA]]),"Uptrend","Downtrend/NoTrend")</f>
        <v>Downtrend/NoTrend</v>
      </c>
      <c r="AL547">
        <v>-0.02</v>
      </c>
      <c r="AM547" t="s">
        <v>10126</v>
      </c>
      <c r="AN547">
        <v>7.0000000000000007E-2</v>
      </c>
      <c r="AO547" t="s">
        <v>10125</v>
      </c>
      <c r="AP547">
        <v>-3.8752622398960002E-3</v>
      </c>
      <c r="AQ547">
        <f>(Table2[[#This Row],[Sharpe Ratio]]-AVERAGE(Table2[Sharpe Ratio]))/_xlfn.STDEV.P(Table2[Sharpe Ratio])</f>
        <v>-0.65560372585683979</v>
      </c>
      <c r="AR5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48" spans="1:44" x14ac:dyDescent="0.3">
      <c r="A548" t="s">
        <v>453</v>
      </c>
      <c r="B548" t="s">
        <v>454</v>
      </c>
      <c r="C548" t="s">
        <v>10085</v>
      </c>
      <c r="D548" t="s">
        <v>80</v>
      </c>
      <c r="E548">
        <v>49182.423116015001</v>
      </c>
      <c r="F548">
        <v>2619.0500000000002</v>
      </c>
      <c r="G548">
        <v>17.953851373101099</v>
      </c>
      <c r="H548">
        <f>(Table2[[#This Row],[1Y Return vs Nifty]]-AVERAGE(Table2[1Y Return vs Nifty]))/_xlfn.STDEV.P(Table2[1Y Return vs Nifty])</f>
        <v>-0.31883796817835824</v>
      </c>
      <c r="I548">
        <v>-3.0126806718605801</v>
      </c>
      <c r="J548">
        <f>(Table2[[#This Row],[1M Return vs Nifty]]-AVERAGE(Table2[1M Return vs Nifty]))/_xlfn.STDEV.P(Table2[1M Return vs Nifty])</f>
        <v>-0.45118816473645834</v>
      </c>
      <c r="K548">
        <v>10.406541106428801</v>
      </c>
      <c r="L548">
        <f>(Table2[[#This Row],[6M Return vs Nifty]]-AVERAGE(Table2[6M Return vs Nifty]))/_xlfn.STDEV.P(Table2[6M Return vs Nifty])</f>
        <v>-7.761218585380314E-2</v>
      </c>
      <c r="M548">
        <v>-2.3175510168206799</v>
      </c>
      <c r="N548">
        <f>(Table2[[#This Row],[1W Return vs Nifty]]-AVERAGE(Table2[1W Return vs Nifty]))/_xlfn.STDEV.P(Table2[1W Return vs Nifty])</f>
        <v>0.11790482867905219</v>
      </c>
      <c r="O548">
        <v>2582.44</v>
      </c>
      <c r="P548">
        <v>2546.63623070009</v>
      </c>
      <c r="Q548">
        <v>2365.3210114161702</v>
      </c>
      <c r="R548">
        <v>56.0747748301741</v>
      </c>
      <c r="S548" s="2">
        <f>(Table2[[#This Row],[Close Price]]-Table2[[#This Row],[20D EMA]])/Table2[[#This Row],[20D EMA]]</f>
        <v>1.4176515233655042E-2</v>
      </c>
      <c r="T548" s="2">
        <f>(Table2[[#This Row],[Close Price]]-Table2[[#This Row],[50D EMA]])/Table2[[#This Row],[50D EMA]]</f>
        <v>2.8435066000770396E-2</v>
      </c>
      <c r="U548" s="2">
        <f>(Table2[[#This Row],[Close Price]]-Table2[[#This Row],[200D EMA]])/Table2[[#This Row],[200D EMA]]</f>
        <v>0.10727042433530694</v>
      </c>
      <c r="V548">
        <v>0.98541958012657305</v>
      </c>
      <c r="W548">
        <v>2612.65</v>
      </c>
      <c r="X548">
        <v>2650</v>
      </c>
      <c r="Y548">
        <v>2519.0500000000002</v>
      </c>
      <c r="Z548">
        <v>2671.85</v>
      </c>
      <c r="AA548">
        <v>2150</v>
      </c>
      <c r="AB548">
        <v>2714</v>
      </c>
      <c r="AC548" s="2">
        <f>(Table2[[#This Row],[Close Price]]/Table2[[#This Row],[Day Low]])-1</f>
        <v>2.449620117505269E-3</v>
      </c>
      <c r="AD548" s="2">
        <f>(Table2[[#This Row],[Day High]]/Table2[[#This Row],[Close Price]])-1</f>
        <v>1.1817261984307326E-2</v>
      </c>
      <c r="AE548" s="2">
        <f>(Table2[[#This Row],[Close Price]]/Table2[[#This Row],[Current Week Low]])-1</f>
        <v>3.9697505011810019E-2</v>
      </c>
      <c r="AF548" s="2">
        <f>(Table2[[#This Row],[Current Week High]]/Table2[[#This Row],[Close Price]])-1</f>
        <v>2.0159981672743799E-2</v>
      </c>
      <c r="AG548" s="2">
        <f>(Table2[[#This Row],[Close Price]]/Table2[[#This Row],[Current Month Low]])-1</f>
        <v>0.21816279069767441</v>
      </c>
      <c r="AH548" s="2">
        <f>(Table2[[#This Row],[Current Month High]]/Table2[[#This Row],[Close Price]])-1</f>
        <v>3.625360340581496E-2</v>
      </c>
      <c r="AI548">
        <v>4.8624501250453296</v>
      </c>
      <c r="AJ548">
        <v>48.585935948713498</v>
      </c>
      <c r="AK548" t="str">
        <f>IF(AND(Table2[[#This Row],[20D EMA]]&gt;Table2[[#This Row],[50D EMA]],Table2[[#This Row],[50D EMA]]&gt;Table2[[#This Row],[200D EMA]]),"Uptrend","Downtrend/NoTrend")</f>
        <v>Uptrend</v>
      </c>
      <c r="AL548">
        <v>-0.06</v>
      </c>
      <c r="AM548" t="s">
        <v>10126</v>
      </c>
      <c r="AN548">
        <v>2.16</v>
      </c>
      <c r="AO548" t="s">
        <v>10125</v>
      </c>
      <c r="AP548">
        <v>-4.136610615696E-3</v>
      </c>
      <c r="AQ548">
        <f>(Table2[[#This Row],[Sharpe Ratio]]-AVERAGE(Table2[Sharpe Ratio]))/_xlfn.STDEV.P(Table2[Sharpe Ratio])</f>
        <v>-0.65855850162112239</v>
      </c>
      <c r="AR5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-1.3882919917106897</v>
      </c>
    </row>
    <row r="549" spans="1:44" x14ac:dyDescent="0.3">
      <c r="A549" t="s">
        <v>802</v>
      </c>
      <c r="B549" t="s">
        <v>803</v>
      </c>
      <c r="C549" t="s">
        <v>10086</v>
      </c>
      <c r="D549" t="s">
        <v>381</v>
      </c>
      <c r="E549">
        <v>18914.6039484299</v>
      </c>
      <c r="F549">
        <v>7971.45</v>
      </c>
      <c r="G549">
        <v>-15.8543667596562</v>
      </c>
      <c r="H549">
        <f>(Table2[[#This Row],[1Y Return vs Nifty]]-AVERAGE(Table2[1Y Return vs Nifty]))/_xlfn.STDEV.P(Table2[1Y Return vs Nifty])</f>
        <v>-0.72341659088664412</v>
      </c>
      <c r="I549">
        <v>2.5925559840184702</v>
      </c>
      <c r="J549">
        <f>(Table2[[#This Row],[1M Return vs Nifty]]-AVERAGE(Table2[1M Return vs Nifty]))/_xlfn.STDEV.P(Table2[1M Return vs Nifty])</f>
        <v>6.7950619983176211E-2</v>
      </c>
      <c r="K549">
        <v>-0.75089891375802298</v>
      </c>
      <c r="L549">
        <f>(Table2[[#This Row],[6M Return vs Nifty]]-AVERAGE(Table2[6M Return vs Nifty]))/_xlfn.STDEV.P(Table2[6M Return vs Nifty])</f>
        <v>-0.41847140969058366</v>
      </c>
      <c r="M549">
        <v>-0.89765415478383104</v>
      </c>
      <c r="N549">
        <f>(Table2[[#This Row],[1W Return vs Nifty]]-AVERAGE(Table2[1W Return vs Nifty]))/_xlfn.STDEV.P(Table2[1W Return vs Nifty])</f>
        <v>0.39635161403332225</v>
      </c>
      <c r="O549">
        <v>7656.05</v>
      </c>
      <c r="P549">
        <v>7261.0754274642104</v>
      </c>
      <c r="Q549">
        <v>6814.9015265550097</v>
      </c>
      <c r="R549">
        <v>67.525659417886502</v>
      </c>
      <c r="S549" s="2">
        <f>(Table2[[#This Row],[Close Price]]-Table2[[#This Row],[20D EMA]])/Table2[[#This Row],[20D EMA]]</f>
        <v>4.119617818587909E-2</v>
      </c>
      <c r="T549" s="2">
        <f>(Table2[[#This Row],[Close Price]]-Table2[[#This Row],[50D EMA]])/Table2[[#This Row],[50D EMA]]</f>
        <v>9.783324517589731E-2</v>
      </c>
      <c r="U549" s="2">
        <f>(Table2[[#This Row],[Close Price]]-Table2[[#This Row],[200D EMA]])/Table2[[#This Row],[200D EMA]]</f>
        <v>0.16970875792384857</v>
      </c>
      <c r="V549">
        <v>0.30550208079484098</v>
      </c>
      <c r="W549">
        <v>7837</v>
      </c>
      <c r="X549">
        <v>8012.9</v>
      </c>
      <c r="Y549">
        <v>7641.25</v>
      </c>
      <c r="Z549">
        <v>8012.9</v>
      </c>
      <c r="AA549">
        <v>6681.6</v>
      </c>
      <c r="AB549">
        <v>8179.8</v>
      </c>
      <c r="AC549" s="2">
        <f>(Table2[[#This Row],[Close Price]]/Table2[[#This Row],[Day Low]])-1</f>
        <v>1.7155799413040684E-2</v>
      </c>
      <c r="AD549" s="2">
        <f>(Table2[[#This Row],[Day High]]/Table2[[#This Row],[Close Price]])-1</f>
        <v>5.1998068105552075E-3</v>
      </c>
      <c r="AE549" s="2">
        <f>(Table2[[#This Row],[Close Price]]/Table2[[#This Row],[Current Week Low]])-1</f>
        <v>4.3212825126778931E-2</v>
      </c>
      <c r="AF549" s="2">
        <f>(Table2[[#This Row],[Current Week High]]/Table2[[#This Row],[Close Price]])-1</f>
        <v>5.1998068105552075E-3</v>
      </c>
      <c r="AG549" s="2">
        <f>(Table2[[#This Row],[Close Price]]/Table2[[#This Row],[Current Month Low]])-1</f>
        <v>0.19304507902298851</v>
      </c>
      <c r="AH549" s="2">
        <f>(Table2[[#This Row],[Current Month High]]/Table2[[#This Row],[Close Price]])-1</f>
        <v>2.6137026513369577E-2</v>
      </c>
      <c r="AI549">
        <v>2.6137026513369501</v>
      </c>
      <c r="AJ549">
        <v>45.289432435388001</v>
      </c>
      <c r="AK549" t="str">
        <f>IF(AND(Table2[[#This Row],[20D EMA]]&gt;Table2[[#This Row],[50D EMA]],Table2[[#This Row],[50D EMA]]&gt;Table2[[#This Row],[200D EMA]]),"Uptrend","Downtrend/NoTrend")</f>
        <v>Uptrend</v>
      </c>
      <c r="AL549">
        <v>0.23</v>
      </c>
      <c r="AM549" t="s">
        <v>10125</v>
      </c>
      <c r="AN549">
        <v>2.15</v>
      </c>
      <c r="AO549" t="s">
        <v>10125</v>
      </c>
      <c r="AP549">
        <v>-4.5970267509550002E-3</v>
      </c>
      <c r="AQ549">
        <f>(Table2[[#This Row],[Sharpe Ratio]]-AVERAGE(Table2[Sharpe Ratio]))/_xlfn.STDEV.P(Table2[Sharpe Ratio])</f>
        <v>-0.66376391540563018</v>
      </c>
      <c r="AR5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-1.3413496819663593</v>
      </c>
    </row>
    <row r="550" spans="1:44" x14ac:dyDescent="0.3">
      <c r="A550" t="s">
        <v>291</v>
      </c>
      <c r="B550" t="s">
        <v>292</v>
      </c>
      <c r="C550" t="s">
        <v>10087</v>
      </c>
      <c r="D550" t="s">
        <v>151</v>
      </c>
      <c r="E550">
        <v>87623.432897894905</v>
      </c>
      <c r="F550">
        <v>6785.85</v>
      </c>
      <c r="G550">
        <v>26.5632800781474</v>
      </c>
      <c r="H550">
        <f>(Table2[[#This Row],[1Y Return vs Nifty]]-AVERAGE(Table2[1Y Return vs Nifty]))/_xlfn.STDEV.P(Table2[1Y Return vs Nifty])</f>
        <v>-0.21581003591304029</v>
      </c>
      <c r="I550">
        <v>1.9784736046784399</v>
      </c>
      <c r="J550">
        <f>(Table2[[#This Row],[1M Return vs Nifty]]-AVERAGE(Table2[1M Return vs Nifty]))/_xlfn.STDEV.P(Table2[1M Return vs Nifty])</f>
        <v>1.1076307674888916E-2</v>
      </c>
      <c r="K550">
        <v>21.539021993640802</v>
      </c>
      <c r="L550">
        <f>(Table2[[#This Row],[6M Return vs Nifty]]-AVERAGE(Table2[6M Return vs Nifty]))/_xlfn.STDEV.P(Table2[6M Return vs Nifty])</f>
        <v>0.26248453774295416</v>
      </c>
      <c r="M550">
        <v>4.0402182664461401</v>
      </c>
      <c r="N550">
        <f>(Table2[[#This Row],[1W Return vs Nifty]]-AVERAGE(Table2[1W Return vs Nifty]))/_xlfn.STDEV.P(Table2[1W Return vs Nifty])</f>
        <v>1.3646858212155548</v>
      </c>
      <c r="O550">
        <v>6377.48</v>
      </c>
      <c r="P550">
        <v>6122.6467991320897</v>
      </c>
      <c r="Q550">
        <v>5377.0635398577797</v>
      </c>
      <c r="R550">
        <v>84.349533011994296</v>
      </c>
      <c r="S550" s="2">
        <f>(Table2[[#This Row],[Close Price]]-Table2[[#This Row],[20D EMA]])/Table2[[#This Row],[20D EMA]]</f>
        <v>6.4033129072925479E-2</v>
      </c>
      <c r="T550" s="2">
        <f>(Table2[[#This Row],[Close Price]]-Table2[[#This Row],[50D EMA]])/Table2[[#This Row],[50D EMA]]</f>
        <v>0.10831968960906295</v>
      </c>
      <c r="U550" s="2">
        <f>(Table2[[#This Row],[Close Price]]-Table2[[#This Row],[200D EMA]])/Table2[[#This Row],[200D EMA]]</f>
        <v>0.26199922126631264</v>
      </c>
      <c r="V550">
        <v>0.84071441311165895</v>
      </c>
      <c r="W550">
        <v>6700</v>
      </c>
      <c r="X550">
        <v>6819.95</v>
      </c>
      <c r="Y550">
        <v>6293.75</v>
      </c>
      <c r="Z550">
        <v>6819.95</v>
      </c>
      <c r="AA550">
        <v>5250</v>
      </c>
      <c r="AB550">
        <v>6819.95</v>
      </c>
      <c r="AC550" s="2">
        <f>(Table2[[#This Row],[Close Price]]/Table2[[#This Row],[Day Low]])-1</f>
        <v>1.2813432835820926E-2</v>
      </c>
      <c r="AD550" s="2">
        <f>(Table2[[#This Row],[Day High]]/Table2[[#This Row],[Close Price]])-1</f>
        <v>5.0251626546415906E-3</v>
      </c>
      <c r="AE550" s="2">
        <f>(Table2[[#This Row],[Close Price]]/Table2[[#This Row],[Current Week Low]])-1</f>
        <v>7.8188679245283055E-2</v>
      </c>
      <c r="AF550" s="2">
        <f>(Table2[[#This Row],[Current Week High]]/Table2[[#This Row],[Close Price]])-1</f>
        <v>5.0251626546415906E-3</v>
      </c>
      <c r="AG550" s="2">
        <f>(Table2[[#This Row],[Close Price]]/Table2[[#This Row],[Current Month Low]])-1</f>
        <v>0.29254285714285722</v>
      </c>
      <c r="AH550" s="2">
        <f>(Table2[[#This Row],[Current Month High]]/Table2[[#This Row],[Close Price]])-1</f>
        <v>5.0251626546415906E-3</v>
      </c>
      <c r="AI550">
        <v>0.50251626546415895</v>
      </c>
      <c r="AJ550">
        <v>70.839994461298303</v>
      </c>
      <c r="AK550" t="str">
        <f>IF(AND(Table2[[#This Row],[20D EMA]]&gt;Table2[[#This Row],[50D EMA]],Table2[[#This Row],[50D EMA]]&gt;Table2[[#This Row],[200D EMA]]),"Uptrend","Downtrend/NoTrend")</f>
        <v>Uptrend</v>
      </c>
      <c r="AL550">
        <v>0.06</v>
      </c>
      <c r="AM550" t="s">
        <v>10125</v>
      </c>
      <c r="AN550">
        <v>9.08</v>
      </c>
      <c r="AO550" t="s">
        <v>10125</v>
      </c>
      <c r="AP550">
        <v>-4.7113470998559996E-3</v>
      </c>
      <c r="AQ550">
        <f>(Table2[[#This Row],[Sharpe Ratio]]-AVERAGE(Table2[Sharpe Ratio]))/_xlfn.STDEV.P(Table2[Sharpe Ratio])</f>
        <v>-0.66505640859699977</v>
      </c>
      <c r="AR5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0.75738022212335787</v>
      </c>
    </row>
    <row r="551" spans="1:44" x14ac:dyDescent="0.3">
      <c r="A551" t="s">
        <v>117</v>
      </c>
      <c r="B551" t="s">
        <v>118</v>
      </c>
      <c r="C551" t="s">
        <v>10078</v>
      </c>
      <c r="D551" t="s">
        <v>119</v>
      </c>
      <c r="E551">
        <v>246019.1617314</v>
      </c>
      <c r="F551">
        <v>2551.65</v>
      </c>
      <c r="G551">
        <v>-14.3678836567139</v>
      </c>
      <c r="H551">
        <f>(Table2[[#This Row],[1Y Return vs Nifty]]-AVERAGE(Table2[1Y Return vs Nifty]))/_xlfn.STDEV.P(Table2[1Y Return vs Nifty])</f>
        <v>-0.70562803769800886</v>
      </c>
      <c r="I551">
        <v>-1.8453526085398899</v>
      </c>
      <c r="J551">
        <f>(Table2[[#This Row],[1M Return vs Nifty]]-AVERAGE(Table2[1M Return vs Nifty]))/_xlfn.STDEV.P(Table2[1M Return vs Nifty])</f>
        <v>-0.34307403693673033</v>
      </c>
      <c r="K551">
        <v>-13.042001838466501</v>
      </c>
      <c r="L551">
        <f>(Table2[[#This Row],[6M Return vs Nifty]]-AVERAGE(Table2[6M Return vs Nifty]))/_xlfn.STDEV.P(Table2[6M Return vs Nifty])</f>
        <v>-0.79396397746904468</v>
      </c>
      <c r="M551">
        <v>-2.0158036982379399</v>
      </c>
      <c r="N551">
        <f>(Table2[[#This Row],[1W Return vs Nifty]]-AVERAGE(Table2[1W Return vs Nifty]))/_xlfn.STDEV.P(Table2[1W Return vs Nifty])</f>
        <v>0.17707854269663714</v>
      </c>
      <c r="O551">
        <v>2516.54</v>
      </c>
      <c r="P551">
        <v>2507.4043655507799</v>
      </c>
      <c r="Q551">
        <v>2445.8682020358401</v>
      </c>
      <c r="R551">
        <v>60.676065935539</v>
      </c>
      <c r="S551" s="2">
        <f>(Table2[[#This Row],[Close Price]]-Table2[[#This Row],[20D EMA]])/Table2[[#This Row],[20D EMA]]</f>
        <v>1.3951695582029345E-2</v>
      </c>
      <c r="T551" s="2">
        <f>(Table2[[#This Row],[Close Price]]-Table2[[#This Row],[50D EMA]])/Table2[[#This Row],[50D EMA]]</f>
        <v>1.7645990833034694E-2</v>
      </c>
      <c r="U551" s="2">
        <f>(Table2[[#This Row],[Close Price]]-Table2[[#This Row],[200D EMA]])/Table2[[#This Row],[200D EMA]]</f>
        <v>4.324918156919149E-2</v>
      </c>
      <c r="V551">
        <v>0.69578275789987098</v>
      </c>
      <c r="W551">
        <v>2528.3000000000002</v>
      </c>
      <c r="X551">
        <v>2573.6999999999998</v>
      </c>
      <c r="Y551">
        <v>2484.5</v>
      </c>
      <c r="Z551">
        <v>2573.6999999999998</v>
      </c>
      <c r="AA551">
        <v>2327.4499999999998</v>
      </c>
      <c r="AB551">
        <v>2614.4499999999998</v>
      </c>
      <c r="AC551" s="2">
        <f>(Table2[[#This Row],[Close Price]]/Table2[[#This Row],[Day Low]])-1</f>
        <v>9.2354546533244264E-3</v>
      </c>
      <c r="AD551" s="2">
        <f>(Table2[[#This Row],[Day High]]/Table2[[#This Row],[Close Price]])-1</f>
        <v>8.6414672858736719E-3</v>
      </c>
      <c r="AE551" s="2">
        <f>(Table2[[#This Row],[Close Price]]/Table2[[#This Row],[Current Week Low]])-1</f>
        <v>2.7027570939826884E-2</v>
      </c>
      <c r="AF551" s="2">
        <f>(Table2[[#This Row],[Current Week High]]/Table2[[#This Row],[Close Price]])-1</f>
        <v>8.6414672858736719E-3</v>
      </c>
      <c r="AG551" s="2">
        <f>(Table2[[#This Row],[Close Price]]/Table2[[#This Row],[Current Month Low]])-1</f>
        <v>9.6328599969924378E-2</v>
      </c>
      <c r="AH551" s="2">
        <f>(Table2[[#This Row],[Current Month High]]/Table2[[#This Row],[Close Price]])-1</f>
        <v>2.461152587541382E-2</v>
      </c>
      <c r="AI551">
        <v>8.5297748515666196</v>
      </c>
      <c r="AJ551">
        <v>18.9580419580419</v>
      </c>
      <c r="AK551" t="str">
        <f>IF(AND(Table2[[#This Row],[20D EMA]]&gt;Table2[[#This Row],[50D EMA]],Table2[[#This Row],[50D EMA]]&gt;Table2[[#This Row],[200D EMA]]),"Uptrend","Downtrend/NoTrend")</f>
        <v>Uptrend</v>
      </c>
      <c r="AL551">
        <v>-0.03</v>
      </c>
      <c r="AM551" t="s">
        <v>10126</v>
      </c>
      <c r="AN551">
        <v>0.38</v>
      </c>
      <c r="AO551" t="s">
        <v>10125</v>
      </c>
      <c r="AP551">
        <v>-5.4622364722520002E-3</v>
      </c>
      <c r="AQ551">
        <f>(Table2[[#This Row],[Sharpe Ratio]]-AVERAGE(Table2[Sharpe Ratio]))/_xlfn.STDEV.P(Table2[Sharpe Ratio])</f>
        <v>-0.67354588059934761</v>
      </c>
      <c r="AR5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-2.3391333900064941</v>
      </c>
    </row>
    <row r="552" spans="1:44" x14ac:dyDescent="0.3">
      <c r="A552" t="s">
        <v>1232</v>
      </c>
      <c r="B552" t="s">
        <v>1233</v>
      </c>
      <c r="C552" t="s">
        <v>10085</v>
      </c>
      <c r="D552" t="s">
        <v>80</v>
      </c>
      <c r="E552">
        <v>8812.7670026399992</v>
      </c>
      <c r="F552">
        <v>175.08</v>
      </c>
      <c r="G552">
        <v>12.7820164132233</v>
      </c>
      <c r="H552">
        <f>(Table2[[#This Row],[1Y Return vs Nifty]]-AVERAGE(Table2[1Y Return vs Nifty]))/_xlfn.STDEV.P(Table2[1Y Return vs Nifty])</f>
        <v>-0.38072865572437092</v>
      </c>
      <c r="I552">
        <v>12.7776759656898</v>
      </c>
      <c r="J552">
        <f>(Table2[[#This Row],[1M Return vs Nifty]]-AVERAGE(Table2[1M Return vs Nifty]))/_xlfn.STDEV.P(Table2[1M Return vs Nifty])</f>
        <v>1.0112632995580411</v>
      </c>
      <c r="K552">
        <v>-13.6255698767831</v>
      </c>
      <c r="L552">
        <f>(Table2[[#This Row],[6M Return vs Nifty]]-AVERAGE(Table2[6M Return vs Nifty]))/_xlfn.STDEV.P(Table2[6M Return vs Nifty])</f>
        <v>-0.81179195129069714</v>
      </c>
      <c r="M552">
        <v>-1.01617528720596</v>
      </c>
      <c r="N552">
        <f>(Table2[[#This Row],[1W Return vs Nifty]]-AVERAGE(Table2[1W Return vs Nifty]))/_xlfn.STDEV.P(Table2[1W Return vs Nifty])</f>
        <v>0.37310920171321316</v>
      </c>
      <c r="O552">
        <v>164.83</v>
      </c>
      <c r="P552">
        <v>162.566120191902</v>
      </c>
      <c r="Q552">
        <v>158.68628013084901</v>
      </c>
      <c r="R552">
        <v>70.4511252763605</v>
      </c>
      <c r="S552" s="2">
        <f>(Table2[[#This Row],[Close Price]]-Table2[[#This Row],[20D EMA]])/Table2[[#This Row],[20D EMA]]</f>
        <v>6.2185281805496567E-2</v>
      </c>
      <c r="T552" s="2">
        <f>(Table2[[#This Row],[Close Price]]-Table2[[#This Row],[50D EMA]])/Table2[[#This Row],[50D EMA]]</f>
        <v>7.6977169617666569E-2</v>
      </c>
      <c r="U552" s="2">
        <f>(Table2[[#This Row],[Close Price]]-Table2[[#This Row],[200D EMA]])/Table2[[#This Row],[200D EMA]]</f>
        <v>0.10330899341539243</v>
      </c>
      <c r="V552">
        <v>2.2358976317344799</v>
      </c>
      <c r="W552">
        <v>172.56</v>
      </c>
      <c r="X552">
        <v>177</v>
      </c>
      <c r="Y552">
        <v>162.02000000000001</v>
      </c>
      <c r="Z552">
        <v>184.5</v>
      </c>
      <c r="AA552">
        <v>144</v>
      </c>
      <c r="AB552">
        <v>184.5</v>
      </c>
      <c r="AC552" s="2">
        <f>(Table2[[#This Row],[Close Price]]/Table2[[#This Row],[Day Low]])-1</f>
        <v>1.4603616133518793E-2</v>
      </c>
      <c r="AD552" s="2">
        <f>(Table2[[#This Row],[Day High]]/Table2[[#This Row],[Close Price]])-1</f>
        <v>1.0966415352981373E-2</v>
      </c>
      <c r="AE552" s="2">
        <f>(Table2[[#This Row],[Close Price]]/Table2[[#This Row],[Current Week Low]])-1</f>
        <v>8.0607332428095368E-2</v>
      </c>
      <c r="AF552" s="2">
        <f>(Table2[[#This Row],[Current Week High]]/Table2[[#This Row],[Close Price]])-1</f>
        <v>5.3803975325565467E-2</v>
      </c>
      <c r="AG552" s="2">
        <f>(Table2[[#This Row],[Close Price]]/Table2[[#This Row],[Current Month Low]])-1</f>
        <v>0.21583333333333332</v>
      </c>
      <c r="AH552" s="2">
        <f>(Table2[[#This Row],[Current Month High]]/Table2[[#This Row],[Close Price]])-1</f>
        <v>5.3803975325565467E-2</v>
      </c>
      <c r="AI552">
        <v>13.662325793922699</v>
      </c>
      <c r="AJ552">
        <v>45.960817007086298</v>
      </c>
      <c r="AK552" t="str">
        <f>IF(AND(Table2[[#This Row],[20D EMA]]&gt;Table2[[#This Row],[50D EMA]],Table2[[#This Row],[50D EMA]]&gt;Table2[[#This Row],[200D EMA]]),"Uptrend","Downtrend/NoTrend")</f>
        <v>Uptrend</v>
      </c>
      <c r="AL552">
        <v>-0.13</v>
      </c>
      <c r="AM552" t="s">
        <v>10126</v>
      </c>
      <c r="AN552">
        <v>6.68</v>
      </c>
      <c r="AO552" t="s">
        <v>10125</v>
      </c>
      <c r="AP552">
        <v>-5.607433163102E-3</v>
      </c>
      <c r="AQ552">
        <f>(Table2[[#This Row],[Sharpe Ratio]]-AVERAGE(Table2[Sharpe Ratio]))/_xlfn.STDEV.P(Table2[Sharpe Ratio])</f>
        <v>-0.67518745828990856</v>
      </c>
      <c r="AR5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-0.48333556403372235</v>
      </c>
    </row>
    <row r="553" spans="1:44" x14ac:dyDescent="0.3">
      <c r="A553" t="s">
        <v>2251</v>
      </c>
      <c r="B553" t="s">
        <v>2252</v>
      </c>
      <c r="C553" t="s">
        <v>10078</v>
      </c>
      <c r="D553" t="s">
        <v>272</v>
      </c>
      <c r="E553">
        <v>2212.6798011199999</v>
      </c>
      <c r="F553">
        <v>766.4</v>
      </c>
      <c r="G553">
        <v>-66.442899739310207</v>
      </c>
      <c r="H553">
        <f>(Table2[[#This Row],[1Y Return vs Nifty]]-AVERAGE(Table2[1Y Return vs Nifty]))/_xlfn.STDEV.P(Table2[1Y Return vs Nifty])</f>
        <v>-1.3288030953564045</v>
      </c>
      <c r="I553">
        <v>-6.2530735937602504</v>
      </c>
      <c r="J553">
        <f>(Table2[[#This Row],[1M Return vs Nifty]]-AVERAGE(Table2[1M Return vs Nifty]))/_xlfn.STDEV.P(Table2[1M Return vs Nifty])</f>
        <v>-0.75130281586804104</v>
      </c>
      <c r="K553">
        <v>-21.379811850514201</v>
      </c>
      <c r="L553">
        <f>(Table2[[#This Row],[6M Return vs Nifty]]-AVERAGE(Table2[6M Return vs Nifty]))/_xlfn.STDEV.P(Table2[6M Return vs Nifty])</f>
        <v>-1.0486836482952497</v>
      </c>
      <c r="M553">
        <v>-6.8835014025594301</v>
      </c>
      <c r="N553">
        <f>(Table2[[#This Row],[1W Return vs Nifty]]-AVERAGE(Table2[1W Return vs Nifty]))/_xlfn.STDEV.P(Table2[1W Return vs Nifty])</f>
        <v>-0.77749415485856344</v>
      </c>
      <c r="O553">
        <v>774.23</v>
      </c>
      <c r="P553">
        <v>770.70122641383398</v>
      </c>
      <c r="Q553">
        <v>816.92179917381395</v>
      </c>
      <c r="R553">
        <v>42.8746907540691</v>
      </c>
      <c r="S553" s="2">
        <f>(Table2[[#This Row],[Close Price]]-Table2[[#This Row],[20D EMA]])/Table2[[#This Row],[20D EMA]]</f>
        <v>-1.0113273833357065E-2</v>
      </c>
      <c r="T553" s="2">
        <f>(Table2[[#This Row],[Close Price]]-Table2[[#This Row],[50D EMA]])/Table2[[#This Row],[50D EMA]]</f>
        <v>-5.5809258716871752E-3</v>
      </c>
      <c r="U553" s="2">
        <f>(Table2[[#This Row],[Close Price]]-Table2[[#This Row],[200D EMA]])/Table2[[#This Row],[200D EMA]]</f>
        <v>-6.1844107018454782E-2</v>
      </c>
      <c r="V553">
        <v>0.75908720176238798</v>
      </c>
      <c r="W553">
        <v>762.55</v>
      </c>
      <c r="X553">
        <v>776</v>
      </c>
      <c r="Y553">
        <v>762.55</v>
      </c>
      <c r="Z553">
        <v>798</v>
      </c>
      <c r="AA553">
        <v>670</v>
      </c>
      <c r="AB553">
        <v>849</v>
      </c>
      <c r="AC553" s="2">
        <f>(Table2[[#This Row],[Close Price]]/Table2[[#This Row],[Day Low]])-1</f>
        <v>5.048849255786525E-3</v>
      </c>
      <c r="AD553" s="2">
        <f>(Table2[[#This Row],[Day High]]/Table2[[#This Row],[Close Price]])-1</f>
        <v>1.2526096033403045E-2</v>
      </c>
      <c r="AE553" s="2">
        <f>(Table2[[#This Row],[Close Price]]/Table2[[#This Row],[Current Week Low]])-1</f>
        <v>5.048849255786525E-3</v>
      </c>
      <c r="AF553" s="2">
        <f>(Table2[[#This Row],[Current Week High]]/Table2[[#This Row],[Close Price]])-1</f>
        <v>4.1231732776618069E-2</v>
      </c>
      <c r="AG553" s="2">
        <f>(Table2[[#This Row],[Close Price]]/Table2[[#This Row],[Current Month Low]])-1</f>
        <v>0.14388059701492528</v>
      </c>
      <c r="AH553" s="2">
        <f>(Table2[[#This Row],[Current Month High]]/Table2[[#This Row],[Close Price]])-1</f>
        <v>0.10777661795407112</v>
      </c>
      <c r="AI553">
        <v>73.238517745302701</v>
      </c>
      <c r="AJ553">
        <v>15.8929381521246</v>
      </c>
      <c r="AK553" t="str">
        <f>IF(AND(Table2[[#This Row],[20D EMA]]&gt;Table2[[#This Row],[50D EMA]],Table2[[#This Row],[50D EMA]]&gt;Table2[[#This Row],[200D EMA]]),"Uptrend","Downtrend/NoTrend")</f>
        <v>Downtrend/NoTrend</v>
      </c>
      <c r="AL553">
        <v>-0.13</v>
      </c>
      <c r="AM553" t="s">
        <v>10126</v>
      </c>
      <c r="AN553">
        <v>-5.83</v>
      </c>
      <c r="AO553" t="s">
        <v>10126</v>
      </c>
      <c r="AP553">
        <v>-5.980280129815E-3</v>
      </c>
      <c r="AQ553">
        <f>(Table2[[#This Row],[Sharpe Ratio]]-AVERAGE(Table2[Sharpe Ratio]))/_xlfn.STDEV.P(Table2[Sharpe Ratio])</f>
        <v>-0.67940282476256253</v>
      </c>
      <c r="AR5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54" spans="1:44" x14ac:dyDescent="0.3">
      <c r="A554" t="s">
        <v>1273</v>
      </c>
      <c r="B554" t="s">
        <v>1274</v>
      </c>
      <c r="C554" t="s">
        <v>10075</v>
      </c>
      <c r="D554" t="s">
        <v>21</v>
      </c>
      <c r="E554">
        <v>8410.5340055100005</v>
      </c>
      <c r="F554">
        <v>2726.1</v>
      </c>
      <c r="G554">
        <v>15.994938522514101</v>
      </c>
      <c r="H554">
        <f>(Table2[[#This Row],[1Y Return vs Nifty]]-AVERAGE(Table2[1Y Return vs Nifty]))/_xlfn.STDEV.P(Table2[1Y Return vs Nifty])</f>
        <v>-0.34228002773866828</v>
      </c>
      <c r="I554">
        <v>3.1099059780269802</v>
      </c>
      <c r="J554">
        <f>(Table2[[#This Row],[1M Return vs Nifty]]-AVERAGE(Table2[1M Return vs Nifty]))/_xlfn.STDEV.P(Table2[1M Return vs Nifty])</f>
        <v>0.11586589344136139</v>
      </c>
      <c r="K554">
        <v>-12.812555579025799</v>
      </c>
      <c r="L554">
        <f>(Table2[[#This Row],[6M Return vs Nifty]]-AVERAGE(Table2[6M Return vs Nifty]))/_xlfn.STDEV.P(Table2[6M Return vs Nifty])</f>
        <v>-0.7869544059397594</v>
      </c>
      <c r="M554">
        <v>-3.7770745353892501</v>
      </c>
      <c r="N554">
        <f>(Table2[[#This Row],[1W Return vs Nifty]]-AVERAGE(Table2[1W Return vs Nifty]))/_xlfn.STDEV.P(Table2[1W Return vs Nifty])</f>
        <v>-0.16831288386056811</v>
      </c>
      <c r="O554">
        <v>2661.19</v>
      </c>
      <c r="P554">
        <v>2625.3713759223301</v>
      </c>
      <c r="Q554">
        <v>2537.0029712037899</v>
      </c>
      <c r="R554">
        <v>59.296256649166097</v>
      </c>
      <c r="S554" s="2">
        <f>(Table2[[#This Row],[Close Price]]-Table2[[#This Row],[20D EMA]])/Table2[[#This Row],[20D EMA]]</f>
        <v>2.4391343722169351E-2</v>
      </c>
      <c r="T554" s="2">
        <f>(Table2[[#This Row],[Close Price]]-Table2[[#This Row],[50D EMA]])/Table2[[#This Row],[50D EMA]]</f>
        <v>3.8367381088049837E-2</v>
      </c>
      <c r="U554" s="2">
        <f>(Table2[[#This Row],[Close Price]]-Table2[[#This Row],[200D EMA]])/Table2[[#This Row],[200D EMA]]</f>
        <v>7.4535596111850358E-2</v>
      </c>
      <c r="V554">
        <v>0.96252297218191896</v>
      </c>
      <c r="W554">
        <v>2689</v>
      </c>
      <c r="X554">
        <v>2762</v>
      </c>
      <c r="Y554">
        <v>2675.15</v>
      </c>
      <c r="Z554">
        <v>2762.2</v>
      </c>
      <c r="AA554">
        <v>2137.5500000000002</v>
      </c>
      <c r="AB554">
        <v>2987.9</v>
      </c>
      <c r="AC554" s="2">
        <f>(Table2[[#This Row],[Close Price]]/Table2[[#This Row],[Day Low]])-1</f>
        <v>1.379695053923391E-2</v>
      </c>
      <c r="AD554" s="2">
        <f>(Table2[[#This Row],[Day High]]/Table2[[#This Row],[Close Price]])-1</f>
        <v>1.3168996001614142E-2</v>
      </c>
      <c r="AE554" s="2">
        <f>(Table2[[#This Row],[Close Price]]/Table2[[#This Row],[Current Week Low]])-1</f>
        <v>1.904566099097238E-2</v>
      </c>
      <c r="AF554" s="2">
        <f>(Table2[[#This Row],[Current Week High]]/Table2[[#This Row],[Close Price]])-1</f>
        <v>1.3242360881845938E-2</v>
      </c>
      <c r="AG554" s="2">
        <f>(Table2[[#This Row],[Close Price]]/Table2[[#This Row],[Current Month Low]])-1</f>
        <v>0.27533858857102733</v>
      </c>
      <c r="AH554" s="2">
        <f>(Table2[[#This Row],[Current Month High]]/Table2[[#This Row],[Close Price]])-1</f>
        <v>9.603462822346942E-2</v>
      </c>
      <c r="AI554">
        <v>15.366274164557399</v>
      </c>
      <c r="AJ554">
        <v>43.509159823120598</v>
      </c>
      <c r="AK554" t="str">
        <f>IF(AND(Table2[[#This Row],[20D EMA]]&gt;Table2[[#This Row],[50D EMA]],Table2[[#This Row],[50D EMA]]&gt;Table2[[#This Row],[200D EMA]]),"Uptrend","Downtrend/NoTrend")</f>
        <v>Uptrend</v>
      </c>
      <c r="AL554">
        <v>0.01</v>
      </c>
      <c r="AM554" t="s">
        <v>10125</v>
      </c>
      <c r="AN554">
        <v>-1.01</v>
      </c>
      <c r="AO554" t="s">
        <v>10126</v>
      </c>
      <c r="AP554">
        <v>-6.4011964264820004E-3</v>
      </c>
      <c r="AQ554">
        <f>(Table2[[#This Row],[Sharpe Ratio]]-AVERAGE(Table2[Sharpe Ratio]))/_xlfn.STDEV.P(Table2[Sharpe Ratio])</f>
        <v>-0.68416165775081517</v>
      </c>
      <c r="AR5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-1.8658430818484497</v>
      </c>
    </row>
    <row r="555" spans="1:44" x14ac:dyDescent="0.3">
      <c r="A555" t="s">
        <v>431</v>
      </c>
      <c r="B555" t="s">
        <v>432</v>
      </c>
      <c r="C555" t="s">
        <v>10078</v>
      </c>
      <c r="D555" t="s">
        <v>272</v>
      </c>
      <c r="E555">
        <v>52512.184617145002</v>
      </c>
      <c r="F555">
        <v>1986.05</v>
      </c>
      <c r="G555">
        <v>5.7018247396934898</v>
      </c>
      <c r="H555">
        <f>(Table2[[#This Row],[1Y Return vs Nifty]]-AVERAGE(Table2[1Y Return vs Nifty]))/_xlfn.STDEV.P(Table2[1Y Return vs Nifty])</f>
        <v>-0.46545640400554728</v>
      </c>
      <c r="I555">
        <v>1.43674588795072</v>
      </c>
      <c r="J555">
        <f>(Table2[[#This Row],[1M Return vs Nifty]]-AVERAGE(Table2[1M Return vs Nifty]))/_xlfn.STDEV.P(Table2[1M Return vs Nifty])</f>
        <v>-3.9096751158586213E-2</v>
      </c>
      <c r="K555">
        <v>3.15947959119387</v>
      </c>
      <c r="L555">
        <f>(Table2[[#This Row],[6M Return vs Nifty]]-AVERAGE(Table2[6M Return vs Nifty]))/_xlfn.STDEV.P(Table2[6M Return vs Nifty])</f>
        <v>-0.29900954570615917</v>
      </c>
      <c r="M555">
        <v>-6.6953444243415898</v>
      </c>
      <c r="N555">
        <f>(Table2[[#This Row],[1W Return vs Nifty]]-AVERAGE(Table2[1W Return vs Nifty]))/_xlfn.STDEV.P(Table2[1W Return vs Nifty])</f>
        <v>-0.74059590743827208</v>
      </c>
      <c r="O555">
        <v>2020.96</v>
      </c>
      <c r="P555">
        <v>1957.59607413911</v>
      </c>
      <c r="Q555">
        <v>1792.10134889653</v>
      </c>
      <c r="R555">
        <v>37.205849600458599</v>
      </c>
      <c r="S555" s="2">
        <f>(Table2[[#This Row],[Close Price]]-Table2[[#This Row],[20D EMA]])/Table2[[#This Row],[20D EMA]]</f>
        <v>-1.727396880690369E-2</v>
      </c>
      <c r="T555" s="2">
        <f>(Table2[[#This Row],[Close Price]]-Table2[[#This Row],[50D EMA]])/Table2[[#This Row],[50D EMA]]</f>
        <v>1.4535136352581378E-2</v>
      </c>
      <c r="U555" s="2">
        <f>(Table2[[#This Row],[Close Price]]-Table2[[#This Row],[200D EMA]])/Table2[[#This Row],[200D EMA]]</f>
        <v>0.10822415329517611</v>
      </c>
      <c r="V555">
        <v>0.65550065388033996</v>
      </c>
      <c r="W555">
        <v>1975.55</v>
      </c>
      <c r="X555">
        <v>2004.95</v>
      </c>
      <c r="Y555">
        <v>1957.1</v>
      </c>
      <c r="Z555">
        <v>2092.25</v>
      </c>
      <c r="AA555">
        <v>1830.6</v>
      </c>
      <c r="AB555">
        <v>2182.4499999999998</v>
      </c>
      <c r="AC555" s="2">
        <f>(Table2[[#This Row],[Close Price]]/Table2[[#This Row],[Day Low]])-1</f>
        <v>5.3149755764216877E-3</v>
      </c>
      <c r="AD555" s="2">
        <f>(Table2[[#This Row],[Day High]]/Table2[[#This Row],[Close Price]])-1</f>
        <v>9.5163767276755795E-3</v>
      </c>
      <c r="AE555" s="2">
        <f>(Table2[[#This Row],[Close Price]]/Table2[[#This Row],[Current Week Low]])-1</f>
        <v>1.4792294721782229E-2</v>
      </c>
      <c r="AF555" s="2">
        <f>(Table2[[#This Row],[Current Week High]]/Table2[[#This Row],[Close Price]])-1</f>
        <v>5.347297399360551E-2</v>
      </c>
      <c r="AG555" s="2">
        <f>(Table2[[#This Row],[Close Price]]/Table2[[#This Row],[Current Month Low]])-1</f>
        <v>8.4917513383590215E-2</v>
      </c>
      <c r="AH555" s="2">
        <f>(Table2[[#This Row],[Current Month High]]/Table2[[#This Row],[Close Price]])-1</f>
        <v>9.888975604843786E-2</v>
      </c>
      <c r="AI555">
        <v>9.8889756048437807</v>
      </c>
      <c r="AJ555">
        <v>35.100846909969</v>
      </c>
      <c r="AK555" t="str">
        <f>IF(AND(Table2[[#This Row],[20D EMA]]&gt;Table2[[#This Row],[50D EMA]],Table2[[#This Row],[50D EMA]]&gt;Table2[[#This Row],[200D EMA]]),"Uptrend","Downtrend/NoTrend")</f>
        <v>Uptrend</v>
      </c>
      <c r="AL555">
        <v>0</v>
      </c>
      <c r="AM555" t="s">
        <v>10127</v>
      </c>
      <c r="AN555">
        <v>-7.19</v>
      </c>
      <c r="AO555" t="s">
        <v>10126</v>
      </c>
      <c r="AP555">
        <v>-6.5243314320760004E-3</v>
      </c>
      <c r="AQ555">
        <f>(Table2[[#This Row],[Sharpe Ratio]]-AVERAGE(Table2[Sharpe Ratio]))/_xlfn.STDEV.P(Table2[Sharpe Ratio])</f>
        <v>-0.68555380847358227</v>
      </c>
      <c r="AR5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-2.2297124167821472</v>
      </c>
    </row>
    <row r="556" spans="1:44" x14ac:dyDescent="0.3">
      <c r="A556" t="s">
        <v>1451</v>
      </c>
      <c r="B556" t="s">
        <v>1452</v>
      </c>
      <c r="C556" t="s">
        <v>10092</v>
      </c>
      <c r="D556" t="s">
        <v>1453</v>
      </c>
      <c r="E556">
        <v>6652.2339324000004</v>
      </c>
      <c r="F556">
        <v>869.1</v>
      </c>
      <c r="G556">
        <v>-1.72260094394254</v>
      </c>
      <c r="H556">
        <f>(Table2[[#This Row],[1Y Return vs Nifty]]-AVERAGE(Table2[1Y Return vs Nifty]))/_xlfn.STDEV.P(Table2[1Y Return vs Nifty])</f>
        <v>-0.55430355666205167</v>
      </c>
      <c r="I556">
        <v>16.023745980721699</v>
      </c>
      <c r="J556">
        <f>(Table2[[#This Row],[1M Return vs Nifty]]-AVERAGE(Table2[1M Return vs Nifty]))/_xlfn.STDEV.P(Table2[1M Return vs Nifty])</f>
        <v>1.3119037445874271</v>
      </c>
      <c r="K556">
        <v>-8.5335332117040306</v>
      </c>
      <c r="L556">
        <f>(Table2[[#This Row],[6M Return vs Nifty]]-AVERAGE(Table2[6M Return vs Nifty]))/_xlfn.STDEV.P(Table2[6M Return vs Nifty])</f>
        <v>-0.65623049075252815</v>
      </c>
      <c r="M556">
        <v>-8.8086310463752504</v>
      </c>
      <c r="N556">
        <f>(Table2[[#This Row],[1W Return vs Nifty]]-AVERAGE(Table2[1W Return vs Nifty]))/_xlfn.STDEV.P(Table2[1W Return vs Nifty])</f>
        <v>-1.155018871648039</v>
      </c>
      <c r="O556">
        <v>811.86</v>
      </c>
      <c r="P556">
        <v>754.69859710807896</v>
      </c>
      <c r="Q556">
        <v>744.45165552362801</v>
      </c>
      <c r="R556">
        <v>63.275448349298401</v>
      </c>
      <c r="S556" s="2">
        <f>(Table2[[#This Row],[Close Price]]-Table2[[#This Row],[20D EMA]])/Table2[[#This Row],[20D EMA]]</f>
        <v>7.0504766831719759E-2</v>
      </c>
      <c r="T556" s="2">
        <f>(Table2[[#This Row],[Close Price]]-Table2[[#This Row],[50D EMA]])/Table2[[#This Row],[50D EMA]]</f>
        <v>0.15158555127874163</v>
      </c>
      <c r="U556" s="2">
        <f>(Table2[[#This Row],[Close Price]]-Table2[[#This Row],[200D EMA]])/Table2[[#This Row],[200D EMA]]</f>
        <v>0.16743645279248873</v>
      </c>
      <c r="V556">
        <v>0.96678989092165502</v>
      </c>
      <c r="W556">
        <v>815</v>
      </c>
      <c r="X556">
        <v>886.9</v>
      </c>
      <c r="Y556">
        <v>805.05</v>
      </c>
      <c r="Z556">
        <v>886.9</v>
      </c>
      <c r="AA556">
        <v>630</v>
      </c>
      <c r="AB556">
        <v>905</v>
      </c>
      <c r="AC556" s="2">
        <f>(Table2[[#This Row],[Close Price]]/Table2[[#This Row],[Day Low]])-1</f>
        <v>6.6380368098159614E-2</v>
      </c>
      <c r="AD556" s="2">
        <f>(Table2[[#This Row],[Day High]]/Table2[[#This Row],[Close Price]])-1</f>
        <v>2.048095731216204E-2</v>
      </c>
      <c r="AE556" s="2">
        <f>(Table2[[#This Row],[Close Price]]/Table2[[#This Row],[Current Week Low]])-1</f>
        <v>7.9560275759269716E-2</v>
      </c>
      <c r="AF556" s="2">
        <f>(Table2[[#This Row],[Current Week High]]/Table2[[#This Row],[Close Price]])-1</f>
        <v>2.048095731216204E-2</v>
      </c>
      <c r="AG556" s="2">
        <f>(Table2[[#This Row],[Close Price]]/Table2[[#This Row],[Current Month Low]])-1</f>
        <v>0.3795238095238096</v>
      </c>
      <c r="AH556" s="2">
        <f>(Table2[[#This Row],[Current Month High]]/Table2[[#This Row],[Close Price]])-1</f>
        <v>4.1307099298124372E-2</v>
      </c>
      <c r="AI556">
        <v>13.8419054193993</v>
      </c>
      <c r="AJ556">
        <v>46.931530008453002</v>
      </c>
      <c r="AK556" t="str">
        <f>IF(AND(Table2[[#This Row],[20D EMA]]&gt;Table2[[#This Row],[50D EMA]],Table2[[#This Row],[50D EMA]]&gt;Table2[[#This Row],[200D EMA]]),"Uptrend","Downtrend/NoTrend")</f>
        <v>Uptrend</v>
      </c>
      <c r="AL556">
        <v>0.26</v>
      </c>
      <c r="AM556" t="s">
        <v>10125</v>
      </c>
      <c r="AN556">
        <v>2.67</v>
      </c>
      <c r="AO556" t="s">
        <v>10125</v>
      </c>
      <c r="AP556">
        <v>-7.1115577058670004E-3</v>
      </c>
      <c r="AQ556">
        <f>(Table2[[#This Row],[Sharpe Ratio]]-AVERAGE(Table2[Sharpe Ratio]))/_xlfn.STDEV.P(Table2[Sharpe Ratio])</f>
        <v>-0.69219292362643681</v>
      </c>
      <c r="AR5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-1.7458420981016287</v>
      </c>
    </row>
    <row r="557" spans="1:44" x14ac:dyDescent="0.3">
      <c r="A557" t="s">
        <v>446</v>
      </c>
      <c r="B557" t="s">
        <v>447</v>
      </c>
      <c r="C557" t="s">
        <v>10084</v>
      </c>
      <c r="D557" t="s">
        <v>132</v>
      </c>
      <c r="E557">
        <v>50141.337915759999</v>
      </c>
      <c r="F557">
        <v>56711.199999999997</v>
      </c>
      <c r="G557">
        <v>9.1981261253472493</v>
      </c>
      <c r="H557">
        <f>(Table2[[#This Row],[1Y Return vs Nifty]]-AVERAGE(Table2[1Y Return vs Nifty]))/_xlfn.STDEV.P(Table2[1Y Return vs Nifty])</f>
        <v>-0.42361661246059418</v>
      </c>
      <c r="I557">
        <v>5.7117387824147903</v>
      </c>
      <c r="J557">
        <f>(Table2[[#This Row],[1M Return vs Nifty]]-AVERAGE(Table2[1M Return vs Nifty]))/_xlfn.STDEV.P(Table2[1M Return vs Nifty])</f>
        <v>0.3568391837835046</v>
      </c>
      <c r="K557">
        <v>43.308469163999</v>
      </c>
      <c r="L557">
        <f>(Table2[[#This Row],[6M Return vs Nifty]]-AVERAGE(Table2[6M Return vs Nifty]))/_xlfn.STDEV.P(Table2[6M Return vs Nifty])</f>
        <v>0.92754003904242199</v>
      </c>
      <c r="M557">
        <v>-0.544759611769986</v>
      </c>
      <c r="N557">
        <f>(Table2[[#This Row],[1W Return vs Nifty]]-AVERAGE(Table2[1W Return vs Nifty]))/_xlfn.STDEV.P(Table2[1W Return vs Nifty])</f>
        <v>0.46555547925654112</v>
      </c>
      <c r="O557">
        <v>54965.07</v>
      </c>
      <c r="P557">
        <v>51105.1383450906</v>
      </c>
      <c r="Q557">
        <v>43564.893053849599</v>
      </c>
      <c r="R557">
        <v>58.7688628455196</v>
      </c>
      <c r="S557" s="2">
        <f>(Table2[[#This Row],[Close Price]]-Table2[[#This Row],[20D EMA]])/Table2[[#This Row],[20D EMA]]</f>
        <v>3.1767993745846178E-2</v>
      </c>
      <c r="T557" s="2">
        <f>(Table2[[#This Row],[Close Price]]-Table2[[#This Row],[50D EMA]])/Table2[[#This Row],[50D EMA]]</f>
        <v>0.10969663396768678</v>
      </c>
      <c r="U557" s="2">
        <f>(Table2[[#This Row],[Close Price]]-Table2[[#This Row],[200D EMA]])/Table2[[#This Row],[200D EMA]]</f>
        <v>0.301763783280738</v>
      </c>
      <c r="V557">
        <v>0.97074695208569195</v>
      </c>
      <c r="W557">
        <v>56201</v>
      </c>
      <c r="X557">
        <v>57986.400000000001</v>
      </c>
      <c r="Y557">
        <v>55425.25</v>
      </c>
      <c r="Z557">
        <v>59994</v>
      </c>
      <c r="AA557">
        <v>48024.55</v>
      </c>
      <c r="AB557">
        <v>59994</v>
      </c>
      <c r="AC557" s="2">
        <f>(Table2[[#This Row],[Close Price]]/Table2[[#This Row],[Day Low]])-1</f>
        <v>9.0781302823792487E-3</v>
      </c>
      <c r="AD557" s="2">
        <f>(Table2[[#This Row],[Day High]]/Table2[[#This Row],[Close Price]])-1</f>
        <v>2.2485858172636153E-2</v>
      </c>
      <c r="AE557" s="2">
        <f>(Table2[[#This Row],[Close Price]]/Table2[[#This Row],[Current Week Low]])-1</f>
        <v>2.3201519163197126E-2</v>
      </c>
      <c r="AF557" s="2">
        <f>(Table2[[#This Row],[Current Week High]]/Table2[[#This Row],[Close Price]])-1</f>
        <v>5.7886272905528502E-2</v>
      </c>
      <c r="AG557" s="2">
        <f>(Table2[[#This Row],[Close Price]]/Table2[[#This Row],[Current Month Low]])-1</f>
        <v>0.18087936274259708</v>
      </c>
      <c r="AH557" s="2">
        <f>(Table2[[#This Row],[Current Month High]]/Table2[[#This Row],[Close Price]])-1</f>
        <v>5.7886272905528502E-2</v>
      </c>
      <c r="AI557">
        <v>5.7886272905528502</v>
      </c>
      <c r="AJ557">
        <v>62.135303350420401</v>
      </c>
      <c r="AK557" t="str">
        <f>IF(AND(Table2[[#This Row],[20D EMA]]&gt;Table2[[#This Row],[50D EMA]],Table2[[#This Row],[50D EMA]]&gt;Table2[[#This Row],[200D EMA]]),"Uptrend","Downtrend/NoTrend")</f>
        <v>Uptrend</v>
      </c>
      <c r="AL557">
        <v>0.22</v>
      </c>
      <c r="AM557" t="s">
        <v>10125</v>
      </c>
      <c r="AN557">
        <v>6.2</v>
      </c>
      <c r="AO557" t="s">
        <v>10125</v>
      </c>
      <c r="AP557">
        <v>-7.5976587889400003E-3</v>
      </c>
      <c r="AQ557">
        <f>(Table2[[#This Row],[Sharpe Ratio]]-AVERAGE(Table2[Sharpe Ratio]))/_xlfn.STDEV.P(Table2[Sharpe Ratio])</f>
        <v>-0.69768872858355202</v>
      </c>
      <c r="AR5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0.62862936103832134</v>
      </c>
    </row>
    <row r="558" spans="1:44" x14ac:dyDescent="0.3">
      <c r="A558" t="s">
        <v>1345</v>
      </c>
      <c r="B558" t="s">
        <v>1346</v>
      </c>
      <c r="C558" t="s">
        <v>10082</v>
      </c>
      <c r="D558" t="s">
        <v>62</v>
      </c>
      <c r="E558">
        <v>7801.1744539319998</v>
      </c>
      <c r="F558">
        <v>240.39</v>
      </c>
      <c r="G558">
        <v>-10.650957580063601</v>
      </c>
      <c r="H558">
        <f>(Table2[[#This Row],[1Y Return vs Nifty]]-AVERAGE(Table2[1Y Return vs Nifty]))/_xlfn.STDEV.P(Table2[1Y Return vs Nifty])</f>
        <v>-0.66114805869128779</v>
      </c>
      <c r="I558">
        <v>6.4420003159541199</v>
      </c>
      <c r="J558">
        <f>(Table2[[#This Row],[1M Return vs Nifty]]-AVERAGE(Table2[1M Return vs Nifty]))/_xlfn.STDEV.P(Table2[1M Return vs Nifty])</f>
        <v>0.42447363141230865</v>
      </c>
      <c r="K558">
        <v>-21.543289385104</v>
      </c>
      <c r="L558">
        <f>(Table2[[#This Row],[6M Return vs Nifty]]-AVERAGE(Table2[6M Return vs Nifty]))/_xlfn.STDEV.P(Table2[6M Return vs Nifty])</f>
        <v>-1.0536778786432699</v>
      </c>
      <c r="M558">
        <v>-0.56625741359242798</v>
      </c>
      <c r="N558">
        <f>(Table2[[#This Row],[1W Return vs Nifty]]-AVERAGE(Table2[1W Return vs Nifty]))/_xlfn.STDEV.P(Table2[1W Return vs Nifty])</f>
        <v>0.46133968445504031</v>
      </c>
      <c r="O558">
        <v>233.72</v>
      </c>
      <c r="P558">
        <v>249.92703483267599</v>
      </c>
      <c r="Q558">
        <v>278.514850906623</v>
      </c>
      <c r="R558">
        <v>59.859704726135298</v>
      </c>
      <c r="S558" s="2">
        <f>(Table2[[#This Row],[Close Price]]-Table2[[#This Row],[20D EMA]])/Table2[[#This Row],[20D EMA]]</f>
        <v>2.8538422043470766E-2</v>
      </c>
      <c r="T558" s="2">
        <f>(Table2[[#This Row],[Close Price]]-Table2[[#This Row],[50D EMA]])/Table2[[#This Row],[50D EMA]]</f>
        <v>-3.8159276522689765E-2</v>
      </c>
      <c r="U558" s="2">
        <f>(Table2[[#This Row],[Close Price]]-Table2[[#This Row],[200D EMA]])/Table2[[#This Row],[200D EMA]]</f>
        <v>-0.13688624065294469</v>
      </c>
      <c r="V558">
        <v>0.97630824174748898</v>
      </c>
      <c r="W558">
        <v>239</v>
      </c>
      <c r="X558">
        <v>246.32</v>
      </c>
      <c r="Y558">
        <v>233.52</v>
      </c>
      <c r="Z558">
        <v>250.55</v>
      </c>
      <c r="AA558">
        <v>196.1</v>
      </c>
      <c r="AB558">
        <v>250.55</v>
      </c>
      <c r="AC558" s="2">
        <f>(Table2[[#This Row],[Close Price]]/Table2[[#This Row],[Day Low]])-1</f>
        <v>5.8158995815900116E-3</v>
      </c>
      <c r="AD558" s="2">
        <f>(Table2[[#This Row],[Day High]]/Table2[[#This Row],[Close Price]])-1</f>
        <v>2.4668247431257617E-2</v>
      </c>
      <c r="AE558" s="2">
        <f>(Table2[[#This Row],[Close Price]]/Table2[[#This Row],[Current Week Low]])-1</f>
        <v>2.9419321685508537E-2</v>
      </c>
      <c r="AF558" s="2">
        <f>(Table2[[#This Row],[Current Week High]]/Table2[[#This Row],[Close Price]])-1</f>
        <v>4.2264653271766761E-2</v>
      </c>
      <c r="AG558" s="2">
        <f>(Table2[[#This Row],[Close Price]]/Table2[[#This Row],[Current Month Low]])-1</f>
        <v>0.22585415604283532</v>
      </c>
      <c r="AH558" s="2">
        <f>(Table2[[#This Row],[Current Month High]]/Table2[[#This Row],[Close Price]])-1</f>
        <v>4.2264653271766761E-2</v>
      </c>
      <c r="AI558">
        <v>96.6803943591663</v>
      </c>
      <c r="AJ558">
        <v>22.585415604283501</v>
      </c>
      <c r="AK558" t="str">
        <f>IF(AND(Table2[[#This Row],[20D EMA]]&gt;Table2[[#This Row],[50D EMA]],Table2[[#This Row],[50D EMA]]&gt;Table2[[#This Row],[200D EMA]]),"Uptrend","Downtrend/NoTrend")</f>
        <v>Downtrend/NoTrend</v>
      </c>
      <c r="AL558">
        <v>-0.49</v>
      </c>
      <c r="AM558" t="s">
        <v>10126</v>
      </c>
      <c r="AN558">
        <v>9.8000000000000007</v>
      </c>
      <c r="AO558" t="s">
        <v>10125</v>
      </c>
      <c r="AP558">
        <v>-8.2263569727940005E-3</v>
      </c>
      <c r="AQ558">
        <f>(Table2[[#This Row],[Sharpe Ratio]]-AVERAGE(Table2[Sharpe Ratio]))/_xlfn.STDEV.P(Table2[Sharpe Ratio])</f>
        <v>-0.70479672055409326</v>
      </c>
      <c r="AR5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59" spans="1:44" x14ac:dyDescent="0.3">
      <c r="A559" t="s">
        <v>828</v>
      </c>
      <c r="B559" t="s">
        <v>829</v>
      </c>
      <c r="C559" t="s">
        <v>10076</v>
      </c>
      <c r="D559" t="s">
        <v>391</v>
      </c>
      <c r="E559">
        <v>17772.129181274999</v>
      </c>
      <c r="F559">
        <v>3612.75</v>
      </c>
      <c r="G559">
        <v>40.788622191024601</v>
      </c>
      <c r="H559">
        <f>(Table2[[#This Row],[1Y Return vs Nifty]]-AVERAGE(Table2[1Y Return vs Nifty]))/_xlfn.STDEV.P(Table2[1Y Return vs Nifty])</f>
        <v>-4.5577186107635545E-2</v>
      </c>
      <c r="I559">
        <v>-4.5720842167850497</v>
      </c>
      <c r="J559">
        <f>(Table2[[#This Row],[1M Return vs Nifty]]-AVERAGE(Table2[1M Return vs Nifty]))/_xlfn.STDEV.P(Table2[1M Return vs Nifty])</f>
        <v>-0.59561504818490052</v>
      </c>
      <c r="K559">
        <v>25.3911101128237</v>
      </c>
      <c r="L559">
        <f>(Table2[[#This Row],[6M Return vs Nifty]]-AVERAGE(Table2[6M Return vs Nifty]))/_xlfn.STDEV.P(Table2[6M Return vs Nifty])</f>
        <v>0.38016563341364196</v>
      </c>
      <c r="M559">
        <v>-1.3818111792301699</v>
      </c>
      <c r="N559">
        <f>(Table2[[#This Row],[1W Return vs Nifty]]-AVERAGE(Table2[1W Return vs Nifty]))/_xlfn.STDEV.P(Table2[1W Return vs Nifty])</f>
        <v>0.30140671298580296</v>
      </c>
      <c r="O559">
        <v>3544.5</v>
      </c>
      <c r="P559">
        <v>3403.3406494699402</v>
      </c>
      <c r="Q559">
        <v>2986.2497089265598</v>
      </c>
      <c r="R559">
        <v>54.414193666868499</v>
      </c>
      <c r="S559" s="2">
        <f>(Table2[[#This Row],[Close Price]]-Table2[[#This Row],[20D EMA]])/Table2[[#This Row],[20D EMA]]</f>
        <v>1.9255184088023698E-2</v>
      </c>
      <c r="T559" s="2">
        <f>(Table2[[#This Row],[Close Price]]-Table2[[#This Row],[50D EMA]])/Table2[[#This Row],[50D EMA]]</f>
        <v>6.1530529000285245E-2</v>
      </c>
      <c r="U559" s="2">
        <f>(Table2[[#This Row],[Close Price]]-Table2[[#This Row],[200D EMA]])/Table2[[#This Row],[200D EMA]]</f>
        <v>0.20979501118097807</v>
      </c>
      <c r="V559">
        <v>0.77001863687904804</v>
      </c>
      <c r="W559">
        <v>3560</v>
      </c>
      <c r="X559">
        <v>3662.75</v>
      </c>
      <c r="Y559">
        <v>3529.25</v>
      </c>
      <c r="Z559">
        <v>3838</v>
      </c>
      <c r="AA559">
        <v>3050</v>
      </c>
      <c r="AB559">
        <v>3838</v>
      </c>
      <c r="AC559" s="2">
        <f>(Table2[[#This Row],[Close Price]]/Table2[[#This Row],[Day Low]])-1</f>
        <v>1.4817415730337125E-2</v>
      </c>
      <c r="AD559" s="2">
        <f>(Table2[[#This Row],[Day High]]/Table2[[#This Row],[Close Price]])-1</f>
        <v>1.3839872673171438E-2</v>
      </c>
      <c r="AE559" s="2">
        <f>(Table2[[#This Row],[Close Price]]/Table2[[#This Row],[Current Week Low]])-1</f>
        <v>2.3659417723312259E-2</v>
      </c>
      <c r="AF559" s="2">
        <f>(Table2[[#This Row],[Current Week High]]/Table2[[#This Row],[Close Price]])-1</f>
        <v>6.2348626392637163E-2</v>
      </c>
      <c r="AG559" s="2">
        <f>(Table2[[#This Row],[Close Price]]/Table2[[#This Row],[Current Month Low]])-1</f>
        <v>0.18450819672131158</v>
      </c>
      <c r="AH559" s="2">
        <f>(Table2[[#This Row],[Current Month High]]/Table2[[#This Row],[Close Price]])-1</f>
        <v>6.2348626392637163E-2</v>
      </c>
      <c r="AI559">
        <v>6.2348626392637101</v>
      </c>
      <c r="AJ559">
        <v>68.564096582293203</v>
      </c>
      <c r="AK559" t="str">
        <f>IF(AND(Table2[[#This Row],[20D EMA]]&gt;Table2[[#This Row],[50D EMA]],Table2[[#This Row],[50D EMA]]&gt;Table2[[#This Row],[200D EMA]]),"Uptrend","Downtrend/NoTrend")</f>
        <v>Uptrend</v>
      </c>
      <c r="AL559">
        <v>0.09</v>
      </c>
      <c r="AM559" t="s">
        <v>10125</v>
      </c>
      <c r="AN559">
        <v>5.0599999999999996</v>
      </c>
      <c r="AO559" t="s">
        <v>10125</v>
      </c>
      <c r="AP559">
        <v>-8.5271942775029998E-3</v>
      </c>
      <c r="AQ559">
        <f>(Table2[[#This Row],[Sharpe Ratio]]-AVERAGE(Table2[Sharpe Ratio]))/_xlfn.STDEV.P(Table2[Sharpe Ratio])</f>
        <v>-0.70819795377096439</v>
      </c>
      <c r="AR5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-0.66781784166405544</v>
      </c>
    </row>
    <row r="560" spans="1:44" x14ac:dyDescent="0.3">
      <c r="A560" t="s">
        <v>392</v>
      </c>
      <c r="B560" t="s">
        <v>393</v>
      </c>
      <c r="C560" t="s">
        <v>10083</v>
      </c>
      <c r="D560" t="s">
        <v>129</v>
      </c>
      <c r="E560">
        <v>61400.258420984901</v>
      </c>
      <c r="F560">
        <v>148.65</v>
      </c>
      <c r="G560">
        <v>47.914412460818099</v>
      </c>
      <c r="H560">
        <f>(Table2[[#This Row],[1Y Return vs Nifty]]-AVERAGE(Table2[1Y Return vs Nifty]))/_xlfn.STDEV.P(Table2[1Y Return vs Nifty])</f>
        <v>3.9696234743486776E-2</v>
      </c>
      <c r="I560">
        <v>-19.907040497849302</v>
      </c>
      <c r="J560">
        <f>(Table2[[#This Row],[1M Return vs Nifty]]-AVERAGE(Table2[1M Return vs Nifty]))/_xlfn.STDEV.P(Table2[1M Return vs Nifty])</f>
        <v>-2.0158888129206964</v>
      </c>
      <c r="K560">
        <v>10.7531345681465</v>
      </c>
      <c r="L560">
        <f>(Table2[[#This Row],[6M Return vs Nifty]]-AVERAGE(Table2[6M Return vs Nifty]))/_xlfn.STDEV.P(Table2[6M Return vs Nifty])</f>
        <v>-6.7023773266843112E-2</v>
      </c>
      <c r="M560">
        <v>-9.7667678208272193</v>
      </c>
      <c r="N560">
        <f>(Table2[[#This Row],[1W Return vs Nifty]]-AVERAGE(Table2[1W Return vs Nifty]))/_xlfn.STDEV.P(Table2[1W Return vs Nifty])</f>
        <v>-1.3429128743104213</v>
      </c>
      <c r="O560">
        <v>151.19999999999999</v>
      </c>
      <c r="P560">
        <v>151.87763206906399</v>
      </c>
      <c r="Q560">
        <v>129.436181514255</v>
      </c>
      <c r="R560">
        <v>47.467048988764198</v>
      </c>
      <c r="S560" s="2">
        <f>(Table2[[#This Row],[Close Price]]-Table2[[#This Row],[20D EMA]])/Table2[[#This Row],[20D EMA]]</f>
        <v>-1.6865079365079253E-2</v>
      </c>
      <c r="T560" s="2">
        <f>(Table2[[#This Row],[Close Price]]-Table2[[#This Row],[50D EMA]])/Table2[[#This Row],[50D EMA]]</f>
        <v>-2.1251530097574019E-2</v>
      </c>
      <c r="U560" s="2">
        <f>(Table2[[#This Row],[Close Price]]-Table2[[#This Row],[200D EMA]])/Table2[[#This Row],[200D EMA]]</f>
        <v>0.14844240815022006</v>
      </c>
      <c r="V560">
        <v>0.90288471459137098</v>
      </c>
      <c r="W560">
        <v>143.81</v>
      </c>
      <c r="X560">
        <v>151.25</v>
      </c>
      <c r="Y560">
        <v>137.19999999999999</v>
      </c>
      <c r="Z560">
        <v>152.91</v>
      </c>
      <c r="AA560">
        <v>124.8</v>
      </c>
      <c r="AB560">
        <v>168</v>
      </c>
      <c r="AC560" s="2">
        <f>(Table2[[#This Row],[Close Price]]/Table2[[#This Row],[Day Low]])-1</f>
        <v>3.365551769696129E-2</v>
      </c>
      <c r="AD560" s="2">
        <f>(Table2[[#This Row],[Day High]]/Table2[[#This Row],[Close Price]])-1</f>
        <v>1.7490750084090179E-2</v>
      </c>
      <c r="AE560" s="2">
        <f>(Table2[[#This Row],[Close Price]]/Table2[[#This Row],[Current Week Low]])-1</f>
        <v>8.3454810495626974E-2</v>
      </c>
      <c r="AF560" s="2">
        <f>(Table2[[#This Row],[Current Week High]]/Table2[[#This Row],[Close Price]])-1</f>
        <v>2.8657921291624477E-2</v>
      </c>
      <c r="AG560" s="2">
        <f>(Table2[[#This Row],[Close Price]]/Table2[[#This Row],[Current Month Low]])-1</f>
        <v>0.19110576923076938</v>
      </c>
      <c r="AH560" s="2">
        <f>(Table2[[#This Row],[Current Month High]]/Table2[[#This Row],[Close Price]])-1</f>
        <v>0.13017154389505547</v>
      </c>
      <c r="AI560">
        <v>17.961654894046401</v>
      </c>
      <c r="AJ560">
        <v>81.7237163814181</v>
      </c>
      <c r="AK560" t="str">
        <f>IF(AND(Table2[[#This Row],[20D EMA]]&gt;Table2[[#This Row],[50D EMA]],Table2[[#This Row],[50D EMA]]&gt;Table2[[#This Row],[200D EMA]]),"Uptrend","Downtrend/NoTrend")</f>
        <v>Downtrend/NoTrend</v>
      </c>
      <c r="AL560">
        <v>-0.09</v>
      </c>
      <c r="AM560" t="s">
        <v>10126</v>
      </c>
      <c r="AN560">
        <v>-1.56</v>
      </c>
      <c r="AO560" t="s">
        <v>10126</v>
      </c>
      <c r="AP560">
        <v>-9.4369419361170007E-3</v>
      </c>
      <c r="AQ560">
        <f>(Table2[[#This Row],[Sharpe Ratio]]-AVERAGE(Table2[Sharpe Ratio]))/_xlfn.STDEV.P(Table2[Sharpe Ratio])</f>
        <v>-0.718483459946609</v>
      </c>
      <c r="AR5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61" spans="1:44" x14ac:dyDescent="0.3">
      <c r="A561" t="s">
        <v>1248</v>
      </c>
      <c r="B561" t="s">
        <v>1249</v>
      </c>
      <c r="C561" t="s">
        <v>10078</v>
      </c>
      <c r="D561" t="s">
        <v>983</v>
      </c>
      <c r="E561">
        <v>8669.1650576499997</v>
      </c>
      <c r="F561">
        <v>429.7</v>
      </c>
      <c r="G561">
        <v>-13.908316414729001</v>
      </c>
      <c r="H561">
        <f>(Table2[[#This Row],[1Y Return vs Nifty]]-AVERAGE(Table2[1Y Return vs Nifty]))/_xlfn.STDEV.P(Table2[1Y Return vs Nifty])</f>
        <v>-0.70012845528659673</v>
      </c>
      <c r="I561">
        <v>7.0802681257940998</v>
      </c>
      <c r="J561">
        <f>(Table2[[#This Row],[1M Return vs Nifty]]-AVERAGE(Table2[1M Return vs Nifty]))/_xlfn.STDEV.P(Table2[1M Return vs Nifty])</f>
        <v>0.48358791961608216</v>
      </c>
      <c r="K561">
        <v>-3.18442628607065</v>
      </c>
      <c r="L561">
        <f>(Table2[[#This Row],[6M Return vs Nifty]]-AVERAGE(Table2[6M Return vs Nifty]))/_xlfn.STDEV.P(Table2[6M Return vs Nifty])</f>
        <v>-0.49281554685925943</v>
      </c>
      <c r="M561">
        <v>-5.3508278700906704</v>
      </c>
      <c r="N561">
        <f>(Table2[[#This Row],[1W Return vs Nifty]]-AVERAGE(Table2[1W Return vs Nifty]))/_xlfn.STDEV.P(Table2[1W Return vs Nifty])</f>
        <v>-0.47693146645223872</v>
      </c>
      <c r="O561">
        <v>420.18</v>
      </c>
      <c r="P561">
        <v>402.75616413216801</v>
      </c>
      <c r="Q561">
        <v>395.06727480435597</v>
      </c>
      <c r="R561">
        <v>54.935725829293602</v>
      </c>
      <c r="S561" s="2">
        <f>(Table2[[#This Row],[Close Price]]-Table2[[#This Row],[20D EMA]])/Table2[[#This Row],[20D EMA]]</f>
        <v>2.2656956542434152E-2</v>
      </c>
      <c r="T561" s="2">
        <f>(Table2[[#This Row],[Close Price]]-Table2[[#This Row],[50D EMA]])/Table2[[#This Row],[50D EMA]]</f>
        <v>6.6898630653831836E-2</v>
      </c>
      <c r="U561" s="2">
        <f>(Table2[[#This Row],[Close Price]]-Table2[[#This Row],[200D EMA]])/Table2[[#This Row],[200D EMA]]</f>
        <v>8.7662854922100866E-2</v>
      </c>
      <c r="V561">
        <v>1.6971099610851501</v>
      </c>
      <c r="W561">
        <v>427.05</v>
      </c>
      <c r="X561">
        <v>437.35</v>
      </c>
      <c r="Y561">
        <v>423.45</v>
      </c>
      <c r="Z561">
        <v>448.35</v>
      </c>
      <c r="AA561">
        <v>352</v>
      </c>
      <c r="AB561">
        <v>455.85</v>
      </c>
      <c r="AC561" s="2">
        <f>(Table2[[#This Row],[Close Price]]/Table2[[#This Row],[Day Low]])-1</f>
        <v>6.2053623697457816E-3</v>
      </c>
      <c r="AD561" s="2">
        <f>(Table2[[#This Row],[Day High]]/Table2[[#This Row],[Close Price]])-1</f>
        <v>1.7803118454736033E-2</v>
      </c>
      <c r="AE561" s="2">
        <f>(Table2[[#This Row],[Close Price]]/Table2[[#This Row],[Current Week Low]])-1</f>
        <v>1.475971189042391E-2</v>
      </c>
      <c r="AF561" s="2">
        <f>(Table2[[#This Row],[Current Week High]]/Table2[[#This Row],[Close Price]])-1</f>
        <v>4.3402373749127365E-2</v>
      </c>
      <c r="AG561" s="2">
        <f>(Table2[[#This Row],[Close Price]]/Table2[[#This Row],[Current Month Low]])-1</f>
        <v>0.22073863636363633</v>
      </c>
      <c r="AH561" s="2">
        <f>(Table2[[#This Row],[Current Month High]]/Table2[[#This Row],[Close Price]])-1</f>
        <v>6.085641144984888E-2</v>
      </c>
      <c r="AI561">
        <v>13.0788922504072</v>
      </c>
      <c r="AJ561">
        <v>25.094614264919901</v>
      </c>
      <c r="AK561" t="str">
        <f>IF(AND(Table2[[#This Row],[20D EMA]]&gt;Table2[[#This Row],[50D EMA]],Table2[[#This Row],[50D EMA]]&gt;Table2[[#This Row],[200D EMA]]),"Uptrend","Downtrend/NoTrend")</f>
        <v>Uptrend</v>
      </c>
      <c r="AL561">
        <v>0.06</v>
      </c>
      <c r="AM561" t="s">
        <v>10125</v>
      </c>
      <c r="AN561">
        <v>5.99</v>
      </c>
      <c r="AO561" t="s">
        <v>10125</v>
      </c>
      <c r="AP561">
        <v>-9.4583922535080005E-3</v>
      </c>
      <c r="AQ561">
        <f>(Table2[[#This Row],[Sharpe Ratio]]-AVERAGE(Table2[Sharpe Ratio]))/_xlfn.STDEV.P(Table2[Sharpe Ratio])</f>
        <v>-0.71872597485709611</v>
      </c>
      <c r="AR5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-1.9050135238391088</v>
      </c>
    </row>
    <row r="562" spans="1:44" x14ac:dyDescent="0.3">
      <c r="A562" t="s">
        <v>1242</v>
      </c>
      <c r="B562" t="s">
        <v>1243</v>
      </c>
      <c r="C562" t="s">
        <v>10082</v>
      </c>
      <c r="D562" t="s">
        <v>62</v>
      </c>
      <c r="E562">
        <v>8721.51740789</v>
      </c>
      <c r="F562">
        <v>948.85</v>
      </c>
      <c r="G562">
        <v>94.593962432832896</v>
      </c>
      <c r="H562">
        <f>(Table2[[#This Row],[1Y Return vs Nifty]]-AVERAGE(Table2[1Y Return vs Nifty]))/_xlfn.STDEV.P(Table2[1Y Return vs Nifty])</f>
        <v>0.59830443947527812</v>
      </c>
      <c r="I562">
        <v>6.4251676023658097</v>
      </c>
      <c r="J562">
        <f>(Table2[[#This Row],[1M Return vs Nifty]]-AVERAGE(Table2[1M Return vs Nifty]))/_xlfn.STDEV.P(Table2[1M Return vs Nifty])</f>
        <v>0.42291464023811737</v>
      </c>
      <c r="K562">
        <v>37.157537304691502</v>
      </c>
      <c r="L562">
        <f>(Table2[[#This Row],[6M Return vs Nifty]]-AVERAGE(Table2[6M Return vs Nifty]))/_xlfn.STDEV.P(Table2[6M Return vs Nifty])</f>
        <v>0.73962938430054936</v>
      </c>
      <c r="M562">
        <v>-3.0941044429685198</v>
      </c>
      <c r="N562">
        <f>(Table2[[#This Row],[1W Return vs Nifty]]-AVERAGE(Table2[1W Return vs Nifty]))/_xlfn.STDEV.P(Table2[1W Return vs Nifty])</f>
        <v>-3.4380038586961321E-2</v>
      </c>
      <c r="O562">
        <v>926.47</v>
      </c>
      <c r="P562">
        <v>887.13701453746</v>
      </c>
      <c r="Q562">
        <v>725.30882699101005</v>
      </c>
      <c r="R562">
        <v>58.360252834862798</v>
      </c>
      <c r="S562" s="2">
        <f>(Table2[[#This Row],[Close Price]]-Table2[[#This Row],[20D EMA]])/Table2[[#This Row],[20D EMA]]</f>
        <v>2.4156205813464005E-2</v>
      </c>
      <c r="T562" s="2">
        <f>(Table2[[#This Row],[Close Price]]-Table2[[#This Row],[50D EMA]])/Table2[[#This Row],[50D EMA]]</f>
        <v>6.9564209869786856E-2</v>
      </c>
      <c r="U562" s="2">
        <f>(Table2[[#This Row],[Close Price]]-Table2[[#This Row],[200D EMA]])/Table2[[#This Row],[200D EMA]]</f>
        <v>0.30820136842448864</v>
      </c>
      <c r="V562">
        <v>0.90940765243440802</v>
      </c>
      <c r="W562">
        <v>943</v>
      </c>
      <c r="X562">
        <v>960.9</v>
      </c>
      <c r="Y562">
        <v>925.55</v>
      </c>
      <c r="Z562">
        <v>970.45</v>
      </c>
      <c r="AA562">
        <v>687.2</v>
      </c>
      <c r="AB562">
        <v>993.85</v>
      </c>
      <c r="AC562" s="2">
        <f>(Table2[[#This Row],[Close Price]]/Table2[[#This Row],[Day Low]])-1</f>
        <v>6.2036055143159796E-3</v>
      </c>
      <c r="AD562" s="2">
        <f>(Table2[[#This Row],[Day High]]/Table2[[#This Row],[Close Price]])-1</f>
        <v>1.2699583706592188E-2</v>
      </c>
      <c r="AE562" s="2">
        <f>(Table2[[#This Row],[Close Price]]/Table2[[#This Row],[Current Week Low]])-1</f>
        <v>2.5174220733617858E-2</v>
      </c>
      <c r="AF562" s="2">
        <f>(Table2[[#This Row],[Current Week High]]/Table2[[#This Row],[Close Price]])-1</f>
        <v>2.2764399009327141E-2</v>
      </c>
      <c r="AG562" s="2">
        <f>(Table2[[#This Row],[Close Price]]/Table2[[#This Row],[Current Month Low]])-1</f>
        <v>0.38074796274738065</v>
      </c>
      <c r="AH562" s="2">
        <f>(Table2[[#This Row],[Current Month High]]/Table2[[#This Row],[Close Price]])-1</f>
        <v>4.742583126943134E-2</v>
      </c>
      <c r="AI562">
        <v>4.7425831269431296</v>
      </c>
      <c r="AJ562">
        <v>130.24751273962599</v>
      </c>
      <c r="AK562" t="str">
        <f>IF(AND(Table2[[#This Row],[20D EMA]]&gt;Table2[[#This Row],[50D EMA]],Table2[[#This Row],[50D EMA]]&gt;Table2[[#This Row],[200D EMA]]),"Uptrend","Downtrend/NoTrend")</f>
        <v>Uptrend</v>
      </c>
      <c r="AL562">
        <v>0.09</v>
      </c>
      <c r="AM562" t="s">
        <v>10125</v>
      </c>
      <c r="AN562">
        <v>2.66</v>
      </c>
      <c r="AO562" t="s">
        <v>10125</v>
      </c>
      <c r="AP562">
        <v>-9.8919946371020008E-3</v>
      </c>
      <c r="AQ562">
        <f>(Table2[[#This Row],[Sharpe Ratio]]-AVERAGE(Table2[Sharpe Ratio]))/_xlfn.STDEV.P(Table2[Sharpe Ratio])</f>
        <v>-0.72362823533779352</v>
      </c>
      <c r="AR5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1.0028401900891901</v>
      </c>
    </row>
    <row r="563" spans="1:44" x14ac:dyDescent="0.3">
      <c r="A563" t="s">
        <v>1425</v>
      </c>
      <c r="B563" t="s">
        <v>1426</v>
      </c>
      <c r="C563" t="s">
        <v>10088</v>
      </c>
      <c r="D563" t="s">
        <v>480</v>
      </c>
      <c r="E563">
        <v>6886.3810115050001</v>
      </c>
      <c r="F563">
        <v>485.05</v>
      </c>
      <c r="G563">
        <v>-47.229825249164598</v>
      </c>
      <c r="H563">
        <f>(Table2[[#This Row],[1Y Return vs Nifty]]-AVERAGE(Table2[1Y Return vs Nifty]))/_xlfn.STDEV.P(Table2[1Y Return vs Nifty])</f>
        <v>-1.0988826900664481</v>
      </c>
      <c r="I563">
        <v>-10.6890290696804</v>
      </c>
      <c r="J563">
        <f>(Table2[[#This Row],[1M Return vs Nifty]]-AVERAGE(Table2[1M Return vs Nifty]))/_xlfn.STDEV.P(Table2[1M Return vs Nifty])</f>
        <v>-1.1621465814785839</v>
      </c>
      <c r="K563">
        <v>-29.0681701150828</v>
      </c>
      <c r="L563">
        <f>(Table2[[#This Row],[6M Return vs Nifty]]-AVERAGE(Table2[6M Return vs Nifty]))/_xlfn.STDEV.P(Table2[6M Return vs Nifty])</f>
        <v>-1.2835626013434842</v>
      </c>
      <c r="M563">
        <v>-1.08125426370691</v>
      </c>
      <c r="N563">
        <f>(Table2[[#This Row],[1W Return vs Nifty]]-AVERAGE(Table2[1W Return vs Nifty]))/_xlfn.STDEV.P(Table2[1W Return vs Nifty])</f>
        <v>0.36034698476258131</v>
      </c>
      <c r="O563">
        <v>485.89</v>
      </c>
      <c r="P563">
        <v>502.36371118624697</v>
      </c>
      <c r="Q563">
        <v>552.59019839862003</v>
      </c>
      <c r="R563">
        <v>52.782845705062201</v>
      </c>
      <c r="S563" s="2">
        <f>(Table2[[#This Row],[Close Price]]-Table2[[#This Row],[20D EMA]])/Table2[[#This Row],[20D EMA]]</f>
        <v>-1.728786350820093E-3</v>
      </c>
      <c r="T563" s="2">
        <f>(Table2[[#This Row],[Close Price]]-Table2[[#This Row],[50D EMA]])/Table2[[#This Row],[50D EMA]]</f>
        <v>-3.4464494151784091E-2</v>
      </c>
      <c r="U563" s="2">
        <f>(Table2[[#This Row],[Close Price]]-Table2[[#This Row],[200D EMA]])/Table2[[#This Row],[200D EMA]]</f>
        <v>-0.12222474918004027</v>
      </c>
      <c r="V563">
        <v>0.75168547454746004</v>
      </c>
      <c r="W563">
        <v>483.1</v>
      </c>
      <c r="X563">
        <v>489.95</v>
      </c>
      <c r="Y563">
        <v>474.3</v>
      </c>
      <c r="Z563">
        <v>500.5</v>
      </c>
      <c r="AA563">
        <v>428.5</v>
      </c>
      <c r="AB563">
        <v>504.45</v>
      </c>
      <c r="AC563" s="2">
        <f>(Table2[[#This Row],[Close Price]]/Table2[[#This Row],[Day Low]])-1</f>
        <v>4.0364313806664498E-3</v>
      </c>
      <c r="AD563" s="2">
        <f>(Table2[[#This Row],[Day High]]/Table2[[#This Row],[Close Price]])-1</f>
        <v>1.0102051334913931E-2</v>
      </c>
      <c r="AE563" s="2">
        <f>(Table2[[#This Row],[Close Price]]/Table2[[#This Row],[Current Week Low]])-1</f>
        <v>2.2664979970482779E-2</v>
      </c>
      <c r="AF563" s="2">
        <f>(Table2[[#This Row],[Current Week High]]/Table2[[#This Row],[Close Price]])-1</f>
        <v>3.1852386351922446E-2</v>
      </c>
      <c r="AG563" s="2">
        <f>(Table2[[#This Row],[Close Price]]/Table2[[#This Row],[Current Month Low]])-1</f>
        <v>0.13197199533255555</v>
      </c>
      <c r="AH563" s="2">
        <f>(Table2[[#This Row],[Current Month High]]/Table2[[#This Row],[Close Price]])-1</f>
        <v>3.9995876713740719E-2</v>
      </c>
      <c r="AI563">
        <v>49.025873621276098</v>
      </c>
      <c r="AJ563">
        <v>13.1971995332555</v>
      </c>
      <c r="AK563" t="str">
        <f>IF(AND(Table2[[#This Row],[20D EMA]]&gt;Table2[[#This Row],[50D EMA]],Table2[[#This Row],[50D EMA]]&gt;Table2[[#This Row],[200D EMA]]),"Uptrend","Downtrend/NoTrend")</f>
        <v>Downtrend/NoTrend</v>
      </c>
      <c r="AL563">
        <v>-0.16</v>
      </c>
      <c r="AM563" t="s">
        <v>10126</v>
      </c>
      <c r="AN563">
        <v>0.1</v>
      </c>
      <c r="AO563" t="s">
        <v>10125</v>
      </c>
      <c r="AP563">
        <v>-9.9663243039440005E-3</v>
      </c>
      <c r="AQ563">
        <f>(Table2[[#This Row],[Sharpe Ratio]]-AVERAGE(Table2[Sharpe Ratio]))/_xlfn.STDEV.P(Table2[Sharpe Ratio])</f>
        <v>-0.72446859831108412</v>
      </c>
      <c r="AR5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64" spans="1:44" x14ac:dyDescent="0.3">
      <c r="A564" t="s">
        <v>1601</v>
      </c>
      <c r="B564" t="s">
        <v>1602</v>
      </c>
      <c r="C564" t="s">
        <v>10082</v>
      </c>
      <c r="D564" t="s">
        <v>62</v>
      </c>
      <c r="E564">
        <v>5286.8392314449902</v>
      </c>
      <c r="F564">
        <v>1292.45</v>
      </c>
      <c r="G564">
        <v>-25.604479645972201</v>
      </c>
      <c r="H564">
        <f>(Table2[[#This Row],[1Y Return vs Nifty]]-AVERAGE(Table2[1Y Return vs Nifty]))/_xlfn.STDEV.P(Table2[1Y Return vs Nifty])</f>
        <v>-0.84009494486868874</v>
      </c>
      <c r="I564">
        <v>4.4115705874228697</v>
      </c>
      <c r="J564">
        <f>(Table2[[#This Row],[1M Return vs Nifty]]-AVERAGE(Table2[1M Return vs Nifty]))/_xlfn.STDEV.P(Table2[1M Return vs Nifty])</f>
        <v>0.2364218351294943</v>
      </c>
      <c r="K564">
        <v>1.70565777412372</v>
      </c>
      <c r="L564">
        <f>(Table2[[#This Row],[6M Return vs Nifty]]-AVERAGE(Table2[6M Return vs Nifty]))/_xlfn.STDEV.P(Table2[6M Return vs Nifty])</f>
        <v>-0.34342372810525146</v>
      </c>
      <c r="M564">
        <v>-8.4310984678532694</v>
      </c>
      <c r="N564">
        <f>(Table2[[#This Row],[1W Return vs Nifty]]-AVERAGE(Table2[1W Return vs Nifty]))/_xlfn.STDEV.P(Table2[1W Return vs Nifty])</f>
        <v>-1.0809834007159072</v>
      </c>
      <c r="O564">
        <v>1293.28</v>
      </c>
      <c r="P564">
        <v>1246.5438428156399</v>
      </c>
      <c r="Q564">
        <v>1178.17788180876</v>
      </c>
      <c r="R564">
        <v>46.200418832982002</v>
      </c>
      <c r="S564" s="2">
        <f>(Table2[[#This Row],[Close Price]]-Table2[[#This Row],[20D EMA]])/Table2[[#This Row],[20D EMA]]</f>
        <v>-6.4177904243468335E-4</v>
      </c>
      <c r="T564" s="2">
        <f>(Table2[[#This Row],[Close Price]]-Table2[[#This Row],[50D EMA]])/Table2[[#This Row],[50D EMA]]</f>
        <v>3.68267489739224E-2</v>
      </c>
      <c r="U564" s="2">
        <f>(Table2[[#This Row],[Close Price]]-Table2[[#This Row],[200D EMA]])/Table2[[#This Row],[200D EMA]]</f>
        <v>9.6990547824414575E-2</v>
      </c>
      <c r="V564">
        <v>1.5528260283115001</v>
      </c>
      <c r="W564">
        <v>1283</v>
      </c>
      <c r="X564">
        <v>1334.95</v>
      </c>
      <c r="Y564">
        <v>1283</v>
      </c>
      <c r="Z564">
        <v>1369</v>
      </c>
      <c r="AA564">
        <v>1008</v>
      </c>
      <c r="AB564">
        <v>1469</v>
      </c>
      <c r="AC564" s="2">
        <f>(Table2[[#This Row],[Close Price]]/Table2[[#This Row],[Day Low]])-1</f>
        <v>7.3655494933748678E-3</v>
      </c>
      <c r="AD564" s="2">
        <f>(Table2[[#This Row],[Day High]]/Table2[[#This Row],[Close Price]])-1</f>
        <v>3.2883283686022668E-2</v>
      </c>
      <c r="AE564" s="2">
        <f>(Table2[[#This Row],[Close Price]]/Table2[[#This Row],[Current Week Low]])-1</f>
        <v>7.3655494933748678E-3</v>
      </c>
      <c r="AF564" s="2">
        <f>(Table2[[#This Row],[Current Week High]]/Table2[[#This Row],[Close Price]])-1</f>
        <v>5.9228596850942061E-2</v>
      </c>
      <c r="AG564" s="2">
        <f>(Table2[[#This Row],[Close Price]]/Table2[[#This Row],[Current Month Low]])-1</f>
        <v>0.28219246031746037</v>
      </c>
      <c r="AH564" s="2">
        <f>(Table2[[#This Row],[Current Month High]]/Table2[[#This Row],[Close Price]])-1</f>
        <v>0.13660102905334814</v>
      </c>
      <c r="AI564">
        <v>13.660102905334799</v>
      </c>
      <c r="AJ564">
        <v>28.672407785355102</v>
      </c>
      <c r="AK564" t="str">
        <f>IF(AND(Table2[[#This Row],[20D EMA]]&gt;Table2[[#This Row],[50D EMA]],Table2[[#This Row],[50D EMA]]&gt;Table2[[#This Row],[200D EMA]]),"Uptrend","Downtrend/NoTrend")</f>
        <v>Uptrend</v>
      </c>
      <c r="AL564">
        <v>0.09</v>
      </c>
      <c r="AM564" t="s">
        <v>10125</v>
      </c>
      <c r="AN564">
        <v>2.4300000000000002</v>
      </c>
      <c r="AO564" t="s">
        <v>10125</v>
      </c>
      <c r="AP564">
        <v>-1.0011304244783E-2</v>
      </c>
      <c r="AQ564">
        <f>(Table2[[#This Row],[Sharpe Ratio]]-AVERAGE(Table2[Sharpe Ratio]))/_xlfn.STDEV.P(Table2[Sharpe Ratio])</f>
        <v>-0.72497713653583151</v>
      </c>
      <c r="AR5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-2.7530573750961844</v>
      </c>
    </row>
    <row r="565" spans="1:44" x14ac:dyDescent="0.3">
      <c r="A565" t="s">
        <v>1629</v>
      </c>
      <c r="B565" t="s">
        <v>1630</v>
      </c>
      <c r="C565" t="s">
        <v>10076</v>
      </c>
      <c r="D565" t="s">
        <v>49</v>
      </c>
      <c r="E565">
        <v>5036.6388464399997</v>
      </c>
      <c r="F565">
        <v>706.35</v>
      </c>
      <c r="G565">
        <v>-25.3031180663817</v>
      </c>
      <c r="H565">
        <f>(Table2[[#This Row],[1Y Return vs Nifty]]-AVERAGE(Table2[1Y Return vs Nifty]))/_xlfn.STDEV.P(Table2[1Y Return vs Nifty])</f>
        <v>-0.83648858938644632</v>
      </c>
      <c r="I565">
        <v>-14.536233638789501</v>
      </c>
      <c r="J565">
        <f>(Table2[[#This Row],[1M Return vs Nifty]]-AVERAGE(Table2[1M Return vs Nifty]))/_xlfn.STDEV.P(Table2[1M Return vs Nifty])</f>
        <v>-1.5184621533608746</v>
      </c>
      <c r="K565">
        <v>-45.083641578607001</v>
      </c>
      <c r="L565">
        <f>(Table2[[#This Row],[6M Return vs Nifty]]-AVERAGE(Table2[6M Return vs Nifty]))/_xlfn.STDEV.P(Table2[6M Return vs Nifty])</f>
        <v>-1.7728344381232579</v>
      </c>
      <c r="M565">
        <v>-12.1435117046084</v>
      </c>
      <c r="N565">
        <f>(Table2[[#This Row],[1W Return vs Nifty]]-AVERAGE(Table2[1W Return vs Nifty]))/_xlfn.STDEV.P(Table2[1W Return vs Nifty])</f>
        <v>-1.8090007372696664</v>
      </c>
      <c r="O565">
        <v>751.52</v>
      </c>
      <c r="P565">
        <v>791.06479894670895</v>
      </c>
      <c r="Q565">
        <v>847.33656610725404</v>
      </c>
      <c r="R565">
        <v>25.793297181943</v>
      </c>
      <c r="S565" s="2">
        <f>(Table2[[#This Row],[Close Price]]-Table2[[#This Row],[20D EMA]])/Table2[[#This Row],[20D EMA]]</f>
        <v>-6.0104854162231158E-2</v>
      </c>
      <c r="T565" s="2">
        <f>(Table2[[#This Row],[Close Price]]-Table2[[#This Row],[50D EMA]])/Table2[[#This Row],[50D EMA]]</f>
        <v>-0.10708958236987087</v>
      </c>
      <c r="U565" s="2">
        <f>(Table2[[#This Row],[Close Price]]-Table2[[#This Row],[200D EMA]])/Table2[[#This Row],[200D EMA]]</f>
        <v>-0.16638791685216645</v>
      </c>
      <c r="V565">
        <v>2.3722633793041301</v>
      </c>
      <c r="W565">
        <v>700.1</v>
      </c>
      <c r="X565">
        <v>721.95</v>
      </c>
      <c r="Y565">
        <v>697.15</v>
      </c>
      <c r="Z565">
        <v>750.9</v>
      </c>
      <c r="AA565">
        <v>678.05</v>
      </c>
      <c r="AB565">
        <v>820</v>
      </c>
      <c r="AC565" s="2">
        <f>(Table2[[#This Row],[Close Price]]/Table2[[#This Row],[Day Low]])-1</f>
        <v>8.9272961005570917E-3</v>
      </c>
      <c r="AD565" s="2">
        <f>(Table2[[#This Row],[Day High]]/Table2[[#This Row],[Close Price]])-1</f>
        <v>2.2085368443406361E-2</v>
      </c>
      <c r="AE565" s="2">
        <f>(Table2[[#This Row],[Close Price]]/Table2[[#This Row],[Current Week Low]])-1</f>
        <v>1.3196586100552299E-2</v>
      </c>
      <c r="AF565" s="2">
        <f>(Table2[[#This Row],[Current Week High]]/Table2[[#This Row],[Close Price]])-1</f>
        <v>6.3070715650881182E-2</v>
      </c>
      <c r="AG565" s="2">
        <f>(Table2[[#This Row],[Close Price]]/Table2[[#This Row],[Current Month Low]])-1</f>
        <v>4.1737335004793152E-2</v>
      </c>
      <c r="AH565" s="2">
        <f>(Table2[[#This Row],[Current Month High]]/Table2[[#This Row],[Close Price]])-1</f>
        <v>0.16089757202519994</v>
      </c>
      <c r="AI565">
        <v>76.003397748991205</v>
      </c>
      <c r="AJ565">
        <v>5.1194285289083803</v>
      </c>
      <c r="AK565" t="str">
        <f>IF(AND(Table2[[#This Row],[20D EMA]]&gt;Table2[[#This Row],[50D EMA]],Table2[[#This Row],[50D EMA]]&gt;Table2[[#This Row],[200D EMA]]),"Uptrend","Downtrend/NoTrend")</f>
        <v>Downtrend/NoTrend</v>
      </c>
      <c r="AL565">
        <v>-0.28000000000000003</v>
      </c>
      <c r="AM565" t="s">
        <v>10126</v>
      </c>
      <c r="AN565">
        <v>-8.3699999999999992</v>
      </c>
      <c r="AO565" t="s">
        <v>10126</v>
      </c>
      <c r="AP565">
        <v>-1.0113826189990001E-2</v>
      </c>
      <c r="AQ565">
        <f>(Table2[[#This Row],[Sharpe Ratio]]-AVERAGE(Table2[Sharpe Ratio]))/_xlfn.STDEV.P(Table2[Sharpe Ratio])</f>
        <v>-0.72613623828298202</v>
      </c>
      <c r="AR5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66" spans="1:44" x14ac:dyDescent="0.3">
      <c r="A566" t="s">
        <v>1269</v>
      </c>
      <c r="B566" t="s">
        <v>1270</v>
      </c>
      <c r="C566" t="s">
        <v>10090</v>
      </c>
      <c r="D566" t="s">
        <v>375</v>
      </c>
      <c r="E566">
        <v>8435.1457728999994</v>
      </c>
      <c r="F566">
        <v>533.5</v>
      </c>
      <c r="G566">
        <v>-6.30496726847616</v>
      </c>
      <c r="H566">
        <f>(Table2[[#This Row],[1Y Return vs Nifty]]-AVERAGE(Table2[1Y Return vs Nifty]))/_xlfn.STDEV.P(Table2[1Y Return vs Nifty])</f>
        <v>-0.60914014843523201</v>
      </c>
      <c r="I566">
        <v>7.6843057697698596</v>
      </c>
      <c r="J566">
        <f>(Table2[[#This Row],[1M Return vs Nifty]]-AVERAGE(Table2[1M Return vs Nifty]))/_xlfn.STDEV.P(Table2[1M Return vs Nifty])</f>
        <v>0.53953192121137428</v>
      </c>
      <c r="K566">
        <v>-4.5626664647702198</v>
      </c>
      <c r="L566">
        <f>(Table2[[#This Row],[6M Return vs Nifty]]-AVERAGE(Table2[6M Return vs Nifty]))/_xlfn.STDEV.P(Table2[6M Return vs Nifty])</f>
        <v>-0.5349207140591038</v>
      </c>
      <c r="M566">
        <v>-10.5091914263155</v>
      </c>
      <c r="N566">
        <f>(Table2[[#This Row],[1W Return vs Nifty]]-AVERAGE(Table2[1W Return vs Nifty]))/_xlfn.STDEV.P(Table2[1W Return vs Nifty])</f>
        <v>-1.4885047633035344</v>
      </c>
      <c r="O566">
        <v>538.41</v>
      </c>
      <c r="P566">
        <v>511.81323606861298</v>
      </c>
      <c r="Q566">
        <v>481.18847485047797</v>
      </c>
      <c r="R566">
        <v>42.451799943608201</v>
      </c>
      <c r="S566" s="2">
        <f>(Table2[[#This Row],[Close Price]]-Table2[[#This Row],[20D EMA]])/Table2[[#This Row],[20D EMA]]</f>
        <v>-9.1194442896676674E-3</v>
      </c>
      <c r="T566" s="2">
        <f>(Table2[[#This Row],[Close Price]]-Table2[[#This Row],[50D EMA]])/Table2[[#This Row],[50D EMA]]</f>
        <v>4.2372417130063678E-2</v>
      </c>
      <c r="U566" s="2">
        <f>(Table2[[#This Row],[Close Price]]-Table2[[#This Row],[200D EMA]])/Table2[[#This Row],[200D EMA]]</f>
        <v>0.10871317141537323</v>
      </c>
      <c r="V566">
        <v>2.5922156786629</v>
      </c>
      <c r="W566">
        <v>527.65</v>
      </c>
      <c r="X566">
        <v>543.75</v>
      </c>
      <c r="Y566">
        <v>527.65</v>
      </c>
      <c r="Z566">
        <v>578</v>
      </c>
      <c r="AA566">
        <v>402.8</v>
      </c>
      <c r="AB566">
        <v>633.9</v>
      </c>
      <c r="AC566" s="2">
        <f>(Table2[[#This Row],[Close Price]]/Table2[[#This Row],[Day Low]])-1</f>
        <v>1.108689472188007E-2</v>
      </c>
      <c r="AD566" s="2">
        <f>(Table2[[#This Row],[Day High]]/Table2[[#This Row],[Close Price]])-1</f>
        <v>1.921274601686962E-2</v>
      </c>
      <c r="AE566" s="2">
        <f>(Table2[[#This Row],[Close Price]]/Table2[[#This Row],[Current Week Low]])-1</f>
        <v>1.108689472188007E-2</v>
      </c>
      <c r="AF566" s="2">
        <f>(Table2[[#This Row],[Current Week High]]/Table2[[#This Row],[Close Price]])-1</f>
        <v>8.3411433926897871E-2</v>
      </c>
      <c r="AG566" s="2">
        <f>(Table2[[#This Row],[Close Price]]/Table2[[#This Row],[Current Month Low]])-1</f>
        <v>0.32447864945382321</v>
      </c>
      <c r="AH566" s="2">
        <f>(Table2[[#This Row],[Current Month High]]/Table2[[#This Row],[Close Price]])-1</f>
        <v>0.18819119025304598</v>
      </c>
      <c r="AI566">
        <v>18.819119025304499</v>
      </c>
      <c r="AJ566">
        <v>32.4478649453823</v>
      </c>
      <c r="AK566" t="str">
        <f>IF(AND(Table2[[#This Row],[20D EMA]]&gt;Table2[[#This Row],[50D EMA]],Table2[[#This Row],[50D EMA]]&gt;Table2[[#This Row],[200D EMA]]),"Uptrend","Downtrend/NoTrend")</f>
        <v>Uptrend</v>
      </c>
      <c r="AL566">
        <v>0.03</v>
      </c>
      <c r="AM566" t="s">
        <v>10125</v>
      </c>
      <c r="AN566">
        <v>-0.85</v>
      </c>
      <c r="AO566" t="s">
        <v>10126</v>
      </c>
      <c r="AP566">
        <v>-1.0329295263790001E-2</v>
      </c>
      <c r="AQ566">
        <f>(Table2[[#This Row],[Sharpe Ratio]]-AVERAGE(Table2[Sharpe Ratio]))/_xlfn.STDEV.P(Table2[Sharpe Ratio])</f>
        <v>-0.72857230774493242</v>
      </c>
      <c r="AR5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-2.8216060123314284</v>
      </c>
    </row>
    <row r="567" spans="1:44" x14ac:dyDescent="0.3">
      <c r="A567" t="s">
        <v>1008</v>
      </c>
      <c r="B567" t="s">
        <v>1009</v>
      </c>
      <c r="C567" t="s">
        <v>10076</v>
      </c>
      <c r="D567" t="s">
        <v>267</v>
      </c>
      <c r="E567">
        <v>12734.334485249999</v>
      </c>
      <c r="F567">
        <v>1000.5</v>
      </c>
      <c r="G567">
        <v>11.2982970402578</v>
      </c>
      <c r="H567">
        <f>(Table2[[#This Row],[1Y Return vs Nifty]]-AVERAGE(Table2[1Y Return vs Nifty]))/_xlfn.STDEV.P(Table2[1Y Return vs Nifty])</f>
        <v>-0.39848413570982338</v>
      </c>
      <c r="I567">
        <v>4.1615684620428102</v>
      </c>
      <c r="J567">
        <f>(Table2[[#This Row],[1M Return vs Nifty]]-AVERAGE(Table2[1M Return vs Nifty]))/_xlfn.STDEV.P(Table2[1M Return vs Nifty])</f>
        <v>0.21326745155658947</v>
      </c>
      <c r="K567">
        <v>6.0417955916828499</v>
      </c>
      <c r="L567">
        <f>(Table2[[#This Row],[6M Return vs Nifty]]-AVERAGE(Table2[6M Return vs Nifty]))/_xlfn.STDEV.P(Table2[6M Return vs Nifty])</f>
        <v>-0.21095493882487959</v>
      </c>
      <c r="M567">
        <v>-5.0513388032314896</v>
      </c>
      <c r="N567">
        <f>(Table2[[#This Row],[1W Return vs Nifty]]-AVERAGE(Table2[1W Return vs Nifty]))/_xlfn.STDEV.P(Table2[1W Return vs Nifty])</f>
        <v>-0.41820060356684363</v>
      </c>
      <c r="O567">
        <v>989.56</v>
      </c>
      <c r="P567">
        <v>950.69054720262102</v>
      </c>
      <c r="Q567">
        <v>876.28249029158405</v>
      </c>
      <c r="R567">
        <v>50.884281009268904</v>
      </c>
      <c r="S567" s="2">
        <f>(Table2[[#This Row],[Close Price]]-Table2[[#This Row],[20D EMA]])/Table2[[#This Row],[20D EMA]]</f>
        <v>1.1055418569869493E-2</v>
      </c>
      <c r="T567" s="2">
        <f>(Table2[[#This Row],[Close Price]]-Table2[[#This Row],[50D EMA]])/Table2[[#This Row],[50D EMA]]</f>
        <v>5.2392918961844975E-2</v>
      </c>
      <c r="U567" s="2">
        <f>(Table2[[#This Row],[Close Price]]-Table2[[#This Row],[200D EMA]])/Table2[[#This Row],[200D EMA]]</f>
        <v>0.14175509733976588</v>
      </c>
      <c r="V567">
        <v>1.0374308945049999</v>
      </c>
      <c r="W567">
        <v>997</v>
      </c>
      <c r="X567">
        <v>1008.5</v>
      </c>
      <c r="Y567">
        <v>997</v>
      </c>
      <c r="Z567">
        <v>1048.5999999999999</v>
      </c>
      <c r="AA567">
        <v>896.95</v>
      </c>
      <c r="AB567">
        <v>1068</v>
      </c>
      <c r="AC567" s="2">
        <f>(Table2[[#This Row],[Close Price]]/Table2[[#This Row],[Day Low]])-1</f>
        <v>3.5105315947843163E-3</v>
      </c>
      <c r="AD567" s="2">
        <f>(Table2[[#This Row],[Day High]]/Table2[[#This Row],[Close Price]])-1</f>
        <v>7.9960019990004128E-3</v>
      </c>
      <c r="AE567" s="2">
        <f>(Table2[[#This Row],[Close Price]]/Table2[[#This Row],[Current Week Low]])-1</f>
        <v>3.5105315947843163E-3</v>
      </c>
      <c r="AF567" s="2">
        <f>(Table2[[#This Row],[Current Week High]]/Table2[[#This Row],[Close Price]])-1</f>
        <v>4.8075962018990337E-2</v>
      </c>
      <c r="AG567" s="2">
        <f>(Table2[[#This Row],[Close Price]]/Table2[[#This Row],[Current Month Low]])-1</f>
        <v>0.11544679190590323</v>
      </c>
      <c r="AH567" s="2">
        <f>(Table2[[#This Row],[Current Month High]]/Table2[[#This Row],[Close Price]])-1</f>
        <v>6.7466266866566649E-2</v>
      </c>
      <c r="AI567">
        <v>6.7466266866566604</v>
      </c>
      <c r="AJ567">
        <v>43.801652892561897</v>
      </c>
      <c r="AK567" t="str">
        <f>IF(AND(Table2[[#This Row],[20D EMA]]&gt;Table2[[#This Row],[50D EMA]],Table2[[#This Row],[50D EMA]]&gt;Table2[[#This Row],[200D EMA]]),"Uptrend","Downtrend/NoTrend")</f>
        <v>Uptrend</v>
      </c>
      <c r="AL567">
        <v>0</v>
      </c>
      <c r="AM567" t="s">
        <v>10127</v>
      </c>
      <c r="AN567">
        <v>1.73</v>
      </c>
      <c r="AO567" t="s">
        <v>10125</v>
      </c>
      <c r="AP567">
        <v>-1.3130290563486E-2</v>
      </c>
      <c r="AQ567">
        <f>(Table2[[#This Row],[Sharpe Ratio]]-AVERAGE(Table2[Sharpe Ratio]))/_xlfn.STDEV.P(Table2[Sharpe Ratio])</f>
        <v>-0.76024005009105322</v>
      </c>
      <c r="AR5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-1.5746122766360102</v>
      </c>
    </row>
    <row r="568" spans="1:44" x14ac:dyDescent="0.3">
      <c r="A568" t="s">
        <v>352</v>
      </c>
      <c r="B568" t="s">
        <v>353</v>
      </c>
      <c r="C568" t="s">
        <v>10082</v>
      </c>
      <c r="D568" t="s">
        <v>62</v>
      </c>
      <c r="E568">
        <v>70757.946422840003</v>
      </c>
      <c r="F568">
        <v>1207.5999999999999</v>
      </c>
      <c r="G568">
        <v>36.9078945036674</v>
      </c>
      <c r="H568">
        <f>(Table2[[#This Row],[1Y Return vs Nifty]]-AVERAGE(Table2[1Y Return vs Nifty]))/_xlfn.STDEV.P(Table2[1Y Return vs Nifty])</f>
        <v>-9.2017358041323855E-2</v>
      </c>
      <c r="I568">
        <v>-6.7502580487847403</v>
      </c>
      <c r="J568">
        <f>(Table2[[#This Row],[1M Return vs Nifty]]-AVERAGE(Table2[1M Return vs Nifty]))/_xlfn.STDEV.P(Table2[1M Return vs Nifty])</f>
        <v>-0.79735042270587042</v>
      </c>
      <c r="K568">
        <v>0.57140517011901903</v>
      </c>
      <c r="L568">
        <f>(Table2[[#This Row],[6M Return vs Nifty]]-AVERAGE(Table2[6M Return vs Nifty]))/_xlfn.STDEV.P(Table2[6M Return vs Nifty])</f>
        <v>-0.37807508733607753</v>
      </c>
      <c r="M568">
        <v>-6.8792907634274503</v>
      </c>
      <c r="N568">
        <f>(Table2[[#This Row],[1W Return vs Nifty]]-AVERAGE(Table2[1W Return vs Nifty]))/_xlfn.STDEV.P(Table2[1W Return vs Nifty])</f>
        <v>-0.77666843366575455</v>
      </c>
      <c r="O568">
        <v>1220.07</v>
      </c>
      <c r="P568">
        <v>1190.03132947463</v>
      </c>
      <c r="Q568">
        <v>1048.17060049825</v>
      </c>
      <c r="R568">
        <v>43.143382898558698</v>
      </c>
      <c r="S568" s="2">
        <f>(Table2[[#This Row],[Close Price]]-Table2[[#This Row],[20D EMA]])/Table2[[#This Row],[20D EMA]]</f>
        <v>-1.0220725040366559E-2</v>
      </c>
      <c r="T568" s="2">
        <f>(Table2[[#This Row],[Close Price]]-Table2[[#This Row],[50D EMA]])/Table2[[#This Row],[50D EMA]]</f>
        <v>1.4763200001739531E-2</v>
      </c>
      <c r="U568" s="2">
        <f>(Table2[[#This Row],[Close Price]]-Table2[[#This Row],[200D EMA]])/Table2[[#This Row],[200D EMA]]</f>
        <v>0.15210252932677643</v>
      </c>
      <c r="V568">
        <v>1.1363920375977199</v>
      </c>
      <c r="W568">
        <v>1192</v>
      </c>
      <c r="X568">
        <v>1214.7</v>
      </c>
      <c r="Y568">
        <v>1180.0999999999999</v>
      </c>
      <c r="Z568">
        <v>1246.0999999999999</v>
      </c>
      <c r="AA568">
        <v>1109.45</v>
      </c>
      <c r="AB568">
        <v>1292.0999999999999</v>
      </c>
      <c r="AC568" s="2">
        <f>(Table2[[#This Row],[Close Price]]/Table2[[#This Row],[Day Low]])-1</f>
        <v>1.3087248322147582E-2</v>
      </c>
      <c r="AD568" s="2">
        <f>(Table2[[#This Row],[Day High]]/Table2[[#This Row],[Close Price]])-1</f>
        <v>5.8794302749256566E-3</v>
      </c>
      <c r="AE568" s="2">
        <f>(Table2[[#This Row],[Close Price]]/Table2[[#This Row],[Current Week Low]])-1</f>
        <v>2.33031099059402E-2</v>
      </c>
      <c r="AF568" s="2">
        <f>(Table2[[#This Row],[Current Week High]]/Table2[[#This Row],[Close Price]])-1</f>
        <v>3.1881417687976255E-2</v>
      </c>
      <c r="AG568" s="2">
        <f>(Table2[[#This Row],[Close Price]]/Table2[[#This Row],[Current Month Low]])-1</f>
        <v>8.8467258551534478E-2</v>
      </c>
      <c r="AH568" s="2">
        <f>(Table2[[#This Row],[Current Month High]]/Table2[[#This Row],[Close Price]])-1</f>
        <v>6.9973501159324325E-2</v>
      </c>
      <c r="AI568">
        <v>6.9973501159324298</v>
      </c>
      <c r="AJ568">
        <v>70.360442971009306</v>
      </c>
      <c r="AK568" t="str">
        <f>IF(AND(Table2[[#This Row],[20D EMA]]&gt;Table2[[#This Row],[50D EMA]],Table2[[#This Row],[50D EMA]]&gt;Table2[[#This Row],[200D EMA]]),"Uptrend","Downtrend/NoTrend")</f>
        <v>Uptrend</v>
      </c>
      <c r="AL568">
        <v>0.05</v>
      </c>
      <c r="AM568" t="s">
        <v>10125</v>
      </c>
      <c r="AN568">
        <v>-3.93</v>
      </c>
      <c r="AO568" t="s">
        <v>10126</v>
      </c>
      <c r="AP568">
        <v>-1.3240164861519001E-2</v>
      </c>
      <c r="AQ568">
        <f>(Table2[[#This Row],[Sharpe Ratio]]-AVERAGE(Table2[Sharpe Ratio]))/_xlfn.STDEV.P(Table2[Sharpe Ratio])</f>
        <v>-0.76148227672418878</v>
      </c>
      <c r="AR5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-2.8055935784732151</v>
      </c>
    </row>
    <row r="569" spans="1:44" x14ac:dyDescent="0.3">
      <c r="A569" t="s">
        <v>1680</v>
      </c>
      <c r="B569" t="s">
        <v>1681</v>
      </c>
      <c r="C569" t="s">
        <v>10090</v>
      </c>
      <c r="D569" t="s">
        <v>278</v>
      </c>
      <c r="E569">
        <v>4597.7550009500001</v>
      </c>
      <c r="F569">
        <v>275.89999999999998</v>
      </c>
      <c r="G569">
        <v>0.90850894083008105</v>
      </c>
      <c r="H569">
        <f>(Table2[[#This Row],[1Y Return vs Nifty]]-AVERAGE(Table2[1Y Return vs Nifty]))/_xlfn.STDEV.P(Table2[1Y Return vs Nifty])</f>
        <v>-0.52281740115999464</v>
      </c>
      <c r="I569">
        <v>1.3834169942997201</v>
      </c>
      <c r="J569">
        <f>(Table2[[#This Row],[1M Return vs Nifty]]-AVERAGE(Table2[1M Return vs Nifty]))/_xlfn.STDEV.P(Table2[1M Return vs Nifty])</f>
        <v>-4.4035899804769636E-2</v>
      </c>
      <c r="K569">
        <v>-8.6274602820616195</v>
      </c>
      <c r="L569">
        <f>(Table2[[#This Row],[6M Return vs Nifty]]-AVERAGE(Table2[6M Return vs Nifty]))/_xlfn.STDEV.P(Table2[6M Return vs Nifty])</f>
        <v>-0.65909995796377241</v>
      </c>
      <c r="M569">
        <v>-13.768949032573399</v>
      </c>
      <c r="N569">
        <f>(Table2[[#This Row],[1W Return vs Nifty]]-AVERAGE(Table2[1W Return vs Nifty]))/_xlfn.STDEV.P(Table2[1W Return vs Nifty])</f>
        <v>-2.1277547333292355</v>
      </c>
      <c r="O569">
        <v>274</v>
      </c>
      <c r="P569">
        <v>267.54364729648501</v>
      </c>
      <c r="Q569">
        <v>255.92130275791601</v>
      </c>
      <c r="R569">
        <v>48.859464439955403</v>
      </c>
      <c r="S569" s="2">
        <f>(Table2[[#This Row],[Close Price]]-Table2[[#This Row],[20D EMA]])/Table2[[#This Row],[20D EMA]]</f>
        <v>6.9343065693429828E-3</v>
      </c>
      <c r="T569" s="2">
        <f>(Table2[[#This Row],[Close Price]]-Table2[[#This Row],[50D EMA]])/Table2[[#This Row],[50D EMA]]</f>
        <v>3.1233605387216225E-2</v>
      </c>
      <c r="U569" s="2">
        <f>(Table2[[#This Row],[Close Price]]-Table2[[#This Row],[200D EMA]])/Table2[[#This Row],[200D EMA]]</f>
        <v>7.8065784390689993E-2</v>
      </c>
      <c r="V569">
        <v>2.8332185790271098</v>
      </c>
      <c r="W569">
        <v>273.05</v>
      </c>
      <c r="X569">
        <v>279.3</v>
      </c>
      <c r="Y569">
        <v>270.95</v>
      </c>
      <c r="Z569">
        <v>292.85000000000002</v>
      </c>
      <c r="AA569">
        <v>217.95</v>
      </c>
      <c r="AB569">
        <v>311.35000000000002</v>
      </c>
      <c r="AC569" s="2">
        <f>(Table2[[#This Row],[Close Price]]/Table2[[#This Row],[Day Low]])-1</f>
        <v>1.0437648782274156E-2</v>
      </c>
      <c r="AD569" s="2">
        <f>(Table2[[#This Row],[Day High]]/Table2[[#This Row],[Close Price]])-1</f>
        <v>1.2323305545487662E-2</v>
      </c>
      <c r="AE569" s="2">
        <f>(Table2[[#This Row],[Close Price]]/Table2[[#This Row],[Current Week Low]])-1</f>
        <v>1.826905333087292E-2</v>
      </c>
      <c r="AF569" s="2">
        <f>(Table2[[#This Row],[Current Week High]]/Table2[[#This Row],[Close Price]])-1</f>
        <v>6.1435302645886258E-2</v>
      </c>
      <c r="AG569" s="2">
        <f>(Table2[[#This Row],[Close Price]]/Table2[[#This Row],[Current Month Low]])-1</f>
        <v>0.26588667125487486</v>
      </c>
      <c r="AH569" s="2">
        <f>(Table2[[#This Row],[Current Month High]]/Table2[[#This Row],[Close Price]])-1</f>
        <v>0.12848858281986253</v>
      </c>
      <c r="AI569">
        <v>12.8488582819862</v>
      </c>
      <c r="AJ569">
        <v>35.013457303645602</v>
      </c>
      <c r="AK569" t="str">
        <f>IF(AND(Table2[[#This Row],[20D EMA]]&gt;Table2[[#This Row],[50D EMA]],Table2[[#This Row],[50D EMA]]&gt;Table2[[#This Row],[200D EMA]]),"Uptrend","Downtrend/NoTrend")</f>
        <v>Uptrend</v>
      </c>
      <c r="AL569">
        <v>-0.03</v>
      </c>
      <c r="AM569" t="s">
        <v>10126</v>
      </c>
      <c r="AN569">
        <v>2.81</v>
      </c>
      <c r="AO569" t="s">
        <v>10125</v>
      </c>
      <c r="AP569">
        <v>-1.326284317589E-2</v>
      </c>
      <c r="AQ569">
        <f>(Table2[[#This Row],[Sharpe Ratio]]-AVERAGE(Table2[Sharpe Ratio]))/_xlfn.STDEV.P(Table2[Sharpe Ratio])</f>
        <v>-0.7617386752323988</v>
      </c>
      <c r="AR5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-4.1154466674901711</v>
      </c>
    </row>
    <row r="570" spans="1:44" x14ac:dyDescent="0.3">
      <c r="A570" t="s">
        <v>1368</v>
      </c>
      <c r="B570" t="s">
        <v>1369</v>
      </c>
      <c r="C570" t="s">
        <v>10082</v>
      </c>
      <c r="D570" t="s">
        <v>62</v>
      </c>
      <c r="E570">
        <v>7522.6399312200001</v>
      </c>
      <c r="F570">
        <v>462.05</v>
      </c>
      <c r="G570">
        <v>21.0859749882434</v>
      </c>
      <c r="H570">
        <f>(Table2[[#This Row],[1Y Return vs Nifty]]-AVERAGE(Table2[1Y Return vs Nifty]))/_xlfn.STDEV.P(Table2[1Y Return vs Nifty])</f>
        <v>-0.28135624543892263</v>
      </c>
      <c r="I570">
        <v>-6.5481666581320299</v>
      </c>
      <c r="J570">
        <f>(Table2[[#This Row],[1M Return vs Nifty]]-AVERAGE(Table2[1M Return vs Nifty]))/_xlfn.STDEV.P(Table2[1M Return vs Nifty])</f>
        <v>-0.77863337552540723</v>
      </c>
      <c r="K570">
        <v>7.3069320124158796</v>
      </c>
      <c r="L570">
        <f>(Table2[[#This Row],[6M Return vs Nifty]]-AVERAGE(Table2[6M Return vs Nifty]))/_xlfn.STDEV.P(Table2[6M Return vs Nifty])</f>
        <v>-0.17230508566515071</v>
      </c>
      <c r="M570">
        <v>-2.2989165231886899</v>
      </c>
      <c r="N570">
        <f>(Table2[[#This Row],[1W Return vs Nifty]]-AVERAGE(Table2[1W Return vs Nifty]))/_xlfn.STDEV.P(Table2[1W Return vs Nifty])</f>
        <v>0.12155911864000682</v>
      </c>
      <c r="O570">
        <v>457.2</v>
      </c>
      <c r="P570">
        <v>453.69036344416298</v>
      </c>
      <c r="Q570">
        <v>419.63260767972201</v>
      </c>
      <c r="R570">
        <v>58.241954708319703</v>
      </c>
      <c r="S570" s="2">
        <f>(Table2[[#This Row],[Close Price]]-Table2[[#This Row],[20D EMA]])/Table2[[#This Row],[20D EMA]]</f>
        <v>1.0608048993875815E-2</v>
      </c>
      <c r="T570" s="2">
        <f>(Table2[[#This Row],[Close Price]]-Table2[[#This Row],[50D EMA]])/Table2[[#This Row],[50D EMA]]</f>
        <v>1.8425863164417581E-2</v>
      </c>
      <c r="U570" s="2">
        <f>(Table2[[#This Row],[Close Price]]-Table2[[#This Row],[200D EMA]])/Table2[[#This Row],[200D EMA]]</f>
        <v>0.10108221225899681</v>
      </c>
      <c r="V570">
        <v>1.2427682275856899</v>
      </c>
      <c r="W570">
        <v>455.6</v>
      </c>
      <c r="X570">
        <v>473.65</v>
      </c>
      <c r="Y570">
        <v>452</v>
      </c>
      <c r="Z570">
        <v>473.65</v>
      </c>
      <c r="AA570">
        <v>405</v>
      </c>
      <c r="AB570">
        <v>473.65</v>
      </c>
      <c r="AC570" s="2">
        <f>(Table2[[#This Row],[Close Price]]/Table2[[#This Row],[Day Low]])-1</f>
        <v>1.4157155399473265E-2</v>
      </c>
      <c r="AD570" s="2">
        <f>(Table2[[#This Row],[Day High]]/Table2[[#This Row],[Close Price]])-1</f>
        <v>2.5105508061898041E-2</v>
      </c>
      <c r="AE570" s="2">
        <f>(Table2[[#This Row],[Close Price]]/Table2[[#This Row],[Current Week Low]])-1</f>
        <v>2.2234513274336232E-2</v>
      </c>
      <c r="AF570" s="2">
        <f>(Table2[[#This Row],[Current Week High]]/Table2[[#This Row],[Close Price]])-1</f>
        <v>2.5105508061898041E-2</v>
      </c>
      <c r="AG570" s="2">
        <f>(Table2[[#This Row],[Close Price]]/Table2[[#This Row],[Current Month Low]])-1</f>
        <v>0.14086419753086421</v>
      </c>
      <c r="AH570" s="2">
        <f>(Table2[[#This Row],[Current Month High]]/Table2[[#This Row],[Close Price]])-1</f>
        <v>2.5105508061898041E-2</v>
      </c>
      <c r="AI570">
        <v>6.0383075424737598</v>
      </c>
      <c r="AJ570">
        <v>50.725819605284599</v>
      </c>
      <c r="AK570" t="str">
        <f>IF(AND(Table2[[#This Row],[20D EMA]]&gt;Table2[[#This Row],[50D EMA]],Table2[[#This Row],[50D EMA]]&gt;Table2[[#This Row],[200D EMA]]),"Uptrend","Downtrend/NoTrend")</f>
        <v>Uptrend</v>
      </c>
      <c r="AL570">
        <v>0</v>
      </c>
      <c r="AM570" t="s">
        <v>10127</v>
      </c>
      <c r="AN570">
        <v>2.63</v>
      </c>
      <c r="AO570" t="s">
        <v>10125</v>
      </c>
      <c r="AP570">
        <v>-1.3416862683139999E-2</v>
      </c>
      <c r="AQ570">
        <f>(Table2[[#This Row],[Sharpe Ratio]]-AVERAGE(Table2[Sharpe Ratio]))/_xlfn.STDEV.P(Table2[Sharpe Ratio])</f>
        <v>-0.76348000270709993</v>
      </c>
      <c r="AR5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-1.8742155906965736</v>
      </c>
    </row>
    <row r="571" spans="1:44" x14ac:dyDescent="0.3">
      <c r="A571" t="s">
        <v>1851</v>
      </c>
      <c r="B571" t="s">
        <v>1852</v>
      </c>
      <c r="C571" t="s">
        <v>10088</v>
      </c>
      <c r="D571" t="s">
        <v>1462</v>
      </c>
      <c r="E571">
        <v>3565.32</v>
      </c>
      <c r="F571">
        <v>321.2</v>
      </c>
      <c r="G571">
        <v>-53.747716609649103</v>
      </c>
      <c r="H571">
        <f>(Table2[[#This Row],[1Y Return vs Nifty]]-AVERAGE(Table2[1Y Return vs Nifty]))/_xlfn.STDEV.P(Table2[1Y Return vs Nifty])</f>
        <v>-1.1768814624132236</v>
      </c>
      <c r="I571">
        <v>-3.8162649900601502</v>
      </c>
      <c r="J571">
        <f>(Table2[[#This Row],[1M Return vs Nifty]]-AVERAGE(Table2[1M Return vs Nifty]))/_xlfn.STDEV.P(Table2[1M Return vs Nifty])</f>
        <v>-0.5256135301547642</v>
      </c>
      <c r="K571">
        <v>-24.958654675241199</v>
      </c>
      <c r="L571">
        <f>(Table2[[#This Row],[6M Return vs Nifty]]-AVERAGE(Table2[6M Return vs Nifty]))/_xlfn.STDEV.P(Table2[6M Return vs Nifty])</f>
        <v>-1.1580171141497095</v>
      </c>
      <c r="M571">
        <v>-4.80231980351732</v>
      </c>
      <c r="N571">
        <f>(Table2[[#This Row],[1W Return vs Nifty]]-AVERAGE(Table2[1W Return vs Nifty]))/_xlfn.STDEV.P(Table2[1W Return vs Nifty])</f>
        <v>-0.36936709895364239</v>
      </c>
      <c r="O571">
        <v>324.61</v>
      </c>
      <c r="P571">
        <v>324.33382536717698</v>
      </c>
      <c r="Q571">
        <v>351.29467587539398</v>
      </c>
      <c r="R571">
        <v>42.3134290176951</v>
      </c>
      <c r="S571" s="2">
        <f>(Table2[[#This Row],[Close Price]]-Table2[[#This Row],[20D EMA]])/Table2[[#This Row],[20D EMA]]</f>
        <v>-1.0504913588614107E-2</v>
      </c>
      <c r="T571" s="2">
        <f>(Table2[[#This Row],[Close Price]]-Table2[[#This Row],[50D EMA]])/Table2[[#This Row],[50D EMA]]</f>
        <v>-9.6623451581999056E-3</v>
      </c>
      <c r="U571" s="2">
        <f>(Table2[[#This Row],[Close Price]]-Table2[[#This Row],[200D EMA]])/Table2[[#This Row],[200D EMA]]</f>
        <v>-8.5667896333472257E-2</v>
      </c>
      <c r="V571">
        <v>1.7142328840221499</v>
      </c>
      <c r="W571">
        <v>320.5</v>
      </c>
      <c r="X571">
        <v>327.35000000000002</v>
      </c>
      <c r="Y571">
        <v>320.5</v>
      </c>
      <c r="Z571">
        <v>336.2</v>
      </c>
      <c r="AA571">
        <v>290.39999999999998</v>
      </c>
      <c r="AB571">
        <v>350.95</v>
      </c>
      <c r="AC571" s="2">
        <f>(Table2[[#This Row],[Close Price]]/Table2[[#This Row],[Day Low]])-1</f>
        <v>2.1840873634944025E-3</v>
      </c>
      <c r="AD571" s="2">
        <f>(Table2[[#This Row],[Day High]]/Table2[[#This Row],[Close Price]])-1</f>
        <v>1.914694894146951E-2</v>
      </c>
      <c r="AE571" s="2">
        <f>(Table2[[#This Row],[Close Price]]/Table2[[#This Row],[Current Week Low]])-1</f>
        <v>2.1840873634944025E-3</v>
      </c>
      <c r="AF571" s="2">
        <f>(Table2[[#This Row],[Current Week High]]/Table2[[#This Row],[Close Price]])-1</f>
        <v>4.6699875466998719E-2</v>
      </c>
      <c r="AG571" s="2">
        <f>(Table2[[#This Row],[Close Price]]/Table2[[#This Row],[Current Month Low]])-1</f>
        <v>0.10606060606060619</v>
      </c>
      <c r="AH571" s="2">
        <f>(Table2[[#This Row],[Current Month High]]/Table2[[#This Row],[Close Price]])-1</f>
        <v>9.2621419676214289E-2</v>
      </c>
      <c r="AI571">
        <v>49.361768368617597</v>
      </c>
      <c r="AJ571">
        <v>10.6060606060606</v>
      </c>
      <c r="AK571" t="str">
        <f>IF(AND(Table2[[#This Row],[20D EMA]]&gt;Table2[[#This Row],[50D EMA]],Table2[[#This Row],[50D EMA]]&gt;Table2[[#This Row],[200D EMA]]),"Uptrend","Downtrend/NoTrend")</f>
        <v>Downtrend/NoTrend</v>
      </c>
      <c r="AL571">
        <v>-0.12</v>
      </c>
      <c r="AM571" t="s">
        <v>10126</v>
      </c>
      <c r="AN571">
        <v>-1.61</v>
      </c>
      <c r="AO571" t="s">
        <v>10126</v>
      </c>
      <c r="AP571">
        <v>-1.3783009837329999E-2</v>
      </c>
      <c r="AQ571">
        <f>(Table2[[#This Row],[Sharpe Ratio]]-AVERAGE(Table2[Sharpe Ratio]))/_xlfn.STDEV.P(Table2[Sharpe Ratio])</f>
        <v>-0.76761962184209553</v>
      </c>
      <c r="AR5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72" spans="1:44" x14ac:dyDescent="0.3">
      <c r="A572" t="s">
        <v>1873</v>
      </c>
      <c r="B572" t="s">
        <v>1874</v>
      </c>
      <c r="C572" t="s">
        <v>10083</v>
      </c>
      <c r="D572" t="s">
        <v>129</v>
      </c>
      <c r="E572">
        <v>3465.0022387499998</v>
      </c>
      <c r="F572">
        <v>1190.25</v>
      </c>
      <c r="G572">
        <v>-4.7740246539150997</v>
      </c>
      <c r="H572">
        <f>(Table2[[#This Row],[1Y Return vs Nifty]]-AVERAGE(Table2[1Y Return vs Nifty]))/_xlfn.STDEV.P(Table2[1Y Return vs Nifty])</f>
        <v>-0.59081955395692076</v>
      </c>
      <c r="I572">
        <v>-7.5772928101285499</v>
      </c>
      <c r="J572">
        <f>(Table2[[#This Row],[1M Return vs Nifty]]-AVERAGE(Table2[1M Return vs Nifty]))/_xlfn.STDEV.P(Table2[1M Return vs Nifty])</f>
        <v>-0.8739476918817578</v>
      </c>
      <c r="K572">
        <v>-11.373688692586001</v>
      </c>
      <c r="L572">
        <f>(Table2[[#This Row],[6M Return vs Nifty]]-AVERAGE(Table2[6M Return vs Nifty]))/_xlfn.STDEV.P(Table2[6M Return vs Nifty])</f>
        <v>-0.74299709590905727</v>
      </c>
      <c r="M572">
        <v>-7.8198119251854497</v>
      </c>
      <c r="N572">
        <f>(Table2[[#This Row],[1W Return vs Nifty]]-AVERAGE(Table2[1W Return vs Nifty]))/_xlfn.STDEV.P(Table2[1W Return vs Nifty])</f>
        <v>-0.96110795251468206</v>
      </c>
      <c r="O572">
        <v>1211.68</v>
      </c>
      <c r="P572">
        <v>1195.7403276873199</v>
      </c>
      <c r="Q572">
        <v>1125.7551184322001</v>
      </c>
      <c r="R572">
        <v>40.366305711932696</v>
      </c>
      <c r="S572" s="2">
        <f>(Table2[[#This Row],[Close Price]]-Table2[[#This Row],[20D EMA]])/Table2[[#This Row],[20D EMA]]</f>
        <v>-1.7686187772349187E-2</v>
      </c>
      <c r="T572" s="2">
        <f>(Table2[[#This Row],[Close Price]]-Table2[[#This Row],[50D EMA]])/Table2[[#This Row],[50D EMA]]</f>
        <v>-4.5915718991754182E-3</v>
      </c>
      <c r="U572" s="2">
        <f>(Table2[[#This Row],[Close Price]]-Table2[[#This Row],[200D EMA]])/Table2[[#This Row],[200D EMA]]</f>
        <v>5.7290329408068483E-2</v>
      </c>
      <c r="V572">
        <v>0.64125266500794098</v>
      </c>
      <c r="W572">
        <v>1177</v>
      </c>
      <c r="X572">
        <v>1207.7</v>
      </c>
      <c r="Y572">
        <v>1175</v>
      </c>
      <c r="Z572">
        <v>1259.9000000000001</v>
      </c>
      <c r="AA572">
        <v>1048</v>
      </c>
      <c r="AB572">
        <v>1303.7</v>
      </c>
      <c r="AC572" s="2">
        <f>(Table2[[#This Row],[Close Price]]/Table2[[#This Row],[Day Low]])-1</f>
        <v>1.1257434154630319E-2</v>
      </c>
      <c r="AD572" s="2">
        <f>(Table2[[#This Row],[Day High]]/Table2[[#This Row],[Close Price]])-1</f>
        <v>1.4660785549254429E-2</v>
      </c>
      <c r="AE572" s="2">
        <f>(Table2[[#This Row],[Close Price]]/Table2[[#This Row],[Current Week Low]])-1</f>
        <v>1.2978723404255321E-2</v>
      </c>
      <c r="AF572" s="2">
        <f>(Table2[[#This Row],[Current Week High]]/Table2[[#This Row],[Close Price]])-1</f>
        <v>5.851711825246797E-2</v>
      </c>
      <c r="AG572" s="2">
        <f>(Table2[[#This Row],[Close Price]]/Table2[[#This Row],[Current Month Low]])-1</f>
        <v>0.13573473282442738</v>
      </c>
      <c r="AH572" s="2">
        <f>(Table2[[#This Row],[Current Month High]]/Table2[[#This Row],[Close Price]])-1</f>
        <v>9.5316110060911674E-2</v>
      </c>
      <c r="AI572">
        <v>14.1776937618147</v>
      </c>
      <c r="AJ572">
        <v>24.633507853403099</v>
      </c>
      <c r="AK572" t="str">
        <f>IF(AND(Table2[[#This Row],[20D EMA]]&gt;Table2[[#This Row],[50D EMA]],Table2[[#This Row],[50D EMA]]&gt;Table2[[#This Row],[200D EMA]]),"Uptrend","Downtrend/NoTrend")</f>
        <v>Uptrend</v>
      </c>
      <c r="AL572">
        <v>-0.03</v>
      </c>
      <c r="AM572" t="s">
        <v>10126</v>
      </c>
      <c r="AN572">
        <v>-2.5499999999999998</v>
      </c>
      <c r="AO572" t="s">
        <v>10126</v>
      </c>
      <c r="AP572">
        <v>-1.391235697014E-2</v>
      </c>
      <c r="AQ572">
        <f>(Table2[[#This Row],[Sharpe Ratio]]-AVERAGE(Table2[Sharpe Ratio]))/_xlfn.STDEV.P(Table2[Sharpe Ratio])</f>
        <v>-0.7690820061865038</v>
      </c>
      <c r="AR5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-3.9379543004489217</v>
      </c>
    </row>
    <row r="573" spans="1:44" x14ac:dyDescent="0.3">
      <c r="A573" t="s">
        <v>489</v>
      </c>
      <c r="B573" t="s">
        <v>490</v>
      </c>
      <c r="C573" t="s">
        <v>10078</v>
      </c>
      <c r="D573" t="s">
        <v>119</v>
      </c>
      <c r="E573">
        <v>43162.326472050001</v>
      </c>
      <c r="F573">
        <v>332.1</v>
      </c>
      <c r="G573">
        <v>-46.349714141568803</v>
      </c>
      <c r="H573">
        <f>(Table2[[#This Row],[1Y Return vs Nifty]]-AVERAGE(Table2[1Y Return vs Nifty]))/_xlfn.STDEV.P(Table2[1Y Return vs Nifty])</f>
        <v>-1.0883505129980457</v>
      </c>
      <c r="I573">
        <v>-7.3455865456974996</v>
      </c>
      <c r="J573">
        <f>(Table2[[#This Row],[1M Return vs Nifty]]-AVERAGE(Table2[1M Return vs Nifty]))/_xlfn.STDEV.P(Table2[1M Return vs Nifty])</f>
        <v>-0.85248781143183994</v>
      </c>
      <c r="K573">
        <v>-16.461020632453199</v>
      </c>
      <c r="L573">
        <f>(Table2[[#This Row],[6M Return vs Nifty]]-AVERAGE(Table2[6M Return vs Nifty]))/_xlfn.STDEV.P(Table2[6M Return vs Nifty])</f>
        <v>-0.89841482733183942</v>
      </c>
      <c r="M573">
        <v>-4.3090600304631801</v>
      </c>
      <c r="N573">
        <f>(Table2[[#This Row],[1W Return vs Nifty]]-AVERAGE(Table2[1W Return vs Nifty]))/_xlfn.STDEV.P(Table2[1W Return vs Nifty])</f>
        <v>-0.27263711678122055</v>
      </c>
      <c r="O573">
        <v>339.06</v>
      </c>
      <c r="P573">
        <v>341.69232882823002</v>
      </c>
      <c r="Q573">
        <v>359.47716184933398</v>
      </c>
      <c r="R573">
        <v>31.152209560345302</v>
      </c>
      <c r="S573" s="2">
        <f>(Table2[[#This Row],[Close Price]]-Table2[[#This Row],[20D EMA]])/Table2[[#This Row],[20D EMA]]</f>
        <v>-2.0527340293753256E-2</v>
      </c>
      <c r="T573" s="2">
        <f>(Table2[[#This Row],[Close Price]]-Table2[[#This Row],[50D EMA]])/Table2[[#This Row],[50D EMA]]</f>
        <v>-2.8073000237158072E-2</v>
      </c>
      <c r="U573" s="2">
        <f>(Table2[[#This Row],[Close Price]]-Table2[[#This Row],[200D EMA]])/Table2[[#This Row],[200D EMA]]</f>
        <v>-7.6158278619125247E-2</v>
      </c>
      <c r="V573">
        <v>0.53910553588967303</v>
      </c>
      <c r="W573">
        <v>331.05</v>
      </c>
      <c r="X573">
        <v>335.7</v>
      </c>
      <c r="Y573">
        <v>331.05</v>
      </c>
      <c r="Z573">
        <v>340.3</v>
      </c>
      <c r="AA573">
        <v>316</v>
      </c>
      <c r="AB573">
        <v>383.95</v>
      </c>
      <c r="AC573" s="2">
        <f>(Table2[[#This Row],[Close Price]]/Table2[[#This Row],[Day Low]])-1</f>
        <v>3.1717263253285832E-3</v>
      </c>
      <c r="AD573" s="2">
        <f>(Table2[[#This Row],[Day High]]/Table2[[#This Row],[Close Price]])-1</f>
        <v>1.0840108401083848E-2</v>
      </c>
      <c r="AE573" s="2">
        <f>(Table2[[#This Row],[Close Price]]/Table2[[#This Row],[Current Week Low]])-1</f>
        <v>3.1717263253285832E-3</v>
      </c>
      <c r="AF573" s="2">
        <f>(Table2[[#This Row],[Current Week High]]/Table2[[#This Row],[Close Price]])-1</f>
        <v>2.4691358024691246E-2</v>
      </c>
      <c r="AG573" s="2">
        <f>(Table2[[#This Row],[Close Price]]/Table2[[#This Row],[Current Month Low]])-1</f>
        <v>5.0949367088607644E-2</v>
      </c>
      <c r="AH573" s="2">
        <f>(Table2[[#This Row],[Current Month High]]/Table2[[#This Row],[Close Price]])-1</f>
        <v>0.15612767238783487</v>
      </c>
      <c r="AI573">
        <v>27.280939476061398</v>
      </c>
      <c r="AJ573">
        <v>16.2001399580125</v>
      </c>
      <c r="AK573" t="str">
        <f>IF(AND(Table2[[#This Row],[20D EMA]]&gt;Table2[[#This Row],[50D EMA]],Table2[[#This Row],[50D EMA]]&gt;Table2[[#This Row],[200D EMA]]),"Uptrend","Downtrend/NoTrend")</f>
        <v>Downtrend/NoTrend</v>
      </c>
      <c r="AL573">
        <v>-0.11</v>
      </c>
      <c r="AM573" t="s">
        <v>10126</v>
      </c>
      <c r="AN573">
        <v>-3.43</v>
      </c>
      <c r="AO573" t="s">
        <v>10126</v>
      </c>
      <c r="AP573">
        <v>-1.3997401887268E-2</v>
      </c>
      <c r="AQ573">
        <f>(Table2[[#This Row],[Sharpe Ratio]]-AVERAGE(Table2[Sharpe Ratio]))/_xlfn.STDEV.P(Table2[Sharpe Ratio])</f>
        <v>-0.77004351459165843</v>
      </c>
      <c r="AR5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74" spans="1:44" x14ac:dyDescent="0.3">
      <c r="A574" t="s">
        <v>663</v>
      </c>
      <c r="B574" t="s">
        <v>664</v>
      </c>
      <c r="C574" t="s">
        <v>10087</v>
      </c>
      <c r="D574" t="s">
        <v>613</v>
      </c>
      <c r="E574">
        <v>25541.979978014999</v>
      </c>
      <c r="F574">
        <v>1051.6500000000001</v>
      </c>
      <c r="G574">
        <v>-42.74724957387</v>
      </c>
      <c r="H574">
        <f>(Table2[[#This Row],[1Y Return vs Nifty]]-AVERAGE(Table2[1Y Return vs Nifty]))/_xlfn.STDEV.P(Table2[1Y Return vs Nifty])</f>
        <v>-1.0452402802306227</v>
      </c>
      <c r="I574">
        <v>-2.7648995319150398</v>
      </c>
      <c r="J574">
        <f>(Table2[[#This Row],[1M Return vs Nifty]]-AVERAGE(Table2[1M Return vs Nifty]))/_xlfn.STDEV.P(Table2[1M Return vs Nifty])</f>
        <v>-0.42823948160942982</v>
      </c>
      <c r="K574">
        <v>-26.8566028076681</v>
      </c>
      <c r="L574">
        <f>(Table2[[#This Row],[6M Return vs Nifty]]-AVERAGE(Table2[6M Return vs Nifty]))/_xlfn.STDEV.P(Table2[6M Return vs Nifty])</f>
        <v>-1.2159993328424403</v>
      </c>
      <c r="M574">
        <v>-11.682015111582301</v>
      </c>
      <c r="N574">
        <f>(Table2[[#This Row],[1W Return vs Nifty]]-AVERAGE(Table2[1W Return vs Nifty]))/_xlfn.STDEV.P(Table2[1W Return vs Nifty])</f>
        <v>-1.7184996267906079</v>
      </c>
      <c r="O574">
        <v>1089.8800000000001</v>
      </c>
      <c r="P574">
        <v>1052.5839065534401</v>
      </c>
      <c r="Q574">
        <v>1099.07980955111</v>
      </c>
      <c r="R574">
        <v>33.265982613814202</v>
      </c>
      <c r="S574" s="2">
        <f>(Table2[[#This Row],[Close Price]]-Table2[[#This Row],[20D EMA]])/Table2[[#This Row],[20D EMA]]</f>
        <v>-3.5077256211693046E-2</v>
      </c>
      <c r="T574" s="2">
        <f>(Table2[[#This Row],[Close Price]]-Table2[[#This Row],[50D EMA]])/Table2[[#This Row],[50D EMA]]</f>
        <v>-8.8725140829672741E-4</v>
      </c>
      <c r="U574" s="2">
        <f>(Table2[[#This Row],[Close Price]]-Table2[[#This Row],[200D EMA]])/Table2[[#This Row],[200D EMA]]</f>
        <v>-4.3154108681590038E-2</v>
      </c>
      <c r="V574">
        <v>0.72474120311058998</v>
      </c>
      <c r="W574">
        <v>1044</v>
      </c>
      <c r="X574">
        <v>1072.5999999999999</v>
      </c>
      <c r="Y574">
        <v>1044</v>
      </c>
      <c r="Z574">
        <v>1131.3499999999999</v>
      </c>
      <c r="AA574">
        <v>979.4</v>
      </c>
      <c r="AB574">
        <v>1210</v>
      </c>
      <c r="AC574" s="2">
        <f>(Table2[[#This Row],[Close Price]]/Table2[[#This Row],[Day Low]])-1</f>
        <v>7.3275862068966635E-3</v>
      </c>
      <c r="AD574" s="2">
        <f>(Table2[[#This Row],[Day High]]/Table2[[#This Row],[Close Price]])-1</f>
        <v>1.9921076403746296E-2</v>
      </c>
      <c r="AE574" s="2">
        <f>(Table2[[#This Row],[Close Price]]/Table2[[#This Row],[Current Week Low]])-1</f>
        <v>7.3275862068966635E-3</v>
      </c>
      <c r="AF574" s="2">
        <f>(Table2[[#This Row],[Current Week High]]/Table2[[#This Row],[Close Price]])-1</f>
        <v>7.5785670137402894E-2</v>
      </c>
      <c r="AG574" s="2">
        <f>(Table2[[#This Row],[Close Price]]/Table2[[#This Row],[Current Month Low]])-1</f>
        <v>7.3769654890749603E-2</v>
      </c>
      <c r="AH574" s="2">
        <f>(Table2[[#This Row],[Current Month High]]/Table2[[#This Row],[Close Price]])-1</f>
        <v>0.15057290923786426</v>
      </c>
      <c r="AI574">
        <v>41.482432368183296</v>
      </c>
      <c r="AJ574">
        <v>18.68969019807</v>
      </c>
      <c r="AK574" t="str">
        <f>IF(AND(Table2[[#This Row],[20D EMA]]&gt;Table2[[#This Row],[50D EMA]],Table2[[#This Row],[50D EMA]]&gt;Table2[[#This Row],[200D EMA]]),"Uptrend","Downtrend/NoTrend")</f>
        <v>Downtrend/NoTrend</v>
      </c>
      <c r="AL574">
        <v>0.05</v>
      </c>
      <c r="AM574" t="s">
        <v>10125</v>
      </c>
      <c r="AN574">
        <v>-5.77</v>
      </c>
      <c r="AO574" t="s">
        <v>10126</v>
      </c>
      <c r="AP574">
        <v>-1.4578461419456E-2</v>
      </c>
      <c r="AQ574">
        <f>(Table2[[#This Row],[Sharpe Ratio]]-AVERAGE(Table2[Sharpe Ratio]))/_xlfn.STDEV.P(Table2[Sharpe Ratio])</f>
        <v>-0.7766129092475812</v>
      </c>
      <c r="AR5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75" spans="1:44" x14ac:dyDescent="0.3">
      <c r="A575" t="s">
        <v>971</v>
      </c>
      <c r="B575" t="s">
        <v>972</v>
      </c>
      <c r="C575" t="s">
        <v>10082</v>
      </c>
      <c r="D575" t="s">
        <v>62</v>
      </c>
      <c r="E575">
        <v>13926.596693760001</v>
      </c>
      <c r="F575">
        <v>1023.45</v>
      </c>
      <c r="G575">
        <v>24.907728729601398</v>
      </c>
      <c r="H575">
        <f>(Table2[[#This Row],[1Y Return vs Nifty]]-AVERAGE(Table2[1Y Return vs Nifty]))/_xlfn.STDEV.P(Table2[1Y Return vs Nifty])</f>
        <v>-0.23562180717491008</v>
      </c>
      <c r="I575">
        <v>11.392982621422099</v>
      </c>
      <c r="J575">
        <f>(Table2[[#This Row],[1M Return vs Nifty]]-AVERAGE(Table2[1M Return vs Nifty]))/_xlfn.STDEV.P(Table2[1M Return vs Nifty])</f>
        <v>0.88301750654615496</v>
      </c>
      <c r="K575">
        <v>2.4046378377014999</v>
      </c>
      <c r="L575">
        <f>(Table2[[#This Row],[6M Return vs Nifty]]-AVERAGE(Table2[6M Return vs Nifty]))/_xlfn.STDEV.P(Table2[6M Return vs Nifty])</f>
        <v>-0.32206992279530222</v>
      </c>
      <c r="M575">
        <v>-2.4775661735822401</v>
      </c>
      <c r="N575">
        <f>(Table2[[#This Row],[1W Return vs Nifty]]-AVERAGE(Table2[1W Return vs Nifty]))/_xlfn.STDEV.P(Table2[1W Return vs Nifty])</f>
        <v>8.6525291756700914E-2</v>
      </c>
      <c r="O575">
        <v>1000.87</v>
      </c>
      <c r="P575">
        <v>950.80015999401405</v>
      </c>
      <c r="Q575">
        <v>878.29367791613004</v>
      </c>
      <c r="R575">
        <v>54.1215032436955</v>
      </c>
      <c r="S575" s="2">
        <f>(Table2[[#This Row],[Close Price]]-Table2[[#This Row],[20D EMA]])/Table2[[#This Row],[20D EMA]]</f>
        <v>2.2560372475945969E-2</v>
      </c>
      <c r="T575" s="2">
        <f>(Table2[[#This Row],[Close Price]]-Table2[[#This Row],[50D EMA]])/Table2[[#This Row],[50D EMA]]</f>
        <v>7.6409158372926E-2</v>
      </c>
      <c r="U575" s="2">
        <f>(Table2[[#This Row],[Close Price]]-Table2[[#This Row],[200D EMA]])/Table2[[#This Row],[200D EMA]]</f>
        <v>0.16527082652840325</v>
      </c>
      <c r="V575">
        <v>0.69917867884031104</v>
      </c>
      <c r="W575">
        <v>1015.65</v>
      </c>
      <c r="X575">
        <v>1049.3499999999999</v>
      </c>
      <c r="Y575">
        <v>1003.9</v>
      </c>
      <c r="Z575">
        <v>1066.9000000000001</v>
      </c>
      <c r="AA575">
        <v>815.85</v>
      </c>
      <c r="AB575">
        <v>1066.9000000000001</v>
      </c>
      <c r="AC575" s="2">
        <f>(Table2[[#This Row],[Close Price]]/Table2[[#This Row],[Day Low]])-1</f>
        <v>7.6798109584994556E-3</v>
      </c>
      <c r="AD575" s="2">
        <f>(Table2[[#This Row],[Day High]]/Table2[[#This Row],[Close Price]])-1</f>
        <v>2.5306561141237749E-2</v>
      </c>
      <c r="AE575" s="2">
        <f>(Table2[[#This Row],[Close Price]]/Table2[[#This Row],[Current Week Low]])-1</f>
        <v>1.9474051200318865E-2</v>
      </c>
      <c r="AF575" s="2">
        <f>(Table2[[#This Row],[Current Week High]]/Table2[[#This Row],[Close Price]])-1</f>
        <v>4.2454443304509315E-2</v>
      </c>
      <c r="AG575" s="2">
        <f>(Table2[[#This Row],[Close Price]]/Table2[[#This Row],[Current Month Low]])-1</f>
        <v>0.25445854017282588</v>
      </c>
      <c r="AH575" s="2">
        <f>(Table2[[#This Row],[Current Month High]]/Table2[[#This Row],[Close Price]])-1</f>
        <v>4.2454443304509315E-2</v>
      </c>
      <c r="AI575">
        <v>4.2454443304509297</v>
      </c>
      <c r="AJ575">
        <v>53.371796793046599</v>
      </c>
      <c r="AK575" t="str">
        <f>IF(AND(Table2[[#This Row],[20D EMA]]&gt;Table2[[#This Row],[50D EMA]],Table2[[#This Row],[50D EMA]]&gt;Table2[[#This Row],[200D EMA]]),"Uptrend","Downtrend/NoTrend")</f>
        <v>Uptrend</v>
      </c>
      <c r="AL575">
        <v>0.18</v>
      </c>
      <c r="AM575" t="s">
        <v>10125</v>
      </c>
      <c r="AN575">
        <v>1.82</v>
      </c>
      <c r="AO575" t="s">
        <v>10125</v>
      </c>
      <c r="AP575">
        <v>-1.4720436898958E-2</v>
      </c>
      <c r="AQ575">
        <f>(Table2[[#This Row],[Sharpe Ratio]]-AVERAGE(Table2[Sharpe Ratio]))/_xlfn.STDEV.P(Table2[Sharpe Ratio])</f>
        <v>-0.77821806827973805</v>
      </c>
      <c r="AR5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-0.36636699994709437</v>
      </c>
    </row>
    <row r="576" spans="1:44" x14ac:dyDescent="0.3">
      <c r="A576" t="s">
        <v>1403</v>
      </c>
      <c r="B576" t="s">
        <v>1404</v>
      </c>
      <c r="C576" t="s">
        <v>10092</v>
      </c>
      <c r="D576" t="s">
        <v>623</v>
      </c>
      <c r="E576">
        <v>7059.7351388799998</v>
      </c>
      <c r="F576">
        <v>41.18</v>
      </c>
      <c r="G576">
        <v>-16.155273752979401</v>
      </c>
      <c r="H576">
        <f>(Table2[[#This Row],[1Y Return vs Nifty]]-AVERAGE(Table2[1Y Return vs Nifty]))/_xlfn.STDEV.P(Table2[1Y Return vs Nifty])</f>
        <v>-0.72701750639316221</v>
      </c>
      <c r="I576">
        <v>-10.3835181326557</v>
      </c>
      <c r="J576">
        <f>(Table2[[#This Row],[1M Return vs Nifty]]-AVERAGE(Table2[1M Return vs Nifty]))/_xlfn.STDEV.P(Table2[1M Return vs Nifty])</f>
        <v>-1.1338511523463972</v>
      </c>
      <c r="K576">
        <v>-29.105229290217299</v>
      </c>
      <c r="L576">
        <f>(Table2[[#This Row],[6M Return vs Nifty]]-AVERAGE(Table2[6M Return vs Nifty]))/_xlfn.STDEV.P(Table2[6M Return vs Nifty])</f>
        <v>-1.2846947572546539</v>
      </c>
      <c r="M576">
        <v>-5.5744231969936298</v>
      </c>
      <c r="N576">
        <f>(Table2[[#This Row],[1W Return vs Nifty]]-AVERAGE(Table2[1W Return vs Nifty]))/_xlfn.STDEV.P(Table2[1W Return vs Nifty])</f>
        <v>-0.52077929910893939</v>
      </c>
      <c r="O576">
        <v>42.59</v>
      </c>
      <c r="P576">
        <v>44.204578070251998</v>
      </c>
      <c r="Q576">
        <v>46.936257544646701</v>
      </c>
      <c r="R576">
        <v>32.468096810602503</v>
      </c>
      <c r="S576" s="2">
        <f>(Table2[[#This Row],[Close Price]]-Table2[[#This Row],[20D EMA]])/Table2[[#This Row],[20D EMA]]</f>
        <v>-3.310636299600854E-2</v>
      </c>
      <c r="T576" s="2">
        <f>(Table2[[#This Row],[Close Price]]-Table2[[#This Row],[50D EMA]])/Table2[[#This Row],[50D EMA]]</f>
        <v>-6.8422281181944461E-2</v>
      </c>
      <c r="U576" s="2">
        <f>(Table2[[#This Row],[Close Price]]-Table2[[#This Row],[200D EMA]])/Table2[[#This Row],[200D EMA]]</f>
        <v>-0.12263989175471082</v>
      </c>
      <c r="V576">
        <v>1.59689229976856</v>
      </c>
      <c r="W576">
        <v>41.01</v>
      </c>
      <c r="X576">
        <v>41.59</v>
      </c>
      <c r="Y576">
        <v>41</v>
      </c>
      <c r="Z576">
        <v>43.58</v>
      </c>
      <c r="AA576">
        <v>38.65</v>
      </c>
      <c r="AB576">
        <v>46.1</v>
      </c>
      <c r="AC576" s="2">
        <f>(Table2[[#This Row],[Close Price]]/Table2[[#This Row],[Day Low]])-1</f>
        <v>4.1453304072178732E-3</v>
      </c>
      <c r="AD576" s="2">
        <f>(Table2[[#This Row],[Day High]]/Table2[[#This Row],[Close Price]])-1</f>
        <v>9.9562894609035446E-3</v>
      </c>
      <c r="AE576" s="2">
        <f>(Table2[[#This Row],[Close Price]]/Table2[[#This Row],[Current Week Low]])-1</f>
        <v>4.3902439024390283E-3</v>
      </c>
      <c r="AF576" s="2">
        <f>(Table2[[#This Row],[Current Week High]]/Table2[[#This Row],[Close Price]])-1</f>
        <v>5.8280718795531872E-2</v>
      </c>
      <c r="AG576" s="2">
        <f>(Table2[[#This Row],[Close Price]]/Table2[[#This Row],[Current Month Low]])-1</f>
        <v>6.5459249676584674E-2</v>
      </c>
      <c r="AH576" s="2">
        <f>(Table2[[#This Row],[Current Month High]]/Table2[[#This Row],[Close Price]])-1</f>
        <v>0.11947547353084031</v>
      </c>
      <c r="AI576">
        <v>66.828557552209801</v>
      </c>
      <c r="AJ576">
        <v>11.147098515519501</v>
      </c>
      <c r="AK576" t="str">
        <f>IF(AND(Table2[[#This Row],[20D EMA]]&gt;Table2[[#This Row],[50D EMA]],Table2[[#This Row],[50D EMA]]&gt;Table2[[#This Row],[200D EMA]]),"Uptrend","Downtrend/NoTrend")</f>
        <v>Downtrend/NoTrend</v>
      </c>
      <c r="AL576">
        <v>-0.18</v>
      </c>
      <c r="AM576" t="s">
        <v>10126</v>
      </c>
      <c r="AN576">
        <v>-4.1900000000000004</v>
      </c>
      <c r="AO576" t="s">
        <v>10126</v>
      </c>
      <c r="AP576">
        <v>-1.4750452044628E-2</v>
      </c>
      <c r="AQ576">
        <f>(Table2[[#This Row],[Sharpe Ratio]]-AVERAGE(Table2[Sharpe Ratio]))/_xlfn.STDEV.P(Table2[Sharpe Ratio])</f>
        <v>-0.77855741618926932</v>
      </c>
      <c r="AR5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77" spans="1:44" x14ac:dyDescent="0.3">
      <c r="A577" t="s">
        <v>912</v>
      </c>
      <c r="B577" t="s">
        <v>913</v>
      </c>
      <c r="C577" t="s">
        <v>10091</v>
      </c>
      <c r="D577" t="s">
        <v>162</v>
      </c>
      <c r="E577">
        <v>15533.12121741</v>
      </c>
      <c r="F577">
        <v>1005.3</v>
      </c>
      <c r="G577">
        <v>-15.105090365452099</v>
      </c>
      <c r="H577">
        <f>(Table2[[#This Row],[1Y Return vs Nifty]]-AVERAGE(Table2[1Y Return vs Nifty]))/_xlfn.STDEV.P(Table2[1Y Return vs Nifty])</f>
        <v>-0.71445009610112897</v>
      </c>
      <c r="I577">
        <v>-6.4822223904864797</v>
      </c>
      <c r="J577">
        <f>(Table2[[#This Row],[1M Return vs Nifty]]-AVERAGE(Table2[1M Return vs Nifty]))/_xlfn.STDEV.P(Table2[1M Return vs Nifty])</f>
        <v>-0.77252583197881497</v>
      </c>
      <c r="K577">
        <v>-13.8349282859564</v>
      </c>
      <c r="L577">
        <f>(Table2[[#This Row],[6M Return vs Nifty]]-AVERAGE(Table2[6M Return vs Nifty]))/_xlfn.STDEV.P(Table2[6M Return vs Nifty])</f>
        <v>-0.81818784001834444</v>
      </c>
      <c r="M577">
        <v>-8.4641915919553892</v>
      </c>
      <c r="N577">
        <f>(Table2[[#This Row],[1W Return vs Nifty]]-AVERAGE(Table2[1W Return vs Nifty]))/_xlfn.STDEV.P(Table2[1W Return vs Nifty])</f>
        <v>-1.0874730791354696</v>
      </c>
      <c r="O577">
        <v>999.87</v>
      </c>
      <c r="P577">
        <v>984.20439674944998</v>
      </c>
      <c r="Q577">
        <v>964.23210295947797</v>
      </c>
      <c r="R577">
        <v>50.951325937995897</v>
      </c>
      <c r="S577" s="2">
        <f>(Table2[[#This Row],[Close Price]]-Table2[[#This Row],[20D EMA]])/Table2[[#This Row],[20D EMA]]</f>
        <v>5.4307059917788813E-3</v>
      </c>
      <c r="T577" s="2">
        <f>(Table2[[#This Row],[Close Price]]-Table2[[#This Row],[50D EMA]])/Table2[[#This Row],[50D EMA]]</f>
        <v>2.1434168878154587E-2</v>
      </c>
      <c r="U577" s="2">
        <f>(Table2[[#This Row],[Close Price]]-Table2[[#This Row],[200D EMA]])/Table2[[#This Row],[200D EMA]]</f>
        <v>4.2591298209709028E-2</v>
      </c>
      <c r="V577">
        <v>1.0427404929316499</v>
      </c>
      <c r="W577">
        <v>981</v>
      </c>
      <c r="X577">
        <v>1014.5</v>
      </c>
      <c r="Y577">
        <v>980</v>
      </c>
      <c r="Z577">
        <v>1023.55</v>
      </c>
      <c r="AA577">
        <v>886.35</v>
      </c>
      <c r="AB577">
        <v>1102</v>
      </c>
      <c r="AC577" s="2">
        <f>(Table2[[#This Row],[Close Price]]/Table2[[#This Row],[Day Low]])-1</f>
        <v>2.477064220183478E-2</v>
      </c>
      <c r="AD577" s="2">
        <f>(Table2[[#This Row],[Day High]]/Table2[[#This Row],[Close Price]])-1</f>
        <v>9.1514970655526273E-3</v>
      </c>
      <c r="AE577" s="2">
        <f>(Table2[[#This Row],[Close Price]]/Table2[[#This Row],[Current Week Low]])-1</f>
        <v>2.5816326530612166E-2</v>
      </c>
      <c r="AF577" s="2">
        <f>(Table2[[#This Row],[Current Week High]]/Table2[[#This Row],[Close Price]])-1</f>
        <v>1.8153784939819007E-2</v>
      </c>
      <c r="AG577" s="2">
        <f>(Table2[[#This Row],[Close Price]]/Table2[[#This Row],[Current Month Low]])-1</f>
        <v>0.13420206464714823</v>
      </c>
      <c r="AH577" s="2">
        <f>(Table2[[#This Row],[Current Month High]]/Table2[[#This Row],[Close Price]])-1</f>
        <v>9.619019198249279E-2</v>
      </c>
      <c r="AI577">
        <v>16.880533174176801</v>
      </c>
      <c r="AJ577">
        <v>21.6628343216749</v>
      </c>
      <c r="AK577" t="str">
        <f>IF(AND(Table2[[#This Row],[20D EMA]]&gt;Table2[[#This Row],[50D EMA]],Table2[[#This Row],[50D EMA]]&gt;Table2[[#This Row],[200D EMA]]),"Uptrend","Downtrend/NoTrend")</f>
        <v>Uptrend</v>
      </c>
      <c r="AL577">
        <v>0</v>
      </c>
      <c r="AM577">
        <v>0</v>
      </c>
      <c r="AN577">
        <v>1.58</v>
      </c>
      <c r="AO577" t="s">
        <v>10125</v>
      </c>
      <c r="AP577">
        <v>-1.5019829673805E-2</v>
      </c>
      <c r="AQ577">
        <f>(Table2[[#This Row],[Sharpe Ratio]]-AVERAGE(Table2[Sharpe Ratio]))/_xlfn.STDEV.P(Table2[Sharpe Ratio])</f>
        <v>-0.78160296980212696</v>
      </c>
      <c r="AR5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-4.1742398170358852</v>
      </c>
    </row>
    <row r="578" spans="1:44" x14ac:dyDescent="0.3">
      <c r="A578" t="s">
        <v>1498</v>
      </c>
      <c r="B578" t="s">
        <v>1499</v>
      </c>
      <c r="C578" t="s">
        <v>10090</v>
      </c>
      <c r="D578" t="s">
        <v>162</v>
      </c>
      <c r="E578">
        <v>6238.4136337500004</v>
      </c>
      <c r="F578">
        <v>901.15</v>
      </c>
      <c r="G578">
        <v>57.858830323771897</v>
      </c>
      <c r="H578">
        <f>(Table2[[#This Row],[1Y Return vs Nifty]]-AVERAGE(Table2[1Y Return vs Nifty]))/_xlfn.STDEV.P(Table2[1Y Return vs Nifty])</f>
        <v>0.15869981153156029</v>
      </c>
      <c r="I578">
        <v>6.5851376590687796</v>
      </c>
      <c r="J578">
        <f>(Table2[[#This Row],[1M Return vs Nifty]]-AVERAGE(Table2[1M Return vs Nifty]))/_xlfn.STDEV.P(Table2[1M Return vs Nifty])</f>
        <v>0.43773054649271004</v>
      </c>
      <c r="K578">
        <v>52.5025005273733</v>
      </c>
      <c r="L578">
        <f>(Table2[[#This Row],[6M Return vs Nifty]]-AVERAGE(Table2[6M Return vs Nifty]))/_xlfn.STDEV.P(Table2[6M Return vs Nifty])</f>
        <v>1.2084172285035137</v>
      </c>
      <c r="M578">
        <v>-0.53233782821599696</v>
      </c>
      <c r="N578">
        <f>(Table2[[#This Row],[1W Return vs Nifty]]-AVERAGE(Table2[1W Return vs Nifty]))/_xlfn.STDEV.P(Table2[1W Return vs Nifty])</f>
        <v>0.46799143484701478</v>
      </c>
      <c r="O578">
        <v>844.58</v>
      </c>
      <c r="P578">
        <v>781.35109132306604</v>
      </c>
      <c r="Q578">
        <v>629.36445064068505</v>
      </c>
      <c r="R578">
        <v>75.733054813166703</v>
      </c>
      <c r="S578" s="2">
        <f>(Table2[[#This Row],[Close Price]]-Table2[[#This Row],[20D EMA]])/Table2[[#This Row],[20D EMA]]</f>
        <v>6.6980037415046448E-2</v>
      </c>
      <c r="T578" s="2">
        <f>(Table2[[#This Row],[Close Price]]-Table2[[#This Row],[50D EMA]])/Table2[[#This Row],[50D EMA]]</f>
        <v>0.15332276361715677</v>
      </c>
      <c r="U578" s="2">
        <f>(Table2[[#This Row],[Close Price]]-Table2[[#This Row],[200D EMA]])/Table2[[#This Row],[200D EMA]]</f>
        <v>0.4318412790595984</v>
      </c>
      <c r="V578">
        <v>0.80013792570351505</v>
      </c>
      <c r="W578">
        <v>888</v>
      </c>
      <c r="X578">
        <v>913.25</v>
      </c>
      <c r="Y578">
        <v>871.05</v>
      </c>
      <c r="Z578">
        <v>949.7</v>
      </c>
      <c r="AA578">
        <v>680</v>
      </c>
      <c r="AB578">
        <v>949.7</v>
      </c>
      <c r="AC578" s="2">
        <f>(Table2[[#This Row],[Close Price]]/Table2[[#This Row],[Day Low]])-1</f>
        <v>1.4808558558558449E-2</v>
      </c>
      <c r="AD578" s="2">
        <f>(Table2[[#This Row],[Day High]]/Table2[[#This Row],[Close Price]])-1</f>
        <v>1.342728735504628E-2</v>
      </c>
      <c r="AE578" s="2">
        <f>(Table2[[#This Row],[Close Price]]/Table2[[#This Row],[Current Week Low]])-1</f>
        <v>3.4555995637449044E-2</v>
      </c>
      <c r="AF578" s="2">
        <f>(Table2[[#This Row],[Current Week High]]/Table2[[#This Row],[Close Price]])-1</f>
        <v>5.3875603395661109E-2</v>
      </c>
      <c r="AG578" s="2">
        <f>(Table2[[#This Row],[Close Price]]/Table2[[#This Row],[Current Month Low]])-1</f>
        <v>0.32522058823529409</v>
      </c>
      <c r="AH578" s="2">
        <f>(Table2[[#This Row],[Current Month High]]/Table2[[#This Row],[Close Price]])-1</f>
        <v>5.3875603395661109E-2</v>
      </c>
      <c r="AI578">
        <v>5.38756033956611</v>
      </c>
      <c r="AJ578">
        <v>106.165637153969</v>
      </c>
      <c r="AK578" t="str">
        <f>IF(AND(Table2[[#This Row],[20D EMA]]&gt;Table2[[#This Row],[50D EMA]],Table2[[#This Row],[50D EMA]]&gt;Table2[[#This Row],[200D EMA]]),"Uptrend","Downtrend/NoTrend")</f>
        <v>Uptrend</v>
      </c>
      <c r="AL578">
        <v>0.27</v>
      </c>
      <c r="AM578" t="s">
        <v>10125</v>
      </c>
      <c r="AN578">
        <v>11.84</v>
      </c>
      <c r="AO578" t="s">
        <v>10125</v>
      </c>
      <c r="AP578">
        <v>-1.5356396578396001E-2</v>
      </c>
      <c r="AQ578">
        <f>(Table2[[#This Row],[Sharpe Ratio]]-AVERAGE(Table2[Sharpe Ratio]))/_xlfn.STDEV.P(Table2[Sharpe Ratio])</f>
        <v>-0.78540815791435825</v>
      </c>
      <c r="AR5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1.4874308634604407</v>
      </c>
    </row>
    <row r="579" spans="1:44" x14ac:dyDescent="0.3">
      <c r="A579" t="s">
        <v>478</v>
      </c>
      <c r="B579" t="s">
        <v>479</v>
      </c>
      <c r="C579" t="s">
        <v>613</v>
      </c>
      <c r="D579" t="s">
        <v>480</v>
      </c>
      <c r="E579">
        <v>43610.922338190001</v>
      </c>
      <c r="F579">
        <v>39099.35</v>
      </c>
      <c r="G579">
        <v>-22.2198662553843</v>
      </c>
      <c r="H579">
        <f>(Table2[[#This Row],[1Y Return vs Nifty]]-AVERAGE(Table2[1Y Return vs Nifty]))/_xlfn.STDEV.P(Table2[1Y Return vs Nifty])</f>
        <v>-0.79959170927706491</v>
      </c>
      <c r="I579">
        <v>4.1272433865223697</v>
      </c>
      <c r="J579">
        <f>(Table2[[#This Row],[1M Return vs Nifty]]-AVERAGE(Table2[1M Return vs Nifty]))/_xlfn.STDEV.P(Table2[1M Return vs Nifty])</f>
        <v>0.21008837472449868</v>
      </c>
      <c r="K579">
        <v>-8.8622407547504398</v>
      </c>
      <c r="L579">
        <f>(Table2[[#This Row],[6M Return vs Nifty]]-AVERAGE(Table2[6M Return vs Nifty]))/_xlfn.STDEV.P(Table2[6M Return vs Nifty])</f>
        <v>-0.66627248943586226</v>
      </c>
      <c r="M579">
        <v>0.86646367447286798</v>
      </c>
      <c r="N579">
        <f>(Table2[[#This Row],[1W Return vs Nifty]]-AVERAGE(Table2[1W Return vs Nifty]))/_xlfn.STDEV.P(Table2[1W Return vs Nifty])</f>
        <v>0.74230134578921458</v>
      </c>
      <c r="O579">
        <v>38759.26</v>
      </c>
      <c r="P579">
        <v>37439.114102748601</v>
      </c>
      <c r="Q579">
        <v>37267.558276784599</v>
      </c>
      <c r="R579">
        <v>49.007944969733998</v>
      </c>
      <c r="S579" s="2">
        <f>(Table2[[#This Row],[Close Price]]-Table2[[#This Row],[20D EMA]])/Table2[[#This Row],[20D EMA]]</f>
        <v>8.7744193258590727E-3</v>
      </c>
      <c r="T579" s="2">
        <f>(Table2[[#This Row],[Close Price]]-Table2[[#This Row],[50D EMA]])/Table2[[#This Row],[50D EMA]]</f>
        <v>4.4344956792914898E-2</v>
      </c>
      <c r="U579" s="2">
        <f>(Table2[[#This Row],[Close Price]]-Table2[[#This Row],[200D EMA]])/Table2[[#This Row],[200D EMA]]</f>
        <v>4.915244807858779E-2</v>
      </c>
      <c r="V579">
        <v>0.76009114736560501</v>
      </c>
      <c r="W579">
        <v>38900</v>
      </c>
      <c r="X579">
        <v>40224.949999999997</v>
      </c>
      <c r="Y579">
        <v>38900</v>
      </c>
      <c r="Z579">
        <v>40793.1</v>
      </c>
      <c r="AA579">
        <v>35800.65</v>
      </c>
      <c r="AB579">
        <v>40793.1</v>
      </c>
      <c r="AC579" s="2">
        <f>(Table2[[#This Row],[Close Price]]/Table2[[#This Row],[Day Low]])-1</f>
        <v>5.1246786632390684E-3</v>
      </c>
      <c r="AD579" s="2">
        <f>(Table2[[#This Row],[Day High]]/Table2[[#This Row],[Close Price]])-1</f>
        <v>2.8788202361420323E-2</v>
      </c>
      <c r="AE579" s="2">
        <f>(Table2[[#This Row],[Close Price]]/Table2[[#This Row],[Current Week Low]])-1</f>
        <v>5.1246786632390684E-3</v>
      </c>
      <c r="AF579" s="2">
        <f>(Table2[[#This Row],[Current Week High]]/Table2[[#This Row],[Close Price]])-1</f>
        <v>4.3319134461314635E-2</v>
      </c>
      <c r="AG579" s="2">
        <f>(Table2[[#This Row],[Close Price]]/Table2[[#This Row],[Current Month Low]])-1</f>
        <v>9.2140785153342009E-2</v>
      </c>
      <c r="AH579" s="2">
        <f>(Table2[[#This Row],[Current Month High]]/Table2[[#This Row],[Close Price]])-1</f>
        <v>4.3319134461314635E-2</v>
      </c>
      <c r="AI579">
        <v>9.6821302655926509</v>
      </c>
      <c r="AJ579">
        <v>18.231904699267101</v>
      </c>
      <c r="AK579" t="str">
        <f>IF(AND(Table2[[#This Row],[20D EMA]]&gt;Table2[[#This Row],[50D EMA]],Table2[[#This Row],[50D EMA]]&gt;Table2[[#This Row],[200D EMA]]),"Uptrend","Downtrend/NoTrend")</f>
        <v>Uptrend</v>
      </c>
      <c r="AL579">
        <v>0.03</v>
      </c>
      <c r="AM579" t="s">
        <v>10125</v>
      </c>
      <c r="AN579">
        <v>0.31</v>
      </c>
      <c r="AO579" t="s">
        <v>10125</v>
      </c>
      <c r="AP579">
        <v>-1.5483571244094E-2</v>
      </c>
      <c r="AQ579">
        <f>(Table2[[#This Row],[Sharpe Ratio]]-AVERAGE(Table2[Sharpe Ratio]))/_xlfn.STDEV.P(Table2[Sharpe Ratio])</f>
        <v>-0.78684598058643329</v>
      </c>
      <c r="AR5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-1.3003204587856474</v>
      </c>
    </row>
    <row r="580" spans="1:44" x14ac:dyDescent="0.3">
      <c r="A580" t="s">
        <v>1477</v>
      </c>
      <c r="B580" t="s">
        <v>1478</v>
      </c>
      <c r="C580" t="s">
        <v>10078</v>
      </c>
      <c r="D580" t="s">
        <v>414</v>
      </c>
      <c r="E580">
        <v>6492.4617865800001</v>
      </c>
      <c r="F580">
        <v>283.64999999999998</v>
      </c>
      <c r="G580">
        <v>-44.041054888733697</v>
      </c>
      <c r="H580">
        <f>(Table2[[#This Row],[1Y Return vs Nifty]]-AVERAGE(Table2[1Y Return vs Nifty]))/_xlfn.STDEV.P(Table2[1Y Return vs Nifty])</f>
        <v>-1.060723082970618</v>
      </c>
      <c r="I580">
        <v>-2.2140498294409499</v>
      </c>
      <c r="J580">
        <f>(Table2[[#This Row],[1M Return vs Nifty]]-AVERAGE(Table2[1M Return vs Nifty]))/_xlfn.STDEV.P(Table2[1M Return vs Nifty])</f>
        <v>-0.37722157413078045</v>
      </c>
      <c r="K580">
        <v>-31.532948372855198</v>
      </c>
      <c r="L580">
        <f>(Table2[[#This Row],[6M Return vs Nifty]]-AVERAGE(Table2[6M Return vs Nifty]))/_xlfn.STDEV.P(Table2[6M Return vs Nifty])</f>
        <v>-1.3588614514698596</v>
      </c>
      <c r="M580">
        <v>-9.0289628304902596</v>
      </c>
      <c r="N580">
        <f>(Table2[[#This Row],[1W Return vs Nifty]]-AVERAGE(Table2[1W Return vs Nifty]))/_xlfn.STDEV.P(Table2[1W Return vs Nifty])</f>
        <v>-1.1982267120472263</v>
      </c>
      <c r="O580">
        <v>289.14</v>
      </c>
      <c r="P580">
        <v>290.64438457602103</v>
      </c>
      <c r="Q580">
        <v>323.81501770197798</v>
      </c>
      <c r="R580">
        <v>38.184108656412199</v>
      </c>
      <c r="S580" s="2">
        <f>(Table2[[#This Row],[Close Price]]-Table2[[#This Row],[20D EMA]])/Table2[[#This Row],[20D EMA]]</f>
        <v>-1.8987341772151931E-2</v>
      </c>
      <c r="T580" s="2">
        <f>(Table2[[#This Row],[Close Price]]-Table2[[#This Row],[50D EMA]])/Table2[[#This Row],[50D EMA]]</f>
        <v>-2.406509448384541E-2</v>
      </c>
      <c r="U580" s="2">
        <f>(Table2[[#This Row],[Close Price]]-Table2[[#This Row],[200D EMA]])/Table2[[#This Row],[200D EMA]]</f>
        <v>-0.1240369207920546</v>
      </c>
      <c r="V580">
        <v>2.1811353411894401</v>
      </c>
      <c r="W580">
        <v>283.10000000000002</v>
      </c>
      <c r="X580">
        <v>291.3</v>
      </c>
      <c r="Y580">
        <v>283.10000000000002</v>
      </c>
      <c r="Z580">
        <v>302.85000000000002</v>
      </c>
      <c r="AA580">
        <v>258.14999999999998</v>
      </c>
      <c r="AB580">
        <v>315.2</v>
      </c>
      <c r="AC580" s="2">
        <f>(Table2[[#This Row],[Close Price]]/Table2[[#This Row],[Day Low]])-1</f>
        <v>1.9427764040973461E-3</v>
      </c>
      <c r="AD580" s="2">
        <f>(Table2[[#This Row],[Day High]]/Table2[[#This Row],[Close Price]])-1</f>
        <v>2.696985721840317E-2</v>
      </c>
      <c r="AE580" s="2">
        <f>(Table2[[#This Row],[Close Price]]/Table2[[#This Row],[Current Week Low]])-1</f>
        <v>1.9427764040973461E-3</v>
      </c>
      <c r="AF580" s="2">
        <f>(Table2[[#This Row],[Current Week High]]/Table2[[#This Row],[Close Price]])-1</f>
        <v>6.7689053410893818E-2</v>
      </c>
      <c r="AG580" s="2">
        <f>(Table2[[#This Row],[Close Price]]/Table2[[#This Row],[Current Month Low]])-1</f>
        <v>9.8779779198140627E-2</v>
      </c>
      <c r="AH580" s="2">
        <f>(Table2[[#This Row],[Current Month High]]/Table2[[#This Row],[Close Price]])-1</f>
        <v>0.11122862682883849</v>
      </c>
      <c r="AI580">
        <v>66.014454433280406</v>
      </c>
      <c r="AJ580">
        <v>9.8779779198140591</v>
      </c>
      <c r="AK580" t="str">
        <f>IF(AND(Table2[[#This Row],[20D EMA]]&gt;Table2[[#This Row],[50D EMA]],Table2[[#This Row],[50D EMA]]&gt;Table2[[#This Row],[200D EMA]]),"Uptrend","Downtrend/NoTrend")</f>
        <v>Downtrend/NoTrend</v>
      </c>
      <c r="AL580">
        <v>-0.15</v>
      </c>
      <c r="AM580" t="s">
        <v>10126</v>
      </c>
      <c r="AN580">
        <v>7.0000000000000007E-2</v>
      </c>
      <c r="AO580" t="s">
        <v>10125</v>
      </c>
      <c r="AP580">
        <v>-1.6531784657807001E-2</v>
      </c>
      <c r="AQ580">
        <f>(Table2[[#This Row],[Sharpe Ratio]]-AVERAGE(Table2[Sharpe Ratio]))/_xlfn.STDEV.P(Table2[Sharpe Ratio])</f>
        <v>-0.79869696523921507</v>
      </c>
      <c r="AR5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81" spans="1:44" x14ac:dyDescent="0.3">
      <c r="A581" t="s">
        <v>614</v>
      </c>
      <c r="B581" t="s">
        <v>615</v>
      </c>
      <c r="C581" t="s">
        <v>10078</v>
      </c>
      <c r="D581" t="s">
        <v>184</v>
      </c>
      <c r="E581">
        <v>30087.945</v>
      </c>
      <c r="F581">
        <v>689.3</v>
      </c>
      <c r="G581">
        <v>40.565869146135398</v>
      </c>
      <c r="H581">
        <f>(Table2[[#This Row],[1Y Return vs Nifty]]-AVERAGE(Table2[1Y Return vs Nifty]))/_xlfn.STDEV.P(Table2[1Y Return vs Nifty])</f>
        <v>-4.8242843308244729E-2</v>
      </c>
      <c r="I581">
        <v>25.1565285064977</v>
      </c>
      <c r="J581">
        <f>(Table2[[#This Row],[1M Return vs Nifty]]-AVERAGE(Table2[1M Return vs Nifty]))/_xlfn.STDEV.P(Table2[1M Return vs Nifty])</f>
        <v>2.1577523523473299</v>
      </c>
      <c r="K581">
        <v>19.076491428088701</v>
      </c>
      <c r="L581">
        <f>(Table2[[#This Row],[6M Return vs Nifty]]-AVERAGE(Table2[6M Return vs Nifty]))/_xlfn.STDEV.P(Table2[6M Return vs Nifty])</f>
        <v>0.1872543544993267</v>
      </c>
      <c r="M581">
        <v>-4.5555342551621099</v>
      </c>
      <c r="N581">
        <f>(Table2[[#This Row],[1W Return vs Nifty]]-AVERAGE(Table2[1W Return vs Nifty]))/_xlfn.STDEV.P(Table2[1W Return vs Nifty])</f>
        <v>-0.32097158203361431</v>
      </c>
      <c r="O581">
        <v>679.65</v>
      </c>
      <c r="P581">
        <v>610.61813638911599</v>
      </c>
      <c r="Q581">
        <v>522.156991817537</v>
      </c>
      <c r="R581">
        <v>46.954344649827597</v>
      </c>
      <c r="S581" s="2">
        <f>(Table2[[#This Row],[Close Price]]-Table2[[#This Row],[20D EMA]])/Table2[[#This Row],[20D EMA]]</f>
        <v>1.4198484514088101E-2</v>
      </c>
      <c r="T581" s="2">
        <f>(Table2[[#This Row],[Close Price]]-Table2[[#This Row],[50D EMA]])/Table2[[#This Row],[50D EMA]]</f>
        <v>0.12885608684368327</v>
      </c>
      <c r="U581" s="2">
        <f>(Table2[[#This Row],[Close Price]]-Table2[[#This Row],[200D EMA]])/Table2[[#This Row],[200D EMA]]</f>
        <v>0.32010106309343367</v>
      </c>
      <c r="V581">
        <v>0.38600360204350498</v>
      </c>
      <c r="W581">
        <v>683.45</v>
      </c>
      <c r="X581">
        <v>711.45</v>
      </c>
      <c r="Y581">
        <v>681.05</v>
      </c>
      <c r="Z581">
        <v>732.6</v>
      </c>
      <c r="AA581">
        <v>603.95000000000005</v>
      </c>
      <c r="AB581">
        <v>762</v>
      </c>
      <c r="AC581" s="2">
        <f>(Table2[[#This Row],[Close Price]]/Table2[[#This Row],[Day Low]])-1</f>
        <v>8.5595142292778092E-3</v>
      </c>
      <c r="AD581" s="2">
        <f>(Table2[[#This Row],[Day High]]/Table2[[#This Row],[Close Price]])-1</f>
        <v>3.2134049035253298E-2</v>
      </c>
      <c r="AE581" s="2">
        <f>(Table2[[#This Row],[Close Price]]/Table2[[#This Row],[Current Week Low]])-1</f>
        <v>1.2113648043462266E-2</v>
      </c>
      <c r="AF581" s="2">
        <f>(Table2[[#This Row],[Current Week High]]/Table2[[#This Row],[Close Price]])-1</f>
        <v>6.281735093573193E-2</v>
      </c>
      <c r="AG581" s="2">
        <f>(Table2[[#This Row],[Close Price]]/Table2[[#This Row],[Current Month Low]])-1</f>
        <v>0.14131964566603172</v>
      </c>
      <c r="AH581" s="2">
        <f>(Table2[[#This Row],[Current Month High]]/Table2[[#This Row],[Close Price]])-1</f>
        <v>0.10546931669809956</v>
      </c>
      <c r="AI581">
        <v>10.546931669809901</v>
      </c>
      <c r="AJ581">
        <v>68.121951219512098</v>
      </c>
      <c r="AK581" t="str">
        <f>IF(AND(Table2[[#This Row],[20D EMA]]&gt;Table2[[#This Row],[50D EMA]],Table2[[#This Row],[50D EMA]]&gt;Table2[[#This Row],[200D EMA]]),"Uptrend","Downtrend/NoTrend")</f>
        <v>Uptrend</v>
      </c>
      <c r="AL581">
        <v>0.44</v>
      </c>
      <c r="AM581" t="s">
        <v>10125</v>
      </c>
      <c r="AN581">
        <v>-3.7</v>
      </c>
      <c r="AO581" t="s">
        <v>10126</v>
      </c>
      <c r="AP581">
        <v>-1.7076457171814999E-2</v>
      </c>
      <c r="AQ581">
        <f>(Table2[[#This Row],[Sharpe Ratio]]-AVERAGE(Table2[Sharpe Ratio]))/_xlfn.STDEV.P(Table2[Sharpe Ratio])</f>
        <v>-0.80485497230138014</v>
      </c>
      <c r="AR5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1.1709373092034174</v>
      </c>
    </row>
    <row r="582" spans="1:44" x14ac:dyDescent="0.3">
      <c r="A582" t="s">
        <v>1655</v>
      </c>
      <c r="B582" t="s">
        <v>1656</v>
      </c>
      <c r="C582" t="s">
        <v>10078</v>
      </c>
      <c r="D582" t="s">
        <v>1657</v>
      </c>
      <c r="E582">
        <v>4730.4172864000002</v>
      </c>
      <c r="F582">
        <v>934.4</v>
      </c>
      <c r="G582">
        <v>56.784090353544798</v>
      </c>
      <c r="H582">
        <f>(Table2[[#This Row],[1Y Return vs Nifty]]-AVERAGE(Table2[1Y Return vs Nifty]))/_xlfn.STDEV.P(Table2[1Y Return vs Nifty])</f>
        <v>0.14583853575486613</v>
      </c>
      <c r="I582">
        <v>7.4992164543779101</v>
      </c>
      <c r="J582">
        <f>(Table2[[#This Row],[1M Return vs Nifty]]-AVERAGE(Table2[1M Return vs Nifty]))/_xlfn.STDEV.P(Table2[1M Return vs Nifty])</f>
        <v>0.52238955093225592</v>
      </c>
      <c r="K582">
        <v>42.519018937643999</v>
      </c>
      <c r="L582">
        <f>(Table2[[#This Row],[6M Return vs Nifty]]-AVERAGE(Table2[6M Return vs Nifty]))/_xlfn.STDEV.P(Table2[6M Return vs Nifty])</f>
        <v>0.90342237487158383</v>
      </c>
      <c r="M582">
        <v>-9.0760859613631606</v>
      </c>
      <c r="N582">
        <f>(Table2[[#This Row],[1W Return vs Nifty]]-AVERAGE(Table2[1W Return vs Nifty]))/_xlfn.STDEV.P(Table2[1W Return vs Nifty])</f>
        <v>-1.207467724305374</v>
      </c>
      <c r="O582">
        <v>932.51</v>
      </c>
      <c r="P582">
        <v>870.693758606497</v>
      </c>
      <c r="Q582">
        <v>723.33337125096898</v>
      </c>
      <c r="R582">
        <v>47.173297585080199</v>
      </c>
      <c r="S582" s="2">
        <f>(Table2[[#This Row],[Close Price]]-Table2[[#This Row],[20D EMA]])/Table2[[#This Row],[20D EMA]]</f>
        <v>2.0267879164834546E-3</v>
      </c>
      <c r="T582" s="2">
        <f>(Table2[[#This Row],[Close Price]]-Table2[[#This Row],[50D EMA]])/Table2[[#This Row],[50D EMA]]</f>
        <v>7.31672195462406E-2</v>
      </c>
      <c r="U582" s="2">
        <f>(Table2[[#This Row],[Close Price]]-Table2[[#This Row],[200D EMA]])/Table2[[#This Row],[200D EMA]]</f>
        <v>0.29179716730613686</v>
      </c>
      <c r="V582">
        <v>0.97590357392689797</v>
      </c>
      <c r="W582">
        <v>930</v>
      </c>
      <c r="X582">
        <v>966.95</v>
      </c>
      <c r="Y582">
        <v>930</v>
      </c>
      <c r="Z582">
        <v>1019</v>
      </c>
      <c r="AA582">
        <v>816.3</v>
      </c>
      <c r="AB582">
        <v>1039.55</v>
      </c>
      <c r="AC582" s="2">
        <f>(Table2[[#This Row],[Close Price]]/Table2[[#This Row],[Day Low]])-1</f>
        <v>4.7311827956988406E-3</v>
      </c>
      <c r="AD582" s="2">
        <f>(Table2[[#This Row],[Day High]]/Table2[[#This Row],[Close Price]])-1</f>
        <v>3.4835188356164393E-2</v>
      </c>
      <c r="AE582" s="2">
        <f>(Table2[[#This Row],[Close Price]]/Table2[[#This Row],[Current Week Low]])-1</f>
        <v>4.7311827956988406E-3</v>
      </c>
      <c r="AF582" s="2">
        <f>(Table2[[#This Row],[Current Week High]]/Table2[[#This Row],[Close Price]])-1</f>
        <v>9.0539383561643927E-2</v>
      </c>
      <c r="AG582" s="2">
        <f>(Table2[[#This Row],[Close Price]]/Table2[[#This Row],[Current Month Low]])-1</f>
        <v>0.14467720200906542</v>
      </c>
      <c r="AH582" s="2">
        <f>(Table2[[#This Row],[Current Month High]]/Table2[[#This Row],[Close Price]])-1</f>
        <v>0.11253210616438358</v>
      </c>
      <c r="AI582">
        <v>11.253210616438301</v>
      </c>
      <c r="AJ582">
        <v>84.919849594300402</v>
      </c>
      <c r="AK582" t="str">
        <f>IF(AND(Table2[[#This Row],[20D EMA]]&gt;Table2[[#This Row],[50D EMA]],Table2[[#This Row],[50D EMA]]&gt;Table2[[#This Row],[200D EMA]]),"Uptrend","Downtrend/NoTrend")</f>
        <v>Uptrend</v>
      </c>
      <c r="AL582">
        <v>0.33</v>
      </c>
      <c r="AM582" t="s">
        <v>10125</v>
      </c>
      <c r="AN582">
        <v>0.44</v>
      </c>
      <c r="AO582" t="s">
        <v>10125</v>
      </c>
      <c r="AP582">
        <v>-1.7185877287837999E-2</v>
      </c>
      <c r="AQ582">
        <f>(Table2[[#This Row],[Sharpe Ratio]]-AVERAGE(Table2[Sharpe Ratio]))/_xlfn.STDEV.P(Table2[Sharpe Ratio])</f>
        <v>-0.80609206400306022</v>
      </c>
      <c r="AR5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-0.44190932674972827</v>
      </c>
    </row>
    <row r="583" spans="1:44" x14ac:dyDescent="0.3">
      <c r="A583" t="s">
        <v>1029</v>
      </c>
      <c r="B583" t="s">
        <v>1030</v>
      </c>
      <c r="C583" t="s">
        <v>10090</v>
      </c>
      <c r="D583" t="s">
        <v>542</v>
      </c>
      <c r="E583">
        <v>12227.099932884999</v>
      </c>
      <c r="F583">
        <v>922.45</v>
      </c>
      <c r="G583">
        <v>-40.5400742505729</v>
      </c>
      <c r="H583">
        <f>(Table2[[#This Row],[1Y Return vs Nifty]]-AVERAGE(Table2[1Y Return vs Nifty]))/_xlfn.STDEV.P(Table2[1Y Return vs Nifty])</f>
        <v>-1.0188272954093365</v>
      </c>
      <c r="I583">
        <v>4.8915516720927297</v>
      </c>
      <c r="J583">
        <f>(Table2[[#This Row],[1M Return vs Nifty]]-AVERAGE(Table2[1M Return vs Nifty]))/_xlfn.STDEV.P(Table2[1M Return vs Nifty])</f>
        <v>0.28087612176921611</v>
      </c>
      <c r="K583">
        <v>-5.1974088337122399</v>
      </c>
      <c r="L583">
        <f>(Table2[[#This Row],[6M Return vs Nifty]]-AVERAGE(Table2[6M Return vs Nifty]))/_xlfn.STDEV.P(Table2[6M Return vs Nifty])</f>
        <v>-0.55431206107261655</v>
      </c>
      <c r="M583">
        <v>0.40655765810533101</v>
      </c>
      <c r="N583">
        <f>(Table2[[#This Row],[1W Return vs Nifty]]-AVERAGE(Table2[1W Return vs Nifty]))/_xlfn.STDEV.P(Table2[1W Return vs Nifty])</f>
        <v>0.65211215300592518</v>
      </c>
      <c r="O583">
        <v>863.51</v>
      </c>
      <c r="P583">
        <v>844.94588536314802</v>
      </c>
      <c r="Q583">
        <v>866.29467293875098</v>
      </c>
      <c r="R583">
        <v>74.781504394684802</v>
      </c>
      <c r="S583" s="2">
        <f>(Table2[[#This Row],[Close Price]]-Table2[[#This Row],[20D EMA]])/Table2[[#This Row],[20D EMA]]</f>
        <v>6.8256302764299268E-2</v>
      </c>
      <c r="T583" s="2">
        <f>(Table2[[#This Row],[Close Price]]-Table2[[#This Row],[50D EMA]])/Table2[[#This Row],[50D EMA]]</f>
        <v>9.1726719994075889E-2</v>
      </c>
      <c r="U583" s="2">
        <f>(Table2[[#This Row],[Close Price]]-Table2[[#This Row],[200D EMA]])/Table2[[#This Row],[200D EMA]]</f>
        <v>6.4822431460593063E-2</v>
      </c>
      <c r="V583">
        <v>2.37929126241727</v>
      </c>
      <c r="W583">
        <v>903.8</v>
      </c>
      <c r="X583">
        <v>973</v>
      </c>
      <c r="Y583">
        <v>855.05</v>
      </c>
      <c r="Z583">
        <v>973</v>
      </c>
      <c r="AA583">
        <v>785.35</v>
      </c>
      <c r="AB583">
        <v>973</v>
      </c>
      <c r="AC583" s="2">
        <f>(Table2[[#This Row],[Close Price]]/Table2[[#This Row],[Day Low]])-1</f>
        <v>2.0635096260234631E-2</v>
      </c>
      <c r="AD583" s="2">
        <f>(Table2[[#This Row],[Day High]]/Table2[[#This Row],[Close Price]])-1</f>
        <v>5.4799718141904652E-2</v>
      </c>
      <c r="AE583" s="2">
        <f>(Table2[[#This Row],[Close Price]]/Table2[[#This Row],[Current Week Low]])-1</f>
        <v>7.882579966083858E-2</v>
      </c>
      <c r="AF583" s="2">
        <f>(Table2[[#This Row],[Current Week High]]/Table2[[#This Row],[Close Price]])-1</f>
        <v>5.4799718141904652E-2</v>
      </c>
      <c r="AG583" s="2">
        <f>(Table2[[#This Row],[Close Price]]/Table2[[#This Row],[Current Month Low]])-1</f>
        <v>0.17457184694722105</v>
      </c>
      <c r="AH583" s="2">
        <f>(Table2[[#This Row],[Current Month High]]/Table2[[#This Row],[Close Price]])-1</f>
        <v>5.4799718141904652E-2</v>
      </c>
      <c r="AI583">
        <v>20.331725296763999</v>
      </c>
      <c r="AJ583">
        <v>21.1279627076357</v>
      </c>
      <c r="AK583" t="str">
        <f>IF(AND(Table2[[#This Row],[20D EMA]]&gt;Table2[[#This Row],[50D EMA]],Table2[[#This Row],[50D EMA]]&gt;Table2[[#This Row],[200D EMA]]),"Uptrend","Downtrend/NoTrend")</f>
        <v>Downtrend/NoTrend</v>
      </c>
      <c r="AL583">
        <v>0.03</v>
      </c>
      <c r="AM583" t="s">
        <v>10125</v>
      </c>
      <c r="AN583">
        <v>11.56</v>
      </c>
      <c r="AO583" t="s">
        <v>10125</v>
      </c>
      <c r="AP583">
        <v>-1.7406471014188001E-2</v>
      </c>
      <c r="AQ583">
        <f>(Table2[[#This Row],[Sharpe Ratio]]-AVERAGE(Table2[Sharpe Ratio]))/_xlfn.STDEV.P(Table2[Sharpe Ratio])</f>
        <v>-0.80858607221863299</v>
      </c>
      <c r="AR5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84" spans="1:44" x14ac:dyDescent="0.3">
      <c r="A584" t="s">
        <v>689</v>
      </c>
      <c r="B584" t="s">
        <v>690</v>
      </c>
      <c r="C584" t="s">
        <v>10090</v>
      </c>
      <c r="D584" t="s">
        <v>278</v>
      </c>
      <c r="E584">
        <v>23958.995328000001</v>
      </c>
      <c r="F584">
        <v>480</v>
      </c>
      <c r="G584">
        <v>-17.4789047198479</v>
      </c>
      <c r="H584">
        <f>(Table2[[#This Row],[1Y Return vs Nifty]]-AVERAGE(Table2[1Y Return vs Nifty]))/_xlfn.STDEV.P(Table2[1Y Return vs Nifty])</f>
        <v>-0.74285722889633743</v>
      </c>
      <c r="I584">
        <v>-3.8683442431539898</v>
      </c>
      <c r="J584">
        <f>(Table2[[#This Row],[1M Return vs Nifty]]-AVERAGE(Table2[1M Return vs Nifty]))/_xlfn.STDEV.P(Table2[1M Return vs Nifty])</f>
        <v>-0.53043694115773854</v>
      </c>
      <c r="K584">
        <v>8.3143440967513502</v>
      </c>
      <c r="L584">
        <f>(Table2[[#This Row],[6M Return vs Nifty]]-AVERAGE(Table2[6M Return vs Nifty]))/_xlfn.STDEV.P(Table2[6M Return vs Nifty])</f>
        <v>-0.14152869784418962</v>
      </c>
      <c r="M584">
        <v>-6.5775426703939299</v>
      </c>
      <c r="N584">
        <f>(Table2[[#This Row],[1W Return vs Nifty]]-AVERAGE(Table2[1W Return vs Nifty]))/_xlfn.STDEV.P(Table2[1W Return vs Nifty])</f>
        <v>-0.71749456777563858</v>
      </c>
      <c r="O584">
        <v>475.81</v>
      </c>
      <c r="P584">
        <v>448.02382619298697</v>
      </c>
      <c r="Q584">
        <v>416.13081167262499</v>
      </c>
      <c r="R584">
        <v>49.0627455358335</v>
      </c>
      <c r="S584" s="2">
        <f>(Table2[[#This Row],[Close Price]]-Table2[[#This Row],[20D EMA]])/Table2[[#This Row],[20D EMA]]</f>
        <v>8.8060360227821977E-3</v>
      </c>
      <c r="T584" s="2">
        <f>(Table2[[#This Row],[Close Price]]-Table2[[#This Row],[50D EMA]])/Table2[[#This Row],[50D EMA]]</f>
        <v>7.137159217340204E-2</v>
      </c>
      <c r="U584" s="2">
        <f>(Table2[[#This Row],[Close Price]]-Table2[[#This Row],[200D EMA]])/Table2[[#This Row],[200D EMA]]</f>
        <v>0.15348343966805722</v>
      </c>
      <c r="V584">
        <v>0.96058084112543596</v>
      </c>
      <c r="W584">
        <v>476.5</v>
      </c>
      <c r="X584">
        <v>483.1</v>
      </c>
      <c r="Y584">
        <v>475.5</v>
      </c>
      <c r="Z584">
        <v>497.55</v>
      </c>
      <c r="AA584">
        <v>426.8</v>
      </c>
      <c r="AB584">
        <v>510.75</v>
      </c>
      <c r="AC584" s="2">
        <f>(Table2[[#This Row],[Close Price]]/Table2[[#This Row],[Day Low]])-1</f>
        <v>7.3452256033577079E-3</v>
      </c>
      <c r="AD584" s="2">
        <f>(Table2[[#This Row],[Day High]]/Table2[[#This Row],[Close Price]])-1</f>
        <v>6.4583333333334547E-3</v>
      </c>
      <c r="AE584" s="2">
        <f>(Table2[[#This Row],[Close Price]]/Table2[[#This Row],[Current Week Low]])-1</f>
        <v>9.4637223974762819E-3</v>
      </c>
      <c r="AF584" s="2">
        <f>(Table2[[#This Row],[Current Week High]]/Table2[[#This Row],[Close Price]])-1</f>
        <v>3.6562500000000053E-2</v>
      </c>
      <c r="AG584" s="2">
        <f>(Table2[[#This Row],[Close Price]]/Table2[[#This Row],[Current Month Low]])-1</f>
        <v>0.12464854732895958</v>
      </c>
      <c r="AH584" s="2">
        <f>(Table2[[#This Row],[Current Month High]]/Table2[[#This Row],[Close Price]])-1</f>
        <v>6.4062499999999911E-2</v>
      </c>
      <c r="AI584">
        <v>6.4062499999999902</v>
      </c>
      <c r="AJ584">
        <v>42.8146385004462</v>
      </c>
      <c r="AK584" t="str">
        <f>IF(AND(Table2[[#This Row],[20D EMA]]&gt;Table2[[#This Row],[50D EMA]],Table2[[#This Row],[50D EMA]]&gt;Table2[[#This Row],[200D EMA]]),"Uptrend","Downtrend/NoTrend")</f>
        <v>Uptrend</v>
      </c>
      <c r="AL584">
        <v>0.15</v>
      </c>
      <c r="AM584" t="s">
        <v>10125</v>
      </c>
      <c r="AN584">
        <v>-1.61</v>
      </c>
      <c r="AO584" t="s">
        <v>10126</v>
      </c>
      <c r="AP584">
        <v>-1.7489409334324999E-2</v>
      </c>
      <c r="AQ584">
        <f>(Table2[[#This Row],[Sharpe Ratio]]-AVERAGE(Table2[Sharpe Ratio]))/_xlfn.STDEV.P(Table2[Sharpe Ratio])</f>
        <v>-0.80952376367174028</v>
      </c>
      <c r="AR5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-2.9418411993456441</v>
      </c>
    </row>
    <row r="585" spans="1:44" x14ac:dyDescent="0.3">
      <c r="A585" t="s">
        <v>410</v>
      </c>
      <c r="B585" t="s">
        <v>411</v>
      </c>
      <c r="C585" t="s">
        <v>10090</v>
      </c>
      <c r="D585" t="s">
        <v>162</v>
      </c>
      <c r="E585">
        <v>57624.170963249999</v>
      </c>
      <c r="F585">
        <v>3798.75</v>
      </c>
      <c r="G585">
        <v>-28.5782588438923</v>
      </c>
      <c r="H585">
        <f>(Table2[[#This Row],[1Y Return vs Nifty]]-AVERAGE(Table2[1Y Return vs Nifty]))/_xlfn.STDEV.P(Table2[1Y Return vs Nifty])</f>
        <v>-0.87568178021767551</v>
      </c>
      <c r="I585">
        <v>0.86548421013168297</v>
      </c>
      <c r="J585">
        <f>(Table2[[#This Row],[1M Return vs Nifty]]-AVERAGE(Table2[1M Return vs Nifty]))/_xlfn.STDEV.P(Table2[1M Return vs Nifty])</f>
        <v>-9.200514939166049E-2</v>
      </c>
      <c r="K585">
        <v>-1.23896108872189</v>
      </c>
      <c r="L585">
        <f>(Table2[[#This Row],[6M Return vs Nifty]]-AVERAGE(Table2[6M Return vs Nifty]))/_xlfn.STDEV.P(Table2[6M Return vs Nifty])</f>
        <v>-0.43338168425547341</v>
      </c>
      <c r="M585">
        <v>-1.62837503994122</v>
      </c>
      <c r="N585">
        <f>(Table2[[#This Row],[1W Return vs Nifty]]-AVERAGE(Table2[1W Return vs Nifty]))/_xlfn.STDEV.P(Table2[1W Return vs Nifty])</f>
        <v>0.25305466979511365</v>
      </c>
      <c r="O585">
        <v>3712.12</v>
      </c>
      <c r="P585">
        <v>3678.6273687625298</v>
      </c>
      <c r="Q585">
        <v>3600.8662372864201</v>
      </c>
      <c r="R585">
        <v>66.470271004473801</v>
      </c>
      <c r="S585" s="2">
        <f>(Table2[[#This Row],[Close Price]]-Table2[[#This Row],[20D EMA]])/Table2[[#This Row],[20D EMA]]</f>
        <v>2.3337068844757204E-2</v>
      </c>
      <c r="T585" s="2">
        <f>(Table2[[#This Row],[Close Price]]-Table2[[#This Row],[50D EMA]])/Table2[[#This Row],[50D EMA]]</f>
        <v>3.2654199296592183E-2</v>
      </c>
      <c r="U585" s="2">
        <f>(Table2[[#This Row],[Close Price]]-Table2[[#This Row],[200D EMA]])/Table2[[#This Row],[200D EMA]]</f>
        <v>5.4954488635130007E-2</v>
      </c>
      <c r="V585">
        <v>1.1437134717972901</v>
      </c>
      <c r="W585">
        <v>3785.6</v>
      </c>
      <c r="X585">
        <v>3864.6</v>
      </c>
      <c r="Y585">
        <v>3684.95</v>
      </c>
      <c r="Z585">
        <v>3950</v>
      </c>
      <c r="AA585">
        <v>3441.05</v>
      </c>
      <c r="AB585">
        <v>3950</v>
      </c>
      <c r="AC585" s="2">
        <f>(Table2[[#This Row],[Close Price]]/Table2[[#This Row],[Day Low]])-1</f>
        <v>3.4736897717666526E-3</v>
      </c>
      <c r="AD585" s="2">
        <f>(Table2[[#This Row],[Day High]]/Table2[[#This Row],[Close Price]])-1</f>
        <v>1.7334649555774906E-2</v>
      </c>
      <c r="AE585" s="2">
        <f>(Table2[[#This Row],[Close Price]]/Table2[[#This Row],[Current Week Low]])-1</f>
        <v>3.0882372895154608E-2</v>
      </c>
      <c r="AF585" s="2">
        <f>(Table2[[#This Row],[Current Week High]]/Table2[[#This Row],[Close Price]])-1</f>
        <v>3.981572885817708E-2</v>
      </c>
      <c r="AG585" s="2">
        <f>(Table2[[#This Row],[Close Price]]/Table2[[#This Row],[Current Month Low]])-1</f>
        <v>0.10395082896209007</v>
      </c>
      <c r="AH585" s="2">
        <f>(Table2[[#This Row],[Current Month High]]/Table2[[#This Row],[Close Price]])-1</f>
        <v>3.981572885817708E-2</v>
      </c>
      <c r="AI585">
        <v>6.3507732806844297</v>
      </c>
      <c r="AJ585">
        <v>17.973602484472</v>
      </c>
      <c r="AK585" t="str">
        <f>IF(AND(Table2[[#This Row],[20D EMA]]&gt;Table2[[#This Row],[50D EMA]],Table2[[#This Row],[50D EMA]]&gt;Table2[[#This Row],[200D EMA]]),"Uptrend","Downtrend/NoTrend")</f>
        <v>Uptrend</v>
      </c>
      <c r="AL585">
        <v>-0.1</v>
      </c>
      <c r="AM585" t="s">
        <v>10126</v>
      </c>
      <c r="AN585">
        <v>5.31</v>
      </c>
      <c r="AO585" t="s">
        <v>10125</v>
      </c>
      <c r="AP585">
        <v>-1.8905479129555001E-2</v>
      </c>
      <c r="AQ585">
        <f>(Table2[[#This Row],[Sharpe Ratio]]-AVERAGE(Table2[Sharpe Ratio]))/_xlfn.STDEV.P(Table2[Sharpe Ratio])</f>
        <v>-0.82553369179419545</v>
      </c>
      <c r="AR5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-1.9735476358638908</v>
      </c>
    </row>
    <row r="586" spans="1:44" x14ac:dyDescent="0.3">
      <c r="A586" t="s">
        <v>1421</v>
      </c>
      <c r="B586" t="s">
        <v>1422</v>
      </c>
      <c r="C586" t="s">
        <v>10090</v>
      </c>
      <c r="D586" t="s">
        <v>542</v>
      </c>
      <c r="E586">
        <v>6928.9493667679899</v>
      </c>
      <c r="F586">
        <v>250.64</v>
      </c>
      <c r="G586">
        <v>-30.287013301360101</v>
      </c>
      <c r="H586">
        <f>(Table2[[#This Row],[1Y Return vs Nifty]]-AVERAGE(Table2[1Y Return vs Nifty]))/_xlfn.STDEV.P(Table2[1Y Return vs Nifty])</f>
        <v>-0.89613022627994021</v>
      </c>
      <c r="I586">
        <v>-4.00591050448514</v>
      </c>
      <c r="J586">
        <f>(Table2[[#This Row],[1M Return vs Nifty]]-AVERAGE(Table2[1M Return vs Nifty]))/_xlfn.STDEV.P(Table2[1M Return vs Nifty])</f>
        <v>-0.54317788076659024</v>
      </c>
      <c r="K586">
        <v>-24.1175022406346</v>
      </c>
      <c r="L586">
        <f>(Table2[[#This Row],[6M Return vs Nifty]]-AVERAGE(Table2[6M Return vs Nifty]))/_xlfn.STDEV.P(Table2[6M Return vs Nifty])</f>
        <v>-1.1323199501524415</v>
      </c>
      <c r="M586">
        <v>-7.9278518009669003</v>
      </c>
      <c r="N586">
        <f>(Table2[[#This Row],[1W Return vs Nifty]]-AVERAGE(Table2[1W Return vs Nifty]))/_xlfn.STDEV.P(Table2[1W Return vs Nifty])</f>
        <v>-0.98229495341999074</v>
      </c>
      <c r="O586">
        <v>251.89</v>
      </c>
      <c r="P586">
        <v>249.65079330353399</v>
      </c>
      <c r="Q586">
        <v>259.57713692059201</v>
      </c>
      <c r="R586">
        <v>44.272900467489997</v>
      </c>
      <c r="S586" s="2">
        <f>(Table2[[#This Row],[Close Price]]-Table2[[#This Row],[20D EMA]])/Table2[[#This Row],[20D EMA]]</f>
        <v>-4.9624836238040416E-3</v>
      </c>
      <c r="T586" s="2">
        <f>(Table2[[#This Row],[Close Price]]-Table2[[#This Row],[50D EMA]])/Table2[[#This Row],[50D EMA]]</f>
        <v>3.9623615185684089E-3</v>
      </c>
      <c r="U586" s="2">
        <f>(Table2[[#This Row],[Close Price]]-Table2[[#This Row],[200D EMA]])/Table2[[#This Row],[200D EMA]]</f>
        <v>-3.4429599719816656E-2</v>
      </c>
      <c r="V586">
        <v>1.5401597133835301</v>
      </c>
      <c r="W586">
        <v>250</v>
      </c>
      <c r="X586">
        <v>255.13</v>
      </c>
      <c r="Y586">
        <v>249.85</v>
      </c>
      <c r="Z586">
        <v>266.95</v>
      </c>
      <c r="AA586">
        <v>220</v>
      </c>
      <c r="AB586">
        <v>271.2</v>
      </c>
      <c r="AC586" s="2">
        <f>(Table2[[#This Row],[Close Price]]/Table2[[#This Row],[Day Low]])-1</f>
        <v>2.5599999999998957E-3</v>
      </c>
      <c r="AD586" s="2">
        <f>(Table2[[#This Row],[Day High]]/Table2[[#This Row],[Close Price]])-1</f>
        <v>1.7914139802106543E-2</v>
      </c>
      <c r="AE586" s="2">
        <f>(Table2[[#This Row],[Close Price]]/Table2[[#This Row],[Current Week Low]])-1</f>
        <v>3.1618971382829653E-3</v>
      </c>
      <c r="AF586" s="2">
        <f>(Table2[[#This Row],[Current Week High]]/Table2[[#This Row],[Close Price]])-1</f>
        <v>6.5073412065113301E-2</v>
      </c>
      <c r="AG586" s="2">
        <f>(Table2[[#This Row],[Close Price]]/Table2[[#This Row],[Current Month Low]])-1</f>
        <v>0.13927272727272721</v>
      </c>
      <c r="AH586" s="2">
        <f>(Table2[[#This Row],[Current Month High]]/Table2[[#This Row],[Close Price]])-1</f>
        <v>8.2030003191828849E-2</v>
      </c>
      <c r="AI586">
        <v>28.0521864028088</v>
      </c>
      <c r="AJ586">
        <v>13.927272727272699</v>
      </c>
      <c r="AK586" t="str">
        <f>IF(AND(Table2[[#This Row],[20D EMA]]&gt;Table2[[#This Row],[50D EMA]],Table2[[#This Row],[50D EMA]]&gt;Table2[[#This Row],[200D EMA]]),"Uptrend","Downtrend/NoTrend")</f>
        <v>Downtrend/NoTrend</v>
      </c>
      <c r="AL586">
        <v>-7.0000000000000007E-2</v>
      </c>
      <c r="AM586" t="s">
        <v>10126</v>
      </c>
      <c r="AN586">
        <v>0.34</v>
      </c>
      <c r="AO586" t="s">
        <v>10125</v>
      </c>
      <c r="AP586">
        <v>-2.0065799314358999E-2</v>
      </c>
      <c r="AQ586">
        <f>(Table2[[#This Row],[Sharpe Ratio]]-AVERAGE(Table2[Sharpe Ratio]))/_xlfn.STDEV.P(Table2[Sharpe Ratio])</f>
        <v>-0.83865214317301939</v>
      </c>
      <c r="AR5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87" spans="1:44" x14ac:dyDescent="0.3">
      <c r="A587" t="s">
        <v>1595</v>
      </c>
      <c r="B587" t="s">
        <v>1596</v>
      </c>
      <c r="C587" t="s">
        <v>10076</v>
      </c>
      <c r="D587" t="s">
        <v>391</v>
      </c>
      <c r="E587">
        <v>5338.3583513399999</v>
      </c>
      <c r="F587">
        <v>294.2</v>
      </c>
      <c r="G587">
        <v>-12.3123858411287</v>
      </c>
      <c r="H587">
        <f>(Table2[[#This Row],[1Y Return vs Nifty]]-AVERAGE(Table2[1Y Return vs Nifty]))/_xlfn.STDEV.P(Table2[1Y Return vs Nifty])</f>
        <v>-0.6810301582136834</v>
      </c>
      <c r="I587">
        <v>-2.1335485660996101</v>
      </c>
      <c r="J587">
        <f>(Table2[[#This Row],[1M Return vs Nifty]]-AVERAGE(Table2[1M Return vs Nifty]))/_xlfn.STDEV.P(Table2[1M Return vs Nifty])</f>
        <v>-0.36976580899808342</v>
      </c>
      <c r="K587">
        <v>-5.2766306766520499</v>
      </c>
      <c r="L587">
        <f>(Table2[[#This Row],[6M Return vs Nifty]]-AVERAGE(Table2[6M Return vs Nifty]))/_xlfn.STDEV.P(Table2[6M Return vs Nifty])</f>
        <v>-0.55673228433588529</v>
      </c>
      <c r="M587">
        <v>-9.0955518762589005</v>
      </c>
      <c r="N587">
        <f>(Table2[[#This Row],[1W Return vs Nifty]]-AVERAGE(Table2[1W Return vs Nifty]))/_xlfn.STDEV.P(Table2[1W Return vs Nifty])</f>
        <v>-1.2112850589101729</v>
      </c>
      <c r="O587">
        <v>301.76</v>
      </c>
      <c r="P587">
        <v>298.93968171310098</v>
      </c>
      <c r="Q587">
        <v>295.026280575172</v>
      </c>
      <c r="R587">
        <v>35.415317680034597</v>
      </c>
      <c r="S587" s="2">
        <f>(Table2[[#This Row],[Close Price]]-Table2[[#This Row],[20D EMA]])/Table2[[#This Row],[20D EMA]]</f>
        <v>-2.5053022269353138E-2</v>
      </c>
      <c r="T587" s="2">
        <f>(Table2[[#This Row],[Close Price]]-Table2[[#This Row],[50D EMA]])/Table2[[#This Row],[50D EMA]]</f>
        <v>-1.585497678307482E-2</v>
      </c>
      <c r="U587" s="2">
        <f>(Table2[[#This Row],[Close Price]]-Table2[[#This Row],[200D EMA]])/Table2[[#This Row],[200D EMA]]</f>
        <v>-2.8007015970276327E-3</v>
      </c>
      <c r="V587">
        <v>1.7347499276313001</v>
      </c>
      <c r="W587">
        <v>293</v>
      </c>
      <c r="X587">
        <v>298.7</v>
      </c>
      <c r="Y587">
        <v>293</v>
      </c>
      <c r="Z587">
        <v>323</v>
      </c>
      <c r="AA587">
        <v>277</v>
      </c>
      <c r="AB587">
        <v>328</v>
      </c>
      <c r="AC587" s="2">
        <f>(Table2[[#This Row],[Close Price]]/Table2[[#This Row],[Day Low]])-1</f>
        <v>4.0955631399317571E-3</v>
      </c>
      <c r="AD587" s="2">
        <f>(Table2[[#This Row],[Day High]]/Table2[[#This Row],[Close Price]])-1</f>
        <v>1.5295717199184322E-2</v>
      </c>
      <c r="AE587" s="2">
        <f>(Table2[[#This Row],[Close Price]]/Table2[[#This Row],[Current Week Low]])-1</f>
        <v>4.0955631399317571E-3</v>
      </c>
      <c r="AF587" s="2">
        <f>(Table2[[#This Row],[Current Week High]]/Table2[[#This Row],[Close Price]])-1</f>
        <v>9.7892590074779129E-2</v>
      </c>
      <c r="AG587" s="2">
        <f>(Table2[[#This Row],[Close Price]]/Table2[[#This Row],[Current Month Low]])-1</f>
        <v>6.2093862815884471E-2</v>
      </c>
      <c r="AH587" s="2">
        <f>(Table2[[#This Row],[Current Month High]]/Table2[[#This Row],[Close Price]])-1</f>
        <v>0.11488783140720593</v>
      </c>
      <c r="AI587">
        <v>31.866077498300399</v>
      </c>
      <c r="AJ587">
        <v>19.270270270270199</v>
      </c>
      <c r="AK587" t="str">
        <f>IF(AND(Table2[[#This Row],[20D EMA]]&gt;Table2[[#This Row],[50D EMA]],Table2[[#This Row],[50D EMA]]&gt;Table2[[#This Row],[200D EMA]]),"Uptrend","Downtrend/NoTrend")</f>
        <v>Uptrend</v>
      </c>
      <c r="AL587">
        <v>-0.1</v>
      </c>
      <c r="AM587" t="s">
        <v>10126</v>
      </c>
      <c r="AN587">
        <v>-2.31</v>
      </c>
      <c r="AO587" t="s">
        <v>10126</v>
      </c>
      <c r="AP587">
        <v>-2.117361244444E-2</v>
      </c>
      <c r="AQ587">
        <f>(Table2[[#This Row],[Sharpe Ratio]]-AVERAGE(Table2[Sharpe Ratio]))/_xlfn.STDEV.P(Table2[Sharpe Ratio])</f>
        <v>-0.85117695561196283</v>
      </c>
      <c r="AR5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-3.6699902660697878</v>
      </c>
    </row>
    <row r="588" spans="1:44" x14ac:dyDescent="0.3">
      <c r="A588" t="s">
        <v>951</v>
      </c>
      <c r="B588" t="s">
        <v>952</v>
      </c>
      <c r="C588" t="s">
        <v>10086</v>
      </c>
      <c r="D588" t="s">
        <v>953</v>
      </c>
      <c r="E588">
        <v>14461.904966639901</v>
      </c>
      <c r="F588">
        <v>209.96</v>
      </c>
      <c r="G588">
        <v>34.393137243396303</v>
      </c>
      <c r="H588">
        <f>(Table2[[#This Row],[1Y Return vs Nifty]]-AVERAGE(Table2[1Y Return vs Nifty]))/_xlfn.STDEV.P(Table2[1Y Return vs Nifty])</f>
        <v>-0.12211113656614801</v>
      </c>
      <c r="I588">
        <v>2.8306277996897702</v>
      </c>
      <c r="J588">
        <f>(Table2[[#This Row],[1M Return vs Nifty]]-AVERAGE(Table2[1M Return vs Nifty]))/_xlfn.STDEV.P(Table2[1M Return vs Nifty])</f>
        <v>9.0000057081245158E-2</v>
      </c>
      <c r="K588">
        <v>3.1824916328358199</v>
      </c>
      <c r="L588">
        <f>(Table2[[#This Row],[6M Return vs Nifty]]-AVERAGE(Table2[6M Return vs Nifty]))/_xlfn.STDEV.P(Table2[6M Return vs Nifty])</f>
        <v>-0.29830652900709714</v>
      </c>
      <c r="M588">
        <v>0.93748512370164905</v>
      </c>
      <c r="N588">
        <f>(Table2[[#This Row],[1W Return vs Nifty]]-AVERAGE(Table2[1W Return vs Nifty]))/_xlfn.STDEV.P(Table2[1W Return vs Nifty])</f>
        <v>0.75622890261231168</v>
      </c>
      <c r="O588">
        <v>203.01</v>
      </c>
      <c r="P588">
        <v>199.59865388004999</v>
      </c>
      <c r="Q588">
        <v>184.92295994086999</v>
      </c>
      <c r="R588">
        <v>62.258065495231499</v>
      </c>
      <c r="S588" s="2">
        <f>(Table2[[#This Row],[Close Price]]-Table2[[#This Row],[20D EMA]])/Table2[[#This Row],[20D EMA]]</f>
        <v>3.4234766760258203E-2</v>
      </c>
      <c r="T588" s="2">
        <f>(Table2[[#This Row],[Close Price]]-Table2[[#This Row],[50D EMA]])/Table2[[#This Row],[50D EMA]]</f>
        <v>5.1910901794842396E-2</v>
      </c>
      <c r="U588" s="2">
        <f>(Table2[[#This Row],[Close Price]]-Table2[[#This Row],[200D EMA]])/Table2[[#This Row],[200D EMA]]</f>
        <v>0.13539173322304454</v>
      </c>
      <c r="V588">
        <v>1.30597537468585</v>
      </c>
      <c r="W588">
        <v>207.81</v>
      </c>
      <c r="X588">
        <v>215.28</v>
      </c>
      <c r="Y588">
        <v>202.19</v>
      </c>
      <c r="Z588">
        <v>217.23</v>
      </c>
      <c r="AA588">
        <v>176.25</v>
      </c>
      <c r="AB588">
        <v>217.23</v>
      </c>
      <c r="AC588" s="2">
        <f>(Table2[[#This Row],[Close Price]]/Table2[[#This Row],[Day Low]])-1</f>
        <v>1.0345989124681321E-2</v>
      </c>
      <c r="AD588" s="2">
        <f>(Table2[[#This Row],[Day High]]/Table2[[#This Row],[Close Price]])-1</f>
        <v>2.533815964945707E-2</v>
      </c>
      <c r="AE588" s="2">
        <f>(Table2[[#This Row],[Close Price]]/Table2[[#This Row],[Current Week Low]])-1</f>
        <v>3.8429200257183993E-2</v>
      </c>
      <c r="AF588" s="2">
        <f>(Table2[[#This Row],[Current Week High]]/Table2[[#This Row],[Close Price]])-1</f>
        <v>3.4625642979615012E-2</v>
      </c>
      <c r="AG588" s="2">
        <f>(Table2[[#This Row],[Close Price]]/Table2[[#This Row],[Current Month Low]])-1</f>
        <v>0.19126241134751787</v>
      </c>
      <c r="AH588" s="2">
        <f>(Table2[[#This Row],[Current Month High]]/Table2[[#This Row],[Close Price]])-1</f>
        <v>3.4625642979615012E-2</v>
      </c>
      <c r="AI588">
        <v>9.0207658601638396</v>
      </c>
      <c r="AJ588">
        <v>71.887024150634403</v>
      </c>
      <c r="AK588" t="str">
        <f>IF(AND(Table2[[#This Row],[20D EMA]]&gt;Table2[[#This Row],[50D EMA]],Table2[[#This Row],[50D EMA]]&gt;Table2[[#This Row],[200D EMA]]),"Uptrend","Downtrend/NoTrend")</f>
        <v>Uptrend</v>
      </c>
      <c r="AL588">
        <v>0.02</v>
      </c>
      <c r="AM588" t="s">
        <v>10125</v>
      </c>
      <c r="AN588">
        <v>6.63</v>
      </c>
      <c r="AO588" t="s">
        <v>10125</v>
      </c>
      <c r="AP588">
        <v>-2.1707594247383E-2</v>
      </c>
      <c r="AQ588">
        <f>(Table2[[#This Row],[Sharpe Ratio]]-AVERAGE(Table2[Sharpe Ratio]))/_xlfn.STDEV.P(Table2[Sharpe Ratio])</f>
        <v>-0.85721409467997611</v>
      </c>
      <c r="AR5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-0.4314028005596644</v>
      </c>
    </row>
    <row r="589" spans="1:44" x14ac:dyDescent="0.3">
      <c r="A589" t="s">
        <v>1922</v>
      </c>
      <c r="B589" t="s">
        <v>1923</v>
      </c>
      <c r="C589" t="s">
        <v>10085</v>
      </c>
      <c r="D589" t="s">
        <v>80</v>
      </c>
      <c r="E589">
        <v>3276.5768132640001</v>
      </c>
      <c r="F589">
        <v>250.68</v>
      </c>
      <c r="G589">
        <v>-8.3121355062294509</v>
      </c>
      <c r="H589">
        <f>(Table2[[#This Row],[1Y Return vs Nifty]]-AVERAGE(Table2[1Y Return vs Nifty]))/_xlfn.STDEV.P(Table2[1Y Return vs Nifty])</f>
        <v>-0.63315967404244611</v>
      </c>
      <c r="I589">
        <v>9.9965349392446292</v>
      </c>
      <c r="J589">
        <f>(Table2[[#This Row],[1M Return vs Nifty]]-AVERAGE(Table2[1M Return vs Nifty]))/_xlfn.STDEV.P(Table2[1M Return vs Nifty])</f>
        <v>0.75368306499500315</v>
      </c>
      <c r="K589">
        <v>-14.623444052757799</v>
      </c>
      <c r="L589">
        <f>(Table2[[#This Row],[6M Return vs Nifty]]-AVERAGE(Table2[6M Return vs Nifty]))/_xlfn.STDEV.P(Table2[6M Return vs Nifty])</f>
        <v>-0.84227695649745682</v>
      </c>
      <c r="M589">
        <v>-3.5449677532824699</v>
      </c>
      <c r="N589">
        <f>(Table2[[#This Row],[1W Return vs Nifty]]-AVERAGE(Table2[1W Return vs Nifty]))/_xlfn.STDEV.P(Table2[1W Return vs Nifty])</f>
        <v>-0.12279592480211525</v>
      </c>
      <c r="O589">
        <v>242.64</v>
      </c>
      <c r="P589">
        <v>233.921472590147</v>
      </c>
      <c r="Q589">
        <v>234.86732104565499</v>
      </c>
      <c r="R589">
        <v>58.026199001144299</v>
      </c>
      <c r="S589" s="2">
        <f>(Table2[[#This Row],[Close Price]]-Table2[[#This Row],[20D EMA]])/Table2[[#This Row],[20D EMA]]</f>
        <v>3.3135509396637078E-2</v>
      </c>
      <c r="T589" s="2">
        <f>(Table2[[#This Row],[Close Price]]-Table2[[#This Row],[50D EMA]])/Table2[[#This Row],[50D EMA]]</f>
        <v>7.1641680536166763E-2</v>
      </c>
      <c r="U589" s="2">
        <f>(Table2[[#This Row],[Close Price]]-Table2[[#This Row],[200D EMA]])/Table2[[#This Row],[200D EMA]]</f>
        <v>6.7326007228018112E-2</v>
      </c>
      <c r="V589">
        <v>2.0232595155989999</v>
      </c>
      <c r="W589">
        <v>248.52</v>
      </c>
      <c r="X589">
        <v>255.79</v>
      </c>
      <c r="Y589">
        <v>240.9</v>
      </c>
      <c r="Z589">
        <v>263</v>
      </c>
      <c r="AA589">
        <v>194</v>
      </c>
      <c r="AB589">
        <v>276.8</v>
      </c>
      <c r="AC589" s="2">
        <f>(Table2[[#This Row],[Close Price]]/Table2[[#This Row],[Day Low]])-1</f>
        <v>8.6914534041526714E-3</v>
      </c>
      <c r="AD589" s="2">
        <f>(Table2[[#This Row],[Day High]]/Table2[[#This Row],[Close Price]])-1</f>
        <v>2.0384554013084255E-2</v>
      </c>
      <c r="AE589" s="2">
        <f>(Table2[[#This Row],[Close Price]]/Table2[[#This Row],[Current Week Low]])-1</f>
        <v>4.0597758405977569E-2</v>
      </c>
      <c r="AF589" s="2">
        <f>(Table2[[#This Row],[Current Week High]]/Table2[[#This Row],[Close Price]])-1</f>
        <v>4.914632200414859E-2</v>
      </c>
      <c r="AG589" s="2">
        <f>(Table2[[#This Row],[Close Price]]/Table2[[#This Row],[Current Month Low]])-1</f>
        <v>0.29216494845360819</v>
      </c>
      <c r="AH589" s="2">
        <f>(Table2[[#This Row],[Current Month High]]/Table2[[#This Row],[Close Price]])-1</f>
        <v>0.10419658528801667</v>
      </c>
      <c r="AI589">
        <v>21.669060156374599</v>
      </c>
      <c r="AJ589">
        <v>31.694247438928301</v>
      </c>
      <c r="AK589" t="str">
        <f>IF(AND(Table2[[#This Row],[20D EMA]]&gt;Table2[[#This Row],[50D EMA]],Table2[[#This Row],[50D EMA]]&gt;Table2[[#This Row],[200D EMA]]),"Uptrend","Downtrend/NoTrend")</f>
        <v>Downtrend/NoTrend</v>
      </c>
      <c r="AL589">
        <v>0.05</v>
      </c>
      <c r="AM589" t="s">
        <v>10125</v>
      </c>
      <c r="AN589">
        <v>0.57999999999999996</v>
      </c>
      <c r="AO589" t="s">
        <v>10125</v>
      </c>
      <c r="AP589">
        <v>-2.2697200185527001E-2</v>
      </c>
      <c r="AQ589">
        <f>(Table2[[#This Row],[Sharpe Ratio]]-AVERAGE(Table2[Sharpe Ratio]))/_xlfn.STDEV.P(Table2[Sharpe Ratio])</f>
        <v>-0.86840246971107182</v>
      </c>
      <c r="AR5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90" spans="1:44" x14ac:dyDescent="0.3">
      <c r="A590" t="s">
        <v>1288</v>
      </c>
      <c r="B590" t="s">
        <v>1289</v>
      </c>
      <c r="C590" t="s">
        <v>10084</v>
      </c>
      <c r="D590" t="s">
        <v>218</v>
      </c>
      <c r="E590">
        <v>8349.5587905100001</v>
      </c>
      <c r="F590">
        <v>2163.35</v>
      </c>
      <c r="G590">
        <v>9.3826342586150595</v>
      </c>
      <c r="H590">
        <f>(Table2[[#This Row],[1Y Return vs Nifty]]-AVERAGE(Table2[1Y Return vs Nifty]))/_xlfn.STDEV.P(Table2[1Y Return vs Nifty])</f>
        <v>-0.42140862722626915</v>
      </c>
      <c r="I590">
        <v>-10.9795889622578</v>
      </c>
      <c r="J590">
        <f>(Table2[[#This Row],[1M Return vs Nifty]]-AVERAGE(Table2[1M Return vs Nifty]))/_xlfn.STDEV.P(Table2[1M Return vs Nifty])</f>
        <v>-1.1890572935111774</v>
      </c>
      <c r="K590">
        <v>2.3032896659838098</v>
      </c>
      <c r="L590">
        <f>(Table2[[#This Row],[6M Return vs Nifty]]-AVERAGE(Table2[6M Return vs Nifty]))/_xlfn.STDEV.P(Table2[6M Return vs Nifty])</f>
        <v>-0.32516610427478732</v>
      </c>
      <c r="M590">
        <v>-9.8829449332630794</v>
      </c>
      <c r="N590">
        <f>(Table2[[#This Row],[1W Return vs Nifty]]-AVERAGE(Table2[1W Return vs Nifty]))/_xlfn.STDEV.P(Table2[1W Return vs Nifty])</f>
        <v>-1.3656956160393534</v>
      </c>
      <c r="O590">
        <v>2228.59</v>
      </c>
      <c r="P590">
        <v>2223.9648742865402</v>
      </c>
      <c r="Q590">
        <v>1945.9624636849001</v>
      </c>
      <c r="R590">
        <v>39.342488731365002</v>
      </c>
      <c r="S590" s="2">
        <f>(Table2[[#This Row],[Close Price]]-Table2[[#This Row],[20D EMA]])/Table2[[#This Row],[20D EMA]]</f>
        <v>-2.9274115023400549E-2</v>
      </c>
      <c r="T590" s="2">
        <f>(Table2[[#This Row],[Close Price]]-Table2[[#This Row],[50D EMA]])/Table2[[#This Row],[50D EMA]]</f>
        <v>-2.7255319986106277E-2</v>
      </c>
      <c r="U590" s="2">
        <f>(Table2[[#This Row],[Close Price]]-Table2[[#This Row],[200D EMA]])/Table2[[#This Row],[200D EMA]]</f>
        <v>0.11171209125146842</v>
      </c>
      <c r="V590">
        <v>0.38314576079947898</v>
      </c>
      <c r="W590">
        <v>2148</v>
      </c>
      <c r="X590">
        <v>2179.6</v>
      </c>
      <c r="Y590">
        <v>2137.0500000000002</v>
      </c>
      <c r="Z590">
        <v>2300</v>
      </c>
      <c r="AA590">
        <v>1927.45</v>
      </c>
      <c r="AB590">
        <v>2408</v>
      </c>
      <c r="AC590" s="2">
        <f>(Table2[[#This Row],[Close Price]]/Table2[[#This Row],[Day Low]])-1</f>
        <v>7.1461824953444886E-3</v>
      </c>
      <c r="AD590" s="2">
        <f>(Table2[[#This Row],[Day High]]/Table2[[#This Row],[Close Price]])-1</f>
        <v>7.5114983705826255E-3</v>
      </c>
      <c r="AE590" s="2">
        <f>(Table2[[#This Row],[Close Price]]/Table2[[#This Row],[Current Week Low]])-1</f>
        <v>1.2306684448187832E-2</v>
      </c>
      <c r="AF590" s="2">
        <f>(Table2[[#This Row],[Current Week High]]/Table2[[#This Row],[Close Price]])-1</f>
        <v>6.3165923220930509E-2</v>
      </c>
      <c r="AG590" s="2">
        <f>(Table2[[#This Row],[Close Price]]/Table2[[#This Row],[Current Month Low]])-1</f>
        <v>0.12238968585436716</v>
      </c>
      <c r="AH590" s="2">
        <f>(Table2[[#This Row],[Current Month High]]/Table2[[#This Row],[Close Price]])-1</f>
        <v>0.11308849700695678</v>
      </c>
      <c r="AI590">
        <v>26.794092495435301</v>
      </c>
      <c r="AJ590">
        <v>47.982078117518199</v>
      </c>
      <c r="AK590" t="str">
        <f>IF(AND(Table2[[#This Row],[20D EMA]]&gt;Table2[[#This Row],[50D EMA]],Table2[[#This Row],[50D EMA]]&gt;Table2[[#This Row],[200D EMA]]),"Uptrend","Downtrend/NoTrend")</f>
        <v>Uptrend</v>
      </c>
      <c r="AL590">
        <v>-0.06</v>
      </c>
      <c r="AM590" t="s">
        <v>10126</v>
      </c>
      <c r="AN590">
        <v>-2.59</v>
      </c>
      <c r="AO590" t="s">
        <v>10126</v>
      </c>
      <c r="AP590">
        <v>-2.4431606837349001E-2</v>
      </c>
      <c r="AQ590">
        <f>(Table2[[#This Row],[Sharpe Ratio]]-AVERAGE(Table2[Sharpe Ratio]))/_xlfn.STDEV.P(Table2[Sharpe Ratio])</f>
        <v>-0.88801147904402511</v>
      </c>
      <c r="AR5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-4.189339120095612</v>
      </c>
    </row>
    <row r="591" spans="1:44" x14ac:dyDescent="0.3">
      <c r="A591" t="s">
        <v>35</v>
      </c>
      <c r="B591" t="s">
        <v>36</v>
      </c>
      <c r="C591" t="s">
        <v>10076</v>
      </c>
      <c r="D591" t="s">
        <v>37</v>
      </c>
      <c r="E591">
        <v>625384.14768637496</v>
      </c>
      <c r="F591">
        <v>988.75</v>
      </c>
      <c r="G591">
        <v>32.9183879265155</v>
      </c>
      <c r="H591">
        <f>(Table2[[#This Row],[1Y Return vs Nifty]]-AVERAGE(Table2[1Y Return vs Nifty]))/_xlfn.STDEV.P(Table2[1Y Return vs Nifty])</f>
        <v>-0.13975927303760302</v>
      </c>
      <c r="I591">
        <v>-10.810138184123</v>
      </c>
      <c r="J591">
        <f>(Table2[[#This Row],[1M Return vs Nifty]]-AVERAGE(Table2[1M Return vs Nifty]))/_xlfn.STDEV.P(Table2[1M Return vs Nifty])</f>
        <v>-1.173363313679223</v>
      </c>
      <c r="K591">
        <v>9.3250179326287199</v>
      </c>
      <c r="L591">
        <f>(Table2[[#This Row],[6M Return vs Nifty]]-AVERAGE(Table2[6M Return vs Nifty]))/_xlfn.STDEV.P(Table2[6M Return vs Nifty])</f>
        <v>-0.11065266367989987</v>
      </c>
      <c r="M591">
        <v>-6.3559847856066103</v>
      </c>
      <c r="N591">
        <f>(Table2[[#This Row],[1W Return vs Nifty]]-AVERAGE(Table2[1W Return vs Nifty]))/_xlfn.STDEV.P(Table2[1W Return vs Nifty])</f>
        <v>-0.67404628470779426</v>
      </c>
      <c r="O591">
        <v>1006.45</v>
      </c>
      <c r="P591">
        <v>993.16562749695595</v>
      </c>
      <c r="Q591">
        <v>885.251390278852</v>
      </c>
      <c r="R591">
        <v>38.693605398062203</v>
      </c>
      <c r="S591" s="2">
        <f>(Table2[[#This Row],[Close Price]]-Table2[[#This Row],[20D EMA]])/Table2[[#This Row],[20D EMA]]</f>
        <v>-1.7586566645138899E-2</v>
      </c>
      <c r="T591" s="2">
        <f>(Table2[[#This Row],[Close Price]]-Table2[[#This Row],[50D EMA]])/Table2[[#This Row],[50D EMA]]</f>
        <v>-4.4460132073685594E-3</v>
      </c>
      <c r="U591" s="2">
        <f>(Table2[[#This Row],[Close Price]]-Table2[[#This Row],[200D EMA]])/Table2[[#This Row],[200D EMA]]</f>
        <v>0.11691437128220289</v>
      </c>
      <c r="V591">
        <v>1.02870619375743</v>
      </c>
      <c r="W591">
        <v>985.2</v>
      </c>
      <c r="X591">
        <v>1014</v>
      </c>
      <c r="Y591">
        <v>985.2</v>
      </c>
      <c r="Z591">
        <v>1028.3</v>
      </c>
      <c r="AA591">
        <v>880.05</v>
      </c>
      <c r="AB591">
        <v>1085</v>
      </c>
      <c r="AC591" s="2">
        <f>(Table2[[#This Row],[Close Price]]/Table2[[#This Row],[Day Low]])-1</f>
        <v>3.603329273244027E-3</v>
      </c>
      <c r="AD591" s="2">
        <f>(Table2[[#This Row],[Day High]]/Table2[[#This Row],[Close Price]])-1</f>
        <v>2.5537294563843238E-2</v>
      </c>
      <c r="AE591" s="2">
        <f>(Table2[[#This Row],[Close Price]]/Table2[[#This Row],[Current Week Low]])-1</f>
        <v>3.603329273244027E-3</v>
      </c>
      <c r="AF591" s="2">
        <f>(Table2[[#This Row],[Current Week High]]/Table2[[#This Row],[Close Price]])-1</f>
        <v>4.0000000000000036E-2</v>
      </c>
      <c r="AG591" s="2">
        <f>(Table2[[#This Row],[Close Price]]/Table2[[#This Row],[Current Month Low]])-1</f>
        <v>0.12351570933469702</v>
      </c>
      <c r="AH591" s="2">
        <f>(Table2[[#This Row],[Current Month High]]/Table2[[#This Row],[Close Price]])-1</f>
        <v>9.7345132743362761E-2</v>
      </c>
      <c r="AI591">
        <v>18.836915297092201</v>
      </c>
      <c r="AJ591">
        <v>65.5227253703858</v>
      </c>
      <c r="AK591" t="str">
        <f>IF(AND(Table2[[#This Row],[20D EMA]]&gt;Table2[[#This Row],[50D EMA]],Table2[[#This Row],[50D EMA]]&gt;Table2[[#This Row],[200D EMA]]),"Uptrend","Downtrend/NoTrend")</f>
        <v>Uptrend</v>
      </c>
      <c r="AL591">
        <v>-0.08</v>
      </c>
      <c r="AM591" t="s">
        <v>10126</v>
      </c>
      <c r="AN591">
        <v>-1.78</v>
      </c>
      <c r="AO591" t="s">
        <v>10126</v>
      </c>
      <c r="AP591">
        <v>-2.5185491600678001E-2</v>
      </c>
      <c r="AQ591">
        <f>(Table2[[#This Row],[Sharpe Ratio]]-AVERAGE(Table2[Sharpe Ratio]))/_xlfn.STDEV.P(Table2[Sharpe Ratio])</f>
        <v>-0.89653481660419887</v>
      </c>
      <c r="AR5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-2.9943563517087188</v>
      </c>
    </row>
    <row r="592" spans="1:44" x14ac:dyDescent="0.3">
      <c r="A592" t="s">
        <v>1358</v>
      </c>
      <c r="B592" t="s">
        <v>1359</v>
      </c>
      <c r="C592" t="s">
        <v>10079</v>
      </c>
      <c r="D592" t="s">
        <v>46</v>
      </c>
      <c r="E592">
        <v>7668.2441540949903</v>
      </c>
      <c r="F592">
        <v>524.45000000000005</v>
      </c>
      <c r="G592">
        <v>93.892350285327097</v>
      </c>
      <c r="H592">
        <f>(Table2[[#This Row],[1Y Return vs Nifty]]-AVERAGE(Table2[1Y Return vs Nifty]))/_xlfn.STDEV.P(Table2[1Y Return vs Nifty])</f>
        <v>0.58990833663428677</v>
      </c>
      <c r="I592">
        <v>19.022460639696</v>
      </c>
      <c r="J592">
        <f>(Table2[[#This Row],[1M Return vs Nifty]]-AVERAGE(Table2[1M Return vs Nifty]))/_xlfn.STDEV.P(Table2[1M Return vs Nifty])</f>
        <v>1.5896349412083719</v>
      </c>
      <c r="K592">
        <v>23.284695234653</v>
      </c>
      <c r="L592">
        <f>(Table2[[#This Row],[6M Return vs Nifty]]-AVERAGE(Table2[6M Return vs Nifty]))/_xlfn.STDEV.P(Table2[6M Return vs Nifty])</f>
        <v>0.31581476626558003</v>
      </c>
      <c r="M592">
        <v>-6.8468827088671498</v>
      </c>
      <c r="N592">
        <f>(Table2[[#This Row],[1W Return vs Nifty]]-AVERAGE(Table2[1W Return vs Nifty]))/_xlfn.STDEV.P(Table2[1W Return vs Nifty])</f>
        <v>-0.77031309980090146</v>
      </c>
      <c r="O592">
        <v>496.05</v>
      </c>
      <c r="P592">
        <v>467.61065971184399</v>
      </c>
      <c r="Q592">
        <v>405.55723128109003</v>
      </c>
      <c r="R592">
        <v>58.980863046031203</v>
      </c>
      <c r="S592" s="2">
        <f>(Table2[[#This Row],[Close Price]]-Table2[[#This Row],[20D EMA]])/Table2[[#This Row],[20D EMA]]</f>
        <v>5.725229311561341E-2</v>
      </c>
      <c r="T592" s="2">
        <f>(Table2[[#This Row],[Close Price]]-Table2[[#This Row],[50D EMA]])/Table2[[#This Row],[50D EMA]]</f>
        <v>0.12155270438698337</v>
      </c>
      <c r="U592" s="2">
        <f>(Table2[[#This Row],[Close Price]]-Table2[[#This Row],[200D EMA]])/Table2[[#This Row],[200D EMA]]</f>
        <v>0.29315904032421491</v>
      </c>
      <c r="V592">
        <v>1.670328228344</v>
      </c>
      <c r="W592">
        <v>513.20000000000005</v>
      </c>
      <c r="X592">
        <v>530</v>
      </c>
      <c r="Y592">
        <v>513.20000000000005</v>
      </c>
      <c r="Z592">
        <v>559.5</v>
      </c>
      <c r="AA592">
        <v>341.15</v>
      </c>
      <c r="AB592">
        <v>564</v>
      </c>
      <c r="AC592" s="2">
        <f>(Table2[[#This Row],[Close Price]]/Table2[[#This Row],[Day Low]])-1</f>
        <v>2.1921278254092069E-2</v>
      </c>
      <c r="AD592" s="2">
        <f>(Table2[[#This Row],[Day High]]/Table2[[#This Row],[Close Price]])-1</f>
        <v>1.0582515015730598E-2</v>
      </c>
      <c r="AE592" s="2">
        <f>(Table2[[#This Row],[Close Price]]/Table2[[#This Row],[Current Week Low]])-1</f>
        <v>2.1921278254092069E-2</v>
      </c>
      <c r="AF592" s="2">
        <f>(Table2[[#This Row],[Current Week High]]/Table2[[#This Row],[Close Price]])-1</f>
        <v>6.6831919153398811E-2</v>
      </c>
      <c r="AG592" s="2">
        <f>(Table2[[#This Row],[Close Price]]/Table2[[#This Row],[Current Month Low]])-1</f>
        <v>0.53730030778250071</v>
      </c>
      <c r="AH592" s="2">
        <f>(Table2[[#This Row],[Current Month High]]/Table2[[#This Row],[Close Price]])-1</f>
        <v>7.5412336733720942E-2</v>
      </c>
      <c r="AI592">
        <v>7.5412336733720897</v>
      </c>
      <c r="AJ592">
        <v>121.94244604316501</v>
      </c>
      <c r="AK592" t="str">
        <f>IF(AND(Table2[[#This Row],[20D EMA]]&gt;Table2[[#This Row],[50D EMA]],Table2[[#This Row],[50D EMA]]&gt;Table2[[#This Row],[200D EMA]]),"Uptrend","Downtrend/NoTrend")</f>
        <v>Uptrend</v>
      </c>
      <c r="AL592">
        <v>0.03</v>
      </c>
      <c r="AM592" t="s">
        <v>10125</v>
      </c>
      <c r="AN592">
        <v>15.47</v>
      </c>
      <c r="AO592" t="s">
        <v>10125</v>
      </c>
      <c r="AP592">
        <v>-2.6152788013759001E-2</v>
      </c>
      <c r="AQ592">
        <f>(Table2[[#This Row],[Sharpe Ratio]]-AVERAGE(Table2[Sharpe Ratio]))/_xlfn.STDEV.P(Table2[Sharpe Ratio])</f>
        <v>-0.90747096261811766</v>
      </c>
      <c r="AR5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0.81757398168921969</v>
      </c>
    </row>
    <row r="593" spans="1:44" x14ac:dyDescent="0.3">
      <c r="A593" t="s">
        <v>2140</v>
      </c>
      <c r="B593" t="s">
        <v>2141</v>
      </c>
      <c r="C593" t="s">
        <v>10078</v>
      </c>
      <c r="D593" t="s">
        <v>459</v>
      </c>
      <c r="E593">
        <v>2532.7875746999998</v>
      </c>
      <c r="F593">
        <v>348.45</v>
      </c>
      <c r="G593">
        <v>-25.352074348507202</v>
      </c>
      <c r="H593">
        <f>(Table2[[#This Row],[1Y Return vs Nifty]]-AVERAGE(Table2[1Y Return vs Nifty]))/_xlfn.STDEV.P(Table2[1Y Return vs Nifty])</f>
        <v>-0.8370744429536906</v>
      </c>
      <c r="I593">
        <v>-1.20753902464912</v>
      </c>
      <c r="J593">
        <f>(Table2[[#This Row],[1M Return vs Nifty]]-AVERAGE(Table2[1M Return vs Nifty]))/_xlfn.STDEV.P(Table2[1M Return vs Nifty])</f>
        <v>-0.28400181766273402</v>
      </c>
      <c r="K593">
        <v>-8.2278844128724895</v>
      </c>
      <c r="L593">
        <f>(Table2[[#This Row],[6M Return vs Nifty]]-AVERAGE(Table2[6M Return vs Nifty]))/_xlfn.STDEV.P(Table2[6M Return vs Nifty])</f>
        <v>-0.64689293552947802</v>
      </c>
      <c r="M593">
        <v>-3.8219276466545602</v>
      </c>
      <c r="N593">
        <f>(Table2[[#This Row],[1W Return vs Nifty]]-AVERAGE(Table2[1W Return vs Nifty]))/_xlfn.STDEV.P(Table2[1W Return vs Nifty])</f>
        <v>-0.17710873726293933</v>
      </c>
      <c r="O593">
        <v>341.53</v>
      </c>
      <c r="P593">
        <v>339.24510396296603</v>
      </c>
      <c r="Q593">
        <v>343.92717203806501</v>
      </c>
      <c r="R593">
        <v>58.735888944418598</v>
      </c>
      <c r="S593" s="2">
        <f>(Table2[[#This Row],[Close Price]]-Table2[[#This Row],[20D EMA]])/Table2[[#This Row],[20D EMA]]</f>
        <v>2.0261763241882166E-2</v>
      </c>
      <c r="T593" s="2">
        <f>(Table2[[#This Row],[Close Price]]-Table2[[#This Row],[50D EMA]])/Table2[[#This Row],[50D EMA]]</f>
        <v>2.7133467600578318E-2</v>
      </c>
      <c r="U593" s="2">
        <f>(Table2[[#This Row],[Close Price]]-Table2[[#This Row],[200D EMA]])/Table2[[#This Row],[200D EMA]]</f>
        <v>1.3150539793449073E-2</v>
      </c>
      <c r="V593">
        <v>1.31734702269186</v>
      </c>
      <c r="W593">
        <v>343.95</v>
      </c>
      <c r="X593">
        <v>352.25</v>
      </c>
      <c r="Y593">
        <v>340</v>
      </c>
      <c r="Z593">
        <v>371.45</v>
      </c>
      <c r="AA593">
        <v>295.05</v>
      </c>
      <c r="AB593">
        <v>371.45</v>
      </c>
      <c r="AC593" s="2">
        <f>(Table2[[#This Row],[Close Price]]/Table2[[#This Row],[Day Low]])-1</f>
        <v>1.3083296990841653E-2</v>
      </c>
      <c r="AD593" s="2">
        <f>(Table2[[#This Row],[Day High]]/Table2[[#This Row],[Close Price]])-1</f>
        <v>1.0905438369924081E-2</v>
      </c>
      <c r="AE593" s="2">
        <f>(Table2[[#This Row],[Close Price]]/Table2[[#This Row],[Current Week Low]])-1</f>
        <v>2.4852941176470633E-2</v>
      </c>
      <c r="AF593" s="2">
        <f>(Table2[[#This Row],[Current Week High]]/Table2[[#This Row],[Close Price]])-1</f>
        <v>6.6006600660065917E-2</v>
      </c>
      <c r="AG593" s="2">
        <f>(Table2[[#This Row],[Close Price]]/Table2[[#This Row],[Current Month Low]])-1</f>
        <v>0.18098627351296392</v>
      </c>
      <c r="AH593" s="2">
        <f>(Table2[[#This Row],[Current Month High]]/Table2[[#This Row],[Close Price]])-1</f>
        <v>6.6006600660065917E-2</v>
      </c>
      <c r="AI593">
        <v>26.818768833404999</v>
      </c>
      <c r="AJ593">
        <v>18.098627351296301</v>
      </c>
      <c r="AK593" t="str">
        <f>IF(AND(Table2[[#This Row],[20D EMA]]&gt;Table2[[#This Row],[50D EMA]],Table2[[#This Row],[50D EMA]]&gt;Table2[[#This Row],[200D EMA]]),"Uptrend","Downtrend/NoTrend")</f>
        <v>Downtrend/NoTrend</v>
      </c>
      <c r="AL593">
        <v>-0.15</v>
      </c>
      <c r="AM593" t="s">
        <v>10126</v>
      </c>
      <c r="AN593">
        <v>2.92</v>
      </c>
      <c r="AO593" t="s">
        <v>10125</v>
      </c>
      <c r="AP593">
        <v>-2.6699078190928E-2</v>
      </c>
      <c r="AQ593">
        <f>(Table2[[#This Row],[Sharpe Ratio]]-AVERAGE(Table2[Sharpe Ratio]))/_xlfn.STDEV.P(Table2[Sharpe Ratio])</f>
        <v>-0.91364725880065056</v>
      </c>
      <c r="AR5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94" spans="1:44" x14ac:dyDescent="0.3">
      <c r="A594" t="s">
        <v>1569</v>
      </c>
      <c r="B594" t="s">
        <v>1570</v>
      </c>
      <c r="C594" t="s">
        <v>10082</v>
      </c>
      <c r="D594" t="s">
        <v>62</v>
      </c>
      <c r="E594">
        <v>5570.1701196800004</v>
      </c>
      <c r="F594">
        <v>569.6</v>
      </c>
      <c r="G594">
        <v>104.752226144953</v>
      </c>
      <c r="H594">
        <f>(Table2[[#This Row],[1Y Return vs Nifty]]-AVERAGE(Table2[1Y Return vs Nifty]))/_xlfn.STDEV.P(Table2[1Y Return vs Nifty])</f>
        <v>0.7198670821918739</v>
      </c>
      <c r="I594">
        <v>8.2601851298682298</v>
      </c>
      <c r="J594">
        <f>(Table2[[#This Row],[1M Return vs Nifty]]-AVERAGE(Table2[1M Return vs Nifty]))/_xlfn.STDEV.P(Table2[1M Return vs Nifty])</f>
        <v>0.59286799415541724</v>
      </c>
      <c r="K594">
        <v>53.078078441477402</v>
      </c>
      <c r="L594">
        <f>(Table2[[#This Row],[6M Return vs Nifty]]-AVERAGE(Table2[6M Return vs Nifty]))/_xlfn.STDEV.P(Table2[6M Return vs Nifty])</f>
        <v>1.2260011044377921</v>
      </c>
      <c r="M594">
        <v>-4.6991902837185702</v>
      </c>
      <c r="N594">
        <f>(Table2[[#This Row],[1W Return vs Nifty]]-AVERAGE(Table2[1W Return vs Nifty]))/_xlfn.STDEV.P(Table2[1W Return vs Nifty])</f>
        <v>-0.34914303618481696</v>
      </c>
      <c r="O594">
        <v>548.5</v>
      </c>
      <c r="P594">
        <v>520.60544633768598</v>
      </c>
      <c r="Q594">
        <v>435.19381021944201</v>
      </c>
      <c r="R594">
        <v>56.929504589538901</v>
      </c>
      <c r="S594" s="2">
        <f>(Table2[[#This Row],[Close Price]]-Table2[[#This Row],[20D EMA]])/Table2[[#This Row],[20D EMA]]</f>
        <v>3.8468550592525109E-2</v>
      </c>
      <c r="T594" s="2">
        <f>(Table2[[#This Row],[Close Price]]-Table2[[#This Row],[50D EMA]])/Table2[[#This Row],[50D EMA]]</f>
        <v>9.4110720521610097E-2</v>
      </c>
      <c r="U594" s="2">
        <f>(Table2[[#This Row],[Close Price]]-Table2[[#This Row],[200D EMA]])/Table2[[#This Row],[200D EMA]]</f>
        <v>0.3088421448659508</v>
      </c>
      <c r="V594">
        <v>0.87509069990614297</v>
      </c>
      <c r="W594">
        <v>559.4</v>
      </c>
      <c r="X594">
        <v>572</v>
      </c>
      <c r="Y594">
        <v>556.04999999999995</v>
      </c>
      <c r="Z594">
        <v>608</v>
      </c>
      <c r="AA594">
        <v>417.6</v>
      </c>
      <c r="AB594">
        <v>608</v>
      </c>
      <c r="AC594" s="2">
        <f>(Table2[[#This Row],[Close Price]]/Table2[[#This Row],[Day Low]])-1</f>
        <v>1.8233821952091667E-2</v>
      </c>
      <c r="AD594" s="2">
        <f>(Table2[[#This Row],[Day High]]/Table2[[#This Row],[Close Price]])-1</f>
        <v>4.2134831460673983E-3</v>
      </c>
      <c r="AE594" s="2">
        <f>(Table2[[#This Row],[Close Price]]/Table2[[#This Row],[Current Week Low]])-1</f>
        <v>2.4368312202140308E-2</v>
      </c>
      <c r="AF594" s="2">
        <f>(Table2[[#This Row],[Current Week High]]/Table2[[#This Row],[Close Price]])-1</f>
        <v>6.7415730337078594E-2</v>
      </c>
      <c r="AG594" s="2">
        <f>(Table2[[#This Row],[Close Price]]/Table2[[#This Row],[Current Month Low]])-1</f>
        <v>0.36398467432950188</v>
      </c>
      <c r="AH594" s="2">
        <f>(Table2[[#This Row],[Current Month High]]/Table2[[#This Row],[Close Price]])-1</f>
        <v>6.7415730337078594E-2</v>
      </c>
      <c r="AI594">
        <v>6.7415730337078497</v>
      </c>
      <c r="AJ594">
        <v>132.34754232102699</v>
      </c>
      <c r="AK594" t="str">
        <f>IF(AND(Table2[[#This Row],[20D EMA]]&gt;Table2[[#This Row],[50D EMA]],Table2[[#This Row],[50D EMA]]&gt;Table2[[#This Row],[200D EMA]]),"Uptrend","Downtrend/NoTrend")</f>
        <v>Uptrend</v>
      </c>
      <c r="AL594">
        <v>0.1</v>
      </c>
      <c r="AM594" t="s">
        <v>10125</v>
      </c>
      <c r="AN594">
        <v>6.63</v>
      </c>
      <c r="AO594" t="s">
        <v>10125</v>
      </c>
      <c r="AP594">
        <v>-2.6758500267221E-2</v>
      </c>
      <c r="AQ594">
        <f>(Table2[[#This Row],[Sharpe Ratio]]-AVERAGE(Table2[Sharpe Ratio]))/_xlfn.STDEV.P(Table2[Sharpe Ratio])</f>
        <v>-0.91431907820781699</v>
      </c>
      <c r="AR5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1.2752740663924493</v>
      </c>
    </row>
    <row r="595" spans="1:44" x14ac:dyDescent="0.3">
      <c r="A595" t="s">
        <v>462</v>
      </c>
      <c r="B595" t="s">
        <v>463</v>
      </c>
      <c r="C595" t="s">
        <v>10075</v>
      </c>
      <c r="D595" t="s">
        <v>21</v>
      </c>
      <c r="E595">
        <v>46445.981269454998</v>
      </c>
      <c r="F595">
        <v>2456.5500000000002</v>
      </c>
      <c r="G595">
        <v>6.3152556419298804</v>
      </c>
      <c r="H595">
        <f>(Table2[[#This Row],[1Y Return vs Nifty]]-AVERAGE(Table2[1Y Return vs Nifty]))/_xlfn.STDEV.P(Table2[1Y Return vs Nifty])</f>
        <v>-0.45811555484931704</v>
      </c>
      <c r="I595">
        <v>-5.4376274985194302</v>
      </c>
      <c r="J595">
        <f>(Table2[[#This Row],[1M Return vs Nifty]]-AVERAGE(Table2[1M Return vs Nifty]))/_xlfn.STDEV.P(Table2[1M Return vs Nifty])</f>
        <v>-0.67577885124762105</v>
      </c>
      <c r="K595">
        <v>-20.216751108451501</v>
      </c>
      <c r="L595">
        <f>(Table2[[#This Row],[6M Return vs Nifty]]-AVERAGE(Table2[6M Return vs Nifty]))/_xlfn.STDEV.P(Table2[6M Return vs Nifty])</f>
        <v>-1.0131522019153227</v>
      </c>
      <c r="M595">
        <v>-3.4972765555912702</v>
      </c>
      <c r="N595">
        <f>(Table2[[#This Row],[1W Return vs Nifty]]-AVERAGE(Table2[1W Return vs Nifty]))/_xlfn.STDEV.P(Table2[1W Return vs Nifty])</f>
        <v>-0.11344351263623433</v>
      </c>
      <c r="O595">
        <v>2405.85</v>
      </c>
      <c r="P595">
        <v>2392.68632724694</v>
      </c>
      <c r="Q595">
        <v>2388.0609296294201</v>
      </c>
      <c r="R595">
        <v>64.047893497342699</v>
      </c>
      <c r="S595" s="2">
        <f>(Table2[[#This Row],[Close Price]]-Table2[[#This Row],[20D EMA]])/Table2[[#This Row],[20D EMA]]</f>
        <v>2.1073633019515047E-2</v>
      </c>
      <c r="T595" s="2">
        <f>(Table2[[#This Row],[Close Price]]-Table2[[#This Row],[50D EMA]])/Table2[[#This Row],[50D EMA]]</f>
        <v>2.6691201444086772E-2</v>
      </c>
      <c r="U595" s="2">
        <f>(Table2[[#This Row],[Close Price]]-Table2[[#This Row],[200D EMA]])/Table2[[#This Row],[200D EMA]]</f>
        <v>2.8679783468174833E-2</v>
      </c>
      <c r="V595">
        <v>0.74845512328664998</v>
      </c>
      <c r="W595">
        <v>2433</v>
      </c>
      <c r="X595">
        <v>2477</v>
      </c>
      <c r="Y595">
        <v>2379.5</v>
      </c>
      <c r="Z595">
        <v>2477</v>
      </c>
      <c r="AA595">
        <v>2187</v>
      </c>
      <c r="AB595">
        <v>2557.5</v>
      </c>
      <c r="AC595" s="2">
        <f>(Table2[[#This Row],[Close Price]]/Table2[[#This Row],[Day Low]])-1</f>
        <v>9.6794081381010866E-3</v>
      </c>
      <c r="AD595" s="2">
        <f>(Table2[[#This Row],[Day High]]/Table2[[#This Row],[Close Price]])-1</f>
        <v>8.3246829903727004E-3</v>
      </c>
      <c r="AE595" s="2">
        <f>(Table2[[#This Row],[Close Price]]/Table2[[#This Row],[Current Week Low]])-1</f>
        <v>3.2380752258877932E-2</v>
      </c>
      <c r="AF595" s="2">
        <f>(Table2[[#This Row],[Current Week High]]/Table2[[#This Row],[Close Price]])-1</f>
        <v>8.3246829903727004E-3</v>
      </c>
      <c r="AG595" s="2">
        <f>(Table2[[#This Row],[Close Price]]/Table2[[#This Row],[Current Month Low]])-1</f>
        <v>0.12325102880658445</v>
      </c>
      <c r="AH595" s="2">
        <f>(Table2[[#This Row],[Current Month High]]/Table2[[#This Row],[Close Price]])-1</f>
        <v>4.1094217500152519E-2</v>
      </c>
      <c r="AI595">
        <v>15.5115914595672</v>
      </c>
      <c r="AJ595">
        <v>33.944929116684797</v>
      </c>
      <c r="AK595" t="str">
        <f>IF(AND(Table2[[#This Row],[20D EMA]]&gt;Table2[[#This Row],[50D EMA]],Table2[[#This Row],[50D EMA]]&gt;Table2[[#This Row],[200D EMA]]),"Uptrend","Downtrend/NoTrend")</f>
        <v>Uptrend</v>
      </c>
      <c r="AL595">
        <v>-0.03</v>
      </c>
      <c r="AM595" t="s">
        <v>10126</v>
      </c>
      <c r="AN595">
        <v>2.7</v>
      </c>
      <c r="AO595" t="s">
        <v>10125</v>
      </c>
      <c r="AP595">
        <v>-2.6907363597093E-2</v>
      </c>
      <c r="AQ595">
        <f>(Table2[[#This Row],[Sharpe Ratio]]-AVERAGE(Table2[Sharpe Ratio]))/_xlfn.STDEV.P(Table2[Sharpe Ratio])</f>
        <v>-0.91600211051268521</v>
      </c>
      <c r="AR5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-3.1764922311611801</v>
      </c>
    </row>
    <row r="596" spans="1:44" x14ac:dyDescent="0.3">
      <c r="A596" t="s">
        <v>695</v>
      </c>
      <c r="B596" t="s">
        <v>696</v>
      </c>
      <c r="C596" t="s">
        <v>10078</v>
      </c>
      <c r="D596" t="s">
        <v>184</v>
      </c>
      <c r="E596">
        <v>23607.500938245001</v>
      </c>
      <c r="F596">
        <v>7244.85</v>
      </c>
      <c r="G596">
        <v>14.7834453400553</v>
      </c>
      <c r="H596">
        <f>(Table2[[#This Row],[1Y Return vs Nifty]]-AVERAGE(Table2[1Y Return vs Nifty]))/_xlfn.STDEV.P(Table2[1Y Return vs Nifty])</f>
        <v>-0.35677781171695933</v>
      </c>
      <c r="I596">
        <v>-2.31408985766444</v>
      </c>
      <c r="J596">
        <f>(Table2[[#This Row],[1M Return vs Nifty]]-AVERAGE(Table2[1M Return vs Nifty]))/_xlfn.STDEV.P(Table2[1M Return vs Nifty])</f>
        <v>-0.38648695610547174</v>
      </c>
      <c r="K596">
        <v>0.36031051349038201</v>
      </c>
      <c r="L596">
        <f>(Table2[[#This Row],[6M Return vs Nifty]]-AVERAGE(Table2[6M Return vs Nifty]))/_xlfn.STDEV.P(Table2[6M Return vs Nifty])</f>
        <v>-0.38452401833497563</v>
      </c>
      <c r="M596">
        <v>-2.6402082915803602</v>
      </c>
      <c r="N596">
        <f>(Table2[[#This Row],[1W Return vs Nifty]]-AVERAGE(Table2[1W Return vs Nifty]))/_xlfn.STDEV.P(Table2[1W Return vs Nifty])</f>
        <v>5.4630598465512312E-2</v>
      </c>
      <c r="O596">
        <v>7408.02</v>
      </c>
      <c r="P596">
        <v>7153.2078860890097</v>
      </c>
      <c r="Q596">
        <v>6527.3494220021203</v>
      </c>
      <c r="R596">
        <v>35.011902995554401</v>
      </c>
      <c r="S596" s="2">
        <f>(Table2[[#This Row],[Close Price]]-Table2[[#This Row],[20D EMA]])/Table2[[#This Row],[20D EMA]]</f>
        <v>-2.2026128439178089E-2</v>
      </c>
      <c r="T596" s="2">
        <f>(Table2[[#This Row],[Close Price]]-Table2[[#This Row],[50D EMA]])/Table2[[#This Row],[50D EMA]]</f>
        <v>1.2811330995875152E-2</v>
      </c>
      <c r="U596" s="2">
        <f>(Table2[[#This Row],[Close Price]]-Table2[[#This Row],[200D EMA]])/Table2[[#This Row],[200D EMA]]</f>
        <v>0.10992219530631511</v>
      </c>
      <c r="V596">
        <v>0.62671052323990395</v>
      </c>
      <c r="W596">
        <v>7222.65</v>
      </c>
      <c r="X596">
        <v>7405</v>
      </c>
      <c r="Y596">
        <v>7222.65</v>
      </c>
      <c r="Z596">
        <v>7625</v>
      </c>
      <c r="AA596">
        <v>6710.5</v>
      </c>
      <c r="AB596">
        <v>7999</v>
      </c>
      <c r="AC596" s="2">
        <f>(Table2[[#This Row],[Close Price]]/Table2[[#This Row],[Day Low]])-1</f>
        <v>3.0736640983572983E-3</v>
      </c>
      <c r="AD596" s="2">
        <f>(Table2[[#This Row],[Day High]]/Table2[[#This Row],[Close Price]])-1</f>
        <v>2.2105357598846131E-2</v>
      </c>
      <c r="AE596" s="2">
        <f>(Table2[[#This Row],[Close Price]]/Table2[[#This Row],[Current Week Low]])-1</f>
        <v>3.0736640983572983E-3</v>
      </c>
      <c r="AF596" s="2">
        <f>(Table2[[#This Row],[Current Week High]]/Table2[[#This Row],[Close Price]])-1</f>
        <v>5.2471755798946695E-2</v>
      </c>
      <c r="AG596" s="2">
        <f>(Table2[[#This Row],[Close Price]]/Table2[[#This Row],[Current Month Low]])-1</f>
        <v>7.9628939721332337E-2</v>
      </c>
      <c r="AH596" s="2">
        <f>(Table2[[#This Row],[Current Month High]]/Table2[[#This Row],[Close Price]])-1</f>
        <v>0.10409463273911812</v>
      </c>
      <c r="AI596">
        <v>10.4094632739118</v>
      </c>
      <c r="AJ596">
        <v>44.024213267598299</v>
      </c>
      <c r="AK596" t="str">
        <f>IF(AND(Table2[[#This Row],[20D EMA]]&gt;Table2[[#This Row],[50D EMA]],Table2[[#This Row],[50D EMA]]&gt;Table2[[#This Row],[200D EMA]]),"Uptrend","Downtrend/NoTrend")</f>
        <v>Uptrend</v>
      </c>
      <c r="AL596">
        <v>0.05</v>
      </c>
      <c r="AM596" t="s">
        <v>10125</v>
      </c>
      <c r="AN596">
        <v>-7.64</v>
      </c>
      <c r="AO596" t="s">
        <v>10126</v>
      </c>
      <c r="AP596">
        <v>-2.6981628781782001E-2</v>
      </c>
      <c r="AQ596">
        <f>(Table2[[#This Row],[Sharpe Ratio]]-AVERAGE(Table2[Sharpe Ratio]))/_xlfn.STDEV.P(Table2[Sharpe Ratio])</f>
        <v>-0.91684174445790234</v>
      </c>
      <c r="AR5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-1.989999932149797</v>
      </c>
    </row>
    <row r="597" spans="1:44" x14ac:dyDescent="0.3">
      <c r="A597" t="s">
        <v>636</v>
      </c>
      <c r="B597" t="s">
        <v>637</v>
      </c>
      <c r="C597" t="s">
        <v>10082</v>
      </c>
      <c r="D597" t="s">
        <v>207</v>
      </c>
      <c r="E597">
        <v>28491.823164000001</v>
      </c>
      <c r="F597">
        <v>710</v>
      </c>
      <c r="G597">
        <v>-33.087171026413799</v>
      </c>
      <c r="H597">
        <f>(Table2[[#This Row],[1Y Return vs Nifty]]-AVERAGE(Table2[1Y Return vs Nifty]))/_xlfn.STDEV.P(Table2[1Y Return vs Nifty])</f>
        <v>-0.92963935566734568</v>
      </c>
      <c r="I597">
        <v>1.3231220040754399</v>
      </c>
      <c r="J597">
        <f>(Table2[[#This Row],[1M Return vs Nifty]]-AVERAGE(Table2[1M Return vs Nifty]))/_xlfn.STDEV.P(Table2[1M Return vs Nifty])</f>
        <v>-4.9620225654220529E-2</v>
      </c>
      <c r="K597">
        <v>-8.7615226823598107</v>
      </c>
      <c r="L597">
        <f>(Table2[[#This Row],[6M Return vs Nifty]]-AVERAGE(Table2[6M Return vs Nifty]))/_xlfn.STDEV.P(Table2[6M Return vs Nifty])</f>
        <v>-0.66319555745869785</v>
      </c>
      <c r="M597">
        <v>-2.4476843465276898</v>
      </c>
      <c r="N597">
        <f>(Table2[[#This Row],[1W Return vs Nifty]]-AVERAGE(Table2[1W Return vs Nifty]))/_xlfn.STDEV.P(Table2[1W Return vs Nifty])</f>
        <v>9.2385223492810226E-2</v>
      </c>
      <c r="O597">
        <v>701.33</v>
      </c>
      <c r="P597">
        <v>697.25016200566699</v>
      </c>
      <c r="Q597">
        <v>706.56234404581301</v>
      </c>
      <c r="R597">
        <v>58.318931517068101</v>
      </c>
      <c r="S597" s="2">
        <f>(Table2[[#This Row],[Close Price]]-Table2[[#This Row],[20D EMA]])/Table2[[#This Row],[20D EMA]]</f>
        <v>1.2362226056207432E-2</v>
      </c>
      <c r="T597" s="2">
        <f>(Table2[[#This Row],[Close Price]]-Table2[[#This Row],[50D EMA]])/Table2[[#This Row],[50D EMA]]</f>
        <v>1.8285887460617586E-2</v>
      </c>
      <c r="U597" s="2">
        <f>(Table2[[#This Row],[Close Price]]-Table2[[#This Row],[200D EMA]])/Table2[[#This Row],[200D EMA]]</f>
        <v>4.8653257326208409E-3</v>
      </c>
      <c r="V597">
        <v>0.98253667306980796</v>
      </c>
      <c r="W597">
        <v>708.75</v>
      </c>
      <c r="X597">
        <v>719.25</v>
      </c>
      <c r="Y597">
        <v>699.5</v>
      </c>
      <c r="Z597">
        <v>720.5</v>
      </c>
      <c r="AA597">
        <v>607.65</v>
      </c>
      <c r="AB597">
        <v>722.95</v>
      </c>
      <c r="AC597" s="2">
        <f>(Table2[[#This Row],[Close Price]]/Table2[[#This Row],[Day Low]])-1</f>
        <v>1.7636684303350414E-3</v>
      </c>
      <c r="AD597" s="2">
        <f>(Table2[[#This Row],[Day High]]/Table2[[#This Row],[Close Price]])-1</f>
        <v>1.3028169014084545E-2</v>
      </c>
      <c r="AE597" s="2">
        <f>(Table2[[#This Row],[Close Price]]/Table2[[#This Row],[Current Week Low]])-1</f>
        <v>1.5010721944245908E-2</v>
      </c>
      <c r="AF597" s="2">
        <f>(Table2[[#This Row],[Current Week High]]/Table2[[#This Row],[Close Price]])-1</f>
        <v>1.4788732394366289E-2</v>
      </c>
      <c r="AG597" s="2">
        <f>(Table2[[#This Row],[Close Price]]/Table2[[#This Row],[Current Month Low]])-1</f>
        <v>0.16843577717436031</v>
      </c>
      <c r="AH597" s="2">
        <f>(Table2[[#This Row],[Current Month High]]/Table2[[#This Row],[Close Price]])-1</f>
        <v>1.8239436619718274E-2</v>
      </c>
      <c r="AI597">
        <v>21.161971830985902</v>
      </c>
      <c r="AJ597">
        <v>16.843577717435998</v>
      </c>
      <c r="AK597" t="str">
        <f>IF(AND(Table2[[#This Row],[20D EMA]]&gt;Table2[[#This Row],[50D EMA]],Table2[[#This Row],[50D EMA]]&gt;Table2[[#This Row],[200D EMA]]),"Uptrend","Downtrend/NoTrend")</f>
        <v>Downtrend/NoTrend</v>
      </c>
      <c r="AL597">
        <v>-0.05</v>
      </c>
      <c r="AM597" t="s">
        <v>10126</v>
      </c>
      <c r="AN597">
        <v>1.19</v>
      </c>
      <c r="AO597" t="s">
        <v>10125</v>
      </c>
      <c r="AP597">
        <v>-2.724864031875E-2</v>
      </c>
      <c r="AQ597">
        <f>(Table2[[#This Row],[Sharpe Ratio]]-AVERAGE(Table2[Sharpe Ratio]))/_xlfn.STDEV.P(Table2[Sharpe Ratio])</f>
        <v>-0.91986054729454469</v>
      </c>
      <c r="AR5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98" spans="1:44" x14ac:dyDescent="0.3">
      <c r="A598" t="s">
        <v>1116</v>
      </c>
      <c r="B598" t="s">
        <v>1117</v>
      </c>
      <c r="C598" t="s">
        <v>10082</v>
      </c>
      <c r="D598" t="s">
        <v>62</v>
      </c>
      <c r="E598">
        <v>10648.223882660001</v>
      </c>
      <c r="F598">
        <v>869.05</v>
      </c>
      <c r="G598">
        <v>25.016663623677299</v>
      </c>
      <c r="H598">
        <f>(Table2[[#This Row],[1Y Return vs Nifty]]-AVERAGE(Table2[1Y Return vs Nifty]))/_xlfn.STDEV.P(Table2[1Y Return vs Nifty])</f>
        <v>-0.23431819722903724</v>
      </c>
      <c r="I598">
        <v>-4.4693097225686804</v>
      </c>
      <c r="J598">
        <f>(Table2[[#This Row],[1M Return vs Nifty]]-AVERAGE(Table2[1M Return vs Nifty]))/_xlfn.STDEV.P(Table2[1M Return vs Nifty])</f>
        <v>-0.58609640886541692</v>
      </c>
      <c r="K598">
        <v>22.492099911816201</v>
      </c>
      <c r="L598">
        <f>(Table2[[#This Row],[6M Return vs Nifty]]-AVERAGE(Table2[6M Return vs Nifty]))/_xlfn.STDEV.P(Table2[6M Return vs Nifty])</f>
        <v>0.29160101955755247</v>
      </c>
      <c r="M598">
        <v>-3.12665934381651</v>
      </c>
      <c r="N598">
        <f>(Table2[[#This Row],[1W Return vs Nifty]]-AVERAGE(Table2[1W Return vs Nifty]))/_xlfn.STDEV.P(Table2[1W Return vs Nifty])</f>
        <v>-4.0764169527039852E-2</v>
      </c>
      <c r="O598">
        <v>843.43</v>
      </c>
      <c r="P598">
        <v>832.37950376833896</v>
      </c>
      <c r="Q598">
        <v>751.44427084175902</v>
      </c>
      <c r="R598">
        <v>64.548284981371395</v>
      </c>
      <c r="S598" s="2">
        <f>(Table2[[#This Row],[Close Price]]-Table2[[#This Row],[20D EMA]])/Table2[[#This Row],[20D EMA]]</f>
        <v>3.0375964810357713E-2</v>
      </c>
      <c r="T598" s="2">
        <f>(Table2[[#This Row],[Close Price]]-Table2[[#This Row],[50D EMA]])/Table2[[#This Row],[50D EMA]]</f>
        <v>4.4055020655418282E-2</v>
      </c>
      <c r="U598" s="2">
        <f>(Table2[[#This Row],[Close Price]]-Table2[[#This Row],[200D EMA]])/Table2[[#This Row],[200D EMA]]</f>
        <v>0.15650625564887252</v>
      </c>
      <c r="V598">
        <v>0.54938408998232902</v>
      </c>
      <c r="W598">
        <v>831.85</v>
      </c>
      <c r="X598">
        <v>874</v>
      </c>
      <c r="Y598">
        <v>824</v>
      </c>
      <c r="Z598">
        <v>874</v>
      </c>
      <c r="AA598">
        <v>755.95</v>
      </c>
      <c r="AB598">
        <v>882</v>
      </c>
      <c r="AC598" s="2">
        <f>(Table2[[#This Row],[Close Price]]/Table2[[#This Row],[Day Low]])-1</f>
        <v>4.4719600889583377E-2</v>
      </c>
      <c r="AD598" s="2">
        <f>(Table2[[#This Row],[Day High]]/Table2[[#This Row],[Close Price]])-1</f>
        <v>5.695874805822454E-3</v>
      </c>
      <c r="AE598" s="2">
        <f>(Table2[[#This Row],[Close Price]]/Table2[[#This Row],[Current Week Low]])-1</f>
        <v>5.4672330097087274E-2</v>
      </c>
      <c r="AF598" s="2">
        <f>(Table2[[#This Row],[Current Week High]]/Table2[[#This Row],[Close Price]])-1</f>
        <v>5.695874805822454E-3</v>
      </c>
      <c r="AG598" s="2">
        <f>(Table2[[#This Row],[Close Price]]/Table2[[#This Row],[Current Month Low]])-1</f>
        <v>0.14961306964746335</v>
      </c>
      <c r="AH598" s="2">
        <f>(Table2[[#This Row],[Current Month High]]/Table2[[#This Row],[Close Price]])-1</f>
        <v>1.4901329037454669E-2</v>
      </c>
      <c r="AI598">
        <v>4.2517691732351501</v>
      </c>
      <c r="AJ598">
        <v>54.360568383658901</v>
      </c>
      <c r="AK598" t="str">
        <f>IF(AND(Table2[[#This Row],[20D EMA]]&gt;Table2[[#This Row],[50D EMA]],Table2[[#This Row],[50D EMA]]&gt;Table2[[#This Row],[200D EMA]]),"Uptrend","Downtrend/NoTrend")</f>
        <v>Uptrend</v>
      </c>
      <c r="AL598">
        <v>0.04</v>
      </c>
      <c r="AM598" t="s">
        <v>10125</v>
      </c>
      <c r="AN598">
        <v>0.25</v>
      </c>
      <c r="AO598" t="s">
        <v>10125</v>
      </c>
      <c r="AP598">
        <v>-2.8382717509522998E-2</v>
      </c>
      <c r="AQ598">
        <f>(Table2[[#This Row],[Sharpe Ratio]]-AVERAGE(Table2[Sharpe Ratio]))/_xlfn.STDEV.P(Table2[Sharpe Ratio])</f>
        <v>-0.93268229829209537</v>
      </c>
      <c r="AR5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-1.5022600543560367</v>
      </c>
    </row>
    <row r="599" spans="1:44" x14ac:dyDescent="0.3">
      <c r="A599" t="s">
        <v>2040</v>
      </c>
      <c r="B599" t="s">
        <v>2041</v>
      </c>
      <c r="C599" t="s">
        <v>10082</v>
      </c>
      <c r="D599" t="s">
        <v>207</v>
      </c>
      <c r="E599">
        <v>2801.7139076499998</v>
      </c>
      <c r="F599">
        <v>178.7</v>
      </c>
      <c r="G599">
        <v>2.6077422988997201</v>
      </c>
      <c r="H599">
        <f>(Table2[[#This Row],[1Y Return vs Nifty]]-AVERAGE(Table2[1Y Return vs Nifty]))/_xlfn.STDEV.P(Table2[1Y Return vs Nifty])</f>
        <v>-0.50248289287658743</v>
      </c>
      <c r="I599">
        <v>-20.666947518581601</v>
      </c>
      <c r="J599">
        <f>(Table2[[#This Row],[1M Return vs Nifty]]-AVERAGE(Table2[1M Return vs Nifty]))/_xlfn.STDEV.P(Table2[1M Return vs Nifty])</f>
        <v>-2.0862689291338303</v>
      </c>
      <c r="K599">
        <v>-9.2876344556733805</v>
      </c>
      <c r="L599">
        <f>(Table2[[#This Row],[6M Return vs Nifty]]-AVERAGE(Table2[6M Return vs Nifty]))/_xlfn.STDEV.P(Table2[6M Return vs Nifty])</f>
        <v>-0.67926824531349239</v>
      </c>
      <c r="M599">
        <v>-7.7789701733835503</v>
      </c>
      <c r="N599">
        <f>(Table2[[#This Row],[1W Return vs Nifty]]-AVERAGE(Table2[1W Return vs Nifty]))/_xlfn.STDEV.P(Table2[1W Return vs Nifty])</f>
        <v>-0.95309874085887047</v>
      </c>
      <c r="O599">
        <v>174.11</v>
      </c>
      <c r="P599">
        <v>186.99629187064701</v>
      </c>
      <c r="Q599">
        <v>186.847641511505</v>
      </c>
      <c r="R599">
        <v>59.995144012804701</v>
      </c>
      <c r="S599" s="2">
        <f>(Table2[[#This Row],[Close Price]]-Table2[[#This Row],[20D EMA]])/Table2[[#This Row],[20D EMA]]</f>
        <v>2.6362644305324076E-2</v>
      </c>
      <c r="T599" s="2">
        <f>(Table2[[#This Row],[Close Price]]-Table2[[#This Row],[50D EMA]])/Table2[[#This Row],[50D EMA]]</f>
        <v>-4.4366076929407292E-2</v>
      </c>
      <c r="U599" s="2">
        <f>(Table2[[#This Row],[Close Price]]-Table2[[#This Row],[200D EMA]])/Table2[[#This Row],[200D EMA]]</f>
        <v>-4.360580334648393E-2</v>
      </c>
      <c r="V599">
        <v>0.84618609652073495</v>
      </c>
      <c r="W599">
        <v>172</v>
      </c>
      <c r="X599">
        <v>184.8</v>
      </c>
      <c r="Y599">
        <v>166.1</v>
      </c>
      <c r="Z599">
        <v>184.8</v>
      </c>
      <c r="AA599">
        <v>133</v>
      </c>
      <c r="AB599">
        <v>184.8</v>
      </c>
      <c r="AC599" s="2">
        <f>(Table2[[#This Row],[Close Price]]/Table2[[#This Row],[Day Low]])-1</f>
        <v>3.8953488372093004E-2</v>
      </c>
      <c r="AD599" s="2">
        <f>(Table2[[#This Row],[Day High]]/Table2[[#This Row],[Close Price]])-1</f>
        <v>3.4135422495803258E-2</v>
      </c>
      <c r="AE599" s="2">
        <f>(Table2[[#This Row],[Close Price]]/Table2[[#This Row],[Current Week Low]])-1</f>
        <v>7.585791691751953E-2</v>
      </c>
      <c r="AF599" s="2">
        <f>(Table2[[#This Row],[Current Week High]]/Table2[[#This Row],[Close Price]])-1</f>
        <v>3.4135422495803258E-2</v>
      </c>
      <c r="AG599" s="2">
        <f>(Table2[[#This Row],[Close Price]]/Table2[[#This Row],[Current Month Low]])-1</f>
        <v>0.34360902255639081</v>
      </c>
      <c r="AH599" s="2">
        <f>(Table2[[#This Row],[Current Month High]]/Table2[[#This Row],[Close Price]])-1</f>
        <v>3.4135422495803258E-2</v>
      </c>
      <c r="AI599">
        <v>58.365976496922201</v>
      </c>
      <c r="AJ599">
        <v>34.360902255638997</v>
      </c>
      <c r="AK599" t="str">
        <f>IF(AND(Table2[[#This Row],[20D EMA]]&gt;Table2[[#This Row],[50D EMA]],Table2[[#This Row],[50D EMA]]&gt;Table2[[#This Row],[200D EMA]]),"Uptrend","Downtrend/NoTrend")</f>
        <v>Downtrend/NoTrend</v>
      </c>
      <c r="AL599">
        <v>-0.3</v>
      </c>
      <c r="AM599" t="s">
        <v>10126</v>
      </c>
      <c r="AN599">
        <v>8.07</v>
      </c>
      <c r="AO599" t="s">
        <v>10125</v>
      </c>
      <c r="AP599">
        <v>-2.9015673672876E-2</v>
      </c>
      <c r="AQ599">
        <f>(Table2[[#This Row],[Sharpe Ratio]]-AVERAGE(Table2[Sharpe Ratio]))/_xlfn.STDEV.P(Table2[Sharpe Ratio])</f>
        <v>-0.93983843050682192</v>
      </c>
      <c r="AR5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00" spans="1:44" x14ac:dyDescent="0.3">
      <c r="A600" t="s">
        <v>338</v>
      </c>
      <c r="B600" t="s">
        <v>339</v>
      </c>
      <c r="C600" t="s">
        <v>10076</v>
      </c>
      <c r="D600" t="s">
        <v>49</v>
      </c>
      <c r="E600">
        <v>72096.892865235</v>
      </c>
      <c r="F600">
        <v>1795.85</v>
      </c>
      <c r="G600">
        <v>17.398493298549901</v>
      </c>
      <c r="H600">
        <f>(Table2[[#This Row],[1Y Return vs Nifty]]-AVERAGE(Table2[1Y Return vs Nifty]))/_xlfn.STDEV.P(Table2[1Y Return vs Nifty])</f>
        <v>-0.3254838672325337</v>
      </c>
      <c r="I600">
        <v>1.9912766440460801</v>
      </c>
      <c r="J600">
        <f>(Table2[[#This Row],[1M Return vs Nifty]]-AVERAGE(Table2[1M Return vs Nifty]))/_xlfn.STDEV.P(Table2[1M Return vs Nifty])</f>
        <v>1.2262083531660835E-2</v>
      </c>
      <c r="K600">
        <v>10.1171950682659</v>
      </c>
      <c r="L600">
        <f>(Table2[[#This Row],[6M Return vs Nifty]]-AVERAGE(Table2[6M Return vs Nifty]))/_xlfn.STDEV.P(Table2[6M Return vs Nifty])</f>
        <v>-8.6451692569502456E-2</v>
      </c>
      <c r="M600">
        <v>1.9795867571455199</v>
      </c>
      <c r="N600">
        <f>(Table2[[#This Row],[1W Return vs Nifty]]-AVERAGE(Table2[1W Return vs Nifty]))/_xlfn.STDEV.P(Table2[1W Return vs Nifty])</f>
        <v>0.96058871042865535</v>
      </c>
      <c r="O600">
        <v>1754.07</v>
      </c>
      <c r="P600">
        <v>1697.2979357137799</v>
      </c>
      <c r="Q600">
        <v>1496.2418884445799</v>
      </c>
      <c r="R600">
        <v>59.232321609187103</v>
      </c>
      <c r="S600" s="2">
        <f>(Table2[[#This Row],[Close Price]]-Table2[[#This Row],[20D EMA]])/Table2[[#This Row],[20D EMA]]</f>
        <v>2.3818889782049733E-2</v>
      </c>
      <c r="T600" s="2">
        <f>(Table2[[#This Row],[Close Price]]-Table2[[#This Row],[50D EMA]])/Table2[[#This Row],[50D EMA]]</f>
        <v>5.8064092468700861E-2</v>
      </c>
      <c r="U600" s="2">
        <f>(Table2[[#This Row],[Close Price]]-Table2[[#This Row],[200D EMA]])/Table2[[#This Row],[200D EMA]]</f>
        <v>0.20024042494016658</v>
      </c>
      <c r="V600">
        <v>0.93541044051139999</v>
      </c>
      <c r="W600">
        <v>1792</v>
      </c>
      <c r="X600">
        <v>1856.85</v>
      </c>
      <c r="Y600">
        <v>1702.05</v>
      </c>
      <c r="Z600">
        <v>1856.85</v>
      </c>
      <c r="AA600">
        <v>1579.1</v>
      </c>
      <c r="AB600">
        <v>1856.85</v>
      </c>
      <c r="AC600" s="2">
        <f>(Table2[[#This Row],[Close Price]]/Table2[[#This Row],[Day Low]])-1</f>
        <v>2.1484375000000444E-3</v>
      </c>
      <c r="AD600" s="2">
        <f>(Table2[[#This Row],[Day High]]/Table2[[#This Row],[Close Price]])-1</f>
        <v>3.3967202160536836E-2</v>
      </c>
      <c r="AE600" s="2">
        <f>(Table2[[#This Row],[Close Price]]/Table2[[#This Row],[Current Week Low]])-1</f>
        <v>5.511001439440677E-2</v>
      </c>
      <c r="AF600" s="2">
        <f>(Table2[[#This Row],[Current Week High]]/Table2[[#This Row],[Close Price]])-1</f>
        <v>3.3967202160536836E-2</v>
      </c>
      <c r="AG600" s="2">
        <f>(Table2[[#This Row],[Close Price]]/Table2[[#This Row],[Current Month Low]])-1</f>
        <v>0.13726173136596787</v>
      </c>
      <c r="AH600" s="2">
        <f>(Table2[[#This Row],[Current Month High]]/Table2[[#This Row],[Close Price]])-1</f>
        <v>3.3967202160536836E-2</v>
      </c>
      <c r="AI600">
        <v>3.39672021605368</v>
      </c>
      <c r="AJ600">
        <v>51.888188776588997</v>
      </c>
      <c r="AK600" t="str">
        <f>IF(AND(Table2[[#This Row],[20D EMA]]&gt;Table2[[#This Row],[50D EMA]],Table2[[#This Row],[50D EMA]]&gt;Table2[[#This Row],[200D EMA]]),"Uptrend","Downtrend/NoTrend")</f>
        <v>Uptrend</v>
      </c>
      <c r="AL600">
        <v>-0.01</v>
      </c>
      <c r="AM600" t="s">
        <v>10126</v>
      </c>
      <c r="AN600">
        <v>2.2200000000000002</v>
      </c>
      <c r="AO600" t="s">
        <v>10125</v>
      </c>
      <c r="AP600">
        <v>-2.9017510778126001E-2</v>
      </c>
      <c r="AQ600">
        <f>(Table2[[#This Row],[Sharpe Ratio]]-AVERAGE(Table2[Sharpe Ratio]))/_xlfn.STDEV.P(Table2[Sharpe Ratio])</f>
        <v>-0.93985920061512085</v>
      </c>
      <c r="AR6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-0.3789439664568407</v>
      </c>
    </row>
    <row r="601" spans="1:44" x14ac:dyDescent="0.3">
      <c r="A601" t="s">
        <v>1310</v>
      </c>
      <c r="B601" t="s">
        <v>1311</v>
      </c>
      <c r="C601" t="s">
        <v>10078</v>
      </c>
      <c r="D601" t="s">
        <v>414</v>
      </c>
      <c r="E601">
        <v>8141.3576206500002</v>
      </c>
      <c r="F601">
        <v>597.54999999999995</v>
      </c>
      <c r="G601">
        <v>26.581997159166999</v>
      </c>
      <c r="H601">
        <f>(Table2[[#This Row],[1Y Return vs Nifty]]-AVERAGE(Table2[1Y Return vs Nifty]))/_xlfn.STDEV.P(Table2[1Y Return vs Nifty])</f>
        <v>-0.21558605099818043</v>
      </c>
      <c r="I601">
        <v>8.1469278720091207</v>
      </c>
      <c r="J601">
        <f>(Table2[[#This Row],[1M Return vs Nifty]]-AVERAGE(Table2[1M Return vs Nifty]))/_xlfn.STDEV.P(Table2[1M Return vs Nifty])</f>
        <v>0.58237847536873277</v>
      </c>
      <c r="K601">
        <v>38.674031946987697</v>
      </c>
      <c r="L601">
        <f>(Table2[[#This Row],[6M Return vs Nifty]]-AVERAGE(Table2[6M Return vs Nifty]))/_xlfn.STDEV.P(Table2[6M Return vs Nifty])</f>
        <v>0.7859582183153847</v>
      </c>
      <c r="M601">
        <v>-9.2115717501138796</v>
      </c>
      <c r="N601">
        <f>(Table2[[#This Row],[1W Return vs Nifty]]-AVERAGE(Table2[1W Return vs Nifty]))/_xlfn.STDEV.P(Table2[1W Return vs Nifty])</f>
        <v>-1.2340369655985113</v>
      </c>
      <c r="O601">
        <v>592.24</v>
      </c>
      <c r="P601">
        <v>562.17444390876597</v>
      </c>
      <c r="Q601">
        <v>498.04502009934998</v>
      </c>
      <c r="R601">
        <v>48.226488010996597</v>
      </c>
      <c r="S601" s="2">
        <f>(Table2[[#This Row],[Close Price]]-Table2[[#This Row],[20D EMA]])/Table2[[#This Row],[20D EMA]]</f>
        <v>8.9659597460488068E-3</v>
      </c>
      <c r="T601" s="2">
        <f>(Table2[[#This Row],[Close Price]]-Table2[[#This Row],[50D EMA]])/Table2[[#This Row],[50D EMA]]</f>
        <v>6.2926297120996497E-2</v>
      </c>
      <c r="U601" s="2">
        <f>(Table2[[#This Row],[Close Price]]-Table2[[#This Row],[200D EMA]])/Table2[[#This Row],[200D EMA]]</f>
        <v>0.19979113510822921</v>
      </c>
      <c r="V601">
        <v>1.57542342624717</v>
      </c>
      <c r="W601">
        <v>590</v>
      </c>
      <c r="X601">
        <v>605.4</v>
      </c>
      <c r="Y601">
        <v>584.04999999999995</v>
      </c>
      <c r="Z601">
        <v>634.5</v>
      </c>
      <c r="AA601">
        <v>486.45</v>
      </c>
      <c r="AB601">
        <v>672</v>
      </c>
      <c r="AC601" s="2">
        <f>(Table2[[#This Row],[Close Price]]/Table2[[#This Row],[Day Low]])-1</f>
        <v>1.2796610169491407E-2</v>
      </c>
      <c r="AD601" s="2">
        <f>(Table2[[#This Row],[Day High]]/Table2[[#This Row],[Close Price]])-1</f>
        <v>1.3136975985273303E-2</v>
      </c>
      <c r="AE601" s="2">
        <f>(Table2[[#This Row],[Close Price]]/Table2[[#This Row],[Current Week Low]])-1</f>
        <v>2.3114459378477781E-2</v>
      </c>
      <c r="AF601" s="2">
        <f>(Table2[[#This Row],[Current Week High]]/Table2[[#This Row],[Close Price]])-1</f>
        <v>6.1835829637687301E-2</v>
      </c>
      <c r="AG601" s="2">
        <f>(Table2[[#This Row],[Close Price]]/Table2[[#This Row],[Current Month Low]])-1</f>
        <v>0.22838935142357886</v>
      </c>
      <c r="AH601" s="2">
        <f>(Table2[[#This Row],[Current Month High]]/Table2[[#This Row],[Close Price]])-1</f>
        <v>0.12459208434440638</v>
      </c>
      <c r="AI601">
        <v>12.459208434440599</v>
      </c>
      <c r="AJ601">
        <v>54.845814977973497</v>
      </c>
      <c r="AK601" t="str">
        <f>IF(AND(Table2[[#This Row],[20D EMA]]&gt;Table2[[#This Row],[50D EMA]],Table2[[#This Row],[50D EMA]]&gt;Table2[[#This Row],[200D EMA]]),"Uptrend","Downtrend/NoTrend")</f>
        <v>Uptrend</v>
      </c>
      <c r="AL601">
        <v>0.08</v>
      </c>
      <c r="AM601" t="s">
        <v>10125</v>
      </c>
      <c r="AN601">
        <v>-2.41</v>
      </c>
      <c r="AO601" t="s">
        <v>10126</v>
      </c>
      <c r="AP601">
        <v>-3.0737178535503E-2</v>
      </c>
      <c r="AQ601">
        <f>(Table2[[#This Row],[Sharpe Ratio]]-AVERAGE(Table2[Sharpe Ratio]))/_xlfn.STDEV.P(Table2[Sharpe Ratio])</f>
        <v>-0.95930157364140078</v>
      </c>
      <c r="AR6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-1.040587896553975</v>
      </c>
    </row>
    <row r="602" spans="1:44" x14ac:dyDescent="0.3">
      <c r="A602" t="s">
        <v>1240</v>
      </c>
      <c r="B602" t="s">
        <v>1241</v>
      </c>
      <c r="C602" t="s">
        <v>10087</v>
      </c>
      <c r="D602" t="s">
        <v>151</v>
      </c>
      <c r="E602">
        <v>8740.8653853699998</v>
      </c>
      <c r="F602">
        <v>1027.8499999999999</v>
      </c>
      <c r="G602">
        <v>10.9936018830658</v>
      </c>
      <c r="H602">
        <f>(Table2[[#This Row],[1Y Return vs Nifty]]-AVERAGE(Table2[1Y Return vs Nifty]))/_xlfn.STDEV.P(Table2[1Y Return vs Nifty])</f>
        <v>-0.40213038368889636</v>
      </c>
      <c r="I602">
        <v>3.5201890627178498</v>
      </c>
      <c r="J602">
        <f>(Table2[[#This Row],[1M Return vs Nifty]]-AVERAGE(Table2[1M Return vs Nifty]))/_xlfn.STDEV.P(Table2[1M Return vs Nifty])</f>
        <v>0.15386497805700244</v>
      </c>
      <c r="K602">
        <v>19.826578208788199</v>
      </c>
      <c r="L602">
        <f>(Table2[[#This Row],[6M Return vs Nifty]]-AVERAGE(Table2[6M Return vs Nifty]))/_xlfn.STDEV.P(Table2[6M Return vs Nifty])</f>
        <v>0.21016946741204473</v>
      </c>
      <c r="M602">
        <v>-1.2106719138826001</v>
      </c>
      <c r="N602">
        <f>(Table2[[#This Row],[1W Return vs Nifty]]-AVERAGE(Table2[1W Return vs Nifty]))/_xlfn.STDEV.P(Table2[1W Return vs Nifty])</f>
        <v>0.33496772685801024</v>
      </c>
      <c r="O602">
        <v>1010.14</v>
      </c>
      <c r="P602">
        <v>984.960466934848</v>
      </c>
      <c r="Q602">
        <v>877.95289026258695</v>
      </c>
      <c r="R602">
        <v>53.797699049624498</v>
      </c>
      <c r="S602" s="2">
        <f>(Table2[[#This Row],[Close Price]]-Table2[[#This Row],[20D EMA]])/Table2[[#This Row],[20D EMA]]</f>
        <v>1.7532223256182235E-2</v>
      </c>
      <c r="T602" s="2">
        <f>(Table2[[#This Row],[Close Price]]-Table2[[#This Row],[50D EMA]])/Table2[[#This Row],[50D EMA]]</f>
        <v>4.3544420821905856E-2</v>
      </c>
      <c r="U602" s="2">
        <f>(Table2[[#This Row],[Close Price]]-Table2[[#This Row],[200D EMA]])/Table2[[#This Row],[200D EMA]]</f>
        <v>0.1707347984156419</v>
      </c>
      <c r="V602">
        <v>0.43158651775854301</v>
      </c>
      <c r="W602">
        <v>1023.25</v>
      </c>
      <c r="X602">
        <v>1048.9000000000001</v>
      </c>
      <c r="Y602">
        <v>979.65</v>
      </c>
      <c r="Z602">
        <v>1093.3</v>
      </c>
      <c r="AA602">
        <v>850</v>
      </c>
      <c r="AB602">
        <v>1093.3</v>
      </c>
      <c r="AC602" s="2">
        <f>(Table2[[#This Row],[Close Price]]/Table2[[#This Row],[Day Low]])-1</f>
        <v>4.4954800879548618E-3</v>
      </c>
      <c r="AD602" s="2">
        <f>(Table2[[#This Row],[Day High]]/Table2[[#This Row],[Close Price]])-1</f>
        <v>2.0479641971104856E-2</v>
      </c>
      <c r="AE602" s="2">
        <f>(Table2[[#This Row],[Close Price]]/Table2[[#This Row],[Current Week Low]])-1</f>
        <v>4.9201245342724409E-2</v>
      </c>
      <c r="AF602" s="2">
        <f>(Table2[[#This Row],[Current Week High]]/Table2[[#This Row],[Close Price]])-1</f>
        <v>6.367660650873197E-2</v>
      </c>
      <c r="AG602" s="2">
        <f>(Table2[[#This Row],[Close Price]]/Table2[[#This Row],[Current Month Low]])-1</f>
        <v>0.20923529411764696</v>
      </c>
      <c r="AH602" s="2">
        <f>(Table2[[#This Row],[Current Month High]]/Table2[[#This Row],[Close Price]])-1</f>
        <v>6.367660650873197E-2</v>
      </c>
      <c r="AI602">
        <v>13.051515298924899</v>
      </c>
      <c r="AJ602">
        <v>48.308202871365701</v>
      </c>
      <c r="AK602" t="str">
        <f>IF(AND(Table2[[#This Row],[20D EMA]]&gt;Table2[[#This Row],[50D EMA]],Table2[[#This Row],[50D EMA]]&gt;Table2[[#This Row],[200D EMA]]),"Uptrend","Downtrend/NoTrend")</f>
        <v>Uptrend</v>
      </c>
      <c r="AL602">
        <v>0.09</v>
      </c>
      <c r="AM602" t="s">
        <v>10125</v>
      </c>
      <c r="AN602">
        <v>0.52</v>
      </c>
      <c r="AO602" t="s">
        <v>10125</v>
      </c>
      <c r="AP602">
        <v>-3.0755924473371998E-2</v>
      </c>
      <c r="AQ602">
        <f>(Table2[[#This Row],[Sharpe Ratio]]-AVERAGE(Table2[Sharpe Ratio]))/_xlfn.STDEV.P(Table2[Sharpe Ratio])</f>
        <v>-0.95951351313681388</v>
      </c>
      <c r="AR6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-0.66264172449865288</v>
      </c>
    </row>
    <row r="603" spans="1:44" x14ac:dyDescent="0.3">
      <c r="A603" t="s">
        <v>1539</v>
      </c>
      <c r="B603" t="s">
        <v>1540</v>
      </c>
      <c r="C603" t="s">
        <v>10087</v>
      </c>
      <c r="D603" t="s">
        <v>89</v>
      </c>
      <c r="E603">
        <v>5779.4947733899999</v>
      </c>
      <c r="F603">
        <v>2922.35</v>
      </c>
      <c r="G603">
        <v>9.4654753117142096</v>
      </c>
      <c r="H603">
        <f>(Table2[[#This Row],[1Y Return vs Nifty]]-AVERAGE(Table2[1Y Return vs Nifty]))/_xlfn.STDEV.P(Table2[1Y Return vs Nifty])</f>
        <v>-0.42041727893825981</v>
      </c>
      <c r="I603">
        <v>23.382419341136799</v>
      </c>
      <c r="J603">
        <f>(Table2[[#This Row],[1M Return vs Nifty]]-AVERAGE(Table2[1M Return vs Nifty]))/_xlfn.STDEV.P(Table2[1M Return vs Nifty])</f>
        <v>1.9934401327911004</v>
      </c>
      <c r="K603">
        <v>34.272461512130903</v>
      </c>
      <c r="L603">
        <f>(Table2[[#This Row],[6M Return vs Nifty]]-AVERAGE(Table2[6M Return vs Nifty]))/_xlfn.STDEV.P(Table2[6M Return vs Nifty])</f>
        <v>0.65149046591216953</v>
      </c>
      <c r="M603">
        <v>4.8677718523636901</v>
      </c>
      <c r="N603">
        <f>(Table2[[#This Row],[1W Return vs Nifty]]-AVERAGE(Table2[1W Return vs Nifty]))/_xlfn.STDEV.P(Table2[1W Return vs Nifty])</f>
        <v>1.5269719997881226</v>
      </c>
      <c r="O603">
        <v>2702.93</v>
      </c>
      <c r="P603">
        <v>2429.8496609890799</v>
      </c>
      <c r="Q603">
        <v>2193.9811151193398</v>
      </c>
      <c r="R603">
        <v>80.210227496507997</v>
      </c>
      <c r="S603" s="2">
        <f>(Table2[[#This Row],[Close Price]]-Table2[[#This Row],[20D EMA]])/Table2[[#This Row],[20D EMA]]</f>
        <v>8.1178572882020655E-2</v>
      </c>
      <c r="T603" s="2">
        <f>(Table2[[#This Row],[Close Price]]-Table2[[#This Row],[50D EMA]])/Table2[[#This Row],[50D EMA]]</f>
        <v>0.20268757648588259</v>
      </c>
      <c r="U603" s="2">
        <f>(Table2[[#This Row],[Close Price]]-Table2[[#This Row],[200D EMA]])/Table2[[#This Row],[200D EMA]]</f>
        <v>0.33198502934289886</v>
      </c>
      <c r="V603">
        <v>0.70273116845633299</v>
      </c>
      <c r="W603">
        <v>2855</v>
      </c>
      <c r="X603">
        <v>2958.95</v>
      </c>
      <c r="Y603">
        <v>2800</v>
      </c>
      <c r="Z603">
        <v>2960</v>
      </c>
      <c r="AA603">
        <v>2087.35</v>
      </c>
      <c r="AB603">
        <v>2960</v>
      </c>
      <c r="AC603" s="2">
        <f>(Table2[[#This Row],[Close Price]]/Table2[[#This Row],[Day Low]])-1</f>
        <v>2.3590192644483254E-2</v>
      </c>
      <c r="AD603" s="2">
        <f>(Table2[[#This Row],[Day High]]/Table2[[#This Row],[Close Price]])-1</f>
        <v>1.2524167194210012E-2</v>
      </c>
      <c r="AE603" s="2">
        <f>(Table2[[#This Row],[Close Price]]/Table2[[#This Row],[Current Week Low]])-1</f>
        <v>4.3696428571428525E-2</v>
      </c>
      <c r="AF603" s="2">
        <f>(Table2[[#This Row],[Current Week High]]/Table2[[#This Row],[Close Price]])-1</f>
        <v>1.2883467072732691E-2</v>
      </c>
      <c r="AG603" s="2">
        <f>(Table2[[#This Row],[Close Price]]/Table2[[#This Row],[Current Month Low]])-1</f>
        <v>0.4000287445804489</v>
      </c>
      <c r="AH603" s="2">
        <f>(Table2[[#This Row],[Current Month High]]/Table2[[#This Row],[Close Price]])-1</f>
        <v>1.2883467072732691E-2</v>
      </c>
      <c r="AI603">
        <v>1.28834670727326</v>
      </c>
      <c r="AJ603">
        <v>83.219435736677099</v>
      </c>
      <c r="AK603" t="str">
        <f>IF(AND(Table2[[#This Row],[20D EMA]]&gt;Table2[[#This Row],[50D EMA]],Table2[[#This Row],[50D EMA]]&gt;Table2[[#This Row],[200D EMA]]),"Uptrend","Downtrend/NoTrend")</f>
        <v>Uptrend</v>
      </c>
      <c r="AL603">
        <v>0.25</v>
      </c>
      <c r="AM603" t="s">
        <v>10125</v>
      </c>
      <c r="AN603">
        <v>6.73</v>
      </c>
      <c r="AO603" t="s">
        <v>10125</v>
      </c>
      <c r="AP603">
        <v>-3.1665006977638001E-2</v>
      </c>
      <c r="AQ603">
        <f>(Table2[[#This Row],[Sharpe Ratio]]-AVERAGE(Table2[Sharpe Ratio]))/_xlfn.STDEV.P(Table2[Sharpe Ratio])</f>
        <v>-0.96979149915113749</v>
      </c>
      <c r="AR6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2.7816938204019954</v>
      </c>
    </row>
    <row r="604" spans="1:44" x14ac:dyDescent="0.3">
      <c r="A604" t="s">
        <v>1816</v>
      </c>
      <c r="B604" t="s">
        <v>1817</v>
      </c>
      <c r="C604" t="s">
        <v>10084</v>
      </c>
      <c r="D604" t="s">
        <v>1489</v>
      </c>
      <c r="E604">
        <v>3752.8309274199901</v>
      </c>
      <c r="F604">
        <v>519.70000000000005</v>
      </c>
      <c r="G604">
        <v>-0.986145402137658</v>
      </c>
      <c r="H604">
        <f>(Table2[[#This Row],[1Y Return vs Nifty]]-AVERAGE(Table2[1Y Return vs Nifty]))/_xlfn.STDEV.P(Table2[1Y Return vs Nifty])</f>
        <v>-0.5454904873775569</v>
      </c>
      <c r="I604">
        <v>15.040500269292</v>
      </c>
      <c r="J604">
        <f>(Table2[[#This Row],[1M Return vs Nifty]]-AVERAGE(Table2[1M Return vs Nifty]))/_xlfn.STDEV.P(Table2[1M Return vs Nifty])</f>
        <v>1.220838725383103</v>
      </c>
      <c r="K604">
        <v>-2.5270790747990199</v>
      </c>
      <c r="L604">
        <f>(Table2[[#This Row],[6M Return vs Nifty]]-AVERAGE(Table2[6M Return vs Nifty]))/_xlfn.STDEV.P(Table2[6M Return vs Nifty])</f>
        <v>-0.47273362306491862</v>
      </c>
      <c r="M604">
        <v>-3.97378867498891</v>
      </c>
      <c r="N604">
        <f>(Table2[[#This Row],[1W Return vs Nifty]]-AVERAGE(Table2[1W Return vs Nifty]))/_xlfn.STDEV.P(Table2[1W Return vs Nifty])</f>
        <v>-0.20688922082541095</v>
      </c>
      <c r="O604">
        <v>485.83</v>
      </c>
      <c r="P604">
        <v>458.332926741888</v>
      </c>
      <c r="Q604">
        <v>450.48205603461003</v>
      </c>
      <c r="R604">
        <v>75.047053213514801</v>
      </c>
      <c r="S604" s="2">
        <f>(Table2[[#This Row],[Close Price]]-Table2[[#This Row],[20D EMA]])/Table2[[#This Row],[20D EMA]]</f>
        <v>6.9715744190354784E-2</v>
      </c>
      <c r="T604" s="2">
        <f>(Table2[[#This Row],[Close Price]]-Table2[[#This Row],[50D EMA]])/Table2[[#This Row],[50D EMA]]</f>
        <v>0.13389191497618749</v>
      </c>
      <c r="U604" s="2">
        <f>(Table2[[#This Row],[Close Price]]-Table2[[#This Row],[200D EMA]])/Table2[[#This Row],[200D EMA]]</f>
        <v>0.15365305462926604</v>
      </c>
      <c r="V604">
        <v>3.0521981470936201</v>
      </c>
      <c r="W604">
        <v>516</v>
      </c>
      <c r="X604">
        <v>525.25</v>
      </c>
      <c r="Y604">
        <v>514.15</v>
      </c>
      <c r="Z604">
        <v>551</v>
      </c>
      <c r="AA604">
        <v>375</v>
      </c>
      <c r="AB604">
        <v>551</v>
      </c>
      <c r="AC604" s="2">
        <f>(Table2[[#This Row],[Close Price]]/Table2[[#This Row],[Day Low]])-1</f>
        <v>7.1705426356589719E-3</v>
      </c>
      <c r="AD604" s="2">
        <f>(Table2[[#This Row],[Day High]]/Table2[[#This Row],[Close Price]])-1</f>
        <v>1.06792380219356E-2</v>
      </c>
      <c r="AE604" s="2">
        <f>(Table2[[#This Row],[Close Price]]/Table2[[#This Row],[Current Week Low]])-1</f>
        <v>1.0794515219294087E-2</v>
      </c>
      <c r="AF604" s="2">
        <f>(Table2[[#This Row],[Current Week High]]/Table2[[#This Row],[Close Price]])-1</f>
        <v>6.022705406965545E-2</v>
      </c>
      <c r="AG604" s="2">
        <f>(Table2[[#This Row],[Close Price]]/Table2[[#This Row],[Current Month Low]])-1</f>
        <v>0.3858666666666668</v>
      </c>
      <c r="AH604" s="2">
        <f>(Table2[[#This Row],[Current Month High]]/Table2[[#This Row],[Close Price]])-1</f>
        <v>6.022705406965545E-2</v>
      </c>
      <c r="AI604">
        <v>6.0227054069655397</v>
      </c>
      <c r="AJ604">
        <v>40.099743900795197</v>
      </c>
      <c r="AK604" t="str">
        <f>IF(AND(Table2[[#This Row],[20D EMA]]&gt;Table2[[#This Row],[50D EMA]],Table2[[#This Row],[50D EMA]]&gt;Table2[[#This Row],[200D EMA]]),"Uptrend","Downtrend/NoTrend")</f>
        <v>Uptrend</v>
      </c>
      <c r="AL604">
        <v>7.0000000000000007E-2</v>
      </c>
      <c r="AM604" t="s">
        <v>10125</v>
      </c>
      <c r="AN604">
        <v>10.45</v>
      </c>
      <c r="AO604" t="s">
        <v>10125</v>
      </c>
      <c r="AP604">
        <v>-3.3104813825741999E-2</v>
      </c>
      <c r="AQ604">
        <f>(Table2[[#This Row],[Sharpe Ratio]]-AVERAGE(Table2[Sharpe Ratio]))/_xlfn.STDEV.P(Table2[Sharpe Ratio])</f>
        <v>-0.98606979576194798</v>
      </c>
      <c r="AR6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-0.99034440164673154</v>
      </c>
    </row>
    <row r="605" spans="1:44" x14ac:dyDescent="0.3">
      <c r="A605" t="s">
        <v>47</v>
      </c>
      <c r="B605" t="s">
        <v>48</v>
      </c>
      <c r="C605" t="s">
        <v>10076</v>
      </c>
      <c r="D605" t="s">
        <v>49</v>
      </c>
      <c r="E605">
        <v>439746.67603600398</v>
      </c>
      <c r="F605">
        <v>7115.55</v>
      </c>
      <c r="G605">
        <v>-26.199882771521999</v>
      </c>
      <c r="H605">
        <f>(Table2[[#This Row],[1Y Return vs Nifty]]-AVERAGE(Table2[1Y Return vs Nifty]))/_xlfn.STDEV.P(Table2[1Y Return vs Nifty])</f>
        <v>-0.84722005792685817</v>
      </c>
      <c r="I605">
        <v>-1.40711318527539</v>
      </c>
      <c r="J605">
        <f>(Table2[[#This Row],[1M Return vs Nifty]]-AVERAGE(Table2[1M Return vs Nifty]))/_xlfn.STDEV.P(Table2[1M Return vs Nifty])</f>
        <v>-0.30248572718692784</v>
      </c>
      <c r="K605">
        <v>-12.2195274035028</v>
      </c>
      <c r="L605">
        <f>(Table2[[#This Row],[6M Return vs Nifty]]-AVERAGE(Table2[6M Return vs Nifty]))/_xlfn.STDEV.P(Table2[6M Return vs Nifty])</f>
        <v>-0.7688374254087067</v>
      </c>
      <c r="M605">
        <v>-2.4913494121119699</v>
      </c>
      <c r="N605">
        <f>(Table2[[#This Row],[1W Return vs Nifty]]-AVERAGE(Table2[1W Return vs Nifty]))/_xlfn.STDEV.P(Table2[1W Return vs Nifty])</f>
        <v>8.3822350041012558E-2</v>
      </c>
      <c r="O605">
        <v>7087.99</v>
      </c>
      <c r="P605">
        <v>6994.9636214291904</v>
      </c>
      <c r="Q605">
        <v>7008.6569937300001</v>
      </c>
      <c r="R605">
        <v>49.348444009296102</v>
      </c>
      <c r="S605" s="2">
        <f>(Table2[[#This Row],[Close Price]]-Table2[[#This Row],[20D EMA]])/Table2[[#This Row],[20D EMA]]</f>
        <v>3.8882673367203399E-3</v>
      </c>
      <c r="T605" s="2">
        <f>(Table2[[#This Row],[Close Price]]-Table2[[#This Row],[50D EMA]])/Table2[[#This Row],[50D EMA]]</f>
        <v>1.7239028692213828E-2</v>
      </c>
      <c r="U605" s="2">
        <f>(Table2[[#This Row],[Close Price]]-Table2[[#This Row],[200D EMA]])/Table2[[#This Row],[200D EMA]]</f>
        <v>1.5251567649212601E-2</v>
      </c>
      <c r="V605">
        <v>0.78240781452637898</v>
      </c>
      <c r="W605">
        <v>7105.3</v>
      </c>
      <c r="X605">
        <v>7226</v>
      </c>
      <c r="Y605">
        <v>6998</v>
      </c>
      <c r="Z605">
        <v>7239</v>
      </c>
      <c r="AA605">
        <v>6375.7</v>
      </c>
      <c r="AB605">
        <v>7429.45</v>
      </c>
      <c r="AC605" s="2">
        <f>(Table2[[#This Row],[Close Price]]/Table2[[#This Row],[Day Low]])-1</f>
        <v>1.4425851125217104E-3</v>
      </c>
      <c r="AD605" s="2">
        <f>(Table2[[#This Row],[Day High]]/Table2[[#This Row],[Close Price]])-1</f>
        <v>1.5522341913133841E-2</v>
      </c>
      <c r="AE605" s="2">
        <f>(Table2[[#This Row],[Close Price]]/Table2[[#This Row],[Current Week Low]])-1</f>
        <v>1.6797656473278133E-2</v>
      </c>
      <c r="AF605" s="2">
        <f>(Table2[[#This Row],[Current Week High]]/Table2[[#This Row],[Close Price]])-1</f>
        <v>1.7349326475114335E-2</v>
      </c>
      <c r="AG605" s="2">
        <f>(Table2[[#This Row],[Close Price]]/Table2[[#This Row],[Current Month Low]])-1</f>
        <v>0.11604216007654067</v>
      </c>
      <c r="AH605" s="2">
        <f>(Table2[[#This Row],[Current Month High]]/Table2[[#This Row],[Close Price]])-1</f>
        <v>4.4114650308128001E-2</v>
      </c>
      <c r="AI605">
        <v>15.1281348595681</v>
      </c>
      <c r="AJ605">
        <v>14.9932124503054</v>
      </c>
      <c r="AK605" t="str">
        <f>IF(AND(Table2[[#This Row],[20D EMA]]&gt;Table2[[#This Row],[50D EMA]],Table2[[#This Row],[50D EMA]]&gt;Table2[[#This Row],[200D EMA]]),"Uptrend","Downtrend/NoTrend")</f>
        <v>Downtrend/NoTrend</v>
      </c>
      <c r="AL605">
        <v>-0.09</v>
      </c>
      <c r="AM605" t="s">
        <v>10126</v>
      </c>
      <c r="AN605">
        <v>-0.32</v>
      </c>
      <c r="AO605" t="s">
        <v>10126</v>
      </c>
      <c r="AP605">
        <v>-3.3807591333303001E-2</v>
      </c>
      <c r="AQ605">
        <f>(Table2[[#This Row],[Sharpe Ratio]]-AVERAGE(Table2[Sharpe Ratio]))/_xlfn.STDEV.P(Table2[Sharpe Ratio])</f>
        <v>-0.99401532035404805</v>
      </c>
      <c r="AR6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06" spans="1:44" x14ac:dyDescent="0.3">
      <c r="A606" t="s">
        <v>860</v>
      </c>
      <c r="B606" t="s">
        <v>861</v>
      </c>
      <c r="C606" t="s">
        <v>10079</v>
      </c>
      <c r="D606" t="s">
        <v>46</v>
      </c>
      <c r="E606">
        <v>16824.37118505</v>
      </c>
      <c r="F606">
        <v>1740.05</v>
      </c>
      <c r="G606">
        <v>10.594784517387</v>
      </c>
      <c r="H606">
        <f>(Table2[[#This Row],[1Y Return vs Nifty]]-AVERAGE(Table2[1Y Return vs Nifty]))/_xlfn.STDEV.P(Table2[1Y Return vs Nifty])</f>
        <v>-0.40690298009977138</v>
      </c>
      <c r="I606">
        <v>6.2970778687545801</v>
      </c>
      <c r="J606">
        <f>(Table2[[#This Row],[1M Return vs Nifty]]-AVERAGE(Table2[1M Return vs Nifty]))/_xlfn.STDEV.P(Table2[1M Return vs Nifty])</f>
        <v>0.41105138579867262</v>
      </c>
      <c r="K606">
        <v>40.5557442208233</v>
      </c>
      <c r="L606">
        <f>(Table2[[#This Row],[6M Return vs Nifty]]-AVERAGE(Table2[6M Return vs Nifty]))/_xlfn.STDEV.P(Table2[6M Return vs Nifty])</f>
        <v>0.84344443235581723</v>
      </c>
      <c r="M606">
        <v>-2.7955392828180998</v>
      </c>
      <c r="N606">
        <f>(Table2[[#This Row],[1W Return vs Nifty]]-AVERAGE(Table2[1W Return vs Nifty]))/_xlfn.STDEV.P(Table2[1W Return vs Nifty])</f>
        <v>2.4169642932448776E-2</v>
      </c>
      <c r="O606">
        <v>1685.84</v>
      </c>
      <c r="P606">
        <v>1564.9200994846899</v>
      </c>
      <c r="Q606">
        <v>1351.0626735071601</v>
      </c>
      <c r="R606">
        <v>54.982469435914801</v>
      </c>
      <c r="S606" s="2">
        <f>(Table2[[#This Row],[Close Price]]-Table2[[#This Row],[20D EMA]])/Table2[[#This Row],[20D EMA]]</f>
        <v>3.215607649599015E-2</v>
      </c>
      <c r="T606" s="2">
        <f>(Table2[[#This Row],[Close Price]]-Table2[[#This Row],[50D EMA]])/Table2[[#This Row],[50D EMA]]</f>
        <v>0.11190980330112592</v>
      </c>
      <c r="U606" s="2">
        <f>(Table2[[#This Row],[Close Price]]-Table2[[#This Row],[200D EMA]])/Table2[[#This Row],[200D EMA]]</f>
        <v>0.28791212585503972</v>
      </c>
      <c r="V606">
        <v>0.70986626255547602</v>
      </c>
      <c r="W606">
        <v>1702.45</v>
      </c>
      <c r="X606">
        <v>1764.25</v>
      </c>
      <c r="Y606">
        <v>1702.45</v>
      </c>
      <c r="Z606">
        <v>1860</v>
      </c>
      <c r="AA606">
        <v>1462.05</v>
      </c>
      <c r="AB606">
        <v>1860</v>
      </c>
      <c r="AC606" s="2">
        <f>(Table2[[#This Row],[Close Price]]/Table2[[#This Row],[Day Low]])-1</f>
        <v>2.2085817498311178E-2</v>
      </c>
      <c r="AD606" s="2">
        <f>(Table2[[#This Row],[Day High]]/Table2[[#This Row],[Close Price]])-1</f>
        <v>1.3907646332002033E-2</v>
      </c>
      <c r="AE606" s="2">
        <f>(Table2[[#This Row],[Close Price]]/Table2[[#This Row],[Current Week Low]])-1</f>
        <v>2.2085817498311178E-2</v>
      </c>
      <c r="AF606" s="2">
        <f>(Table2[[#This Row],[Current Week High]]/Table2[[#This Row],[Close Price]])-1</f>
        <v>6.8934800724117062E-2</v>
      </c>
      <c r="AG606" s="2">
        <f>(Table2[[#This Row],[Close Price]]/Table2[[#This Row],[Current Month Low]])-1</f>
        <v>0.19014397592421606</v>
      </c>
      <c r="AH606" s="2">
        <f>(Table2[[#This Row],[Current Month High]]/Table2[[#This Row],[Close Price]])-1</f>
        <v>6.8934800724117062E-2</v>
      </c>
      <c r="AI606">
        <v>6.8934800724117</v>
      </c>
      <c r="AJ606">
        <v>69.769257036928593</v>
      </c>
      <c r="AK606" t="str">
        <f>IF(AND(Table2[[#This Row],[20D EMA]]&gt;Table2[[#This Row],[50D EMA]],Table2[[#This Row],[50D EMA]]&gt;Table2[[#This Row],[200D EMA]]),"Uptrend","Downtrend/NoTrend")</f>
        <v>Uptrend</v>
      </c>
      <c r="AL606">
        <v>0.2</v>
      </c>
      <c r="AM606" t="s">
        <v>10125</v>
      </c>
      <c r="AN606">
        <v>2.5499999999999998</v>
      </c>
      <c r="AO606" t="s">
        <v>10125</v>
      </c>
      <c r="AP606">
        <v>-3.4143214825121997E-2</v>
      </c>
      <c r="AQ606">
        <f>(Table2[[#This Row],[Sharpe Ratio]]-AVERAGE(Table2[Sharpe Ratio]))/_xlfn.STDEV.P(Table2[Sharpe Ratio])</f>
        <v>-0.99780984234606385</v>
      </c>
      <c r="AR6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-0.12604736135889655</v>
      </c>
    </row>
    <row r="607" spans="1:44" x14ac:dyDescent="0.3">
      <c r="A607" t="s">
        <v>1054</v>
      </c>
      <c r="B607" t="s">
        <v>1055</v>
      </c>
      <c r="C607" t="s">
        <v>10082</v>
      </c>
      <c r="D607" t="s">
        <v>62</v>
      </c>
      <c r="E607">
        <v>11713.995769575</v>
      </c>
      <c r="F607">
        <v>739.75</v>
      </c>
      <c r="G607">
        <v>56.662395716388602</v>
      </c>
      <c r="H607">
        <f>(Table2[[#This Row],[1Y Return vs Nifty]]-AVERAGE(Table2[1Y Return vs Nifty]))/_xlfn.STDEV.P(Table2[1Y Return vs Nifty])</f>
        <v>0.14438223159537736</v>
      </c>
      <c r="I607">
        <v>3.0259252790964002</v>
      </c>
      <c r="J607">
        <f>(Table2[[#This Row],[1M Return vs Nifty]]-AVERAGE(Table2[1M Return vs Nifty]))/_xlfn.STDEV.P(Table2[1M Return vs Nifty])</f>
        <v>0.10808787430331135</v>
      </c>
      <c r="K607">
        <v>26.464166385258501</v>
      </c>
      <c r="L607">
        <f>(Table2[[#This Row],[6M Return vs Nifty]]-AVERAGE(Table2[6M Return vs Nifty]))/_xlfn.STDEV.P(Table2[6M Return vs Nifty])</f>
        <v>0.41294744783465198</v>
      </c>
      <c r="M607">
        <v>-0.13897838356667899</v>
      </c>
      <c r="N607">
        <f>(Table2[[#This Row],[1W Return vs Nifty]]-AVERAGE(Table2[1W Return vs Nifty]))/_xlfn.STDEV.P(Table2[1W Return vs Nifty])</f>
        <v>0.54513061007853314</v>
      </c>
      <c r="O607">
        <v>727.67</v>
      </c>
      <c r="P607">
        <v>700.15052367015403</v>
      </c>
      <c r="Q607">
        <v>584.10939635989996</v>
      </c>
      <c r="R607">
        <v>54.870538997009902</v>
      </c>
      <c r="S607" s="2">
        <f>(Table2[[#This Row],[Close Price]]-Table2[[#This Row],[20D EMA]])/Table2[[#This Row],[20D EMA]]</f>
        <v>1.6600931741036516E-2</v>
      </c>
      <c r="T607" s="2">
        <f>(Table2[[#This Row],[Close Price]]-Table2[[#This Row],[50D EMA]])/Table2[[#This Row],[50D EMA]]</f>
        <v>5.6558518477237571E-2</v>
      </c>
      <c r="U607" s="2">
        <f>(Table2[[#This Row],[Close Price]]-Table2[[#This Row],[200D EMA]])/Table2[[#This Row],[200D EMA]]</f>
        <v>0.2664579693633311</v>
      </c>
      <c r="V607">
        <v>0.57086720206758002</v>
      </c>
      <c r="W607">
        <v>721.3</v>
      </c>
      <c r="X607">
        <v>770</v>
      </c>
      <c r="Y607">
        <v>719.05</v>
      </c>
      <c r="Z607">
        <v>770</v>
      </c>
      <c r="AA607">
        <v>617.04999999999995</v>
      </c>
      <c r="AB607">
        <v>775</v>
      </c>
      <c r="AC607" s="2">
        <f>(Table2[[#This Row],[Close Price]]/Table2[[#This Row],[Day Low]])-1</f>
        <v>2.55788160266186E-2</v>
      </c>
      <c r="AD607" s="2">
        <f>(Table2[[#This Row],[Day High]]/Table2[[#This Row],[Close Price]])-1</f>
        <v>4.0892193308550207E-2</v>
      </c>
      <c r="AE607" s="2">
        <f>(Table2[[#This Row],[Close Price]]/Table2[[#This Row],[Current Week Low]])-1</f>
        <v>2.8787984145747902E-2</v>
      </c>
      <c r="AF607" s="2">
        <f>(Table2[[#This Row],[Current Week High]]/Table2[[#This Row],[Close Price]])-1</f>
        <v>4.0892193308550207E-2</v>
      </c>
      <c r="AG607" s="2">
        <f>(Table2[[#This Row],[Close Price]]/Table2[[#This Row],[Current Month Low]])-1</f>
        <v>0.19884936390892149</v>
      </c>
      <c r="AH607" s="2">
        <f>(Table2[[#This Row],[Current Month High]]/Table2[[#This Row],[Close Price]])-1</f>
        <v>4.7651233524839576E-2</v>
      </c>
      <c r="AI607">
        <v>4.7651233524839496</v>
      </c>
      <c r="AJ607">
        <v>132.07843137254901</v>
      </c>
      <c r="AK607" t="str">
        <f>IF(AND(Table2[[#This Row],[20D EMA]]&gt;Table2[[#This Row],[50D EMA]],Table2[[#This Row],[50D EMA]]&gt;Table2[[#This Row],[200D EMA]]),"Uptrend","Downtrend/NoTrend")</f>
        <v>Uptrend</v>
      </c>
      <c r="AL607">
        <v>0.1</v>
      </c>
      <c r="AM607" t="s">
        <v>10125</v>
      </c>
      <c r="AN607">
        <v>-7.0000000000000007E-2</v>
      </c>
      <c r="AO607" t="s">
        <v>10126</v>
      </c>
      <c r="AP607">
        <v>-3.4206671160281997E-2</v>
      </c>
      <c r="AQ607">
        <f>(Table2[[#This Row],[Sharpe Ratio]]-AVERAGE(Table2[Sharpe Ratio]))/_xlfn.STDEV.P(Table2[Sharpe Ratio])</f>
        <v>-0.99852727263675156</v>
      </c>
      <c r="AR6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0.21202089117512224</v>
      </c>
    </row>
    <row r="608" spans="1:44" x14ac:dyDescent="0.3">
      <c r="A608" t="s">
        <v>609</v>
      </c>
      <c r="B608" t="s">
        <v>610</v>
      </c>
      <c r="C608" t="s">
        <v>10090</v>
      </c>
      <c r="D608" t="s">
        <v>378</v>
      </c>
      <c r="E608">
        <v>30166.9298340799</v>
      </c>
      <c r="F608">
        <v>6712.4</v>
      </c>
      <c r="G608">
        <v>27.7364395109452</v>
      </c>
      <c r="H608">
        <f>(Table2[[#This Row],[1Y Return vs Nifty]]-AVERAGE(Table2[1Y Return vs Nifty]))/_xlfn.STDEV.P(Table2[1Y Return vs Nifty])</f>
        <v>-0.20177098701449198</v>
      </c>
      <c r="I608">
        <v>22.589706675539698</v>
      </c>
      <c r="J608">
        <f>(Table2[[#This Row],[1M Return vs Nifty]]-AVERAGE(Table2[1M Return vs Nifty]))/_xlfn.STDEV.P(Table2[1M Return vs Nifty])</f>
        <v>1.9200216644703545</v>
      </c>
      <c r="K608">
        <v>10.5361002746188</v>
      </c>
      <c r="L608">
        <f>(Table2[[#This Row],[6M Return vs Nifty]]-AVERAGE(Table2[6M Return vs Nifty]))/_xlfn.STDEV.P(Table2[6M Return vs Nifty])</f>
        <v>-7.3654159870218908E-2</v>
      </c>
      <c r="M608">
        <v>3.6140264846679102</v>
      </c>
      <c r="N608">
        <f>(Table2[[#This Row],[1W Return vs Nifty]]-AVERAGE(Table2[1W Return vs Nifty]))/_xlfn.STDEV.P(Table2[1W Return vs Nifty])</f>
        <v>1.2811081088102174</v>
      </c>
      <c r="O608">
        <v>6133.36</v>
      </c>
      <c r="P608">
        <v>5797.9351783770298</v>
      </c>
      <c r="Q608">
        <v>5448.6809508667502</v>
      </c>
      <c r="R608">
        <v>78.105284315530298</v>
      </c>
      <c r="S608" s="2">
        <f>(Table2[[#This Row],[Close Price]]-Table2[[#This Row],[20D EMA]])/Table2[[#This Row],[20D EMA]]</f>
        <v>9.4408285181368776E-2</v>
      </c>
      <c r="T608" s="2">
        <f>(Table2[[#This Row],[Close Price]]-Table2[[#This Row],[50D EMA]])/Table2[[#This Row],[50D EMA]]</f>
        <v>0.15772249835310312</v>
      </c>
      <c r="U608" s="2">
        <f>(Table2[[#This Row],[Close Price]]-Table2[[#This Row],[200D EMA]])/Table2[[#This Row],[200D EMA]]</f>
        <v>0.231931188581013</v>
      </c>
      <c r="V608">
        <v>2.0381441815508698</v>
      </c>
      <c r="W608">
        <v>6551</v>
      </c>
      <c r="X608">
        <v>6820</v>
      </c>
      <c r="Y608">
        <v>6280.95</v>
      </c>
      <c r="Z608">
        <v>6825</v>
      </c>
      <c r="AA608">
        <v>4926.6000000000004</v>
      </c>
      <c r="AB608">
        <v>6825</v>
      </c>
      <c r="AC608" s="2">
        <f>(Table2[[#This Row],[Close Price]]/Table2[[#This Row],[Day Low]])-1</f>
        <v>2.4637459929781613E-2</v>
      </c>
      <c r="AD608" s="2">
        <f>(Table2[[#This Row],[Day High]]/Table2[[#This Row],[Close Price]])-1</f>
        <v>1.6030033966986545E-2</v>
      </c>
      <c r="AE608" s="2">
        <f>(Table2[[#This Row],[Close Price]]/Table2[[#This Row],[Current Week Low]])-1</f>
        <v>6.8691838018134277E-2</v>
      </c>
      <c r="AF608" s="2">
        <f>(Table2[[#This Row],[Current Week High]]/Table2[[#This Row],[Close Price]])-1</f>
        <v>1.6774924021214499E-2</v>
      </c>
      <c r="AG608" s="2">
        <f>(Table2[[#This Row],[Close Price]]/Table2[[#This Row],[Current Month Low]])-1</f>
        <v>0.36248122437380736</v>
      </c>
      <c r="AH608" s="2">
        <f>(Table2[[#This Row],[Current Month High]]/Table2[[#This Row],[Close Price]])-1</f>
        <v>1.6774924021214499E-2</v>
      </c>
      <c r="AI608">
        <v>1.6774924021214499</v>
      </c>
      <c r="AJ608">
        <v>55.704012990025497</v>
      </c>
      <c r="AK608" t="str">
        <f>IF(AND(Table2[[#This Row],[20D EMA]]&gt;Table2[[#This Row],[50D EMA]],Table2[[#This Row],[50D EMA]]&gt;Table2[[#This Row],[200D EMA]]),"Uptrend","Downtrend/NoTrend")</f>
        <v>Uptrend</v>
      </c>
      <c r="AL608">
        <v>0.16</v>
      </c>
      <c r="AM608" t="s">
        <v>10125</v>
      </c>
      <c r="AN608">
        <v>10.67</v>
      </c>
      <c r="AO608" t="s">
        <v>10125</v>
      </c>
      <c r="AP608">
        <v>-3.4368541448429997E-2</v>
      </c>
      <c r="AQ608">
        <f>(Table2[[#This Row],[Sharpe Ratio]]-AVERAGE(Table2[Sharpe Ratio]))/_xlfn.STDEV.P(Table2[Sharpe Ratio])</f>
        <v>-1.0003573601699651</v>
      </c>
      <c r="AR6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1.9253472662258959</v>
      </c>
    </row>
    <row r="609" spans="1:44" x14ac:dyDescent="0.3">
      <c r="A609" t="s">
        <v>1900</v>
      </c>
      <c r="B609" t="s">
        <v>1901</v>
      </c>
      <c r="C609" t="s">
        <v>613</v>
      </c>
      <c r="D609" t="s">
        <v>480</v>
      </c>
      <c r="E609">
        <v>3362.93152461</v>
      </c>
      <c r="F609">
        <v>531.45000000000005</v>
      </c>
      <c r="G609">
        <v>1.53368776557508</v>
      </c>
      <c r="H609">
        <f>(Table2[[#This Row],[1Y Return vs Nifty]]-AVERAGE(Table2[1Y Return vs Nifty]))/_xlfn.STDEV.P(Table2[1Y Return vs Nifty])</f>
        <v>-0.51533596611752941</v>
      </c>
      <c r="I609">
        <v>4.4154755507768204</v>
      </c>
      <c r="J609">
        <f>(Table2[[#This Row],[1M Return vs Nifty]]-AVERAGE(Table2[1M Return vs Nifty]))/_xlfn.STDEV.P(Table2[1M Return vs Nifty])</f>
        <v>0.23678350013213401</v>
      </c>
      <c r="K609">
        <v>35.095821675772697</v>
      </c>
      <c r="L609">
        <f>(Table2[[#This Row],[6M Return vs Nifty]]-AVERAGE(Table2[6M Return vs Nifty]))/_xlfn.STDEV.P(Table2[6M Return vs Nifty])</f>
        <v>0.67664407693847073</v>
      </c>
      <c r="M609">
        <v>0.47913120897112399</v>
      </c>
      <c r="N609">
        <f>(Table2[[#This Row],[1W Return vs Nifty]]-AVERAGE(Table2[1W Return vs Nifty]))/_xlfn.STDEV.P(Table2[1W Return vs Nifty])</f>
        <v>0.66634408243728993</v>
      </c>
      <c r="O609">
        <v>527.32000000000005</v>
      </c>
      <c r="P609">
        <v>491.16198613642899</v>
      </c>
      <c r="Q609">
        <v>435.49724030522901</v>
      </c>
      <c r="R609">
        <v>47.741461602835997</v>
      </c>
      <c r="S609" s="2">
        <f>(Table2[[#This Row],[Close Price]]-Table2[[#This Row],[20D EMA]])/Table2[[#This Row],[20D EMA]]</f>
        <v>7.8320564363194931E-3</v>
      </c>
      <c r="T609" s="2">
        <f>(Table2[[#This Row],[Close Price]]-Table2[[#This Row],[50D EMA]])/Table2[[#This Row],[50D EMA]]</f>
        <v>8.2025920166346786E-2</v>
      </c>
      <c r="U609" s="2">
        <f>(Table2[[#This Row],[Close Price]]-Table2[[#This Row],[200D EMA]])/Table2[[#This Row],[200D EMA]]</f>
        <v>0.22032920260877006</v>
      </c>
      <c r="V609">
        <v>1.7626670098503601</v>
      </c>
      <c r="W609">
        <v>526.9</v>
      </c>
      <c r="X609">
        <v>542</v>
      </c>
      <c r="Y609">
        <v>517</v>
      </c>
      <c r="Z609">
        <v>548.70000000000005</v>
      </c>
      <c r="AA609">
        <v>423.6</v>
      </c>
      <c r="AB609">
        <v>571.65</v>
      </c>
      <c r="AC609" s="2">
        <f>(Table2[[#This Row],[Close Price]]/Table2[[#This Row],[Day Low]])-1</f>
        <v>8.6354146896945316E-3</v>
      </c>
      <c r="AD609" s="2">
        <f>(Table2[[#This Row],[Day High]]/Table2[[#This Row],[Close Price]])-1</f>
        <v>1.9851350079969743E-2</v>
      </c>
      <c r="AE609" s="2">
        <f>(Table2[[#This Row],[Close Price]]/Table2[[#This Row],[Current Week Low]])-1</f>
        <v>2.7949709864603545E-2</v>
      </c>
      <c r="AF609" s="2">
        <f>(Table2[[#This Row],[Current Week High]]/Table2[[#This Row],[Close Price]])-1</f>
        <v>3.2458368614168842E-2</v>
      </c>
      <c r="AG609" s="2">
        <f>(Table2[[#This Row],[Close Price]]/Table2[[#This Row],[Current Month Low]])-1</f>
        <v>0.2546033994334278</v>
      </c>
      <c r="AH609" s="2">
        <f>(Table2[[#This Row],[Current Month High]]/Table2[[#This Row],[Close Price]])-1</f>
        <v>7.5642111205193263E-2</v>
      </c>
      <c r="AI609">
        <v>7.5642111205193201</v>
      </c>
      <c r="AJ609">
        <v>61.534954407294798</v>
      </c>
      <c r="AK609" t="str">
        <f>IF(AND(Table2[[#This Row],[20D EMA]]&gt;Table2[[#This Row],[50D EMA]],Table2[[#This Row],[50D EMA]]&gt;Table2[[#This Row],[200D EMA]]),"Uptrend","Downtrend/NoTrend")</f>
        <v>Uptrend</v>
      </c>
      <c r="AL609">
        <v>0.21</v>
      </c>
      <c r="AM609" t="s">
        <v>10125</v>
      </c>
      <c r="AN609">
        <v>-2.69</v>
      </c>
      <c r="AO609" t="s">
        <v>10126</v>
      </c>
      <c r="AP609">
        <v>-3.4425592371311001E-2</v>
      </c>
      <c r="AQ609">
        <f>(Table2[[#This Row],[Sharpe Ratio]]-AVERAGE(Table2[Sharpe Ratio]))/_xlfn.STDEV.P(Table2[Sharpe Ratio])</f>
        <v>-1.0010023715795164</v>
      </c>
      <c r="AR6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6.3433321810848931E-2</v>
      </c>
    </row>
    <row r="610" spans="1:44" x14ac:dyDescent="0.3">
      <c r="A610" t="s">
        <v>1481</v>
      </c>
      <c r="B610" t="s">
        <v>1482</v>
      </c>
      <c r="C610" t="s">
        <v>10076</v>
      </c>
      <c r="D610" t="s">
        <v>24</v>
      </c>
      <c r="E610">
        <v>6388.4181883949996</v>
      </c>
      <c r="F610">
        <v>378.15</v>
      </c>
      <c r="G610">
        <v>8.4479367051775007</v>
      </c>
      <c r="H610">
        <f>(Table2[[#This Row],[1Y Return vs Nifty]]-AVERAGE(Table2[1Y Return vs Nifty]))/_xlfn.STDEV.P(Table2[1Y Return vs Nifty])</f>
        <v>-0.43259403331107454</v>
      </c>
      <c r="I610">
        <v>4.26148101872033</v>
      </c>
      <c r="J610">
        <f>(Table2[[#This Row],[1M Return vs Nifty]]-AVERAGE(Table2[1M Return vs Nifty]))/_xlfn.STDEV.P(Table2[1M Return vs Nifty])</f>
        <v>0.2225210275313696</v>
      </c>
      <c r="K610">
        <v>-16.4608840521221</v>
      </c>
      <c r="L610">
        <f>(Table2[[#This Row],[6M Return vs Nifty]]-AVERAGE(Table2[6M Return vs Nifty]))/_xlfn.STDEV.P(Table2[6M Return vs Nifty])</f>
        <v>-0.89841065480968685</v>
      </c>
      <c r="M610">
        <v>1.4155857788007999</v>
      </c>
      <c r="N610">
        <f>(Table2[[#This Row],[1W Return vs Nifty]]-AVERAGE(Table2[1W Return vs Nifty]))/_xlfn.STDEV.P(Table2[1W Return vs Nifty])</f>
        <v>0.84998612825837727</v>
      </c>
      <c r="O610">
        <v>352.27</v>
      </c>
      <c r="P610">
        <v>353.82931521430498</v>
      </c>
      <c r="Q610">
        <v>351.03941534065399</v>
      </c>
      <c r="R610">
        <v>79.988617409431399</v>
      </c>
      <c r="S610" s="2">
        <f>(Table2[[#This Row],[Close Price]]-Table2[[#This Row],[20D EMA]])/Table2[[#This Row],[20D EMA]]</f>
        <v>7.3466375223550109E-2</v>
      </c>
      <c r="T610" s="2">
        <f>(Table2[[#This Row],[Close Price]]-Table2[[#This Row],[50D EMA]])/Table2[[#This Row],[50D EMA]]</f>
        <v>6.8735640999572356E-2</v>
      </c>
      <c r="U610" s="2">
        <f>(Table2[[#This Row],[Close Price]]-Table2[[#This Row],[200D EMA]])/Table2[[#This Row],[200D EMA]]</f>
        <v>7.7229460495304963E-2</v>
      </c>
      <c r="V610">
        <v>1.6027229431429899</v>
      </c>
      <c r="W610">
        <v>366.05</v>
      </c>
      <c r="X610">
        <v>386</v>
      </c>
      <c r="Y610">
        <v>344.6</v>
      </c>
      <c r="Z610">
        <v>386</v>
      </c>
      <c r="AA610">
        <v>318</v>
      </c>
      <c r="AB610">
        <v>386</v>
      </c>
      <c r="AC610" s="2">
        <f>(Table2[[#This Row],[Close Price]]/Table2[[#This Row],[Day Low]])-1</f>
        <v>3.3055593498155789E-2</v>
      </c>
      <c r="AD610" s="2">
        <f>(Table2[[#This Row],[Day High]]/Table2[[#This Row],[Close Price]])-1</f>
        <v>2.0758958085415946E-2</v>
      </c>
      <c r="AE610" s="2">
        <f>(Table2[[#This Row],[Close Price]]/Table2[[#This Row],[Current Week Low]])-1</f>
        <v>9.7359257109692177E-2</v>
      </c>
      <c r="AF610" s="2">
        <f>(Table2[[#This Row],[Current Week High]]/Table2[[#This Row],[Close Price]])-1</f>
        <v>2.0758958085415946E-2</v>
      </c>
      <c r="AG610" s="2">
        <f>(Table2[[#This Row],[Close Price]]/Table2[[#This Row],[Current Month Low]])-1</f>
        <v>0.1891509433962264</v>
      </c>
      <c r="AH610" s="2">
        <f>(Table2[[#This Row],[Current Month High]]/Table2[[#This Row],[Close Price]])-1</f>
        <v>2.0758958085415946E-2</v>
      </c>
      <c r="AI610">
        <v>11.662038873462899</v>
      </c>
      <c r="AJ610">
        <v>35.440544412607402</v>
      </c>
      <c r="AK610" t="str">
        <f>IF(AND(Table2[[#This Row],[20D EMA]]&gt;Table2[[#This Row],[50D EMA]],Table2[[#This Row],[50D EMA]]&gt;Table2[[#This Row],[200D EMA]]),"Uptrend","Downtrend/NoTrend")</f>
        <v>Downtrend/NoTrend</v>
      </c>
      <c r="AL610">
        <v>-0.09</v>
      </c>
      <c r="AM610" t="s">
        <v>10126</v>
      </c>
      <c r="AN610">
        <v>7.57</v>
      </c>
      <c r="AO610" t="s">
        <v>10125</v>
      </c>
      <c r="AP610">
        <v>-3.5353009788418002E-2</v>
      </c>
      <c r="AQ610">
        <f>(Table2[[#This Row],[Sharpe Ratio]]-AVERAGE(Table2[Sharpe Ratio]))/_xlfn.STDEV.P(Table2[Sharpe Ratio])</f>
        <v>-1.0114876500858521</v>
      </c>
      <c r="AR6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11" spans="1:44" x14ac:dyDescent="0.3">
      <c r="A611" t="s">
        <v>2138</v>
      </c>
      <c r="B611" t="s">
        <v>2139</v>
      </c>
      <c r="C611" t="s">
        <v>10092</v>
      </c>
      <c r="D611" t="s">
        <v>1793</v>
      </c>
      <c r="E611">
        <v>2541.6390875339998</v>
      </c>
      <c r="F611">
        <v>53.31</v>
      </c>
      <c r="G611">
        <v>29.547998751622899</v>
      </c>
      <c r="H611">
        <f>(Table2[[#This Row],[1Y Return vs Nifty]]-AVERAGE(Table2[1Y Return vs Nifty]))/_xlfn.STDEV.P(Table2[1Y Return vs Nifty])</f>
        <v>-0.18009228925911644</v>
      </c>
      <c r="I611">
        <v>-2.9289941699034201</v>
      </c>
      <c r="J611">
        <f>(Table2[[#This Row],[1M Return vs Nifty]]-AVERAGE(Table2[1M Return vs Nifty]))/_xlfn.STDEV.P(Table2[1M Return vs Nifty])</f>
        <v>-0.44343739316503683</v>
      </c>
      <c r="K611">
        <v>-15.3059671098331</v>
      </c>
      <c r="L611">
        <f>(Table2[[#This Row],[6M Return vs Nifty]]-AVERAGE(Table2[6M Return vs Nifty]))/_xlfn.STDEV.P(Table2[6M Return vs Nifty])</f>
        <v>-0.86312800109769461</v>
      </c>
      <c r="M611">
        <v>-10.0973465071847</v>
      </c>
      <c r="N611">
        <f>(Table2[[#This Row],[1W Return vs Nifty]]-AVERAGE(Table2[1W Return vs Nifty]))/_xlfn.STDEV.P(Table2[1W Return vs Nifty])</f>
        <v>-1.4077405212923533</v>
      </c>
      <c r="O611">
        <v>53.22</v>
      </c>
      <c r="P611">
        <v>52.3931651916051</v>
      </c>
      <c r="Q611">
        <v>51.024725067366901</v>
      </c>
      <c r="R611">
        <v>46.853187015735202</v>
      </c>
      <c r="S611" s="2">
        <f>(Table2[[#This Row],[Close Price]]-Table2[[#This Row],[20D EMA]])/Table2[[#This Row],[20D EMA]]</f>
        <v>1.6910935738444835E-3</v>
      </c>
      <c r="T611" s="2">
        <f>(Table2[[#This Row],[Close Price]]-Table2[[#This Row],[50D EMA]])/Table2[[#This Row],[50D EMA]]</f>
        <v>1.7499129992280104E-2</v>
      </c>
      <c r="U611" s="2">
        <f>(Table2[[#This Row],[Close Price]]-Table2[[#This Row],[200D EMA]])/Table2[[#This Row],[200D EMA]]</f>
        <v>4.478759914170824E-2</v>
      </c>
      <c r="V611">
        <v>1.7573178550086399</v>
      </c>
      <c r="W611">
        <v>53.1</v>
      </c>
      <c r="X611">
        <v>54.27</v>
      </c>
      <c r="Y611">
        <v>52.2</v>
      </c>
      <c r="Z611">
        <v>57.24</v>
      </c>
      <c r="AA611">
        <v>43.3</v>
      </c>
      <c r="AB611">
        <v>58.2</v>
      </c>
      <c r="AC611" s="2">
        <f>(Table2[[#This Row],[Close Price]]/Table2[[#This Row],[Day Low]])-1</f>
        <v>3.9548022598869803E-3</v>
      </c>
      <c r="AD611" s="2">
        <f>(Table2[[#This Row],[Day High]]/Table2[[#This Row],[Close Price]])-1</f>
        <v>1.8007878446820502E-2</v>
      </c>
      <c r="AE611" s="2">
        <f>(Table2[[#This Row],[Close Price]]/Table2[[#This Row],[Current Week Low]])-1</f>
        <v>2.1264367816091978E-2</v>
      </c>
      <c r="AF611" s="2">
        <f>(Table2[[#This Row],[Current Week High]]/Table2[[#This Row],[Close Price]])-1</f>
        <v>7.3719752391671278E-2</v>
      </c>
      <c r="AG611" s="2">
        <f>(Table2[[#This Row],[Close Price]]/Table2[[#This Row],[Current Month Low]])-1</f>
        <v>0.2311778290993074</v>
      </c>
      <c r="AH611" s="2">
        <f>(Table2[[#This Row],[Current Month High]]/Table2[[#This Row],[Close Price]])-1</f>
        <v>9.172763083849178E-2</v>
      </c>
      <c r="AI611">
        <v>30.181954605139701</v>
      </c>
      <c r="AJ611">
        <v>61.790591805766297</v>
      </c>
      <c r="AK611" t="str">
        <f>IF(AND(Table2[[#This Row],[20D EMA]]&gt;Table2[[#This Row],[50D EMA]],Table2[[#This Row],[50D EMA]]&gt;Table2[[#This Row],[200D EMA]]),"Uptrend","Downtrend/NoTrend")</f>
        <v>Uptrend</v>
      </c>
      <c r="AL611">
        <v>-0.03</v>
      </c>
      <c r="AM611" t="s">
        <v>10126</v>
      </c>
      <c r="AN611">
        <v>1.89</v>
      </c>
      <c r="AO611" t="s">
        <v>10125</v>
      </c>
      <c r="AP611">
        <v>-3.5718359735172997E-2</v>
      </c>
      <c r="AQ611">
        <f>(Table2[[#This Row],[Sharpe Ratio]]-AVERAGE(Table2[Sharpe Ratio]))/_xlfn.STDEV.P(Table2[Sharpe Ratio])</f>
        <v>-1.0156182560819642</v>
      </c>
      <c r="AR6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-3.9100164608961654</v>
      </c>
    </row>
    <row r="612" spans="1:44" x14ac:dyDescent="0.3">
      <c r="A612" t="s">
        <v>1284</v>
      </c>
      <c r="B612" t="s">
        <v>1285</v>
      </c>
      <c r="C612" t="s">
        <v>10076</v>
      </c>
      <c r="D612" t="s">
        <v>535</v>
      </c>
      <c r="E612">
        <v>8368.4528029520006</v>
      </c>
      <c r="F612">
        <v>87.56</v>
      </c>
      <c r="G612">
        <v>-5.1991371668160298</v>
      </c>
      <c r="H612">
        <f>(Table2[[#This Row],[1Y Return vs Nifty]]-AVERAGE(Table2[1Y Return vs Nifty]))/_xlfn.STDEV.P(Table2[1Y Return vs Nifty])</f>
        <v>-0.59590682103175274</v>
      </c>
      <c r="I612">
        <v>-2.2013633751585302</v>
      </c>
      <c r="J612">
        <f>(Table2[[#This Row],[1M Return vs Nifty]]-AVERAGE(Table2[1M Return vs Nifty]))/_xlfn.STDEV.P(Table2[1M Return vs Nifty])</f>
        <v>-0.37604659600533974</v>
      </c>
      <c r="K612">
        <v>-20.7641824984807</v>
      </c>
      <c r="L612">
        <f>(Table2[[#This Row],[6M Return vs Nifty]]-AVERAGE(Table2[6M Return vs Nifty]))/_xlfn.STDEV.P(Table2[6M Return vs Nifty])</f>
        <v>-1.0298762029739561</v>
      </c>
      <c r="M612">
        <v>-0.64815460706300598</v>
      </c>
      <c r="N612">
        <f>(Table2[[#This Row],[1W Return vs Nifty]]-AVERAGE(Table2[1W Return vs Nifty]))/_xlfn.STDEV.P(Table2[1W Return vs Nifty])</f>
        <v>0.44527935580644634</v>
      </c>
      <c r="O612">
        <v>82.96</v>
      </c>
      <c r="P612">
        <v>82.657813186475096</v>
      </c>
      <c r="Q612">
        <v>84.709313343832207</v>
      </c>
      <c r="R612">
        <v>67.351086048647801</v>
      </c>
      <c r="S612" s="2">
        <f>(Table2[[#This Row],[Close Price]]-Table2[[#This Row],[20D EMA]])/Table2[[#This Row],[20D EMA]]</f>
        <v>5.5448408871745528E-2</v>
      </c>
      <c r="T612" s="2">
        <f>(Table2[[#This Row],[Close Price]]-Table2[[#This Row],[50D EMA]])/Table2[[#This Row],[50D EMA]]</f>
        <v>5.9306998631401348E-2</v>
      </c>
      <c r="U612" s="2">
        <f>(Table2[[#This Row],[Close Price]]-Table2[[#This Row],[200D EMA]])/Table2[[#This Row],[200D EMA]]</f>
        <v>3.3652576601547406E-2</v>
      </c>
      <c r="V612">
        <v>1.1377649921433299</v>
      </c>
      <c r="W612">
        <v>85.08</v>
      </c>
      <c r="X612">
        <v>89.59</v>
      </c>
      <c r="Y612">
        <v>82.05</v>
      </c>
      <c r="Z612">
        <v>89.59</v>
      </c>
      <c r="AA612">
        <v>69</v>
      </c>
      <c r="AB612">
        <v>89.59</v>
      </c>
      <c r="AC612" s="2">
        <f>(Table2[[#This Row],[Close Price]]/Table2[[#This Row],[Day Low]])-1</f>
        <v>2.9149036201222334E-2</v>
      </c>
      <c r="AD612" s="2">
        <f>(Table2[[#This Row],[Day High]]/Table2[[#This Row],[Close Price]])-1</f>
        <v>2.3184102329830925E-2</v>
      </c>
      <c r="AE612" s="2">
        <f>(Table2[[#This Row],[Close Price]]/Table2[[#This Row],[Current Week Low]])-1</f>
        <v>6.7154174283973189E-2</v>
      </c>
      <c r="AF612" s="2">
        <f>(Table2[[#This Row],[Current Week High]]/Table2[[#This Row],[Close Price]])-1</f>
        <v>2.3184102329830925E-2</v>
      </c>
      <c r="AG612" s="2">
        <f>(Table2[[#This Row],[Close Price]]/Table2[[#This Row],[Current Month Low]])-1</f>
        <v>0.26898550724637693</v>
      </c>
      <c r="AH612" s="2">
        <f>(Table2[[#This Row],[Current Month High]]/Table2[[#This Row],[Close Price]])-1</f>
        <v>2.3184102329830925E-2</v>
      </c>
      <c r="AI612">
        <v>31.167199634536299</v>
      </c>
      <c r="AJ612">
        <v>26.898550724637602</v>
      </c>
      <c r="AK612" t="str">
        <f>IF(AND(Table2[[#This Row],[20D EMA]]&gt;Table2[[#This Row],[50D EMA]],Table2[[#This Row],[50D EMA]]&gt;Table2[[#This Row],[200D EMA]]),"Uptrend","Downtrend/NoTrend")</f>
        <v>Downtrend/NoTrend</v>
      </c>
      <c r="AL612">
        <v>-0.02</v>
      </c>
      <c r="AM612" t="s">
        <v>10126</v>
      </c>
      <c r="AN612">
        <v>11.56</v>
      </c>
      <c r="AO612" t="s">
        <v>10125</v>
      </c>
      <c r="AP612">
        <v>-3.6380711059796997E-2</v>
      </c>
      <c r="AQ612">
        <f>(Table2[[#This Row],[Sharpe Ratio]]-AVERAGE(Table2[Sharpe Ratio]))/_xlfn.STDEV.P(Table2[Sharpe Ratio])</f>
        <v>-1.023106726731337</v>
      </c>
      <c r="AR6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13" spans="1:44" x14ac:dyDescent="0.3">
      <c r="A613" t="s">
        <v>1783</v>
      </c>
      <c r="B613" t="s">
        <v>1784</v>
      </c>
      <c r="C613" t="s">
        <v>10074</v>
      </c>
      <c r="D613" t="s">
        <v>278</v>
      </c>
      <c r="E613">
        <v>3893.9472974999999</v>
      </c>
      <c r="F613">
        <v>2291.25</v>
      </c>
      <c r="G613">
        <v>100.625170340105</v>
      </c>
      <c r="H613">
        <f>(Table2[[#This Row],[1Y Return vs Nifty]]-AVERAGE(Table2[1Y Return vs Nifty]))/_xlfn.STDEV.P(Table2[1Y Return vs Nifty])</f>
        <v>0.67047913317873664</v>
      </c>
      <c r="I613">
        <v>10.614603903161299</v>
      </c>
      <c r="J613">
        <f>(Table2[[#This Row],[1M Return vs Nifty]]-AVERAGE(Table2[1M Return vs Nifty]))/_xlfn.STDEV.P(Table2[1M Return vs Nifty])</f>
        <v>0.81092660179805431</v>
      </c>
      <c r="K613">
        <v>50.035229411626403</v>
      </c>
      <c r="L613">
        <f>(Table2[[#This Row],[6M Return vs Nifty]]-AVERAGE(Table2[6M Return vs Nifty]))/_xlfn.STDEV.P(Table2[6M Return vs Nifty])</f>
        <v>1.1330422216930973</v>
      </c>
      <c r="M613">
        <v>9.6708529330640296</v>
      </c>
      <c r="N613">
        <f>(Table2[[#This Row],[1W Return vs Nifty]]-AVERAGE(Table2[1W Return vs Nifty]))/_xlfn.STDEV.P(Table2[1W Return vs Nifty])</f>
        <v>2.4688731494240286</v>
      </c>
      <c r="O613">
        <v>1988.64</v>
      </c>
      <c r="P613">
        <v>1861.3437047744001</v>
      </c>
      <c r="Q613">
        <v>1557.0778403802201</v>
      </c>
      <c r="R613">
        <v>91.4790137800982</v>
      </c>
      <c r="S613" s="2">
        <f>(Table2[[#This Row],[Close Price]]-Table2[[#This Row],[20D EMA]])/Table2[[#This Row],[20D EMA]]</f>
        <v>0.1521693217475259</v>
      </c>
      <c r="T613" s="2">
        <f>(Table2[[#This Row],[Close Price]]-Table2[[#This Row],[50D EMA]])/Table2[[#This Row],[50D EMA]]</f>
        <v>0.23096556220265926</v>
      </c>
      <c r="U613" s="2">
        <f>(Table2[[#This Row],[Close Price]]-Table2[[#This Row],[200D EMA]])/Table2[[#This Row],[200D EMA]]</f>
        <v>0.47150639523615834</v>
      </c>
      <c r="V613">
        <v>1.99187770827063</v>
      </c>
      <c r="W613">
        <v>2140</v>
      </c>
      <c r="X613">
        <v>2324</v>
      </c>
      <c r="Y613">
        <v>1948</v>
      </c>
      <c r="Z613">
        <v>2324</v>
      </c>
      <c r="AA613">
        <v>1643.65</v>
      </c>
      <c r="AB613">
        <v>2324</v>
      </c>
      <c r="AC613" s="2">
        <f>(Table2[[#This Row],[Close Price]]/Table2[[#This Row],[Day Low]])-1</f>
        <v>7.0677570093457875E-2</v>
      </c>
      <c r="AD613" s="2">
        <f>(Table2[[#This Row],[Day High]]/Table2[[#This Row],[Close Price]])-1</f>
        <v>1.429350791052908E-2</v>
      </c>
      <c r="AE613" s="2">
        <f>(Table2[[#This Row],[Close Price]]/Table2[[#This Row],[Current Week Low]])-1</f>
        <v>0.17620636550308011</v>
      </c>
      <c r="AF613" s="2">
        <f>(Table2[[#This Row],[Current Week High]]/Table2[[#This Row],[Close Price]])-1</f>
        <v>1.429350791052908E-2</v>
      </c>
      <c r="AG613" s="2">
        <f>(Table2[[#This Row],[Close Price]]/Table2[[#This Row],[Current Month Low]])-1</f>
        <v>0.39400115596386076</v>
      </c>
      <c r="AH613" s="2">
        <f>(Table2[[#This Row],[Current Month High]]/Table2[[#This Row],[Close Price]])-1</f>
        <v>1.429350791052908E-2</v>
      </c>
      <c r="AI613">
        <v>1.4293507910529</v>
      </c>
      <c r="AJ613">
        <v>132.21343873517699</v>
      </c>
      <c r="AK613" t="str">
        <f>IF(AND(Table2[[#This Row],[20D EMA]]&gt;Table2[[#This Row],[50D EMA]],Table2[[#This Row],[50D EMA]]&gt;Table2[[#This Row],[200D EMA]]),"Uptrend","Downtrend/NoTrend")</f>
        <v>Uptrend</v>
      </c>
      <c r="AL613">
        <v>0.25</v>
      </c>
      <c r="AM613" t="s">
        <v>10125</v>
      </c>
      <c r="AN613">
        <v>20.239999999999998</v>
      </c>
      <c r="AO613" t="s">
        <v>10125</v>
      </c>
      <c r="AP613">
        <v>-3.7301644087027998E-2</v>
      </c>
      <c r="AQ613">
        <f>(Table2[[#This Row],[Sharpe Ratio]]-AVERAGE(Table2[Sharpe Ratio]))/_xlfn.STDEV.P(Table2[Sharpe Ratio])</f>
        <v>-1.0335186934445799</v>
      </c>
      <c r="AR6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4.0498024126493366</v>
      </c>
    </row>
    <row r="614" spans="1:44" x14ac:dyDescent="0.3">
      <c r="A614" t="s">
        <v>968</v>
      </c>
      <c r="B614" t="s">
        <v>969</v>
      </c>
      <c r="C614" t="s">
        <v>10092</v>
      </c>
      <c r="D614" t="s">
        <v>970</v>
      </c>
      <c r="E614">
        <v>14007.22014981</v>
      </c>
      <c r="F614">
        <v>1427.35</v>
      </c>
      <c r="G614">
        <v>-23.118763550099199</v>
      </c>
      <c r="H614">
        <f>(Table2[[#This Row],[1Y Return vs Nifty]]-AVERAGE(Table2[1Y Return vs Nifty]))/_xlfn.STDEV.P(Table2[1Y Return vs Nifty])</f>
        <v>-0.81034869824418199</v>
      </c>
      <c r="I614">
        <v>4.2810860790889196</v>
      </c>
      <c r="J614">
        <f>(Table2[[#This Row],[1M Return vs Nifty]]-AVERAGE(Table2[1M Return vs Nifty]))/_xlfn.STDEV.P(Table2[1M Return vs Nifty])</f>
        <v>0.22433678444565255</v>
      </c>
      <c r="K614">
        <v>-23.9642720156648</v>
      </c>
      <c r="L614">
        <f>(Table2[[#This Row],[6M Return vs Nifty]]-AVERAGE(Table2[6M Return vs Nifty]))/_xlfn.STDEV.P(Table2[6M Return vs Nifty])</f>
        <v>-1.1276387745909286</v>
      </c>
      <c r="M614">
        <v>3.9150488646763799</v>
      </c>
      <c r="N614">
        <f>(Table2[[#This Row],[1W Return vs Nifty]]-AVERAGE(Table2[1W Return vs Nifty]))/_xlfn.STDEV.P(Table2[1W Return vs Nifty])</f>
        <v>1.3401396598151345</v>
      </c>
      <c r="O614">
        <v>1396.48</v>
      </c>
      <c r="P614">
        <v>1376.4121916726001</v>
      </c>
      <c r="Q614">
        <v>1462.0298229478601</v>
      </c>
      <c r="R614">
        <v>56.485968323433099</v>
      </c>
      <c r="S614" s="2">
        <f>(Table2[[#This Row],[Close Price]]-Table2[[#This Row],[20D EMA]])/Table2[[#This Row],[20D EMA]]</f>
        <v>2.2105579743354642E-2</v>
      </c>
      <c r="T614" s="2">
        <f>(Table2[[#This Row],[Close Price]]-Table2[[#This Row],[50D EMA]])/Table2[[#This Row],[50D EMA]]</f>
        <v>3.700767011188761E-2</v>
      </c>
      <c r="U614" s="2">
        <f>(Table2[[#This Row],[Close Price]]-Table2[[#This Row],[200D EMA]])/Table2[[#This Row],[200D EMA]]</f>
        <v>-2.3720325265278105E-2</v>
      </c>
      <c r="V614">
        <v>1.1615347519536501</v>
      </c>
      <c r="W614">
        <v>1419.05</v>
      </c>
      <c r="X614">
        <v>1476.85</v>
      </c>
      <c r="Y614">
        <v>1416.35</v>
      </c>
      <c r="Z614">
        <v>1476.85</v>
      </c>
      <c r="AA614">
        <v>1204.2</v>
      </c>
      <c r="AB614">
        <v>1476.85</v>
      </c>
      <c r="AC614" s="2">
        <f>(Table2[[#This Row],[Close Price]]/Table2[[#This Row],[Day Low]])-1</f>
        <v>5.8489834748598479E-3</v>
      </c>
      <c r="AD614" s="2">
        <f>(Table2[[#This Row],[Day High]]/Table2[[#This Row],[Close Price]])-1</f>
        <v>3.4679651101692022E-2</v>
      </c>
      <c r="AE614" s="2">
        <f>(Table2[[#This Row],[Close Price]]/Table2[[#This Row],[Current Week Low]])-1</f>
        <v>7.7664419105447635E-3</v>
      </c>
      <c r="AF614" s="2">
        <f>(Table2[[#This Row],[Current Week High]]/Table2[[#This Row],[Close Price]])-1</f>
        <v>3.4679651101692022E-2</v>
      </c>
      <c r="AG614" s="2">
        <f>(Table2[[#This Row],[Close Price]]/Table2[[#This Row],[Current Month Low]])-1</f>
        <v>0.18530974921109444</v>
      </c>
      <c r="AH614" s="2">
        <f>(Table2[[#This Row],[Current Month High]]/Table2[[#This Row],[Close Price]])-1</f>
        <v>3.4679651101692022E-2</v>
      </c>
      <c r="AI614">
        <v>31.3938417346831</v>
      </c>
      <c r="AJ614">
        <v>18.530974921109401</v>
      </c>
      <c r="AK614" t="str">
        <f>IF(AND(Table2[[#This Row],[20D EMA]]&gt;Table2[[#This Row],[50D EMA]],Table2[[#This Row],[50D EMA]]&gt;Table2[[#This Row],[200D EMA]]),"Uptrend","Downtrend/NoTrend")</f>
        <v>Downtrend/NoTrend</v>
      </c>
      <c r="AL614">
        <v>-0.02</v>
      </c>
      <c r="AM614" t="s">
        <v>10126</v>
      </c>
      <c r="AN614">
        <v>3.32</v>
      </c>
      <c r="AO614" t="s">
        <v>10125</v>
      </c>
      <c r="AP614">
        <v>-3.7622313283260003E-2</v>
      </c>
      <c r="AQ614">
        <f>(Table2[[#This Row],[Sharpe Ratio]]-AVERAGE(Table2[Sharpe Ratio]))/_xlfn.STDEV.P(Table2[Sharpe Ratio])</f>
        <v>-1.0371441438284896</v>
      </c>
      <c r="AR6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15" spans="1:44" x14ac:dyDescent="0.3">
      <c r="A615" t="s">
        <v>1806</v>
      </c>
      <c r="B615" t="s">
        <v>1807</v>
      </c>
      <c r="C615" t="s">
        <v>10086</v>
      </c>
      <c r="D615" t="s">
        <v>381</v>
      </c>
      <c r="E615">
        <v>3783.0031542050001</v>
      </c>
      <c r="F615">
        <v>525.04999999999995</v>
      </c>
      <c r="G615">
        <v>12.161207630781</v>
      </c>
      <c r="H615">
        <f>(Table2[[#This Row],[1Y Return vs Nifty]]-AVERAGE(Table2[1Y Return vs Nifty]))/_xlfn.STDEV.P(Table2[1Y Return vs Nifty])</f>
        <v>-0.38815779502947839</v>
      </c>
      <c r="I615">
        <v>6.55734981105293</v>
      </c>
      <c r="J615">
        <f>(Table2[[#This Row],[1M Return vs Nifty]]-AVERAGE(Table2[1M Return vs Nifty]))/_xlfn.STDEV.P(Table2[1M Return vs Nifty])</f>
        <v>0.43515692640589504</v>
      </c>
      <c r="K615">
        <v>26.966077946907198</v>
      </c>
      <c r="L615">
        <f>(Table2[[#This Row],[6M Return vs Nifty]]-AVERAGE(Table2[6M Return vs Nifty]))/_xlfn.STDEV.P(Table2[6M Return vs Nifty])</f>
        <v>0.42828082045675431</v>
      </c>
      <c r="M615">
        <v>-0.81215667535651803</v>
      </c>
      <c r="N615">
        <f>(Table2[[#This Row],[1W Return vs Nifty]]-AVERAGE(Table2[1W Return vs Nifty]))/_xlfn.STDEV.P(Table2[1W Return vs Nifty])</f>
        <v>0.41311797146316942</v>
      </c>
      <c r="O615">
        <v>472.72</v>
      </c>
      <c r="P615">
        <v>456.139581916834</v>
      </c>
      <c r="Q615">
        <v>426.05904060203102</v>
      </c>
      <c r="R615">
        <v>83.927796061733503</v>
      </c>
      <c r="S615" s="2">
        <f>(Table2[[#This Row],[Close Price]]-Table2[[#This Row],[20D EMA]])/Table2[[#This Row],[20D EMA]]</f>
        <v>0.11069977999661518</v>
      </c>
      <c r="T615" s="2">
        <f>(Table2[[#This Row],[Close Price]]-Table2[[#This Row],[50D EMA]])/Table2[[#This Row],[50D EMA]]</f>
        <v>0.15107309432254026</v>
      </c>
      <c r="U615" s="2">
        <f>(Table2[[#This Row],[Close Price]]-Table2[[#This Row],[200D EMA]])/Table2[[#This Row],[200D EMA]]</f>
        <v>0.23234094330704139</v>
      </c>
      <c r="V615">
        <v>1.5628775331231399</v>
      </c>
      <c r="W615">
        <v>490</v>
      </c>
      <c r="X615">
        <v>530.75</v>
      </c>
      <c r="Y615">
        <v>467.8</v>
      </c>
      <c r="Z615">
        <v>530.75</v>
      </c>
      <c r="AA615">
        <v>399.25</v>
      </c>
      <c r="AB615">
        <v>530.75</v>
      </c>
      <c r="AC615" s="2">
        <f>(Table2[[#This Row],[Close Price]]/Table2[[#This Row],[Day Low]])-1</f>
        <v>7.1530612244897762E-2</v>
      </c>
      <c r="AD615" s="2">
        <f>(Table2[[#This Row],[Day High]]/Table2[[#This Row],[Close Price]])-1</f>
        <v>1.0856108942005616E-2</v>
      </c>
      <c r="AE615" s="2">
        <f>(Table2[[#This Row],[Close Price]]/Table2[[#This Row],[Current Week Low]])-1</f>
        <v>0.12238135955536533</v>
      </c>
      <c r="AF615" s="2">
        <f>(Table2[[#This Row],[Current Week High]]/Table2[[#This Row],[Close Price]])-1</f>
        <v>1.0856108942005616E-2</v>
      </c>
      <c r="AG615" s="2">
        <f>(Table2[[#This Row],[Close Price]]/Table2[[#This Row],[Current Month Low]])-1</f>
        <v>0.31509079524107686</v>
      </c>
      <c r="AH615" s="2">
        <f>(Table2[[#This Row],[Current Month High]]/Table2[[#This Row],[Close Price]])-1</f>
        <v>1.0856108942005616E-2</v>
      </c>
      <c r="AI615">
        <v>1.08561089420056</v>
      </c>
      <c r="AJ615">
        <v>50.854762246803602</v>
      </c>
      <c r="AK615" t="str">
        <f>IF(AND(Table2[[#This Row],[20D EMA]]&gt;Table2[[#This Row],[50D EMA]],Table2[[#This Row],[50D EMA]]&gt;Table2[[#This Row],[200D EMA]]),"Uptrend","Downtrend/NoTrend")</f>
        <v>Uptrend</v>
      </c>
      <c r="AL615">
        <v>0.03</v>
      </c>
      <c r="AM615" t="s">
        <v>10125</v>
      </c>
      <c r="AN615">
        <v>12.94</v>
      </c>
      <c r="AO615" t="s">
        <v>10125</v>
      </c>
      <c r="AP615">
        <v>-3.7889588860137997E-2</v>
      </c>
      <c r="AQ615">
        <f>(Table2[[#This Row],[Sharpe Ratio]]-AVERAGE(Table2[Sharpe Ratio]))/_xlfn.STDEV.P(Table2[Sharpe Ratio])</f>
        <v>-1.0401659318710836</v>
      </c>
      <c r="AR6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-0.15176800857474326</v>
      </c>
    </row>
    <row r="616" spans="1:44" x14ac:dyDescent="0.3">
      <c r="A616" t="s">
        <v>1300</v>
      </c>
      <c r="B616" t="s">
        <v>1301</v>
      </c>
      <c r="C616" t="s">
        <v>10090</v>
      </c>
      <c r="D616" t="s">
        <v>542</v>
      </c>
      <c r="E616">
        <v>8197.4646258299999</v>
      </c>
      <c r="F616">
        <v>518.85</v>
      </c>
      <c r="G616">
        <v>-3.7672161821793799</v>
      </c>
      <c r="H616">
        <f>(Table2[[#This Row],[1Y Return vs Nifty]]-AVERAGE(Table2[1Y Return vs Nifty]))/_xlfn.STDEV.P(Table2[1Y Return vs Nifty])</f>
        <v>-0.57877120573500718</v>
      </c>
      <c r="I616">
        <v>-3.1517526303321999</v>
      </c>
      <c r="J616">
        <f>(Table2[[#This Row],[1M Return vs Nifty]]-AVERAGE(Table2[1M Return vs Nifty]))/_xlfn.STDEV.P(Table2[1M Return vs Nifty])</f>
        <v>-0.46406855711628975</v>
      </c>
      <c r="K616">
        <v>-8.0820925372391201</v>
      </c>
      <c r="L616">
        <f>(Table2[[#This Row],[6M Return vs Nifty]]-AVERAGE(Table2[6M Return vs Nifty]))/_xlfn.STDEV.P(Table2[6M Return vs Nifty])</f>
        <v>-0.64243900116100405</v>
      </c>
      <c r="M616">
        <v>-7.53330133367795</v>
      </c>
      <c r="N616">
        <f>(Table2[[#This Row],[1W Return vs Nifty]]-AVERAGE(Table2[1W Return vs Nifty]))/_xlfn.STDEV.P(Table2[1W Return vs Nifty])</f>
        <v>-0.90492221444581145</v>
      </c>
      <c r="O616">
        <v>521.65</v>
      </c>
      <c r="P616">
        <v>514.89298194831701</v>
      </c>
      <c r="Q616">
        <v>487.072065360593</v>
      </c>
      <c r="R616">
        <v>46.345385011578898</v>
      </c>
      <c r="S616" s="2">
        <f>(Table2[[#This Row],[Close Price]]-Table2[[#This Row],[20D EMA]])/Table2[[#This Row],[20D EMA]]</f>
        <v>-5.3675836288698446E-3</v>
      </c>
      <c r="T616" s="2">
        <f>(Table2[[#This Row],[Close Price]]-Table2[[#This Row],[50D EMA]])/Table2[[#This Row],[50D EMA]]</f>
        <v>7.6851271825650906E-3</v>
      </c>
      <c r="U616" s="2">
        <f>(Table2[[#This Row],[Close Price]]-Table2[[#This Row],[200D EMA]])/Table2[[#This Row],[200D EMA]]</f>
        <v>6.5242778018650957E-2</v>
      </c>
      <c r="V616">
        <v>0.56705177813024998</v>
      </c>
      <c r="W616">
        <v>516.4</v>
      </c>
      <c r="X616">
        <v>532.04999999999995</v>
      </c>
      <c r="Y616">
        <v>515.35</v>
      </c>
      <c r="Z616">
        <v>542.35</v>
      </c>
      <c r="AA616">
        <v>462.3</v>
      </c>
      <c r="AB616">
        <v>564.9</v>
      </c>
      <c r="AC616" s="2">
        <f>(Table2[[#This Row],[Close Price]]/Table2[[#This Row],[Day Low]])-1</f>
        <v>4.7443841982959256E-3</v>
      </c>
      <c r="AD616" s="2">
        <f>(Table2[[#This Row],[Day High]]/Table2[[#This Row],[Close Price]])-1</f>
        <v>2.5440878866724415E-2</v>
      </c>
      <c r="AE616" s="2">
        <f>(Table2[[#This Row],[Close Price]]/Table2[[#This Row],[Current Week Low]])-1</f>
        <v>6.7915009217036637E-3</v>
      </c>
      <c r="AF616" s="2">
        <f>(Table2[[#This Row],[Current Week High]]/Table2[[#This Row],[Close Price]])-1</f>
        <v>4.5292473740002004E-2</v>
      </c>
      <c r="AG616" s="2">
        <f>(Table2[[#This Row],[Close Price]]/Table2[[#This Row],[Current Month Low]])-1</f>
        <v>0.12232316677482147</v>
      </c>
      <c r="AH616" s="2">
        <f>(Table2[[#This Row],[Current Month High]]/Table2[[#This Row],[Close Price]])-1</f>
        <v>8.8753975137322749E-2</v>
      </c>
      <c r="AI616">
        <v>12.1133275513154</v>
      </c>
      <c r="AJ616">
        <v>30.037593984962399</v>
      </c>
      <c r="AK616" t="str">
        <f>IF(AND(Table2[[#This Row],[20D EMA]]&gt;Table2[[#This Row],[50D EMA]],Table2[[#This Row],[50D EMA]]&gt;Table2[[#This Row],[200D EMA]]),"Uptrend","Downtrend/NoTrend")</f>
        <v>Uptrend</v>
      </c>
      <c r="AL616">
        <v>-0.01</v>
      </c>
      <c r="AM616" t="s">
        <v>10126</v>
      </c>
      <c r="AN616">
        <v>-1.02</v>
      </c>
      <c r="AO616" t="s">
        <v>10126</v>
      </c>
      <c r="AP616">
        <v>-3.8156690242699E-2</v>
      </c>
      <c r="AQ616">
        <f>(Table2[[#This Row],[Sharpe Ratio]]-AVERAGE(Table2[Sharpe Ratio]))/_xlfn.STDEV.P(Table2[Sharpe Ratio])</f>
        <v>-1.0431857504920405</v>
      </c>
      <c r="AR6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-3.6333867289501529</v>
      </c>
    </row>
    <row r="617" spans="1:44" x14ac:dyDescent="0.3">
      <c r="A617" t="s">
        <v>634</v>
      </c>
      <c r="B617" t="s">
        <v>635</v>
      </c>
      <c r="C617" t="s">
        <v>10082</v>
      </c>
      <c r="D617" t="s">
        <v>62</v>
      </c>
      <c r="E617">
        <v>28660.9655074599</v>
      </c>
      <c r="F617">
        <v>1129.7</v>
      </c>
      <c r="G617">
        <v>24.87689782879</v>
      </c>
      <c r="H617">
        <f>(Table2[[#This Row],[1Y Return vs Nifty]]-AVERAGE(Table2[1Y Return vs Nifty]))/_xlfn.STDEV.P(Table2[1Y Return vs Nifty])</f>
        <v>-0.2359907566219987</v>
      </c>
      <c r="I617">
        <v>-21.364086806432098</v>
      </c>
      <c r="J617">
        <f>(Table2[[#This Row],[1M Return vs Nifty]]-AVERAGE(Table2[1M Return vs Nifty]))/_xlfn.STDEV.P(Table2[1M Return vs Nifty])</f>
        <v>-2.1508357021166313</v>
      </c>
      <c r="K617">
        <v>-7.5247402180256202</v>
      </c>
      <c r="L617">
        <f>(Table2[[#This Row],[6M Return vs Nifty]]-AVERAGE(Table2[6M Return vs Nifty]))/_xlfn.STDEV.P(Table2[6M Return vs Nifty])</f>
        <v>-0.6254119162215358</v>
      </c>
      <c r="M617">
        <v>-6.0331660629093502</v>
      </c>
      <c r="N617">
        <f>(Table2[[#This Row],[1W Return vs Nifty]]-AVERAGE(Table2[1W Return vs Nifty]))/_xlfn.STDEV.P(Table2[1W Return vs Nifty])</f>
        <v>-0.61074039398395741</v>
      </c>
      <c r="O617">
        <v>1158.31</v>
      </c>
      <c r="P617">
        <v>1204.7193188598401</v>
      </c>
      <c r="Q617">
        <v>1134.25482409591</v>
      </c>
      <c r="R617">
        <v>45.546731017320496</v>
      </c>
      <c r="S617" s="2">
        <f>(Table2[[#This Row],[Close Price]]-Table2[[#This Row],[20D EMA]])/Table2[[#This Row],[20D EMA]]</f>
        <v>-2.4699778125026894E-2</v>
      </c>
      <c r="T617" s="2">
        <f>(Table2[[#This Row],[Close Price]]-Table2[[#This Row],[50D EMA]])/Table2[[#This Row],[50D EMA]]</f>
        <v>-6.2271201005425207E-2</v>
      </c>
      <c r="U617" s="2">
        <f>(Table2[[#This Row],[Close Price]]-Table2[[#This Row],[200D EMA]])/Table2[[#This Row],[200D EMA]]</f>
        <v>-4.0156973540231219E-3</v>
      </c>
      <c r="V617">
        <v>1.1118455776043099</v>
      </c>
      <c r="W617">
        <v>1052</v>
      </c>
      <c r="X617">
        <v>1138.8499999999999</v>
      </c>
      <c r="Y617">
        <v>1052</v>
      </c>
      <c r="Z617">
        <v>1142</v>
      </c>
      <c r="AA617">
        <v>1052</v>
      </c>
      <c r="AB617">
        <v>1213.7</v>
      </c>
      <c r="AC617" s="2">
        <f>(Table2[[#This Row],[Close Price]]/Table2[[#This Row],[Day Low]])-1</f>
        <v>7.3859315589353658E-2</v>
      </c>
      <c r="AD617" s="2">
        <f>(Table2[[#This Row],[Day High]]/Table2[[#This Row],[Close Price]])-1</f>
        <v>8.0994954412674236E-3</v>
      </c>
      <c r="AE617" s="2">
        <f>(Table2[[#This Row],[Close Price]]/Table2[[#This Row],[Current Week Low]])-1</f>
        <v>7.3859315589353658E-2</v>
      </c>
      <c r="AF617" s="2">
        <f>(Table2[[#This Row],[Current Week High]]/Table2[[#This Row],[Close Price]])-1</f>
        <v>1.0887846330884354E-2</v>
      </c>
      <c r="AG617" s="2">
        <f>(Table2[[#This Row],[Close Price]]/Table2[[#This Row],[Current Month Low]])-1</f>
        <v>7.3859315589353658E-2</v>
      </c>
      <c r="AH617" s="2">
        <f>(Table2[[#This Row],[Current Month High]]/Table2[[#This Row],[Close Price]])-1</f>
        <v>7.435602372311223E-2</v>
      </c>
      <c r="AI617">
        <v>21.678321678321598</v>
      </c>
      <c r="AJ617">
        <v>53.826252723311498</v>
      </c>
      <c r="AK617" t="str">
        <f>IF(AND(Table2[[#This Row],[20D EMA]]&gt;Table2[[#This Row],[50D EMA]],Table2[[#This Row],[50D EMA]]&gt;Table2[[#This Row],[200D EMA]]),"Uptrend","Downtrend/NoTrend")</f>
        <v>Downtrend/NoTrend</v>
      </c>
      <c r="AL617">
        <v>-0.15</v>
      </c>
      <c r="AM617" t="s">
        <v>10126</v>
      </c>
      <c r="AN617">
        <v>-3.75</v>
      </c>
      <c r="AO617" t="s">
        <v>10126</v>
      </c>
      <c r="AP617">
        <v>-3.9114248170874999E-2</v>
      </c>
      <c r="AQ617">
        <f>(Table2[[#This Row],[Sharpe Ratio]]-AVERAGE(Table2[Sharpe Ratio]))/_xlfn.STDEV.P(Table2[Sharpe Ratio])</f>
        <v>-1.0540117942752107</v>
      </c>
      <c r="AR6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18" spans="1:44" x14ac:dyDescent="0.3">
      <c r="A618" t="s">
        <v>1591</v>
      </c>
      <c r="B618" t="s">
        <v>1592</v>
      </c>
      <c r="C618" t="s">
        <v>10088</v>
      </c>
      <c r="D618" t="s">
        <v>347</v>
      </c>
      <c r="E618">
        <v>5368.5681369599997</v>
      </c>
      <c r="F618">
        <v>1974.4</v>
      </c>
      <c r="G618">
        <v>62.561355421262697</v>
      </c>
      <c r="H618">
        <f>(Table2[[#This Row],[1Y Return vs Nifty]]-AVERAGE(Table2[1Y Return vs Nifty]))/_xlfn.STDEV.P(Table2[1Y Return vs Nifty])</f>
        <v>0.21497432797377924</v>
      </c>
      <c r="I618">
        <v>6.0408269664793197</v>
      </c>
      <c r="J618">
        <f>(Table2[[#This Row],[1M Return vs Nifty]]-AVERAGE(Table2[1M Return vs Nifty]))/_xlfn.STDEV.P(Table2[1M Return vs Nifty])</f>
        <v>0.38731826083757748</v>
      </c>
      <c r="K618">
        <v>65.418090887980696</v>
      </c>
      <c r="L618">
        <f>(Table2[[#This Row],[6M Return vs Nifty]]-AVERAGE(Table2[6M Return vs Nifty]))/_xlfn.STDEV.P(Table2[6M Return vs Nifty])</f>
        <v>1.6029878556137929</v>
      </c>
      <c r="M618">
        <v>5.11714747318383</v>
      </c>
      <c r="N618">
        <f>(Table2[[#This Row],[1W Return vs Nifty]]-AVERAGE(Table2[1W Return vs Nifty]))/_xlfn.STDEV.P(Table2[1W Return vs Nifty])</f>
        <v>1.5758754390586938</v>
      </c>
      <c r="O618">
        <v>1817.19</v>
      </c>
      <c r="P618">
        <v>1599.0270783517999</v>
      </c>
      <c r="Q618">
        <v>1307.12300289018</v>
      </c>
      <c r="R618">
        <v>69.862400121291003</v>
      </c>
      <c r="S618" s="2">
        <f>(Table2[[#This Row],[Close Price]]-Table2[[#This Row],[20D EMA]])/Table2[[#This Row],[20D EMA]]</f>
        <v>8.65126926738536E-2</v>
      </c>
      <c r="T618" s="2">
        <f>(Table2[[#This Row],[Close Price]]-Table2[[#This Row],[50D EMA]])/Table2[[#This Row],[50D EMA]]</f>
        <v>0.2347508223782655</v>
      </c>
      <c r="U618" s="2">
        <f>(Table2[[#This Row],[Close Price]]-Table2[[#This Row],[200D EMA]])/Table2[[#This Row],[200D EMA]]</f>
        <v>0.51049288830079775</v>
      </c>
      <c r="V618">
        <v>0.57768626004880497</v>
      </c>
      <c r="W618">
        <v>1900</v>
      </c>
      <c r="X618">
        <v>2000</v>
      </c>
      <c r="Y618">
        <v>1800</v>
      </c>
      <c r="Z618">
        <v>2057.9</v>
      </c>
      <c r="AA618">
        <v>1633.9</v>
      </c>
      <c r="AB618">
        <v>2057.9</v>
      </c>
      <c r="AC618" s="2">
        <f>(Table2[[#This Row],[Close Price]]/Table2[[#This Row],[Day Low]])-1</f>
        <v>3.9157894736842058E-2</v>
      </c>
      <c r="AD618" s="2">
        <f>(Table2[[#This Row],[Day High]]/Table2[[#This Row],[Close Price]])-1</f>
        <v>1.296596434359798E-2</v>
      </c>
      <c r="AE618" s="2">
        <f>(Table2[[#This Row],[Close Price]]/Table2[[#This Row],[Current Week Low]])-1</f>
        <v>9.6888888888889024E-2</v>
      </c>
      <c r="AF618" s="2">
        <f>(Table2[[#This Row],[Current Week High]]/Table2[[#This Row],[Close Price]])-1</f>
        <v>4.2291329011345136E-2</v>
      </c>
      <c r="AG618" s="2">
        <f>(Table2[[#This Row],[Close Price]]/Table2[[#This Row],[Current Month Low]])-1</f>
        <v>0.20839708672501378</v>
      </c>
      <c r="AH618" s="2">
        <f>(Table2[[#This Row],[Current Month High]]/Table2[[#This Row],[Close Price]])-1</f>
        <v>4.2291329011345136E-2</v>
      </c>
      <c r="AI618">
        <v>4.22913290113451</v>
      </c>
      <c r="AJ618">
        <v>110.49040511727</v>
      </c>
      <c r="AK618" t="str">
        <f>IF(AND(Table2[[#This Row],[20D EMA]]&gt;Table2[[#This Row],[50D EMA]],Table2[[#This Row],[50D EMA]]&gt;Table2[[#This Row],[200D EMA]]),"Uptrend","Downtrend/NoTrend")</f>
        <v>Uptrend</v>
      </c>
      <c r="AL618">
        <v>0.55000000000000004</v>
      </c>
      <c r="AM618" t="s">
        <v>10125</v>
      </c>
      <c r="AN618">
        <v>6.11</v>
      </c>
      <c r="AO618" t="s">
        <v>10125</v>
      </c>
      <c r="AP618">
        <v>-4.0338888947134E-2</v>
      </c>
      <c r="AQ618">
        <f>(Table2[[#This Row],[Sharpe Ratio]]-AVERAGE(Table2[Sharpe Ratio]))/_xlfn.STDEV.P(Table2[Sharpe Ratio])</f>
        <v>-1.0678574471305842</v>
      </c>
      <c r="AR6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2.7132984363532593</v>
      </c>
    </row>
    <row r="619" spans="1:44" x14ac:dyDescent="0.3">
      <c r="A619" t="s">
        <v>679</v>
      </c>
      <c r="B619" t="s">
        <v>680</v>
      </c>
      <c r="C619" t="s">
        <v>10076</v>
      </c>
      <c r="D619" t="s">
        <v>535</v>
      </c>
      <c r="E619">
        <v>24525.052180479899</v>
      </c>
      <c r="F619">
        <v>757.55</v>
      </c>
      <c r="G619">
        <v>-3.1578420468435899</v>
      </c>
      <c r="H619">
        <f>(Table2[[#This Row],[1Y Return vs Nifty]]-AVERAGE(Table2[1Y Return vs Nifty]))/_xlfn.STDEV.P(Table2[1Y Return vs Nifty])</f>
        <v>-0.57147890338946206</v>
      </c>
      <c r="I619">
        <v>0.37103708582514699</v>
      </c>
      <c r="J619">
        <f>(Table2[[#This Row],[1M Return vs Nifty]]-AVERAGE(Table2[1M Return vs Nifty]))/_xlfn.STDEV.P(Table2[1M Return vs Nifty])</f>
        <v>-0.13779923356318025</v>
      </c>
      <c r="K619">
        <v>-5.0401147644403803</v>
      </c>
      <c r="L619">
        <f>(Table2[[#This Row],[6M Return vs Nifty]]-AVERAGE(Table2[6M Return vs Nifty]))/_xlfn.STDEV.P(Table2[6M Return vs Nifty])</f>
        <v>-0.54950673527484106</v>
      </c>
      <c r="M619">
        <v>2.1748665576945599E-2</v>
      </c>
      <c r="N619">
        <f>(Table2[[#This Row],[1W Return vs Nifty]]-AVERAGE(Table2[1W Return vs Nifty]))/_xlfn.STDEV.P(Table2[1W Return vs Nifty])</f>
        <v>0.57664975160922183</v>
      </c>
      <c r="O619">
        <v>739.44</v>
      </c>
      <c r="P619">
        <v>735.48602859140999</v>
      </c>
      <c r="Q619">
        <v>708.48425531458997</v>
      </c>
      <c r="R619">
        <v>62.628518733870997</v>
      </c>
      <c r="S619" s="2">
        <f>(Table2[[#This Row],[Close Price]]-Table2[[#This Row],[20D EMA]])/Table2[[#This Row],[20D EMA]]</f>
        <v>2.4491507086443657E-2</v>
      </c>
      <c r="T619" s="2">
        <f>(Table2[[#This Row],[Close Price]]-Table2[[#This Row],[50D EMA]])/Table2[[#This Row],[50D EMA]]</f>
        <v>2.9999171365425521E-2</v>
      </c>
      <c r="U619" s="2">
        <f>(Table2[[#This Row],[Close Price]]-Table2[[#This Row],[200D EMA]])/Table2[[#This Row],[200D EMA]]</f>
        <v>6.925453080622547E-2</v>
      </c>
      <c r="V619">
        <v>0.80798721061641898</v>
      </c>
      <c r="W619">
        <v>732.95</v>
      </c>
      <c r="X619">
        <v>774</v>
      </c>
      <c r="Y619">
        <v>732.95</v>
      </c>
      <c r="Z619">
        <v>781.8</v>
      </c>
      <c r="AA619">
        <v>672.05</v>
      </c>
      <c r="AB619">
        <v>781.8</v>
      </c>
      <c r="AC619" s="2">
        <f>(Table2[[#This Row],[Close Price]]/Table2[[#This Row],[Day Low]])-1</f>
        <v>3.3562998840302782E-2</v>
      </c>
      <c r="AD619" s="2">
        <f>(Table2[[#This Row],[Day High]]/Table2[[#This Row],[Close Price]])-1</f>
        <v>2.1714738301102265E-2</v>
      </c>
      <c r="AE619" s="2">
        <f>(Table2[[#This Row],[Close Price]]/Table2[[#This Row],[Current Week Low]])-1</f>
        <v>3.3562998840302782E-2</v>
      </c>
      <c r="AF619" s="2">
        <f>(Table2[[#This Row],[Current Week High]]/Table2[[#This Row],[Close Price]])-1</f>
        <v>3.2011088377004837E-2</v>
      </c>
      <c r="AG619" s="2">
        <f>(Table2[[#This Row],[Close Price]]/Table2[[#This Row],[Current Month Low]])-1</f>
        <v>0.12722267688416045</v>
      </c>
      <c r="AH619" s="2">
        <f>(Table2[[#This Row],[Current Month High]]/Table2[[#This Row],[Close Price]])-1</f>
        <v>3.2011088377004837E-2</v>
      </c>
      <c r="AI619">
        <v>14.375288759817799</v>
      </c>
      <c r="AJ619">
        <v>27.662622177283399</v>
      </c>
      <c r="AK619" t="str">
        <f>IF(AND(Table2[[#This Row],[20D EMA]]&gt;Table2[[#This Row],[50D EMA]],Table2[[#This Row],[50D EMA]]&gt;Table2[[#This Row],[200D EMA]]),"Uptrend","Downtrend/NoTrend")</f>
        <v>Uptrend</v>
      </c>
      <c r="AL619">
        <v>-0.03</v>
      </c>
      <c r="AM619" t="s">
        <v>10126</v>
      </c>
      <c r="AN619">
        <v>5.35</v>
      </c>
      <c r="AO619" t="s">
        <v>10125</v>
      </c>
      <c r="AP619">
        <v>-4.0728762856099998E-2</v>
      </c>
      <c r="AQ619">
        <f>(Table2[[#This Row],[Sharpe Ratio]]-AVERAGE(Table2[Sharpe Ratio]))/_xlfn.STDEV.P(Table2[Sharpe Ratio])</f>
        <v>-1.0722653183247808</v>
      </c>
      <c r="AR6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-1.7544004389430423</v>
      </c>
    </row>
    <row r="620" spans="1:44" x14ac:dyDescent="0.3">
      <c r="A620" t="s">
        <v>1275</v>
      </c>
      <c r="B620" t="s">
        <v>1276</v>
      </c>
      <c r="C620" t="s">
        <v>10090</v>
      </c>
      <c r="D620" t="s">
        <v>542</v>
      </c>
      <c r="E620">
        <v>8399.6077647999991</v>
      </c>
      <c r="F620">
        <v>764.75</v>
      </c>
      <c r="G620">
        <v>-52.107457465907302</v>
      </c>
      <c r="H620">
        <f>(Table2[[#This Row],[1Y Return vs Nifty]]-AVERAGE(Table2[1Y Return vs Nifty]))/_xlfn.STDEV.P(Table2[1Y Return vs Nifty])</f>
        <v>-1.1572526910105463</v>
      </c>
      <c r="I620">
        <v>-4.4323061512461104</v>
      </c>
      <c r="J620">
        <f>(Table2[[#This Row],[1M Return vs Nifty]]-AVERAGE(Table2[1M Return vs Nifty]))/_xlfn.STDEV.P(Table2[1M Return vs Nifty])</f>
        <v>-0.58266925846552486</v>
      </c>
      <c r="K620">
        <v>-35.411996796123702</v>
      </c>
      <c r="L620">
        <f>(Table2[[#This Row],[6M Return vs Nifty]]-AVERAGE(Table2[6M Return vs Nifty]))/_xlfn.STDEV.P(Table2[6M Return vs Nifty])</f>
        <v>-1.4773661830559899</v>
      </c>
      <c r="M620">
        <v>-4.8525047914947601</v>
      </c>
      <c r="N620">
        <f>(Table2[[#This Row],[1W Return vs Nifty]]-AVERAGE(Table2[1W Return vs Nifty]))/_xlfn.STDEV.P(Table2[1W Return vs Nifty])</f>
        <v>-0.37920855219505267</v>
      </c>
      <c r="O620">
        <v>775.96</v>
      </c>
      <c r="P620">
        <v>799.06108478181</v>
      </c>
      <c r="Q620">
        <v>875.12826590930194</v>
      </c>
      <c r="R620">
        <v>32.312064543348598</v>
      </c>
      <c r="S620" s="2">
        <f>(Table2[[#This Row],[Close Price]]-Table2[[#This Row],[20D EMA]])/Table2[[#This Row],[20D EMA]]</f>
        <v>-1.4446620959843337E-2</v>
      </c>
      <c r="T620" s="2">
        <f>(Table2[[#This Row],[Close Price]]-Table2[[#This Row],[50D EMA]])/Table2[[#This Row],[50D EMA]]</f>
        <v>-4.2939251372977209E-2</v>
      </c>
      <c r="U620" s="2">
        <f>(Table2[[#This Row],[Close Price]]-Table2[[#This Row],[200D EMA]])/Table2[[#This Row],[200D EMA]]</f>
        <v>-0.12612810054148282</v>
      </c>
      <c r="V620">
        <v>0.85626133782390901</v>
      </c>
      <c r="W620">
        <v>762.5</v>
      </c>
      <c r="X620">
        <v>774</v>
      </c>
      <c r="Y620">
        <v>761.5</v>
      </c>
      <c r="Z620">
        <v>779.35</v>
      </c>
      <c r="AA620">
        <v>720.4</v>
      </c>
      <c r="AB620">
        <v>795</v>
      </c>
      <c r="AC620" s="2">
        <f>(Table2[[#This Row],[Close Price]]/Table2[[#This Row],[Day Low]])-1</f>
        <v>2.9508196721310664E-3</v>
      </c>
      <c r="AD620" s="2">
        <f>(Table2[[#This Row],[Day High]]/Table2[[#This Row],[Close Price]])-1</f>
        <v>1.2095456031382845E-2</v>
      </c>
      <c r="AE620" s="2">
        <f>(Table2[[#This Row],[Close Price]]/Table2[[#This Row],[Current Week Low]])-1</f>
        <v>4.2678923177938977E-3</v>
      </c>
      <c r="AF620" s="2">
        <f>(Table2[[#This Row],[Current Week High]]/Table2[[#This Row],[Close Price]])-1</f>
        <v>1.9091206276560913E-2</v>
      </c>
      <c r="AG620" s="2">
        <f>(Table2[[#This Row],[Close Price]]/Table2[[#This Row],[Current Month Low]])-1</f>
        <v>6.15630205441422E-2</v>
      </c>
      <c r="AH620" s="2">
        <f>(Table2[[#This Row],[Current Month High]]/Table2[[#This Row],[Close Price]])-1</f>
        <v>3.9555410264792368E-2</v>
      </c>
      <c r="AI620">
        <v>44.661654135338303</v>
      </c>
      <c r="AJ620">
        <v>6.15630205441422</v>
      </c>
      <c r="AK620" t="str">
        <f>IF(AND(Table2[[#This Row],[20D EMA]]&gt;Table2[[#This Row],[50D EMA]],Table2[[#This Row],[50D EMA]]&gt;Table2[[#This Row],[200D EMA]]),"Uptrend","Downtrend/NoTrend")</f>
        <v>Downtrend/NoTrend</v>
      </c>
      <c r="AL620">
        <v>-0.19</v>
      </c>
      <c r="AM620" t="s">
        <v>10126</v>
      </c>
      <c r="AN620">
        <v>-1.56</v>
      </c>
      <c r="AO620" t="s">
        <v>10126</v>
      </c>
      <c r="AP620">
        <v>-4.1377259910325002E-2</v>
      </c>
      <c r="AQ620">
        <f>(Table2[[#This Row],[Sharpe Ratio]]-AVERAGE(Table2[Sharpe Ratio]))/_xlfn.STDEV.P(Table2[Sharpe Ratio])</f>
        <v>-1.0795971541288767</v>
      </c>
      <c r="AR6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21" spans="1:44" x14ac:dyDescent="0.3">
      <c r="A621" t="s">
        <v>310</v>
      </c>
      <c r="B621" t="s">
        <v>311</v>
      </c>
      <c r="C621" t="s">
        <v>10078</v>
      </c>
      <c r="D621" t="s">
        <v>184</v>
      </c>
      <c r="E621">
        <v>79347.130893900001</v>
      </c>
      <c r="F621">
        <v>613</v>
      </c>
      <c r="G621">
        <v>-9.3490055231853297</v>
      </c>
      <c r="H621">
        <f>(Table2[[#This Row],[1Y Return vs Nifty]]-AVERAGE(Table2[1Y Return vs Nifty]))/_xlfn.STDEV.P(Table2[1Y Return vs Nifty])</f>
        <v>-0.64556776493147972</v>
      </c>
      <c r="I621">
        <v>-4.0632450408486198</v>
      </c>
      <c r="J621">
        <f>(Table2[[#This Row],[1M Return vs Nifty]]-AVERAGE(Table2[1M Return vs Nifty]))/_xlfn.STDEV.P(Table2[1M Return vs Nifty])</f>
        <v>-0.54848801901008126</v>
      </c>
      <c r="K621">
        <v>2.0126955465976901</v>
      </c>
      <c r="L621">
        <f>(Table2[[#This Row],[6M Return vs Nifty]]-AVERAGE(Table2[6M Return vs Nifty]))/_xlfn.STDEV.P(Table2[6M Return vs Nifty])</f>
        <v>-0.33404373980823177</v>
      </c>
      <c r="M621">
        <v>-4.7714868110117203</v>
      </c>
      <c r="N621">
        <f>(Table2[[#This Row],[1W Return vs Nifty]]-AVERAGE(Table2[1W Return vs Nifty]))/_xlfn.STDEV.P(Table2[1W Return vs Nifty])</f>
        <v>-0.36332064031599121</v>
      </c>
      <c r="O621">
        <v>615.66999999999996</v>
      </c>
      <c r="P621">
        <v>592.66892069988899</v>
      </c>
      <c r="Q621">
        <v>552.08719306161402</v>
      </c>
      <c r="R621">
        <v>44.753522294613198</v>
      </c>
      <c r="S621" s="2">
        <f>(Table2[[#This Row],[Close Price]]-Table2[[#This Row],[20D EMA]])/Table2[[#This Row],[20D EMA]]</f>
        <v>-4.3367388373641066E-3</v>
      </c>
      <c r="T621" s="2">
        <f>(Table2[[#This Row],[Close Price]]-Table2[[#This Row],[50D EMA]])/Table2[[#This Row],[50D EMA]]</f>
        <v>3.4304277801680286E-2</v>
      </c>
      <c r="U621" s="2">
        <f>(Table2[[#This Row],[Close Price]]-Table2[[#This Row],[200D EMA]])/Table2[[#This Row],[200D EMA]]</f>
        <v>0.11033186008281122</v>
      </c>
      <c r="V621">
        <v>0.62044843665850702</v>
      </c>
      <c r="W621">
        <v>610.6</v>
      </c>
      <c r="X621">
        <v>622.65</v>
      </c>
      <c r="Y621">
        <v>607</v>
      </c>
      <c r="Z621">
        <v>624.9</v>
      </c>
      <c r="AA621">
        <v>588.25</v>
      </c>
      <c r="AB621">
        <v>667.2</v>
      </c>
      <c r="AC621" s="2">
        <f>(Table2[[#This Row],[Close Price]]/Table2[[#This Row],[Day Low]])-1</f>
        <v>3.9305601048149619E-3</v>
      </c>
      <c r="AD621" s="2">
        <f>(Table2[[#This Row],[Day High]]/Table2[[#This Row],[Close Price]])-1</f>
        <v>1.5742251223491044E-2</v>
      </c>
      <c r="AE621" s="2">
        <f>(Table2[[#This Row],[Close Price]]/Table2[[#This Row],[Current Week Low]])-1</f>
        <v>9.884678747940745E-3</v>
      </c>
      <c r="AF621" s="2">
        <f>(Table2[[#This Row],[Current Week High]]/Table2[[#This Row],[Close Price]])-1</f>
        <v>1.9412724306688389E-2</v>
      </c>
      <c r="AG621" s="2">
        <f>(Table2[[#This Row],[Close Price]]/Table2[[#This Row],[Current Month Low]])-1</f>
        <v>4.207394815129617E-2</v>
      </c>
      <c r="AH621" s="2">
        <f>(Table2[[#This Row],[Current Month High]]/Table2[[#This Row],[Close Price]])-1</f>
        <v>8.8417618270799414E-2</v>
      </c>
      <c r="AI621">
        <v>8.8417618270799405</v>
      </c>
      <c r="AJ621">
        <v>26.053876208102</v>
      </c>
      <c r="AK621" t="str">
        <f>IF(AND(Table2[[#This Row],[20D EMA]]&gt;Table2[[#This Row],[50D EMA]],Table2[[#This Row],[50D EMA]]&gt;Table2[[#This Row],[200D EMA]]),"Uptrend","Downtrend/NoTrend")</f>
        <v>Uptrend</v>
      </c>
      <c r="AL621">
        <v>0.12</v>
      </c>
      <c r="AM621" t="s">
        <v>10125</v>
      </c>
      <c r="AN621">
        <v>-5.3</v>
      </c>
      <c r="AO621" t="s">
        <v>10126</v>
      </c>
      <c r="AP621">
        <v>-4.1665227735405E-2</v>
      </c>
      <c r="AQ621">
        <f>(Table2[[#This Row],[Sharpe Ratio]]-AVERAGE(Table2[Sharpe Ratio]))/_xlfn.STDEV.P(Table2[Sharpe Ratio])</f>
        <v>-1.082852886435745</v>
      </c>
      <c r="AR6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-2.9742730505015289</v>
      </c>
    </row>
    <row r="622" spans="1:44" x14ac:dyDescent="0.3">
      <c r="A622" t="s">
        <v>947</v>
      </c>
      <c r="B622" t="s">
        <v>948</v>
      </c>
      <c r="C622" t="s">
        <v>10092</v>
      </c>
      <c r="D622" t="s">
        <v>623</v>
      </c>
      <c r="E622">
        <v>14579.724276179901</v>
      </c>
      <c r="F622">
        <v>151.79</v>
      </c>
      <c r="G622">
        <v>-41.296634764172602</v>
      </c>
      <c r="H622">
        <f>(Table2[[#This Row],[1Y Return vs Nifty]]-AVERAGE(Table2[1Y Return vs Nifty]))/_xlfn.STDEV.P(Table2[1Y Return vs Nifty])</f>
        <v>-1.0278809583201025</v>
      </c>
      <c r="I622">
        <v>-3.6586693587450498</v>
      </c>
      <c r="J622">
        <f>(Table2[[#This Row],[1M Return vs Nifty]]-AVERAGE(Table2[1M Return vs Nifty]))/_xlfn.STDEV.P(Table2[1M Return vs Nifty])</f>
        <v>-0.51101753545537276</v>
      </c>
      <c r="K622">
        <v>-54.2989526328533</v>
      </c>
      <c r="L622">
        <f>(Table2[[#This Row],[6M Return vs Nifty]]-AVERAGE(Table2[6M Return vs Nifty]))/_xlfn.STDEV.P(Table2[6M Return vs Nifty])</f>
        <v>-2.054361721055701</v>
      </c>
      <c r="M622">
        <v>-4.8454631912079096</v>
      </c>
      <c r="N622">
        <f>(Table2[[#This Row],[1W Return vs Nifty]]-AVERAGE(Table2[1W Return vs Nifty]))/_xlfn.STDEV.P(Table2[1W Return vs Nifty])</f>
        <v>-0.37782766952952546</v>
      </c>
      <c r="O622">
        <v>153.65</v>
      </c>
      <c r="P622">
        <v>152.33567970554199</v>
      </c>
      <c r="Q622">
        <v>185.86020651382699</v>
      </c>
      <c r="R622">
        <v>44.666857696426</v>
      </c>
      <c r="S622" s="2">
        <f>(Table2[[#This Row],[Close Price]]-Table2[[#This Row],[20D EMA]])/Table2[[#This Row],[20D EMA]]</f>
        <v>-1.2105434428896932E-2</v>
      </c>
      <c r="T622" s="2">
        <f>(Table2[[#This Row],[Close Price]]-Table2[[#This Row],[50D EMA]])/Table2[[#This Row],[50D EMA]]</f>
        <v>-3.5820873126819275E-3</v>
      </c>
      <c r="U622" s="2">
        <f>(Table2[[#This Row],[Close Price]]-Table2[[#This Row],[200D EMA]])/Table2[[#This Row],[200D EMA]]</f>
        <v>-0.18331092573757773</v>
      </c>
      <c r="V622">
        <v>1.3497131345506099</v>
      </c>
      <c r="W622">
        <v>150.75</v>
      </c>
      <c r="X622">
        <v>154.9</v>
      </c>
      <c r="Y622">
        <v>148.1</v>
      </c>
      <c r="Z622">
        <v>160.25</v>
      </c>
      <c r="AA622">
        <v>125.5</v>
      </c>
      <c r="AB622">
        <v>168.7</v>
      </c>
      <c r="AC622" s="2">
        <f>(Table2[[#This Row],[Close Price]]/Table2[[#This Row],[Day Low]])-1</f>
        <v>6.8988391376449965E-3</v>
      </c>
      <c r="AD622" s="2">
        <f>(Table2[[#This Row],[Day High]]/Table2[[#This Row],[Close Price]])-1</f>
        <v>2.0488833256472772E-2</v>
      </c>
      <c r="AE622" s="2">
        <f>(Table2[[#This Row],[Close Price]]/Table2[[#This Row],[Current Week Low]])-1</f>
        <v>2.4915597569209913E-2</v>
      </c>
      <c r="AF622" s="2">
        <f>(Table2[[#This Row],[Current Week High]]/Table2[[#This Row],[Close Price]])-1</f>
        <v>5.5734896897028818E-2</v>
      </c>
      <c r="AG622" s="2">
        <f>(Table2[[#This Row],[Close Price]]/Table2[[#This Row],[Current Month Low]])-1</f>
        <v>0.20948207171314737</v>
      </c>
      <c r="AH622" s="2">
        <f>(Table2[[#This Row],[Current Month High]]/Table2[[#This Row],[Close Price]])-1</f>
        <v>0.11140391330127142</v>
      </c>
      <c r="AI622">
        <v>97.443836879899806</v>
      </c>
      <c r="AJ622">
        <v>20.948207171314699</v>
      </c>
      <c r="AK622" t="str">
        <f>IF(AND(Table2[[#This Row],[20D EMA]]&gt;Table2[[#This Row],[50D EMA]],Table2[[#This Row],[50D EMA]]&gt;Table2[[#This Row],[200D EMA]]),"Uptrend","Downtrend/NoTrend")</f>
        <v>Downtrend/NoTrend</v>
      </c>
      <c r="AL622">
        <v>-0.03</v>
      </c>
      <c r="AM622" t="s">
        <v>10126</v>
      </c>
      <c r="AN622">
        <v>-8.1300000000000008</v>
      </c>
      <c r="AO622" t="s">
        <v>10126</v>
      </c>
      <c r="AP622">
        <v>-4.2069475365542001E-2</v>
      </c>
      <c r="AQ622">
        <f>(Table2[[#This Row],[Sharpe Ratio]]-AVERAGE(Table2[Sharpe Ratio]))/_xlfn.STDEV.P(Table2[Sharpe Ratio])</f>
        <v>-1.0874232653280616</v>
      </c>
      <c r="AR6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23" spans="1:44" x14ac:dyDescent="0.3">
      <c r="A623" t="s">
        <v>881</v>
      </c>
      <c r="B623" t="s">
        <v>882</v>
      </c>
      <c r="C623" t="s">
        <v>10076</v>
      </c>
      <c r="D623" t="s">
        <v>477</v>
      </c>
      <c r="E623">
        <v>16463.647162994999</v>
      </c>
      <c r="F623">
        <v>329.95</v>
      </c>
      <c r="G623">
        <v>6.8365576220625099</v>
      </c>
      <c r="H623">
        <f>(Table2[[#This Row],[1Y Return vs Nifty]]-AVERAGE(Table2[1Y Return vs Nifty]))/_xlfn.STDEV.P(Table2[1Y Return vs Nifty])</f>
        <v>-0.45187720072166165</v>
      </c>
      <c r="I623">
        <v>-0.382019087194997</v>
      </c>
      <c r="J623">
        <f>(Table2[[#This Row],[1M Return vs Nifty]]-AVERAGE(Table2[1M Return vs Nifty]))/_xlfn.STDEV.P(Table2[1M Return vs Nifty])</f>
        <v>-0.20754484654764871</v>
      </c>
      <c r="K623">
        <v>-7.0903562470498098</v>
      </c>
      <c r="L623">
        <f>(Table2[[#This Row],[6M Return vs Nifty]]-AVERAGE(Table2[6M Return vs Nifty]))/_xlfn.STDEV.P(Table2[6M Return vs Nifty])</f>
        <v>-0.61214150805209311</v>
      </c>
      <c r="M623">
        <v>-8.5261151141876095</v>
      </c>
      <c r="N623">
        <f>(Table2[[#This Row],[1W Return vs Nifty]]-AVERAGE(Table2[1W Return vs Nifty]))/_xlfn.STDEV.P(Table2[1W Return vs Nifty])</f>
        <v>-1.0996165003686438</v>
      </c>
      <c r="O623">
        <v>329.53</v>
      </c>
      <c r="P623">
        <v>325.48055899289602</v>
      </c>
      <c r="Q623">
        <v>317.21548222929601</v>
      </c>
      <c r="R623">
        <v>47.354684279585598</v>
      </c>
      <c r="S623" s="2">
        <f>(Table2[[#This Row],[Close Price]]-Table2[[#This Row],[20D EMA]])/Table2[[#This Row],[20D EMA]]</f>
        <v>1.2745425302704335E-3</v>
      </c>
      <c r="T623" s="2">
        <f>(Table2[[#This Row],[Close Price]]-Table2[[#This Row],[50D EMA]])/Table2[[#This Row],[50D EMA]]</f>
        <v>1.3731821712895354E-2</v>
      </c>
      <c r="U623" s="2">
        <f>(Table2[[#This Row],[Close Price]]-Table2[[#This Row],[200D EMA]])/Table2[[#This Row],[200D EMA]]</f>
        <v>4.0144691807630487E-2</v>
      </c>
      <c r="V623">
        <v>0.58526779655996697</v>
      </c>
      <c r="W623">
        <v>325.25</v>
      </c>
      <c r="X623">
        <v>332.05</v>
      </c>
      <c r="Y623">
        <v>322</v>
      </c>
      <c r="Z623">
        <v>342.95</v>
      </c>
      <c r="AA623">
        <v>286.25</v>
      </c>
      <c r="AB623">
        <v>355.5</v>
      </c>
      <c r="AC623" s="2">
        <f>(Table2[[#This Row],[Close Price]]/Table2[[#This Row],[Day Low]])-1</f>
        <v>1.4450422751729475E-2</v>
      </c>
      <c r="AD623" s="2">
        <f>(Table2[[#This Row],[Day High]]/Table2[[#This Row],[Close Price]])-1</f>
        <v>6.364600697075451E-3</v>
      </c>
      <c r="AE623" s="2">
        <f>(Table2[[#This Row],[Close Price]]/Table2[[#This Row],[Current Week Low]])-1</f>
        <v>2.468944099378878E-2</v>
      </c>
      <c r="AF623" s="2">
        <f>(Table2[[#This Row],[Current Week High]]/Table2[[#This Row],[Close Price]])-1</f>
        <v>3.9399909077132866E-2</v>
      </c>
      <c r="AG623" s="2">
        <f>(Table2[[#This Row],[Close Price]]/Table2[[#This Row],[Current Month Low]])-1</f>
        <v>0.15266375545851529</v>
      </c>
      <c r="AH623" s="2">
        <f>(Table2[[#This Row],[Current Month High]]/Table2[[#This Row],[Close Price]])-1</f>
        <v>7.7435975147749803E-2</v>
      </c>
      <c r="AI623">
        <v>18.805879678739199</v>
      </c>
      <c r="AJ623">
        <v>34.893704006541199</v>
      </c>
      <c r="AK623" t="str">
        <f>IF(AND(Table2[[#This Row],[20D EMA]]&gt;Table2[[#This Row],[50D EMA]],Table2[[#This Row],[50D EMA]]&gt;Table2[[#This Row],[200D EMA]]),"Uptrend","Downtrend/NoTrend")</f>
        <v>Uptrend</v>
      </c>
      <c r="AL623">
        <v>-0.06</v>
      </c>
      <c r="AM623" t="s">
        <v>10126</v>
      </c>
      <c r="AN623">
        <v>3.14</v>
      </c>
      <c r="AO623" t="s">
        <v>10125</v>
      </c>
      <c r="AP623">
        <v>-4.2089766853100001E-2</v>
      </c>
      <c r="AQ623">
        <f>(Table2[[#This Row],[Sharpe Ratio]]-AVERAGE(Table2[Sharpe Ratio]))/_xlfn.STDEV.P(Table2[Sharpe Ratio])</f>
        <v>-1.0876526786369221</v>
      </c>
      <c r="AR6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-3.4588327343269691</v>
      </c>
    </row>
    <row r="624" spans="1:44" x14ac:dyDescent="0.3">
      <c r="A624" t="s">
        <v>1587</v>
      </c>
      <c r="B624" t="s">
        <v>1588</v>
      </c>
      <c r="C624" t="s">
        <v>10090</v>
      </c>
      <c r="D624" t="s">
        <v>278</v>
      </c>
      <c r="E624">
        <v>5408.4385183199902</v>
      </c>
      <c r="F624">
        <v>160.80000000000001</v>
      </c>
      <c r="G624">
        <v>-27.359392615165198</v>
      </c>
      <c r="H624">
        <f>(Table2[[#This Row],[1Y Return vs Nifty]]-AVERAGE(Table2[1Y Return vs Nifty]))/_xlfn.STDEV.P(Table2[1Y Return vs Nifty])</f>
        <v>-0.86109576393762044</v>
      </c>
      <c r="I624">
        <v>-11.4885007327804</v>
      </c>
      <c r="J624">
        <f>(Table2[[#This Row],[1M Return vs Nifty]]-AVERAGE(Table2[1M Return vs Nifty]))/_xlfn.STDEV.P(Table2[1M Return vs Nifty])</f>
        <v>-1.2361910461604109</v>
      </c>
      <c r="K624">
        <v>-3.8988800838681401</v>
      </c>
      <c r="L624">
        <f>(Table2[[#This Row],[6M Return vs Nifty]]-AVERAGE(Table2[6M Return vs Nifty]))/_xlfn.STDEV.P(Table2[6M Return vs Nifty])</f>
        <v>-0.51464207396080641</v>
      </c>
      <c r="M624">
        <v>-11.0797820226328</v>
      </c>
      <c r="N624">
        <f>(Table2[[#This Row],[1W Return vs Nifty]]-AVERAGE(Table2[1W Return vs Nifty]))/_xlfn.STDEV.P(Table2[1W Return vs Nifty])</f>
        <v>-1.6003995928124999</v>
      </c>
      <c r="O624">
        <v>164.64</v>
      </c>
      <c r="P624">
        <v>166.37417177977301</v>
      </c>
      <c r="Q624">
        <v>165.972322899662</v>
      </c>
      <c r="R624">
        <v>40.480250835151999</v>
      </c>
      <c r="S624" s="2">
        <f>(Table2[[#This Row],[Close Price]]-Table2[[#This Row],[20D EMA]])/Table2[[#This Row],[20D EMA]]</f>
        <v>-2.3323615160349705E-2</v>
      </c>
      <c r="T624" s="2">
        <f>(Table2[[#This Row],[Close Price]]-Table2[[#This Row],[50D EMA]])/Table2[[#This Row],[50D EMA]]</f>
        <v>-3.3503828870453785E-2</v>
      </c>
      <c r="U624" s="2">
        <f>(Table2[[#This Row],[Close Price]]-Table2[[#This Row],[200D EMA]])/Table2[[#This Row],[200D EMA]]</f>
        <v>-3.1163767604728304E-2</v>
      </c>
      <c r="V624">
        <v>0.95768940796742597</v>
      </c>
      <c r="W624">
        <v>160</v>
      </c>
      <c r="X624">
        <v>162.99</v>
      </c>
      <c r="Y624">
        <v>158.38999999999999</v>
      </c>
      <c r="Z624">
        <v>168.38</v>
      </c>
      <c r="AA624">
        <v>130.05000000000001</v>
      </c>
      <c r="AB624">
        <v>176.2</v>
      </c>
      <c r="AC624" s="2">
        <f>(Table2[[#This Row],[Close Price]]/Table2[[#This Row],[Day Low]])-1</f>
        <v>5.0000000000001155E-3</v>
      </c>
      <c r="AD624" s="2">
        <f>(Table2[[#This Row],[Day High]]/Table2[[#This Row],[Close Price]])-1</f>
        <v>1.3619402985074691E-2</v>
      </c>
      <c r="AE624" s="2">
        <f>(Table2[[#This Row],[Close Price]]/Table2[[#This Row],[Current Week Low]])-1</f>
        <v>1.5215607045899526E-2</v>
      </c>
      <c r="AF624" s="2">
        <f>(Table2[[#This Row],[Current Week High]]/Table2[[#This Row],[Close Price]])-1</f>
        <v>4.7139303482586881E-2</v>
      </c>
      <c r="AG624" s="2">
        <f>(Table2[[#This Row],[Close Price]]/Table2[[#This Row],[Current Month Low]])-1</f>
        <v>0.2364475201845444</v>
      </c>
      <c r="AH624" s="2">
        <f>(Table2[[#This Row],[Current Month High]]/Table2[[#This Row],[Close Price]])-1</f>
        <v>9.577114427860689E-2</v>
      </c>
      <c r="AI624">
        <v>36.567164179104402</v>
      </c>
      <c r="AJ624">
        <v>23.644752018454401</v>
      </c>
      <c r="AK624" t="str">
        <f>IF(AND(Table2[[#This Row],[20D EMA]]&gt;Table2[[#This Row],[50D EMA]],Table2[[#This Row],[50D EMA]]&gt;Table2[[#This Row],[200D EMA]]),"Uptrend","Downtrend/NoTrend")</f>
        <v>Downtrend/NoTrend</v>
      </c>
      <c r="AL624">
        <v>-0.11</v>
      </c>
      <c r="AM624" t="s">
        <v>10126</v>
      </c>
      <c r="AN624">
        <v>-3.01</v>
      </c>
      <c r="AO624" t="s">
        <v>10126</v>
      </c>
      <c r="AP624">
        <v>-4.232653064367E-2</v>
      </c>
      <c r="AQ624">
        <f>(Table2[[#This Row],[Sharpe Ratio]]-AVERAGE(Table2[Sharpe Ratio]))/_xlfn.STDEV.P(Table2[Sharpe Ratio])</f>
        <v>-1.0903295038059881</v>
      </c>
      <c r="AR6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25" spans="1:44" x14ac:dyDescent="0.3">
      <c r="A625" t="s">
        <v>1023</v>
      </c>
      <c r="B625" t="s">
        <v>1024</v>
      </c>
      <c r="C625" t="s">
        <v>10076</v>
      </c>
      <c r="D625" t="s">
        <v>24</v>
      </c>
      <c r="E625">
        <v>12375.146172032</v>
      </c>
      <c r="F625">
        <v>167.08</v>
      </c>
      <c r="G625">
        <v>8.9494752299715596</v>
      </c>
      <c r="H625">
        <f>(Table2[[#This Row],[1Y Return vs Nifty]]-AVERAGE(Table2[1Y Return vs Nifty]))/_xlfn.STDEV.P(Table2[1Y Return vs Nifty])</f>
        <v>-0.42659218592593479</v>
      </c>
      <c r="I625">
        <v>10.499660630213199</v>
      </c>
      <c r="J625">
        <f>(Table2[[#This Row],[1M Return vs Nifty]]-AVERAGE(Table2[1M Return vs Nifty]))/_xlfn.STDEV.P(Table2[1M Return vs Nifty])</f>
        <v>0.80028092977858889</v>
      </c>
      <c r="K625">
        <v>1.9614501686716299</v>
      </c>
      <c r="L625">
        <f>(Table2[[#This Row],[6M Return vs Nifty]]-AVERAGE(Table2[6M Return vs Nifty]))/_xlfn.STDEV.P(Table2[6M Return vs Nifty])</f>
        <v>-0.3356092834915046</v>
      </c>
      <c r="M625">
        <v>-1.8560460138208299</v>
      </c>
      <c r="N625">
        <f>(Table2[[#This Row],[1W Return vs Nifty]]-AVERAGE(Table2[1W Return vs Nifty]))/_xlfn.STDEV.P(Table2[1W Return vs Nifty])</f>
        <v>0.20840758838364129</v>
      </c>
      <c r="O625">
        <v>157.76</v>
      </c>
      <c r="P625">
        <v>152.62927571408099</v>
      </c>
      <c r="Q625">
        <v>145.831555148268</v>
      </c>
      <c r="R625">
        <v>72.530811271729206</v>
      </c>
      <c r="S625" s="2">
        <f>(Table2[[#This Row],[Close Price]]-Table2[[#This Row],[20D EMA]])/Table2[[#This Row],[20D EMA]]</f>
        <v>5.9077079107505211E-2</v>
      </c>
      <c r="T625" s="2">
        <f>(Table2[[#This Row],[Close Price]]-Table2[[#This Row],[50D EMA]])/Table2[[#This Row],[50D EMA]]</f>
        <v>9.4678587828651115E-2</v>
      </c>
      <c r="U625" s="2">
        <f>(Table2[[#This Row],[Close Price]]-Table2[[#This Row],[200D EMA]])/Table2[[#This Row],[200D EMA]]</f>
        <v>0.14570539846556921</v>
      </c>
      <c r="V625">
        <v>1.9310638539057601</v>
      </c>
      <c r="W625">
        <v>165.51</v>
      </c>
      <c r="X625">
        <v>171.82</v>
      </c>
      <c r="Y625">
        <v>158.80000000000001</v>
      </c>
      <c r="Z625">
        <v>171.82</v>
      </c>
      <c r="AA625">
        <v>130.4</v>
      </c>
      <c r="AB625">
        <v>171.82</v>
      </c>
      <c r="AC625" s="2">
        <f>(Table2[[#This Row],[Close Price]]/Table2[[#This Row],[Day Low]])-1</f>
        <v>9.4858316718025026E-3</v>
      </c>
      <c r="AD625" s="2">
        <f>(Table2[[#This Row],[Day High]]/Table2[[#This Row],[Close Price]])-1</f>
        <v>2.8369643284653856E-2</v>
      </c>
      <c r="AE625" s="2">
        <f>(Table2[[#This Row],[Close Price]]/Table2[[#This Row],[Current Week Low]])-1</f>
        <v>5.2141057934508739E-2</v>
      </c>
      <c r="AF625" s="2">
        <f>(Table2[[#This Row],[Current Week High]]/Table2[[#This Row],[Close Price]])-1</f>
        <v>2.8369643284653856E-2</v>
      </c>
      <c r="AG625" s="2">
        <f>(Table2[[#This Row],[Close Price]]/Table2[[#This Row],[Current Month Low]])-1</f>
        <v>0.28128834355828225</v>
      </c>
      <c r="AH625" s="2">
        <f>(Table2[[#This Row],[Current Month High]]/Table2[[#This Row],[Close Price]])-1</f>
        <v>2.8369643284653856E-2</v>
      </c>
      <c r="AI625">
        <v>2.8369643284653798</v>
      </c>
      <c r="AJ625">
        <v>39.175343606830502</v>
      </c>
      <c r="AK625" t="str">
        <f>IF(AND(Table2[[#This Row],[20D EMA]]&gt;Table2[[#This Row],[50D EMA]],Table2[[#This Row],[50D EMA]]&gt;Table2[[#This Row],[200D EMA]]),"Uptrend","Downtrend/NoTrend")</f>
        <v>Uptrend</v>
      </c>
      <c r="AL625">
        <v>0</v>
      </c>
      <c r="AM625" t="s">
        <v>10127</v>
      </c>
      <c r="AN625">
        <v>11.78</v>
      </c>
      <c r="AO625" t="s">
        <v>10125</v>
      </c>
      <c r="AP625">
        <v>-4.2507263381533003E-2</v>
      </c>
      <c r="AQ625">
        <f>(Table2[[#This Row],[Sharpe Ratio]]-AVERAGE(Table2[Sharpe Ratio]))/_xlfn.STDEV.P(Table2[Sharpe Ratio])</f>
        <v>-1.0923728481046291</v>
      </c>
      <c r="AR6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-0.84588579935983821</v>
      </c>
    </row>
    <row r="626" spans="1:44" x14ac:dyDescent="0.3">
      <c r="A626" t="s">
        <v>733</v>
      </c>
      <c r="B626" t="s">
        <v>734</v>
      </c>
      <c r="C626" t="s">
        <v>10082</v>
      </c>
      <c r="D626" t="s">
        <v>62</v>
      </c>
      <c r="E626">
        <v>20899.43518095</v>
      </c>
      <c r="F626">
        <v>1166.8499999999999</v>
      </c>
      <c r="G626">
        <v>42.099082161467599</v>
      </c>
      <c r="H626">
        <f>(Table2[[#This Row],[1Y Return vs Nifty]]-AVERAGE(Table2[1Y Return vs Nifty]))/_xlfn.STDEV.P(Table2[1Y Return vs Nifty])</f>
        <v>-2.9895079234263655E-2</v>
      </c>
      <c r="I626">
        <v>0.76878136109598105</v>
      </c>
      <c r="J626">
        <f>(Table2[[#This Row],[1M Return vs Nifty]]-AVERAGE(Table2[1M Return vs Nifty]))/_xlfn.STDEV.P(Table2[1M Return vs Nifty])</f>
        <v>-0.10096145268612818</v>
      </c>
      <c r="K626">
        <v>35.036107055065898</v>
      </c>
      <c r="L626">
        <f>(Table2[[#This Row],[6M Return vs Nifty]]-AVERAGE(Table2[6M Return vs Nifty]))/_xlfn.STDEV.P(Table2[6M Return vs Nifty])</f>
        <v>0.67481979831998828</v>
      </c>
      <c r="M626">
        <v>-4.3683064535857303</v>
      </c>
      <c r="N626">
        <f>(Table2[[#This Row],[1W Return vs Nifty]]-AVERAGE(Table2[1W Return vs Nifty]))/_xlfn.STDEV.P(Table2[1W Return vs Nifty])</f>
        <v>-0.28425554943170761</v>
      </c>
      <c r="O626">
        <v>1137.52</v>
      </c>
      <c r="P626">
        <v>1074.33517423838</v>
      </c>
      <c r="Q626">
        <v>932.71103243883397</v>
      </c>
      <c r="R626">
        <v>54.722369840951004</v>
      </c>
      <c r="S626" s="2">
        <f>(Table2[[#This Row],[Close Price]]-Table2[[#This Row],[20D EMA]])/Table2[[#This Row],[20D EMA]]</f>
        <v>2.578416203671138E-2</v>
      </c>
      <c r="T626" s="2">
        <f>(Table2[[#This Row],[Close Price]]-Table2[[#This Row],[50D EMA]])/Table2[[#This Row],[50D EMA]]</f>
        <v>8.6113559324915281E-2</v>
      </c>
      <c r="U626" s="2">
        <f>(Table2[[#This Row],[Close Price]]-Table2[[#This Row],[200D EMA]])/Table2[[#This Row],[200D EMA]]</f>
        <v>0.25103055439254762</v>
      </c>
      <c r="V626">
        <v>1.15092443719616</v>
      </c>
      <c r="W626">
        <v>1153</v>
      </c>
      <c r="X626">
        <v>1174.9000000000001</v>
      </c>
      <c r="Y626">
        <v>1145</v>
      </c>
      <c r="Z626">
        <v>1218.9000000000001</v>
      </c>
      <c r="AA626">
        <v>952</v>
      </c>
      <c r="AB626">
        <v>1259.45</v>
      </c>
      <c r="AC626" s="2">
        <f>(Table2[[#This Row],[Close Price]]/Table2[[#This Row],[Day Low]])-1</f>
        <v>1.201214223764091E-2</v>
      </c>
      <c r="AD626" s="2">
        <f>(Table2[[#This Row],[Day High]]/Table2[[#This Row],[Close Price]])-1</f>
        <v>6.8989158846468612E-3</v>
      </c>
      <c r="AE626" s="2">
        <f>(Table2[[#This Row],[Close Price]]/Table2[[#This Row],[Current Week Low]])-1</f>
        <v>1.9082969432314245E-2</v>
      </c>
      <c r="AF626" s="2">
        <f>(Table2[[#This Row],[Current Week High]]/Table2[[#This Row],[Close Price]])-1</f>
        <v>4.4607275999485996E-2</v>
      </c>
      <c r="AG626" s="2">
        <f>(Table2[[#This Row],[Close Price]]/Table2[[#This Row],[Current Month Low]])-1</f>
        <v>0.22568277310924367</v>
      </c>
      <c r="AH626" s="2">
        <f>(Table2[[#This Row],[Current Month High]]/Table2[[#This Row],[Close Price]])-1</f>
        <v>7.9358957878047809E-2</v>
      </c>
      <c r="AI626">
        <v>7.93589578780478</v>
      </c>
      <c r="AJ626">
        <v>74.730458221024193</v>
      </c>
      <c r="AK626" t="str">
        <f>IF(AND(Table2[[#This Row],[20D EMA]]&gt;Table2[[#This Row],[50D EMA]],Table2[[#This Row],[50D EMA]]&gt;Table2[[#This Row],[200D EMA]]),"Uptrend","Downtrend/NoTrend")</f>
        <v>Uptrend</v>
      </c>
      <c r="AL626">
        <v>0.14000000000000001</v>
      </c>
      <c r="AM626" t="s">
        <v>10125</v>
      </c>
      <c r="AN626">
        <v>-0.47</v>
      </c>
      <c r="AO626" t="s">
        <v>10126</v>
      </c>
      <c r="AP626">
        <v>-4.4443044691449003E-2</v>
      </c>
      <c r="AQ626">
        <f>(Table2[[#This Row],[Sharpe Ratio]]-AVERAGE(Table2[Sharpe Ratio]))/_xlfn.STDEV.P(Table2[Sharpe Ratio])</f>
        <v>-1.1142585769980371</v>
      </c>
      <c r="AR6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-0.85455086003014824</v>
      </c>
    </row>
    <row r="627" spans="1:44" x14ac:dyDescent="0.3">
      <c r="A627" t="s">
        <v>1910</v>
      </c>
      <c r="B627" t="s">
        <v>1911</v>
      </c>
      <c r="C627" t="s">
        <v>10078</v>
      </c>
      <c r="D627" t="s">
        <v>983</v>
      </c>
      <c r="E627">
        <v>3320.1302090599902</v>
      </c>
      <c r="F627">
        <v>410.2</v>
      </c>
      <c r="G627">
        <v>-15.7524482387656</v>
      </c>
      <c r="H627">
        <f>(Table2[[#This Row],[1Y Return vs Nifty]]-AVERAGE(Table2[1Y Return vs Nifty]))/_xlfn.STDEV.P(Table2[1Y Return vs Nifty])</f>
        <v>-0.72219694498136544</v>
      </c>
      <c r="I627">
        <v>3.0050127470756198</v>
      </c>
      <c r="J627">
        <f>(Table2[[#This Row],[1M Return vs Nifty]]-AVERAGE(Table2[1M Return vs Nifty]))/_xlfn.STDEV.P(Table2[1M Return vs Nifty])</f>
        <v>0.10615102361792744</v>
      </c>
      <c r="K627">
        <v>-8.5372012359507803</v>
      </c>
      <c r="L627">
        <f>(Table2[[#This Row],[6M Return vs Nifty]]-AVERAGE(Table2[6M Return vs Nifty]))/_xlfn.STDEV.P(Table2[6M Return vs Nifty])</f>
        <v>-0.65634254870627917</v>
      </c>
      <c r="M627">
        <v>-9.2315211191432205</v>
      </c>
      <c r="N627">
        <f>(Table2[[#This Row],[1W Return vs Nifty]]-AVERAGE(Table2[1W Return vs Nifty]))/_xlfn.STDEV.P(Table2[1W Return vs Nifty])</f>
        <v>-1.2379491072649824</v>
      </c>
      <c r="O627">
        <v>408.87</v>
      </c>
      <c r="P627">
        <v>396.676011684066</v>
      </c>
      <c r="Q627">
        <v>393.80969416839298</v>
      </c>
      <c r="R627">
        <v>46.992628911024099</v>
      </c>
      <c r="S627" s="2">
        <f>(Table2[[#This Row],[Close Price]]-Table2[[#This Row],[20D EMA]])/Table2[[#This Row],[20D EMA]]</f>
        <v>3.2528676596472817E-3</v>
      </c>
      <c r="T627" s="2">
        <f>(Table2[[#This Row],[Close Price]]-Table2[[#This Row],[50D EMA]])/Table2[[#This Row],[50D EMA]]</f>
        <v>3.4093284992250096E-2</v>
      </c>
      <c r="U627" s="2">
        <f>(Table2[[#This Row],[Close Price]]-Table2[[#This Row],[200D EMA]])/Table2[[#This Row],[200D EMA]]</f>
        <v>4.161986379288702E-2</v>
      </c>
      <c r="V627">
        <v>1.67441752147792</v>
      </c>
      <c r="W627">
        <v>407.45</v>
      </c>
      <c r="X627">
        <v>420.35</v>
      </c>
      <c r="Y627">
        <v>401.2</v>
      </c>
      <c r="Z627">
        <v>440</v>
      </c>
      <c r="AA627">
        <v>345.3</v>
      </c>
      <c r="AB627">
        <v>444</v>
      </c>
      <c r="AC627" s="2">
        <f>(Table2[[#This Row],[Close Price]]/Table2[[#This Row],[Day Low]])-1</f>
        <v>6.7492943919498227E-3</v>
      </c>
      <c r="AD627" s="2">
        <f>(Table2[[#This Row],[Day High]]/Table2[[#This Row],[Close Price]])-1</f>
        <v>2.4744027303754246E-2</v>
      </c>
      <c r="AE627" s="2">
        <f>(Table2[[#This Row],[Close Price]]/Table2[[#This Row],[Current Week Low]])-1</f>
        <v>2.243270189431712E-2</v>
      </c>
      <c r="AF627" s="2">
        <f>(Table2[[#This Row],[Current Week High]]/Table2[[#This Row],[Close Price]])-1</f>
        <v>7.2647489029741719E-2</v>
      </c>
      <c r="AG627" s="2">
        <f>(Table2[[#This Row],[Close Price]]/Table2[[#This Row],[Current Month Low]])-1</f>
        <v>0.18795250506805661</v>
      </c>
      <c r="AH627" s="2">
        <f>(Table2[[#This Row],[Current Month High]]/Table2[[#This Row],[Close Price]])-1</f>
        <v>8.2398829839102961E-2</v>
      </c>
      <c r="AI627">
        <v>19.453924914675699</v>
      </c>
      <c r="AJ627">
        <v>21.342996598136299</v>
      </c>
      <c r="AK627" t="str">
        <f>IF(AND(Table2[[#This Row],[20D EMA]]&gt;Table2[[#This Row],[50D EMA]],Table2[[#This Row],[50D EMA]]&gt;Table2[[#This Row],[200D EMA]]),"Uptrend","Downtrend/NoTrend")</f>
        <v>Uptrend</v>
      </c>
      <c r="AL627">
        <v>0.03</v>
      </c>
      <c r="AM627" t="s">
        <v>10125</v>
      </c>
      <c r="AN627">
        <v>2.0499999999999998</v>
      </c>
      <c r="AO627" t="s">
        <v>10125</v>
      </c>
      <c r="AP627">
        <v>-4.4654626272034002E-2</v>
      </c>
      <c r="AQ627">
        <f>(Table2[[#This Row],[Sharpe Ratio]]-AVERAGE(Table2[Sharpe Ratio]))/_xlfn.STDEV.P(Table2[Sharpe Ratio])</f>
        <v>-1.1166506948926576</v>
      </c>
      <c r="AR6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-3.626988272227357</v>
      </c>
    </row>
    <row r="628" spans="1:44" x14ac:dyDescent="0.3">
      <c r="A628" t="s">
        <v>239</v>
      </c>
      <c r="B628" t="s">
        <v>240</v>
      </c>
      <c r="C628" t="s">
        <v>10082</v>
      </c>
      <c r="D628" t="s">
        <v>62</v>
      </c>
      <c r="E628">
        <v>106624.67927885</v>
      </c>
      <c r="F628">
        <v>6402.35</v>
      </c>
      <c r="G628">
        <v>-1.2140744566537101</v>
      </c>
      <c r="H628">
        <f>(Table2[[#This Row],[1Y Return vs Nifty]]-AVERAGE(Table2[1Y Return vs Nifty]))/_xlfn.STDEV.P(Table2[1Y Return vs Nifty])</f>
        <v>-0.54821808522341797</v>
      </c>
      <c r="I628">
        <v>0.934457997564345</v>
      </c>
      <c r="J628">
        <f>(Table2[[#This Row],[1M Return vs Nifty]]-AVERAGE(Table2[1M Return vs Nifty]))/_xlfn.STDEV.P(Table2[1M Return vs Nifty])</f>
        <v>-8.5617021577690952E-2</v>
      </c>
      <c r="K628">
        <v>-0.96592617157635197</v>
      </c>
      <c r="L628">
        <f>(Table2[[#This Row],[6M Return vs Nifty]]-AVERAGE(Table2[6M Return vs Nifty]))/_xlfn.STDEV.P(Table2[6M Return vs Nifty])</f>
        <v>-0.42504048145535211</v>
      </c>
      <c r="M628">
        <v>2.1165122514212702</v>
      </c>
      <c r="N628">
        <f>(Table2[[#This Row],[1W Return vs Nifty]]-AVERAGE(Table2[1W Return vs Nifty]))/_xlfn.STDEV.P(Table2[1W Return vs Nifty])</f>
        <v>0.98744028305586329</v>
      </c>
      <c r="O628">
        <v>6059.46</v>
      </c>
      <c r="P628">
        <v>6031.8609418006599</v>
      </c>
      <c r="Q628">
        <v>5833.5890850230699</v>
      </c>
      <c r="R628">
        <v>83.446492538506305</v>
      </c>
      <c r="S628" s="2">
        <f>(Table2[[#This Row],[Close Price]]-Table2[[#This Row],[20D EMA]])/Table2[[#This Row],[20D EMA]]</f>
        <v>5.6587550705838527E-2</v>
      </c>
      <c r="T628" s="2">
        <f>(Table2[[#This Row],[Close Price]]-Table2[[#This Row],[50D EMA]])/Table2[[#This Row],[50D EMA]]</f>
        <v>6.142201582132964E-2</v>
      </c>
      <c r="U628" s="2">
        <f>(Table2[[#This Row],[Close Price]]-Table2[[#This Row],[200D EMA]])/Table2[[#This Row],[200D EMA]]</f>
        <v>9.7497596537463566E-2</v>
      </c>
      <c r="V628">
        <v>1.41347688682252</v>
      </c>
      <c r="W628">
        <v>6251.05</v>
      </c>
      <c r="X628">
        <v>6420</v>
      </c>
      <c r="Y628">
        <v>5973</v>
      </c>
      <c r="Z628">
        <v>6420</v>
      </c>
      <c r="AA628">
        <v>5600</v>
      </c>
      <c r="AB628">
        <v>6420</v>
      </c>
      <c r="AC628" s="2">
        <f>(Table2[[#This Row],[Close Price]]/Table2[[#This Row],[Day Low]])-1</f>
        <v>2.4203933739131767E-2</v>
      </c>
      <c r="AD628" s="2">
        <f>(Table2[[#This Row],[Day High]]/Table2[[#This Row],[Close Price]])-1</f>
        <v>2.7568002374127598E-3</v>
      </c>
      <c r="AE628" s="2">
        <f>(Table2[[#This Row],[Close Price]]/Table2[[#This Row],[Current Week Low]])-1</f>
        <v>7.1881801439812598E-2</v>
      </c>
      <c r="AF628" s="2">
        <f>(Table2[[#This Row],[Current Week High]]/Table2[[#This Row],[Close Price]])-1</f>
        <v>2.7568002374127598E-3</v>
      </c>
      <c r="AG628" s="2">
        <f>(Table2[[#This Row],[Close Price]]/Table2[[#This Row],[Current Month Low]])-1</f>
        <v>0.14327678571428581</v>
      </c>
      <c r="AH628" s="2">
        <f>(Table2[[#This Row],[Current Month High]]/Table2[[#This Row],[Close Price]])-1</f>
        <v>2.7568002374127598E-3</v>
      </c>
      <c r="AI628">
        <v>1.6173748701648401</v>
      </c>
      <c r="AJ628">
        <v>27.935695944528199</v>
      </c>
      <c r="AK628" t="str">
        <f>IF(AND(Table2[[#This Row],[20D EMA]]&gt;Table2[[#This Row],[50D EMA]],Table2[[#This Row],[50D EMA]]&gt;Table2[[#This Row],[200D EMA]]),"Uptrend","Downtrend/NoTrend")</f>
        <v>Uptrend</v>
      </c>
      <c r="AL628">
        <v>0.01</v>
      </c>
      <c r="AM628" t="s">
        <v>10125</v>
      </c>
      <c r="AN628">
        <v>6.01</v>
      </c>
      <c r="AO628" t="s">
        <v>10125</v>
      </c>
      <c r="AP628">
        <v>-4.5463703454469998E-2</v>
      </c>
      <c r="AQ628">
        <f>(Table2[[#This Row],[Sharpe Ratio]]-AVERAGE(Table2[Sharpe Ratio]))/_xlfn.STDEV.P(Table2[Sharpe Ratio])</f>
        <v>-1.1257980318247434</v>
      </c>
      <c r="AR6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-1.197233337025341</v>
      </c>
    </row>
    <row r="629" spans="1:44" x14ac:dyDescent="0.3">
      <c r="A629" t="s">
        <v>205</v>
      </c>
      <c r="B629" t="s">
        <v>206</v>
      </c>
      <c r="C629" t="s">
        <v>10082</v>
      </c>
      <c r="D629" t="s">
        <v>207</v>
      </c>
      <c r="E629">
        <v>122021.3054541</v>
      </c>
      <c r="F629">
        <v>4596.45</v>
      </c>
      <c r="G629">
        <v>1.0667988257654299</v>
      </c>
      <c r="H629">
        <f>(Table2[[#This Row],[1Y Return vs Nifty]]-AVERAGE(Table2[1Y Return vs Nifty]))/_xlfn.STDEV.P(Table2[1Y Return vs Nifty])</f>
        <v>-0.52092316635044855</v>
      </c>
      <c r="I629">
        <v>1.50416921625641</v>
      </c>
      <c r="J629">
        <f>(Table2[[#This Row],[1M Return vs Nifty]]-AVERAGE(Table2[1M Return vs Nifty]))/_xlfn.STDEV.P(Table2[1M Return vs Nifty])</f>
        <v>-3.285222182517137E-2</v>
      </c>
      <c r="K629">
        <v>6.4145615700727401</v>
      </c>
      <c r="L629">
        <f>(Table2[[#This Row],[6M Return vs Nifty]]-AVERAGE(Table2[6M Return vs Nifty]))/_xlfn.STDEV.P(Table2[6M Return vs Nifty])</f>
        <v>-0.19956695718779716</v>
      </c>
      <c r="M629">
        <v>-1.77951342196301</v>
      </c>
      <c r="N629">
        <f>(Table2[[#This Row],[1W Return vs Nifty]]-AVERAGE(Table2[1W Return vs Nifty]))/_xlfn.STDEV.P(Table2[1W Return vs Nifty])</f>
        <v>0.2234158997246993</v>
      </c>
      <c r="O629">
        <v>4462.45</v>
      </c>
      <c r="P629">
        <v>4237.0701719037797</v>
      </c>
      <c r="Q629">
        <v>3856.41745319557</v>
      </c>
      <c r="R629">
        <v>67.546350194283207</v>
      </c>
      <c r="S629" s="2">
        <f>(Table2[[#This Row],[Close Price]]-Table2[[#This Row],[20D EMA]])/Table2[[#This Row],[20D EMA]]</f>
        <v>3.0028347656556376E-2</v>
      </c>
      <c r="T629" s="2">
        <f>(Table2[[#This Row],[Close Price]]-Table2[[#This Row],[50D EMA]])/Table2[[#This Row],[50D EMA]]</f>
        <v>8.4818002420466235E-2</v>
      </c>
      <c r="U629" s="2">
        <f>(Table2[[#This Row],[Close Price]]-Table2[[#This Row],[200D EMA]])/Table2[[#This Row],[200D EMA]]</f>
        <v>0.19189637942106383</v>
      </c>
      <c r="V629">
        <v>0.55942290594071598</v>
      </c>
      <c r="W629">
        <v>4522.3500000000004</v>
      </c>
      <c r="X629">
        <v>4648.45</v>
      </c>
      <c r="Y629">
        <v>4488.05</v>
      </c>
      <c r="Z629">
        <v>4648.45</v>
      </c>
      <c r="AA629">
        <v>4180.5</v>
      </c>
      <c r="AB629">
        <v>4648.45</v>
      </c>
      <c r="AC629" s="2">
        <f>(Table2[[#This Row],[Close Price]]/Table2[[#This Row],[Day Low]])-1</f>
        <v>1.6385286410826039E-2</v>
      </c>
      <c r="AD629" s="2">
        <f>(Table2[[#This Row],[Day High]]/Table2[[#This Row],[Close Price]])-1</f>
        <v>1.1313078571506319E-2</v>
      </c>
      <c r="AE629" s="2">
        <f>(Table2[[#This Row],[Close Price]]/Table2[[#This Row],[Current Week Low]])-1</f>
        <v>2.4153028598166149E-2</v>
      </c>
      <c r="AF629" s="2">
        <f>(Table2[[#This Row],[Current Week High]]/Table2[[#This Row],[Close Price]])-1</f>
        <v>1.1313078571506319E-2</v>
      </c>
      <c r="AG629" s="2">
        <f>(Table2[[#This Row],[Close Price]]/Table2[[#This Row],[Current Month Low]])-1</f>
        <v>9.9497667743092988E-2</v>
      </c>
      <c r="AH629" s="2">
        <f>(Table2[[#This Row],[Current Month High]]/Table2[[#This Row],[Close Price]])-1</f>
        <v>1.1313078571506319E-2</v>
      </c>
      <c r="AI629">
        <v>1.1313078571506301</v>
      </c>
      <c r="AJ629">
        <v>39.485024125269298</v>
      </c>
      <c r="AK629" t="str">
        <f>IF(AND(Table2[[#This Row],[20D EMA]]&gt;Table2[[#This Row],[50D EMA]],Table2[[#This Row],[50D EMA]]&gt;Table2[[#This Row],[200D EMA]]),"Uptrend","Downtrend/NoTrend")</f>
        <v>Uptrend</v>
      </c>
      <c r="AL629">
        <v>0.18</v>
      </c>
      <c r="AM629" t="s">
        <v>10125</v>
      </c>
      <c r="AN629">
        <v>2.7</v>
      </c>
      <c r="AO629" t="s">
        <v>10125</v>
      </c>
      <c r="AP629">
        <v>-4.5880789150407997E-2</v>
      </c>
      <c r="AQ629">
        <f>(Table2[[#This Row],[Sharpe Ratio]]-AVERAGE(Table2[Sharpe Ratio]))/_xlfn.STDEV.P(Table2[Sharpe Ratio])</f>
        <v>-1.1305135564658062</v>
      </c>
      <c r="AR6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-1.660440002104524</v>
      </c>
    </row>
    <row r="630" spans="1:44" x14ac:dyDescent="0.3">
      <c r="A630" t="s">
        <v>427</v>
      </c>
      <c r="B630" t="s">
        <v>428</v>
      </c>
      <c r="C630" t="s">
        <v>10078</v>
      </c>
      <c r="D630" t="s">
        <v>184</v>
      </c>
      <c r="E630">
        <v>53926.858413119997</v>
      </c>
      <c r="F630">
        <v>16612.95</v>
      </c>
      <c r="G630">
        <v>-11.9600591078466</v>
      </c>
      <c r="H630">
        <f>(Table2[[#This Row],[1Y Return vs Nifty]]-AVERAGE(Table2[1Y Return vs Nifty]))/_xlfn.STDEV.P(Table2[1Y Return vs Nifty])</f>
        <v>-0.67681390925507678</v>
      </c>
      <c r="I630">
        <v>1.3331417553667999</v>
      </c>
      <c r="J630">
        <f>(Table2[[#This Row],[1M Return vs Nifty]]-AVERAGE(Table2[1M Return vs Nifty]))/_xlfn.STDEV.P(Table2[1M Return vs Nifty])</f>
        <v>-4.8692228884782814E-2</v>
      </c>
      <c r="K630">
        <v>-13.2568497078886</v>
      </c>
      <c r="L630">
        <f>(Table2[[#This Row],[6M Return vs Nifty]]-AVERAGE(Table2[6M Return vs Nifty]))/_xlfn.STDEV.P(Table2[6M Return vs Nifty])</f>
        <v>-0.80052756892745314</v>
      </c>
      <c r="M630">
        <v>0.87129633301861797</v>
      </c>
      <c r="N630">
        <f>(Table2[[#This Row],[1W Return vs Nifty]]-AVERAGE(Table2[1W Return vs Nifty]))/_xlfn.STDEV.P(Table2[1W Return vs Nifty])</f>
        <v>0.74324904718412332</v>
      </c>
      <c r="O630">
        <v>16388.740000000002</v>
      </c>
      <c r="P630">
        <v>16267.9872718968</v>
      </c>
      <c r="Q630">
        <v>16253.4429977944</v>
      </c>
      <c r="R630">
        <v>56.641470038861002</v>
      </c>
      <c r="S630" s="2">
        <f>(Table2[[#This Row],[Close Price]]-Table2[[#This Row],[20D EMA]])/Table2[[#This Row],[20D EMA]]</f>
        <v>1.3680734455485847E-2</v>
      </c>
      <c r="T630" s="2">
        <f>(Table2[[#This Row],[Close Price]]-Table2[[#This Row],[50D EMA]])/Table2[[#This Row],[50D EMA]]</f>
        <v>2.120500356544594E-2</v>
      </c>
      <c r="U630" s="2">
        <f>(Table2[[#This Row],[Close Price]]-Table2[[#This Row],[200D EMA]])/Table2[[#This Row],[200D EMA]]</f>
        <v>2.2118821363226605E-2</v>
      </c>
      <c r="V630">
        <v>0.81474104974494199</v>
      </c>
      <c r="W630">
        <v>16532.150000000001</v>
      </c>
      <c r="X630">
        <v>16771.900000000001</v>
      </c>
      <c r="Y630">
        <v>15961</v>
      </c>
      <c r="Z630">
        <v>16897.95</v>
      </c>
      <c r="AA630">
        <v>15655.3</v>
      </c>
      <c r="AB630">
        <v>17064.95</v>
      </c>
      <c r="AC630" s="2">
        <f>(Table2[[#This Row],[Close Price]]/Table2[[#This Row],[Day Low]])-1</f>
        <v>4.8874465813582013E-3</v>
      </c>
      <c r="AD630" s="2">
        <f>(Table2[[#This Row],[Day High]]/Table2[[#This Row],[Close Price]])-1</f>
        <v>9.5678371390992556E-3</v>
      </c>
      <c r="AE630" s="2">
        <f>(Table2[[#This Row],[Close Price]]/Table2[[#This Row],[Current Week Low]])-1</f>
        <v>4.0846438193095747E-2</v>
      </c>
      <c r="AF630" s="2">
        <f>(Table2[[#This Row],[Current Week High]]/Table2[[#This Row],[Close Price]])-1</f>
        <v>1.7155291504518999E-2</v>
      </c>
      <c r="AG630" s="2">
        <f>(Table2[[#This Row],[Close Price]]/Table2[[#This Row],[Current Month Low]])-1</f>
        <v>6.1170977240934565E-2</v>
      </c>
      <c r="AH630" s="2">
        <f>(Table2[[#This Row],[Current Month High]]/Table2[[#This Row],[Close Price]])-1</f>
        <v>2.720769038611448E-2</v>
      </c>
      <c r="AI630">
        <v>15.873460162102401</v>
      </c>
      <c r="AJ630">
        <v>16.9926056338028</v>
      </c>
      <c r="AK630" t="str">
        <f>IF(AND(Table2[[#This Row],[20D EMA]]&gt;Table2[[#This Row],[50D EMA]],Table2[[#This Row],[50D EMA]]&gt;Table2[[#This Row],[200D EMA]]),"Uptrend","Downtrend/NoTrend")</f>
        <v>Uptrend</v>
      </c>
      <c r="AL630">
        <v>-0.03</v>
      </c>
      <c r="AM630" t="s">
        <v>10126</v>
      </c>
      <c r="AN630">
        <v>-1.98</v>
      </c>
      <c r="AO630" t="s">
        <v>10126</v>
      </c>
      <c r="AP630">
        <v>-4.6299891893198997E-2</v>
      </c>
      <c r="AQ630">
        <f>(Table2[[#This Row],[Sharpe Ratio]]-AVERAGE(Table2[Sharpe Ratio]))/_xlfn.STDEV.P(Table2[Sharpe Ratio])</f>
        <v>-1.1352518856149834</v>
      </c>
      <c r="AR6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-1.9180365454981727</v>
      </c>
    </row>
    <row r="631" spans="1:44" x14ac:dyDescent="0.3">
      <c r="A631" t="s">
        <v>1157</v>
      </c>
      <c r="B631" t="s">
        <v>1158</v>
      </c>
      <c r="C631" t="s">
        <v>10076</v>
      </c>
      <c r="D631" t="s">
        <v>477</v>
      </c>
      <c r="E631">
        <v>9825.125927903</v>
      </c>
      <c r="F631">
        <v>166.52</v>
      </c>
      <c r="G631">
        <v>34.277925513508102</v>
      </c>
      <c r="H631">
        <f>(Table2[[#This Row],[1Y Return vs Nifty]]-AVERAGE(Table2[1Y Return vs Nifty]))/_xlfn.STDEV.P(Table2[1Y Return vs Nifty])</f>
        <v>-0.12348986060345078</v>
      </c>
      <c r="I631">
        <v>-6.3203623741575203</v>
      </c>
      <c r="J631">
        <f>(Table2[[#This Row],[1M Return vs Nifty]]-AVERAGE(Table2[1M Return vs Nifty]))/_xlfn.STDEV.P(Table2[1M Return vs Nifty])</f>
        <v>-0.75753488381187473</v>
      </c>
      <c r="K631">
        <v>-25.353629672865299</v>
      </c>
      <c r="L631">
        <f>(Table2[[#This Row],[6M Return vs Nifty]]-AVERAGE(Table2[6M Return vs Nifty]))/_xlfn.STDEV.P(Table2[6M Return vs Nifty])</f>
        <v>-1.1700835801922336</v>
      </c>
      <c r="M631">
        <v>-9.5347635138199092</v>
      </c>
      <c r="N631">
        <f>(Table2[[#This Row],[1W Return vs Nifty]]-AVERAGE(Table2[1W Return vs Nifty]))/_xlfn.STDEV.P(Table2[1W Return vs Nifty])</f>
        <v>-1.2974160109806014</v>
      </c>
      <c r="O631">
        <v>168.59</v>
      </c>
      <c r="P631">
        <v>167.969872935946</v>
      </c>
      <c r="Q631">
        <v>164.715524796246</v>
      </c>
      <c r="R631">
        <v>40.792278350569902</v>
      </c>
      <c r="S631" s="2">
        <f>(Table2[[#This Row],[Close Price]]-Table2[[#This Row],[20D EMA]])/Table2[[#This Row],[20D EMA]]</f>
        <v>-1.2278308321964488E-2</v>
      </c>
      <c r="T631" s="2">
        <f>(Table2[[#This Row],[Close Price]]-Table2[[#This Row],[50D EMA]])/Table2[[#This Row],[50D EMA]]</f>
        <v>-8.6317439586257698E-3</v>
      </c>
      <c r="U631" s="2">
        <f>(Table2[[#This Row],[Close Price]]-Table2[[#This Row],[200D EMA]])/Table2[[#This Row],[200D EMA]]</f>
        <v>1.0955100959585655E-2</v>
      </c>
      <c r="V631">
        <v>1.3192597336996901</v>
      </c>
      <c r="W631">
        <v>165.75</v>
      </c>
      <c r="X631">
        <v>169.98</v>
      </c>
      <c r="Y631">
        <v>165.45</v>
      </c>
      <c r="Z631">
        <v>178.2</v>
      </c>
      <c r="AA631">
        <v>131.65</v>
      </c>
      <c r="AB631">
        <v>183.3</v>
      </c>
      <c r="AC631" s="2">
        <f>(Table2[[#This Row],[Close Price]]/Table2[[#This Row],[Day Low]])-1</f>
        <v>4.645550527903497E-3</v>
      </c>
      <c r="AD631" s="2">
        <f>(Table2[[#This Row],[Day High]]/Table2[[#This Row],[Close Price]])-1</f>
        <v>2.0778284890703658E-2</v>
      </c>
      <c r="AE631" s="2">
        <f>(Table2[[#This Row],[Close Price]]/Table2[[#This Row],[Current Week Low]])-1</f>
        <v>6.4672106376550964E-3</v>
      </c>
      <c r="AF631" s="2">
        <f>(Table2[[#This Row],[Current Week High]]/Table2[[#This Row],[Close Price]])-1</f>
        <v>7.0141724717751597E-2</v>
      </c>
      <c r="AG631" s="2">
        <f>(Table2[[#This Row],[Close Price]]/Table2[[#This Row],[Current Month Low]])-1</f>
        <v>0.26486897075579185</v>
      </c>
      <c r="AH631" s="2">
        <f>(Table2[[#This Row],[Current Month High]]/Table2[[#This Row],[Close Price]])-1</f>
        <v>0.1007686764352631</v>
      </c>
      <c r="AI631">
        <v>25.689033315609802</v>
      </c>
      <c r="AJ631">
        <v>61.810525856076502</v>
      </c>
      <c r="AK631" t="str">
        <f>IF(AND(Table2[[#This Row],[20D EMA]]&gt;Table2[[#This Row],[50D EMA]],Table2[[#This Row],[50D EMA]]&gt;Table2[[#This Row],[200D EMA]]),"Uptrend","Downtrend/NoTrend")</f>
        <v>Uptrend</v>
      </c>
      <c r="AL631">
        <v>-0.15</v>
      </c>
      <c r="AM631" t="s">
        <v>10126</v>
      </c>
      <c r="AN631">
        <v>1.44</v>
      </c>
      <c r="AO631" t="s">
        <v>10125</v>
      </c>
      <c r="AP631">
        <v>-4.7894877504985001E-2</v>
      </c>
      <c r="AQ631">
        <f>(Table2[[#This Row],[Sharpe Ratio]]-AVERAGE(Table2[Sharpe Ratio]))/_xlfn.STDEV.P(Table2[Sharpe Ratio])</f>
        <v>-1.1532846161252028</v>
      </c>
      <c r="AR6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-4.5018089517133637</v>
      </c>
    </row>
    <row r="632" spans="1:44" x14ac:dyDescent="0.3">
      <c r="A632" t="s">
        <v>1510</v>
      </c>
      <c r="B632" t="s">
        <v>1511</v>
      </c>
      <c r="C632" t="s">
        <v>10090</v>
      </c>
      <c r="D632" t="s">
        <v>378</v>
      </c>
      <c r="E632">
        <v>6064.5123346500004</v>
      </c>
      <c r="F632">
        <v>311.85000000000002</v>
      </c>
      <c r="G632">
        <v>33.735565283692097</v>
      </c>
      <c r="H632">
        <f>(Table2[[#This Row],[1Y Return vs Nifty]]-AVERAGE(Table2[1Y Return vs Nifty]))/_xlfn.STDEV.P(Table2[1Y Return vs Nifty])</f>
        <v>-0.12998021611195662</v>
      </c>
      <c r="I632">
        <v>10.4341664452214</v>
      </c>
      <c r="J632">
        <f>(Table2[[#This Row],[1M Return vs Nifty]]-AVERAGE(Table2[1M Return vs Nifty]))/_xlfn.STDEV.P(Table2[1M Return vs Nifty])</f>
        <v>0.79421507142322689</v>
      </c>
      <c r="K632">
        <v>14.541829533312001</v>
      </c>
      <c r="L632">
        <f>(Table2[[#This Row],[6M Return vs Nifty]]-AVERAGE(Table2[6M Return vs Nifty]))/_xlfn.STDEV.P(Table2[6M Return vs Nifty])</f>
        <v>4.8720664780246385E-2</v>
      </c>
      <c r="M632">
        <v>-12.8885203824243</v>
      </c>
      <c r="N632">
        <f>(Table2[[#This Row],[1W Return vs Nifty]]-AVERAGE(Table2[1W Return vs Nifty]))/_xlfn.STDEV.P(Table2[1W Return vs Nifty])</f>
        <v>-1.9550995680687506</v>
      </c>
      <c r="O632">
        <v>305.93</v>
      </c>
      <c r="P632">
        <v>288.92152767248001</v>
      </c>
      <c r="Q632">
        <v>258.72356317884299</v>
      </c>
      <c r="R632">
        <v>50.761786218198402</v>
      </c>
      <c r="S632" s="2">
        <f>(Table2[[#This Row],[Close Price]]-Table2[[#This Row],[20D EMA]])/Table2[[#This Row],[20D EMA]]</f>
        <v>1.935083188964801E-2</v>
      </c>
      <c r="T632" s="2">
        <f>(Table2[[#This Row],[Close Price]]-Table2[[#This Row],[50D EMA]])/Table2[[#This Row],[50D EMA]]</f>
        <v>7.9358822834107445E-2</v>
      </c>
      <c r="U632" s="2">
        <f>(Table2[[#This Row],[Close Price]]-Table2[[#This Row],[200D EMA]])/Table2[[#This Row],[200D EMA]]</f>
        <v>0.20534054250185674</v>
      </c>
      <c r="V632">
        <v>1.37824158896852</v>
      </c>
      <c r="W632">
        <v>305.14999999999998</v>
      </c>
      <c r="X632">
        <v>314.5</v>
      </c>
      <c r="Y632">
        <v>304.55</v>
      </c>
      <c r="Z632">
        <v>332.25</v>
      </c>
      <c r="AA632">
        <v>239.75</v>
      </c>
      <c r="AB632">
        <v>348.25</v>
      </c>
      <c r="AC632" s="2">
        <f>(Table2[[#This Row],[Close Price]]/Table2[[#This Row],[Day Low]])-1</f>
        <v>2.1956414877928987E-2</v>
      </c>
      <c r="AD632" s="2">
        <f>(Table2[[#This Row],[Day High]]/Table2[[#This Row],[Close Price]])-1</f>
        <v>8.4976751643417447E-3</v>
      </c>
      <c r="AE632" s="2">
        <f>(Table2[[#This Row],[Close Price]]/Table2[[#This Row],[Current Week Low]])-1</f>
        <v>2.3969791495649373E-2</v>
      </c>
      <c r="AF632" s="2">
        <f>(Table2[[#This Row],[Current Week High]]/Table2[[#This Row],[Close Price]])-1</f>
        <v>6.5416065416065372E-2</v>
      </c>
      <c r="AG632" s="2">
        <f>(Table2[[#This Row],[Close Price]]/Table2[[#This Row],[Current Month Low]])-1</f>
        <v>0.30072992700729939</v>
      </c>
      <c r="AH632" s="2">
        <f>(Table2[[#This Row],[Current Month High]]/Table2[[#This Row],[Close Price]])-1</f>
        <v>0.11672278338944997</v>
      </c>
      <c r="AI632">
        <v>11.672278338944899</v>
      </c>
      <c r="AJ632">
        <v>60.623229461756303</v>
      </c>
      <c r="AK632" t="str">
        <f>IF(AND(Table2[[#This Row],[20D EMA]]&gt;Table2[[#This Row],[50D EMA]],Table2[[#This Row],[50D EMA]]&gt;Table2[[#This Row],[200D EMA]]),"Uptrend","Downtrend/NoTrend")</f>
        <v>Uptrend</v>
      </c>
      <c r="AL632">
        <v>7.0000000000000007E-2</v>
      </c>
      <c r="AM632" t="s">
        <v>10125</v>
      </c>
      <c r="AN632">
        <v>-1.64</v>
      </c>
      <c r="AO632" t="s">
        <v>10126</v>
      </c>
      <c r="AP632">
        <v>-4.8279095270568E-2</v>
      </c>
      <c r="AQ632">
        <f>(Table2[[#This Row],[Sharpe Ratio]]-AVERAGE(Table2[Sharpe Ratio]))/_xlfn.STDEV.P(Table2[Sharpe Ratio])</f>
        <v>-1.1576285395893389</v>
      </c>
      <c r="AR6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-2.3997725875665727</v>
      </c>
    </row>
    <row r="633" spans="1:44" x14ac:dyDescent="0.3">
      <c r="A633" t="s">
        <v>19</v>
      </c>
      <c r="B633" t="s">
        <v>20</v>
      </c>
      <c r="C633" t="s">
        <v>10075</v>
      </c>
      <c r="D633" t="s">
        <v>21</v>
      </c>
      <c r="E633">
        <v>1412555.63833997</v>
      </c>
      <c r="F633">
        <v>3904.15</v>
      </c>
      <c r="G633">
        <v>-5.1389545464940598</v>
      </c>
      <c r="H633">
        <f>(Table2[[#This Row],[1Y Return vs Nifty]]-AVERAGE(Table2[1Y Return vs Nifty]))/_xlfn.STDEV.P(Table2[1Y Return vs Nifty])</f>
        <v>-0.59518662331103223</v>
      </c>
      <c r="I633">
        <v>-3.1149328307719699</v>
      </c>
      <c r="J633">
        <f>(Table2[[#This Row],[1M Return vs Nifty]]-AVERAGE(Table2[1M Return vs Nifty]))/_xlfn.STDEV.P(Table2[1M Return vs Nifty])</f>
        <v>-0.46065842705919929</v>
      </c>
      <c r="K633">
        <v>-7.5045931832521404</v>
      </c>
      <c r="L633">
        <f>(Table2[[#This Row],[6M Return vs Nifty]]-AVERAGE(Table2[6M Return vs Nifty]))/_xlfn.STDEV.P(Table2[6M Return vs Nifty])</f>
        <v>-0.62479642533625424</v>
      </c>
      <c r="M633">
        <v>-5.3881827559789201E-2</v>
      </c>
      <c r="N633">
        <f>(Table2[[#This Row],[1W Return vs Nifty]]-AVERAGE(Table2[1W Return vs Nifty]))/_xlfn.STDEV.P(Table2[1W Return vs Nifty])</f>
        <v>0.56181834501080685</v>
      </c>
      <c r="O633">
        <v>3842.75</v>
      </c>
      <c r="P633">
        <v>3857.9608555106902</v>
      </c>
      <c r="Q633">
        <v>3772.1125921633602</v>
      </c>
      <c r="R633">
        <v>63.745092635330302</v>
      </c>
      <c r="S633" s="2">
        <f>(Table2[[#This Row],[Close Price]]-Table2[[#This Row],[20D EMA]])/Table2[[#This Row],[20D EMA]]</f>
        <v>1.5978140654479236E-2</v>
      </c>
      <c r="T633" s="2">
        <f>(Table2[[#This Row],[Close Price]]-Table2[[#This Row],[50D EMA]])/Table2[[#This Row],[50D EMA]]</f>
        <v>1.197242435037504E-2</v>
      </c>
      <c r="U633" s="2">
        <f>(Table2[[#This Row],[Close Price]]-Table2[[#This Row],[200D EMA]])/Table2[[#This Row],[200D EMA]]</f>
        <v>3.5003570177345782E-2</v>
      </c>
      <c r="V633">
        <v>0.99971232642468</v>
      </c>
      <c r="W633">
        <v>3897.85</v>
      </c>
      <c r="X633">
        <v>3960</v>
      </c>
      <c r="Y633">
        <v>3791.3</v>
      </c>
      <c r="Z633">
        <v>3960</v>
      </c>
      <c r="AA633">
        <v>3591.5</v>
      </c>
      <c r="AB633">
        <v>3960</v>
      </c>
      <c r="AC633" s="2">
        <f>(Table2[[#This Row],[Close Price]]/Table2[[#This Row],[Day Low]])-1</f>
        <v>1.6162756391344679E-3</v>
      </c>
      <c r="AD633" s="2">
        <f>(Table2[[#This Row],[Day High]]/Table2[[#This Row],[Close Price]])-1</f>
        <v>1.4305290524185832E-2</v>
      </c>
      <c r="AE633" s="2">
        <f>(Table2[[#This Row],[Close Price]]/Table2[[#This Row],[Current Week Low]])-1</f>
        <v>2.9765515786141838E-2</v>
      </c>
      <c r="AF633" s="2">
        <f>(Table2[[#This Row],[Current Week High]]/Table2[[#This Row],[Close Price]])-1</f>
        <v>1.4305290524185832E-2</v>
      </c>
      <c r="AG633" s="2">
        <f>(Table2[[#This Row],[Close Price]]/Table2[[#This Row],[Current Month Low]])-1</f>
        <v>8.7052763469302574E-2</v>
      </c>
      <c r="AH633" s="2">
        <f>(Table2[[#This Row],[Current Month High]]/Table2[[#This Row],[Close Price]])-1</f>
        <v>1.4305290524185832E-2</v>
      </c>
      <c r="AI633">
        <v>8.9801877489338295</v>
      </c>
      <c r="AJ633">
        <v>22.254928055864301</v>
      </c>
      <c r="AK633" t="str">
        <f>IF(AND(Table2[[#This Row],[20D EMA]]&gt;Table2[[#This Row],[50D EMA]],Table2[[#This Row],[50D EMA]]&gt;Table2[[#This Row],[200D EMA]]),"Uptrend","Downtrend/NoTrend")</f>
        <v>Downtrend/NoTrend</v>
      </c>
      <c r="AL633">
        <v>-0.05</v>
      </c>
      <c r="AM633" t="s">
        <v>10126</v>
      </c>
      <c r="AN633">
        <v>1.35</v>
      </c>
      <c r="AO633" t="s">
        <v>10125</v>
      </c>
      <c r="AP633">
        <v>-4.8293249036901E-2</v>
      </c>
      <c r="AQ633">
        <f>(Table2[[#This Row],[Sharpe Ratio]]-AVERAGE(Table2[Sharpe Ratio]))/_xlfn.STDEV.P(Table2[Sharpe Ratio])</f>
        <v>-1.1577885605024441</v>
      </c>
      <c r="AR6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34" spans="1:44" x14ac:dyDescent="0.3">
      <c r="A634" t="s">
        <v>558</v>
      </c>
      <c r="B634" t="s">
        <v>559</v>
      </c>
      <c r="C634" t="s">
        <v>10085</v>
      </c>
      <c r="D634" t="s">
        <v>80</v>
      </c>
      <c r="E634">
        <v>34010.824781005002</v>
      </c>
      <c r="F634">
        <v>1813.45</v>
      </c>
      <c r="G634">
        <v>-44.853920068202903</v>
      </c>
      <c r="H634">
        <f>(Table2[[#This Row],[1Y Return vs Nifty]]-AVERAGE(Table2[1Y Return vs Nifty]))/_xlfn.STDEV.P(Table2[1Y Return vs Nifty])</f>
        <v>-1.0704505366171184</v>
      </c>
      <c r="I634">
        <v>-5.8628679899388203</v>
      </c>
      <c r="J634">
        <f>(Table2[[#This Row],[1M Return vs Nifty]]-AVERAGE(Table2[1M Return vs Nifty]))/_xlfn.STDEV.P(Table2[1M Return vs Nifty])</f>
        <v>-0.71516324221664462</v>
      </c>
      <c r="K634">
        <v>-31.0615880268913</v>
      </c>
      <c r="L634">
        <f>(Table2[[#This Row],[6M Return vs Nifty]]-AVERAGE(Table2[6M Return vs Nifty]))/_xlfn.STDEV.P(Table2[6M Return vs Nifty])</f>
        <v>-1.3444614169294991</v>
      </c>
      <c r="M634">
        <v>-6.1255410336561198</v>
      </c>
      <c r="N634">
        <f>(Table2[[#This Row],[1W Return vs Nifty]]-AVERAGE(Table2[1W Return vs Nifty]))/_xlfn.STDEV.P(Table2[1W Return vs Nifty])</f>
        <v>-0.62885545173169777</v>
      </c>
      <c r="O634">
        <v>1827.86</v>
      </c>
      <c r="P634">
        <v>1849.5129303701699</v>
      </c>
      <c r="Q634">
        <v>1983.3928260181899</v>
      </c>
      <c r="R634">
        <v>44.571681137666701</v>
      </c>
      <c r="S634" s="2">
        <f>(Table2[[#This Row],[Close Price]]-Table2[[#This Row],[20D EMA]])/Table2[[#This Row],[20D EMA]]</f>
        <v>-7.8835359382008769E-3</v>
      </c>
      <c r="T634" s="2">
        <f>(Table2[[#This Row],[Close Price]]-Table2[[#This Row],[50D EMA]])/Table2[[#This Row],[50D EMA]]</f>
        <v>-1.949860948685125E-2</v>
      </c>
      <c r="U634" s="2">
        <f>(Table2[[#This Row],[Close Price]]-Table2[[#This Row],[200D EMA]])/Table2[[#This Row],[200D EMA]]</f>
        <v>-8.5682888325941384E-2</v>
      </c>
      <c r="V634">
        <v>1.2623465765603901</v>
      </c>
      <c r="W634">
        <v>1792.85</v>
      </c>
      <c r="X634">
        <v>1820.6</v>
      </c>
      <c r="Y634">
        <v>1772.6</v>
      </c>
      <c r="Z634">
        <v>1852.75</v>
      </c>
      <c r="AA634">
        <v>1651.4</v>
      </c>
      <c r="AB634">
        <v>1912.55</v>
      </c>
      <c r="AC634" s="2">
        <f>(Table2[[#This Row],[Close Price]]/Table2[[#This Row],[Day Low]])-1</f>
        <v>1.1490085617871015E-2</v>
      </c>
      <c r="AD634" s="2">
        <f>(Table2[[#This Row],[Day High]]/Table2[[#This Row],[Close Price]])-1</f>
        <v>3.9427610355950993E-3</v>
      </c>
      <c r="AE634" s="2">
        <f>(Table2[[#This Row],[Close Price]]/Table2[[#This Row],[Current Week Low]])-1</f>
        <v>2.304524427394794E-2</v>
      </c>
      <c r="AF634" s="2">
        <f>(Table2[[#This Row],[Current Week High]]/Table2[[#This Row],[Close Price]])-1</f>
        <v>2.167139981802646E-2</v>
      </c>
      <c r="AG634" s="2">
        <f>(Table2[[#This Row],[Close Price]]/Table2[[#This Row],[Current Month Low]])-1</f>
        <v>9.8128860360905845E-2</v>
      </c>
      <c r="AH634" s="2">
        <f>(Table2[[#This Row],[Current Month High]]/Table2[[#This Row],[Close Price]])-1</f>
        <v>5.4647219388458401E-2</v>
      </c>
      <c r="AI634">
        <v>34.037332156938398</v>
      </c>
      <c r="AJ634">
        <v>9.8128860360905801</v>
      </c>
      <c r="AK634" t="str">
        <f>IF(AND(Table2[[#This Row],[20D EMA]]&gt;Table2[[#This Row],[50D EMA]],Table2[[#This Row],[50D EMA]]&gt;Table2[[#This Row],[200D EMA]]),"Uptrend","Downtrend/NoTrend")</f>
        <v>Downtrend/NoTrend</v>
      </c>
      <c r="AL634">
        <v>-0.16</v>
      </c>
      <c r="AM634" t="s">
        <v>10126</v>
      </c>
      <c r="AN634">
        <v>-3.95</v>
      </c>
      <c r="AO634" t="s">
        <v>10126</v>
      </c>
      <c r="AP634">
        <v>-4.8449349920567E-2</v>
      </c>
      <c r="AQ634">
        <f>(Table2[[#This Row],[Sharpe Ratio]]-AVERAGE(Table2[Sharpe Ratio]))/_xlfn.STDEV.P(Table2[Sharpe Ratio])</f>
        <v>-1.1595534197881676</v>
      </c>
      <c r="AR6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35" spans="1:44" x14ac:dyDescent="0.3">
      <c r="A635" t="s">
        <v>1374</v>
      </c>
      <c r="B635" t="s">
        <v>1375</v>
      </c>
      <c r="C635" t="s">
        <v>10090</v>
      </c>
      <c r="D635" t="s">
        <v>542</v>
      </c>
      <c r="E635">
        <v>7418.3709550000003</v>
      </c>
      <c r="F635">
        <v>2289.5500000000002</v>
      </c>
      <c r="G635">
        <v>-28.3377321176844</v>
      </c>
      <c r="H635">
        <f>(Table2[[#This Row],[1Y Return vs Nifty]]-AVERAGE(Table2[1Y Return vs Nifty]))/_xlfn.STDEV.P(Table2[1Y Return vs Nifty])</f>
        <v>-0.87280342764577712</v>
      </c>
      <c r="I635">
        <v>0.78179035426385002</v>
      </c>
      <c r="J635">
        <f>(Table2[[#This Row],[1M Return vs Nifty]]-AVERAGE(Table2[1M Return vs Nifty]))/_xlfn.STDEV.P(Table2[1M Return vs Nifty])</f>
        <v>-9.9756602058365618E-2</v>
      </c>
      <c r="K635">
        <v>-22.4653243749501</v>
      </c>
      <c r="L635">
        <f>(Table2[[#This Row],[6M Return vs Nifty]]-AVERAGE(Table2[6M Return vs Nifty]))/_xlfn.STDEV.P(Table2[6M Return vs Nifty])</f>
        <v>-1.0818460005799031</v>
      </c>
      <c r="M635">
        <v>-7.5090653955701896</v>
      </c>
      <c r="N635">
        <f>(Table2[[#This Row],[1W Return vs Nifty]]-AVERAGE(Table2[1W Return vs Nifty]))/_xlfn.STDEV.P(Table2[1W Return vs Nifty])</f>
        <v>-0.90016946145608356</v>
      </c>
      <c r="O635">
        <v>2261.71</v>
      </c>
      <c r="P635">
        <v>2224.7515461817702</v>
      </c>
      <c r="Q635">
        <v>2246.7999307607301</v>
      </c>
      <c r="R635">
        <v>52.243430697351499</v>
      </c>
      <c r="S635" s="2">
        <f>(Table2[[#This Row],[Close Price]]-Table2[[#This Row],[20D EMA]])/Table2[[#This Row],[20D EMA]]</f>
        <v>1.2309270419284589E-2</v>
      </c>
      <c r="T635" s="2">
        <f>(Table2[[#This Row],[Close Price]]-Table2[[#This Row],[50D EMA]])/Table2[[#This Row],[50D EMA]]</f>
        <v>2.9126152953771543E-2</v>
      </c>
      <c r="U635" s="2">
        <f>(Table2[[#This Row],[Close Price]]-Table2[[#This Row],[200D EMA]])/Table2[[#This Row],[200D EMA]]</f>
        <v>1.9027092111755385E-2</v>
      </c>
      <c r="V635">
        <v>1.65300641430061</v>
      </c>
      <c r="W635">
        <v>2275</v>
      </c>
      <c r="X635">
        <v>2326.65</v>
      </c>
      <c r="Y635">
        <v>2266.25</v>
      </c>
      <c r="Z635">
        <v>2435</v>
      </c>
      <c r="AA635">
        <v>1960</v>
      </c>
      <c r="AB635">
        <v>2507</v>
      </c>
      <c r="AC635" s="2">
        <f>(Table2[[#This Row],[Close Price]]/Table2[[#This Row],[Day Low]])-1</f>
        <v>6.3956043956043818E-3</v>
      </c>
      <c r="AD635" s="2">
        <f>(Table2[[#This Row],[Day High]]/Table2[[#This Row],[Close Price]])-1</f>
        <v>1.6204057565897267E-2</v>
      </c>
      <c r="AE635" s="2">
        <f>(Table2[[#This Row],[Close Price]]/Table2[[#This Row],[Current Week Low]])-1</f>
        <v>1.0281301709873292E-2</v>
      </c>
      <c r="AF635" s="2">
        <f>(Table2[[#This Row],[Current Week High]]/Table2[[#This Row],[Close Price]])-1</f>
        <v>6.3527767465222373E-2</v>
      </c>
      <c r="AG635" s="2">
        <f>(Table2[[#This Row],[Close Price]]/Table2[[#This Row],[Current Month Low]])-1</f>
        <v>0.16813775510204088</v>
      </c>
      <c r="AH635" s="2">
        <f>(Table2[[#This Row],[Current Month High]]/Table2[[#This Row],[Close Price]])-1</f>
        <v>9.4974995086370528E-2</v>
      </c>
      <c r="AI635">
        <v>19.455788255333999</v>
      </c>
      <c r="AJ635">
        <v>16.813775510204</v>
      </c>
      <c r="AK635" t="str">
        <f>IF(AND(Table2[[#This Row],[20D EMA]]&gt;Table2[[#This Row],[50D EMA]],Table2[[#This Row],[50D EMA]]&gt;Table2[[#This Row],[200D EMA]]),"Uptrend","Downtrend/NoTrend")</f>
        <v>Downtrend/NoTrend</v>
      </c>
      <c r="AL635">
        <v>-0.02</v>
      </c>
      <c r="AM635" t="s">
        <v>10126</v>
      </c>
      <c r="AN635">
        <v>4.08</v>
      </c>
      <c r="AO635" t="s">
        <v>10125</v>
      </c>
      <c r="AP635">
        <v>-4.8656822112337003E-2</v>
      </c>
      <c r="AQ635">
        <f>(Table2[[#This Row],[Sharpe Ratio]]-AVERAGE(Table2[Sharpe Ratio]))/_xlfn.STDEV.P(Table2[Sharpe Ratio])</f>
        <v>-1.1618990773884037</v>
      </c>
      <c r="AR6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36" spans="1:44" x14ac:dyDescent="0.3">
      <c r="A636" t="s">
        <v>2086</v>
      </c>
      <c r="B636" t="s">
        <v>2087</v>
      </c>
      <c r="C636" t="s">
        <v>10090</v>
      </c>
      <c r="D636" t="s">
        <v>378</v>
      </c>
      <c r="E636">
        <v>2679.3941771279901</v>
      </c>
      <c r="F636">
        <v>232.66</v>
      </c>
      <c r="G636">
        <v>-21.0187476246664</v>
      </c>
      <c r="H636">
        <f>(Table2[[#This Row],[1Y Return vs Nifty]]-AVERAGE(Table2[1Y Return vs Nifty]))/_xlfn.STDEV.P(Table2[1Y Return vs Nifty])</f>
        <v>-0.78521807623267004</v>
      </c>
      <c r="I636">
        <v>-3.98407479815772</v>
      </c>
      <c r="J636">
        <f>(Table2[[#This Row],[1M Return vs Nifty]]-AVERAGE(Table2[1M Return vs Nifty]))/_xlfn.STDEV.P(Table2[1M Return vs Nifty])</f>
        <v>-0.54115552868009587</v>
      </c>
      <c r="K636">
        <v>-47.587165345005502</v>
      </c>
      <c r="L636">
        <f>(Table2[[#This Row],[6M Return vs Nifty]]-AVERAGE(Table2[6M Return vs Nifty]))/_xlfn.STDEV.P(Table2[6M Return vs Nifty])</f>
        <v>-1.8493169615630065</v>
      </c>
      <c r="M636">
        <v>-6.1862295313366999</v>
      </c>
      <c r="N636">
        <f>(Table2[[#This Row],[1W Return vs Nifty]]-AVERAGE(Table2[1W Return vs Nifty]))/_xlfn.STDEV.P(Table2[1W Return vs Nifty])</f>
        <v>-0.64075668029198674</v>
      </c>
      <c r="O636">
        <v>232.53</v>
      </c>
      <c r="P636">
        <v>239.19692519237901</v>
      </c>
      <c r="Q636">
        <v>272.82794858072998</v>
      </c>
      <c r="R636">
        <v>49.984470098589902</v>
      </c>
      <c r="S636" s="2">
        <f>(Table2[[#This Row],[Close Price]]-Table2[[#This Row],[20D EMA]])/Table2[[#This Row],[20D EMA]]</f>
        <v>5.5906764718528985E-4</v>
      </c>
      <c r="T636" s="2">
        <f>(Table2[[#This Row],[Close Price]]-Table2[[#This Row],[50D EMA]])/Table2[[#This Row],[50D EMA]]</f>
        <v>-2.7328633874041483E-2</v>
      </c>
      <c r="U636" s="2">
        <f>(Table2[[#This Row],[Close Price]]-Table2[[#This Row],[200D EMA]])/Table2[[#This Row],[200D EMA]]</f>
        <v>-0.14722812963146353</v>
      </c>
      <c r="V636">
        <v>0.82439585591254805</v>
      </c>
      <c r="W636">
        <v>230.57</v>
      </c>
      <c r="X636">
        <v>235.12</v>
      </c>
      <c r="Y636">
        <v>228.9</v>
      </c>
      <c r="Z636">
        <v>236.7</v>
      </c>
      <c r="AA636">
        <v>191.5</v>
      </c>
      <c r="AB636">
        <v>263.89999999999998</v>
      </c>
      <c r="AC636" s="2">
        <f>(Table2[[#This Row],[Close Price]]/Table2[[#This Row],[Day Low]])-1</f>
        <v>9.0644923450580173E-3</v>
      </c>
      <c r="AD636" s="2">
        <f>(Table2[[#This Row],[Day High]]/Table2[[#This Row],[Close Price]])-1</f>
        <v>1.0573368864437382E-2</v>
      </c>
      <c r="AE636" s="2">
        <f>(Table2[[#This Row],[Close Price]]/Table2[[#This Row],[Current Week Low]])-1</f>
        <v>1.6426387068588788E-2</v>
      </c>
      <c r="AF636" s="2">
        <f>(Table2[[#This Row],[Current Week High]]/Table2[[#This Row],[Close Price]])-1</f>
        <v>1.7364394395254834E-2</v>
      </c>
      <c r="AG636" s="2">
        <f>(Table2[[#This Row],[Close Price]]/Table2[[#This Row],[Current Month Low]])-1</f>
        <v>0.21493472584856388</v>
      </c>
      <c r="AH636" s="2">
        <f>(Table2[[#This Row],[Current Month High]]/Table2[[#This Row],[Close Price]])-1</f>
        <v>0.13427318834350555</v>
      </c>
      <c r="AI636">
        <v>85.571219805724994</v>
      </c>
      <c r="AJ636">
        <v>21.493472584856299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-0.1</v>
      </c>
      <c r="AM636" t="s">
        <v>10126</v>
      </c>
      <c r="AN636">
        <v>-4.83</v>
      </c>
      <c r="AO636" t="s">
        <v>10126</v>
      </c>
      <c r="AP636">
        <v>-4.8993815023658002E-2</v>
      </c>
      <c r="AQ636">
        <f>(Table2[[#This Row],[Sharpe Ratio]]-AVERAGE(Table2[Sharpe Ratio]))/_xlfn.STDEV.P(Table2[Sharpe Ratio])</f>
        <v>-1.1657090818854983</v>
      </c>
      <c r="AR6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37" spans="1:44" x14ac:dyDescent="0.3">
      <c r="A637" t="s">
        <v>289</v>
      </c>
      <c r="B637" t="s">
        <v>290</v>
      </c>
      <c r="C637" t="s">
        <v>10076</v>
      </c>
      <c r="D637" t="s">
        <v>37</v>
      </c>
      <c r="E637">
        <v>88251.784771185005</v>
      </c>
      <c r="F637">
        <v>1789.55</v>
      </c>
      <c r="G637">
        <v>7.72261449058505</v>
      </c>
      <c r="H637">
        <f>(Table2[[#This Row],[1Y Return vs Nifty]]-AVERAGE(Table2[1Y Return vs Nifty]))/_xlfn.STDEV.P(Table2[1Y Return vs Nifty])</f>
        <v>-0.44127387149264408</v>
      </c>
      <c r="I637">
        <v>5.6253311857897002</v>
      </c>
      <c r="J637">
        <f>(Table2[[#This Row],[1M Return vs Nifty]]-AVERAGE(Table2[1M Return vs Nifty]))/_xlfn.STDEV.P(Table2[1M Return vs Nifty])</f>
        <v>0.34883639327590937</v>
      </c>
      <c r="K637">
        <v>14.2856644367932</v>
      </c>
      <c r="L637">
        <f>(Table2[[#This Row],[6M Return vs Nifty]]-AVERAGE(Table2[6M Return vs Nifty]))/_xlfn.STDEV.P(Table2[6M Return vs Nifty])</f>
        <v>4.0894834140288307E-2</v>
      </c>
      <c r="M637">
        <v>0.36174424930193</v>
      </c>
      <c r="N637">
        <f>(Table2[[#This Row],[1W Return vs Nifty]]-AVERAGE(Table2[1W Return vs Nifty]))/_xlfn.STDEV.P(Table2[1W Return vs Nifty])</f>
        <v>0.64332408539644137</v>
      </c>
      <c r="O637">
        <v>1724.17</v>
      </c>
      <c r="P637">
        <v>1687.0747478133001</v>
      </c>
      <c r="Q637">
        <v>1555.2044214119401</v>
      </c>
      <c r="R637">
        <v>75.304864071168396</v>
      </c>
      <c r="S637" s="2">
        <f>(Table2[[#This Row],[Close Price]]-Table2[[#This Row],[20D EMA]])/Table2[[#This Row],[20D EMA]]</f>
        <v>3.7919694693678625E-2</v>
      </c>
      <c r="T637" s="2">
        <f>(Table2[[#This Row],[Close Price]]-Table2[[#This Row],[50D EMA]])/Table2[[#This Row],[50D EMA]]</f>
        <v>6.0741382276940051E-2</v>
      </c>
      <c r="U637" s="2">
        <f>(Table2[[#This Row],[Close Price]]-Table2[[#This Row],[200D EMA]])/Table2[[#This Row],[200D EMA]]</f>
        <v>0.1506847430225938</v>
      </c>
      <c r="V637">
        <v>2.09920908023705</v>
      </c>
      <c r="W637">
        <v>1785.2</v>
      </c>
      <c r="X637">
        <v>1808.7</v>
      </c>
      <c r="Y637">
        <v>1731.85</v>
      </c>
      <c r="Z637">
        <v>1814</v>
      </c>
      <c r="AA637">
        <v>1480.5</v>
      </c>
      <c r="AB637">
        <v>1814</v>
      </c>
      <c r="AC637" s="2">
        <f>(Table2[[#This Row],[Close Price]]/Table2[[#This Row],[Day Low]])-1</f>
        <v>2.4367017701096838E-3</v>
      </c>
      <c r="AD637" s="2">
        <f>(Table2[[#This Row],[Day High]]/Table2[[#This Row],[Close Price]])-1</f>
        <v>1.070101422145231E-2</v>
      </c>
      <c r="AE637" s="2">
        <f>(Table2[[#This Row],[Close Price]]/Table2[[#This Row],[Current Week Low]])-1</f>
        <v>3.3316973178970422E-2</v>
      </c>
      <c r="AF637" s="2">
        <f>(Table2[[#This Row],[Current Week High]]/Table2[[#This Row],[Close Price]])-1</f>
        <v>1.3662652622167704E-2</v>
      </c>
      <c r="AG637" s="2">
        <f>(Table2[[#This Row],[Close Price]]/Table2[[#This Row],[Current Month Low]])-1</f>
        <v>0.20874704491725771</v>
      </c>
      <c r="AH637" s="2">
        <f>(Table2[[#This Row],[Current Month High]]/Table2[[#This Row],[Close Price]])-1</f>
        <v>1.3662652622167704E-2</v>
      </c>
      <c r="AI637">
        <v>1.3662652622167699</v>
      </c>
      <c r="AJ637">
        <v>41.354660347551302</v>
      </c>
      <c r="AK637" t="str">
        <f>IF(AND(Table2[[#This Row],[20D EMA]]&gt;Table2[[#This Row],[50D EMA]],Table2[[#This Row],[50D EMA]]&gt;Table2[[#This Row],[200D EMA]]),"Uptrend","Downtrend/NoTrend")</f>
        <v>Uptrend</v>
      </c>
      <c r="AL637">
        <v>-0.04</v>
      </c>
      <c r="AM637" t="s">
        <v>10126</v>
      </c>
      <c r="AN637">
        <v>8.76</v>
      </c>
      <c r="AO637" t="s">
        <v>10125</v>
      </c>
      <c r="AP637">
        <v>-5.0266205558502003E-2</v>
      </c>
      <c r="AQ637">
        <f>(Table2[[#This Row],[Sharpe Ratio]]-AVERAGE(Table2[Sharpe Ratio]))/_xlfn.STDEV.P(Table2[Sharpe Ratio])</f>
        <v>-1.1800945882179996</v>
      </c>
      <c r="AR6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-0.58831314689800462</v>
      </c>
    </row>
    <row r="638" spans="1:44" x14ac:dyDescent="0.3">
      <c r="A638" t="s">
        <v>1959</v>
      </c>
      <c r="B638" t="s">
        <v>1960</v>
      </c>
      <c r="C638" t="s">
        <v>10082</v>
      </c>
      <c r="D638" t="s">
        <v>62</v>
      </c>
      <c r="E638">
        <v>3119.513328</v>
      </c>
      <c r="F638">
        <v>387.6</v>
      </c>
      <c r="G638">
        <v>32.295040491296</v>
      </c>
      <c r="H638">
        <f>(Table2[[#This Row],[1Y Return vs Nifty]]-AVERAGE(Table2[1Y Return vs Nifty]))/_xlfn.STDEV.P(Table2[1Y Return vs Nifty])</f>
        <v>-0.14721879207583044</v>
      </c>
      <c r="I638">
        <v>1.7174434604301601</v>
      </c>
      <c r="J638">
        <f>(Table2[[#This Row],[1M Return vs Nifty]]-AVERAGE(Table2[1M Return vs Nifty]))/_xlfn.STDEV.P(Table2[1M Return vs Nifty])</f>
        <v>-1.3099455130435707E-2</v>
      </c>
      <c r="K638">
        <v>12.643479831985699</v>
      </c>
      <c r="L638">
        <f>(Table2[[#This Row],[6M Return vs Nifty]]-AVERAGE(Table2[6M Return vs Nifty]))/_xlfn.STDEV.P(Table2[6M Return vs Nifty])</f>
        <v>-9.2738218218901911E-3</v>
      </c>
      <c r="M638">
        <v>-4.7816199899347103</v>
      </c>
      <c r="N638">
        <f>(Table2[[#This Row],[1W Return vs Nifty]]-AVERAGE(Table2[1W Return vs Nifty]))/_xlfn.STDEV.P(Table2[1W Return vs Nifty])</f>
        <v>-0.365307792462013</v>
      </c>
      <c r="O638">
        <v>383.64</v>
      </c>
      <c r="P638">
        <v>375.790218144557</v>
      </c>
      <c r="Q638">
        <v>334.23040891507497</v>
      </c>
      <c r="R638">
        <v>51.883748328728402</v>
      </c>
      <c r="S638" s="2">
        <f>(Table2[[#This Row],[Close Price]]-Table2[[#This Row],[20D EMA]])/Table2[[#This Row],[20D EMA]]</f>
        <v>1.0322177040976011E-2</v>
      </c>
      <c r="T638" s="2">
        <f>(Table2[[#This Row],[Close Price]]-Table2[[#This Row],[50D EMA]])/Table2[[#This Row],[50D EMA]]</f>
        <v>3.1426528113885327E-2</v>
      </c>
      <c r="U638" s="2">
        <f>(Table2[[#This Row],[Close Price]]-Table2[[#This Row],[200D EMA]])/Table2[[#This Row],[200D EMA]]</f>
        <v>0.1596790407496578</v>
      </c>
      <c r="V638">
        <v>0.82737092721580796</v>
      </c>
      <c r="W638">
        <v>385.65</v>
      </c>
      <c r="X638">
        <v>393</v>
      </c>
      <c r="Y638">
        <v>382.95</v>
      </c>
      <c r="Z638">
        <v>403.2</v>
      </c>
      <c r="AA638">
        <v>330</v>
      </c>
      <c r="AB638">
        <v>410</v>
      </c>
      <c r="AC638" s="2">
        <f>(Table2[[#This Row],[Close Price]]/Table2[[#This Row],[Day Low]])-1</f>
        <v>5.056398288603825E-3</v>
      </c>
      <c r="AD638" s="2">
        <f>(Table2[[#This Row],[Day High]]/Table2[[#This Row],[Close Price]])-1</f>
        <v>1.393188854489158E-2</v>
      </c>
      <c r="AE638" s="2">
        <f>(Table2[[#This Row],[Close Price]]/Table2[[#This Row],[Current Week Low]])-1</f>
        <v>1.214257735996882E-2</v>
      </c>
      <c r="AF638" s="2">
        <f>(Table2[[#This Row],[Current Week High]]/Table2[[#This Row],[Close Price]])-1</f>
        <v>4.0247678018575872E-2</v>
      </c>
      <c r="AG638" s="2">
        <f>(Table2[[#This Row],[Close Price]]/Table2[[#This Row],[Current Month Low]])-1</f>
        <v>0.17454545454545456</v>
      </c>
      <c r="AH638" s="2">
        <f>(Table2[[#This Row],[Current Month High]]/Table2[[#This Row],[Close Price]])-1</f>
        <v>5.7791537667698512E-2</v>
      </c>
      <c r="AI638">
        <v>9.3911248710010202</v>
      </c>
      <c r="AJ638">
        <v>66.138019717102395</v>
      </c>
      <c r="AK638" t="str">
        <f>IF(AND(Table2[[#This Row],[20D EMA]]&gt;Table2[[#This Row],[50D EMA]],Table2[[#This Row],[50D EMA]]&gt;Table2[[#This Row],[200D EMA]]),"Uptrend","Downtrend/NoTrend")</f>
        <v>Uptrend</v>
      </c>
      <c r="AL638">
        <v>0</v>
      </c>
      <c r="AM638" t="s">
        <v>10127</v>
      </c>
      <c r="AN638">
        <v>3.39</v>
      </c>
      <c r="AO638" t="s">
        <v>10125</v>
      </c>
      <c r="AP638">
        <v>-5.0681459267041998E-2</v>
      </c>
      <c r="AQ638">
        <f>(Table2[[#This Row],[Sharpe Ratio]]-AVERAGE(Table2[Sharpe Ratio]))/_xlfn.STDEV.P(Table2[Sharpe Ratio])</f>
        <v>-1.1847894006126303</v>
      </c>
      <c r="AR6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-1.7196892621027997</v>
      </c>
    </row>
    <row r="639" spans="1:44" x14ac:dyDescent="0.3">
      <c r="A639" t="s">
        <v>1974</v>
      </c>
      <c r="B639" t="s">
        <v>1975</v>
      </c>
      <c r="C639" t="s">
        <v>10084</v>
      </c>
      <c r="D639" t="s">
        <v>230</v>
      </c>
      <c r="E639">
        <v>3055.0405216259901</v>
      </c>
      <c r="F639">
        <v>131.41</v>
      </c>
      <c r="G639">
        <v>-30.180447494660999</v>
      </c>
      <c r="H639">
        <f>(Table2[[#This Row],[1Y Return vs Nifty]]-AVERAGE(Table2[1Y Return vs Nifty]))/_xlfn.STDEV.P(Table2[1Y Return vs Nifty])</f>
        <v>-0.89485496689972632</v>
      </c>
      <c r="I639">
        <v>-2.5342137080088598</v>
      </c>
      <c r="J639">
        <f>(Table2[[#This Row],[1M Return vs Nifty]]-AVERAGE(Table2[1M Return vs Nifty]))/_xlfn.STDEV.P(Table2[1M Return vs Nifty])</f>
        <v>-0.40687411104133903</v>
      </c>
      <c r="K639">
        <v>-21.3674641807917</v>
      </c>
      <c r="L639">
        <f>(Table2[[#This Row],[6M Return vs Nifty]]-AVERAGE(Table2[6M Return vs Nifty]))/_xlfn.STDEV.P(Table2[6M Return vs Nifty])</f>
        <v>-1.0483064276146825</v>
      </c>
      <c r="M639">
        <v>-4.1397098167745296</v>
      </c>
      <c r="N639">
        <f>(Table2[[#This Row],[1W Return vs Nifty]]-AVERAGE(Table2[1W Return vs Nifty]))/_xlfn.STDEV.P(Table2[1W Return vs Nifty])</f>
        <v>-0.23942694225275563</v>
      </c>
      <c r="O639">
        <v>131.54</v>
      </c>
      <c r="P639">
        <v>132.528784507003</v>
      </c>
      <c r="Q639">
        <v>138.429698756465</v>
      </c>
      <c r="R639">
        <v>47.478902357688</v>
      </c>
      <c r="S639" s="2">
        <f>(Table2[[#This Row],[Close Price]]-Table2[[#This Row],[20D EMA]])/Table2[[#This Row],[20D EMA]]</f>
        <v>-9.8829253459020413E-4</v>
      </c>
      <c r="T639" s="2">
        <f>(Table2[[#This Row],[Close Price]]-Table2[[#This Row],[50D EMA]])/Table2[[#This Row],[50D EMA]]</f>
        <v>-8.4418227418654197E-3</v>
      </c>
      <c r="U639" s="2">
        <f>(Table2[[#This Row],[Close Price]]-Table2[[#This Row],[200D EMA]])/Table2[[#This Row],[200D EMA]]</f>
        <v>-5.0709485172069461E-2</v>
      </c>
      <c r="V639">
        <v>0.93953120657450395</v>
      </c>
      <c r="W639">
        <v>131.1</v>
      </c>
      <c r="X639">
        <v>133.44</v>
      </c>
      <c r="Y639">
        <v>131.05000000000001</v>
      </c>
      <c r="Z639">
        <v>138</v>
      </c>
      <c r="AA639">
        <v>112.05</v>
      </c>
      <c r="AB639">
        <v>139.29</v>
      </c>
      <c r="AC639" s="2">
        <f>(Table2[[#This Row],[Close Price]]/Table2[[#This Row],[Day Low]])-1</f>
        <v>2.36460717009912E-3</v>
      </c>
      <c r="AD639" s="2">
        <f>(Table2[[#This Row],[Day High]]/Table2[[#This Row],[Close Price]])-1</f>
        <v>1.544783502016589E-2</v>
      </c>
      <c r="AE639" s="2">
        <f>(Table2[[#This Row],[Close Price]]/Table2[[#This Row],[Current Week Low]])-1</f>
        <v>2.7470431133154172E-3</v>
      </c>
      <c r="AF639" s="2">
        <f>(Table2[[#This Row],[Current Week High]]/Table2[[#This Row],[Close Price]])-1</f>
        <v>5.0148390533444998E-2</v>
      </c>
      <c r="AG639" s="2">
        <f>(Table2[[#This Row],[Close Price]]/Table2[[#This Row],[Current Month Low]])-1</f>
        <v>0.17278000892458723</v>
      </c>
      <c r="AH639" s="2">
        <f>(Table2[[#This Row],[Current Month High]]/Table2[[#This Row],[Close Price]])-1</f>
        <v>5.996499505364894E-2</v>
      </c>
      <c r="AI639">
        <v>33.703675519366797</v>
      </c>
      <c r="AJ639">
        <v>17.278000892458699</v>
      </c>
      <c r="AK639" t="str">
        <f>IF(AND(Table2[[#This Row],[20D EMA]]&gt;Table2[[#This Row],[50D EMA]],Table2[[#This Row],[50D EMA]]&gt;Table2[[#This Row],[200D EMA]]),"Uptrend","Downtrend/NoTrend")</f>
        <v>Downtrend/NoTrend</v>
      </c>
      <c r="AL639">
        <v>-0.17</v>
      </c>
      <c r="AM639" t="s">
        <v>10126</v>
      </c>
      <c r="AN639">
        <v>2.5299999999999998</v>
      </c>
      <c r="AO639" t="s">
        <v>10125</v>
      </c>
      <c r="AP639">
        <v>-5.3355159461149999E-2</v>
      </c>
      <c r="AQ639">
        <f>(Table2[[#This Row],[Sharpe Ratio]]-AVERAGE(Table2[Sharpe Ratio]))/_xlfn.STDEV.P(Table2[Sharpe Ratio])</f>
        <v>-1.2150179586066316</v>
      </c>
      <c r="AR6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40" spans="1:44" x14ac:dyDescent="0.3">
      <c r="A640" t="s">
        <v>1093</v>
      </c>
      <c r="B640" t="s">
        <v>1094</v>
      </c>
      <c r="C640" t="s">
        <v>10084</v>
      </c>
      <c r="D640" t="s">
        <v>218</v>
      </c>
      <c r="E640">
        <v>10968.38584716</v>
      </c>
      <c r="F640">
        <v>561.4</v>
      </c>
      <c r="G640">
        <v>15.102939789310801</v>
      </c>
      <c r="H640">
        <f>(Table2[[#This Row],[1Y Return vs Nifty]]-AVERAGE(Table2[1Y Return vs Nifty]))/_xlfn.STDEV.P(Table2[1Y Return vs Nifty])</f>
        <v>-0.35295446250242352</v>
      </c>
      <c r="I640">
        <v>-7.1413950512714397</v>
      </c>
      <c r="J640">
        <f>(Table2[[#This Row],[1M Return vs Nifty]]-AVERAGE(Table2[1M Return vs Nifty]))/_xlfn.STDEV.P(Table2[1M Return vs Nifty])</f>
        <v>-0.83357625947171898</v>
      </c>
      <c r="K640">
        <v>-8.6188322694249706</v>
      </c>
      <c r="L640">
        <f>(Table2[[#This Row],[6M Return vs Nifty]]-AVERAGE(Table2[6M Return vs Nifty]))/_xlfn.STDEV.P(Table2[6M Return vs Nifty])</f>
        <v>-0.65883637261755856</v>
      </c>
      <c r="M640">
        <v>-6.3188315129093304</v>
      </c>
      <c r="N640">
        <f>(Table2[[#This Row],[1W Return vs Nifty]]-AVERAGE(Table2[1W Return vs Nifty]))/_xlfn.STDEV.P(Table2[1W Return vs Nifty])</f>
        <v>-0.66676039682076294</v>
      </c>
      <c r="O640">
        <v>577.76</v>
      </c>
      <c r="P640">
        <v>589.50242916595505</v>
      </c>
      <c r="Q640">
        <v>552.60437750918595</v>
      </c>
      <c r="R640">
        <v>34.941433538172802</v>
      </c>
      <c r="S640" s="2">
        <f>(Table2[[#This Row],[Close Price]]-Table2[[#This Row],[20D EMA]])/Table2[[#This Row],[20D EMA]]</f>
        <v>-2.8316255884796478E-2</v>
      </c>
      <c r="T640" s="2">
        <f>(Table2[[#This Row],[Close Price]]-Table2[[#This Row],[50D EMA]])/Table2[[#This Row],[50D EMA]]</f>
        <v>-4.7671439124882309E-2</v>
      </c>
      <c r="U640" s="2">
        <f>(Table2[[#This Row],[Close Price]]-Table2[[#This Row],[200D EMA]])/Table2[[#This Row],[200D EMA]]</f>
        <v>1.5916671761558414E-2</v>
      </c>
      <c r="V640">
        <v>0.64719044071903498</v>
      </c>
      <c r="W640">
        <v>560.20000000000005</v>
      </c>
      <c r="X640">
        <v>574.85</v>
      </c>
      <c r="Y640">
        <v>560.20000000000005</v>
      </c>
      <c r="Z640">
        <v>592.65</v>
      </c>
      <c r="AA640">
        <v>513.45000000000005</v>
      </c>
      <c r="AB640">
        <v>608</v>
      </c>
      <c r="AC640" s="2">
        <f>(Table2[[#This Row],[Close Price]]/Table2[[#This Row],[Day Low]])-1</f>
        <v>2.142092109960636E-3</v>
      </c>
      <c r="AD640" s="2">
        <f>(Table2[[#This Row],[Day High]]/Table2[[#This Row],[Close Price]])-1</f>
        <v>2.3957962237264097E-2</v>
      </c>
      <c r="AE640" s="2">
        <f>(Table2[[#This Row],[Close Price]]/Table2[[#This Row],[Current Week Low]])-1</f>
        <v>2.142092109960636E-3</v>
      </c>
      <c r="AF640" s="2">
        <f>(Table2[[#This Row],[Current Week High]]/Table2[[#This Row],[Close Price]])-1</f>
        <v>5.5664410402564979E-2</v>
      </c>
      <c r="AG640" s="2">
        <f>(Table2[[#This Row],[Close Price]]/Table2[[#This Row],[Current Month Low]])-1</f>
        <v>9.3387866394001318E-2</v>
      </c>
      <c r="AH640" s="2">
        <f>(Table2[[#This Row],[Current Month High]]/Table2[[#This Row],[Close Price]])-1</f>
        <v>8.3006768792305063E-2</v>
      </c>
      <c r="AI640">
        <v>26.362664766654699</v>
      </c>
      <c r="AJ640">
        <v>42.886230593026198</v>
      </c>
      <c r="AK640" t="str">
        <f>IF(AND(Table2[[#This Row],[20D EMA]]&gt;Table2[[#This Row],[50D EMA]],Table2[[#This Row],[50D EMA]]&gt;Table2[[#This Row],[200D EMA]]),"Uptrend","Downtrend/NoTrend")</f>
        <v>Downtrend/NoTrend</v>
      </c>
      <c r="AL640">
        <v>-0.21</v>
      </c>
      <c r="AM640" t="s">
        <v>10126</v>
      </c>
      <c r="AN640">
        <v>-2.64</v>
      </c>
      <c r="AO640" t="s">
        <v>10126</v>
      </c>
      <c r="AP640">
        <v>-5.4658320215623002E-2</v>
      </c>
      <c r="AQ640">
        <f>(Table2[[#This Row],[Sharpe Ratio]]-AVERAGE(Table2[Sharpe Ratio]))/_xlfn.STDEV.P(Table2[Sharpe Ratio])</f>
        <v>-1.2297513496311387</v>
      </c>
      <c r="AR6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41" spans="1:44" x14ac:dyDescent="0.3">
      <c r="A641" t="s">
        <v>259</v>
      </c>
      <c r="B641" t="s">
        <v>260</v>
      </c>
      <c r="C641" t="s">
        <v>10085</v>
      </c>
      <c r="D641" t="s">
        <v>80</v>
      </c>
      <c r="E641">
        <v>100558.487905919</v>
      </c>
      <c r="F641">
        <v>27870.400000000001</v>
      </c>
      <c r="G641">
        <v>-10.688560068496599</v>
      </c>
      <c r="H641">
        <f>(Table2[[#This Row],[1Y Return vs Nifty]]-AVERAGE(Table2[1Y Return vs Nifty]))/_xlfn.STDEV.P(Table2[1Y Return vs Nifty])</f>
        <v>-0.66159804286143509</v>
      </c>
      <c r="I641">
        <v>4.4718426879463804</v>
      </c>
      <c r="J641">
        <f>(Table2[[#This Row],[1M Return vs Nifty]]-AVERAGE(Table2[1M Return vs Nifty]))/_xlfn.STDEV.P(Table2[1M Return vs Nifty])</f>
        <v>0.24200404100932221</v>
      </c>
      <c r="K641">
        <v>-12.804246075051299</v>
      </c>
      <c r="L641">
        <f>(Table2[[#This Row],[6M Return vs Nifty]]-AVERAGE(Table2[6M Return vs Nifty]))/_xlfn.STDEV.P(Table2[6M Return vs Nifty])</f>
        <v>-0.78670055101693726</v>
      </c>
      <c r="M641">
        <v>-2.23099978428756</v>
      </c>
      <c r="N641">
        <f>(Table2[[#This Row],[1W Return vs Nifty]]-AVERAGE(Table2[1W Return vs Nifty]))/_xlfn.STDEV.P(Table2[1W Return vs Nifty])</f>
        <v>0.13487783081156324</v>
      </c>
      <c r="O641">
        <v>27015.22</v>
      </c>
      <c r="P641">
        <v>26367.519047712802</v>
      </c>
      <c r="Q641">
        <v>26002.0713178693</v>
      </c>
      <c r="R641">
        <v>71.694813152710196</v>
      </c>
      <c r="S641" s="2">
        <f>(Table2[[#This Row],[Close Price]]-Table2[[#This Row],[20D EMA]])/Table2[[#This Row],[20D EMA]]</f>
        <v>3.1655489016931944E-2</v>
      </c>
      <c r="T641" s="2">
        <f>(Table2[[#This Row],[Close Price]]-Table2[[#This Row],[50D EMA]])/Table2[[#This Row],[50D EMA]]</f>
        <v>5.6997434971704862E-2</v>
      </c>
      <c r="U641" s="2">
        <f>(Table2[[#This Row],[Close Price]]-Table2[[#This Row],[200D EMA]])/Table2[[#This Row],[200D EMA]]</f>
        <v>7.1853071214628084E-2</v>
      </c>
      <c r="V641">
        <v>0.87209103015526102</v>
      </c>
      <c r="W641">
        <v>27711.1</v>
      </c>
      <c r="X641">
        <v>28132.400000000001</v>
      </c>
      <c r="Y641">
        <v>27086.25</v>
      </c>
      <c r="Z641">
        <v>28242</v>
      </c>
      <c r="AA641">
        <v>23700</v>
      </c>
      <c r="AB641">
        <v>28242</v>
      </c>
      <c r="AC641" s="2">
        <f>(Table2[[#This Row],[Close Price]]/Table2[[#This Row],[Day Low]])-1</f>
        <v>5.7485989368881718E-3</v>
      </c>
      <c r="AD641" s="2">
        <f>(Table2[[#This Row],[Day High]]/Table2[[#This Row],[Close Price]])-1</f>
        <v>9.4006544577760476E-3</v>
      </c>
      <c r="AE641" s="2">
        <f>(Table2[[#This Row],[Close Price]]/Table2[[#This Row],[Current Week Low]])-1</f>
        <v>2.895011306474693E-2</v>
      </c>
      <c r="AF641" s="2">
        <f>(Table2[[#This Row],[Current Week High]]/Table2[[#This Row],[Close Price]])-1</f>
        <v>1.3333141971410445E-2</v>
      </c>
      <c r="AG641" s="2">
        <f>(Table2[[#This Row],[Close Price]]/Table2[[#This Row],[Current Month Low]])-1</f>
        <v>0.17596624472573841</v>
      </c>
      <c r="AH641" s="2">
        <f>(Table2[[#This Row],[Current Month High]]/Table2[[#This Row],[Close Price]])-1</f>
        <v>1.3333141971410445E-2</v>
      </c>
      <c r="AI641">
        <v>10.2881551753831</v>
      </c>
      <c r="AJ641">
        <v>21.038825675323501</v>
      </c>
      <c r="AK641" t="str">
        <f>IF(AND(Table2[[#This Row],[20D EMA]]&gt;Table2[[#This Row],[50D EMA]],Table2[[#This Row],[50D EMA]]&gt;Table2[[#This Row],[200D EMA]]),"Uptrend","Downtrend/NoTrend")</f>
        <v>Uptrend</v>
      </c>
      <c r="AL641">
        <v>-0.01</v>
      </c>
      <c r="AM641" t="s">
        <v>10126</v>
      </c>
      <c r="AN641">
        <v>2.98</v>
      </c>
      <c r="AO641" t="s">
        <v>10125</v>
      </c>
      <c r="AP641">
        <v>-5.5664959406941002E-2</v>
      </c>
      <c r="AQ641">
        <f>(Table2[[#This Row],[Sharpe Ratio]]-AVERAGE(Table2[Sharpe Ratio]))/_xlfn.STDEV.P(Table2[Sharpe Ratio])</f>
        <v>-1.2411323007343502</v>
      </c>
      <c r="AR6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-2.3125490227918366</v>
      </c>
    </row>
    <row r="642" spans="1:44" x14ac:dyDescent="0.3">
      <c r="A642" t="s">
        <v>1639</v>
      </c>
      <c r="B642" t="s">
        <v>1640</v>
      </c>
      <c r="C642" t="s">
        <v>10086</v>
      </c>
      <c r="D642" t="s">
        <v>1219</v>
      </c>
      <c r="E642">
        <v>4957.1938162500001</v>
      </c>
      <c r="F642">
        <v>2957.25</v>
      </c>
      <c r="G642">
        <v>-6.3171208975790201</v>
      </c>
      <c r="H642">
        <f>(Table2[[#This Row],[1Y Return vs Nifty]]-AVERAGE(Table2[1Y Return vs Nifty]))/_xlfn.STDEV.P(Table2[1Y Return vs Nifty])</f>
        <v>-0.60928558936039512</v>
      </c>
      <c r="I642">
        <v>-6.83913058001131</v>
      </c>
      <c r="J642">
        <f>(Table2[[#This Row],[1M Return vs Nifty]]-AVERAGE(Table2[1M Return vs Nifty]))/_xlfn.STDEV.P(Table2[1M Return vs Nifty])</f>
        <v>-0.80558150743759682</v>
      </c>
      <c r="K642">
        <v>-17.906166058367202</v>
      </c>
      <c r="L642">
        <f>(Table2[[#This Row],[6M Return vs Nifty]]-AVERAGE(Table2[6M Return vs Nifty]))/_xlfn.STDEV.P(Table2[6M Return vs Nifty])</f>
        <v>-0.94256394642341323</v>
      </c>
      <c r="M642">
        <v>1.4201077133379201</v>
      </c>
      <c r="N642">
        <f>(Table2[[#This Row],[1W Return vs Nifty]]-AVERAGE(Table2[1W Return vs Nifty]))/_xlfn.STDEV.P(Table2[1W Return vs Nifty])</f>
        <v>0.85087289557867218</v>
      </c>
      <c r="O642">
        <v>2935.21</v>
      </c>
      <c r="P642">
        <v>3006.3200663736002</v>
      </c>
      <c r="Q642">
        <v>2906.7216131218802</v>
      </c>
      <c r="R642">
        <v>60.401563712372301</v>
      </c>
      <c r="S642" s="2">
        <f>(Table2[[#This Row],[Close Price]]-Table2[[#This Row],[20D EMA]])/Table2[[#This Row],[20D EMA]]</f>
        <v>7.5088324174420107E-3</v>
      </c>
      <c r="T642" s="2">
        <f>(Table2[[#This Row],[Close Price]]-Table2[[#This Row],[50D EMA]])/Table2[[#This Row],[50D EMA]]</f>
        <v>-1.6322302778889203E-2</v>
      </c>
      <c r="U642" s="2">
        <f>(Table2[[#This Row],[Close Price]]-Table2[[#This Row],[200D EMA]])/Table2[[#This Row],[200D EMA]]</f>
        <v>1.7383290732080555E-2</v>
      </c>
      <c r="V642">
        <v>0.96185954981069499</v>
      </c>
      <c r="W642">
        <v>2940.75</v>
      </c>
      <c r="X642">
        <v>2978</v>
      </c>
      <c r="Y642">
        <v>2853.05</v>
      </c>
      <c r="Z642">
        <v>3005.15</v>
      </c>
      <c r="AA642">
        <v>2732.35</v>
      </c>
      <c r="AB642">
        <v>3005.15</v>
      </c>
      <c r="AC642" s="2">
        <f>(Table2[[#This Row],[Close Price]]/Table2[[#This Row],[Day Low]])-1</f>
        <v>5.6108135679673321E-3</v>
      </c>
      <c r="AD642" s="2">
        <f>(Table2[[#This Row],[Day High]]/Table2[[#This Row],[Close Price]])-1</f>
        <v>7.0166539859666255E-3</v>
      </c>
      <c r="AE642" s="2">
        <f>(Table2[[#This Row],[Close Price]]/Table2[[#This Row],[Current Week Low]])-1</f>
        <v>3.6522318220851391E-2</v>
      </c>
      <c r="AF642" s="2">
        <f>(Table2[[#This Row],[Current Week High]]/Table2[[#This Row],[Close Price]])-1</f>
        <v>1.6197480767605077E-2</v>
      </c>
      <c r="AG642" s="2">
        <f>(Table2[[#This Row],[Close Price]]/Table2[[#This Row],[Current Month Low]])-1</f>
        <v>8.2310099365015432E-2</v>
      </c>
      <c r="AH642" s="2">
        <f>(Table2[[#This Row],[Current Month High]]/Table2[[#This Row],[Close Price]])-1</f>
        <v>1.6197480767605077E-2</v>
      </c>
      <c r="AI642">
        <v>25.116239749767502</v>
      </c>
      <c r="AJ642">
        <v>35.647447364799703</v>
      </c>
      <c r="AK642" t="str">
        <f>IF(AND(Table2[[#This Row],[20D EMA]]&gt;Table2[[#This Row],[50D EMA]],Table2[[#This Row],[50D EMA]]&gt;Table2[[#This Row],[200D EMA]]),"Uptrend","Downtrend/NoTrend")</f>
        <v>Downtrend/NoTrend</v>
      </c>
      <c r="AL642">
        <v>0</v>
      </c>
      <c r="AM642">
        <v>0</v>
      </c>
      <c r="AN642">
        <v>3.53</v>
      </c>
      <c r="AO642" t="s">
        <v>10125</v>
      </c>
      <c r="AP642">
        <v>-5.5984624732430002E-2</v>
      </c>
      <c r="AQ642">
        <f>(Table2[[#This Row],[Sharpe Ratio]]-AVERAGE(Table2[Sharpe Ratio]))/_xlfn.STDEV.P(Table2[Sharpe Ratio])</f>
        <v>-1.2447464014669267</v>
      </c>
      <c r="AR6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43" spans="1:44" x14ac:dyDescent="0.3">
      <c r="A643" t="s">
        <v>2008</v>
      </c>
      <c r="B643" t="s">
        <v>2009</v>
      </c>
      <c r="C643" t="s">
        <v>10076</v>
      </c>
      <c r="D643" t="s">
        <v>535</v>
      </c>
      <c r="E643">
        <v>2911.0746541799999</v>
      </c>
      <c r="F643">
        <v>49.98</v>
      </c>
      <c r="G643">
        <v>24.4395603268663</v>
      </c>
      <c r="H643">
        <f>(Table2[[#This Row],[1Y Return vs Nifty]]-AVERAGE(Table2[1Y Return vs Nifty]))/_xlfn.STDEV.P(Table2[1Y Return vs Nifty])</f>
        <v>-0.24122431857702925</v>
      </c>
      <c r="I643">
        <v>3.6580254254067301</v>
      </c>
      <c r="J643">
        <f>(Table2[[#This Row],[1M Return vs Nifty]]-AVERAGE(Table2[1M Return vs Nifty]))/_xlfn.STDEV.P(Table2[1M Return vs Nifty])</f>
        <v>0.16663093357494269</v>
      </c>
      <c r="K643">
        <v>16.123594982854598</v>
      </c>
      <c r="L643">
        <f>(Table2[[#This Row],[6M Return vs Nifty]]-AVERAGE(Table2[6M Return vs Nifty]))/_xlfn.STDEV.P(Table2[6M Return vs Nifty])</f>
        <v>9.7043518629107872E-2</v>
      </c>
      <c r="M643">
        <v>-3.12206830131325</v>
      </c>
      <c r="N643">
        <f>(Table2[[#This Row],[1W Return vs Nifty]]-AVERAGE(Table2[1W Return vs Nifty]))/_xlfn.STDEV.P(Table2[1W Return vs Nifty])</f>
        <v>-3.9863849890708125E-2</v>
      </c>
      <c r="O643">
        <v>48.34</v>
      </c>
      <c r="P643">
        <v>46.780099578193401</v>
      </c>
      <c r="Q643">
        <v>43.459076610362203</v>
      </c>
      <c r="R643">
        <v>56.620366201872201</v>
      </c>
      <c r="S643" s="2">
        <f>(Table2[[#This Row],[Close Price]]-Table2[[#This Row],[20D EMA]])/Table2[[#This Row],[20D EMA]]</f>
        <v>3.3926354985519103E-2</v>
      </c>
      <c r="T643" s="2">
        <f>(Table2[[#This Row],[Close Price]]-Table2[[#This Row],[50D EMA]])/Table2[[#This Row],[50D EMA]]</f>
        <v>6.8403027155979665E-2</v>
      </c>
      <c r="U643" s="2">
        <f>(Table2[[#This Row],[Close Price]]-Table2[[#This Row],[200D EMA]])/Table2[[#This Row],[200D EMA]]</f>
        <v>0.15004744459027397</v>
      </c>
      <c r="V643">
        <v>0.99643804928096702</v>
      </c>
      <c r="W643">
        <v>48.49</v>
      </c>
      <c r="X643">
        <v>50.51</v>
      </c>
      <c r="Y643">
        <v>47.9</v>
      </c>
      <c r="Z643">
        <v>53.6</v>
      </c>
      <c r="AA643">
        <v>37</v>
      </c>
      <c r="AB643">
        <v>53.6</v>
      </c>
      <c r="AC643" s="2">
        <f>(Table2[[#This Row],[Close Price]]/Table2[[#This Row],[Day Low]])-1</f>
        <v>3.0727985151577597E-2</v>
      </c>
      <c r="AD643" s="2">
        <f>(Table2[[#This Row],[Day High]]/Table2[[#This Row],[Close Price]])-1</f>
        <v>1.0604241696678729E-2</v>
      </c>
      <c r="AE643" s="2">
        <f>(Table2[[#This Row],[Close Price]]/Table2[[#This Row],[Current Week Low]])-1</f>
        <v>4.342379958246334E-2</v>
      </c>
      <c r="AF643" s="2">
        <f>(Table2[[#This Row],[Current Week High]]/Table2[[#This Row],[Close Price]])-1</f>
        <v>7.2428971588635482E-2</v>
      </c>
      <c r="AG643" s="2">
        <f>(Table2[[#This Row],[Close Price]]/Table2[[#This Row],[Current Month Low]])-1</f>
        <v>0.35081081081081078</v>
      </c>
      <c r="AH643" s="2">
        <f>(Table2[[#This Row],[Current Month High]]/Table2[[#This Row],[Close Price]])-1</f>
        <v>7.2428971588635482E-2</v>
      </c>
      <c r="AI643">
        <v>13.6454581832733</v>
      </c>
      <c r="AJ643">
        <v>67.157190635451499</v>
      </c>
      <c r="AK643" t="str">
        <f>IF(AND(Table2[[#This Row],[20D EMA]]&gt;Table2[[#This Row],[50D EMA]],Table2[[#This Row],[50D EMA]]&gt;Table2[[#This Row],[200D EMA]]),"Uptrend","Downtrend/NoTrend")</f>
        <v>Uptrend</v>
      </c>
      <c r="AL643">
        <v>0.09</v>
      </c>
      <c r="AM643" t="s">
        <v>10125</v>
      </c>
      <c r="AN643">
        <v>10.77</v>
      </c>
      <c r="AO643" t="s">
        <v>10125</v>
      </c>
      <c r="AP643">
        <v>-5.6259916937027997E-2</v>
      </c>
      <c r="AQ643">
        <f>(Table2[[#This Row],[Sharpe Ratio]]-AVERAGE(Table2[Sharpe Ratio]))/_xlfn.STDEV.P(Table2[Sharpe Ratio])</f>
        <v>-1.2478588246138171</v>
      </c>
      <c r="AR6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-1.2652725408775041</v>
      </c>
    </row>
    <row r="644" spans="1:44" x14ac:dyDescent="0.3">
      <c r="A644" t="s">
        <v>1867</v>
      </c>
      <c r="B644" t="s">
        <v>1868</v>
      </c>
      <c r="C644" t="s">
        <v>10087</v>
      </c>
      <c r="D644" t="s">
        <v>1453</v>
      </c>
      <c r="E644">
        <v>3475.6688390599902</v>
      </c>
      <c r="F644">
        <v>129.80000000000001</v>
      </c>
      <c r="G644">
        <v>-75.645475006760407</v>
      </c>
      <c r="H644">
        <f>(Table2[[#This Row],[1Y Return vs Nifty]]-AVERAGE(Table2[1Y Return vs Nifty]))/_xlfn.STDEV.P(Table2[1Y Return vs Nifty])</f>
        <v>-1.4389291366773134</v>
      </c>
      <c r="I644">
        <v>4.8786352429738802</v>
      </c>
      <c r="J644">
        <f>(Table2[[#This Row],[1M Return vs Nifty]]-AVERAGE(Table2[1M Return vs Nifty]))/_xlfn.STDEV.P(Table2[1M Return vs Nifty])</f>
        <v>0.27967984412255442</v>
      </c>
      <c r="K644">
        <v>-19.9210161477578</v>
      </c>
      <c r="L644">
        <f>(Table2[[#This Row],[6M Return vs Nifty]]-AVERAGE(Table2[6M Return vs Nifty]))/_xlfn.STDEV.P(Table2[6M Return vs Nifty])</f>
        <v>-1.0041175139419996</v>
      </c>
      <c r="M644">
        <v>-14.522565570648201</v>
      </c>
      <c r="N644">
        <f>(Table2[[#This Row],[1W Return vs Nifty]]-AVERAGE(Table2[1W Return vs Nifty]))/_xlfn.STDEV.P(Table2[1W Return vs Nifty])</f>
        <v>-2.2755415959015797</v>
      </c>
      <c r="O644">
        <v>129.51</v>
      </c>
      <c r="P644">
        <v>126.094853952279</v>
      </c>
      <c r="Q644">
        <v>141.055765969075</v>
      </c>
      <c r="R644">
        <v>46.5001987909367</v>
      </c>
      <c r="S644" s="2">
        <f>(Table2[[#This Row],[Close Price]]-Table2[[#This Row],[20D EMA]])/Table2[[#This Row],[20D EMA]]</f>
        <v>2.2392093274652188E-3</v>
      </c>
      <c r="T644" s="2">
        <f>(Table2[[#This Row],[Close Price]]-Table2[[#This Row],[50D EMA]])/Table2[[#This Row],[50D EMA]]</f>
        <v>2.9383800619835289E-2</v>
      </c>
      <c r="U644" s="2">
        <f>(Table2[[#This Row],[Close Price]]-Table2[[#This Row],[200D EMA]])/Table2[[#This Row],[200D EMA]]</f>
        <v>-7.9796567632284487E-2</v>
      </c>
      <c r="V644">
        <v>3.21659321681501</v>
      </c>
      <c r="W644">
        <v>129.36000000000001</v>
      </c>
      <c r="X644">
        <v>132.11000000000001</v>
      </c>
      <c r="Y644">
        <v>126</v>
      </c>
      <c r="Z644">
        <v>139.82</v>
      </c>
      <c r="AA644">
        <v>104.45</v>
      </c>
      <c r="AB644">
        <v>154.9</v>
      </c>
      <c r="AC644" s="2">
        <f>(Table2[[#This Row],[Close Price]]/Table2[[#This Row],[Day Low]])-1</f>
        <v>3.4013605442175798E-3</v>
      </c>
      <c r="AD644" s="2">
        <f>(Table2[[#This Row],[Day High]]/Table2[[#This Row],[Close Price]])-1</f>
        <v>1.7796610169491522E-2</v>
      </c>
      <c r="AE644" s="2">
        <f>(Table2[[#This Row],[Close Price]]/Table2[[#This Row],[Current Week Low]])-1</f>
        <v>3.0158730158730274E-2</v>
      </c>
      <c r="AF644" s="2">
        <f>(Table2[[#This Row],[Current Week High]]/Table2[[#This Row],[Close Price]])-1</f>
        <v>7.7195685670261804E-2</v>
      </c>
      <c r="AG644" s="2">
        <f>(Table2[[#This Row],[Close Price]]/Table2[[#This Row],[Current Month Low]])-1</f>
        <v>0.24269985639061753</v>
      </c>
      <c r="AH644" s="2">
        <f>(Table2[[#This Row],[Current Month High]]/Table2[[#This Row],[Close Price]])-1</f>
        <v>0.1933744221879814</v>
      </c>
      <c r="AI644">
        <v>100.269645608628</v>
      </c>
      <c r="AJ644">
        <v>24.269985639061701</v>
      </c>
      <c r="AK644" t="str">
        <f>IF(AND(Table2[[#This Row],[20D EMA]]&gt;Table2[[#This Row],[50D EMA]],Table2[[#This Row],[50D EMA]]&gt;Table2[[#This Row],[200D EMA]]),"Uptrend","Downtrend/NoTrend")</f>
        <v>Downtrend/NoTrend</v>
      </c>
      <c r="AL644">
        <v>-0.04</v>
      </c>
      <c r="AM644" t="s">
        <v>10126</v>
      </c>
      <c r="AN644">
        <v>7.45</v>
      </c>
      <c r="AO644" t="s">
        <v>10125</v>
      </c>
      <c r="AP644">
        <v>-5.7011962656271002E-2</v>
      </c>
      <c r="AQ644">
        <f>(Table2[[#This Row],[Sharpe Ratio]]-AVERAGE(Table2[Sharpe Ratio]))/_xlfn.STDEV.P(Table2[Sharpe Ratio])</f>
        <v>-1.256361370145427</v>
      </c>
      <c r="AR6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45" spans="1:44" x14ac:dyDescent="0.3">
      <c r="A645" t="s">
        <v>1949</v>
      </c>
      <c r="B645" t="s">
        <v>1950</v>
      </c>
      <c r="C645" t="s">
        <v>10084</v>
      </c>
      <c r="D645" t="s">
        <v>278</v>
      </c>
      <c r="E645">
        <v>3147.8791270500001</v>
      </c>
      <c r="F645">
        <v>1002.75</v>
      </c>
      <c r="G645">
        <v>-50.224300875799599</v>
      </c>
      <c r="H645">
        <f>(Table2[[#This Row],[1Y Return vs Nifty]]-AVERAGE(Table2[1Y Return vs Nifty]))/_xlfn.STDEV.P(Table2[1Y Return vs Nifty])</f>
        <v>-1.1347171969310286</v>
      </c>
      <c r="I645">
        <v>15.2637996295728</v>
      </c>
      <c r="J645">
        <f>(Table2[[#This Row],[1M Return vs Nifty]]-AVERAGE(Table2[1M Return vs Nifty]))/_xlfn.STDEV.P(Table2[1M Return vs Nifty])</f>
        <v>1.2415199857190535</v>
      </c>
      <c r="K645">
        <v>-14.556703667543401</v>
      </c>
      <c r="L645">
        <f>(Table2[[#This Row],[6M Return vs Nifty]]-AVERAGE(Table2[6M Return vs Nifty]))/_xlfn.STDEV.P(Table2[6M Return vs Nifty])</f>
        <v>-0.84023804113142397</v>
      </c>
      <c r="M645">
        <v>9.7322496150640703E-2</v>
      </c>
      <c r="N645">
        <f>(Table2[[#This Row],[1W Return vs Nifty]]-AVERAGE(Table2[1W Return vs Nifty]))/_xlfn.STDEV.P(Table2[1W Return vs Nifty])</f>
        <v>0.59147004647906676</v>
      </c>
      <c r="O645">
        <v>925.9</v>
      </c>
      <c r="P645">
        <v>893.00020420855606</v>
      </c>
      <c r="Q645">
        <v>997.25835867228602</v>
      </c>
      <c r="R645">
        <v>75.021847517451505</v>
      </c>
      <c r="S645" s="2">
        <f>(Table2[[#This Row],[Close Price]]-Table2[[#This Row],[20D EMA]])/Table2[[#This Row],[20D EMA]]</f>
        <v>8.3000324009072285E-2</v>
      </c>
      <c r="T645" s="2">
        <f>(Table2[[#This Row],[Close Price]]-Table2[[#This Row],[50D EMA]])/Table2[[#This Row],[50D EMA]]</f>
        <v>0.12290007916483342</v>
      </c>
      <c r="U645" s="2">
        <f>(Table2[[#This Row],[Close Price]]-Table2[[#This Row],[200D EMA]])/Table2[[#This Row],[200D EMA]]</f>
        <v>5.506738830472529E-3</v>
      </c>
      <c r="V645">
        <v>2.56196665338565</v>
      </c>
      <c r="W645">
        <v>991</v>
      </c>
      <c r="X645">
        <v>1013.95</v>
      </c>
      <c r="Y645">
        <v>970.25</v>
      </c>
      <c r="Z645">
        <v>1043.5</v>
      </c>
      <c r="AA645">
        <v>751.65</v>
      </c>
      <c r="AB645">
        <v>1043.5</v>
      </c>
      <c r="AC645" s="2">
        <f>(Table2[[#This Row],[Close Price]]/Table2[[#This Row],[Day Low]])-1</f>
        <v>1.1856710393541858E-2</v>
      </c>
      <c r="AD645" s="2">
        <f>(Table2[[#This Row],[Day High]]/Table2[[#This Row],[Close Price]])-1</f>
        <v>1.1169284467713814E-2</v>
      </c>
      <c r="AE645" s="2">
        <f>(Table2[[#This Row],[Close Price]]/Table2[[#This Row],[Current Week Low]])-1</f>
        <v>3.3496521515073541E-2</v>
      </c>
      <c r="AF645" s="2">
        <f>(Table2[[#This Row],[Current Week High]]/Table2[[#This Row],[Close Price]])-1</f>
        <v>4.06382448267264E-2</v>
      </c>
      <c r="AG645" s="2">
        <f>(Table2[[#This Row],[Close Price]]/Table2[[#This Row],[Current Month Low]])-1</f>
        <v>0.33406505687487531</v>
      </c>
      <c r="AH645" s="2">
        <f>(Table2[[#This Row],[Current Month High]]/Table2[[#This Row],[Close Price]])-1</f>
        <v>4.06382448267264E-2</v>
      </c>
      <c r="AI645">
        <v>36.419845425081</v>
      </c>
      <c r="AJ645">
        <v>33.406505687487503</v>
      </c>
      <c r="AK645" t="str">
        <f>IF(AND(Table2[[#This Row],[20D EMA]]&gt;Table2[[#This Row],[50D EMA]],Table2[[#This Row],[50D EMA]]&gt;Table2[[#This Row],[200D EMA]]),"Uptrend","Downtrend/NoTrend")</f>
        <v>Downtrend/NoTrend</v>
      </c>
      <c r="AL645">
        <v>0.02</v>
      </c>
      <c r="AM645" t="s">
        <v>10125</v>
      </c>
      <c r="AN645">
        <v>16.510000000000002</v>
      </c>
      <c r="AO645" t="s">
        <v>10125</v>
      </c>
      <c r="AP645">
        <v>-5.7471056470153999E-2</v>
      </c>
      <c r="AQ645">
        <f>(Table2[[#This Row],[Sharpe Ratio]]-AVERAGE(Table2[Sharpe Ratio]))/_xlfn.STDEV.P(Table2[Sharpe Ratio])</f>
        <v>-1.2615518339110472</v>
      </c>
      <c r="AR6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46" spans="1:44" x14ac:dyDescent="0.3">
      <c r="A646" t="s">
        <v>701</v>
      </c>
      <c r="B646" t="s">
        <v>702</v>
      </c>
      <c r="C646" t="s">
        <v>10082</v>
      </c>
      <c r="D646" t="s">
        <v>275</v>
      </c>
      <c r="E646">
        <v>23139.75549639</v>
      </c>
      <c r="F646">
        <v>2780.7</v>
      </c>
      <c r="G646">
        <v>-0.50288419748342805</v>
      </c>
      <c r="H646">
        <f>(Table2[[#This Row],[1Y Return vs Nifty]]-AVERAGE(Table2[1Y Return vs Nifty]))/_xlfn.STDEV.P(Table2[1Y Return vs Nifty])</f>
        <v>-0.53970736234506911</v>
      </c>
      <c r="I646">
        <v>-0.65710097922694999</v>
      </c>
      <c r="J646">
        <f>(Table2[[#This Row],[1M Return vs Nifty]]-AVERAGE(Table2[1M Return vs Nifty]))/_xlfn.STDEV.P(Table2[1M Return vs Nifty])</f>
        <v>-0.23302203652107545</v>
      </c>
      <c r="K646">
        <v>-1.7922184195014399</v>
      </c>
      <c r="L646">
        <f>(Table2[[#This Row],[6M Return vs Nifty]]-AVERAGE(Table2[6M Return vs Nifty]))/_xlfn.STDEV.P(Table2[6M Return vs Nifty])</f>
        <v>-0.4502836675070373</v>
      </c>
      <c r="M646">
        <v>-0.34869022355273199</v>
      </c>
      <c r="N646">
        <f>(Table2[[#This Row],[1W Return vs Nifty]]-AVERAGE(Table2[1W Return vs Nifty]))/_xlfn.STDEV.P(Table2[1W Return vs Nifty])</f>
        <v>0.50400537820001523</v>
      </c>
      <c r="O646">
        <v>2704.36</v>
      </c>
      <c r="P646">
        <v>2593.0443664076502</v>
      </c>
      <c r="Q646">
        <v>2446.5564586146702</v>
      </c>
      <c r="R646">
        <v>66.477206909665796</v>
      </c>
      <c r="S646" s="2">
        <f>(Table2[[#This Row],[Close Price]]-Table2[[#This Row],[20D EMA]])/Table2[[#This Row],[20D EMA]]</f>
        <v>2.8228490289754209E-2</v>
      </c>
      <c r="T646" s="2">
        <f>(Table2[[#This Row],[Close Price]]-Table2[[#This Row],[50D EMA]])/Table2[[#This Row],[50D EMA]]</f>
        <v>7.2368847993265872E-2</v>
      </c>
      <c r="U646" s="2">
        <f>(Table2[[#This Row],[Close Price]]-Table2[[#This Row],[200D EMA]])/Table2[[#This Row],[200D EMA]]</f>
        <v>0.13657708172184752</v>
      </c>
      <c r="V646">
        <v>0.75714175221785396</v>
      </c>
      <c r="W646">
        <v>2747.9</v>
      </c>
      <c r="X646">
        <v>2836</v>
      </c>
      <c r="Y646">
        <v>2631.55</v>
      </c>
      <c r="Z646">
        <v>2836</v>
      </c>
      <c r="AA646">
        <v>2507.9499999999998</v>
      </c>
      <c r="AB646">
        <v>2889</v>
      </c>
      <c r="AC646" s="2">
        <f>(Table2[[#This Row],[Close Price]]/Table2[[#This Row],[Day Low]])-1</f>
        <v>1.1936387787037317E-2</v>
      </c>
      <c r="AD646" s="2">
        <f>(Table2[[#This Row],[Day High]]/Table2[[#This Row],[Close Price]])-1</f>
        <v>1.9887078793109803E-2</v>
      </c>
      <c r="AE646" s="2">
        <f>(Table2[[#This Row],[Close Price]]/Table2[[#This Row],[Current Week Low]])-1</f>
        <v>5.6677623453857739E-2</v>
      </c>
      <c r="AF646" s="2">
        <f>(Table2[[#This Row],[Current Week High]]/Table2[[#This Row],[Close Price]])-1</f>
        <v>1.9887078793109803E-2</v>
      </c>
      <c r="AG646" s="2">
        <f>(Table2[[#This Row],[Close Price]]/Table2[[#This Row],[Current Month Low]])-1</f>
        <v>0.10875416176558539</v>
      </c>
      <c r="AH646" s="2">
        <f>(Table2[[#This Row],[Current Month High]]/Table2[[#This Row],[Close Price]])-1</f>
        <v>3.894702772683134E-2</v>
      </c>
      <c r="AI646">
        <v>3.89470277268313</v>
      </c>
      <c r="AJ646">
        <v>43.062200956937701</v>
      </c>
      <c r="AK646" t="str">
        <f>IF(AND(Table2[[#This Row],[20D EMA]]&gt;Table2[[#This Row],[50D EMA]],Table2[[#This Row],[50D EMA]]&gt;Table2[[#This Row],[200D EMA]]),"Uptrend","Downtrend/NoTrend")</f>
        <v>Uptrend</v>
      </c>
      <c r="AL646">
        <v>0.18</v>
      </c>
      <c r="AM646" t="s">
        <v>10125</v>
      </c>
      <c r="AN646">
        <v>-0.76</v>
      </c>
      <c r="AO646" t="s">
        <v>10126</v>
      </c>
      <c r="AP646">
        <v>-5.7754957483526E-2</v>
      </c>
      <c r="AQ646">
        <f>(Table2[[#This Row],[Sharpe Ratio]]-AVERAGE(Table2[Sharpe Ratio]))/_xlfn.STDEV.P(Table2[Sharpe Ratio])</f>
        <v>-1.2647615872955826</v>
      </c>
      <c r="AR6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-1.9837692754687497</v>
      </c>
    </row>
    <row r="647" spans="1:44" x14ac:dyDescent="0.3">
      <c r="A647" t="s">
        <v>485</v>
      </c>
      <c r="B647" t="s">
        <v>486</v>
      </c>
      <c r="C647" t="s">
        <v>10074</v>
      </c>
      <c r="D647" t="s">
        <v>177</v>
      </c>
      <c r="E647">
        <v>43261.877405624997</v>
      </c>
      <c r="F647">
        <v>628.45000000000005</v>
      </c>
      <c r="G647">
        <v>7.8991497247956604</v>
      </c>
      <c r="H647">
        <f>(Table2[[#This Row],[1Y Return vs Nifty]]-AVERAGE(Table2[1Y Return vs Nifty]))/_xlfn.STDEV.P(Table2[1Y Return vs Nifty])</f>
        <v>-0.43916129692169348</v>
      </c>
      <c r="I647">
        <v>8.4557820645955903</v>
      </c>
      <c r="J647">
        <f>(Table2[[#This Row],[1M Return vs Nifty]]-AVERAGE(Table2[1M Return vs Nifty]))/_xlfn.STDEV.P(Table2[1M Return vs Nifty])</f>
        <v>0.61098354595513393</v>
      </c>
      <c r="K647">
        <v>28.743398693542701</v>
      </c>
      <c r="L647">
        <f>(Table2[[#This Row],[6M Return vs Nifty]]-AVERAGE(Table2[6M Return vs Nifty]))/_xlfn.STDEV.P(Table2[6M Return vs Nifty])</f>
        <v>0.48257787866285712</v>
      </c>
      <c r="M647">
        <v>0.71142572562945805</v>
      </c>
      <c r="N647">
        <f>(Table2[[#This Row],[1W Return vs Nifty]]-AVERAGE(Table2[1W Return vs Nifty]))/_xlfn.STDEV.P(Table2[1W Return vs Nifty])</f>
        <v>0.71189785690380358</v>
      </c>
      <c r="O647">
        <v>602.41999999999996</v>
      </c>
      <c r="P647">
        <v>579.215783840526</v>
      </c>
      <c r="Q647">
        <v>531.87487782533401</v>
      </c>
      <c r="R647">
        <v>67.031161553338407</v>
      </c>
      <c r="S647" s="2">
        <f>(Table2[[#This Row],[Close Price]]-Table2[[#This Row],[20D EMA]])/Table2[[#This Row],[20D EMA]]</f>
        <v>4.3209056804223114E-2</v>
      </c>
      <c r="T647" s="2">
        <f>(Table2[[#This Row],[Close Price]]-Table2[[#This Row],[50D EMA]])/Table2[[#This Row],[50D EMA]]</f>
        <v>8.5001509857040733E-2</v>
      </c>
      <c r="U647" s="2">
        <f>(Table2[[#This Row],[Close Price]]-Table2[[#This Row],[200D EMA]])/Table2[[#This Row],[200D EMA]]</f>
        <v>0.18157488951072623</v>
      </c>
      <c r="V647">
        <v>0.99138879246954503</v>
      </c>
      <c r="W647">
        <v>623.04999999999995</v>
      </c>
      <c r="X647">
        <v>642.1</v>
      </c>
      <c r="Y647">
        <v>580.45000000000005</v>
      </c>
      <c r="Z647">
        <v>642.1</v>
      </c>
      <c r="AA647">
        <v>490</v>
      </c>
      <c r="AB647">
        <v>648.95000000000005</v>
      </c>
      <c r="AC647" s="2">
        <f>(Table2[[#This Row],[Close Price]]/Table2[[#This Row],[Day Low]])-1</f>
        <v>8.6670411684457438E-3</v>
      </c>
      <c r="AD647" s="2">
        <f>(Table2[[#This Row],[Day High]]/Table2[[#This Row],[Close Price]])-1</f>
        <v>2.1720105020287983E-2</v>
      </c>
      <c r="AE647" s="2">
        <f>(Table2[[#This Row],[Close Price]]/Table2[[#This Row],[Current Week Low]])-1</f>
        <v>8.2694461193901336E-2</v>
      </c>
      <c r="AF647" s="2">
        <f>(Table2[[#This Row],[Current Week High]]/Table2[[#This Row],[Close Price]])-1</f>
        <v>2.1720105020287983E-2</v>
      </c>
      <c r="AG647" s="2">
        <f>(Table2[[#This Row],[Close Price]]/Table2[[#This Row],[Current Month Low]])-1</f>
        <v>0.28255102040816338</v>
      </c>
      <c r="AH647" s="2">
        <f>(Table2[[#This Row],[Current Month High]]/Table2[[#This Row],[Close Price]])-1</f>
        <v>3.2619937942557131E-2</v>
      </c>
      <c r="AI647">
        <v>3.26199379425571</v>
      </c>
      <c r="AJ647">
        <v>58.279813625487897</v>
      </c>
      <c r="AK647" t="str">
        <f>IF(AND(Table2[[#This Row],[20D EMA]]&gt;Table2[[#This Row],[50D EMA]],Table2[[#This Row],[50D EMA]]&gt;Table2[[#This Row],[200D EMA]]),"Uptrend","Downtrend/NoTrend")</f>
        <v>Uptrend</v>
      </c>
      <c r="AL647">
        <v>0.06</v>
      </c>
      <c r="AM647" t="s">
        <v>10125</v>
      </c>
      <c r="AN647">
        <v>3.41</v>
      </c>
      <c r="AO647" t="s">
        <v>10125</v>
      </c>
      <c r="AP647">
        <v>-5.8741167534203997E-2</v>
      </c>
      <c r="AQ647">
        <f>(Table2[[#This Row],[Sharpe Ratio]]-AVERAGE(Table2[Sharpe Ratio]))/_xlfn.STDEV.P(Table2[Sharpe Ratio])</f>
        <v>-1.2759115687994487</v>
      </c>
      <c r="AR6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9.0386415800652764E-2</v>
      </c>
    </row>
    <row r="648" spans="1:44" x14ac:dyDescent="0.3">
      <c r="A648" t="s">
        <v>867</v>
      </c>
      <c r="B648" t="s">
        <v>868</v>
      </c>
      <c r="C648" t="s">
        <v>10074</v>
      </c>
      <c r="D648" t="s">
        <v>177</v>
      </c>
      <c r="E648">
        <v>16731.688355279999</v>
      </c>
      <c r="F648">
        <v>296.55</v>
      </c>
      <c r="G648">
        <v>-23.085680911698901</v>
      </c>
      <c r="H648">
        <f>(Table2[[#This Row],[1Y Return vs Nifty]]-AVERAGE(Table2[1Y Return vs Nifty]))/_xlfn.STDEV.P(Table2[1Y Return vs Nifty])</f>
        <v>-0.80995280254133861</v>
      </c>
      <c r="I648">
        <v>-3.41434005046397</v>
      </c>
      <c r="J648">
        <f>(Table2[[#This Row],[1M Return vs Nifty]]-AVERAGE(Table2[1M Return vs Nifty]))/_xlfn.STDEV.P(Table2[1M Return vs Nifty])</f>
        <v>-0.48838854974798229</v>
      </c>
      <c r="K648">
        <v>-14.1528174764964</v>
      </c>
      <c r="L648">
        <f>(Table2[[#This Row],[6M Return vs Nifty]]-AVERAGE(Table2[6M Return vs Nifty]))/_xlfn.STDEV.P(Table2[6M Return vs Nifty])</f>
        <v>-0.8278993385841017</v>
      </c>
      <c r="M648">
        <v>-6.10639529566624</v>
      </c>
      <c r="N648">
        <f>(Table2[[#This Row],[1W Return vs Nifty]]-AVERAGE(Table2[1W Return vs Nifty]))/_xlfn.STDEV.P(Table2[1W Return vs Nifty])</f>
        <v>-0.62510090494801818</v>
      </c>
      <c r="O648">
        <v>298.25</v>
      </c>
      <c r="P648">
        <v>305.41921516746402</v>
      </c>
      <c r="Q648">
        <v>311.777622822127</v>
      </c>
      <c r="R648">
        <v>43.602389878091699</v>
      </c>
      <c r="S648" s="2">
        <f>(Table2[[#This Row],[Close Price]]-Table2[[#This Row],[20D EMA]])/Table2[[#This Row],[20D EMA]]</f>
        <v>-5.6999161777032308E-3</v>
      </c>
      <c r="T648" s="2">
        <f>(Table2[[#This Row],[Close Price]]-Table2[[#This Row],[50D EMA]])/Table2[[#This Row],[50D EMA]]</f>
        <v>-2.9039479924669893E-2</v>
      </c>
      <c r="U648" s="2">
        <f>(Table2[[#This Row],[Close Price]]-Table2[[#This Row],[200D EMA]])/Table2[[#This Row],[200D EMA]]</f>
        <v>-4.8841294908501295E-2</v>
      </c>
      <c r="V648">
        <v>0.44144393139603999</v>
      </c>
      <c r="W648">
        <v>295</v>
      </c>
      <c r="X648">
        <v>305.55</v>
      </c>
      <c r="Y648">
        <v>294.60000000000002</v>
      </c>
      <c r="Z648">
        <v>308.7</v>
      </c>
      <c r="AA648">
        <v>260.05</v>
      </c>
      <c r="AB648">
        <v>311.3</v>
      </c>
      <c r="AC648" s="2">
        <f>(Table2[[#This Row],[Close Price]]/Table2[[#This Row],[Day Low]])-1</f>
        <v>5.2542372881356769E-3</v>
      </c>
      <c r="AD648" s="2">
        <f>(Table2[[#This Row],[Day High]]/Table2[[#This Row],[Close Price]])-1</f>
        <v>3.0349013657056112E-2</v>
      </c>
      <c r="AE648" s="2">
        <f>(Table2[[#This Row],[Close Price]]/Table2[[#This Row],[Current Week Low]])-1</f>
        <v>6.6191446028511791E-3</v>
      </c>
      <c r="AF648" s="2">
        <f>(Table2[[#This Row],[Current Week High]]/Table2[[#This Row],[Close Price]])-1</f>
        <v>4.0971168437025751E-2</v>
      </c>
      <c r="AG648" s="2">
        <f>(Table2[[#This Row],[Close Price]]/Table2[[#This Row],[Current Month Low]])-1</f>
        <v>0.14035762353393588</v>
      </c>
      <c r="AH648" s="2">
        <f>(Table2[[#This Row],[Current Month High]]/Table2[[#This Row],[Close Price]])-1</f>
        <v>4.9738661271286455E-2</v>
      </c>
      <c r="AI648">
        <v>37.160681166750898</v>
      </c>
      <c r="AJ648">
        <v>16.5225933202357</v>
      </c>
      <c r="AK648" t="str">
        <f>IF(AND(Table2[[#This Row],[20D EMA]]&gt;Table2[[#This Row],[50D EMA]],Table2[[#This Row],[50D EMA]]&gt;Table2[[#This Row],[200D EMA]]),"Uptrend","Downtrend/NoTrend")</f>
        <v>Downtrend/NoTrend</v>
      </c>
      <c r="AL648">
        <v>-0.25</v>
      </c>
      <c r="AM648" t="s">
        <v>10126</v>
      </c>
      <c r="AN648">
        <v>1.1100000000000001</v>
      </c>
      <c r="AO648" t="s">
        <v>10125</v>
      </c>
      <c r="AP648">
        <v>-6.0316267210502997E-2</v>
      </c>
      <c r="AQ648">
        <f>(Table2[[#This Row],[Sharpe Ratio]]-AVERAGE(Table2[Sharpe Ratio]))/_xlfn.STDEV.P(Table2[Sharpe Ratio])</f>
        <v>-1.2937194711275632</v>
      </c>
      <c r="AR6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49" spans="1:44" x14ac:dyDescent="0.3">
      <c r="A649" t="s">
        <v>996</v>
      </c>
      <c r="B649" t="s">
        <v>997</v>
      </c>
      <c r="C649" t="s">
        <v>10078</v>
      </c>
      <c r="D649" t="s">
        <v>998</v>
      </c>
      <c r="E649">
        <v>12983.364260639901</v>
      </c>
      <c r="F649">
        <v>675.3</v>
      </c>
      <c r="G649">
        <v>22.8452363421592</v>
      </c>
      <c r="H649">
        <f>(Table2[[#This Row],[1Y Return vs Nifty]]-AVERAGE(Table2[1Y Return vs Nifty]))/_xlfn.STDEV.P(Table2[1Y Return vs Nifty])</f>
        <v>-0.26030338980612205</v>
      </c>
      <c r="I649">
        <v>17.128900955105699</v>
      </c>
      <c r="J649">
        <f>(Table2[[#This Row],[1M Return vs Nifty]]-AVERAGE(Table2[1M Return vs Nifty]))/_xlfn.STDEV.P(Table2[1M Return vs Nifty])</f>
        <v>1.4142596031445878</v>
      </c>
      <c r="K649">
        <v>13.751179082900499</v>
      </c>
      <c r="L649">
        <f>(Table2[[#This Row],[6M Return vs Nifty]]-AVERAGE(Table2[6M Return vs Nifty]))/_xlfn.STDEV.P(Table2[6M Return vs Nifty])</f>
        <v>2.4566333825666663E-2</v>
      </c>
      <c r="M649">
        <v>3.2592315635750602</v>
      </c>
      <c r="N649">
        <f>(Table2[[#This Row],[1W Return vs Nifty]]-AVERAGE(Table2[1W Return vs Nifty]))/_xlfn.STDEV.P(Table2[1W Return vs Nifty])</f>
        <v>1.2115315727394151</v>
      </c>
      <c r="O649">
        <v>613.22</v>
      </c>
      <c r="P649">
        <v>577.75798576312502</v>
      </c>
      <c r="Q649">
        <v>532.270982027586</v>
      </c>
      <c r="R649">
        <v>77.093208702341599</v>
      </c>
      <c r="S649" s="2">
        <f>(Table2[[#This Row],[Close Price]]-Table2[[#This Row],[20D EMA]])/Table2[[#This Row],[20D EMA]]</f>
        <v>0.10123609797462563</v>
      </c>
      <c r="T649" s="2">
        <f>(Table2[[#This Row],[Close Price]]-Table2[[#This Row],[50D EMA]])/Table2[[#This Row],[50D EMA]]</f>
        <v>0.16882850023792867</v>
      </c>
      <c r="U649" s="2">
        <f>(Table2[[#This Row],[Close Price]]-Table2[[#This Row],[200D EMA]])/Table2[[#This Row],[200D EMA]]</f>
        <v>0.26871466377440278</v>
      </c>
      <c r="V649">
        <v>2.89172147310956</v>
      </c>
      <c r="W649">
        <v>658</v>
      </c>
      <c r="X649">
        <v>680</v>
      </c>
      <c r="Y649">
        <v>614</v>
      </c>
      <c r="Z649">
        <v>694</v>
      </c>
      <c r="AA649">
        <v>476.05</v>
      </c>
      <c r="AB649">
        <v>694</v>
      </c>
      <c r="AC649" s="2">
        <f>(Table2[[#This Row],[Close Price]]/Table2[[#This Row],[Day Low]])-1</f>
        <v>2.6291793313069745E-2</v>
      </c>
      <c r="AD649" s="2">
        <f>(Table2[[#This Row],[Day High]]/Table2[[#This Row],[Close Price]])-1</f>
        <v>6.9598696875463606E-3</v>
      </c>
      <c r="AE649" s="2">
        <f>(Table2[[#This Row],[Close Price]]/Table2[[#This Row],[Current Week Low]])-1</f>
        <v>9.9837133550488621E-2</v>
      </c>
      <c r="AF649" s="2">
        <f>(Table2[[#This Row],[Current Week High]]/Table2[[#This Row],[Close Price]])-1</f>
        <v>2.769139641640761E-2</v>
      </c>
      <c r="AG649" s="2">
        <f>(Table2[[#This Row],[Close Price]]/Table2[[#This Row],[Current Month Low]])-1</f>
        <v>0.41854847179918053</v>
      </c>
      <c r="AH649" s="2">
        <f>(Table2[[#This Row],[Current Month High]]/Table2[[#This Row],[Close Price]])-1</f>
        <v>2.769139641640761E-2</v>
      </c>
      <c r="AI649">
        <v>2.7691396416407601</v>
      </c>
      <c r="AJ649">
        <v>51.293827713677501</v>
      </c>
      <c r="AK649" t="str">
        <f>IF(AND(Table2[[#This Row],[20D EMA]]&gt;Table2[[#This Row],[50D EMA]],Table2[[#This Row],[50D EMA]]&gt;Table2[[#This Row],[200D EMA]]),"Uptrend","Downtrend/NoTrend")</f>
        <v>Uptrend</v>
      </c>
      <c r="AL649">
        <v>0.18</v>
      </c>
      <c r="AM649" t="s">
        <v>10125</v>
      </c>
      <c r="AN649">
        <v>14.71</v>
      </c>
      <c r="AO649" t="s">
        <v>10125</v>
      </c>
      <c r="AP649">
        <v>-6.1520677272497999E-2</v>
      </c>
      <c r="AQ649">
        <f>(Table2[[#This Row],[Sharpe Ratio]]-AVERAGE(Table2[Sharpe Ratio]))/_xlfn.STDEV.P(Table2[Sharpe Ratio])</f>
        <v>-1.3073363977702011</v>
      </c>
      <c r="AR6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1.0827177221333466</v>
      </c>
    </row>
    <row r="650" spans="1:44" x14ac:dyDescent="0.3">
      <c r="A650" t="s">
        <v>1791</v>
      </c>
      <c r="B650" t="s">
        <v>1792</v>
      </c>
      <c r="C650" t="s">
        <v>10092</v>
      </c>
      <c r="D650" t="s">
        <v>1793</v>
      </c>
      <c r="E650">
        <v>3855.287601</v>
      </c>
      <c r="F650">
        <v>21.78</v>
      </c>
      <c r="G650">
        <v>20.604743637064701</v>
      </c>
      <c r="H650">
        <f>(Table2[[#This Row],[1Y Return vs Nifty]]-AVERAGE(Table2[1Y Return vs Nifty]))/_xlfn.STDEV.P(Table2[1Y Return vs Nifty])</f>
        <v>-0.28711507947446385</v>
      </c>
      <c r="I650">
        <v>-2.1012157215667</v>
      </c>
      <c r="J650">
        <f>(Table2[[#This Row],[1M Return vs Nifty]]-AVERAGE(Table2[1M Return vs Nifty]))/_xlfn.STDEV.P(Table2[1M Return vs Nifty])</f>
        <v>-0.36677124611914791</v>
      </c>
      <c r="K650">
        <v>-7.7539687860156699</v>
      </c>
      <c r="L650">
        <f>(Table2[[#This Row],[6M Return vs Nifty]]-AVERAGE(Table2[6M Return vs Nifty]))/_xlfn.STDEV.P(Table2[6M Return vs Nifty])</f>
        <v>-0.63241483728810099</v>
      </c>
      <c r="M650">
        <v>-7.6701670324118698</v>
      </c>
      <c r="N650">
        <f>(Table2[[#This Row],[1W Return vs Nifty]]-AVERAGE(Table2[1W Return vs Nifty]))/_xlfn.STDEV.P(Table2[1W Return vs Nifty])</f>
        <v>-0.93176206095625258</v>
      </c>
      <c r="O650">
        <v>21.84</v>
      </c>
      <c r="P650">
        <v>21.6119522797378</v>
      </c>
      <c r="Q650">
        <v>20.803689440142001</v>
      </c>
      <c r="R650">
        <v>44.099986873732597</v>
      </c>
      <c r="S650" s="2">
        <f>(Table2[[#This Row],[Close Price]]-Table2[[#This Row],[20D EMA]])/Table2[[#This Row],[20D EMA]]</f>
        <v>-2.7472527472526889E-3</v>
      </c>
      <c r="T650" s="2">
        <f>(Table2[[#This Row],[Close Price]]-Table2[[#This Row],[50D EMA]])/Table2[[#This Row],[50D EMA]]</f>
        <v>7.7756844031047568E-3</v>
      </c>
      <c r="U650" s="2">
        <f>(Table2[[#This Row],[Close Price]]-Table2[[#This Row],[200D EMA]])/Table2[[#This Row],[200D EMA]]</f>
        <v>4.6929683442310396E-2</v>
      </c>
      <c r="V650">
        <v>1.0114603442891199</v>
      </c>
      <c r="W650">
        <v>21.64</v>
      </c>
      <c r="X650">
        <v>22.1</v>
      </c>
      <c r="Y650">
        <v>21.46</v>
      </c>
      <c r="Z650">
        <v>23.18</v>
      </c>
      <c r="AA650">
        <v>18.649999999999999</v>
      </c>
      <c r="AB650">
        <v>23.3</v>
      </c>
      <c r="AC650" s="2">
        <f>(Table2[[#This Row],[Close Price]]/Table2[[#This Row],[Day Low]])-1</f>
        <v>6.4695009242143886E-3</v>
      </c>
      <c r="AD650" s="2">
        <f>(Table2[[#This Row],[Day High]]/Table2[[#This Row],[Close Price]])-1</f>
        <v>1.469237832874204E-2</v>
      </c>
      <c r="AE650" s="2">
        <f>(Table2[[#This Row],[Close Price]]/Table2[[#This Row],[Current Week Low]])-1</f>
        <v>1.491146318732528E-2</v>
      </c>
      <c r="AF650" s="2">
        <f>(Table2[[#This Row],[Current Week High]]/Table2[[#This Row],[Close Price]])-1</f>
        <v>6.4279155188246007E-2</v>
      </c>
      <c r="AG650" s="2">
        <f>(Table2[[#This Row],[Close Price]]/Table2[[#This Row],[Current Month Low]])-1</f>
        <v>0.16782841823056316</v>
      </c>
      <c r="AH650" s="2">
        <f>(Table2[[#This Row],[Current Month High]]/Table2[[#This Row],[Close Price]])-1</f>
        <v>6.9788797061524299E-2</v>
      </c>
      <c r="AI650">
        <v>28.3287419651055</v>
      </c>
      <c r="AJ650">
        <v>49.178082191780803</v>
      </c>
      <c r="AK650" t="str">
        <f>IF(AND(Table2[[#This Row],[20D EMA]]&gt;Table2[[#This Row],[50D EMA]],Table2[[#This Row],[50D EMA]]&gt;Table2[[#This Row],[200D EMA]]),"Uptrend","Downtrend/NoTrend")</f>
        <v>Uptrend</v>
      </c>
      <c r="AL650">
        <v>-7.0000000000000007E-2</v>
      </c>
      <c r="AM650" t="s">
        <v>10126</v>
      </c>
      <c r="AN650">
        <v>0.46</v>
      </c>
      <c r="AO650" t="s">
        <v>10125</v>
      </c>
      <c r="AP650">
        <v>-6.2056016015049002E-2</v>
      </c>
      <c r="AQ650">
        <f>(Table2[[#This Row],[Sharpe Ratio]]-AVERAGE(Table2[Sharpe Ratio]))/_xlfn.STDEV.P(Table2[Sharpe Ratio])</f>
        <v>-1.3133888782469949</v>
      </c>
      <c r="AR6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-3.5314521020849603</v>
      </c>
    </row>
    <row r="651" spans="1:44" x14ac:dyDescent="0.3">
      <c r="A651" t="s">
        <v>920</v>
      </c>
      <c r="B651" t="s">
        <v>921</v>
      </c>
      <c r="C651" t="s">
        <v>10090</v>
      </c>
      <c r="D651" t="s">
        <v>542</v>
      </c>
      <c r="E651">
        <v>15200.411692239901</v>
      </c>
      <c r="F651">
        <v>1430.6</v>
      </c>
      <c r="G651">
        <v>-23.861894315628899</v>
      </c>
      <c r="H651">
        <f>(Table2[[#This Row],[1Y Return vs Nifty]]-AVERAGE(Table2[1Y Return vs Nifty]))/_xlfn.STDEV.P(Table2[1Y Return vs Nifty])</f>
        <v>-0.81924164907730657</v>
      </c>
      <c r="I651">
        <v>-1.83337818535357</v>
      </c>
      <c r="J651">
        <f>(Table2[[#This Row],[1M Return vs Nifty]]-AVERAGE(Table2[1M Return vs Nifty]))/_xlfn.STDEV.P(Table2[1M Return vs Nifty])</f>
        <v>-0.34196500481510805</v>
      </c>
      <c r="K651">
        <v>-17.064565833823501</v>
      </c>
      <c r="L651">
        <f>(Table2[[#This Row],[6M Return vs Nifty]]-AVERAGE(Table2[6M Return vs Nifty]))/_xlfn.STDEV.P(Table2[6M Return vs Nifty])</f>
        <v>-0.91685310246639395</v>
      </c>
      <c r="M651">
        <v>-6.2749202388399503</v>
      </c>
      <c r="N651">
        <f>(Table2[[#This Row],[1W Return vs Nifty]]-AVERAGE(Table2[1W Return vs Nifty]))/_xlfn.STDEV.P(Table2[1W Return vs Nifty])</f>
        <v>-0.65814924101618599</v>
      </c>
      <c r="O651">
        <v>1393.06</v>
      </c>
      <c r="P651">
        <v>1365.9511828367299</v>
      </c>
      <c r="Q651">
        <v>1387.9230941026501</v>
      </c>
      <c r="R651">
        <v>59.750371992054802</v>
      </c>
      <c r="S651" s="2">
        <f>(Table2[[#This Row],[Close Price]]-Table2[[#This Row],[20D EMA]])/Table2[[#This Row],[20D EMA]]</f>
        <v>2.6947870156346435E-2</v>
      </c>
      <c r="T651" s="2">
        <f>(Table2[[#This Row],[Close Price]]-Table2[[#This Row],[50D EMA]])/Table2[[#This Row],[50D EMA]]</f>
        <v>4.7328790351797934E-2</v>
      </c>
      <c r="U651" s="2">
        <f>(Table2[[#This Row],[Close Price]]-Table2[[#This Row],[200D EMA]])/Table2[[#This Row],[200D EMA]]</f>
        <v>3.0748754076278403E-2</v>
      </c>
      <c r="V651">
        <v>1.7151970655758699</v>
      </c>
      <c r="W651">
        <v>1403</v>
      </c>
      <c r="X651">
        <v>1448.7</v>
      </c>
      <c r="Y651">
        <v>1398.15</v>
      </c>
      <c r="Z651">
        <v>1479</v>
      </c>
      <c r="AA651">
        <v>1243</v>
      </c>
      <c r="AB651">
        <v>1485</v>
      </c>
      <c r="AC651" s="2">
        <f>(Table2[[#This Row],[Close Price]]/Table2[[#This Row],[Day Low]])-1</f>
        <v>1.9672131147540961E-2</v>
      </c>
      <c r="AD651" s="2">
        <f>(Table2[[#This Row],[Day High]]/Table2[[#This Row],[Close Price]])-1</f>
        <v>1.2652034111561683E-2</v>
      </c>
      <c r="AE651" s="2">
        <f>(Table2[[#This Row],[Close Price]]/Table2[[#This Row],[Current Week Low]])-1</f>
        <v>2.3209240782462448E-2</v>
      </c>
      <c r="AF651" s="2">
        <f>(Table2[[#This Row],[Current Week High]]/Table2[[#This Row],[Close Price]])-1</f>
        <v>3.3831958618761426E-2</v>
      </c>
      <c r="AG651" s="2">
        <f>(Table2[[#This Row],[Close Price]]/Table2[[#This Row],[Current Month Low]])-1</f>
        <v>0.15092518101367647</v>
      </c>
      <c r="AH651" s="2">
        <f>(Table2[[#This Row],[Current Month High]]/Table2[[#This Row],[Close Price]])-1</f>
        <v>3.8026003075632753E-2</v>
      </c>
      <c r="AI651">
        <v>13.3790018174192</v>
      </c>
      <c r="AJ651">
        <v>15.092518101367601</v>
      </c>
      <c r="AK651" t="str">
        <f>IF(AND(Table2[[#This Row],[20D EMA]]&gt;Table2[[#This Row],[50D EMA]],Table2[[#This Row],[50D EMA]]&gt;Table2[[#This Row],[200D EMA]]),"Uptrend","Downtrend/NoTrend")</f>
        <v>Downtrend/NoTrend</v>
      </c>
      <c r="AL651">
        <v>0</v>
      </c>
      <c r="AM651" t="s">
        <v>10127</v>
      </c>
      <c r="AN651">
        <v>4.3899999999999997</v>
      </c>
      <c r="AO651" t="s">
        <v>10125</v>
      </c>
      <c r="AP651">
        <v>-6.3165979077956E-2</v>
      </c>
      <c r="AQ651">
        <f>(Table2[[#This Row],[Sharpe Ratio]]-AVERAGE(Table2[Sharpe Ratio]))/_xlfn.STDEV.P(Table2[Sharpe Ratio])</f>
        <v>-1.325937997588132</v>
      </c>
      <c r="AR6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52" spans="1:44" x14ac:dyDescent="0.3">
      <c r="A652" t="s">
        <v>832</v>
      </c>
      <c r="B652" t="s">
        <v>833</v>
      </c>
      <c r="C652" t="s">
        <v>10090</v>
      </c>
      <c r="D652" t="s">
        <v>542</v>
      </c>
      <c r="E652">
        <v>17722.346744999999</v>
      </c>
      <c r="F652">
        <v>3574.25</v>
      </c>
      <c r="G652">
        <v>-46.8941916545689</v>
      </c>
      <c r="H652">
        <f>(Table2[[#This Row],[1Y Return vs Nifty]]-AVERAGE(Table2[1Y Return vs Nifty]))/_xlfn.STDEV.P(Table2[1Y Return vs Nifty])</f>
        <v>-1.0948662057636391</v>
      </c>
      <c r="I652">
        <v>2.2832856069987502</v>
      </c>
      <c r="J652">
        <f>(Table2[[#This Row],[1M Return vs Nifty]]-AVERAGE(Table2[1M Return vs Nifty]))/_xlfn.STDEV.P(Table2[1M Return vs Nifty])</f>
        <v>3.9307003748453376E-2</v>
      </c>
      <c r="K652">
        <v>-17.181989129302899</v>
      </c>
      <c r="L652">
        <f>(Table2[[#This Row],[6M Return vs Nifty]]-AVERAGE(Table2[6M Return vs Nifty]))/_xlfn.STDEV.P(Table2[6M Return vs Nifty])</f>
        <v>-0.92044037815732738</v>
      </c>
      <c r="M652">
        <v>-6.7985541009680999</v>
      </c>
      <c r="N652">
        <f>(Table2[[#This Row],[1W Return vs Nifty]]-AVERAGE(Table2[1W Return vs Nifty]))/_xlfn.STDEV.P(Table2[1W Return vs Nifty])</f>
        <v>-0.76083568924388867</v>
      </c>
      <c r="O652">
        <v>3524.43</v>
      </c>
      <c r="P652">
        <v>3416.2350234085998</v>
      </c>
      <c r="Q652">
        <v>3543.4444141484901</v>
      </c>
      <c r="R652">
        <v>51.824825525004897</v>
      </c>
      <c r="S652" s="2">
        <f>(Table2[[#This Row],[Close Price]]-Table2[[#This Row],[20D EMA]])/Table2[[#This Row],[20D EMA]]</f>
        <v>1.4135619093016506E-2</v>
      </c>
      <c r="T652" s="2">
        <f>(Table2[[#This Row],[Close Price]]-Table2[[#This Row],[50D EMA]])/Table2[[#This Row],[50D EMA]]</f>
        <v>4.6254129329116947E-2</v>
      </c>
      <c r="U652" s="2">
        <f>(Table2[[#This Row],[Close Price]]-Table2[[#This Row],[200D EMA]])/Table2[[#This Row],[200D EMA]]</f>
        <v>8.693683955788168E-3</v>
      </c>
      <c r="V652">
        <v>1.08878082939488</v>
      </c>
      <c r="W652">
        <v>3561</v>
      </c>
      <c r="X652">
        <v>3672.2</v>
      </c>
      <c r="Y652">
        <v>3529</v>
      </c>
      <c r="Z652">
        <v>3719.8</v>
      </c>
      <c r="AA652">
        <v>2875.95</v>
      </c>
      <c r="AB652">
        <v>3847.7</v>
      </c>
      <c r="AC652" s="2">
        <f>(Table2[[#This Row],[Close Price]]/Table2[[#This Row],[Day Low]])-1</f>
        <v>3.7208649255826565E-3</v>
      </c>
      <c r="AD652" s="2">
        <f>(Table2[[#This Row],[Day High]]/Table2[[#This Row],[Close Price]])-1</f>
        <v>2.7404350563055235E-2</v>
      </c>
      <c r="AE652" s="2">
        <f>(Table2[[#This Row],[Close Price]]/Table2[[#This Row],[Current Week Low]])-1</f>
        <v>1.2822329271748423E-2</v>
      </c>
      <c r="AF652" s="2">
        <f>(Table2[[#This Row],[Current Week High]]/Table2[[#This Row],[Close Price]])-1</f>
        <v>4.072182975449401E-2</v>
      </c>
      <c r="AG652" s="2">
        <f>(Table2[[#This Row],[Close Price]]/Table2[[#This Row],[Current Month Low]])-1</f>
        <v>0.24280672473443565</v>
      </c>
      <c r="AH652" s="2">
        <f>(Table2[[#This Row],[Current Month High]]/Table2[[#This Row],[Close Price]])-1</f>
        <v>7.6505560607120326E-2</v>
      </c>
      <c r="AI652">
        <v>32.174582080156597</v>
      </c>
      <c r="AJ652">
        <v>24.280672473443499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0.08</v>
      </c>
      <c r="AM652" t="s">
        <v>10125</v>
      </c>
      <c r="AN652">
        <v>2.56</v>
      </c>
      <c r="AO652" t="s">
        <v>10125</v>
      </c>
      <c r="AP652">
        <v>-6.3394577654398002E-2</v>
      </c>
      <c r="AQ652">
        <f>(Table2[[#This Row],[Sharpe Ratio]]-AVERAGE(Table2[Sharpe Ratio]))/_xlfn.STDEV.P(Table2[Sharpe Ratio])</f>
        <v>-1.3285225077514449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53" spans="1:44" x14ac:dyDescent="0.3">
      <c r="A653" t="s">
        <v>1708</v>
      </c>
      <c r="B653" t="s">
        <v>1709</v>
      </c>
      <c r="C653" t="s">
        <v>10082</v>
      </c>
      <c r="D653" t="s">
        <v>542</v>
      </c>
      <c r="E653">
        <v>4268.8840631249996</v>
      </c>
      <c r="F653">
        <v>381.75</v>
      </c>
      <c r="G653">
        <v>14.6223152027132</v>
      </c>
      <c r="H653">
        <f>(Table2[[#This Row],[1Y Return vs Nifty]]-AVERAGE(Table2[1Y Return vs Nifty]))/_xlfn.STDEV.P(Table2[1Y Return vs Nifty])</f>
        <v>-0.35870603546382107</v>
      </c>
      <c r="I653">
        <v>-6.0486930641257102</v>
      </c>
      <c r="J653">
        <f>(Table2[[#This Row],[1M Return vs Nifty]]-AVERAGE(Table2[1M Return vs Nifty]))/_xlfn.STDEV.P(Table2[1M Return vs Nifty])</f>
        <v>-0.73237375608185962</v>
      </c>
      <c r="K653">
        <v>-8.8132518376181501</v>
      </c>
      <c r="L653">
        <f>(Table2[[#This Row],[6M Return vs Nifty]]-AVERAGE(Table2[6M Return vs Nifty]))/_xlfn.STDEV.P(Table2[6M Return vs Nifty])</f>
        <v>-0.66477588051480996</v>
      </c>
      <c r="M653">
        <v>-8.9252553143460904</v>
      </c>
      <c r="N653">
        <f>(Table2[[#This Row],[1W Return vs Nifty]]-AVERAGE(Table2[1W Return vs Nifty]))/_xlfn.STDEV.P(Table2[1W Return vs Nifty])</f>
        <v>-1.1778893021553587</v>
      </c>
      <c r="O653">
        <v>376</v>
      </c>
      <c r="P653">
        <v>374.52478262670201</v>
      </c>
      <c r="Q653">
        <v>357.85811374771902</v>
      </c>
      <c r="R653">
        <v>54.822311349011699</v>
      </c>
      <c r="S653" s="2">
        <f>(Table2[[#This Row],[Close Price]]-Table2[[#This Row],[20D EMA]])/Table2[[#This Row],[20D EMA]]</f>
        <v>1.5292553191489361E-2</v>
      </c>
      <c r="T653" s="2">
        <f>(Table2[[#This Row],[Close Price]]-Table2[[#This Row],[50D EMA]])/Table2[[#This Row],[50D EMA]]</f>
        <v>1.9291693656757408E-2</v>
      </c>
      <c r="U653" s="2">
        <f>(Table2[[#This Row],[Close Price]]-Table2[[#This Row],[200D EMA]])/Table2[[#This Row],[200D EMA]]</f>
        <v>6.6763572864311699E-2</v>
      </c>
      <c r="V653">
        <v>1.8478469036377101</v>
      </c>
      <c r="W653">
        <v>369.9</v>
      </c>
      <c r="X653">
        <v>385.7</v>
      </c>
      <c r="Y653">
        <v>365.05</v>
      </c>
      <c r="Z653">
        <v>391.6</v>
      </c>
      <c r="AA653">
        <v>334.05</v>
      </c>
      <c r="AB653">
        <v>409.8</v>
      </c>
      <c r="AC653" s="2">
        <f>(Table2[[#This Row],[Close Price]]/Table2[[#This Row],[Day Low]])-1</f>
        <v>3.2035685320356944E-2</v>
      </c>
      <c r="AD653" s="2">
        <f>(Table2[[#This Row],[Day High]]/Table2[[#This Row],[Close Price]])-1</f>
        <v>1.0347085789129018E-2</v>
      </c>
      <c r="AE653" s="2">
        <f>(Table2[[#This Row],[Close Price]]/Table2[[#This Row],[Current Week Low]])-1</f>
        <v>4.5747157923571979E-2</v>
      </c>
      <c r="AF653" s="2">
        <f>(Table2[[#This Row],[Current Week High]]/Table2[[#This Row],[Close Price]])-1</f>
        <v>2.580222658808129E-2</v>
      </c>
      <c r="AG653" s="2">
        <f>(Table2[[#This Row],[Close Price]]/Table2[[#This Row],[Current Month Low]])-1</f>
        <v>0.14279299506061971</v>
      </c>
      <c r="AH653" s="2">
        <f>(Table2[[#This Row],[Current Month High]]/Table2[[#This Row],[Close Price]])-1</f>
        <v>7.3477406679764323E-2</v>
      </c>
      <c r="AI653">
        <v>11.368696791093599</v>
      </c>
      <c r="AJ653">
        <v>42.444029850746197</v>
      </c>
      <c r="AK653" t="str">
        <f>IF(AND(Table2[[#This Row],[20D EMA]]&gt;Table2[[#This Row],[50D EMA]],Table2[[#This Row],[50D EMA]]&gt;Table2[[#This Row],[200D EMA]]),"Uptrend","Downtrend/NoTrend")</f>
        <v>Uptrend</v>
      </c>
      <c r="AL653">
        <v>0.02</v>
      </c>
      <c r="AM653" t="s">
        <v>10125</v>
      </c>
      <c r="AN653">
        <v>5.59</v>
      </c>
      <c r="AO653" t="s">
        <v>10125</v>
      </c>
      <c r="AP653">
        <v>-6.3854610515878998E-2</v>
      </c>
      <c r="AQ653">
        <f>(Table2[[#This Row],[Sharpe Ratio]]-AVERAGE(Table2[Sharpe Ratio]))/_xlfn.STDEV.P(Table2[Sharpe Ratio])</f>
        <v>-1.3337235882851073</v>
      </c>
      <c r="AR6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-4.267468562500957</v>
      </c>
    </row>
    <row r="654" spans="1:44" x14ac:dyDescent="0.3">
      <c r="A654" t="s">
        <v>655</v>
      </c>
      <c r="B654" t="s">
        <v>656</v>
      </c>
      <c r="C654" t="s">
        <v>10088</v>
      </c>
      <c r="D654" t="s">
        <v>347</v>
      </c>
      <c r="E654">
        <v>26070.171235919999</v>
      </c>
      <c r="F654">
        <v>405.3</v>
      </c>
      <c r="G654">
        <v>14.367477163358799</v>
      </c>
      <c r="H654">
        <f>(Table2[[#This Row],[1Y Return vs Nifty]]-AVERAGE(Table2[1Y Return vs Nifty]))/_xlfn.STDEV.P(Table2[1Y Return vs Nifty])</f>
        <v>-0.3617556496898896</v>
      </c>
      <c r="I654">
        <v>2.5319303199259799</v>
      </c>
      <c r="J654">
        <f>(Table2[[#This Row],[1M Return vs Nifty]]-AVERAGE(Table2[1M Return vs Nifty]))/_xlfn.STDEV.P(Table2[1M Return vs Nifty])</f>
        <v>6.2335668195764055E-2</v>
      </c>
      <c r="K654">
        <v>25.9872076845725</v>
      </c>
      <c r="L654">
        <f>(Table2[[#This Row],[6M Return vs Nifty]]-AVERAGE(Table2[6M Return vs Nifty]))/_xlfn.STDEV.P(Table2[6M Return vs Nifty])</f>
        <v>0.39837638384292218</v>
      </c>
      <c r="M654">
        <v>-3.89780240718795</v>
      </c>
      <c r="N654">
        <f>(Table2[[#This Row],[1W Return vs Nifty]]-AVERAGE(Table2[1W Return vs Nifty]))/_xlfn.STDEV.P(Table2[1W Return vs Nifty])</f>
        <v>-0.1919880455598395</v>
      </c>
      <c r="O654">
        <v>411.82</v>
      </c>
      <c r="P654">
        <v>379.85952533433499</v>
      </c>
      <c r="Q654">
        <v>328.22307985711001</v>
      </c>
      <c r="R654">
        <v>34.297334309216502</v>
      </c>
      <c r="S654" s="2">
        <f>(Table2[[#This Row],[Close Price]]-Table2[[#This Row],[20D EMA]])/Table2[[#This Row],[20D EMA]]</f>
        <v>-1.5832159681414167E-2</v>
      </c>
      <c r="T654" s="2">
        <f>(Table2[[#This Row],[Close Price]]-Table2[[#This Row],[50D EMA]])/Table2[[#This Row],[50D EMA]]</f>
        <v>6.6973375600555177E-2</v>
      </c>
      <c r="U654" s="2">
        <f>(Table2[[#This Row],[Close Price]]-Table2[[#This Row],[200D EMA]])/Table2[[#This Row],[200D EMA]]</f>
        <v>0.23483089664640583</v>
      </c>
      <c r="V654">
        <v>0.676165463950401</v>
      </c>
      <c r="W654">
        <v>404.25</v>
      </c>
      <c r="X654">
        <v>419.85</v>
      </c>
      <c r="Y654">
        <v>404.25</v>
      </c>
      <c r="Z654">
        <v>433.85</v>
      </c>
      <c r="AA654">
        <v>358</v>
      </c>
      <c r="AB654">
        <v>436.5</v>
      </c>
      <c r="AC654" s="2">
        <f>(Table2[[#This Row],[Close Price]]/Table2[[#This Row],[Day Low]])-1</f>
        <v>2.5974025974027093E-3</v>
      </c>
      <c r="AD654" s="2">
        <f>(Table2[[#This Row],[Day High]]/Table2[[#This Row],[Close Price]])-1</f>
        <v>3.5899333826794999E-2</v>
      </c>
      <c r="AE654" s="2">
        <f>(Table2[[#This Row],[Close Price]]/Table2[[#This Row],[Current Week Low]])-1</f>
        <v>2.5974025974027093E-3</v>
      </c>
      <c r="AF654" s="2">
        <f>(Table2[[#This Row],[Current Week High]]/Table2[[#This Row],[Close Price]])-1</f>
        <v>7.0441648161855497E-2</v>
      </c>
      <c r="AG654" s="2">
        <f>(Table2[[#This Row],[Close Price]]/Table2[[#This Row],[Current Month Low]])-1</f>
        <v>0.13212290502793289</v>
      </c>
      <c r="AH654" s="2">
        <f>(Table2[[#This Row],[Current Month High]]/Table2[[#This Row],[Close Price]])-1</f>
        <v>7.6980014803848862E-2</v>
      </c>
      <c r="AI654">
        <v>7.69800148038488</v>
      </c>
      <c r="AJ654">
        <v>55.138755980861198</v>
      </c>
      <c r="AK654" t="str">
        <f>IF(AND(Table2[[#This Row],[20D EMA]]&gt;Table2[[#This Row],[50D EMA]],Table2[[#This Row],[50D EMA]]&gt;Table2[[#This Row],[200D EMA]]),"Uptrend","Downtrend/NoTrend")</f>
        <v>Uptrend</v>
      </c>
      <c r="AL654">
        <v>0.28999999999999998</v>
      </c>
      <c r="AM654" t="s">
        <v>10125</v>
      </c>
      <c r="AN654">
        <v>-1.43</v>
      </c>
      <c r="AO654" t="s">
        <v>10126</v>
      </c>
      <c r="AP654">
        <v>-6.4326823774379996E-2</v>
      </c>
      <c r="AQ654">
        <f>(Table2[[#This Row],[Sharpe Ratio]]-AVERAGE(Table2[Sharpe Ratio]))/_xlfn.STDEV.P(Table2[Sharpe Ratio])</f>
        <v>-1.3390623790371854</v>
      </c>
      <c r="AR6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-1.4320940222482281</v>
      </c>
    </row>
    <row r="655" spans="1:44" x14ac:dyDescent="0.3">
      <c r="A655" t="s">
        <v>524</v>
      </c>
      <c r="B655" t="s">
        <v>525</v>
      </c>
      <c r="C655" t="s">
        <v>10087</v>
      </c>
      <c r="D655" t="s">
        <v>526</v>
      </c>
      <c r="E655">
        <v>37033.721520300001</v>
      </c>
      <c r="F655">
        <v>563.25</v>
      </c>
      <c r="G655">
        <v>-12.7695397372185</v>
      </c>
      <c r="H655">
        <f>(Table2[[#This Row],[1Y Return vs Nifty]]-AVERAGE(Table2[1Y Return vs Nifty]))/_xlfn.STDEV.P(Table2[1Y Return vs Nifty])</f>
        <v>-0.68650086042340841</v>
      </c>
      <c r="I655">
        <v>7.1799436623985002</v>
      </c>
      <c r="J655">
        <f>(Table2[[#This Row],[1M Return vs Nifty]]-AVERAGE(Table2[1M Return vs Nifty]))/_xlfn.STDEV.P(Table2[1M Return vs Nifty])</f>
        <v>0.49281954356273799</v>
      </c>
      <c r="K655">
        <v>-11.458294273116501</v>
      </c>
      <c r="L655">
        <f>(Table2[[#This Row],[6M Return vs Nifty]]-AVERAGE(Table2[6M Return vs Nifty]))/_xlfn.STDEV.P(Table2[6M Return vs Nifty])</f>
        <v>-0.74558179208127151</v>
      </c>
      <c r="M655">
        <v>0.128525309714246</v>
      </c>
      <c r="N655">
        <f>(Table2[[#This Row],[1W Return vs Nifty]]-AVERAGE(Table2[1W Return vs Nifty]))/_xlfn.STDEV.P(Table2[1W Return vs Nifty])</f>
        <v>0.59758902833126348</v>
      </c>
      <c r="O655">
        <v>536.04</v>
      </c>
      <c r="P655">
        <v>508.56871724035602</v>
      </c>
      <c r="Q655">
        <v>498.870455167091</v>
      </c>
      <c r="R655">
        <v>66.563998623596902</v>
      </c>
      <c r="S655" s="2">
        <f>(Table2[[#This Row],[Close Price]]-Table2[[#This Row],[20D EMA]])/Table2[[#This Row],[20D EMA]]</f>
        <v>5.0761137228565102E-2</v>
      </c>
      <c r="T655" s="2">
        <f>(Table2[[#This Row],[Close Price]]-Table2[[#This Row],[50D EMA]])/Table2[[#This Row],[50D EMA]]</f>
        <v>0.10751994943055239</v>
      </c>
      <c r="U655" s="2">
        <f>(Table2[[#This Row],[Close Price]]-Table2[[#This Row],[200D EMA]])/Table2[[#This Row],[200D EMA]]</f>
        <v>0.12905062660274361</v>
      </c>
      <c r="V655">
        <v>0.96113459880861396</v>
      </c>
      <c r="W655">
        <v>552.29999999999995</v>
      </c>
      <c r="X655">
        <v>567.1</v>
      </c>
      <c r="Y655">
        <v>542.15</v>
      </c>
      <c r="Z655">
        <v>584.65</v>
      </c>
      <c r="AA655">
        <v>468.7</v>
      </c>
      <c r="AB655">
        <v>584.65</v>
      </c>
      <c r="AC655" s="2">
        <f>(Table2[[#This Row],[Close Price]]/Table2[[#This Row],[Day Low]])-1</f>
        <v>1.9826181423139744E-2</v>
      </c>
      <c r="AD655" s="2">
        <f>(Table2[[#This Row],[Day High]]/Table2[[#This Row],[Close Price]])-1</f>
        <v>6.8353306702175765E-3</v>
      </c>
      <c r="AE655" s="2">
        <f>(Table2[[#This Row],[Close Price]]/Table2[[#This Row],[Current Week Low]])-1</f>
        <v>3.8919118325186908E-2</v>
      </c>
      <c r="AF655" s="2">
        <f>(Table2[[#This Row],[Current Week High]]/Table2[[#This Row],[Close Price]])-1</f>
        <v>3.7993786063027057E-2</v>
      </c>
      <c r="AG655" s="2">
        <f>(Table2[[#This Row],[Close Price]]/Table2[[#This Row],[Current Month Low]])-1</f>
        <v>0.201728184339663</v>
      </c>
      <c r="AH655" s="2">
        <f>(Table2[[#This Row],[Current Month High]]/Table2[[#This Row],[Close Price]])-1</f>
        <v>3.7993786063027057E-2</v>
      </c>
      <c r="AI655">
        <v>4.2077230359520703</v>
      </c>
      <c r="AJ655">
        <v>33.7727110794442</v>
      </c>
      <c r="AK655" t="str">
        <f>IF(AND(Table2[[#This Row],[20D EMA]]&gt;Table2[[#This Row],[50D EMA]],Table2[[#This Row],[50D EMA]]&gt;Table2[[#This Row],[200D EMA]]),"Uptrend","Downtrend/NoTrend")</f>
        <v>Uptrend</v>
      </c>
      <c r="AL655">
        <v>0.18</v>
      </c>
      <c r="AM655" t="s">
        <v>10125</v>
      </c>
      <c r="AN655">
        <v>6.56</v>
      </c>
      <c r="AO655" t="s">
        <v>10125</v>
      </c>
      <c r="AP655">
        <v>-6.4408011947216001E-2</v>
      </c>
      <c r="AQ655">
        <f>(Table2[[#This Row],[Sharpe Ratio]]-AVERAGE(Table2[Sharpe Ratio]))/_xlfn.STDEV.P(Table2[Sharpe Ratio])</f>
        <v>-1.3399802835189252</v>
      </c>
      <c r="AR6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-1.6816543641296036</v>
      </c>
    </row>
    <row r="656" spans="1:44" x14ac:dyDescent="0.3">
      <c r="A656" t="s">
        <v>1814</v>
      </c>
      <c r="B656" t="s">
        <v>1815</v>
      </c>
      <c r="C656" t="s">
        <v>10078</v>
      </c>
      <c r="D656" t="s">
        <v>184</v>
      </c>
      <c r="E656">
        <v>3768.756842579</v>
      </c>
      <c r="F656">
        <v>263.93</v>
      </c>
      <c r="G656">
        <v>9.7348613612955894</v>
      </c>
      <c r="H656">
        <f>(Table2[[#This Row],[1Y Return vs Nifty]]-AVERAGE(Table2[1Y Return vs Nifty]))/_xlfn.STDEV.P(Table2[1Y Return vs Nifty])</f>
        <v>-0.41719357053432998</v>
      </c>
      <c r="I656">
        <v>3.8333921161187101</v>
      </c>
      <c r="J656">
        <f>(Table2[[#This Row],[1M Return vs Nifty]]-AVERAGE(Table2[1M Return vs Nifty]))/_xlfn.STDEV.P(Table2[1M Return vs Nifty])</f>
        <v>0.18287282598479027</v>
      </c>
      <c r="K656">
        <v>15.762894708009201</v>
      </c>
      <c r="L656">
        <f>(Table2[[#This Row],[6M Return vs Nifty]]-AVERAGE(Table2[6M Return vs Nifty]))/_xlfn.STDEV.P(Table2[6M Return vs Nifty])</f>
        <v>8.6024143620228644E-2</v>
      </c>
      <c r="M656">
        <v>-3.30071891594406</v>
      </c>
      <c r="N656">
        <f>(Table2[[#This Row],[1W Return vs Nifty]]-AVERAGE(Table2[1W Return vs Nifty]))/_xlfn.STDEV.P(Table2[1W Return vs Nifty])</f>
        <v>-7.489786586434341E-2</v>
      </c>
      <c r="O656">
        <v>257.37</v>
      </c>
      <c r="P656">
        <v>247.36356780969899</v>
      </c>
      <c r="Q656">
        <v>228.91287115119499</v>
      </c>
      <c r="R656">
        <v>57.705930363321499</v>
      </c>
      <c r="S656" s="2">
        <f>(Table2[[#This Row],[Close Price]]-Table2[[#This Row],[20D EMA]])/Table2[[#This Row],[20D EMA]]</f>
        <v>2.5488596184481495E-2</v>
      </c>
      <c r="T656" s="2">
        <f>(Table2[[#This Row],[Close Price]]-Table2[[#This Row],[50D EMA]])/Table2[[#This Row],[50D EMA]]</f>
        <v>6.6971997279105605E-2</v>
      </c>
      <c r="U656" s="2">
        <f>(Table2[[#This Row],[Close Price]]-Table2[[#This Row],[200D EMA]])/Table2[[#This Row],[200D EMA]]</f>
        <v>0.15297142826746732</v>
      </c>
      <c r="V656">
        <v>1.07371923840012</v>
      </c>
      <c r="W656">
        <v>261.62</v>
      </c>
      <c r="X656">
        <v>265.60000000000002</v>
      </c>
      <c r="Y656">
        <v>258.05</v>
      </c>
      <c r="Z656">
        <v>273.39999999999998</v>
      </c>
      <c r="AA656">
        <v>220</v>
      </c>
      <c r="AB656">
        <v>274.45</v>
      </c>
      <c r="AC656" s="2">
        <f>(Table2[[#This Row],[Close Price]]/Table2[[#This Row],[Day Low]])-1</f>
        <v>8.8296001834722304E-3</v>
      </c>
      <c r="AD656" s="2">
        <f>(Table2[[#This Row],[Day High]]/Table2[[#This Row],[Close Price]])-1</f>
        <v>6.3274353048157206E-3</v>
      </c>
      <c r="AE656" s="2">
        <f>(Table2[[#This Row],[Close Price]]/Table2[[#This Row],[Current Week Low]])-1</f>
        <v>2.2786281728347291E-2</v>
      </c>
      <c r="AF656" s="2">
        <f>(Table2[[#This Row],[Current Week High]]/Table2[[#This Row],[Close Price]])-1</f>
        <v>3.588072595006242E-2</v>
      </c>
      <c r="AG656" s="2">
        <f>(Table2[[#This Row],[Close Price]]/Table2[[#This Row],[Current Month Low]])-1</f>
        <v>0.19968181818181829</v>
      </c>
      <c r="AH656" s="2">
        <f>(Table2[[#This Row],[Current Month High]]/Table2[[#This Row],[Close Price]])-1</f>
        <v>3.985905353692254E-2</v>
      </c>
      <c r="AI656">
        <v>3.98590535369225</v>
      </c>
      <c r="AJ656">
        <v>40.239107332624798</v>
      </c>
      <c r="AK656" t="str">
        <f>IF(AND(Table2[[#This Row],[20D EMA]]&gt;Table2[[#This Row],[50D EMA]],Table2[[#This Row],[50D EMA]]&gt;Table2[[#This Row],[200D EMA]]),"Uptrend","Downtrend/NoTrend")</f>
        <v>Uptrend</v>
      </c>
      <c r="AL656">
        <v>0.1</v>
      </c>
      <c r="AM656" t="s">
        <v>10125</v>
      </c>
      <c r="AN656">
        <v>2.0499999999999998</v>
      </c>
      <c r="AO656" t="s">
        <v>10125</v>
      </c>
      <c r="AP656">
        <v>-6.4716444783025004E-2</v>
      </c>
      <c r="AQ656">
        <f>(Table2[[#This Row],[Sharpe Ratio]]-AVERAGE(Table2[Sharpe Ratio]))/_xlfn.STDEV.P(Table2[Sharpe Ratio])</f>
        <v>-1.343467390968389</v>
      </c>
      <c r="AR6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-1.5666618577620433</v>
      </c>
    </row>
    <row r="657" spans="1:44" x14ac:dyDescent="0.3">
      <c r="A657" t="s">
        <v>1069</v>
      </c>
      <c r="B657" t="s">
        <v>1070</v>
      </c>
      <c r="C657" t="s">
        <v>10077</v>
      </c>
      <c r="D657" t="s">
        <v>21</v>
      </c>
      <c r="E657">
        <v>11448.86092488</v>
      </c>
      <c r="F657">
        <v>1823.4</v>
      </c>
      <c r="G657">
        <v>-11.9214321048785</v>
      </c>
      <c r="H657">
        <f>(Table2[[#This Row],[1Y Return vs Nifty]]-AVERAGE(Table2[1Y Return vs Nifty]))/_xlfn.STDEV.P(Table2[1Y Return vs Nifty])</f>
        <v>-0.67635166485051168</v>
      </c>
      <c r="I657">
        <v>26.225804505038901</v>
      </c>
      <c r="J657">
        <f>(Table2[[#This Row],[1M Return vs Nifty]]-AVERAGE(Table2[1M Return vs Nifty]))/_xlfn.STDEV.P(Table2[1M Return vs Nifty])</f>
        <v>2.256785216879523</v>
      </c>
      <c r="K657">
        <v>4.5141629926107498</v>
      </c>
      <c r="L657">
        <f>(Table2[[#This Row],[6M Return vs Nifty]]-AVERAGE(Table2[6M Return vs Nifty]))/_xlfn.STDEV.P(Table2[6M Return vs Nifty])</f>
        <v>-0.25762403685143215</v>
      </c>
      <c r="M657">
        <v>21.649539430355102</v>
      </c>
      <c r="N657">
        <f>(Table2[[#This Row],[1W Return vs Nifty]]-AVERAGE(Table2[1W Return vs Nifty]))/_xlfn.STDEV.P(Table2[1W Return vs Nifty])</f>
        <v>4.8179358434232356</v>
      </c>
      <c r="O657">
        <v>1607.3</v>
      </c>
      <c r="P657">
        <v>1552.54003916171</v>
      </c>
      <c r="Q657">
        <v>1541.55769973675</v>
      </c>
      <c r="R657">
        <v>69.466302218032297</v>
      </c>
      <c r="S657" s="2">
        <f>(Table2[[#This Row],[Close Price]]-Table2[[#This Row],[20D EMA]])/Table2[[#This Row],[20D EMA]]</f>
        <v>0.13444907609033793</v>
      </c>
      <c r="T657" s="2">
        <f>(Table2[[#This Row],[Close Price]]-Table2[[#This Row],[50D EMA]])/Table2[[#This Row],[50D EMA]]</f>
        <v>0.17446246409499383</v>
      </c>
      <c r="U657" s="2">
        <f>(Table2[[#This Row],[Close Price]]-Table2[[#This Row],[200D EMA]])/Table2[[#This Row],[200D EMA]]</f>
        <v>0.18282954981923802</v>
      </c>
      <c r="V657">
        <v>4.5423608724150704</v>
      </c>
      <c r="W657">
        <v>1805.05</v>
      </c>
      <c r="X657">
        <v>1877</v>
      </c>
      <c r="Y657">
        <v>1510.25</v>
      </c>
      <c r="Z657">
        <v>1930</v>
      </c>
      <c r="AA657">
        <v>1386.05</v>
      </c>
      <c r="AB657">
        <v>1930</v>
      </c>
      <c r="AC657" s="2">
        <f>(Table2[[#This Row],[Close Price]]/Table2[[#This Row],[Day Low]])-1</f>
        <v>1.0165923381623809E-2</v>
      </c>
      <c r="AD657" s="2">
        <f>(Table2[[#This Row],[Day High]]/Table2[[#This Row],[Close Price]])-1</f>
        <v>2.9395634528901926E-2</v>
      </c>
      <c r="AE657" s="2">
        <f>(Table2[[#This Row],[Close Price]]/Table2[[#This Row],[Current Week Low]])-1</f>
        <v>0.2073497765270651</v>
      </c>
      <c r="AF657" s="2">
        <f>(Table2[[#This Row],[Current Week High]]/Table2[[#This Row],[Close Price]])-1</f>
        <v>5.8462213447405986E-2</v>
      </c>
      <c r="AG657" s="2">
        <f>(Table2[[#This Row],[Close Price]]/Table2[[#This Row],[Current Month Low]])-1</f>
        <v>0.31553695754121436</v>
      </c>
      <c r="AH657" s="2">
        <f>(Table2[[#This Row],[Current Month High]]/Table2[[#This Row],[Close Price]])-1</f>
        <v>5.8462213447405986E-2</v>
      </c>
      <c r="AI657">
        <v>5.8462213447405897</v>
      </c>
      <c r="AJ657">
        <v>31.553695754121399</v>
      </c>
      <c r="AK657" t="str">
        <f>IF(AND(Table2[[#This Row],[20D EMA]]&gt;Table2[[#This Row],[50D EMA]],Table2[[#This Row],[50D EMA]]&gt;Table2[[#This Row],[200D EMA]]),"Uptrend","Downtrend/NoTrend")</f>
        <v>Uptrend</v>
      </c>
      <c r="AL657">
        <v>0.1</v>
      </c>
      <c r="AM657" t="s">
        <v>10125</v>
      </c>
      <c r="AN657">
        <v>17.14</v>
      </c>
      <c r="AO657" t="s">
        <v>10125</v>
      </c>
      <c r="AP657">
        <v>-6.5390794099562E-2</v>
      </c>
      <c r="AQ657">
        <f>(Table2[[#This Row],[Sharpe Ratio]]-AVERAGE(Table2[Sharpe Ratio]))/_xlfn.STDEV.P(Table2[Sharpe Ratio])</f>
        <v>-1.3510915095842591</v>
      </c>
      <c r="AR6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4.7896538490165561</v>
      </c>
    </row>
    <row r="658" spans="1:44" x14ac:dyDescent="0.3">
      <c r="A658" t="s">
        <v>493</v>
      </c>
      <c r="B658" t="s">
        <v>494</v>
      </c>
      <c r="C658" t="s">
        <v>10082</v>
      </c>
      <c r="D658" t="s">
        <v>495</v>
      </c>
      <c r="E658">
        <v>42019.82291802</v>
      </c>
      <c r="F658">
        <v>351.1</v>
      </c>
      <c r="G658">
        <v>16.7487039238822</v>
      </c>
      <c r="H658">
        <f>(Table2[[#This Row],[1Y Return vs Nifty]]-AVERAGE(Table2[1Y Return vs Nifty]))/_xlfn.STDEV.P(Table2[1Y Return vs Nifty])</f>
        <v>-0.33325981357851453</v>
      </c>
      <c r="I658">
        <v>5.5810919176701796</v>
      </c>
      <c r="J658">
        <f>(Table2[[#This Row],[1M Return vs Nifty]]-AVERAGE(Table2[1M Return vs Nifty]))/_xlfn.STDEV.P(Table2[1M Return vs Nifty])</f>
        <v>0.34473909617706777</v>
      </c>
      <c r="K658">
        <v>31.696526463630502</v>
      </c>
      <c r="L658">
        <f>(Table2[[#This Row],[6M Return vs Nifty]]-AVERAGE(Table2[6M Return vs Nifty]))/_xlfn.STDEV.P(Table2[6M Return vs Nifty])</f>
        <v>0.57279578149556398</v>
      </c>
      <c r="M658">
        <v>-2.21129867105723</v>
      </c>
      <c r="N658">
        <f>(Table2[[#This Row],[1W Return vs Nifty]]-AVERAGE(Table2[1W Return vs Nifty]))/_xlfn.STDEV.P(Table2[1W Return vs Nifty])</f>
        <v>0.13874128863977236</v>
      </c>
      <c r="O658">
        <v>335.02</v>
      </c>
      <c r="P658">
        <v>317.03860127489298</v>
      </c>
      <c r="Q658">
        <v>283.09280082631699</v>
      </c>
      <c r="R658">
        <v>64.493602801105496</v>
      </c>
      <c r="S658" s="2">
        <f>(Table2[[#This Row],[Close Price]]-Table2[[#This Row],[20D EMA]])/Table2[[#This Row],[20D EMA]]</f>
        <v>4.7997134499432992E-2</v>
      </c>
      <c r="T658" s="2">
        <f>(Table2[[#This Row],[Close Price]]-Table2[[#This Row],[50D EMA]])/Table2[[#This Row],[50D EMA]]</f>
        <v>0.10743612477514561</v>
      </c>
      <c r="U658" s="2">
        <f>(Table2[[#This Row],[Close Price]]-Table2[[#This Row],[200D EMA]])/Table2[[#This Row],[200D EMA]]</f>
        <v>0.24022934873362178</v>
      </c>
      <c r="V658">
        <v>0.69443377281908003</v>
      </c>
      <c r="W658">
        <v>346.35</v>
      </c>
      <c r="X658">
        <v>354.9</v>
      </c>
      <c r="Y658">
        <v>336.3</v>
      </c>
      <c r="Z658">
        <v>354.9</v>
      </c>
      <c r="AA658">
        <v>269.55</v>
      </c>
      <c r="AB658">
        <v>354.9</v>
      </c>
      <c r="AC658" s="2">
        <f>(Table2[[#This Row],[Close Price]]/Table2[[#This Row],[Day Low]])-1</f>
        <v>1.3714450700158753E-2</v>
      </c>
      <c r="AD658" s="2">
        <f>(Table2[[#This Row],[Day High]]/Table2[[#This Row],[Close Price]])-1</f>
        <v>1.0823127314155467E-2</v>
      </c>
      <c r="AE658" s="2">
        <f>(Table2[[#This Row],[Close Price]]/Table2[[#This Row],[Current Week Low]])-1</f>
        <v>4.4008325899494549E-2</v>
      </c>
      <c r="AF658" s="2">
        <f>(Table2[[#This Row],[Current Week High]]/Table2[[#This Row],[Close Price]])-1</f>
        <v>1.0823127314155467E-2</v>
      </c>
      <c r="AG658" s="2">
        <f>(Table2[[#This Row],[Close Price]]/Table2[[#This Row],[Current Month Low]])-1</f>
        <v>0.30254127249118912</v>
      </c>
      <c r="AH658" s="2">
        <f>(Table2[[#This Row],[Current Month High]]/Table2[[#This Row],[Close Price]])-1</f>
        <v>1.0823127314155467E-2</v>
      </c>
      <c r="AI658">
        <v>1.0823127314155401</v>
      </c>
      <c r="AJ658">
        <v>61.425287356321803</v>
      </c>
      <c r="AK658" t="str">
        <f>IF(AND(Table2[[#This Row],[20D EMA]]&gt;Table2[[#This Row],[50D EMA]],Table2[[#This Row],[50D EMA]]&gt;Table2[[#This Row],[200D EMA]]),"Uptrend","Downtrend/NoTrend")</f>
        <v>Uptrend</v>
      </c>
      <c r="AL658">
        <v>0.25</v>
      </c>
      <c r="AM658" t="s">
        <v>10125</v>
      </c>
      <c r="AN658">
        <v>1.93</v>
      </c>
      <c r="AO658" t="s">
        <v>10125</v>
      </c>
      <c r="AP658">
        <v>-6.6311908114284002E-2</v>
      </c>
      <c r="AQ658">
        <f>(Table2[[#This Row],[Sharpe Ratio]]-AVERAGE(Table2[Sharpe Ratio]))/_xlfn.STDEV.P(Table2[Sharpe Ratio])</f>
        <v>-1.3615055225220112</v>
      </c>
      <c r="AR6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-0.63848916978812165</v>
      </c>
    </row>
    <row r="659" spans="1:44" x14ac:dyDescent="0.3">
      <c r="A659" t="s">
        <v>293</v>
      </c>
      <c r="B659" t="s">
        <v>294</v>
      </c>
      <c r="C659" t="s">
        <v>10076</v>
      </c>
      <c r="D659" t="s">
        <v>37</v>
      </c>
      <c r="E659">
        <v>87336.124129169999</v>
      </c>
      <c r="F659">
        <v>605.70000000000005</v>
      </c>
      <c r="G659">
        <v>-20.887495287135</v>
      </c>
      <c r="H659">
        <f>(Table2[[#This Row],[1Y Return vs Nifty]]-AVERAGE(Table2[1Y Return vs Nifty]))/_xlfn.STDEV.P(Table2[1Y Return vs Nifty])</f>
        <v>-0.78364739629511249</v>
      </c>
      <c r="I659">
        <v>-1.00559947472513</v>
      </c>
      <c r="J659">
        <f>(Table2[[#This Row],[1M Return vs Nifty]]-AVERAGE(Table2[1M Return vs Nifty]))/_xlfn.STDEV.P(Table2[1M Return vs Nifty])</f>
        <v>-0.26529883347661332</v>
      </c>
      <c r="K659">
        <v>4.0564993378256702</v>
      </c>
      <c r="L659">
        <f>(Table2[[#This Row],[6M Return vs Nifty]]-AVERAGE(Table2[6M Return vs Nifty]))/_xlfn.STDEV.P(Table2[6M Return vs Nifty])</f>
        <v>-0.27160563817450473</v>
      </c>
      <c r="M659">
        <v>-3.53322747858883</v>
      </c>
      <c r="N659">
        <f>(Table2[[#This Row],[1W Return vs Nifty]]-AVERAGE(Table2[1W Return vs Nifty]))/_xlfn.STDEV.P(Table2[1W Return vs Nifty])</f>
        <v>-0.12049361550414929</v>
      </c>
      <c r="O659">
        <v>592.59</v>
      </c>
      <c r="P659">
        <v>584.37799422126704</v>
      </c>
      <c r="Q659">
        <v>557.63722256710503</v>
      </c>
      <c r="R659">
        <v>63.453621677115898</v>
      </c>
      <c r="S659" s="2">
        <f>(Table2[[#This Row],[Close Price]]-Table2[[#This Row],[20D EMA]])/Table2[[#This Row],[20D EMA]]</f>
        <v>2.212322178909535E-2</v>
      </c>
      <c r="T659" s="2">
        <f>(Table2[[#This Row],[Close Price]]-Table2[[#This Row],[50D EMA]])/Table2[[#This Row],[50D EMA]]</f>
        <v>3.6486667858098204E-2</v>
      </c>
      <c r="U659" s="2">
        <f>(Table2[[#This Row],[Close Price]]-Table2[[#This Row],[200D EMA]])/Table2[[#This Row],[200D EMA]]</f>
        <v>8.6190045226242462E-2</v>
      </c>
      <c r="V659">
        <v>0.93766024760694899</v>
      </c>
      <c r="W659">
        <v>598.04999999999995</v>
      </c>
      <c r="X659">
        <v>610.85</v>
      </c>
      <c r="Y659">
        <v>593.45000000000005</v>
      </c>
      <c r="Z659">
        <v>617.75</v>
      </c>
      <c r="AA659">
        <v>515.45000000000005</v>
      </c>
      <c r="AB659">
        <v>622</v>
      </c>
      <c r="AC659" s="2">
        <f>(Table2[[#This Row],[Close Price]]/Table2[[#This Row],[Day Low]])-1</f>
        <v>1.2791572610985957E-2</v>
      </c>
      <c r="AD659" s="2">
        <f>(Table2[[#This Row],[Day High]]/Table2[[#This Row],[Close Price]])-1</f>
        <v>8.5025590226184278E-3</v>
      </c>
      <c r="AE659" s="2">
        <f>(Table2[[#This Row],[Close Price]]/Table2[[#This Row],[Current Week Low]])-1</f>
        <v>2.064200859381593E-2</v>
      </c>
      <c r="AF659" s="2">
        <f>(Table2[[#This Row],[Current Week High]]/Table2[[#This Row],[Close Price]])-1</f>
        <v>1.9894337130592632E-2</v>
      </c>
      <c r="AG659" s="2">
        <f>(Table2[[#This Row],[Close Price]]/Table2[[#This Row],[Current Month Low]])-1</f>
        <v>0.1750897274226404</v>
      </c>
      <c r="AH659" s="2">
        <f>(Table2[[#This Row],[Current Month High]]/Table2[[#This Row],[Close Price]])-1</f>
        <v>2.6911012052170946E-2</v>
      </c>
      <c r="AI659">
        <v>5.8032029057289103</v>
      </c>
      <c r="AJ659">
        <v>30.693710216851802</v>
      </c>
      <c r="AK659" t="str">
        <f>IF(AND(Table2[[#This Row],[20D EMA]]&gt;Table2[[#This Row],[50D EMA]],Table2[[#This Row],[50D EMA]]&gt;Table2[[#This Row],[200D EMA]]),"Uptrend","Downtrend/NoTrend")</f>
        <v>Uptrend</v>
      </c>
      <c r="AL659">
        <v>-0.11</v>
      </c>
      <c r="AM659" t="s">
        <v>10126</v>
      </c>
      <c r="AN659">
        <v>4.13</v>
      </c>
      <c r="AO659" t="s">
        <v>10125</v>
      </c>
      <c r="AP659">
        <v>-6.6849629982913994E-2</v>
      </c>
      <c r="AQ659">
        <f>(Table2[[#This Row],[Sharpe Ratio]]-AVERAGE(Table2[Sharpe Ratio]))/_xlfn.STDEV.P(Table2[Sharpe Ratio])</f>
        <v>-1.367584946358066</v>
      </c>
      <c r="AR6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-2.8086304298084457</v>
      </c>
    </row>
    <row r="660" spans="1:44" x14ac:dyDescent="0.3">
      <c r="A660" t="s">
        <v>536</v>
      </c>
      <c r="B660" t="s">
        <v>537</v>
      </c>
      <c r="C660" t="s">
        <v>10074</v>
      </c>
      <c r="D660" t="s">
        <v>177</v>
      </c>
      <c r="E660">
        <v>35259.040295999999</v>
      </c>
      <c r="F660">
        <v>503.7</v>
      </c>
      <c r="G660">
        <v>-20.5710955371962</v>
      </c>
      <c r="H660">
        <f>(Table2[[#This Row],[1Y Return vs Nifty]]-AVERAGE(Table2[1Y Return vs Nifty]))/_xlfn.STDEV.P(Table2[1Y Return vs Nifty])</f>
        <v>-0.77986108095152262</v>
      </c>
      <c r="I660">
        <v>-0.44519161898677501</v>
      </c>
      <c r="J660">
        <f>(Table2[[#This Row],[1M Return vs Nifty]]-AVERAGE(Table2[1M Return vs Nifty]))/_xlfn.STDEV.P(Table2[1M Return vs Nifty])</f>
        <v>-0.21339568093617514</v>
      </c>
      <c r="K660">
        <v>11.462678336769599</v>
      </c>
      <c r="L660">
        <f>(Table2[[#This Row],[6M Return vs Nifty]]-AVERAGE(Table2[6M Return vs Nifty]))/_xlfn.STDEV.P(Table2[6M Return vs Nifty])</f>
        <v>-4.5347247306272077E-2</v>
      </c>
      <c r="M660">
        <v>-1.8666223044652199</v>
      </c>
      <c r="N660">
        <f>(Table2[[#This Row],[1W Return vs Nifty]]-AVERAGE(Table2[1W Return vs Nifty]))/_xlfn.STDEV.P(Table2[1W Return vs Nifty])</f>
        <v>0.20633354046534508</v>
      </c>
      <c r="O660">
        <v>473.51</v>
      </c>
      <c r="P660">
        <v>461.49184318444998</v>
      </c>
      <c r="Q660">
        <v>444.28332349951899</v>
      </c>
      <c r="R660">
        <v>76.503953107851601</v>
      </c>
      <c r="S660" s="2">
        <f>(Table2[[#This Row],[Close Price]]-Table2[[#This Row],[20D EMA]])/Table2[[#This Row],[20D EMA]]</f>
        <v>6.3757893180714231E-2</v>
      </c>
      <c r="T660" s="2">
        <f>(Table2[[#This Row],[Close Price]]-Table2[[#This Row],[50D EMA]])/Table2[[#This Row],[50D EMA]]</f>
        <v>9.1460244506813893E-2</v>
      </c>
      <c r="U660" s="2">
        <f>(Table2[[#This Row],[Close Price]]-Table2[[#This Row],[200D EMA]])/Table2[[#This Row],[200D EMA]]</f>
        <v>0.13373600438672628</v>
      </c>
      <c r="V660">
        <v>0.65509979048052502</v>
      </c>
      <c r="W660">
        <v>483</v>
      </c>
      <c r="X660">
        <v>509.7</v>
      </c>
      <c r="Y660">
        <v>470.05</v>
      </c>
      <c r="Z660">
        <v>509.7</v>
      </c>
      <c r="AA660">
        <v>423</v>
      </c>
      <c r="AB660">
        <v>509.7</v>
      </c>
      <c r="AC660" s="2">
        <f>(Table2[[#This Row],[Close Price]]/Table2[[#This Row],[Day Low]])-1</f>
        <v>4.2857142857142927E-2</v>
      </c>
      <c r="AD660" s="2">
        <f>(Table2[[#This Row],[Day High]]/Table2[[#This Row],[Close Price]])-1</f>
        <v>1.1911852293031489E-2</v>
      </c>
      <c r="AE660" s="2">
        <f>(Table2[[#This Row],[Close Price]]/Table2[[#This Row],[Current Week Low]])-1</f>
        <v>7.1588128922454919E-2</v>
      </c>
      <c r="AF660" s="2">
        <f>(Table2[[#This Row],[Current Week High]]/Table2[[#This Row],[Close Price]])-1</f>
        <v>1.1911852293031489E-2</v>
      </c>
      <c r="AG660" s="2">
        <f>(Table2[[#This Row],[Close Price]]/Table2[[#This Row],[Current Month Low]])-1</f>
        <v>0.19078014184397163</v>
      </c>
      <c r="AH660" s="2">
        <f>(Table2[[#This Row],[Current Month High]]/Table2[[#This Row],[Close Price]])-1</f>
        <v>1.1911852293031489E-2</v>
      </c>
      <c r="AI660">
        <v>1.19118522930314</v>
      </c>
      <c r="AJ660">
        <v>34.069736491881798</v>
      </c>
      <c r="AK660" t="str">
        <f>IF(AND(Table2[[#This Row],[20D EMA]]&gt;Table2[[#This Row],[50D EMA]],Table2[[#This Row],[50D EMA]]&gt;Table2[[#This Row],[200D EMA]]),"Uptrend","Downtrend/NoTrend")</f>
        <v>Uptrend</v>
      </c>
      <c r="AL660">
        <v>0.01</v>
      </c>
      <c r="AM660" t="s">
        <v>10125</v>
      </c>
      <c r="AN660">
        <v>7.03</v>
      </c>
      <c r="AO660" t="s">
        <v>10125</v>
      </c>
      <c r="AP660">
        <v>-6.6852615759237996E-2</v>
      </c>
      <c r="AQ660">
        <f>(Table2[[#This Row],[Sharpe Ratio]]-AVERAGE(Table2[Sharpe Ratio]))/_xlfn.STDEV.P(Table2[Sharpe Ratio])</f>
        <v>-1.3676187032141884</v>
      </c>
      <c r="AR6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-2.1998891719428131</v>
      </c>
    </row>
    <row r="661" spans="1:44" x14ac:dyDescent="0.3">
      <c r="A661" t="s">
        <v>1740</v>
      </c>
      <c r="B661" t="s">
        <v>1741</v>
      </c>
      <c r="C661" t="s">
        <v>10082</v>
      </c>
      <c r="D661" t="s">
        <v>62</v>
      </c>
      <c r="E661">
        <v>4116.39553875</v>
      </c>
      <c r="F661">
        <v>333.85</v>
      </c>
      <c r="G661">
        <v>-19.502744803756901</v>
      </c>
      <c r="H661">
        <f>(Table2[[#This Row],[1Y Return vs Nifty]]-AVERAGE(Table2[1Y Return vs Nifty]))/_xlfn.STDEV.P(Table2[1Y Return vs Nifty])</f>
        <v>-0.7670762643543575</v>
      </c>
      <c r="I661">
        <v>6.7151115368802703</v>
      </c>
      <c r="J661">
        <f>(Table2[[#This Row],[1M Return vs Nifty]]-AVERAGE(Table2[1M Return vs Nifty]))/_xlfn.STDEV.P(Table2[1M Return vs Nifty])</f>
        <v>0.44976830423868941</v>
      </c>
      <c r="K661">
        <v>-2.0309065303192302</v>
      </c>
      <c r="L661">
        <f>(Table2[[#This Row],[6M Return vs Nifty]]-AVERAGE(Table2[6M Return vs Nifty]))/_xlfn.STDEV.P(Table2[6M Return vs Nifty])</f>
        <v>-0.45757557712476493</v>
      </c>
      <c r="M661">
        <v>1.3610557786708</v>
      </c>
      <c r="N661">
        <f>(Table2[[#This Row],[1W Return vs Nifty]]-AVERAGE(Table2[1W Return vs Nifty]))/_xlfn.STDEV.P(Table2[1W Return vs Nifty])</f>
        <v>0.83929260280063012</v>
      </c>
      <c r="O661">
        <v>313.43</v>
      </c>
      <c r="P661">
        <v>302.43677099855</v>
      </c>
      <c r="Q661">
        <v>296.27071166530499</v>
      </c>
      <c r="R661">
        <v>65.381439672336896</v>
      </c>
      <c r="S661" s="2">
        <f>(Table2[[#This Row],[Close Price]]-Table2[[#This Row],[20D EMA]])/Table2[[#This Row],[20D EMA]]</f>
        <v>6.5150113262929576E-2</v>
      </c>
      <c r="T661" s="2">
        <f>(Table2[[#This Row],[Close Price]]-Table2[[#This Row],[50D EMA]])/Table2[[#This Row],[50D EMA]]</f>
        <v>0.1038670955840903</v>
      </c>
      <c r="U661" s="2">
        <f>(Table2[[#This Row],[Close Price]]-Table2[[#This Row],[200D EMA]])/Table2[[#This Row],[200D EMA]]</f>
        <v>0.12684105061707249</v>
      </c>
      <c r="V661">
        <v>2.4723326872391</v>
      </c>
      <c r="W661">
        <v>327.75</v>
      </c>
      <c r="X661">
        <v>344</v>
      </c>
      <c r="Y661">
        <v>307.89999999999998</v>
      </c>
      <c r="Z661">
        <v>356.7</v>
      </c>
      <c r="AA661">
        <v>267.25</v>
      </c>
      <c r="AB661">
        <v>356.7</v>
      </c>
      <c r="AC661" s="2">
        <f>(Table2[[#This Row],[Close Price]]/Table2[[#This Row],[Day Low]])-1</f>
        <v>1.8611746758199876E-2</v>
      </c>
      <c r="AD661" s="2">
        <f>(Table2[[#This Row],[Day High]]/Table2[[#This Row],[Close Price]])-1</f>
        <v>3.0402875542908436E-2</v>
      </c>
      <c r="AE661" s="2">
        <f>(Table2[[#This Row],[Close Price]]/Table2[[#This Row],[Current Week Low]])-1</f>
        <v>8.42806105878533E-2</v>
      </c>
      <c r="AF661" s="2">
        <f>(Table2[[#This Row],[Current Week High]]/Table2[[#This Row],[Close Price]])-1</f>
        <v>6.8443911936498347E-2</v>
      </c>
      <c r="AG661" s="2">
        <f>(Table2[[#This Row],[Close Price]]/Table2[[#This Row],[Current Month Low]])-1</f>
        <v>0.24920486435921441</v>
      </c>
      <c r="AH661" s="2">
        <f>(Table2[[#This Row],[Current Month High]]/Table2[[#This Row],[Close Price]])-1</f>
        <v>6.8443911936498347E-2</v>
      </c>
      <c r="AI661">
        <v>6.8443911936498303</v>
      </c>
      <c r="AJ661">
        <v>33.486605357856803</v>
      </c>
      <c r="AK661" t="str">
        <f>IF(AND(Table2[[#This Row],[20D EMA]]&gt;Table2[[#This Row],[50D EMA]],Table2[[#This Row],[50D EMA]]&gt;Table2[[#This Row],[200D EMA]]),"Uptrend","Downtrend/NoTrend")</f>
        <v>Uptrend</v>
      </c>
      <c r="AL661">
        <v>0.09</v>
      </c>
      <c r="AM661" t="s">
        <v>10125</v>
      </c>
      <c r="AN661">
        <v>10.31</v>
      </c>
      <c r="AO661" t="s">
        <v>10125</v>
      </c>
      <c r="AP661">
        <v>-6.6902945471549E-2</v>
      </c>
      <c r="AQ661">
        <f>(Table2[[#This Row],[Sharpe Ratio]]-AVERAGE(Table2[Sharpe Ratio]))/_xlfn.STDEV.P(Table2[Sharpe Ratio])</f>
        <v>-1.3681877253621342</v>
      </c>
      <c r="AR6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-1.303778659801937</v>
      </c>
    </row>
    <row r="662" spans="1:44" x14ac:dyDescent="0.3">
      <c r="A662" t="s">
        <v>564</v>
      </c>
      <c r="B662" t="s">
        <v>565</v>
      </c>
      <c r="C662" t="s">
        <v>10076</v>
      </c>
      <c r="D662" t="s">
        <v>37</v>
      </c>
      <c r="E662">
        <v>33534.802298069997</v>
      </c>
      <c r="F662">
        <v>971.7</v>
      </c>
      <c r="G662">
        <v>-4.6377196543320096</v>
      </c>
      <c r="H662">
        <f>(Table2[[#This Row],[1Y Return vs Nifty]]-AVERAGE(Table2[1Y Return vs Nifty]))/_xlfn.STDEV.P(Table2[1Y Return vs Nifty])</f>
        <v>-0.58918840945876838</v>
      </c>
      <c r="I662">
        <v>-3.9591024226172</v>
      </c>
      <c r="J662">
        <f>(Table2[[#This Row],[1M Return vs Nifty]]-AVERAGE(Table2[1M Return vs Nifty]))/_xlfn.STDEV.P(Table2[1M Return vs Nifty])</f>
        <v>-0.53884266849495621</v>
      </c>
      <c r="K662">
        <v>-8.0929140192814</v>
      </c>
      <c r="L662">
        <f>(Table2[[#This Row],[6M Return vs Nifty]]-AVERAGE(Table2[6M Return vs Nifty]))/_xlfn.STDEV.P(Table2[6M Return vs Nifty])</f>
        <v>-0.64276959688574198</v>
      </c>
      <c r="M662">
        <v>-4.1443877807805398</v>
      </c>
      <c r="N662">
        <f>(Table2[[#This Row],[1W Return vs Nifty]]-AVERAGE(Table2[1W Return vs Nifty]))/_xlfn.STDEV.P(Table2[1W Return vs Nifty])</f>
        <v>-0.24034430750251609</v>
      </c>
      <c r="O662">
        <v>972.96</v>
      </c>
      <c r="P662">
        <v>975.133042099215</v>
      </c>
      <c r="Q662">
        <v>940.51910502536305</v>
      </c>
      <c r="R662">
        <v>46.7368438239954</v>
      </c>
      <c r="S662" s="2">
        <f>(Table2[[#This Row],[Close Price]]-Table2[[#This Row],[20D EMA]])/Table2[[#This Row],[20D EMA]]</f>
        <v>-1.2950172668968825E-3</v>
      </c>
      <c r="T662" s="2">
        <f>(Table2[[#This Row],[Close Price]]-Table2[[#This Row],[50D EMA]])/Table2[[#This Row],[50D EMA]]</f>
        <v>-3.5205884233237409E-3</v>
      </c>
      <c r="U662" s="2">
        <f>(Table2[[#This Row],[Close Price]]-Table2[[#This Row],[200D EMA]])/Table2[[#This Row],[200D EMA]]</f>
        <v>3.3152856553398925E-2</v>
      </c>
      <c r="V662">
        <v>0.72604409104141898</v>
      </c>
      <c r="W662">
        <v>966.95</v>
      </c>
      <c r="X662">
        <v>980</v>
      </c>
      <c r="Y662">
        <v>966.65</v>
      </c>
      <c r="Z662">
        <v>992.9</v>
      </c>
      <c r="AA662">
        <v>864</v>
      </c>
      <c r="AB662">
        <v>1004.9</v>
      </c>
      <c r="AC662" s="2">
        <f>(Table2[[#This Row],[Close Price]]/Table2[[#This Row],[Day Low]])-1</f>
        <v>4.9123532757640032E-3</v>
      </c>
      <c r="AD662" s="2">
        <f>(Table2[[#This Row],[Day High]]/Table2[[#This Row],[Close Price]])-1</f>
        <v>8.5417309869300073E-3</v>
      </c>
      <c r="AE662" s="2">
        <f>(Table2[[#This Row],[Close Price]]/Table2[[#This Row],[Current Week Low]])-1</f>
        <v>5.2242280039311861E-3</v>
      </c>
      <c r="AF662" s="2">
        <f>(Table2[[#This Row],[Current Week High]]/Table2[[#This Row],[Close Price]])-1</f>
        <v>2.181743336420694E-2</v>
      </c>
      <c r="AG662" s="2">
        <f>(Table2[[#This Row],[Close Price]]/Table2[[#This Row],[Current Month Low]])-1</f>
        <v>0.12465277777777772</v>
      </c>
      <c r="AH662" s="2">
        <f>(Table2[[#This Row],[Current Month High]]/Table2[[#This Row],[Close Price]])-1</f>
        <v>3.4166923947720473E-2</v>
      </c>
      <c r="AI662">
        <v>12.380364309972199</v>
      </c>
      <c r="AJ662">
        <v>27.352555701179501</v>
      </c>
      <c r="AK662" t="str">
        <f>IF(AND(Table2[[#This Row],[20D EMA]]&gt;Table2[[#This Row],[50D EMA]],Table2[[#This Row],[50D EMA]]&gt;Table2[[#This Row],[200D EMA]]),"Uptrend","Downtrend/NoTrend")</f>
        <v>Downtrend/NoTrend</v>
      </c>
      <c r="AL662">
        <v>-0.14000000000000001</v>
      </c>
      <c r="AM662" t="s">
        <v>10126</v>
      </c>
      <c r="AN662">
        <v>1.9</v>
      </c>
      <c r="AO662" t="s">
        <v>10125</v>
      </c>
      <c r="AP662">
        <v>-6.6966543070636E-2</v>
      </c>
      <c r="AQ662">
        <f>(Table2[[#This Row],[Sharpe Ratio]]-AVERAGE(Table2[Sharpe Ratio]))/_xlfn.STDEV.P(Table2[Sharpe Ratio])</f>
        <v>-1.3689067527671204</v>
      </c>
      <c r="AR6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63" spans="1:44" x14ac:dyDescent="0.3">
      <c r="A663" t="s">
        <v>1372</v>
      </c>
      <c r="B663" t="s">
        <v>1373</v>
      </c>
      <c r="C663" t="s">
        <v>10084</v>
      </c>
      <c r="D663" t="s">
        <v>375</v>
      </c>
      <c r="E663">
        <v>7455.1335569699904</v>
      </c>
      <c r="F663">
        <v>674.3</v>
      </c>
      <c r="G663">
        <v>-24.607010300119999</v>
      </c>
      <c r="H663">
        <f>(Table2[[#This Row],[1Y Return vs Nifty]]-AVERAGE(Table2[1Y Return vs Nifty]))/_xlfn.STDEV.P(Table2[1Y Return vs Nifty])</f>
        <v>-0.82815835677185534</v>
      </c>
      <c r="I663">
        <v>6.10731395098954</v>
      </c>
      <c r="J663">
        <f>(Table2[[#This Row],[1M Return vs Nifty]]-AVERAGE(Table2[1M Return vs Nifty]))/_xlfn.STDEV.P(Table2[1M Return vs Nifty])</f>
        <v>0.39347606905466798</v>
      </c>
      <c r="K663">
        <v>-19.064854519619399</v>
      </c>
      <c r="L663">
        <f>(Table2[[#This Row],[6M Return vs Nifty]]-AVERAGE(Table2[6M Return vs Nifty]))/_xlfn.STDEV.P(Table2[6M Return vs Nifty])</f>
        <v>-0.97796181984746811</v>
      </c>
      <c r="M663">
        <v>-1.3528453439111401</v>
      </c>
      <c r="N663">
        <f>(Table2[[#This Row],[1W Return vs Nifty]]-AVERAGE(Table2[1W Return vs Nifty]))/_xlfn.STDEV.P(Table2[1W Return vs Nifty])</f>
        <v>0.30708701551011103</v>
      </c>
      <c r="O663">
        <v>668.05</v>
      </c>
      <c r="P663">
        <v>647.38198935291496</v>
      </c>
      <c r="Q663">
        <v>642.926216605479</v>
      </c>
      <c r="R663">
        <v>49.664117332531603</v>
      </c>
      <c r="S663" s="2">
        <f>(Table2[[#This Row],[Close Price]]-Table2[[#This Row],[20D EMA]])/Table2[[#This Row],[20D EMA]]</f>
        <v>9.355587156649952E-3</v>
      </c>
      <c r="T663" s="2">
        <f>(Table2[[#This Row],[Close Price]]-Table2[[#This Row],[50D EMA]])/Table2[[#This Row],[50D EMA]]</f>
        <v>4.1579795375510306E-2</v>
      </c>
      <c r="U663" s="2">
        <f>(Table2[[#This Row],[Close Price]]-Table2[[#This Row],[200D EMA]])/Table2[[#This Row],[200D EMA]]</f>
        <v>4.8798419762952294E-2</v>
      </c>
      <c r="V663">
        <v>1.2291836179365301</v>
      </c>
      <c r="W663">
        <v>672</v>
      </c>
      <c r="X663">
        <v>692.55</v>
      </c>
      <c r="Y663">
        <v>663.9</v>
      </c>
      <c r="Z663">
        <v>720.8</v>
      </c>
      <c r="AA663">
        <v>578.79999999999995</v>
      </c>
      <c r="AB663">
        <v>720.8</v>
      </c>
      <c r="AC663" s="2">
        <f>(Table2[[#This Row],[Close Price]]/Table2[[#This Row],[Day Low]])-1</f>
        <v>3.4226190476189799E-3</v>
      </c>
      <c r="AD663" s="2">
        <f>(Table2[[#This Row],[Day High]]/Table2[[#This Row],[Close Price]])-1</f>
        <v>2.706510455286959E-2</v>
      </c>
      <c r="AE663" s="2">
        <f>(Table2[[#This Row],[Close Price]]/Table2[[#This Row],[Current Week Low]])-1</f>
        <v>1.5665009790631013E-2</v>
      </c>
      <c r="AF663" s="2">
        <f>(Table2[[#This Row],[Current Week High]]/Table2[[#This Row],[Close Price]])-1</f>
        <v>6.8960403381284285E-2</v>
      </c>
      <c r="AG663" s="2">
        <f>(Table2[[#This Row],[Close Price]]/Table2[[#This Row],[Current Month Low]])-1</f>
        <v>0.16499654457498281</v>
      </c>
      <c r="AH663" s="2">
        <f>(Table2[[#This Row],[Current Month High]]/Table2[[#This Row],[Close Price]])-1</f>
        <v>6.8960403381284285E-2</v>
      </c>
      <c r="AI663">
        <v>15.0823075782292</v>
      </c>
      <c r="AJ663">
        <v>29.337297400978201</v>
      </c>
      <c r="AK663" t="str">
        <f>IF(AND(Table2[[#This Row],[20D EMA]]&gt;Table2[[#This Row],[50D EMA]],Table2[[#This Row],[50D EMA]]&gt;Table2[[#This Row],[200D EMA]]),"Uptrend","Downtrend/NoTrend")</f>
        <v>Uptrend</v>
      </c>
      <c r="AL663">
        <v>0.02</v>
      </c>
      <c r="AM663" t="s">
        <v>10125</v>
      </c>
      <c r="AN663">
        <v>0.42</v>
      </c>
      <c r="AO663" t="s">
        <v>10125</v>
      </c>
      <c r="AP663">
        <v>-6.7522953132182997E-2</v>
      </c>
      <c r="AQ663">
        <f>(Table2[[#This Row],[Sharpe Ratio]]-AVERAGE(Table2[Sharpe Ratio]))/_xlfn.STDEV.P(Table2[Sharpe Ratio])</f>
        <v>-1.3751974632405624</v>
      </c>
      <c r="AR6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-2.4807545552951069</v>
      </c>
    </row>
    <row r="664" spans="1:44" x14ac:dyDescent="0.3">
      <c r="A664" t="s">
        <v>675</v>
      </c>
      <c r="B664" t="s">
        <v>676</v>
      </c>
      <c r="C664" t="s">
        <v>10090</v>
      </c>
      <c r="D664" t="s">
        <v>542</v>
      </c>
      <c r="E664">
        <v>24876.839401875</v>
      </c>
      <c r="F664">
        <v>686.25</v>
      </c>
      <c r="G664">
        <v>9.1321514205279204</v>
      </c>
      <c r="H664">
        <f>(Table2[[#This Row],[1Y Return vs Nifty]]-AVERAGE(Table2[1Y Return vs Nifty]))/_xlfn.STDEV.P(Table2[1Y Return vs Nifty])</f>
        <v>-0.42440612331575306</v>
      </c>
      <c r="I664">
        <v>5.8631808595984696</v>
      </c>
      <c r="J664">
        <f>(Table2[[#This Row],[1M Return vs Nifty]]-AVERAGE(Table2[1M Return vs Nifty]))/_xlfn.STDEV.P(Table2[1M Return vs Nifty])</f>
        <v>0.37086525631731859</v>
      </c>
      <c r="K664">
        <v>-2.9628523206692798</v>
      </c>
      <c r="L664">
        <f>(Table2[[#This Row],[6M Return vs Nifty]]-AVERAGE(Table2[6M Return vs Nifty]))/_xlfn.STDEV.P(Table2[6M Return vs Nifty])</f>
        <v>-0.48604647351156471</v>
      </c>
      <c r="M664">
        <v>-6.0022965286213097</v>
      </c>
      <c r="N664">
        <f>(Table2[[#This Row],[1W Return vs Nifty]]-AVERAGE(Table2[1W Return vs Nifty]))/_xlfn.STDEV.P(Table2[1W Return vs Nifty])</f>
        <v>-0.60468676937381638</v>
      </c>
      <c r="O664">
        <v>676.85</v>
      </c>
      <c r="P664">
        <v>670.69465168007002</v>
      </c>
      <c r="Q664">
        <v>631.50110259478095</v>
      </c>
      <c r="R664">
        <v>53.7171322574019</v>
      </c>
      <c r="S664" s="2">
        <f>(Table2[[#This Row],[Close Price]]-Table2[[#This Row],[20D EMA]])/Table2[[#This Row],[20D EMA]]</f>
        <v>1.388786289428969E-2</v>
      </c>
      <c r="T664" s="2">
        <f>(Table2[[#This Row],[Close Price]]-Table2[[#This Row],[50D EMA]])/Table2[[#This Row],[50D EMA]]</f>
        <v>2.3192891550520487E-2</v>
      </c>
      <c r="U664" s="2">
        <f>(Table2[[#This Row],[Close Price]]-Table2[[#This Row],[200D EMA]])/Table2[[#This Row],[200D EMA]]</f>
        <v>8.6696439927437627E-2</v>
      </c>
      <c r="V664">
        <v>0.90855098185479699</v>
      </c>
      <c r="W664">
        <v>684.3</v>
      </c>
      <c r="X664">
        <v>696.9</v>
      </c>
      <c r="Y664">
        <v>677.65</v>
      </c>
      <c r="Z664">
        <v>713.55</v>
      </c>
      <c r="AA664">
        <v>563</v>
      </c>
      <c r="AB664">
        <v>718.8</v>
      </c>
      <c r="AC664" s="2">
        <f>(Table2[[#This Row],[Close Price]]/Table2[[#This Row],[Day Low]])-1</f>
        <v>2.8496273564226904E-3</v>
      </c>
      <c r="AD664" s="2">
        <f>(Table2[[#This Row],[Day High]]/Table2[[#This Row],[Close Price]])-1</f>
        <v>1.551912568306002E-2</v>
      </c>
      <c r="AE664" s="2">
        <f>(Table2[[#This Row],[Close Price]]/Table2[[#This Row],[Current Week Low]])-1</f>
        <v>1.2690917140116609E-2</v>
      </c>
      <c r="AF664" s="2">
        <f>(Table2[[#This Row],[Current Week High]]/Table2[[#This Row],[Close Price]])-1</f>
        <v>3.9781420765027331E-2</v>
      </c>
      <c r="AG664" s="2">
        <f>(Table2[[#This Row],[Close Price]]/Table2[[#This Row],[Current Month Low]])-1</f>
        <v>0.21891651865008876</v>
      </c>
      <c r="AH664" s="2">
        <f>(Table2[[#This Row],[Current Month High]]/Table2[[#This Row],[Close Price]])-1</f>
        <v>4.7431693989070878E-2</v>
      </c>
      <c r="AI664">
        <v>12.0947176684881</v>
      </c>
      <c r="AJ664">
        <v>56.678082191780803</v>
      </c>
      <c r="AK664" t="str">
        <f>IF(AND(Table2[[#This Row],[20D EMA]]&gt;Table2[[#This Row],[50D EMA]],Table2[[#This Row],[50D EMA]]&gt;Table2[[#This Row],[200D EMA]]),"Uptrend","Downtrend/NoTrend")</f>
        <v>Uptrend</v>
      </c>
      <c r="AL664">
        <v>-0.09</v>
      </c>
      <c r="AM664" t="s">
        <v>10126</v>
      </c>
      <c r="AN664">
        <v>4.28</v>
      </c>
      <c r="AO664" t="s">
        <v>10125</v>
      </c>
      <c r="AP664">
        <v>-6.9418735756974007E-2</v>
      </c>
      <c r="AQ664">
        <f>(Table2[[#This Row],[Sharpe Ratio]]-AVERAGE(Table2[Sharpe Ratio]))/_xlfn.STDEV.P(Table2[Sharpe Ratio])</f>
        <v>-1.3966309714341143</v>
      </c>
      <c r="AR6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-2.5409050813179297</v>
      </c>
    </row>
    <row r="665" spans="1:44" x14ac:dyDescent="0.3">
      <c r="A665" t="s">
        <v>1912</v>
      </c>
      <c r="B665" t="s">
        <v>1913</v>
      </c>
      <c r="C665" t="s">
        <v>10084</v>
      </c>
      <c r="D665" t="s">
        <v>230</v>
      </c>
      <c r="E665">
        <v>3315.3130362000002</v>
      </c>
      <c r="F665">
        <v>485.65</v>
      </c>
      <c r="G665">
        <v>-50.185347444738802</v>
      </c>
      <c r="H665">
        <f>(Table2[[#This Row],[1Y Return vs Nifty]]-AVERAGE(Table2[1Y Return vs Nifty]))/_xlfn.STDEV.P(Table2[1Y Return vs Nifty])</f>
        <v>-1.1342510462032245</v>
      </c>
      <c r="I665">
        <v>5.55047937668422</v>
      </c>
      <c r="J665">
        <f>(Table2[[#This Row],[1M Return vs Nifty]]-AVERAGE(Table2[1M Return vs Nifty]))/_xlfn.STDEV.P(Table2[1M Return vs Nifty])</f>
        <v>0.34190386221634594</v>
      </c>
      <c r="K665">
        <v>-20.661294328296702</v>
      </c>
      <c r="L665">
        <f>(Table2[[#This Row],[6M Return vs Nifty]]-AVERAGE(Table2[6M Return vs Nifty]))/_xlfn.STDEV.P(Table2[6M Return vs Nifty])</f>
        <v>-1.0267329746198308</v>
      </c>
      <c r="M665">
        <v>1.7578854382920699</v>
      </c>
      <c r="N665">
        <f>(Table2[[#This Row],[1W Return vs Nifty]]-AVERAGE(Table2[1W Return vs Nifty]))/_xlfn.STDEV.P(Table2[1W Return vs Nifty])</f>
        <v>0.91711229943427486</v>
      </c>
      <c r="O665">
        <v>456.2</v>
      </c>
      <c r="P665">
        <v>450.04217645330999</v>
      </c>
      <c r="Q665">
        <v>498.31143319348001</v>
      </c>
      <c r="R665">
        <v>73.021390553533294</v>
      </c>
      <c r="S665" s="2">
        <f>(Table2[[#This Row],[Close Price]]-Table2[[#This Row],[20D EMA]])/Table2[[#This Row],[20D EMA]]</f>
        <v>6.4555019728189361E-2</v>
      </c>
      <c r="T665" s="2">
        <f>(Table2[[#This Row],[Close Price]]-Table2[[#This Row],[50D EMA]])/Table2[[#This Row],[50D EMA]]</f>
        <v>7.9121081111348121E-2</v>
      </c>
      <c r="U665" s="2">
        <f>(Table2[[#This Row],[Close Price]]-Table2[[#This Row],[200D EMA]])/Table2[[#This Row],[200D EMA]]</f>
        <v>-2.5408674876949824E-2</v>
      </c>
      <c r="V665">
        <v>2.3221356631654899</v>
      </c>
      <c r="W665">
        <v>472</v>
      </c>
      <c r="X665">
        <v>492.65</v>
      </c>
      <c r="Y665">
        <v>468.45</v>
      </c>
      <c r="Z665">
        <v>496.5</v>
      </c>
      <c r="AA665">
        <v>400</v>
      </c>
      <c r="AB665">
        <v>496.5</v>
      </c>
      <c r="AC665" s="2">
        <f>(Table2[[#This Row],[Close Price]]/Table2[[#This Row],[Day Low]])-1</f>
        <v>2.8919491525423613E-2</v>
      </c>
      <c r="AD665" s="2">
        <f>(Table2[[#This Row],[Day High]]/Table2[[#This Row],[Close Price]])-1</f>
        <v>1.4413672397817434E-2</v>
      </c>
      <c r="AE665" s="2">
        <f>(Table2[[#This Row],[Close Price]]/Table2[[#This Row],[Current Week Low]])-1</f>
        <v>3.6716832105881059E-2</v>
      </c>
      <c r="AF665" s="2">
        <f>(Table2[[#This Row],[Current Week High]]/Table2[[#This Row],[Close Price]])-1</f>
        <v>2.2341192216617012E-2</v>
      </c>
      <c r="AG665" s="2">
        <f>(Table2[[#This Row],[Close Price]]/Table2[[#This Row],[Current Month Low]])-1</f>
        <v>0.2141249999999999</v>
      </c>
      <c r="AH665" s="2">
        <f>(Table2[[#This Row],[Current Month High]]/Table2[[#This Row],[Close Price]])-1</f>
        <v>2.2341192216617012E-2</v>
      </c>
      <c r="AI665">
        <v>43.096880469473902</v>
      </c>
      <c r="AJ665">
        <v>21.412499999999898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-0.02</v>
      </c>
      <c r="AM665" t="s">
        <v>10126</v>
      </c>
      <c r="AN665">
        <v>9.18</v>
      </c>
      <c r="AO665" t="s">
        <v>10125</v>
      </c>
      <c r="AP665">
        <v>-6.9879459971112001E-2</v>
      </c>
      <c r="AQ665">
        <f>(Table2[[#This Row],[Sharpe Ratio]]-AVERAGE(Table2[Sharpe Ratio]))/_xlfn.STDEV.P(Table2[Sharpe Ratio])</f>
        <v>-1.401839868324275</v>
      </c>
      <c r="AR6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66" spans="1:44" x14ac:dyDescent="0.3">
      <c r="A666" t="s">
        <v>1828</v>
      </c>
      <c r="B666" t="s">
        <v>1829</v>
      </c>
      <c r="C666" t="s">
        <v>10087</v>
      </c>
      <c r="D666" t="s">
        <v>151</v>
      </c>
      <c r="E666">
        <v>3680.6563120249998</v>
      </c>
      <c r="F666">
        <v>779.65</v>
      </c>
      <c r="G666">
        <v>36.174787694898399</v>
      </c>
      <c r="H666">
        <f>(Table2[[#This Row],[1Y Return vs Nifty]]-AVERAGE(Table2[1Y Return vs Nifty]))/_xlfn.STDEV.P(Table2[1Y Return vs Nifty])</f>
        <v>-0.10079035346584311</v>
      </c>
      <c r="I666">
        <v>-16.672171967694101</v>
      </c>
      <c r="J666">
        <f>(Table2[[#This Row],[1M Return vs Nifty]]-AVERAGE(Table2[1M Return vs Nifty]))/_xlfn.STDEV.P(Table2[1M Return vs Nifty])</f>
        <v>-1.7162858129811347</v>
      </c>
      <c r="K666">
        <v>-0.55410120620148695</v>
      </c>
      <c r="L666">
        <f>(Table2[[#This Row],[6M Return vs Nifty]]-AVERAGE(Table2[6M Return vs Nifty]))/_xlfn.STDEV.P(Table2[6M Return vs Nifty])</f>
        <v>-0.41245924975701359</v>
      </c>
      <c r="M666">
        <v>-11.1965891090158</v>
      </c>
      <c r="N666">
        <f>(Table2[[#This Row],[1W Return vs Nifty]]-AVERAGE(Table2[1W Return vs Nifty]))/_xlfn.STDEV.P(Table2[1W Return vs Nifty])</f>
        <v>-1.6233058746555968</v>
      </c>
      <c r="O666">
        <v>816.67</v>
      </c>
      <c r="P666">
        <v>810.00973564246499</v>
      </c>
      <c r="Q666">
        <v>727.02389099211996</v>
      </c>
      <c r="R666">
        <v>37.800957152956897</v>
      </c>
      <c r="S666" s="2">
        <f>(Table2[[#This Row],[Close Price]]-Table2[[#This Row],[20D EMA]])/Table2[[#This Row],[20D EMA]]</f>
        <v>-4.5330427222746009E-2</v>
      </c>
      <c r="T666" s="2">
        <f>(Table2[[#This Row],[Close Price]]-Table2[[#This Row],[50D EMA]])/Table2[[#This Row],[50D EMA]]</f>
        <v>-3.7480704621883305E-2</v>
      </c>
      <c r="U666" s="2">
        <f>(Table2[[#This Row],[Close Price]]-Table2[[#This Row],[200D EMA]])/Table2[[#This Row],[200D EMA]]</f>
        <v>7.2385666633409743E-2</v>
      </c>
      <c r="V666">
        <v>1.5550717953895501</v>
      </c>
      <c r="W666">
        <v>754</v>
      </c>
      <c r="X666">
        <v>783.95</v>
      </c>
      <c r="Y666">
        <v>754</v>
      </c>
      <c r="Z666">
        <v>850.1</v>
      </c>
      <c r="AA666">
        <v>754</v>
      </c>
      <c r="AB666">
        <v>918.35</v>
      </c>
      <c r="AC666" s="2">
        <f>(Table2[[#This Row],[Close Price]]/Table2[[#This Row],[Day Low]])-1</f>
        <v>3.4018567639257258E-2</v>
      </c>
      <c r="AD666" s="2">
        <f>(Table2[[#This Row],[Day High]]/Table2[[#This Row],[Close Price]])-1</f>
        <v>5.51529532482542E-3</v>
      </c>
      <c r="AE666" s="2">
        <f>(Table2[[#This Row],[Close Price]]/Table2[[#This Row],[Current Week Low]])-1</f>
        <v>3.4018567639257258E-2</v>
      </c>
      <c r="AF666" s="2">
        <f>(Table2[[#This Row],[Current Week High]]/Table2[[#This Row],[Close Price]])-1</f>
        <v>9.0361059449753256E-2</v>
      </c>
      <c r="AG666" s="2">
        <f>(Table2[[#This Row],[Close Price]]/Table2[[#This Row],[Current Month Low]])-1</f>
        <v>3.4018567639257258E-2</v>
      </c>
      <c r="AH666" s="2">
        <f>(Table2[[#This Row],[Current Month High]]/Table2[[#This Row],[Close Price]])-1</f>
        <v>0.17790033989610721</v>
      </c>
      <c r="AI666">
        <v>24.876547168601299</v>
      </c>
      <c r="AJ666">
        <v>63.106694560669403</v>
      </c>
      <c r="AK666" t="str">
        <f>IF(AND(Table2[[#This Row],[20D EMA]]&gt;Table2[[#This Row],[50D EMA]],Table2[[#This Row],[50D EMA]]&gt;Table2[[#This Row],[200D EMA]]),"Uptrend","Downtrend/NoTrend")</f>
        <v>Uptrend</v>
      </c>
      <c r="AL666">
        <v>0.06</v>
      </c>
      <c r="AM666" t="s">
        <v>10125</v>
      </c>
      <c r="AN666">
        <v>-1.66</v>
      </c>
      <c r="AO666" t="s">
        <v>10126</v>
      </c>
      <c r="AP666">
        <v>-7.1562229108175002E-2</v>
      </c>
      <c r="AQ666">
        <f>(Table2[[#This Row],[Sharpe Ratio]]-AVERAGE(Table2[Sharpe Ratio]))/_xlfn.STDEV.P(Table2[Sharpe Ratio])</f>
        <v>-1.4208650696397855</v>
      </c>
      <c r="AR6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-5.2737063604993741</v>
      </c>
    </row>
    <row r="667" spans="1:44" x14ac:dyDescent="0.3">
      <c r="A667" t="s">
        <v>2374</v>
      </c>
      <c r="B667" t="s">
        <v>2375</v>
      </c>
      <c r="C667" t="s">
        <v>10082</v>
      </c>
      <c r="D667" t="s">
        <v>275</v>
      </c>
      <c r="E667">
        <v>1959.3428188400001</v>
      </c>
      <c r="F667">
        <v>606.79999999999995</v>
      </c>
      <c r="G667">
        <v>-19.726432609604402</v>
      </c>
      <c r="H667">
        <f>(Table2[[#This Row],[1Y Return vs Nifty]]-AVERAGE(Table2[1Y Return vs Nifty]))/_xlfn.STDEV.P(Table2[1Y Return vs Nifty])</f>
        <v>-0.7697531077198092</v>
      </c>
      <c r="I667">
        <v>0.13073072598788099</v>
      </c>
      <c r="J667">
        <f>(Table2[[#This Row],[1M Return vs Nifty]]-AVERAGE(Table2[1M Return vs Nifty]))/_xlfn.STDEV.P(Table2[1M Return vs Nifty])</f>
        <v>-0.16005562687272429</v>
      </c>
      <c r="K667">
        <v>-26.005409770572701</v>
      </c>
      <c r="L667">
        <f>(Table2[[#This Row],[6M Return vs Nifty]]-AVERAGE(Table2[6M Return vs Nifty]))/_xlfn.STDEV.P(Table2[6M Return vs Nifty])</f>
        <v>-1.1899954289509855</v>
      </c>
      <c r="M667">
        <v>-7.26812335615395</v>
      </c>
      <c r="N667">
        <f>(Table2[[#This Row],[1W Return vs Nifty]]-AVERAGE(Table2[1W Return vs Nifty]))/_xlfn.STDEV.P(Table2[1W Return vs Nifty])</f>
        <v>-0.85291987726028962</v>
      </c>
      <c r="O667">
        <v>615.1</v>
      </c>
      <c r="P667">
        <v>607.781338072273</v>
      </c>
      <c r="Q667">
        <v>617.62759167509603</v>
      </c>
      <c r="R667">
        <v>40.967551492207399</v>
      </c>
      <c r="S667" s="2">
        <f>(Table2[[#This Row],[Close Price]]-Table2[[#This Row],[20D EMA]])/Table2[[#This Row],[20D EMA]]</f>
        <v>-1.3493740855145615E-2</v>
      </c>
      <c r="T667" s="2">
        <f>(Table2[[#This Row],[Close Price]]-Table2[[#This Row],[50D EMA]])/Table2[[#This Row],[50D EMA]]</f>
        <v>-1.6146235673928399E-3</v>
      </c>
      <c r="U667" s="2">
        <f>(Table2[[#This Row],[Close Price]]-Table2[[#This Row],[200D EMA]])/Table2[[#This Row],[200D EMA]]</f>
        <v>-1.7530939065934645E-2</v>
      </c>
      <c r="V667">
        <v>0.96558260352626002</v>
      </c>
      <c r="W667">
        <v>599.95000000000005</v>
      </c>
      <c r="X667">
        <v>627.95000000000005</v>
      </c>
      <c r="Y667">
        <v>599.95000000000005</v>
      </c>
      <c r="Z667">
        <v>643</v>
      </c>
      <c r="AA667">
        <v>528.04999999999995</v>
      </c>
      <c r="AB667">
        <v>684</v>
      </c>
      <c r="AC667" s="2">
        <f>(Table2[[#This Row],[Close Price]]/Table2[[#This Row],[Day Low]])-1</f>
        <v>1.1417618134844432E-2</v>
      </c>
      <c r="AD667" s="2">
        <f>(Table2[[#This Row],[Day High]]/Table2[[#This Row],[Close Price]])-1</f>
        <v>3.4854976928147874E-2</v>
      </c>
      <c r="AE667" s="2">
        <f>(Table2[[#This Row],[Close Price]]/Table2[[#This Row],[Current Week Low]])-1</f>
        <v>1.1417618134844432E-2</v>
      </c>
      <c r="AF667" s="2">
        <f>(Table2[[#This Row],[Current Week High]]/Table2[[#This Row],[Close Price]])-1</f>
        <v>5.9657218193803541E-2</v>
      </c>
      <c r="AG667" s="2">
        <f>(Table2[[#This Row],[Close Price]]/Table2[[#This Row],[Current Month Low]])-1</f>
        <v>0.14913360477227533</v>
      </c>
      <c r="AH667" s="2">
        <f>(Table2[[#This Row],[Current Month High]]/Table2[[#This Row],[Close Price]])-1</f>
        <v>0.12722478576137131</v>
      </c>
      <c r="AI667">
        <v>26.5491100856954</v>
      </c>
      <c r="AJ667">
        <v>35.265269728042703</v>
      </c>
      <c r="AK667" t="str">
        <f>IF(AND(Table2[[#This Row],[20D EMA]]&gt;Table2[[#This Row],[50D EMA]],Table2[[#This Row],[50D EMA]]&gt;Table2[[#This Row],[200D EMA]]),"Uptrend","Downtrend/NoTrend")</f>
        <v>Downtrend/NoTrend</v>
      </c>
      <c r="AL667">
        <v>-0.06</v>
      </c>
      <c r="AM667" t="s">
        <v>10126</v>
      </c>
      <c r="AN667">
        <v>1.37</v>
      </c>
      <c r="AO667" t="s">
        <v>10125</v>
      </c>
      <c r="AP667">
        <v>-7.2531730376201003E-2</v>
      </c>
      <c r="AQ667">
        <f>(Table2[[#This Row],[Sharpe Ratio]]-AVERAGE(Table2[Sharpe Ratio]))/_xlfn.STDEV.P(Table2[Sharpe Ratio])</f>
        <v>-1.4318261434992872</v>
      </c>
      <c r="AR6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68" spans="1:44" x14ac:dyDescent="0.3">
      <c r="A668" t="s">
        <v>1222</v>
      </c>
      <c r="B668" t="s">
        <v>1223</v>
      </c>
      <c r="C668" t="s">
        <v>10088</v>
      </c>
      <c r="D668" t="s">
        <v>480</v>
      </c>
      <c r="E668">
        <v>8904.2194208849996</v>
      </c>
      <c r="F668">
        <v>291.64999999999998</v>
      </c>
      <c r="G668">
        <v>-33.333828945426603</v>
      </c>
      <c r="H668">
        <f>(Table2[[#This Row],[1Y Return vs Nifty]]-AVERAGE(Table2[1Y Return vs Nifty]))/_xlfn.STDEV.P(Table2[1Y Return vs Nifty])</f>
        <v>-0.93259107943943076</v>
      </c>
      <c r="I668">
        <v>10.620245580018</v>
      </c>
      <c r="J668">
        <f>(Table2[[#This Row],[1M Return vs Nifty]]-AVERAGE(Table2[1M Return vs Nifty]))/_xlfn.STDEV.P(Table2[1M Return vs Nifty])</f>
        <v>0.81144911555563082</v>
      </c>
      <c r="K668">
        <v>-5.2813777773250097</v>
      </c>
      <c r="L668">
        <f>(Table2[[#This Row],[6M Return vs Nifty]]-AVERAGE(Table2[6M Return vs Nifty]))/_xlfn.STDEV.P(Table2[6M Return vs Nifty])</f>
        <v>-0.55687730801944824</v>
      </c>
      <c r="M668">
        <v>0.27357481526010202</v>
      </c>
      <c r="N668">
        <f>(Table2[[#This Row],[1W Return vs Nifty]]-AVERAGE(Table2[1W Return vs Nifty]))/_xlfn.STDEV.P(Table2[1W Return vs Nifty])</f>
        <v>0.62603374823756175</v>
      </c>
      <c r="O668">
        <v>283.11</v>
      </c>
      <c r="P668">
        <v>270.12501026116701</v>
      </c>
      <c r="Q668">
        <v>275.081818785736</v>
      </c>
      <c r="R668">
        <v>60.983277450166199</v>
      </c>
      <c r="S668" s="2">
        <f>(Table2[[#This Row],[Close Price]]-Table2[[#This Row],[20D EMA]])/Table2[[#This Row],[20D EMA]]</f>
        <v>3.0164953551622915E-2</v>
      </c>
      <c r="T668" s="2">
        <f>(Table2[[#This Row],[Close Price]]-Table2[[#This Row],[50D EMA]])/Table2[[#This Row],[50D EMA]]</f>
        <v>7.9685289851620197E-2</v>
      </c>
      <c r="U668" s="2">
        <f>(Table2[[#This Row],[Close Price]]-Table2[[#This Row],[200D EMA]])/Table2[[#This Row],[200D EMA]]</f>
        <v>6.0230011883006689E-2</v>
      </c>
      <c r="V668">
        <v>0.74144987890807901</v>
      </c>
      <c r="W668">
        <v>289.5</v>
      </c>
      <c r="X668">
        <v>295.8</v>
      </c>
      <c r="Y668">
        <v>280.8</v>
      </c>
      <c r="Z668">
        <v>306.39999999999998</v>
      </c>
      <c r="AA668">
        <v>261.10000000000002</v>
      </c>
      <c r="AB668">
        <v>306.39999999999998</v>
      </c>
      <c r="AC668" s="2">
        <f>(Table2[[#This Row],[Close Price]]/Table2[[#This Row],[Day Low]])-1</f>
        <v>7.4265975820380081E-3</v>
      </c>
      <c r="AD668" s="2">
        <f>(Table2[[#This Row],[Day High]]/Table2[[#This Row],[Close Price]])-1</f>
        <v>1.4229384536259326E-2</v>
      </c>
      <c r="AE668" s="2">
        <f>(Table2[[#This Row],[Close Price]]/Table2[[#This Row],[Current Week Low]])-1</f>
        <v>3.8639601139601076E-2</v>
      </c>
      <c r="AF668" s="2">
        <f>(Table2[[#This Row],[Current Week High]]/Table2[[#This Row],[Close Price]])-1</f>
        <v>5.0574318532487617E-2</v>
      </c>
      <c r="AG668" s="2">
        <f>(Table2[[#This Row],[Close Price]]/Table2[[#This Row],[Current Month Low]])-1</f>
        <v>0.11700497893527362</v>
      </c>
      <c r="AH668" s="2">
        <f>(Table2[[#This Row],[Current Month High]]/Table2[[#This Row],[Close Price]])-1</f>
        <v>5.0574318532487617E-2</v>
      </c>
      <c r="AI668">
        <v>16.2009257671867</v>
      </c>
      <c r="AJ668">
        <v>36.924882629107898</v>
      </c>
      <c r="AK668" t="str">
        <f>IF(AND(Table2[[#This Row],[20D EMA]]&gt;Table2[[#This Row],[50D EMA]],Table2[[#This Row],[50D EMA]]&gt;Table2[[#This Row],[200D EMA]]),"Uptrend","Downtrend/NoTrend")</f>
        <v>Downtrend/NoTrend</v>
      </c>
      <c r="AL668">
        <v>0.15</v>
      </c>
      <c r="AM668" t="s">
        <v>10125</v>
      </c>
      <c r="AN668">
        <v>1.57</v>
      </c>
      <c r="AO668" t="s">
        <v>10125</v>
      </c>
      <c r="AP668">
        <v>-7.2660130535720999E-2</v>
      </c>
      <c r="AQ668">
        <f>(Table2[[#This Row],[Sharpe Ratio]]-AVERAGE(Table2[Sharpe Ratio]))/_xlfn.STDEV.P(Table2[Sharpe Ratio])</f>
        <v>-1.4332778214686579</v>
      </c>
      <c r="AR6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69" spans="1:44" x14ac:dyDescent="0.3">
      <c r="A669" t="s">
        <v>2263</v>
      </c>
      <c r="B669" t="s">
        <v>2264</v>
      </c>
      <c r="C669" t="s">
        <v>10087</v>
      </c>
      <c r="D669" t="s">
        <v>526</v>
      </c>
      <c r="E669">
        <v>2191.9431831000002</v>
      </c>
      <c r="F669">
        <v>561</v>
      </c>
      <c r="G669">
        <v>-40.189933343048203</v>
      </c>
      <c r="H669">
        <f>(Table2[[#This Row],[1Y Return vs Nifty]]-AVERAGE(Table2[1Y Return vs Nifty]))/_xlfn.STDEV.P(Table2[1Y Return vs Nifty])</f>
        <v>-1.0146372039480263</v>
      </c>
      <c r="I669">
        <v>1.37400461145724</v>
      </c>
      <c r="J669">
        <f>(Table2[[#This Row],[1M Return vs Nifty]]-AVERAGE(Table2[1M Return vs Nifty]))/_xlfn.STDEV.P(Table2[1M Return vs Nifty])</f>
        <v>-4.4907644084297253E-2</v>
      </c>
      <c r="K669">
        <v>-26.190549723455</v>
      </c>
      <c r="L669">
        <f>(Table2[[#This Row],[6M Return vs Nifty]]-AVERAGE(Table2[6M Return vs Nifty]))/_xlfn.STDEV.P(Table2[6M Return vs Nifty])</f>
        <v>-1.1956514450735425</v>
      </c>
      <c r="M669">
        <v>-6.5009068113923796</v>
      </c>
      <c r="N669">
        <f>(Table2[[#This Row],[1W Return vs Nifty]]-AVERAGE(Table2[1W Return vs Nifty]))/_xlfn.STDEV.P(Table2[1W Return vs Nifty])</f>
        <v>-0.70246600538327308</v>
      </c>
      <c r="O669">
        <v>548.99</v>
      </c>
      <c r="P669">
        <v>545.60003941677303</v>
      </c>
      <c r="Q669">
        <v>603.12395478101405</v>
      </c>
      <c r="R669">
        <v>58.337283568183999</v>
      </c>
      <c r="S669" s="2">
        <f>(Table2[[#This Row],[Close Price]]-Table2[[#This Row],[20D EMA]])/Table2[[#This Row],[20D EMA]]</f>
        <v>2.1876536913240662E-2</v>
      </c>
      <c r="T669" s="2">
        <f>(Table2[[#This Row],[Close Price]]-Table2[[#This Row],[50D EMA]])/Table2[[#This Row],[50D EMA]]</f>
        <v>2.8225732167631402E-2</v>
      </c>
      <c r="U669" s="2">
        <f>(Table2[[#This Row],[Close Price]]-Table2[[#This Row],[200D EMA]])/Table2[[#This Row],[200D EMA]]</f>
        <v>-6.98429476181371E-2</v>
      </c>
      <c r="V669">
        <v>0.69413707490746801</v>
      </c>
      <c r="W669">
        <v>535.5</v>
      </c>
      <c r="X669">
        <v>582</v>
      </c>
      <c r="Y669">
        <v>534.54999999999995</v>
      </c>
      <c r="Z669">
        <v>582</v>
      </c>
      <c r="AA669">
        <v>461.05</v>
      </c>
      <c r="AB669">
        <v>582</v>
      </c>
      <c r="AC669" s="2">
        <f>(Table2[[#This Row],[Close Price]]/Table2[[#This Row],[Day Low]])-1</f>
        <v>4.7619047619047672E-2</v>
      </c>
      <c r="AD669" s="2">
        <f>(Table2[[#This Row],[Day High]]/Table2[[#This Row],[Close Price]])-1</f>
        <v>3.7433155080213831E-2</v>
      </c>
      <c r="AE669" s="2">
        <f>(Table2[[#This Row],[Close Price]]/Table2[[#This Row],[Current Week Low]])-1</f>
        <v>4.9480871761294676E-2</v>
      </c>
      <c r="AF669" s="2">
        <f>(Table2[[#This Row],[Current Week High]]/Table2[[#This Row],[Close Price]])-1</f>
        <v>3.7433155080213831E-2</v>
      </c>
      <c r="AG669" s="2">
        <f>(Table2[[#This Row],[Close Price]]/Table2[[#This Row],[Current Month Low]])-1</f>
        <v>0.21678776705346481</v>
      </c>
      <c r="AH669" s="2">
        <f>(Table2[[#This Row],[Current Month High]]/Table2[[#This Row],[Close Price]])-1</f>
        <v>3.7433155080213831E-2</v>
      </c>
      <c r="AI669">
        <v>41.122994652406398</v>
      </c>
      <c r="AJ669">
        <v>21.678776705346401</v>
      </c>
      <c r="AK669" t="str">
        <f>IF(AND(Table2[[#This Row],[20D EMA]]&gt;Table2[[#This Row],[50D EMA]],Table2[[#This Row],[50D EMA]]&gt;Table2[[#This Row],[200D EMA]]),"Uptrend","Downtrend/NoTrend")</f>
        <v>Downtrend/NoTrend</v>
      </c>
      <c r="AL669">
        <v>-0.03</v>
      </c>
      <c r="AM669" t="s">
        <v>10126</v>
      </c>
      <c r="AN669">
        <v>-1.6</v>
      </c>
      <c r="AO669" t="s">
        <v>10126</v>
      </c>
      <c r="AP669">
        <v>-7.4382646524928001E-2</v>
      </c>
      <c r="AQ669">
        <f>(Table2[[#This Row],[Sharpe Ratio]]-AVERAGE(Table2[Sharpe Ratio]))/_xlfn.STDEV.P(Table2[Sharpe Ratio])</f>
        <v>-1.4527523962882591</v>
      </c>
      <c r="AR6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70" spans="1:44" x14ac:dyDescent="0.3">
      <c r="A670" t="s">
        <v>851</v>
      </c>
      <c r="B670" t="s">
        <v>852</v>
      </c>
      <c r="C670" t="s">
        <v>10082</v>
      </c>
      <c r="D670" t="s">
        <v>62</v>
      </c>
      <c r="E670">
        <v>17230.723449839999</v>
      </c>
      <c r="F670">
        <v>876.6</v>
      </c>
      <c r="G670">
        <v>10.165657198212299</v>
      </c>
      <c r="H670">
        <f>(Table2[[#This Row],[1Y Return vs Nifty]]-AVERAGE(Table2[1Y Return vs Nifty]))/_xlfn.STDEV.P(Table2[1Y Return vs Nifty])</f>
        <v>-0.41203829184783353</v>
      </c>
      <c r="I670">
        <v>-12.065029322474601</v>
      </c>
      <c r="J670">
        <f>(Table2[[#This Row],[1M Return vs Nifty]]-AVERAGE(Table2[1M Return vs Nifty]))/_xlfn.STDEV.P(Table2[1M Return vs Nifty])</f>
        <v>-1.2895872486376165</v>
      </c>
      <c r="K670">
        <v>5.81944087576362</v>
      </c>
      <c r="L670">
        <f>(Table2[[#This Row],[6M Return vs Nifty]]-AVERAGE(Table2[6M Return vs Nifty]))/_xlfn.STDEV.P(Table2[6M Return vs Nifty])</f>
        <v>-0.21774786406109406</v>
      </c>
      <c r="M670">
        <v>1.5182446249549699</v>
      </c>
      <c r="N670">
        <f>(Table2[[#This Row],[1W Return vs Nifty]]-AVERAGE(Table2[1W Return vs Nifty]))/_xlfn.STDEV.P(Table2[1W Return vs Nifty])</f>
        <v>0.87011789026452868</v>
      </c>
      <c r="O670">
        <v>896.17</v>
      </c>
      <c r="P670">
        <v>923.77087424388401</v>
      </c>
      <c r="Q670">
        <v>877.09507298855601</v>
      </c>
      <c r="R670">
        <v>42.613441285665502</v>
      </c>
      <c r="S670" s="2">
        <f>(Table2[[#This Row],[Close Price]]-Table2[[#This Row],[20D EMA]])/Table2[[#This Row],[20D EMA]]</f>
        <v>-2.1837374605264557E-2</v>
      </c>
      <c r="T670" s="2">
        <f>(Table2[[#This Row],[Close Price]]-Table2[[#This Row],[50D EMA]])/Table2[[#This Row],[50D EMA]]</f>
        <v>-5.1063391972055658E-2</v>
      </c>
      <c r="U670" s="2">
        <f>(Table2[[#This Row],[Close Price]]-Table2[[#This Row],[200D EMA]])/Table2[[#This Row],[200D EMA]]</f>
        <v>-5.6444620862948231E-4</v>
      </c>
      <c r="V670">
        <v>2.1283460260516498</v>
      </c>
      <c r="W670">
        <v>870.2</v>
      </c>
      <c r="X670">
        <v>900.2</v>
      </c>
      <c r="Y670">
        <v>869.15</v>
      </c>
      <c r="Z670">
        <v>923</v>
      </c>
      <c r="AA670">
        <v>823.4</v>
      </c>
      <c r="AB670">
        <v>940.2</v>
      </c>
      <c r="AC670" s="2">
        <f>(Table2[[#This Row],[Close Price]]/Table2[[#This Row],[Day Low]])-1</f>
        <v>7.3546311192829172E-3</v>
      </c>
      <c r="AD670" s="2">
        <f>(Table2[[#This Row],[Day High]]/Table2[[#This Row],[Close Price]])-1</f>
        <v>2.6922199406798963E-2</v>
      </c>
      <c r="AE670" s="2">
        <f>(Table2[[#This Row],[Close Price]]/Table2[[#This Row],[Current Week Low]])-1</f>
        <v>8.571592935626704E-3</v>
      </c>
      <c r="AF670" s="2">
        <f>(Table2[[#This Row],[Current Week High]]/Table2[[#This Row],[Close Price]])-1</f>
        <v>5.293178188455383E-2</v>
      </c>
      <c r="AG670" s="2">
        <f>(Table2[[#This Row],[Close Price]]/Table2[[#This Row],[Current Month Low]])-1</f>
        <v>6.4610153024046602E-2</v>
      </c>
      <c r="AH670" s="2">
        <f>(Table2[[#This Row],[Current Month High]]/Table2[[#This Row],[Close Price]])-1</f>
        <v>7.2553045859000687E-2</v>
      </c>
      <c r="AI670">
        <v>24.800365046771599</v>
      </c>
      <c r="AJ670">
        <v>41.011823373280798</v>
      </c>
      <c r="AK670" t="str">
        <f>IF(AND(Table2[[#This Row],[20D EMA]]&gt;Table2[[#This Row],[50D EMA]],Table2[[#This Row],[50D EMA]]&gt;Table2[[#This Row],[200D EMA]]),"Uptrend","Downtrend/NoTrend")</f>
        <v>Downtrend/NoTrend</v>
      </c>
      <c r="AL670">
        <v>-0.15</v>
      </c>
      <c r="AM670" t="s">
        <v>10126</v>
      </c>
      <c r="AN670">
        <v>-2.2599999999999998</v>
      </c>
      <c r="AO670" t="s">
        <v>10126</v>
      </c>
      <c r="AP670">
        <v>-7.4498192980296002E-2</v>
      </c>
      <c r="AQ670">
        <f>(Table2[[#This Row],[Sharpe Ratio]]-AVERAGE(Table2[Sharpe Ratio]))/_xlfn.STDEV.P(Table2[Sharpe Ratio])</f>
        <v>-1.4540587517034214</v>
      </c>
      <c r="AR6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71" spans="1:44" x14ac:dyDescent="0.3">
      <c r="A671" t="s">
        <v>2190</v>
      </c>
      <c r="B671" t="s">
        <v>2191</v>
      </c>
      <c r="C671" t="s">
        <v>10082</v>
      </c>
      <c r="D671" t="s">
        <v>278</v>
      </c>
      <c r="E671">
        <v>2369.6475882300001</v>
      </c>
      <c r="F671">
        <v>403.65</v>
      </c>
      <c r="G671">
        <v>-29.327501627590401</v>
      </c>
      <c r="H671">
        <f>(Table2[[#This Row],[1Y Return vs Nifty]]-AVERAGE(Table2[1Y Return vs Nifty]))/_xlfn.STDEV.P(Table2[1Y Return vs Nifty])</f>
        <v>-0.88464787279056378</v>
      </c>
      <c r="I671">
        <v>4.4785168285825501</v>
      </c>
      <c r="J671">
        <f>(Table2[[#This Row],[1M Return vs Nifty]]-AVERAGE(Table2[1M Return vs Nifty]))/_xlfn.STDEV.P(Table2[1M Return vs Nifty])</f>
        <v>0.24262217820345389</v>
      </c>
      <c r="K671">
        <v>-23.394939579927598</v>
      </c>
      <c r="L671">
        <f>(Table2[[#This Row],[6M Return vs Nifty]]-AVERAGE(Table2[6M Return vs Nifty]))/_xlfn.STDEV.P(Table2[6M Return vs Nifty])</f>
        <v>-1.1102456977023794</v>
      </c>
      <c r="M671">
        <v>-6.1329498944957601</v>
      </c>
      <c r="N671">
        <f>(Table2[[#This Row],[1W Return vs Nifty]]-AVERAGE(Table2[1W Return vs Nifty]))/_xlfn.STDEV.P(Table2[1W Return vs Nifty])</f>
        <v>-0.63030835548766184</v>
      </c>
      <c r="O671">
        <v>395.27</v>
      </c>
      <c r="P671">
        <v>389.04471592228901</v>
      </c>
      <c r="Q671">
        <v>403.65085123874798</v>
      </c>
      <c r="R671">
        <v>55.569157787070601</v>
      </c>
      <c r="S671" s="2">
        <f>(Table2[[#This Row],[Close Price]]-Table2[[#This Row],[20D EMA]])/Table2[[#This Row],[20D EMA]]</f>
        <v>2.1200698256887685E-2</v>
      </c>
      <c r="T671" s="2">
        <f>(Table2[[#This Row],[Close Price]]-Table2[[#This Row],[50D EMA]])/Table2[[#This Row],[50D EMA]]</f>
        <v>3.7541402003332544E-2</v>
      </c>
      <c r="U671" s="2">
        <f>(Table2[[#This Row],[Close Price]]-Table2[[#This Row],[200D EMA]])/Table2[[#This Row],[200D EMA]]</f>
        <v>-2.1088491338141929E-6</v>
      </c>
      <c r="V671">
        <v>1.6973460124008499</v>
      </c>
      <c r="W671">
        <v>401.1</v>
      </c>
      <c r="X671">
        <v>408</v>
      </c>
      <c r="Y671">
        <v>401.1</v>
      </c>
      <c r="Z671">
        <v>416.5</v>
      </c>
      <c r="AA671">
        <v>330.85</v>
      </c>
      <c r="AB671">
        <v>426.5</v>
      </c>
      <c r="AC671" s="2">
        <f>(Table2[[#This Row],[Close Price]]/Table2[[#This Row],[Day Low]])-1</f>
        <v>6.3575168287208772E-3</v>
      </c>
      <c r="AD671" s="2">
        <f>(Table2[[#This Row],[Day High]]/Table2[[#This Row],[Close Price]])-1</f>
        <v>1.077666295057611E-2</v>
      </c>
      <c r="AE671" s="2">
        <f>(Table2[[#This Row],[Close Price]]/Table2[[#This Row],[Current Week Low]])-1</f>
        <v>6.3575168287208772E-3</v>
      </c>
      <c r="AF671" s="2">
        <f>(Table2[[#This Row],[Current Week High]]/Table2[[#This Row],[Close Price]])-1</f>
        <v>3.1834510095379631E-2</v>
      </c>
      <c r="AG671" s="2">
        <f>(Table2[[#This Row],[Close Price]]/Table2[[#This Row],[Current Month Low]])-1</f>
        <v>0.22003929273084455</v>
      </c>
      <c r="AH671" s="2">
        <f>(Table2[[#This Row],[Current Month High]]/Table2[[#This Row],[Close Price]])-1</f>
        <v>5.6608447912795734E-2</v>
      </c>
      <c r="AI671">
        <v>32.763532763532702</v>
      </c>
      <c r="AJ671">
        <v>22.003929273084399</v>
      </c>
      <c r="AK671" t="str">
        <f>IF(AND(Table2[[#This Row],[20D EMA]]&gt;Table2[[#This Row],[50D EMA]],Table2[[#This Row],[50D EMA]]&gt;Table2[[#This Row],[200D EMA]]),"Uptrend","Downtrend/NoTrend")</f>
        <v>Downtrend/NoTrend</v>
      </c>
      <c r="AL671">
        <v>0</v>
      </c>
      <c r="AM671" t="s">
        <v>10127</v>
      </c>
      <c r="AN671">
        <v>6.55</v>
      </c>
      <c r="AO671" t="s">
        <v>10125</v>
      </c>
      <c r="AP671">
        <v>-7.5485666346581007E-2</v>
      </c>
      <c r="AQ671">
        <f>(Table2[[#This Row],[Sharpe Ratio]]-AVERAGE(Table2[Sharpe Ratio]))/_xlfn.STDEV.P(Table2[Sharpe Ratio])</f>
        <v>-1.4652230161134914</v>
      </c>
      <c r="AR6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72" spans="1:44" x14ac:dyDescent="0.3">
      <c r="A672" t="s">
        <v>1579</v>
      </c>
      <c r="B672" t="s">
        <v>1580</v>
      </c>
      <c r="C672" t="s">
        <v>10087</v>
      </c>
      <c r="D672" t="s">
        <v>480</v>
      </c>
      <c r="E672">
        <v>5490.2832685200001</v>
      </c>
      <c r="F672">
        <v>1016.55</v>
      </c>
      <c r="G672">
        <v>-36.5494496920887</v>
      </c>
      <c r="H672">
        <f>(Table2[[#This Row],[1Y Return vs Nifty]]-AVERAGE(Table2[1Y Return vs Nifty]))/_xlfn.STDEV.P(Table2[1Y Return vs Nifty])</f>
        <v>-0.97107200167343066</v>
      </c>
      <c r="I672">
        <v>1.15126179099121</v>
      </c>
      <c r="J672">
        <f>(Table2[[#This Row],[1M Return vs Nifty]]-AVERAGE(Table2[1M Return vs Nifty]))/_xlfn.STDEV.P(Table2[1M Return vs Nifty])</f>
        <v>-6.5537359513078555E-2</v>
      </c>
      <c r="K672">
        <v>-31.494600222972199</v>
      </c>
      <c r="L672">
        <f>(Table2[[#This Row],[6M Return vs Nifty]]-AVERAGE(Table2[6M Return vs Nifty]))/_xlfn.STDEV.P(Table2[6M Return vs Nifty])</f>
        <v>-1.3576899174458319</v>
      </c>
      <c r="M672">
        <v>-5.9914447180521204</v>
      </c>
      <c r="N672">
        <f>(Table2[[#This Row],[1W Return vs Nifty]]-AVERAGE(Table2[1W Return vs Nifty]))/_xlfn.STDEV.P(Table2[1W Return vs Nifty])</f>
        <v>-0.60255869102597803</v>
      </c>
      <c r="O672">
        <v>1039.75</v>
      </c>
      <c r="P672">
        <v>1048.83086117579</v>
      </c>
      <c r="Q672">
        <v>1122.76006450868</v>
      </c>
      <c r="R672">
        <v>34.4958369894443</v>
      </c>
      <c r="S672" s="2">
        <f>(Table2[[#This Row],[Close Price]]-Table2[[#This Row],[20D EMA]])/Table2[[#This Row],[20D EMA]]</f>
        <v>-2.2313056023082516E-2</v>
      </c>
      <c r="T672" s="2">
        <f>(Table2[[#This Row],[Close Price]]-Table2[[#This Row],[50D EMA]])/Table2[[#This Row],[50D EMA]]</f>
        <v>-3.0777947494414541E-2</v>
      </c>
      <c r="U672" s="2">
        <f>(Table2[[#This Row],[Close Price]]-Table2[[#This Row],[200D EMA]])/Table2[[#This Row],[200D EMA]]</f>
        <v>-9.4597294529849149E-2</v>
      </c>
      <c r="V672">
        <v>0.830425002092819</v>
      </c>
      <c r="W672">
        <v>1007.25</v>
      </c>
      <c r="X672">
        <v>1044.95</v>
      </c>
      <c r="Y672">
        <v>1007.25</v>
      </c>
      <c r="Z672">
        <v>1067.9000000000001</v>
      </c>
      <c r="AA672">
        <v>968</v>
      </c>
      <c r="AB672">
        <v>1100.95</v>
      </c>
      <c r="AC672" s="2">
        <f>(Table2[[#This Row],[Close Price]]/Table2[[#This Row],[Day Low]])-1</f>
        <v>9.2330603127326327E-3</v>
      </c>
      <c r="AD672" s="2">
        <f>(Table2[[#This Row],[Day High]]/Table2[[#This Row],[Close Price]])-1</f>
        <v>2.7937632187300165E-2</v>
      </c>
      <c r="AE672" s="2">
        <f>(Table2[[#This Row],[Close Price]]/Table2[[#This Row],[Current Week Low]])-1</f>
        <v>9.2330603127326327E-3</v>
      </c>
      <c r="AF672" s="2">
        <f>(Table2[[#This Row],[Current Week High]]/Table2[[#This Row],[Close Price]])-1</f>
        <v>5.0513993409079916E-2</v>
      </c>
      <c r="AG672" s="2">
        <f>(Table2[[#This Row],[Close Price]]/Table2[[#This Row],[Current Month Low]])-1</f>
        <v>5.0154958677685935E-2</v>
      </c>
      <c r="AH672" s="2">
        <f>(Table2[[#This Row],[Current Month High]]/Table2[[#This Row],[Close Price]])-1</f>
        <v>8.3025921007328751E-2</v>
      </c>
      <c r="AI672">
        <v>38.183070188382203</v>
      </c>
      <c r="AJ672">
        <v>8.9199614271938206</v>
      </c>
      <c r="AK672" t="str">
        <f>IF(AND(Table2[[#This Row],[20D EMA]]&gt;Table2[[#This Row],[50D EMA]],Table2[[#This Row],[50D EMA]]&gt;Table2[[#This Row],[200D EMA]]),"Uptrend","Downtrend/NoTrend")</f>
        <v>Downtrend/NoTrend</v>
      </c>
      <c r="AL672">
        <v>-0.22</v>
      </c>
      <c r="AM672" t="s">
        <v>10126</v>
      </c>
      <c r="AN672">
        <v>-2.41</v>
      </c>
      <c r="AO672" t="s">
        <v>10126</v>
      </c>
      <c r="AP672">
        <v>-7.6238829133544003E-2</v>
      </c>
      <c r="AQ672">
        <f>(Table2[[#This Row],[Sharpe Ratio]]-AVERAGE(Table2[Sharpe Ratio]))/_xlfn.STDEV.P(Table2[Sharpe Ratio])</f>
        <v>-1.4737381910889078</v>
      </c>
      <c r="AR6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73" spans="1:44" x14ac:dyDescent="0.3">
      <c r="A673" t="s">
        <v>624</v>
      </c>
      <c r="B673" t="s">
        <v>625</v>
      </c>
      <c r="C673" t="s">
        <v>10086</v>
      </c>
      <c r="D673" t="s">
        <v>381</v>
      </c>
      <c r="E673">
        <v>29553.078249999999</v>
      </c>
      <c r="F673">
        <v>400.15</v>
      </c>
      <c r="G673">
        <v>-23.1193934507791</v>
      </c>
      <c r="H673">
        <f>(Table2[[#This Row],[1Y Return vs Nifty]]-AVERAGE(Table2[1Y Return vs Nifty]))/_xlfn.STDEV.P(Table2[1Y Return vs Nifty])</f>
        <v>-0.81035623618506125</v>
      </c>
      <c r="I673">
        <v>-7.4968840936859404</v>
      </c>
      <c r="J673">
        <f>(Table2[[#This Row],[1M Return vs Nifty]]-AVERAGE(Table2[1M Return vs Nifty]))/_xlfn.STDEV.P(Table2[1M Return vs Nifty])</f>
        <v>-0.86650049814175756</v>
      </c>
      <c r="K673">
        <v>-6.0966028307840299</v>
      </c>
      <c r="L673">
        <f>(Table2[[#This Row],[6M Return vs Nifty]]-AVERAGE(Table2[6M Return vs Nifty]))/_xlfn.STDEV.P(Table2[6M Return vs Nifty])</f>
        <v>-0.58178239184437441</v>
      </c>
      <c r="M673">
        <v>-3.18233295831218</v>
      </c>
      <c r="N673">
        <f>(Table2[[#This Row],[1W Return vs Nifty]]-AVERAGE(Table2[1W Return vs Nifty]))/_xlfn.STDEV.P(Table2[1W Return vs Nifty])</f>
        <v>-5.1681961797623722E-2</v>
      </c>
      <c r="O673">
        <v>399.18</v>
      </c>
      <c r="P673">
        <v>412.86440654763499</v>
      </c>
      <c r="Q673">
        <v>421.70178391907899</v>
      </c>
      <c r="R673">
        <v>55.001449395209598</v>
      </c>
      <c r="S673" s="2">
        <f>(Table2[[#This Row],[Close Price]]-Table2[[#This Row],[20D EMA]])/Table2[[#This Row],[20D EMA]]</f>
        <v>2.42998146199702E-3</v>
      </c>
      <c r="T673" s="2">
        <f>(Table2[[#This Row],[Close Price]]-Table2[[#This Row],[50D EMA]])/Table2[[#This Row],[50D EMA]]</f>
        <v>-3.0795598617843218E-2</v>
      </c>
      <c r="U673" s="2">
        <f>(Table2[[#This Row],[Close Price]]-Table2[[#This Row],[200D EMA]])/Table2[[#This Row],[200D EMA]]</f>
        <v>-5.1106693736952792E-2</v>
      </c>
      <c r="V673">
        <v>1.09596763370992</v>
      </c>
      <c r="W673">
        <v>396.65</v>
      </c>
      <c r="X673">
        <v>401.35</v>
      </c>
      <c r="Y673">
        <v>389.1</v>
      </c>
      <c r="Z673">
        <v>405.75</v>
      </c>
      <c r="AA673">
        <v>355.2</v>
      </c>
      <c r="AB673">
        <v>411</v>
      </c>
      <c r="AC673" s="2">
        <f>(Table2[[#This Row],[Close Price]]/Table2[[#This Row],[Day Low]])-1</f>
        <v>8.8239001638723558E-3</v>
      </c>
      <c r="AD673" s="2">
        <f>(Table2[[#This Row],[Day High]]/Table2[[#This Row],[Close Price]])-1</f>
        <v>2.9988754217169511E-3</v>
      </c>
      <c r="AE673" s="2">
        <f>(Table2[[#This Row],[Close Price]]/Table2[[#This Row],[Current Week Low]])-1</f>
        <v>2.8398869185299214E-2</v>
      </c>
      <c r="AF673" s="2">
        <f>(Table2[[#This Row],[Current Week High]]/Table2[[#This Row],[Close Price]])-1</f>
        <v>1.3994751968012142E-2</v>
      </c>
      <c r="AG673" s="2">
        <f>(Table2[[#This Row],[Close Price]]/Table2[[#This Row],[Current Month Low]])-1</f>
        <v>0.12654842342342332</v>
      </c>
      <c r="AH673" s="2">
        <f>(Table2[[#This Row],[Current Month High]]/Table2[[#This Row],[Close Price]])-1</f>
        <v>2.7114831938023221E-2</v>
      </c>
      <c r="AI673">
        <v>21.954267149818801</v>
      </c>
      <c r="AJ673">
        <v>12.972896668548801</v>
      </c>
      <c r="AK673" t="str">
        <f>IF(AND(Table2[[#This Row],[20D EMA]]&gt;Table2[[#This Row],[50D EMA]],Table2[[#This Row],[50D EMA]]&gt;Table2[[#This Row],[200D EMA]]),"Uptrend","Downtrend/NoTrend")</f>
        <v>Downtrend/NoTrend</v>
      </c>
      <c r="AL673">
        <v>-0.19</v>
      </c>
      <c r="AM673" t="s">
        <v>10126</v>
      </c>
      <c r="AN673">
        <v>3.67</v>
      </c>
      <c r="AO673" t="s">
        <v>10125</v>
      </c>
      <c r="AP673">
        <v>-7.6584109983341003E-2</v>
      </c>
      <c r="AQ673">
        <f>(Table2[[#This Row],[Sharpe Ratio]]-AVERAGE(Table2[Sharpe Ratio]))/_xlfn.STDEV.P(Table2[Sharpe Ratio])</f>
        <v>-1.4776418980996295</v>
      </c>
      <c r="AR6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74" spans="1:44" x14ac:dyDescent="0.3">
      <c r="A674" t="s">
        <v>1529</v>
      </c>
      <c r="B674" t="s">
        <v>1530</v>
      </c>
      <c r="C674" t="s">
        <v>10084</v>
      </c>
      <c r="D674" t="s">
        <v>230</v>
      </c>
      <c r="E674">
        <v>5931.8809206799997</v>
      </c>
      <c r="F674">
        <v>1319.45</v>
      </c>
      <c r="G674">
        <v>-38.479584006890299</v>
      </c>
      <c r="H674">
        <f>(Table2[[#This Row],[1Y Return vs Nifty]]-AVERAGE(Table2[1Y Return vs Nifty]))/_xlfn.STDEV.P(Table2[1Y Return vs Nifty])</f>
        <v>-0.99416967217644403</v>
      </c>
      <c r="I674">
        <v>-3.3552315565744002</v>
      </c>
      <c r="J674">
        <f>(Table2[[#This Row],[1M Return vs Nifty]]-AVERAGE(Table2[1M Return vs Nifty]))/_xlfn.STDEV.P(Table2[1M Return vs Nifty])</f>
        <v>-0.48291411332927114</v>
      </c>
      <c r="K674">
        <v>-29.776644357021599</v>
      </c>
      <c r="L674">
        <f>(Table2[[#This Row],[6M Return vs Nifty]]-AVERAGE(Table2[6M Return vs Nifty]))/_xlfn.STDEV.P(Table2[6M Return vs Nifty])</f>
        <v>-1.3052064533183716</v>
      </c>
      <c r="M674">
        <v>-3.23400967637154</v>
      </c>
      <c r="N674">
        <f>(Table2[[#This Row],[1W Return vs Nifty]]-AVERAGE(Table2[1W Return vs Nifty]))/_xlfn.STDEV.P(Table2[1W Return vs Nifty])</f>
        <v>-6.1815948572301396E-2</v>
      </c>
      <c r="O674">
        <v>1318.1</v>
      </c>
      <c r="P674">
        <v>1329.3537180379001</v>
      </c>
      <c r="Q674">
        <v>1430.87849962219</v>
      </c>
      <c r="R674">
        <v>49.656376176008202</v>
      </c>
      <c r="S674" s="2">
        <f>(Table2[[#This Row],[Close Price]]-Table2[[#This Row],[20D EMA]])/Table2[[#This Row],[20D EMA]]</f>
        <v>1.0242015021623067E-3</v>
      </c>
      <c r="T674" s="2">
        <f>(Table2[[#This Row],[Close Price]]-Table2[[#This Row],[50D EMA]])/Table2[[#This Row],[50D EMA]]</f>
        <v>-7.4500247026184482E-3</v>
      </c>
      <c r="U674" s="2">
        <f>(Table2[[#This Row],[Close Price]]-Table2[[#This Row],[200D EMA]])/Table2[[#This Row],[200D EMA]]</f>
        <v>-7.7874186838093953E-2</v>
      </c>
      <c r="V674">
        <v>0.73618315770241405</v>
      </c>
      <c r="W674">
        <v>1313.05</v>
      </c>
      <c r="X674">
        <v>1328</v>
      </c>
      <c r="Y674">
        <v>1313.05</v>
      </c>
      <c r="Z674">
        <v>1349.9</v>
      </c>
      <c r="AA674">
        <v>1143.0999999999999</v>
      </c>
      <c r="AB674">
        <v>1383.95</v>
      </c>
      <c r="AC674" s="2">
        <f>(Table2[[#This Row],[Close Price]]/Table2[[#This Row],[Day Low]])-1</f>
        <v>4.8741479760863182E-3</v>
      </c>
      <c r="AD674" s="2">
        <f>(Table2[[#This Row],[Day High]]/Table2[[#This Row],[Close Price]])-1</f>
        <v>6.4799727159043918E-3</v>
      </c>
      <c r="AE674" s="2">
        <f>(Table2[[#This Row],[Close Price]]/Table2[[#This Row],[Current Week Low]])-1</f>
        <v>4.8741479760863182E-3</v>
      </c>
      <c r="AF674" s="2">
        <f>(Table2[[#This Row],[Current Week High]]/Table2[[#This Row],[Close Price]])-1</f>
        <v>2.3077797567168101E-2</v>
      </c>
      <c r="AG674" s="2">
        <f>(Table2[[#This Row],[Close Price]]/Table2[[#This Row],[Current Month Low]])-1</f>
        <v>0.15427346688828636</v>
      </c>
      <c r="AH674" s="2">
        <f>(Table2[[#This Row],[Current Month High]]/Table2[[#This Row],[Close Price]])-1</f>
        <v>4.8884004698927619E-2</v>
      </c>
      <c r="AI674">
        <v>43.844025919890797</v>
      </c>
      <c r="AJ674">
        <v>15.427346688828599</v>
      </c>
      <c r="AK674" t="str">
        <f>IF(AND(Table2[[#This Row],[20D EMA]]&gt;Table2[[#This Row],[50D EMA]],Table2[[#This Row],[50D EMA]]&gt;Table2[[#This Row],[200D EMA]]),"Uptrend","Downtrend/NoTrend")</f>
        <v>Downtrend/NoTrend</v>
      </c>
      <c r="AL674">
        <v>-0.09</v>
      </c>
      <c r="AM674" t="s">
        <v>10126</v>
      </c>
      <c r="AN674">
        <v>3.05</v>
      </c>
      <c r="AO674" t="s">
        <v>10125</v>
      </c>
      <c r="AP674">
        <v>-7.6866315347444994E-2</v>
      </c>
      <c r="AQ674">
        <f>(Table2[[#This Row],[Sharpe Ratio]]-AVERAGE(Table2[Sharpe Ratio]))/_xlfn.STDEV.P(Table2[Sharpe Ratio])</f>
        <v>-1.4808324806615165</v>
      </c>
      <c r="AR6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75" spans="1:44" x14ac:dyDescent="0.3">
      <c r="A675" t="s">
        <v>1130</v>
      </c>
      <c r="B675" t="s">
        <v>1131</v>
      </c>
      <c r="C675" t="s">
        <v>10075</v>
      </c>
      <c r="D675" t="s">
        <v>21</v>
      </c>
      <c r="E675">
        <v>10326.670315560001</v>
      </c>
      <c r="F675">
        <v>501.3</v>
      </c>
      <c r="G675">
        <v>18.117906150227299</v>
      </c>
      <c r="H675">
        <f>(Table2[[#This Row],[1Y Return vs Nifty]]-AVERAGE(Table2[1Y Return vs Nifty]))/_xlfn.STDEV.P(Table2[1Y Return vs Nifty])</f>
        <v>-0.31687474564122836</v>
      </c>
      <c r="I675">
        <v>-0.43613681135502003</v>
      </c>
      <c r="J675">
        <f>(Table2[[#This Row],[1M Return vs Nifty]]-AVERAGE(Table2[1M Return vs Nifty]))/_xlfn.STDEV.P(Table2[1M Return vs Nifty])</f>
        <v>-0.21255705410943998</v>
      </c>
      <c r="K675">
        <v>0.62219997630292101</v>
      </c>
      <c r="L675">
        <f>(Table2[[#This Row],[6M Return vs Nifty]]-AVERAGE(Table2[6M Return vs Nifty]))/_xlfn.STDEV.P(Table2[6M Return vs Nifty])</f>
        <v>-0.37652330859655853</v>
      </c>
      <c r="M675">
        <v>-3.5216048099758499</v>
      </c>
      <c r="N675">
        <f>(Table2[[#This Row],[1W Return vs Nifty]]-AVERAGE(Table2[1W Return vs Nifty]))/_xlfn.STDEV.P(Table2[1W Return vs Nifty])</f>
        <v>-0.1182143691736237</v>
      </c>
      <c r="O675">
        <v>500.12</v>
      </c>
      <c r="P675">
        <v>495.46239193143703</v>
      </c>
      <c r="Q675">
        <v>469.16634335978398</v>
      </c>
      <c r="R675">
        <v>48.955457675925999</v>
      </c>
      <c r="S675" s="2">
        <f>(Table2[[#This Row],[Close Price]]-Table2[[#This Row],[20D EMA]])/Table2[[#This Row],[20D EMA]]</f>
        <v>2.359433735903397E-3</v>
      </c>
      <c r="T675" s="2">
        <f>(Table2[[#This Row],[Close Price]]-Table2[[#This Row],[50D EMA]])/Table2[[#This Row],[50D EMA]]</f>
        <v>1.1782141618875494E-2</v>
      </c>
      <c r="U675" s="2">
        <f>(Table2[[#This Row],[Close Price]]-Table2[[#This Row],[200D EMA]])/Table2[[#This Row],[200D EMA]]</f>
        <v>6.8490967212398862E-2</v>
      </c>
      <c r="V675">
        <v>0.36770196930069199</v>
      </c>
      <c r="W675">
        <v>496</v>
      </c>
      <c r="X675">
        <v>509.9</v>
      </c>
      <c r="Y675">
        <v>495.05</v>
      </c>
      <c r="Z675">
        <v>525</v>
      </c>
      <c r="AA675">
        <v>444</v>
      </c>
      <c r="AB675">
        <v>526.70000000000005</v>
      </c>
      <c r="AC675" s="2">
        <f>(Table2[[#This Row],[Close Price]]/Table2[[#This Row],[Day Low]])-1</f>
        <v>1.0685483870967794E-2</v>
      </c>
      <c r="AD675" s="2">
        <f>(Table2[[#This Row],[Day High]]/Table2[[#This Row],[Close Price]])-1</f>
        <v>1.7155395970476661E-2</v>
      </c>
      <c r="AE675" s="2">
        <f>(Table2[[#This Row],[Close Price]]/Table2[[#This Row],[Current Week Low]])-1</f>
        <v>1.2624987375012608E-2</v>
      </c>
      <c r="AF675" s="2">
        <f>(Table2[[#This Row],[Current Week High]]/Table2[[#This Row],[Close Price]])-1</f>
        <v>4.7277079593057936E-2</v>
      </c>
      <c r="AG675" s="2">
        <f>(Table2[[#This Row],[Close Price]]/Table2[[#This Row],[Current Month Low]])-1</f>
        <v>0.12905405405405412</v>
      </c>
      <c r="AH675" s="2">
        <f>(Table2[[#This Row],[Current Month High]]/Table2[[#This Row],[Close Price]])-1</f>
        <v>5.0668262517454599E-2</v>
      </c>
      <c r="AI675">
        <v>13.1258727308996</v>
      </c>
      <c r="AJ675">
        <v>45.304347826086897</v>
      </c>
      <c r="AK675" t="str">
        <f>IF(AND(Table2[[#This Row],[20D EMA]]&gt;Table2[[#This Row],[50D EMA]],Table2[[#This Row],[50D EMA]]&gt;Table2[[#This Row],[200D EMA]]),"Uptrend","Downtrend/NoTrend")</f>
        <v>Uptrend</v>
      </c>
      <c r="AL675">
        <v>0</v>
      </c>
      <c r="AM675">
        <v>0</v>
      </c>
      <c r="AN675">
        <v>-0.95</v>
      </c>
      <c r="AO675" t="s">
        <v>10126</v>
      </c>
      <c r="AP675">
        <v>-7.8595832885566999E-2</v>
      </c>
      <c r="AQ675">
        <f>(Table2[[#This Row],[Sharpe Ratio]]-AVERAGE(Table2[Sharpe Ratio]))/_xlfn.STDEV.P(Table2[Sharpe Ratio])</f>
        <v>-1.5003862142169742</v>
      </c>
      <c r="AR6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-2.5245556917378251</v>
      </c>
    </row>
    <row r="676" spans="1:44" x14ac:dyDescent="0.3">
      <c r="A676" t="s">
        <v>33</v>
      </c>
      <c r="B676" t="s">
        <v>34</v>
      </c>
      <c r="C676" t="s">
        <v>10075</v>
      </c>
      <c r="D676" t="s">
        <v>21</v>
      </c>
      <c r="E676">
        <v>648756.55139174999</v>
      </c>
      <c r="F676">
        <v>1566.75</v>
      </c>
      <c r="G676">
        <v>-5.4185156759072797</v>
      </c>
      <c r="H676">
        <f>(Table2[[#This Row],[1Y Return vs Nifty]]-AVERAGE(Table2[1Y Return vs Nifty]))/_xlfn.STDEV.P(Table2[1Y Return vs Nifty])</f>
        <v>-0.59853209559403264</v>
      </c>
      <c r="I676">
        <v>1.8723166842697301</v>
      </c>
      <c r="J676">
        <f>(Table2[[#This Row],[1M Return vs Nifty]]-AVERAGE(Table2[1M Return vs Nifty]))/_xlfn.STDEV.P(Table2[1M Return vs Nifty])</f>
        <v>1.2443990448127338E-3</v>
      </c>
      <c r="K676">
        <v>-9.9857116210564598</v>
      </c>
      <c r="L676">
        <f>(Table2[[#This Row],[6M Return vs Nifty]]-AVERAGE(Table2[6M Return vs Nifty]))/_xlfn.STDEV.P(Table2[6M Return vs Nifty])</f>
        <v>-0.70059446712962115</v>
      </c>
      <c r="M676">
        <v>-0.87392278612452001</v>
      </c>
      <c r="N676">
        <f>(Table2[[#This Row],[1W Return vs Nifty]]-AVERAGE(Table2[1W Return vs Nifty]))/_xlfn.STDEV.P(Table2[1W Return vs Nifty])</f>
        <v>0.40100541917362181</v>
      </c>
      <c r="O676">
        <v>1509.7</v>
      </c>
      <c r="P676">
        <v>1492.07404636006</v>
      </c>
      <c r="Q676">
        <v>1497.61173964964</v>
      </c>
      <c r="R676">
        <v>75.040077832171093</v>
      </c>
      <c r="S676" s="2">
        <f>(Table2[[#This Row],[Close Price]]-Table2[[#This Row],[20D EMA]])/Table2[[#This Row],[20D EMA]]</f>
        <v>3.7788964694972477E-2</v>
      </c>
      <c r="T676" s="2">
        <f>(Table2[[#This Row],[Close Price]]-Table2[[#This Row],[50D EMA]])/Table2[[#This Row],[50D EMA]]</f>
        <v>5.0048423415790404E-2</v>
      </c>
      <c r="U676" s="2">
        <f>(Table2[[#This Row],[Close Price]]-Table2[[#This Row],[200D EMA]])/Table2[[#This Row],[200D EMA]]</f>
        <v>4.6165677338062705E-2</v>
      </c>
      <c r="V676">
        <v>0.88189120783143304</v>
      </c>
      <c r="W676">
        <v>1564.25</v>
      </c>
      <c r="X676">
        <v>1588.5</v>
      </c>
      <c r="Y676">
        <v>1515.4</v>
      </c>
      <c r="Z676">
        <v>1588.5</v>
      </c>
      <c r="AA676">
        <v>1358.35</v>
      </c>
      <c r="AB676">
        <v>1588.5</v>
      </c>
      <c r="AC676" s="2">
        <f>(Table2[[#This Row],[Close Price]]/Table2[[#This Row],[Day Low]])-1</f>
        <v>1.5982100047946535E-3</v>
      </c>
      <c r="AD676" s="2">
        <f>(Table2[[#This Row],[Day High]]/Table2[[#This Row],[Close Price]])-1</f>
        <v>1.3882240306366755E-2</v>
      </c>
      <c r="AE676" s="2">
        <f>(Table2[[#This Row],[Close Price]]/Table2[[#This Row],[Current Week Low]])-1</f>
        <v>3.3885442787382702E-2</v>
      </c>
      <c r="AF676" s="2">
        <f>(Table2[[#This Row],[Current Week High]]/Table2[[#This Row],[Close Price]])-1</f>
        <v>1.3882240306366755E-2</v>
      </c>
      <c r="AG676" s="2">
        <f>(Table2[[#This Row],[Close Price]]/Table2[[#This Row],[Current Month Low]])-1</f>
        <v>0.15342143041189682</v>
      </c>
      <c r="AH676" s="2">
        <f>(Table2[[#This Row],[Current Month High]]/Table2[[#This Row],[Close Price]])-1</f>
        <v>1.3882240306366755E-2</v>
      </c>
      <c r="AI676">
        <v>10.6111377054411</v>
      </c>
      <c r="AJ676">
        <v>22.268612455127101</v>
      </c>
      <c r="AK676" t="str">
        <f>IF(AND(Table2[[#This Row],[20D EMA]]&gt;Table2[[#This Row],[50D EMA]],Table2[[#This Row],[50D EMA]]&gt;Table2[[#This Row],[200D EMA]]),"Uptrend","Downtrend/NoTrend")</f>
        <v>Downtrend/NoTrend</v>
      </c>
      <c r="AL676">
        <v>0.03</v>
      </c>
      <c r="AM676" t="s">
        <v>10125</v>
      </c>
      <c r="AN676">
        <v>4.75</v>
      </c>
      <c r="AO676" t="s">
        <v>10125</v>
      </c>
      <c r="AP676">
        <v>-7.8923738140489003E-2</v>
      </c>
      <c r="AQ676">
        <f>(Table2[[#This Row],[Sharpe Ratio]]-AVERAGE(Table2[Sharpe Ratio]))/_xlfn.STDEV.P(Table2[Sharpe Ratio])</f>
        <v>-1.5040934746782597</v>
      </c>
      <c r="AR6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77" spans="1:44" x14ac:dyDescent="0.3">
      <c r="A677" t="s">
        <v>22</v>
      </c>
      <c r="B677" t="s">
        <v>23</v>
      </c>
      <c r="C677" t="s">
        <v>10076</v>
      </c>
      <c r="D677" t="s">
        <v>24</v>
      </c>
      <c r="E677">
        <v>1281055.6332107601</v>
      </c>
      <c r="F677">
        <v>1683.8</v>
      </c>
      <c r="G677">
        <v>-26.101015458546001</v>
      </c>
      <c r="H677">
        <f>(Table2[[#This Row],[1Y Return vs Nifty]]-AVERAGE(Table2[1Y Return vs Nifty]))/_xlfn.STDEV.P(Table2[1Y Return vs Nifty])</f>
        <v>-0.84603692543647857</v>
      </c>
      <c r="I677">
        <v>5.97352830030513</v>
      </c>
      <c r="J677">
        <f>(Table2[[#This Row],[1M Return vs Nifty]]-AVERAGE(Table2[1M Return vs Nifty]))/_xlfn.STDEV.P(Table2[1M Return vs Nifty])</f>
        <v>0.38108527730524488</v>
      </c>
      <c r="K677">
        <v>-11.5059665093096</v>
      </c>
      <c r="L677">
        <f>(Table2[[#This Row],[6M Return vs Nifty]]-AVERAGE(Table2[6M Return vs Nifty]))/_xlfn.STDEV.P(Table2[6M Return vs Nifty])</f>
        <v>-0.74703817646675275</v>
      </c>
      <c r="M677">
        <v>-0.58690861506911196</v>
      </c>
      <c r="N677">
        <f>(Table2[[#This Row],[1W Return vs Nifty]]-AVERAGE(Table2[1W Return vs Nifty]))/_xlfn.STDEV.P(Table2[1W Return vs Nifty])</f>
        <v>0.45728991096893151</v>
      </c>
      <c r="O677">
        <v>1623.29</v>
      </c>
      <c r="P677">
        <v>1563.7835666144599</v>
      </c>
      <c r="Q677">
        <v>1538.5081943602099</v>
      </c>
      <c r="R677">
        <v>68.245033968036495</v>
      </c>
      <c r="S677" s="2">
        <f>(Table2[[#This Row],[Close Price]]-Table2[[#This Row],[20D EMA]])/Table2[[#This Row],[20D EMA]]</f>
        <v>3.7276149055313589E-2</v>
      </c>
      <c r="T677" s="2">
        <f>(Table2[[#This Row],[Close Price]]-Table2[[#This Row],[50D EMA]])/Table2[[#This Row],[50D EMA]]</f>
        <v>7.6747470652458433E-2</v>
      </c>
      <c r="U677" s="2">
        <f>(Table2[[#This Row],[Close Price]]-Table2[[#This Row],[200D EMA]])/Table2[[#This Row],[200D EMA]]</f>
        <v>9.4436809743616457E-2</v>
      </c>
      <c r="V677">
        <v>1.2032393158849</v>
      </c>
      <c r="W677">
        <v>1679</v>
      </c>
      <c r="X677">
        <v>1706.6</v>
      </c>
      <c r="Y677">
        <v>1645.75</v>
      </c>
      <c r="Z677">
        <v>1716.95</v>
      </c>
      <c r="AA677">
        <v>1454</v>
      </c>
      <c r="AB677">
        <v>1716.95</v>
      </c>
      <c r="AC677" s="2">
        <f>(Table2[[#This Row],[Close Price]]/Table2[[#This Row],[Day Low]])-1</f>
        <v>2.8588445503274773E-3</v>
      </c>
      <c r="AD677" s="2">
        <f>(Table2[[#This Row],[Day High]]/Table2[[#This Row],[Close Price]])-1</f>
        <v>1.3540800570138956E-2</v>
      </c>
      <c r="AE677" s="2">
        <f>(Table2[[#This Row],[Close Price]]/Table2[[#This Row],[Current Week Low]])-1</f>
        <v>2.3120157982682743E-2</v>
      </c>
      <c r="AF677" s="2">
        <f>(Table2[[#This Row],[Current Week High]]/Table2[[#This Row],[Close Price]])-1</f>
        <v>1.9687611355267975E-2</v>
      </c>
      <c r="AG677" s="2">
        <f>(Table2[[#This Row],[Close Price]]/Table2[[#This Row],[Current Month Low]])-1</f>
        <v>0.15804676753782676</v>
      </c>
      <c r="AH677" s="2">
        <f>(Table2[[#This Row],[Current Month High]]/Table2[[#This Row],[Close Price]])-1</f>
        <v>1.9687611355267975E-2</v>
      </c>
      <c r="AI677">
        <v>4.37700439482124</v>
      </c>
      <c r="AJ677">
        <v>23.486487477540201</v>
      </c>
      <c r="AK677" t="str">
        <f>IF(AND(Table2[[#This Row],[20D EMA]]&gt;Table2[[#This Row],[50D EMA]],Table2[[#This Row],[50D EMA]]&gt;Table2[[#This Row],[200D EMA]]),"Uptrend","Downtrend/NoTrend")</f>
        <v>Uptrend</v>
      </c>
      <c r="AL677">
        <v>0.01</v>
      </c>
      <c r="AM677" t="s">
        <v>10125</v>
      </c>
      <c r="AN677">
        <v>7.6</v>
      </c>
      <c r="AO677" t="s">
        <v>10125</v>
      </c>
      <c r="AP677">
        <v>-7.9603155547394999E-2</v>
      </c>
      <c r="AQ677">
        <f>(Table2[[#This Row],[Sharpe Ratio]]-AVERAGE(Table2[Sharpe Ratio]))/_xlfn.STDEV.P(Table2[Sharpe Ratio])</f>
        <v>-1.511774892562004</v>
      </c>
      <c r="AR6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-2.2664748061910589</v>
      </c>
    </row>
    <row r="678" spans="1:44" x14ac:dyDescent="0.3">
      <c r="A678" t="s">
        <v>1136</v>
      </c>
      <c r="B678" t="s">
        <v>1137</v>
      </c>
      <c r="C678" t="s">
        <v>10082</v>
      </c>
      <c r="D678" t="s">
        <v>275</v>
      </c>
      <c r="E678">
        <v>10133.31397083</v>
      </c>
      <c r="F678">
        <v>1978.05</v>
      </c>
      <c r="G678">
        <v>8.9115401435325392</v>
      </c>
      <c r="H678">
        <f>(Table2[[#This Row],[1Y Return vs Nifty]]-AVERAGE(Table2[1Y Return vs Nifty]))/_xlfn.STDEV.P(Table2[1Y Return vs Nifty])</f>
        <v>-0.42704615025388459</v>
      </c>
      <c r="I678">
        <v>-7.5255912374651102</v>
      </c>
      <c r="J678">
        <f>(Table2[[#This Row],[1M Return vs Nifty]]-AVERAGE(Table2[1M Return vs Nifty]))/_xlfn.STDEV.P(Table2[1M Return vs Nifty])</f>
        <v>-0.86915926041161806</v>
      </c>
      <c r="K678">
        <v>8.3222717266737298</v>
      </c>
      <c r="L678">
        <f>(Table2[[#This Row],[6M Return vs Nifty]]-AVERAGE(Table2[6M Return vs Nifty]))/_xlfn.STDEV.P(Table2[6M Return vs Nifty])</f>
        <v>-0.14128650915419275</v>
      </c>
      <c r="M678">
        <v>-2.9490735668842798</v>
      </c>
      <c r="N678">
        <f>(Table2[[#This Row],[1W Return vs Nifty]]-AVERAGE(Table2[1W Return vs Nifty]))/_xlfn.STDEV.P(Table2[1W Return vs Nifty])</f>
        <v>-5.9389719838279231E-3</v>
      </c>
      <c r="O678">
        <v>1946.12</v>
      </c>
      <c r="P678">
        <v>1891.33960839001</v>
      </c>
      <c r="Q678">
        <v>1709.8992958076601</v>
      </c>
      <c r="R678">
        <v>61.947143217612897</v>
      </c>
      <c r="S678" s="2">
        <f>(Table2[[#This Row],[Close Price]]-Table2[[#This Row],[20D EMA]])/Table2[[#This Row],[20D EMA]]</f>
        <v>1.6407004706801259E-2</v>
      </c>
      <c r="T678" s="2">
        <f>(Table2[[#This Row],[Close Price]]-Table2[[#This Row],[50D EMA]])/Table2[[#This Row],[50D EMA]]</f>
        <v>4.5846018993808108E-2</v>
      </c>
      <c r="U678" s="2">
        <f>(Table2[[#This Row],[Close Price]]-Table2[[#This Row],[200D EMA]])/Table2[[#This Row],[200D EMA]]</f>
        <v>0.15682251279346868</v>
      </c>
      <c r="V678">
        <v>0.36263175698849198</v>
      </c>
      <c r="W678">
        <v>1939.95</v>
      </c>
      <c r="X678">
        <v>1986.5</v>
      </c>
      <c r="Y678">
        <v>1911.55</v>
      </c>
      <c r="Z678">
        <v>1986.5</v>
      </c>
      <c r="AA678">
        <v>1798.05</v>
      </c>
      <c r="AB678">
        <v>2067.9499999999998</v>
      </c>
      <c r="AC678" s="2">
        <f>(Table2[[#This Row],[Close Price]]/Table2[[#This Row],[Day Low]])-1</f>
        <v>1.9639681435088541E-2</v>
      </c>
      <c r="AD678" s="2">
        <f>(Table2[[#This Row],[Day High]]/Table2[[#This Row],[Close Price]])-1</f>
        <v>4.2718839260889041E-3</v>
      </c>
      <c r="AE678" s="2">
        <f>(Table2[[#This Row],[Close Price]]/Table2[[#This Row],[Current Week Low]])-1</f>
        <v>3.4788522403285338E-2</v>
      </c>
      <c r="AF678" s="2">
        <f>(Table2[[#This Row],[Current Week High]]/Table2[[#This Row],[Close Price]])-1</f>
        <v>4.2718839260889041E-3</v>
      </c>
      <c r="AG678" s="2">
        <f>(Table2[[#This Row],[Close Price]]/Table2[[#This Row],[Current Month Low]])-1</f>
        <v>0.10010845082172359</v>
      </c>
      <c r="AH678" s="2">
        <f>(Table2[[#This Row],[Current Month High]]/Table2[[#This Row],[Close Price]])-1</f>
        <v>4.5448800586435967E-2</v>
      </c>
      <c r="AI678">
        <v>4.5448800586435896</v>
      </c>
      <c r="AJ678">
        <v>52.627314814814802</v>
      </c>
      <c r="AK678" t="str">
        <f>IF(AND(Table2[[#This Row],[20D EMA]]&gt;Table2[[#This Row],[50D EMA]],Table2[[#This Row],[50D EMA]]&gt;Table2[[#This Row],[200D EMA]]),"Uptrend","Downtrend/NoTrend")</f>
        <v>Uptrend</v>
      </c>
      <c r="AL678">
        <v>0.1</v>
      </c>
      <c r="AM678" t="s">
        <v>10125</v>
      </c>
      <c r="AN678">
        <v>-0.9</v>
      </c>
      <c r="AO678" t="s">
        <v>10126</v>
      </c>
      <c r="AP678">
        <v>-7.9981744065166005E-2</v>
      </c>
      <c r="AQ678">
        <f>(Table2[[#This Row],[Sharpe Ratio]]-AVERAGE(Table2[Sharpe Ratio]))/_xlfn.STDEV.P(Table2[Sharpe Ratio])</f>
        <v>-1.516055172374424</v>
      </c>
      <c r="AR6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-2.9594860641779475</v>
      </c>
    </row>
    <row r="679" spans="1:44" x14ac:dyDescent="0.3">
      <c r="A679" t="s">
        <v>102</v>
      </c>
      <c r="B679" t="s">
        <v>103</v>
      </c>
      <c r="C679" t="s">
        <v>10088</v>
      </c>
      <c r="D679" t="s">
        <v>104</v>
      </c>
      <c r="E679">
        <v>279699.06832657498</v>
      </c>
      <c r="F679">
        <v>2917.05</v>
      </c>
      <c r="G679">
        <v>-39.435787822491498</v>
      </c>
      <c r="H679">
        <f>(Table2[[#This Row],[1Y Return vs Nifty]]-AVERAGE(Table2[1Y Return vs Nifty]))/_xlfn.STDEV.P(Table2[1Y Return vs Nifty])</f>
        <v>-1.0056124409501555</v>
      </c>
      <c r="I679">
        <v>-4.6273422099925403</v>
      </c>
      <c r="J679">
        <f>(Table2[[#This Row],[1M Return vs Nifty]]-AVERAGE(Table2[1M Return vs Nifty]))/_xlfn.STDEV.P(Table2[1M Return vs Nifty])</f>
        <v>-0.60073286375646873</v>
      </c>
      <c r="K679">
        <v>-24.383048534774399</v>
      </c>
      <c r="L679">
        <f>(Table2[[#This Row],[6M Return vs Nifty]]-AVERAGE(Table2[6M Return vs Nifty]))/_xlfn.STDEV.P(Table2[6M Return vs Nifty])</f>
        <v>-1.1404323759014896</v>
      </c>
      <c r="M679">
        <v>-3.5290053341665799</v>
      </c>
      <c r="N679">
        <f>(Table2[[#This Row],[1W Return vs Nifty]]-AVERAGE(Table2[1W Return vs Nifty]))/_xlfn.STDEV.P(Table2[1W Return vs Nifty])</f>
        <v>-0.11966563808331709</v>
      </c>
      <c r="O679">
        <v>2893.05</v>
      </c>
      <c r="P679">
        <v>2889.9008575626499</v>
      </c>
      <c r="Q679">
        <v>2987.8003130764901</v>
      </c>
      <c r="R679">
        <v>58.222852939634599</v>
      </c>
      <c r="S679" s="2">
        <f>(Table2[[#This Row],[Close Price]]-Table2[[#This Row],[20D EMA]])/Table2[[#This Row],[20D EMA]]</f>
        <v>8.2957432467465134E-3</v>
      </c>
      <c r="T679" s="2">
        <f>(Table2[[#This Row],[Close Price]]-Table2[[#This Row],[50D EMA]])/Table2[[#This Row],[50D EMA]]</f>
        <v>9.3944892145012716E-3</v>
      </c>
      <c r="U679" s="2">
        <f>(Table2[[#This Row],[Close Price]]-Table2[[#This Row],[200D EMA]])/Table2[[#This Row],[200D EMA]]</f>
        <v>-2.3679732801031611E-2</v>
      </c>
      <c r="V679">
        <v>0.89640240277628402</v>
      </c>
      <c r="W679">
        <v>2862.2</v>
      </c>
      <c r="X679">
        <v>2932</v>
      </c>
      <c r="Y679">
        <v>2844.05</v>
      </c>
      <c r="Z679">
        <v>2932</v>
      </c>
      <c r="AA679">
        <v>2775.75</v>
      </c>
      <c r="AB679">
        <v>3027.3</v>
      </c>
      <c r="AC679" s="2">
        <f>(Table2[[#This Row],[Close Price]]/Table2[[#This Row],[Day Low]])-1</f>
        <v>1.9163580462581375E-2</v>
      </c>
      <c r="AD679" s="2">
        <f>(Table2[[#This Row],[Day High]]/Table2[[#This Row],[Close Price]])-1</f>
        <v>5.12504070893538E-3</v>
      </c>
      <c r="AE679" s="2">
        <f>(Table2[[#This Row],[Close Price]]/Table2[[#This Row],[Current Week Low]])-1</f>
        <v>2.5667621877252467E-2</v>
      </c>
      <c r="AF679" s="2">
        <f>(Table2[[#This Row],[Current Week High]]/Table2[[#This Row],[Close Price]])-1</f>
        <v>5.12504070893538E-3</v>
      </c>
      <c r="AG679" s="2">
        <f>(Table2[[#This Row],[Close Price]]/Table2[[#This Row],[Current Month Low]])-1</f>
        <v>5.0905160767360291E-2</v>
      </c>
      <c r="AH679" s="2">
        <f>(Table2[[#This Row],[Current Month High]]/Table2[[#This Row],[Close Price]])-1</f>
        <v>3.7795032652851335E-2</v>
      </c>
      <c r="AI679">
        <v>22.315352839341099</v>
      </c>
      <c r="AJ679">
        <v>9.2487172765065093</v>
      </c>
      <c r="AK679" t="str">
        <f>IF(AND(Table2[[#This Row],[20D EMA]]&gt;Table2[[#This Row],[50D EMA]],Table2[[#This Row],[50D EMA]]&gt;Table2[[#This Row],[200D EMA]]),"Uptrend","Downtrend/NoTrend")</f>
        <v>Downtrend/NoTrend</v>
      </c>
      <c r="AL679">
        <v>-0.06</v>
      </c>
      <c r="AM679" t="s">
        <v>10126</v>
      </c>
      <c r="AN679">
        <v>0.5</v>
      </c>
      <c r="AO679" t="s">
        <v>10125</v>
      </c>
      <c r="AP679">
        <v>-8.0462017935260005E-2</v>
      </c>
      <c r="AQ679">
        <f>(Table2[[#This Row],[Sharpe Ratio]]-AVERAGE(Table2[Sharpe Ratio]))/_xlfn.STDEV.P(Table2[Sharpe Ratio])</f>
        <v>-1.5214850955075909</v>
      </c>
      <c r="AR6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80" spans="1:44" x14ac:dyDescent="0.3">
      <c r="A680" t="s">
        <v>68</v>
      </c>
      <c r="B680" t="s">
        <v>69</v>
      </c>
      <c r="C680" t="s">
        <v>10076</v>
      </c>
      <c r="D680" t="s">
        <v>24</v>
      </c>
      <c r="E680">
        <v>358328.22146450001</v>
      </c>
      <c r="F680">
        <v>1802.5</v>
      </c>
      <c r="G680">
        <v>-28.624735359739098</v>
      </c>
      <c r="H680">
        <f>(Table2[[#This Row],[1Y Return vs Nifty]]-AVERAGE(Table2[1Y Return vs Nifty]))/_xlfn.STDEV.P(Table2[1Y Return vs Nifty])</f>
        <v>-0.87623795873899657</v>
      </c>
      <c r="I680">
        <v>1.8989328427607099</v>
      </c>
      <c r="J680">
        <f>(Table2[[#This Row],[1M Return vs Nifty]]-AVERAGE(Table2[1M Return vs Nifty]))/_xlfn.STDEV.P(Table2[1M Return vs Nifty])</f>
        <v>3.7095010594475689E-3</v>
      </c>
      <c r="K680">
        <v>-16.433841240891901</v>
      </c>
      <c r="L680">
        <f>(Table2[[#This Row],[6M Return vs Nifty]]-AVERAGE(Table2[6M Return vs Nifty]))/_xlfn.STDEV.P(Table2[6M Return vs Nifty])</f>
        <v>-0.89758449830518294</v>
      </c>
      <c r="M680">
        <v>1.20036015370051</v>
      </c>
      <c r="N680">
        <f>(Table2[[#This Row],[1W Return vs Nifty]]-AVERAGE(Table2[1W Return vs Nifty]))/_xlfn.STDEV.P(Table2[1W Return vs Nifty])</f>
        <v>0.80777962366122591</v>
      </c>
      <c r="O680">
        <v>1753.5</v>
      </c>
      <c r="P680">
        <v>1731.5912095373999</v>
      </c>
      <c r="Q680">
        <v>1758.1293988265199</v>
      </c>
      <c r="R680">
        <v>64.841589435931397</v>
      </c>
      <c r="S680" s="2">
        <f>(Table2[[#This Row],[Close Price]]-Table2[[#This Row],[20D EMA]])/Table2[[#This Row],[20D EMA]]</f>
        <v>2.7944111776447105E-2</v>
      </c>
      <c r="T680" s="2">
        <f>(Table2[[#This Row],[Close Price]]-Table2[[#This Row],[50D EMA]])/Table2[[#This Row],[50D EMA]]</f>
        <v>4.0950075324962878E-2</v>
      </c>
      <c r="U680" s="2">
        <f>(Table2[[#This Row],[Close Price]]-Table2[[#This Row],[200D EMA]])/Table2[[#This Row],[200D EMA]]</f>
        <v>2.5237392198262331E-2</v>
      </c>
      <c r="V680">
        <v>0.922936542322222</v>
      </c>
      <c r="W680">
        <v>1798.9</v>
      </c>
      <c r="X680">
        <v>1847.95</v>
      </c>
      <c r="Y680">
        <v>1749.75</v>
      </c>
      <c r="Z680">
        <v>1847.95</v>
      </c>
      <c r="AA680">
        <v>1602.45</v>
      </c>
      <c r="AB680">
        <v>1847.95</v>
      </c>
      <c r="AC680" s="2">
        <f>(Table2[[#This Row],[Close Price]]/Table2[[#This Row],[Day Low]])-1</f>
        <v>2.0012229695924866E-3</v>
      </c>
      <c r="AD680" s="2">
        <f>(Table2[[#This Row],[Day High]]/Table2[[#This Row],[Close Price]])-1</f>
        <v>2.5214979195561815E-2</v>
      </c>
      <c r="AE680" s="2">
        <f>(Table2[[#This Row],[Close Price]]/Table2[[#This Row],[Current Week Low]])-1</f>
        <v>3.0147163880554384E-2</v>
      </c>
      <c r="AF680" s="2">
        <f>(Table2[[#This Row],[Current Week High]]/Table2[[#This Row],[Close Price]])-1</f>
        <v>2.5214979195561815E-2</v>
      </c>
      <c r="AG680" s="2">
        <f>(Table2[[#This Row],[Close Price]]/Table2[[#This Row],[Current Month Low]])-1</f>
        <v>0.12484008861430929</v>
      </c>
      <c r="AH680" s="2">
        <f>(Table2[[#This Row],[Current Month High]]/Table2[[#This Row],[Close Price]])-1</f>
        <v>2.5214979195561815E-2</v>
      </c>
      <c r="AI680">
        <v>10.277392510402199</v>
      </c>
      <c r="AJ680">
        <v>16.753570618907201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-0.06</v>
      </c>
      <c r="AM680" t="s">
        <v>10126</v>
      </c>
      <c r="AN680">
        <v>4.8</v>
      </c>
      <c r="AO680" t="s">
        <v>10125</v>
      </c>
      <c r="AP680">
        <v>-8.1037825932618004E-2</v>
      </c>
      <c r="AQ680">
        <f>(Table2[[#This Row],[Sharpe Ratio]]-AVERAGE(Table2[Sharpe Ratio]))/_xlfn.STDEV.P(Table2[Sharpe Ratio])</f>
        <v>-1.5279951168928991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81" spans="1:44" x14ac:dyDescent="0.3">
      <c r="A681" t="s">
        <v>1543</v>
      </c>
      <c r="B681" t="s">
        <v>1544</v>
      </c>
      <c r="C681" t="s">
        <v>10088</v>
      </c>
      <c r="D681" t="s">
        <v>347</v>
      </c>
      <c r="E681">
        <v>5766.8535181719999</v>
      </c>
      <c r="F681">
        <v>270.27999999999997</v>
      </c>
      <c r="G681">
        <v>-10.656903945337501</v>
      </c>
      <c r="H681">
        <f>(Table2[[#This Row],[1Y Return vs Nifty]]-AVERAGE(Table2[1Y Return vs Nifty]))/_xlfn.STDEV.P(Table2[1Y Return vs Nifty])</f>
        <v>-0.66121921808404804</v>
      </c>
      <c r="I681">
        <v>18.4411138421742</v>
      </c>
      <c r="J681">
        <f>(Table2[[#This Row],[1M Return vs Nifty]]-AVERAGE(Table2[1M Return vs Nifty]))/_xlfn.STDEV.P(Table2[1M Return vs Nifty])</f>
        <v>1.5357924919962453</v>
      </c>
      <c r="K681">
        <v>9.7430345436180392</v>
      </c>
      <c r="L681">
        <f>(Table2[[#This Row],[6M Return vs Nifty]]-AVERAGE(Table2[6M Return vs Nifty]))/_xlfn.STDEV.P(Table2[6M Return vs Nifty])</f>
        <v>-9.7882277523675218E-2</v>
      </c>
      <c r="M681">
        <v>8.4539535026709203</v>
      </c>
      <c r="N681">
        <f>(Table2[[#This Row],[1W Return vs Nifty]]-AVERAGE(Table2[1W Return vs Nifty]))/_xlfn.STDEV.P(Table2[1W Return vs Nifty])</f>
        <v>2.2302348767777085</v>
      </c>
      <c r="O681">
        <v>249.72</v>
      </c>
      <c r="P681">
        <v>234.87517066208801</v>
      </c>
      <c r="Q681">
        <v>225.965913554135</v>
      </c>
      <c r="R681">
        <v>74.668348561760496</v>
      </c>
      <c r="S681" s="2">
        <f>(Table2[[#This Row],[Close Price]]-Table2[[#This Row],[20D EMA]])/Table2[[#This Row],[20D EMA]]</f>
        <v>8.2332212077526723E-2</v>
      </c>
      <c r="T681" s="2">
        <f>(Table2[[#This Row],[Close Price]]-Table2[[#This Row],[50D EMA]])/Table2[[#This Row],[50D EMA]]</f>
        <v>0.15073891905265904</v>
      </c>
      <c r="U681" s="2">
        <f>(Table2[[#This Row],[Close Price]]-Table2[[#This Row],[200D EMA]])/Table2[[#This Row],[200D EMA]]</f>
        <v>0.1961096067493763</v>
      </c>
      <c r="V681">
        <v>1.3341771735026999</v>
      </c>
      <c r="W681">
        <v>268.04000000000002</v>
      </c>
      <c r="X681">
        <v>279.45</v>
      </c>
      <c r="Y681">
        <v>247.81</v>
      </c>
      <c r="Z681">
        <v>281.2</v>
      </c>
      <c r="AA681">
        <v>216.4</v>
      </c>
      <c r="AB681">
        <v>281.2</v>
      </c>
      <c r="AC681" s="2">
        <f>(Table2[[#This Row],[Close Price]]/Table2[[#This Row],[Day Low]])-1</f>
        <v>8.3569616475152042E-3</v>
      </c>
      <c r="AD681" s="2">
        <f>(Table2[[#This Row],[Day High]]/Table2[[#This Row],[Close Price]])-1</f>
        <v>3.3927778599970537E-2</v>
      </c>
      <c r="AE681" s="2">
        <f>(Table2[[#This Row],[Close Price]]/Table2[[#This Row],[Current Week Low]])-1</f>
        <v>9.067430692869527E-2</v>
      </c>
      <c r="AF681" s="2">
        <f>(Table2[[#This Row],[Current Week High]]/Table2[[#This Row],[Close Price]])-1</f>
        <v>4.0402545508361865E-2</v>
      </c>
      <c r="AG681" s="2">
        <f>(Table2[[#This Row],[Close Price]]/Table2[[#This Row],[Current Month Low]])-1</f>
        <v>0.24898336414048039</v>
      </c>
      <c r="AH681" s="2">
        <f>(Table2[[#This Row],[Current Month High]]/Table2[[#This Row],[Close Price]])-1</f>
        <v>4.0402545508361865E-2</v>
      </c>
      <c r="AI681">
        <v>4.0402545508361802</v>
      </c>
      <c r="AJ681">
        <v>43.0052910052909</v>
      </c>
      <c r="AK681" t="str">
        <f>IF(AND(Table2[[#This Row],[20D EMA]]&gt;Table2[[#This Row],[50D EMA]],Table2[[#This Row],[50D EMA]]&gt;Table2[[#This Row],[200D EMA]]),"Uptrend","Downtrend/NoTrend")</f>
        <v>Uptrend</v>
      </c>
      <c r="AL681">
        <v>0.17</v>
      </c>
      <c r="AM681" t="s">
        <v>10125</v>
      </c>
      <c r="AN681">
        <v>12.19</v>
      </c>
      <c r="AO681" t="s">
        <v>10125</v>
      </c>
      <c r="AP681">
        <v>-8.2527144403782005E-2</v>
      </c>
      <c r="AQ681">
        <f>(Table2[[#This Row],[Sharpe Ratio]]-AVERAGE(Table2[Sharpe Ratio]))/_xlfn.STDEV.P(Table2[Sharpe Ratio])</f>
        <v>-1.5448331864252753</v>
      </c>
      <c r="AR6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1.4620926867409552</v>
      </c>
    </row>
    <row r="682" spans="1:44" x14ac:dyDescent="0.3">
      <c r="A682" t="s">
        <v>667</v>
      </c>
      <c r="B682" t="s">
        <v>668</v>
      </c>
      <c r="C682" t="s">
        <v>10088</v>
      </c>
      <c r="D682" t="s">
        <v>347</v>
      </c>
      <c r="E682">
        <v>25353.43214805</v>
      </c>
      <c r="F682">
        <v>1998.35</v>
      </c>
      <c r="G682">
        <v>8.0523565995507003</v>
      </c>
      <c r="H682">
        <f>(Table2[[#This Row],[1Y Return vs Nifty]]-AVERAGE(Table2[1Y Return vs Nifty]))/_xlfn.STDEV.P(Table2[1Y Return vs Nifty])</f>
        <v>-0.43732788984491605</v>
      </c>
      <c r="I682">
        <v>24.677675522687299</v>
      </c>
      <c r="J682">
        <f>(Table2[[#This Row],[1M Return vs Nifty]]-AVERAGE(Table2[1M Return vs Nifty]))/_xlfn.STDEV.P(Table2[1M Return vs Nifty])</f>
        <v>2.1134025467393958</v>
      </c>
      <c r="K682">
        <v>36.5437011307408</v>
      </c>
      <c r="L682">
        <f>(Table2[[#This Row],[6M Return vs Nifty]]-AVERAGE(Table2[6M Return vs Nifty]))/_xlfn.STDEV.P(Table2[6M Return vs Nifty])</f>
        <v>0.720876720478273</v>
      </c>
      <c r="M682">
        <v>7.5798179333498998</v>
      </c>
      <c r="N682">
        <f>(Table2[[#This Row],[1W Return vs Nifty]]-AVERAGE(Table2[1W Return vs Nifty]))/_xlfn.STDEV.P(Table2[1W Return vs Nifty])</f>
        <v>2.0588138068754174</v>
      </c>
      <c r="O682">
        <v>1773.82</v>
      </c>
      <c r="P682">
        <v>1609.2585901208399</v>
      </c>
      <c r="Q682">
        <v>1483.16387737949</v>
      </c>
      <c r="R682">
        <v>87.336046165197004</v>
      </c>
      <c r="S682" s="2">
        <f>(Table2[[#This Row],[Close Price]]-Table2[[#This Row],[20D EMA]])/Table2[[#This Row],[20D EMA]]</f>
        <v>0.1265799235548139</v>
      </c>
      <c r="T682" s="2">
        <f>(Table2[[#This Row],[Close Price]]-Table2[[#This Row],[50D EMA]])/Table2[[#This Row],[50D EMA]]</f>
        <v>0.2417830249704884</v>
      </c>
      <c r="U682" s="2">
        <f>(Table2[[#This Row],[Close Price]]-Table2[[#This Row],[200D EMA]])/Table2[[#This Row],[200D EMA]]</f>
        <v>0.34735616911784567</v>
      </c>
      <c r="V682">
        <v>1.6646870531295701</v>
      </c>
      <c r="W682">
        <v>1969.9</v>
      </c>
      <c r="X682">
        <v>2037.25</v>
      </c>
      <c r="Y682">
        <v>1815.85</v>
      </c>
      <c r="Z682">
        <v>2199</v>
      </c>
      <c r="AA682">
        <v>1380</v>
      </c>
      <c r="AB682">
        <v>2199</v>
      </c>
      <c r="AC682" s="2">
        <f>(Table2[[#This Row],[Close Price]]/Table2[[#This Row],[Day Low]])-1</f>
        <v>1.4442357480074941E-2</v>
      </c>
      <c r="AD682" s="2">
        <f>(Table2[[#This Row],[Day High]]/Table2[[#This Row],[Close Price]])-1</f>
        <v>1.9466059499086752E-2</v>
      </c>
      <c r="AE682" s="2">
        <f>(Table2[[#This Row],[Close Price]]/Table2[[#This Row],[Current Week Low]])-1</f>
        <v>0.10050389624693667</v>
      </c>
      <c r="AF682" s="2">
        <f>(Table2[[#This Row],[Current Week High]]/Table2[[#This Row],[Close Price]])-1</f>
        <v>0.10040783646508378</v>
      </c>
      <c r="AG682" s="2">
        <f>(Table2[[#This Row],[Close Price]]/Table2[[#This Row],[Current Month Low]])-1</f>
        <v>0.44807971014492742</v>
      </c>
      <c r="AH682" s="2">
        <f>(Table2[[#This Row],[Current Month High]]/Table2[[#This Row],[Close Price]])-1</f>
        <v>0.10040783646508378</v>
      </c>
      <c r="AI682">
        <v>10.0407836465083</v>
      </c>
      <c r="AJ682">
        <v>68.480735182530907</v>
      </c>
      <c r="AK682" t="str">
        <f>IF(AND(Table2[[#This Row],[20D EMA]]&gt;Table2[[#This Row],[50D EMA]],Table2[[#This Row],[50D EMA]]&gt;Table2[[#This Row],[200D EMA]]),"Uptrend","Downtrend/NoTrend")</f>
        <v>Uptrend</v>
      </c>
      <c r="AL682">
        <v>0.3</v>
      </c>
      <c r="AM682" t="s">
        <v>10125</v>
      </c>
      <c r="AN682">
        <v>14.77</v>
      </c>
      <c r="AO682" t="s">
        <v>10125</v>
      </c>
      <c r="AP682">
        <v>-8.4543262707439004E-2</v>
      </c>
      <c r="AQ682">
        <f>(Table2[[#This Row],[Sharpe Ratio]]-AVERAGE(Table2[Sharpe Ratio]))/_xlfn.STDEV.P(Table2[Sharpe Ratio])</f>
        <v>-1.5676271964639348</v>
      </c>
      <c r="AR6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2.8881379877842352</v>
      </c>
    </row>
    <row r="683" spans="1:44" x14ac:dyDescent="0.3">
      <c r="A683" t="s">
        <v>1150</v>
      </c>
      <c r="B683" t="s">
        <v>1151</v>
      </c>
      <c r="C683" t="s">
        <v>10088</v>
      </c>
      <c r="D683" t="s">
        <v>1152</v>
      </c>
      <c r="E683">
        <v>9946.3501882050004</v>
      </c>
      <c r="F683">
        <v>915.05</v>
      </c>
      <c r="G683">
        <v>-51.198143252295203</v>
      </c>
      <c r="H683">
        <f>(Table2[[#This Row],[1Y Return vs Nifty]]-AVERAGE(Table2[1Y Return vs Nifty]))/_xlfn.STDEV.P(Table2[1Y Return vs Nifty])</f>
        <v>-1.1463710441071919</v>
      </c>
      <c r="I683">
        <v>-1.9340994482728</v>
      </c>
      <c r="J683">
        <f>(Table2[[#This Row],[1M Return vs Nifty]]-AVERAGE(Table2[1M Return vs Nifty]))/_xlfn.STDEV.P(Table2[1M Return vs Nifty])</f>
        <v>-0.35129348053119991</v>
      </c>
      <c r="K683">
        <v>-36.997205869513799</v>
      </c>
      <c r="L683">
        <f>(Table2[[#This Row],[6M Return vs Nifty]]-AVERAGE(Table2[6M Return vs Nifty]))/_xlfn.STDEV.P(Table2[6M Return vs Nifty])</f>
        <v>-1.525794239437845</v>
      </c>
      <c r="M683">
        <v>-7.2243938827085898</v>
      </c>
      <c r="N683">
        <f>(Table2[[#This Row],[1W Return vs Nifty]]-AVERAGE(Table2[1W Return vs Nifty]))/_xlfn.STDEV.P(Table2[1W Return vs Nifty])</f>
        <v>-0.84434437319964362</v>
      </c>
      <c r="O683">
        <v>923.19</v>
      </c>
      <c r="P683">
        <v>931.10070625697495</v>
      </c>
      <c r="Q683">
        <v>1030.8874344093499</v>
      </c>
      <c r="R683">
        <v>41.660850782354899</v>
      </c>
      <c r="S683" s="2">
        <f>(Table2[[#This Row],[Close Price]]-Table2[[#This Row],[20D EMA]])/Table2[[#This Row],[20D EMA]]</f>
        <v>-8.8172532198140148E-3</v>
      </c>
      <c r="T683" s="2">
        <f>(Table2[[#This Row],[Close Price]]-Table2[[#This Row],[50D EMA]])/Table2[[#This Row],[50D EMA]]</f>
        <v>-1.7238421310514125E-2</v>
      </c>
      <c r="U683" s="2">
        <f>(Table2[[#This Row],[Close Price]]-Table2[[#This Row],[200D EMA]])/Table2[[#This Row],[200D EMA]]</f>
        <v>-0.11236671487388859</v>
      </c>
      <c r="V683">
        <v>0.84522648215444296</v>
      </c>
      <c r="W683">
        <v>911</v>
      </c>
      <c r="X683">
        <v>936.1</v>
      </c>
      <c r="Y683">
        <v>911</v>
      </c>
      <c r="Z683">
        <v>953</v>
      </c>
      <c r="AA683">
        <v>854</v>
      </c>
      <c r="AB683">
        <v>975</v>
      </c>
      <c r="AC683" s="2">
        <f>(Table2[[#This Row],[Close Price]]/Table2[[#This Row],[Day Low]])-1</f>
        <v>4.4456641053787216E-3</v>
      </c>
      <c r="AD683" s="2">
        <f>(Table2[[#This Row],[Day High]]/Table2[[#This Row],[Close Price]])-1</f>
        <v>2.3004207420359579E-2</v>
      </c>
      <c r="AE683" s="2">
        <f>(Table2[[#This Row],[Close Price]]/Table2[[#This Row],[Current Week Low]])-1</f>
        <v>4.4456641053787216E-3</v>
      </c>
      <c r="AF683" s="2">
        <f>(Table2[[#This Row],[Current Week High]]/Table2[[#This Row],[Close Price]])-1</f>
        <v>4.1473143544068725E-2</v>
      </c>
      <c r="AG683" s="2">
        <f>(Table2[[#This Row],[Close Price]]/Table2[[#This Row],[Current Month Low]])-1</f>
        <v>7.1487119437938951E-2</v>
      </c>
      <c r="AH683" s="2">
        <f>(Table2[[#This Row],[Current Month High]]/Table2[[#This Row],[Close Price]])-1</f>
        <v>6.5515545598601177E-2</v>
      </c>
      <c r="AI683">
        <v>49.7131304300311</v>
      </c>
      <c r="AJ683">
        <v>7.1487119437938897</v>
      </c>
      <c r="AK683" t="str">
        <f>IF(AND(Table2[[#This Row],[20D EMA]]&gt;Table2[[#This Row],[50D EMA]],Table2[[#This Row],[50D EMA]]&gt;Table2[[#This Row],[200D EMA]]),"Uptrend","Downtrend/NoTrend")</f>
        <v>Downtrend/NoTrend</v>
      </c>
      <c r="AL683">
        <v>-0.1</v>
      </c>
      <c r="AM683" t="s">
        <v>10126</v>
      </c>
      <c r="AN683">
        <v>-1.31</v>
      </c>
      <c r="AO683" t="s">
        <v>10126</v>
      </c>
      <c r="AP683">
        <v>-8.5543240439797996E-2</v>
      </c>
      <c r="AQ683">
        <f>(Table2[[#This Row],[Sharpe Ratio]]-AVERAGE(Table2[Sharpe Ratio]))/_xlfn.STDEV.P(Table2[Sharpe Ratio])</f>
        <v>-1.5789328338506305</v>
      </c>
      <c r="AR6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84" spans="1:44" x14ac:dyDescent="0.3">
      <c r="A684" t="s">
        <v>1672</v>
      </c>
      <c r="B684" t="s">
        <v>1673</v>
      </c>
      <c r="C684" t="s">
        <v>10082</v>
      </c>
      <c r="D684" t="s">
        <v>62</v>
      </c>
      <c r="E684">
        <v>4638.5804250000001</v>
      </c>
      <c r="F684">
        <v>504.55</v>
      </c>
      <c r="G684">
        <v>-16.956028278545801</v>
      </c>
      <c r="H684">
        <f>(Table2[[#This Row],[1Y Return vs Nifty]]-AVERAGE(Table2[1Y Return vs Nifty]))/_xlfn.STDEV.P(Table2[1Y Return vs Nifty])</f>
        <v>-0.73660003339322266</v>
      </c>
      <c r="I684">
        <v>-0.74644895096082997</v>
      </c>
      <c r="J684">
        <f>(Table2[[#This Row],[1M Return vs Nifty]]-AVERAGE(Table2[1M Return vs Nifty]))/_xlfn.STDEV.P(Table2[1M Return vs Nifty])</f>
        <v>-0.24129715500593743</v>
      </c>
      <c r="K684">
        <v>-7.9882566803383801</v>
      </c>
      <c r="L684">
        <f>(Table2[[#This Row],[6M Return vs Nifty]]-AVERAGE(Table2[6M Return vs Nifty]))/_xlfn.STDEV.P(Table2[6M Return vs Nifty])</f>
        <v>-0.63957232051621671</v>
      </c>
      <c r="M684">
        <v>-5.5265864475247</v>
      </c>
      <c r="N684">
        <f>(Table2[[#This Row],[1W Return vs Nifty]]-AVERAGE(Table2[1W Return vs Nifty]))/_xlfn.STDEV.P(Table2[1W Return vs Nifty])</f>
        <v>-0.51139834372580439</v>
      </c>
      <c r="O684">
        <v>507.19</v>
      </c>
      <c r="P684">
        <v>499.307086518863</v>
      </c>
      <c r="Q684">
        <v>496.06199773959298</v>
      </c>
      <c r="R684">
        <v>41.644586257166502</v>
      </c>
      <c r="S684" s="2">
        <f>(Table2[[#This Row],[Close Price]]-Table2[[#This Row],[20D EMA]])/Table2[[#This Row],[20D EMA]]</f>
        <v>-5.2051499438080136E-3</v>
      </c>
      <c r="T684" s="2">
        <f>(Table2[[#This Row],[Close Price]]-Table2[[#This Row],[50D EMA]])/Table2[[#This Row],[50D EMA]]</f>
        <v>1.0500378670149198E-2</v>
      </c>
      <c r="U684" s="2">
        <f>(Table2[[#This Row],[Close Price]]-Table2[[#This Row],[200D EMA]])/Table2[[#This Row],[200D EMA]]</f>
        <v>1.7110769014930253E-2</v>
      </c>
      <c r="V684">
        <v>0.93063261423048704</v>
      </c>
      <c r="W684">
        <v>503</v>
      </c>
      <c r="X684">
        <v>514.25</v>
      </c>
      <c r="Y684">
        <v>501.4</v>
      </c>
      <c r="Z684">
        <v>523.4</v>
      </c>
      <c r="AA684">
        <v>451.05</v>
      </c>
      <c r="AB684">
        <v>538.95000000000005</v>
      </c>
      <c r="AC684" s="2">
        <f>(Table2[[#This Row],[Close Price]]/Table2[[#This Row],[Day Low]])-1</f>
        <v>3.081510934393572E-3</v>
      </c>
      <c r="AD684" s="2">
        <f>(Table2[[#This Row],[Day High]]/Table2[[#This Row],[Close Price]])-1</f>
        <v>1.922505202655822E-2</v>
      </c>
      <c r="AE684" s="2">
        <f>(Table2[[#This Row],[Close Price]]/Table2[[#This Row],[Current Week Low]])-1</f>
        <v>6.2824092540885168E-3</v>
      </c>
      <c r="AF684" s="2">
        <f>(Table2[[#This Row],[Current Week High]]/Table2[[#This Row],[Close Price]])-1</f>
        <v>3.7360023783569396E-2</v>
      </c>
      <c r="AG684" s="2">
        <f>(Table2[[#This Row],[Close Price]]/Table2[[#This Row],[Current Month Low]])-1</f>
        <v>0.11861212725861869</v>
      </c>
      <c r="AH684" s="2">
        <f>(Table2[[#This Row],[Current Month High]]/Table2[[#This Row],[Close Price]])-1</f>
        <v>6.8179565949856302E-2</v>
      </c>
      <c r="AI684">
        <v>27.985333465464201</v>
      </c>
      <c r="AJ684">
        <v>17.051386150098601</v>
      </c>
      <c r="AK684" t="str">
        <f>IF(AND(Table2[[#This Row],[20D EMA]]&gt;Table2[[#This Row],[50D EMA]],Table2[[#This Row],[50D EMA]]&gt;Table2[[#This Row],[200D EMA]]),"Uptrend","Downtrend/NoTrend")</f>
        <v>Uptrend</v>
      </c>
      <c r="AL684">
        <v>0.01</v>
      </c>
      <c r="AM684" t="s">
        <v>10125</v>
      </c>
      <c r="AN684">
        <v>-1.75</v>
      </c>
      <c r="AO684" t="s">
        <v>10126</v>
      </c>
      <c r="AP684">
        <v>-8.6148274244187001E-2</v>
      </c>
      <c r="AQ684">
        <f>(Table2[[#This Row],[Sharpe Ratio]]-AVERAGE(Table2[Sharpe Ratio]))/_xlfn.STDEV.P(Table2[Sharpe Ratio])</f>
        <v>-1.5857732789703221</v>
      </c>
      <c r="AR6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-3.7146411316115029</v>
      </c>
    </row>
    <row r="685" spans="1:44" x14ac:dyDescent="0.3">
      <c r="A685" t="s">
        <v>38</v>
      </c>
      <c r="B685" t="s">
        <v>39</v>
      </c>
      <c r="C685" t="s">
        <v>10078</v>
      </c>
      <c r="D685" t="s">
        <v>40</v>
      </c>
      <c r="E685">
        <v>581065.667048909</v>
      </c>
      <c r="F685">
        <v>2473.0500000000002</v>
      </c>
      <c r="G685">
        <v>-33.629283250320398</v>
      </c>
      <c r="H685">
        <f>(Table2[[#This Row],[1Y Return vs Nifty]]-AVERAGE(Table2[1Y Return vs Nifty]))/_xlfn.STDEV.P(Table2[1Y Return vs Nifty])</f>
        <v>-0.93612674332085077</v>
      </c>
      <c r="I685">
        <v>-2.06810492092273</v>
      </c>
      <c r="J685">
        <f>(Table2[[#This Row],[1M Return vs Nifty]]-AVERAGE(Table2[1M Return vs Nifty]))/_xlfn.STDEV.P(Table2[1M Return vs Nifty])</f>
        <v>-0.36370463147596854</v>
      </c>
      <c r="K685">
        <v>-16.3514352067095</v>
      </c>
      <c r="L685">
        <f>(Table2[[#This Row],[6M Return vs Nifty]]-AVERAGE(Table2[6M Return vs Nifty]))/_xlfn.STDEV.P(Table2[6M Return vs Nifty])</f>
        <v>-0.89506699816177548</v>
      </c>
      <c r="M685">
        <v>-2.6288596951063301</v>
      </c>
      <c r="N685">
        <f>(Table2[[#This Row],[1W Return vs Nifty]]-AVERAGE(Table2[1W Return vs Nifty]))/_xlfn.STDEV.P(Table2[1W Return vs Nifty])</f>
        <v>5.6856098282409909E-2</v>
      </c>
      <c r="O685">
        <v>2456.0100000000002</v>
      </c>
      <c r="P685">
        <v>2411.3273693275401</v>
      </c>
      <c r="Q685">
        <v>2432.1199296238301</v>
      </c>
      <c r="R685">
        <v>53.698050412886602</v>
      </c>
      <c r="S685" s="2">
        <f>(Table2[[#This Row],[Close Price]]-Table2[[#This Row],[20D EMA]])/Table2[[#This Row],[20D EMA]]</f>
        <v>6.9380824996640739E-3</v>
      </c>
      <c r="T685" s="2">
        <f>(Table2[[#This Row],[Close Price]]-Table2[[#This Row],[50D EMA]])/Table2[[#This Row],[50D EMA]]</f>
        <v>2.5596951893625729E-2</v>
      </c>
      <c r="U685" s="2">
        <f>(Table2[[#This Row],[Close Price]]-Table2[[#This Row],[200D EMA]])/Table2[[#This Row],[200D EMA]]</f>
        <v>1.6828968784652256E-2</v>
      </c>
      <c r="V685">
        <v>0.852998264600214</v>
      </c>
      <c r="W685">
        <v>2462.85</v>
      </c>
      <c r="X685">
        <v>2490.5</v>
      </c>
      <c r="Y685">
        <v>2427.0500000000002</v>
      </c>
      <c r="Z685">
        <v>2490.5</v>
      </c>
      <c r="AA685">
        <v>2342.1</v>
      </c>
      <c r="AB685">
        <v>2723.95</v>
      </c>
      <c r="AC685" s="2">
        <f>(Table2[[#This Row],[Close Price]]/Table2[[#This Row],[Day Low]])-1</f>
        <v>4.1415433339424546E-3</v>
      </c>
      <c r="AD685" s="2">
        <f>(Table2[[#This Row],[Day High]]/Table2[[#This Row],[Close Price]])-1</f>
        <v>7.0560643739510098E-3</v>
      </c>
      <c r="AE685" s="2">
        <f>(Table2[[#This Row],[Close Price]]/Table2[[#This Row],[Current Week Low]])-1</f>
        <v>1.8953049998969851E-2</v>
      </c>
      <c r="AF685" s="2">
        <f>(Table2[[#This Row],[Current Week High]]/Table2[[#This Row],[Close Price]])-1</f>
        <v>7.0560643739510098E-3</v>
      </c>
      <c r="AG685" s="2">
        <f>(Table2[[#This Row],[Close Price]]/Table2[[#This Row],[Current Month Low]])-1</f>
        <v>5.5911361598565579E-2</v>
      </c>
      <c r="AH685" s="2">
        <f>(Table2[[#This Row],[Current Month High]]/Table2[[#This Row],[Close Price]])-1</f>
        <v>0.10145367056873078</v>
      </c>
      <c r="AI685">
        <v>11.993287640767401</v>
      </c>
      <c r="AJ685">
        <v>13.8578761999033</v>
      </c>
      <c r="AK685" t="str">
        <f>IF(AND(Table2[[#This Row],[20D EMA]]&gt;Table2[[#This Row],[50D EMA]],Table2[[#This Row],[50D EMA]]&gt;Table2[[#This Row],[200D EMA]]),"Uptrend","Downtrend/NoTrend")</f>
        <v>Downtrend/NoTrend</v>
      </c>
      <c r="AL685">
        <v>0.04</v>
      </c>
      <c r="AM685" t="s">
        <v>10125</v>
      </c>
      <c r="AN685">
        <v>-3.26</v>
      </c>
      <c r="AO685" t="s">
        <v>10126</v>
      </c>
      <c r="AP685">
        <v>-8.6810116452262998E-2</v>
      </c>
      <c r="AQ685">
        <f>(Table2[[#This Row],[Sharpe Ratio]]-AVERAGE(Table2[Sharpe Ratio]))/_xlfn.STDEV.P(Table2[Sharpe Ratio])</f>
        <v>-1.5932559936044428</v>
      </c>
      <c r="AR6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86" spans="1:44" x14ac:dyDescent="0.3">
      <c r="A686" t="s">
        <v>1217</v>
      </c>
      <c r="B686" t="s">
        <v>1218</v>
      </c>
      <c r="C686" t="s">
        <v>10086</v>
      </c>
      <c r="D686" t="s">
        <v>1219</v>
      </c>
      <c r="E686">
        <v>8939.52236988</v>
      </c>
      <c r="F686">
        <v>601.95000000000005</v>
      </c>
      <c r="G686">
        <v>8.7578562866369101</v>
      </c>
      <c r="H686">
        <f>(Table2[[#This Row],[1Y Return vs Nifty]]-AVERAGE(Table2[1Y Return vs Nifty]))/_xlfn.STDEV.P(Table2[1Y Return vs Nifty])</f>
        <v>-0.42888526531493798</v>
      </c>
      <c r="I686">
        <v>-5.4806248456727804</v>
      </c>
      <c r="J686">
        <f>(Table2[[#This Row],[1M Return vs Nifty]]-AVERAGE(Table2[1M Return vs Nifty]))/_xlfn.STDEV.P(Table2[1M Return vs Nifty])</f>
        <v>-0.67976112566665858</v>
      </c>
      <c r="K686">
        <v>4.8145151152386099</v>
      </c>
      <c r="L686">
        <f>(Table2[[#This Row],[6M Return vs Nifty]]-AVERAGE(Table2[6M Return vs Nifty]))/_xlfn.STDEV.P(Table2[6M Return vs Nifty])</f>
        <v>-0.24844829481639252</v>
      </c>
      <c r="M686">
        <v>-2.10995975361931</v>
      </c>
      <c r="N686">
        <f>(Table2[[#This Row],[1W Return vs Nifty]]-AVERAGE(Table2[1W Return vs Nifty]))/_xlfn.STDEV.P(Table2[1W Return vs Nifty])</f>
        <v>0.15861420796673847</v>
      </c>
      <c r="O686">
        <v>603.11</v>
      </c>
      <c r="P686">
        <v>596.04256317754005</v>
      </c>
      <c r="Q686">
        <v>535.71326134393098</v>
      </c>
      <c r="R686">
        <v>47.454253425154597</v>
      </c>
      <c r="S686" s="2">
        <f>(Table2[[#This Row],[Close Price]]-Table2[[#This Row],[20D EMA]])/Table2[[#This Row],[20D EMA]]</f>
        <v>-1.9233638971331401E-3</v>
      </c>
      <c r="T686" s="2">
        <f>(Table2[[#This Row],[Close Price]]-Table2[[#This Row],[50D EMA]])/Table2[[#This Row],[50D EMA]]</f>
        <v>9.9110989506640025E-3</v>
      </c>
      <c r="U686" s="2">
        <f>(Table2[[#This Row],[Close Price]]-Table2[[#This Row],[200D EMA]])/Table2[[#This Row],[200D EMA]]</f>
        <v>0.12364214858131858</v>
      </c>
      <c r="V686">
        <v>0.32802149242298301</v>
      </c>
      <c r="W686">
        <v>597</v>
      </c>
      <c r="X686">
        <v>605.75</v>
      </c>
      <c r="Y686">
        <v>591.15</v>
      </c>
      <c r="Z686">
        <v>618.70000000000005</v>
      </c>
      <c r="AA686">
        <v>521.04999999999995</v>
      </c>
      <c r="AB686">
        <v>637</v>
      </c>
      <c r="AC686" s="2">
        <f>(Table2[[#This Row],[Close Price]]/Table2[[#This Row],[Day Low]])-1</f>
        <v>8.2914572864323244E-3</v>
      </c>
      <c r="AD686" s="2">
        <f>(Table2[[#This Row],[Day High]]/Table2[[#This Row],[Close Price]])-1</f>
        <v>6.3128166791261986E-3</v>
      </c>
      <c r="AE686" s="2">
        <f>(Table2[[#This Row],[Close Price]]/Table2[[#This Row],[Current Week Low]])-1</f>
        <v>1.8269474752600878E-2</v>
      </c>
      <c r="AF686" s="2">
        <f>(Table2[[#This Row],[Current Week High]]/Table2[[#This Row],[Close Price]])-1</f>
        <v>2.7826231414569413E-2</v>
      </c>
      <c r="AG686" s="2">
        <f>(Table2[[#This Row],[Close Price]]/Table2[[#This Row],[Current Month Low]])-1</f>
        <v>0.1552634104212649</v>
      </c>
      <c r="AH686" s="2">
        <f>(Table2[[#This Row],[Current Month High]]/Table2[[#This Row],[Close Price]])-1</f>
        <v>5.8227427527203224E-2</v>
      </c>
      <c r="AI686">
        <v>11.371376360162699</v>
      </c>
      <c r="AJ686">
        <v>51.357807392506899</v>
      </c>
      <c r="AK686" t="str">
        <f>IF(AND(Table2[[#This Row],[20D EMA]]&gt;Table2[[#This Row],[50D EMA]],Table2[[#This Row],[50D EMA]]&gt;Table2[[#This Row],[200D EMA]]),"Uptrend","Downtrend/NoTrend")</f>
        <v>Uptrend</v>
      </c>
      <c r="AL686">
        <v>0.01</v>
      </c>
      <c r="AM686" t="s">
        <v>10125</v>
      </c>
      <c r="AN686">
        <v>-1.35</v>
      </c>
      <c r="AO686" t="s">
        <v>10126</v>
      </c>
      <c r="AP686">
        <v>-8.7262194529842005E-2</v>
      </c>
      <c r="AQ686">
        <f>(Table2[[#This Row],[Sharpe Ratio]]-AVERAGE(Table2[Sharpe Ratio]))/_xlfn.STDEV.P(Table2[Sharpe Ratio])</f>
        <v>-1.5983671382331592</v>
      </c>
      <c r="AR6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-2.7968476160644093</v>
      </c>
    </row>
    <row r="687" spans="1:44" x14ac:dyDescent="0.3">
      <c r="A687" t="s">
        <v>110</v>
      </c>
      <c r="B687" t="s">
        <v>111</v>
      </c>
      <c r="C687" t="s">
        <v>10075</v>
      </c>
      <c r="D687" t="s">
        <v>21</v>
      </c>
      <c r="E687">
        <v>268968.35006415501</v>
      </c>
      <c r="F687">
        <v>514.85</v>
      </c>
      <c r="G687">
        <v>4.7030208941496996</v>
      </c>
      <c r="H687">
        <f>(Table2[[#This Row],[1Y Return vs Nifty]]-AVERAGE(Table2[1Y Return vs Nifty]))/_xlfn.STDEV.P(Table2[1Y Return vs Nifty])</f>
        <v>-0.47740896188952264</v>
      </c>
      <c r="I687">
        <v>7.1872220502932498</v>
      </c>
      <c r="J687">
        <f>(Table2[[#This Row],[1M Return vs Nifty]]-AVERAGE(Table2[1M Return vs Nifty]))/_xlfn.STDEV.P(Table2[1M Return vs Nifty])</f>
        <v>0.49349364417228769</v>
      </c>
      <c r="K687">
        <v>-0.57719496433448403</v>
      </c>
      <c r="L687">
        <f>(Table2[[#This Row],[6M Return vs Nifty]]-AVERAGE(Table2[6M Return vs Nifty]))/_xlfn.STDEV.P(Table2[6M Return vs Nifty])</f>
        <v>-0.41316476289071141</v>
      </c>
      <c r="M687">
        <v>0.53634933841463295</v>
      </c>
      <c r="N687">
        <f>(Table2[[#This Row],[1W Return vs Nifty]]-AVERAGE(Table2[1W Return vs Nifty]))/_xlfn.STDEV.P(Table2[1W Return vs Nifty])</f>
        <v>0.67756475953962159</v>
      </c>
      <c r="O687">
        <v>485.33</v>
      </c>
      <c r="P687">
        <v>475.00618769672599</v>
      </c>
      <c r="Q687">
        <v>458.18017114911402</v>
      </c>
      <c r="R687">
        <v>80.678568370131103</v>
      </c>
      <c r="S687" s="2">
        <f>(Table2[[#This Row],[Close Price]]-Table2[[#This Row],[20D EMA]])/Table2[[#This Row],[20D EMA]]</f>
        <v>6.082459357550541E-2</v>
      </c>
      <c r="T687" s="2">
        <f>(Table2[[#This Row],[Close Price]]-Table2[[#This Row],[50D EMA]])/Table2[[#This Row],[50D EMA]]</f>
        <v>8.3880617422004713E-2</v>
      </c>
      <c r="U687" s="2">
        <f>(Table2[[#This Row],[Close Price]]-Table2[[#This Row],[200D EMA]])/Table2[[#This Row],[200D EMA]]</f>
        <v>0.12368459488056478</v>
      </c>
      <c r="V687">
        <v>1.2799313377702299</v>
      </c>
      <c r="W687">
        <v>505.85</v>
      </c>
      <c r="X687">
        <v>516.29999999999995</v>
      </c>
      <c r="Y687">
        <v>489.2</v>
      </c>
      <c r="Z687">
        <v>516.29999999999995</v>
      </c>
      <c r="AA687">
        <v>417</v>
      </c>
      <c r="AB687">
        <v>516.29999999999995</v>
      </c>
      <c r="AC687" s="2">
        <f>(Table2[[#This Row],[Close Price]]/Table2[[#This Row],[Day Low]])-1</f>
        <v>1.7791835524364918E-2</v>
      </c>
      <c r="AD687" s="2">
        <f>(Table2[[#This Row],[Day High]]/Table2[[#This Row],[Close Price]])-1</f>
        <v>2.8163542779449102E-3</v>
      </c>
      <c r="AE687" s="2">
        <f>(Table2[[#This Row],[Close Price]]/Table2[[#This Row],[Current Week Low]])-1</f>
        <v>5.2432542927228099E-2</v>
      </c>
      <c r="AF687" s="2">
        <f>(Table2[[#This Row],[Current Week High]]/Table2[[#This Row],[Close Price]])-1</f>
        <v>2.8163542779449102E-3</v>
      </c>
      <c r="AG687" s="2">
        <f>(Table2[[#This Row],[Close Price]]/Table2[[#This Row],[Current Month Low]])-1</f>
        <v>0.23465227817745804</v>
      </c>
      <c r="AH687" s="2">
        <f>(Table2[[#This Row],[Current Month High]]/Table2[[#This Row],[Close Price]])-1</f>
        <v>2.8163542779449102E-3</v>
      </c>
      <c r="AI687">
        <v>6.0308827813926298</v>
      </c>
      <c r="AJ687">
        <v>37.275029996000498</v>
      </c>
      <c r="AK687" t="str">
        <f>IF(AND(Table2[[#This Row],[20D EMA]]&gt;Table2[[#This Row],[50D EMA]],Table2[[#This Row],[50D EMA]]&gt;Table2[[#This Row],[200D EMA]]),"Uptrend","Downtrend/NoTrend")</f>
        <v>Uptrend</v>
      </c>
      <c r="AL687">
        <v>0.04</v>
      </c>
      <c r="AM687" t="s">
        <v>10125</v>
      </c>
      <c r="AN687">
        <v>8.15</v>
      </c>
      <c r="AO687" t="s">
        <v>10125</v>
      </c>
      <c r="AP687">
        <v>-8.8725883838484995E-2</v>
      </c>
      <c r="AQ687">
        <f>(Table2[[#This Row],[Sharpe Ratio]]-AVERAGE(Table2[Sharpe Ratio]))/_xlfn.STDEV.P(Table2[Sharpe Ratio])</f>
        <v>-1.614915447295266</v>
      </c>
      <c r="AR6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-1.3344307683635908</v>
      </c>
    </row>
    <row r="688" spans="1:44" x14ac:dyDescent="0.3">
      <c r="A688" t="s">
        <v>735</v>
      </c>
      <c r="B688" t="s">
        <v>736</v>
      </c>
      <c r="C688" t="s">
        <v>10076</v>
      </c>
      <c r="D688" t="s">
        <v>391</v>
      </c>
      <c r="E688">
        <v>20799.102893399999</v>
      </c>
      <c r="F688">
        <v>927</v>
      </c>
      <c r="G688">
        <v>-28.911660901460099</v>
      </c>
      <c r="H688">
        <f>(Table2[[#This Row],[1Y Return vs Nifty]]-AVERAGE(Table2[1Y Return vs Nifty]))/_xlfn.STDEV.P(Table2[1Y Return vs Nifty])</f>
        <v>-0.87967156000225977</v>
      </c>
      <c r="I688">
        <v>5.8261962846100399</v>
      </c>
      <c r="J688">
        <f>(Table2[[#This Row],[1M Return vs Nifty]]-AVERAGE(Table2[1M Return vs Nifty]))/_xlfn.STDEV.P(Table2[1M Return vs Nifty])</f>
        <v>0.36743986529609785</v>
      </c>
      <c r="K688">
        <v>-9.0140578210836804</v>
      </c>
      <c r="L688">
        <f>(Table2[[#This Row],[6M Return vs Nifty]]-AVERAGE(Table2[6M Return vs Nifty]))/_xlfn.STDEV.P(Table2[6M Return vs Nifty])</f>
        <v>-0.67091049307306738</v>
      </c>
      <c r="M688">
        <v>-1.52512648344119</v>
      </c>
      <c r="N688">
        <f>(Table2[[#This Row],[1W Return vs Nifty]]-AVERAGE(Table2[1W Return vs Nifty]))/_xlfn.STDEV.P(Table2[1W Return vs Nifty])</f>
        <v>0.27330207608113166</v>
      </c>
      <c r="O688">
        <v>874.68</v>
      </c>
      <c r="P688">
        <v>863.04086088889301</v>
      </c>
      <c r="Q688">
        <v>900.49018539056704</v>
      </c>
      <c r="R688">
        <v>72.351142572886602</v>
      </c>
      <c r="S688" s="2">
        <f>(Table2[[#This Row],[Close Price]]-Table2[[#This Row],[20D EMA]])/Table2[[#This Row],[20D EMA]]</f>
        <v>5.981616133900404E-2</v>
      </c>
      <c r="T688" s="2">
        <f>(Table2[[#This Row],[Close Price]]-Table2[[#This Row],[50D EMA]])/Table2[[#This Row],[50D EMA]]</f>
        <v>7.4109050926316478E-2</v>
      </c>
      <c r="U688" s="2">
        <f>(Table2[[#This Row],[Close Price]]-Table2[[#This Row],[200D EMA]])/Table2[[#This Row],[200D EMA]]</f>
        <v>2.9439315430112033E-2</v>
      </c>
      <c r="V688">
        <v>1.2436722606638799</v>
      </c>
      <c r="W688">
        <v>916.1</v>
      </c>
      <c r="X688">
        <v>937</v>
      </c>
      <c r="Y688">
        <v>864.65</v>
      </c>
      <c r="Z688">
        <v>937.8</v>
      </c>
      <c r="AA688">
        <v>736.6</v>
      </c>
      <c r="AB688">
        <v>937.8</v>
      </c>
      <c r="AC688" s="2">
        <f>(Table2[[#This Row],[Close Price]]/Table2[[#This Row],[Day Low]])-1</f>
        <v>1.1898264381617674E-2</v>
      </c>
      <c r="AD688" s="2">
        <f>(Table2[[#This Row],[Day High]]/Table2[[#This Row],[Close Price]])-1</f>
        <v>1.0787486515641875E-2</v>
      </c>
      <c r="AE688" s="2">
        <f>(Table2[[#This Row],[Close Price]]/Table2[[#This Row],[Current Week Low]])-1</f>
        <v>7.2110102353553529E-2</v>
      </c>
      <c r="AF688" s="2">
        <f>(Table2[[#This Row],[Current Week High]]/Table2[[#This Row],[Close Price]])-1</f>
        <v>1.1650485436893065E-2</v>
      </c>
      <c r="AG688" s="2">
        <f>(Table2[[#This Row],[Close Price]]/Table2[[#This Row],[Current Month Low]])-1</f>
        <v>0.25848493076296486</v>
      </c>
      <c r="AH688" s="2">
        <f>(Table2[[#This Row],[Current Month High]]/Table2[[#This Row],[Close Price]])-1</f>
        <v>1.1650485436893065E-2</v>
      </c>
      <c r="AI688">
        <v>22.971952535059302</v>
      </c>
      <c r="AJ688">
        <v>25.8484930762964</v>
      </c>
      <c r="AK688" t="str">
        <f>IF(AND(Table2[[#This Row],[20D EMA]]&gt;Table2[[#This Row],[50D EMA]],Table2[[#This Row],[50D EMA]]&gt;Table2[[#This Row],[200D EMA]]),"Uptrend","Downtrend/NoTrend")</f>
        <v>Downtrend/NoTrend</v>
      </c>
      <c r="AL688">
        <v>-0.01</v>
      </c>
      <c r="AM688" t="s">
        <v>10126</v>
      </c>
      <c r="AN688">
        <v>10.3</v>
      </c>
      <c r="AO688" t="s">
        <v>10125</v>
      </c>
      <c r="AP688">
        <v>-8.8782319439421997E-2</v>
      </c>
      <c r="AQ688">
        <f>(Table2[[#This Row],[Sharpe Ratio]]-AVERAGE(Table2[Sharpe Ratio]))/_xlfn.STDEV.P(Table2[Sharpe Ratio])</f>
        <v>-1.615553501943132</v>
      </c>
      <c r="AR6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89" spans="1:44" x14ac:dyDescent="0.3">
      <c r="A689" t="s">
        <v>899</v>
      </c>
      <c r="B689" t="s">
        <v>900</v>
      </c>
      <c r="C689" t="s">
        <v>10087</v>
      </c>
      <c r="D689" t="s">
        <v>151</v>
      </c>
      <c r="E689">
        <v>16071.413188410001</v>
      </c>
      <c r="F689">
        <v>2680.85</v>
      </c>
      <c r="G689">
        <v>-30.734063626430601</v>
      </c>
      <c r="H689">
        <f>(Table2[[#This Row],[1Y Return vs Nifty]]-AVERAGE(Table2[1Y Return vs Nifty]))/_xlfn.STDEV.P(Table2[1Y Return vs Nifty])</f>
        <v>-0.90148002034740904</v>
      </c>
      <c r="I689">
        <v>0.78179594364751603</v>
      </c>
      <c r="J689">
        <f>(Table2[[#This Row],[1M Return vs Nifty]]-AVERAGE(Table2[1M Return vs Nifty]))/_xlfn.STDEV.P(Table2[1M Return vs Nifty])</f>
        <v>-9.975608438783326E-2</v>
      </c>
      <c r="K689">
        <v>-14.2858148528837</v>
      </c>
      <c r="L689">
        <f>(Table2[[#This Row],[6M Return vs Nifty]]-AVERAGE(Table2[6M Return vs Nifty]))/_xlfn.STDEV.P(Table2[6M Return vs Nifty])</f>
        <v>-0.83196240165284174</v>
      </c>
      <c r="M689">
        <v>-0.27629152856723299</v>
      </c>
      <c r="N689">
        <f>(Table2[[#This Row],[1W Return vs Nifty]]-AVERAGE(Table2[1W Return vs Nifty]))/_xlfn.STDEV.P(Table2[1W Return vs Nifty])</f>
        <v>0.51820301777620104</v>
      </c>
      <c r="O689">
        <v>2615.9299999999998</v>
      </c>
      <c r="P689">
        <v>2605.4976101561301</v>
      </c>
      <c r="Q689">
        <v>2652.09329391751</v>
      </c>
      <c r="R689">
        <v>67.932738747093595</v>
      </c>
      <c r="S689" s="2">
        <f>(Table2[[#This Row],[Close Price]]-Table2[[#This Row],[20D EMA]])/Table2[[#This Row],[20D EMA]]</f>
        <v>2.4817177829682017E-2</v>
      </c>
      <c r="T689" s="2">
        <f>(Table2[[#This Row],[Close Price]]-Table2[[#This Row],[50D EMA]])/Table2[[#This Row],[50D EMA]]</f>
        <v>2.89205369255182E-2</v>
      </c>
      <c r="U689" s="2">
        <f>(Table2[[#This Row],[Close Price]]-Table2[[#This Row],[200D EMA]])/Table2[[#This Row],[200D EMA]]</f>
        <v>1.0843022056743819E-2</v>
      </c>
      <c r="V689">
        <v>0.91671553320198895</v>
      </c>
      <c r="W689">
        <v>2676</v>
      </c>
      <c r="X689">
        <v>2718.85</v>
      </c>
      <c r="Y689">
        <v>2643.25</v>
      </c>
      <c r="Z689">
        <v>2734.2</v>
      </c>
      <c r="AA689">
        <v>2230</v>
      </c>
      <c r="AB689">
        <v>2734.2</v>
      </c>
      <c r="AC689" s="2">
        <f>(Table2[[#This Row],[Close Price]]/Table2[[#This Row],[Day Low]])-1</f>
        <v>1.812406576980452E-3</v>
      </c>
      <c r="AD689" s="2">
        <f>(Table2[[#This Row],[Day High]]/Table2[[#This Row],[Close Price]])-1</f>
        <v>1.4174608799447874E-2</v>
      </c>
      <c r="AE689" s="2">
        <f>(Table2[[#This Row],[Close Price]]/Table2[[#This Row],[Current Week Low]])-1</f>
        <v>1.4224912513004728E-2</v>
      </c>
      <c r="AF689" s="2">
        <f>(Table2[[#This Row],[Current Week High]]/Table2[[#This Row],[Close Price]])-1</f>
        <v>1.9900404722382747E-2</v>
      </c>
      <c r="AG689" s="2">
        <f>(Table2[[#This Row],[Close Price]]/Table2[[#This Row],[Current Month Low]])-1</f>
        <v>0.20217488789237659</v>
      </c>
      <c r="AH689" s="2">
        <f>(Table2[[#This Row],[Current Month High]]/Table2[[#This Row],[Close Price]])-1</f>
        <v>1.9900404722382747E-2</v>
      </c>
      <c r="AI689">
        <v>24.421358897364598</v>
      </c>
      <c r="AJ689">
        <v>20.217488789237599</v>
      </c>
      <c r="AK689" t="str">
        <f>IF(AND(Table2[[#This Row],[20D EMA]]&gt;Table2[[#This Row],[50D EMA]],Table2[[#This Row],[50D EMA]]&gt;Table2[[#This Row],[200D EMA]]),"Uptrend","Downtrend/NoTrend")</f>
        <v>Downtrend/NoTrend</v>
      </c>
      <c r="AL689">
        <v>0.02</v>
      </c>
      <c r="AM689" t="s">
        <v>10125</v>
      </c>
      <c r="AN689">
        <v>4.95</v>
      </c>
      <c r="AO689" t="s">
        <v>10125</v>
      </c>
      <c r="AP689">
        <v>-8.9065221575876E-2</v>
      </c>
      <c r="AQ689">
        <f>(Table2[[#This Row],[Sharpe Ratio]]-AVERAGE(Table2[Sharpe Ratio]))/_xlfn.STDEV.P(Table2[Sharpe Ratio])</f>
        <v>-1.6187519621359656</v>
      </c>
      <c r="AR6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90" spans="1:44" x14ac:dyDescent="0.3">
      <c r="A690" t="s">
        <v>774</v>
      </c>
      <c r="B690" t="s">
        <v>775</v>
      </c>
      <c r="C690" t="s">
        <v>10085</v>
      </c>
      <c r="D690" t="s">
        <v>80</v>
      </c>
      <c r="E690">
        <v>19764.676125099999</v>
      </c>
      <c r="F690">
        <v>836.45</v>
      </c>
      <c r="G690">
        <v>-36.968172019447501</v>
      </c>
      <c r="H690">
        <f>(Table2[[#This Row],[1Y Return vs Nifty]]-AVERAGE(Table2[1Y Return vs Nifty]))/_xlfn.STDEV.P(Table2[1Y Return vs Nifty])</f>
        <v>-0.97608279821511201</v>
      </c>
      <c r="I690">
        <v>3.8776565157650298</v>
      </c>
      <c r="J690">
        <f>(Table2[[#This Row],[1M Return vs Nifty]]-AVERAGE(Table2[1M Return vs Nifty]))/_xlfn.STDEV.P(Table2[1M Return vs Nifty])</f>
        <v>0.18697245068388887</v>
      </c>
      <c r="K690">
        <v>-27.912226604351101</v>
      </c>
      <c r="L690">
        <f>(Table2[[#This Row],[6M Return vs Nifty]]-AVERAGE(Table2[6M Return vs Nifty]))/_xlfn.STDEV.P(Table2[6M Return vs Nifty])</f>
        <v>-1.2482485860178993</v>
      </c>
      <c r="M690">
        <v>-5.6242048244550196</v>
      </c>
      <c r="N690">
        <f>(Table2[[#This Row],[1W Return vs Nifty]]-AVERAGE(Table2[1W Return vs Nifty]))/_xlfn.STDEV.P(Table2[1W Return vs Nifty])</f>
        <v>-0.53054165192972347</v>
      </c>
      <c r="O690">
        <v>835.21</v>
      </c>
      <c r="P690">
        <v>820.57450501419396</v>
      </c>
      <c r="Q690">
        <v>858.18775377330701</v>
      </c>
      <c r="R690">
        <v>46.267421652636102</v>
      </c>
      <c r="S690" s="2">
        <f>(Table2[[#This Row],[Close Price]]-Table2[[#This Row],[20D EMA]])/Table2[[#This Row],[20D EMA]]</f>
        <v>1.4846565534416603E-3</v>
      </c>
      <c r="T690" s="2">
        <f>(Table2[[#This Row],[Close Price]]-Table2[[#This Row],[50D EMA]])/Table2[[#This Row],[50D EMA]]</f>
        <v>1.9346805060110266E-2</v>
      </c>
      <c r="U690" s="2">
        <f>(Table2[[#This Row],[Close Price]]-Table2[[#This Row],[200D EMA]])/Table2[[#This Row],[200D EMA]]</f>
        <v>-2.5329834500352307E-2</v>
      </c>
      <c r="V690">
        <v>1.59203122494831</v>
      </c>
      <c r="W690">
        <v>833.25</v>
      </c>
      <c r="X690">
        <v>850.9</v>
      </c>
      <c r="Y690">
        <v>831</v>
      </c>
      <c r="Z690">
        <v>893.85</v>
      </c>
      <c r="AA690">
        <v>700</v>
      </c>
      <c r="AB690">
        <v>893.85</v>
      </c>
      <c r="AC690" s="2">
        <f>(Table2[[#This Row],[Close Price]]/Table2[[#This Row],[Day Low]])-1</f>
        <v>3.8403840384038102E-3</v>
      </c>
      <c r="AD690" s="2">
        <f>(Table2[[#This Row],[Day High]]/Table2[[#This Row],[Close Price]])-1</f>
        <v>1.7275390041245675E-2</v>
      </c>
      <c r="AE690" s="2">
        <f>(Table2[[#This Row],[Close Price]]/Table2[[#This Row],[Current Week Low]])-1</f>
        <v>6.5583634175692129E-3</v>
      </c>
      <c r="AF690" s="2">
        <f>(Table2[[#This Row],[Current Week High]]/Table2[[#This Row],[Close Price]])-1</f>
        <v>6.862334867595199E-2</v>
      </c>
      <c r="AG690" s="2">
        <f>(Table2[[#This Row],[Close Price]]/Table2[[#This Row],[Current Month Low]])-1</f>
        <v>0.19492857142857156</v>
      </c>
      <c r="AH690" s="2">
        <f>(Table2[[#This Row],[Current Month High]]/Table2[[#This Row],[Close Price]])-1</f>
        <v>6.862334867595199E-2</v>
      </c>
      <c r="AI690">
        <v>26.510849423157399</v>
      </c>
      <c r="AJ690">
        <v>19.492857142857101</v>
      </c>
      <c r="AK690" t="str">
        <f>IF(AND(Table2[[#This Row],[20D EMA]]&gt;Table2[[#This Row],[50D EMA]],Table2[[#This Row],[50D EMA]]&gt;Table2[[#This Row],[200D EMA]]),"Uptrend","Downtrend/NoTrend")</f>
        <v>Downtrend/NoTrend</v>
      </c>
      <c r="AL690">
        <v>-0.09</v>
      </c>
      <c r="AM690" t="s">
        <v>10126</v>
      </c>
      <c r="AN690">
        <v>-2.44</v>
      </c>
      <c r="AO690" t="s">
        <v>10126</v>
      </c>
      <c r="AP690">
        <v>-9.0530996802480002E-2</v>
      </c>
      <c r="AQ690">
        <f>(Table2[[#This Row],[Sharpe Ratio]]-AVERAGE(Table2[Sharpe Ratio]))/_xlfn.STDEV.P(Table2[Sharpe Ratio])</f>
        <v>-1.6353238543552995</v>
      </c>
      <c r="AR6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91" spans="1:44" x14ac:dyDescent="0.3">
      <c r="A691" t="s">
        <v>241</v>
      </c>
      <c r="B691" t="s">
        <v>242</v>
      </c>
      <c r="C691" t="s">
        <v>10078</v>
      </c>
      <c r="D691" t="s">
        <v>184</v>
      </c>
      <c r="E691">
        <v>106462.74465666999</v>
      </c>
      <c r="F691">
        <v>600.70000000000005</v>
      </c>
      <c r="G691">
        <v>-21.924079385574601</v>
      </c>
      <c r="H691">
        <f>(Table2[[#This Row],[1Y Return vs Nifty]]-AVERAGE(Table2[1Y Return vs Nifty]))/_xlfn.STDEV.P(Table2[1Y Return vs Nifty])</f>
        <v>-0.79605206563382747</v>
      </c>
      <c r="I691">
        <v>1.54017092535907E-2</v>
      </c>
      <c r="J691">
        <f>(Table2[[#This Row],[1M Return vs Nifty]]-AVERAGE(Table2[1M Return vs Nifty]))/_xlfn.STDEV.P(Table2[1M Return vs Nifty])</f>
        <v>-0.17073702522680687</v>
      </c>
      <c r="K691">
        <v>0.35769519093580698</v>
      </c>
      <c r="L691">
        <f>(Table2[[#This Row],[6M Return vs Nifty]]-AVERAGE(Table2[6M Return vs Nifty]))/_xlfn.STDEV.P(Table2[6M Return vs Nifty])</f>
        <v>-0.38460391630569496</v>
      </c>
      <c r="M691">
        <v>-2.4508455231369499</v>
      </c>
      <c r="N691">
        <f>(Table2[[#This Row],[1W Return vs Nifty]]-AVERAGE(Table2[1W Return vs Nifty]))/_xlfn.STDEV.P(Table2[1W Return vs Nifty])</f>
        <v>9.1765305604180697E-2</v>
      </c>
      <c r="O691">
        <v>592.39</v>
      </c>
      <c r="P691">
        <v>570.79188973015596</v>
      </c>
      <c r="Q691">
        <v>549.63287960062303</v>
      </c>
      <c r="R691">
        <v>54.680839270814701</v>
      </c>
      <c r="S691" s="2">
        <f>(Table2[[#This Row],[Close Price]]-Table2[[#This Row],[20D EMA]])/Table2[[#This Row],[20D EMA]]</f>
        <v>1.4027920795422035E-2</v>
      </c>
      <c r="T691" s="2">
        <f>(Table2[[#This Row],[Close Price]]-Table2[[#This Row],[50D EMA]])/Table2[[#This Row],[50D EMA]]</f>
        <v>5.239757398091844E-2</v>
      </c>
      <c r="U691" s="2">
        <f>(Table2[[#This Row],[Close Price]]-Table2[[#This Row],[200D EMA]])/Table2[[#This Row],[200D EMA]]</f>
        <v>9.2911327350874026E-2</v>
      </c>
      <c r="V691">
        <v>0.60880909589198995</v>
      </c>
      <c r="W691">
        <v>597.65</v>
      </c>
      <c r="X691">
        <v>609.65</v>
      </c>
      <c r="Y691">
        <v>588.85</v>
      </c>
      <c r="Z691">
        <v>609.65</v>
      </c>
      <c r="AA691">
        <v>536.75</v>
      </c>
      <c r="AB691">
        <v>633.4</v>
      </c>
      <c r="AC691" s="2">
        <f>(Table2[[#This Row],[Close Price]]/Table2[[#This Row],[Day Low]])-1</f>
        <v>5.1033213419227064E-3</v>
      </c>
      <c r="AD691" s="2">
        <f>(Table2[[#This Row],[Day High]]/Table2[[#This Row],[Close Price]])-1</f>
        <v>1.4899284168470084E-2</v>
      </c>
      <c r="AE691" s="2">
        <f>(Table2[[#This Row],[Close Price]]/Table2[[#This Row],[Current Week Low]])-1</f>
        <v>2.0123970450878881E-2</v>
      </c>
      <c r="AF691" s="2">
        <f>(Table2[[#This Row],[Current Week High]]/Table2[[#This Row],[Close Price]])-1</f>
        <v>1.4899284168470084E-2</v>
      </c>
      <c r="AG691" s="2">
        <f>(Table2[[#This Row],[Close Price]]/Table2[[#This Row],[Current Month Low]])-1</f>
        <v>0.11914299021891028</v>
      </c>
      <c r="AH691" s="2">
        <f>(Table2[[#This Row],[Current Month High]]/Table2[[#This Row],[Close Price]])-1</f>
        <v>5.4436490760779055E-2</v>
      </c>
      <c r="AI691">
        <v>5.4436490760779002</v>
      </c>
      <c r="AJ691">
        <v>22.7923139820114</v>
      </c>
      <c r="AK691" t="str">
        <f>IF(AND(Table2[[#This Row],[20D EMA]]&gt;Table2[[#This Row],[50D EMA]],Table2[[#This Row],[50D EMA]]&gt;Table2[[#This Row],[200D EMA]]),"Uptrend","Downtrend/NoTrend")</f>
        <v>Uptrend</v>
      </c>
      <c r="AL691">
        <v>0.14000000000000001</v>
      </c>
      <c r="AM691" t="s">
        <v>10125</v>
      </c>
      <c r="AN691">
        <v>-2.08</v>
      </c>
      <c r="AO691" t="s">
        <v>10126</v>
      </c>
      <c r="AP691">
        <v>-9.0709594669708002E-2</v>
      </c>
      <c r="AQ691">
        <f>(Table2[[#This Row],[Sharpe Ratio]]-AVERAGE(Table2[Sharpe Ratio]))/_xlfn.STDEV.P(Table2[Sharpe Ratio])</f>
        <v>-1.6373430620432083</v>
      </c>
      <c r="AR6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-2.8969707636053572</v>
      </c>
    </row>
    <row r="692" spans="1:44" x14ac:dyDescent="0.3">
      <c r="A692" t="s">
        <v>786</v>
      </c>
      <c r="B692" t="s">
        <v>787</v>
      </c>
      <c r="C692" t="s">
        <v>10088</v>
      </c>
      <c r="D692" t="s">
        <v>568</v>
      </c>
      <c r="E692">
        <v>19455.8563675</v>
      </c>
      <c r="F692">
        <v>1513.75</v>
      </c>
      <c r="G692">
        <v>-35.529426101993799</v>
      </c>
      <c r="H692">
        <f>(Table2[[#This Row],[1Y Return vs Nifty]]-AVERAGE(Table2[1Y Return vs Nifty]))/_xlfn.STDEV.P(Table2[1Y Return vs Nifty])</f>
        <v>-0.95886550982017604</v>
      </c>
      <c r="I692">
        <v>1.3837344826934099</v>
      </c>
      <c r="J692">
        <f>(Table2[[#This Row],[1M Return vs Nifty]]-AVERAGE(Table2[1M Return vs Nifty]))/_xlfn.STDEV.P(Table2[1M Return vs Nifty])</f>
        <v>-4.400649506256489E-2</v>
      </c>
      <c r="K692">
        <v>-17.8702144042703</v>
      </c>
      <c r="L692">
        <f>(Table2[[#This Row],[6M Return vs Nifty]]-AVERAGE(Table2[6M Return vs Nifty]))/_xlfn.STDEV.P(Table2[6M Return vs Nifty])</f>
        <v>-0.94146562522348332</v>
      </c>
      <c r="M692">
        <v>-4.5490972965327297</v>
      </c>
      <c r="N692">
        <f>(Table2[[#This Row],[1W Return vs Nifty]]-AVERAGE(Table2[1W Return vs Nifty]))/_xlfn.STDEV.P(Table2[1W Return vs Nifty])</f>
        <v>-0.31970927173085179</v>
      </c>
      <c r="O692">
        <v>1442.83</v>
      </c>
      <c r="P692">
        <v>1413.1062430980501</v>
      </c>
      <c r="Q692">
        <v>1473.9413651751399</v>
      </c>
      <c r="R692">
        <v>74.4740958075609</v>
      </c>
      <c r="S692" s="2">
        <f>(Table2[[#This Row],[Close Price]]-Table2[[#This Row],[20D EMA]])/Table2[[#This Row],[20D EMA]]</f>
        <v>4.9153399915444006E-2</v>
      </c>
      <c r="T692" s="2">
        <f>(Table2[[#This Row],[Close Price]]-Table2[[#This Row],[50D EMA]])/Table2[[#This Row],[50D EMA]]</f>
        <v>7.1221649039849746E-2</v>
      </c>
      <c r="U692" s="2">
        <f>(Table2[[#This Row],[Close Price]]-Table2[[#This Row],[200D EMA]])/Table2[[#This Row],[200D EMA]]</f>
        <v>2.7008289315586062E-2</v>
      </c>
      <c r="V692">
        <v>1.0737189983982001</v>
      </c>
      <c r="W692">
        <v>1433.6</v>
      </c>
      <c r="X692">
        <v>1523.9</v>
      </c>
      <c r="Y692">
        <v>1433.6</v>
      </c>
      <c r="Z692">
        <v>1523.9</v>
      </c>
      <c r="AA692">
        <v>1269</v>
      </c>
      <c r="AB692">
        <v>1523.9</v>
      </c>
      <c r="AC692" s="2">
        <f>(Table2[[#This Row],[Close Price]]/Table2[[#This Row],[Day Low]])-1</f>
        <v>5.5908203125E-2</v>
      </c>
      <c r="AD692" s="2">
        <f>(Table2[[#This Row],[Day High]]/Table2[[#This Row],[Close Price]])-1</f>
        <v>6.7052023121387805E-3</v>
      </c>
      <c r="AE692" s="2">
        <f>(Table2[[#This Row],[Close Price]]/Table2[[#This Row],[Current Week Low]])-1</f>
        <v>5.5908203125E-2</v>
      </c>
      <c r="AF692" s="2">
        <f>(Table2[[#This Row],[Current Week High]]/Table2[[#This Row],[Close Price]])-1</f>
        <v>6.7052023121387805E-3</v>
      </c>
      <c r="AG692" s="2">
        <f>(Table2[[#This Row],[Close Price]]/Table2[[#This Row],[Current Month Low]])-1</f>
        <v>0.1928684003152088</v>
      </c>
      <c r="AH692" s="2">
        <f>(Table2[[#This Row],[Current Month High]]/Table2[[#This Row],[Close Price]])-1</f>
        <v>6.7052023121387805E-3</v>
      </c>
      <c r="AI692">
        <v>17.023947151114701</v>
      </c>
      <c r="AJ692">
        <v>19.2868400315208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0.04</v>
      </c>
      <c r="AM692" t="s">
        <v>10125</v>
      </c>
      <c r="AN692">
        <v>2.67</v>
      </c>
      <c r="AO692" t="s">
        <v>10125</v>
      </c>
      <c r="AP692">
        <v>-9.0817092603307004E-2</v>
      </c>
      <c r="AQ692">
        <f>(Table2[[#This Row],[Sharpe Ratio]]-AVERAGE(Table2[Sharpe Ratio]))/_xlfn.STDEV.P(Table2[Sharpe Ratio])</f>
        <v>-1.6385584217634919</v>
      </c>
      <c r="AR6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93" spans="1:44" x14ac:dyDescent="0.3">
      <c r="A693" t="s">
        <v>1163</v>
      </c>
      <c r="B693" t="s">
        <v>1164</v>
      </c>
      <c r="C693" t="s">
        <v>10090</v>
      </c>
      <c r="D693" t="s">
        <v>542</v>
      </c>
      <c r="E693">
        <v>9730.5566863999993</v>
      </c>
      <c r="F693">
        <v>2744.5</v>
      </c>
      <c r="G693">
        <v>-23.0655824830143</v>
      </c>
      <c r="H693">
        <f>(Table2[[#This Row],[1Y Return vs Nifty]]-AVERAGE(Table2[1Y Return vs Nifty]))/_xlfn.STDEV.P(Table2[1Y Return vs Nifty])</f>
        <v>-0.80971228721563049</v>
      </c>
      <c r="I693">
        <v>6.0347242301006601</v>
      </c>
      <c r="J693">
        <f>(Table2[[#This Row],[1M Return vs Nifty]]-AVERAGE(Table2[1M Return vs Nifty]))/_xlfn.STDEV.P(Table2[1M Return vs Nifty])</f>
        <v>0.38675304524694604</v>
      </c>
      <c r="K693">
        <v>-10.2826891393703</v>
      </c>
      <c r="L693">
        <f>(Table2[[#This Row],[6M Return vs Nifty]]-AVERAGE(Table2[6M Return vs Nifty]))/_xlfn.STDEV.P(Table2[6M Return vs Nifty])</f>
        <v>-0.70966711517489689</v>
      </c>
      <c r="M693">
        <v>-1.1037634428120999</v>
      </c>
      <c r="N693">
        <f>(Table2[[#This Row],[1W Return vs Nifty]]-AVERAGE(Table2[1W Return vs Nifty]))/_xlfn.STDEV.P(Table2[1W Return vs Nifty])</f>
        <v>0.35593285530685964</v>
      </c>
      <c r="O693">
        <v>2653.19</v>
      </c>
      <c r="P693">
        <v>2593.9206036536498</v>
      </c>
      <c r="Q693">
        <v>2603.0496982640898</v>
      </c>
      <c r="R693">
        <v>68.966537919073403</v>
      </c>
      <c r="S693" s="2">
        <f>(Table2[[#This Row],[Close Price]]-Table2[[#This Row],[20D EMA]])/Table2[[#This Row],[20D EMA]]</f>
        <v>3.4415175694164364E-2</v>
      </c>
      <c r="T693" s="2">
        <f>(Table2[[#This Row],[Close Price]]-Table2[[#This Row],[50D EMA]])/Table2[[#This Row],[50D EMA]]</f>
        <v>5.8050888733545893E-2</v>
      </c>
      <c r="U693" s="2">
        <f>(Table2[[#This Row],[Close Price]]-Table2[[#This Row],[200D EMA]])/Table2[[#This Row],[200D EMA]]</f>
        <v>5.4340223250535696E-2</v>
      </c>
      <c r="V693">
        <v>0.97066218590897202</v>
      </c>
      <c r="W693">
        <v>2717.6</v>
      </c>
      <c r="X693">
        <v>2791.95</v>
      </c>
      <c r="Y693">
        <v>2595</v>
      </c>
      <c r="Z693">
        <v>2793.9</v>
      </c>
      <c r="AA693">
        <v>2351.5500000000002</v>
      </c>
      <c r="AB693">
        <v>2793.9</v>
      </c>
      <c r="AC693" s="2">
        <f>(Table2[[#This Row],[Close Price]]/Table2[[#This Row],[Day Low]])-1</f>
        <v>9.8984397998234108E-3</v>
      </c>
      <c r="AD693" s="2">
        <f>(Table2[[#This Row],[Day High]]/Table2[[#This Row],[Close Price]])-1</f>
        <v>1.7289123701949238E-2</v>
      </c>
      <c r="AE693" s="2">
        <f>(Table2[[#This Row],[Close Price]]/Table2[[#This Row],[Current Week Low]])-1</f>
        <v>5.7610789980732102E-2</v>
      </c>
      <c r="AF693" s="2">
        <f>(Table2[[#This Row],[Current Week High]]/Table2[[#This Row],[Close Price]])-1</f>
        <v>1.7999635634906141E-2</v>
      </c>
      <c r="AG693" s="2">
        <f>(Table2[[#This Row],[Close Price]]/Table2[[#This Row],[Current Month Low]])-1</f>
        <v>0.16710254938232216</v>
      </c>
      <c r="AH693" s="2">
        <f>(Table2[[#This Row],[Current Month High]]/Table2[[#This Row],[Close Price]])-1</f>
        <v>1.7999635634906141E-2</v>
      </c>
      <c r="AI693">
        <v>8.3621789032610696</v>
      </c>
      <c r="AJ693">
        <v>22.140631953715999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0.02</v>
      </c>
      <c r="AM693" t="s">
        <v>10125</v>
      </c>
      <c r="AN693">
        <v>2.29</v>
      </c>
      <c r="AO693" t="s">
        <v>10125</v>
      </c>
      <c r="AP693">
        <v>-9.0825101335778993E-2</v>
      </c>
      <c r="AQ693">
        <f>(Table2[[#This Row],[Sharpe Ratio]]-AVERAGE(Table2[Sharpe Ratio]))/_xlfn.STDEV.P(Table2[Sharpe Ratio])</f>
        <v>-1.6386489676049893</v>
      </c>
      <c r="AR6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94" spans="1:44" x14ac:dyDescent="0.3">
      <c r="A694" t="s">
        <v>937</v>
      </c>
      <c r="B694" t="s">
        <v>938</v>
      </c>
      <c r="C694" t="s">
        <v>10076</v>
      </c>
      <c r="D694" t="s">
        <v>477</v>
      </c>
      <c r="E694">
        <v>14665.37873355</v>
      </c>
      <c r="F694">
        <v>1853.1</v>
      </c>
      <c r="G694">
        <v>-5.6689065543230397</v>
      </c>
      <c r="H694">
        <f>(Table2[[#This Row],[1Y Return vs Nifty]]-AVERAGE(Table2[1Y Return vs Nifty]))/_xlfn.STDEV.P(Table2[1Y Return vs Nifty])</f>
        <v>-0.60152849121388963</v>
      </c>
      <c r="I694">
        <v>9.7657033578226393</v>
      </c>
      <c r="J694">
        <f>(Table2[[#This Row],[1M Return vs Nifty]]-AVERAGE(Table2[1M Return vs Nifty]))/_xlfn.STDEV.P(Table2[1M Return vs Nifty])</f>
        <v>0.73230419483996068</v>
      </c>
      <c r="K694">
        <v>13.152060067558001</v>
      </c>
      <c r="L694">
        <f>(Table2[[#This Row],[6M Return vs Nifty]]-AVERAGE(Table2[6M Return vs Nifty]))/_xlfn.STDEV.P(Table2[6M Return vs Nifty])</f>
        <v>6.2632784486249954E-3</v>
      </c>
      <c r="M694">
        <v>-3.6179454694077302</v>
      </c>
      <c r="N694">
        <f>(Table2[[#This Row],[1W Return vs Nifty]]-AVERAGE(Table2[1W Return vs Nifty]))/_xlfn.STDEV.P(Table2[1W Return vs Nifty])</f>
        <v>-0.1371071124671302</v>
      </c>
      <c r="O694">
        <v>1803.69</v>
      </c>
      <c r="P694">
        <v>1694.1939513684899</v>
      </c>
      <c r="Q694">
        <v>1592.80960634913</v>
      </c>
      <c r="R694">
        <v>54.408103671186602</v>
      </c>
      <c r="S694" s="2">
        <f>(Table2[[#This Row],[Close Price]]-Table2[[#This Row],[20D EMA]])/Table2[[#This Row],[20D EMA]]</f>
        <v>2.7393842622623541E-2</v>
      </c>
      <c r="T694" s="2">
        <f>(Table2[[#This Row],[Close Price]]-Table2[[#This Row],[50D EMA]])/Table2[[#This Row],[50D EMA]]</f>
        <v>9.3794484688812144E-2</v>
      </c>
      <c r="U694" s="2">
        <f>(Table2[[#This Row],[Close Price]]-Table2[[#This Row],[200D EMA]])/Table2[[#This Row],[200D EMA]]</f>
        <v>0.16341588637670262</v>
      </c>
      <c r="V694">
        <v>0.66547073975523996</v>
      </c>
      <c r="W694">
        <v>1843</v>
      </c>
      <c r="X694">
        <v>1881.85</v>
      </c>
      <c r="Y694">
        <v>1840</v>
      </c>
      <c r="Z694">
        <v>1934.75</v>
      </c>
      <c r="AA694">
        <v>1460.95</v>
      </c>
      <c r="AB694">
        <v>1978.95</v>
      </c>
      <c r="AC694" s="2">
        <f>(Table2[[#This Row],[Close Price]]/Table2[[#This Row],[Day Low]])-1</f>
        <v>5.4801953336949261E-3</v>
      </c>
      <c r="AD694" s="2">
        <f>(Table2[[#This Row],[Day High]]/Table2[[#This Row],[Close Price]])-1</f>
        <v>1.55145431978847E-2</v>
      </c>
      <c r="AE694" s="2">
        <f>(Table2[[#This Row],[Close Price]]/Table2[[#This Row],[Current Week Low]])-1</f>
        <v>7.1195652173912105E-3</v>
      </c>
      <c r="AF694" s="2">
        <f>(Table2[[#This Row],[Current Week High]]/Table2[[#This Row],[Close Price]])-1</f>
        <v>4.4061302681992487E-2</v>
      </c>
      <c r="AG694" s="2">
        <f>(Table2[[#This Row],[Close Price]]/Table2[[#This Row],[Current Month Low]])-1</f>
        <v>0.26842123275950569</v>
      </c>
      <c r="AH694" s="2">
        <f>(Table2[[#This Row],[Current Month High]]/Table2[[#This Row],[Close Price]])-1</f>
        <v>6.7913226485349032E-2</v>
      </c>
      <c r="AI694">
        <v>6.7913226485348996</v>
      </c>
      <c r="AJ694">
        <v>41.782708492731402</v>
      </c>
      <c r="AK694" t="str">
        <f>IF(AND(Table2[[#This Row],[20D EMA]]&gt;Table2[[#This Row],[50D EMA]],Table2[[#This Row],[50D EMA]]&gt;Table2[[#This Row],[200D EMA]]),"Uptrend","Downtrend/NoTrend")</f>
        <v>Uptrend</v>
      </c>
      <c r="AL694">
        <v>0.05</v>
      </c>
      <c r="AM694" t="s">
        <v>10125</v>
      </c>
      <c r="AN694">
        <v>0.28999999999999998</v>
      </c>
      <c r="AO694" t="s">
        <v>10125</v>
      </c>
      <c r="AP694">
        <v>-9.0883200133627995E-2</v>
      </c>
      <c r="AQ694">
        <f>(Table2[[#This Row],[Sharpe Ratio]]-AVERAGE(Table2[Sharpe Ratio]))/_xlfn.STDEV.P(Table2[Sharpe Ratio])</f>
        <v>-1.6393058261727642</v>
      </c>
      <c r="AR6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-1.6393739565651984</v>
      </c>
    </row>
    <row r="695" spans="1:44" x14ac:dyDescent="0.3">
      <c r="A695" t="s">
        <v>2507</v>
      </c>
      <c r="B695" t="s">
        <v>2508</v>
      </c>
      <c r="C695" t="s">
        <v>10090</v>
      </c>
      <c r="D695" t="s">
        <v>542</v>
      </c>
      <c r="E695">
        <v>1731.422775173</v>
      </c>
      <c r="F695">
        <v>103.39</v>
      </c>
      <c r="G695">
        <v>-63.744538816713401</v>
      </c>
      <c r="H695">
        <f>(Table2[[#This Row],[1Y Return vs Nifty]]-AVERAGE(Table2[1Y Return vs Nifty]))/_xlfn.STDEV.P(Table2[1Y Return vs Nifty])</f>
        <v>-1.296512155285348</v>
      </c>
      <c r="I695">
        <v>1.7250899323689399</v>
      </c>
      <c r="J695">
        <f>(Table2[[#This Row],[1M Return vs Nifty]]-AVERAGE(Table2[1M Return vs Nifty]))/_xlfn.STDEV.P(Table2[1M Return vs Nifty])</f>
        <v>-1.2391263774139006E-2</v>
      </c>
      <c r="K695">
        <v>-31.654395821139801</v>
      </c>
      <c r="L695">
        <f>(Table2[[#This Row],[6M Return vs Nifty]]-AVERAGE(Table2[6M Return vs Nifty]))/_xlfn.STDEV.P(Table2[6M Return vs Nifty])</f>
        <v>-1.3625716648238502</v>
      </c>
      <c r="M695">
        <v>-9.1137920362617404</v>
      </c>
      <c r="N695">
        <f>(Table2[[#This Row],[1W Return vs Nifty]]-AVERAGE(Table2[1W Return vs Nifty]))/_xlfn.STDEV.P(Table2[1W Return vs Nifty])</f>
        <v>-1.2148620186548775</v>
      </c>
      <c r="O695">
        <v>104.27</v>
      </c>
      <c r="P695">
        <v>103.782578081045</v>
      </c>
      <c r="Q695">
        <v>119.982249382277</v>
      </c>
      <c r="R695">
        <v>43.102762895278602</v>
      </c>
      <c r="S695" s="2">
        <f>(Table2[[#This Row],[Close Price]]-Table2[[#This Row],[20D EMA]])/Table2[[#This Row],[20D EMA]]</f>
        <v>-8.4396278891339365E-3</v>
      </c>
      <c r="T695" s="2">
        <f>(Table2[[#This Row],[Close Price]]-Table2[[#This Row],[50D EMA]])/Table2[[#This Row],[50D EMA]]</f>
        <v>-3.7826973303595659E-3</v>
      </c>
      <c r="U695" s="2">
        <f>(Table2[[#This Row],[Close Price]]-Table2[[#This Row],[200D EMA]])/Table2[[#This Row],[200D EMA]]</f>
        <v>-0.13828920084180304</v>
      </c>
      <c r="V695">
        <v>0.80870521473122403</v>
      </c>
      <c r="W695">
        <v>102.5</v>
      </c>
      <c r="X695">
        <v>105.15</v>
      </c>
      <c r="Y695">
        <v>102.5</v>
      </c>
      <c r="Z695">
        <v>109.99</v>
      </c>
      <c r="AA695">
        <v>79.95</v>
      </c>
      <c r="AB695">
        <v>113.5</v>
      </c>
      <c r="AC695" s="2">
        <f>(Table2[[#This Row],[Close Price]]/Table2[[#This Row],[Day Low]])-1</f>
        <v>8.6829268292683004E-3</v>
      </c>
      <c r="AD695" s="2">
        <f>(Table2[[#This Row],[Day High]]/Table2[[#This Row],[Close Price]])-1</f>
        <v>1.7022922913241256E-2</v>
      </c>
      <c r="AE695" s="2">
        <f>(Table2[[#This Row],[Close Price]]/Table2[[#This Row],[Current Week Low]])-1</f>
        <v>8.6829268292683004E-3</v>
      </c>
      <c r="AF695" s="2">
        <f>(Table2[[#This Row],[Current Week High]]/Table2[[#This Row],[Close Price]])-1</f>
        <v>6.3835960924654156E-2</v>
      </c>
      <c r="AG695" s="2">
        <f>(Table2[[#This Row],[Close Price]]/Table2[[#This Row],[Current Month Low]])-1</f>
        <v>0.29318323952470293</v>
      </c>
      <c r="AH695" s="2">
        <f>(Table2[[#This Row],[Current Month High]]/Table2[[#This Row],[Close Price]])-1</f>
        <v>9.77850855982203E-2</v>
      </c>
      <c r="AI695">
        <v>80.239868459232</v>
      </c>
      <c r="AJ695">
        <v>29.318323952470202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-0.09</v>
      </c>
      <c r="AM695" t="s">
        <v>10126</v>
      </c>
      <c r="AN695">
        <v>-0.65</v>
      </c>
      <c r="AO695" t="s">
        <v>10126</v>
      </c>
      <c r="AP695">
        <v>-9.0907789643612E-2</v>
      </c>
      <c r="AQ695">
        <f>(Table2[[#This Row],[Sharpe Ratio]]-AVERAGE(Table2[Sharpe Ratio]))/_xlfn.STDEV.P(Table2[Sharpe Ratio])</f>
        <v>-1.6395838324467036</v>
      </c>
      <c r="AR6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96" spans="1:44" x14ac:dyDescent="0.3">
      <c r="A696" t="s">
        <v>443</v>
      </c>
      <c r="B696" t="s">
        <v>444</v>
      </c>
      <c r="C696" t="s">
        <v>10087</v>
      </c>
      <c r="D696" t="s">
        <v>445</v>
      </c>
      <c r="E696">
        <v>50405.950812668001</v>
      </c>
      <c r="F696">
        <v>176.44</v>
      </c>
      <c r="G696">
        <v>-7.2605963479506697</v>
      </c>
      <c r="H696">
        <f>(Table2[[#This Row],[1Y Return vs Nifty]]-AVERAGE(Table2[1Y Return vs Nifty]))/_xlfn.STDEV.P(Table2[1Y Return vs Nifty])</f>
        <v>-0.62057603941521755</v>
      </c>
      <c r="I696">
        <v>0.59011128851679495</v>
      </c>
      <c r="J696">
        <f>(Table2[[#This Row],[1M Return vs Nifty]]-AVERAGE(Table2[1M Return vs Nifty]))/_xlfn.STDEV.P(Table2[1M Return vs Nifty])</f>
        <v>-0.1175092935783128</v>
      </c>
      <c r="K696">
        <v>-7.9343723130396997</v>
      </c>
      <c r="L696">
        <f>(Table2[[#This Row],[6M Return vs Nifty]]-AVERAGE(Table2[6M Return vs Nifty]))/_xlfn.STDEV.P(Table2[6M Return vs Nifty])</f>
        <v>-0.63792615584213963</v>
      </c>
      <c r="M696">
        <v>-0.11714596020937</v>
      </c>
      <c r="N696">
        <f>(Table2[[#This Row],[1W Return vs Nifty]]-AVERAGE(Table2[1W Return vs Nifty]))/_xlfn.STDEV.P(Table2[1W Return vs Nifty])</f>
        <v>0.54941202534387545</v>
      </c>
      <c r="O696">
        <v>172.57</v>
      </c>
      <c r="P696">
        <v>170.35973665288199</v>
      </c>
      <c r="Q696">
        <v>164.34594779275301</v>
      </c>
      <c r="R696">
        <v>63.318562346010197</v>
      </c>
      <c r="S696" s="2">
        <f>(Table2[[#This Row],[Close Price]]-Table2[[#This Row],[20D EMA]])/Table2[[#This Row],[20D EMA]]</f>
        <v>2.242568233180741E-2</v>
      </c>
      <c r="T696" s="2">
        <f>(Table2[[#This Row],[Close Price]]-Table2[[#This Row],[50D EMA]])/Table2[[#This Row],[50D EMA]]</f>
        <v>3.5690729902376525E-2</v>
      </c>
      <c r="U696" s="2">
        <f>(Table2[[#This Row],[Close Price]]-Table2[[#This Row],[200D EMA]])/Table2[[#This Row],[200D EMA]]</f>
        <v>7.3588989382920994E-2</v>
      </c>
      <c r="V696">
        <v>1.2757507426299299</v>
      </c>
      <c r="W696">
        <v>174.4</v>
      </c>
      <c r="X696">
        <v>177.95</v>
      </c>
      <c r="Y696">
        <v>171.75</v>
      </c>
      <c r="Z696">
        <v>179.04</v>
      </c>
      <c r="AA696">
        <v>149.75</v>
      </c>
      <c r="AB696">
        <v>179.04</v>
      </c>
      <c r="AC696" s="2">
        <f>(Table2[[#This Row],[Close Price]]/Table2[[#This Row],[Day Low]])-1</f>
        <v>1.1697247706421887E-2</v>
      </c>
      <c r="AD696" s="2">
        <f>(Table2[[#This Row],[Day High]]/Table2[[#This Row],[Close Price]])-1</f>
        <v>8.5581500793470155E-3</v>
      </c>
      <c r="AE696" s="2">
        <f>(Table2[[#This Row],[Close Price]]/Table2[[#This Row],[Current Week Low]])-1</f>
        <v>2.7307132459970962E-2</v>
      </c>
      <c r="AF696" s="2">
        <f>(Table2[[#This Row],[Current Week High]]/Table2[[#This Row],[Close Price]])-1</f>
        <v>1.4735887553842586E-2</v>
      </c>
      <c r="AG696" s="2">
        <f>(Table2[[#This Row],[Close Price]]/Table2[[#This Row],[Current Month Low]])-1</f>
        <v>0.17823038397328883</v>
      </c>
      <c r="AH696" s="2">
        <f>(Table2[[#This Row],[Current Month High]]/Table2[[#This Row],[Close Price]])-1</f>
        <v>1.4735887553842586E-2</v>
      </c>
      <c r="AI696">
        <v>10.8025391067785</v>
      </c>
      <c r="AJ696">
        <v>35.6187548039969</v>
      </c>
      <c r="AK696" t="str">
        <f>IF(AND(Table2[[#This Row],[20D EMA]]&gt;Table2[[#This Row],[50D EMA]],Table2[[#This Row],[50D EMA]]&gt;Table2[[#This Row],[200D EMA]]),"Uptrend","Downtrend/NoTrend")</f>
        <v>Uptrend</v>
      </c>
      <c r="AL696">
        <v>-0.05</v>
      </c>
      <c r="AM696" t="s">
        <v>10126</v>
      </c>
      <c r="AN696">
        <v>2.5</v>
      </c>
      <c r="AO696" t="s">
        <v>10125</v>
      </c>
      <c r="AP696">
        <v>-9.4381085975837997E-2</v>
      </c>
      <c r="AQ696">
        <f>(Table2[[#This Row],[Sharpe Ratio]]-AVERAGE(Table2[Sharpe Ratio]))/_xlfn.STDEV.P(Table2[Sharpe Ratio])</f>
        <v>-1.6788525357367796</v>
      </c>
      <c r="AR6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-2.5054519992285735</v>
      </c>
    </row>
    <row r="697" spans="1:44" x14ac:dyDescent="0.3">
      <c r="A697" t="s">
        <v>2006</v>
      </c>
      <c r="B697" t="s">
        <v>2007</v>
      </c>
      <c r="C697" t="s">
        <v>10082</v>
      </c>
      <c r="D697" t="s">
        <v>62</v>
      </c>
      <c r="E697">
        <v>2912.3608352849901</v>
      </c>
      <c r="F697">
        <v>116.93</v>
      </c>
      <c r="G697">
        <v>0.33352016182611099</v>
      </c>
      <c r="H697">
        <f>(Table2[[#This Row],[1Y Return vs Nifty]]-AVERAGE(Table2[1Y Return vs Nifty]))/_xlfn.STDEV.P(Table2[1Y Return vs Nifty])</f>
        <v>-0.5296982183438127</v>
      </c>
      <c r="I697">
        <v>4.7138276779635504</v>
      </c>
      <c r="J697">
        <f>(Table2[[#This Row],[1M Return vs Nifty]]-AVERAGE(Table2[1M Return vs Nifty]))/_xlfn.STDEV.P(Table2[1M Return vs Nifty])</f>
        <v>0.26441590358539135</v>
      </c>
      <c r="K697">
        <v>-9.6631401965153607</v>
      </c>
      <c r="L697">
        <f>(Table2[[#This Row],[6M Return vs Nifty]]-AVERAGE(Table2[6M Return vs Nifty]))/_xlfn.STDEV.P(Table2[6M Return vs Nifty])</f>
        <v>-0.69073992655381955</v>
      </c>
      <c r="M697">
        <v>-7.7926325872226698</v>
      </c>
      <c r="N697">
        <f>(Table2[[#This Row],[1W Return vs Nifty]]-AVERAGE(Table2[1W Return vs Nifty]))/_xlfn.STDEV.P(Table2[1W Return vs Nifty])</f>
        <v>-0.95577798842634898</v>
      </c>
      <c r="O697">
        <v>118.14</v>
      </c>
      <c r="P697">
        <v>118.173922047807</v>
      </c>
      <c r="Q697">
        <v>115.63909692379499</v>
      </c>
      <c r="R697">
        <v>42.515325809603098</v>
      </c>
      <c r="S697" s="2">
        <f>(Table2[[#This Row],[Close Price]]-Table2[[#This Row],[20D EMA]])/Table2[[#This Row],[20D EMA]]</f>
        <v>-1.0242085661080022E-2</v>
      </c>
      <c r="T697" s="2">
        <f>(Table2[[#This Row],[Close Price]]-Table2[[#This Row],[50D EMA]])/Table2[[#This Row],[50D EMA]]</f>
        <v>-1.0526197542159631E-2</v>
      </c>
      <c r="U697" s="2">
        <f>(Table2[[#This Row],[Close Price]]-Table2[[#This Row],[200D EMA]])/Table2[[#This Row],[200D EMA]]</f>
        <v>1.1163206134822242E-2</v>
      </c>
      <c r="V697">
        <v>0.70326338478611905</v>
      </c>
      <c r="W697">
        <v>116.4</v>
      </c>
      <c r="X697">
        <v>118.99</v>
      </c>
      <c r="Y697">
        <v>116.4</v>
      </c>
      <c r="Z697">
        <v>123</v>
      </c>
      <c r="AA697">
        <v>92.05</v>
      </c>
      <c r="AB697">
        <v>127.55</v>
      </c>
      <c r="AC697" s="2">
        <f>(Table2[[#This Row],[Close Price]]/Table2[[#This Row],[Day Low]])-1</f>
        <v>4.5532646048109804E-3</v>
      </c>
      <c r="AD697" s="2">
        <f>(Table2[[#This Row],[Day High]]/Table2[[#This Row],[Close Price]])-1</f>
        <v>1.7617377918412558E-2</v>
      </c>
      <c r="AE697" s="2">
        <f>(Table2[[#This Row],[Close Price]]/Table2[[#This Row],[Current Week Low]])-1</f>
        <v>4.5532646048109804E-3</v>
      </c>
      <c r="AF697" s="2">
        <f>(Table2[[#This Row],[Current Week High]]/Table2[[#This Row],[Close Price]])-1</f>
        <v>5.1911399982895734E-2</v>
      </c>
      <c r="AG697" s="2">
        <f>(Table2[[#This Row],[Close Price]]/Table2[[#This Row],[Current Month Low]])-1</f>
        <v>0.27028788701792505</v>
      </c>
      <c r="AH697" s="2">
        <f>(Table2[[#This Row],[Current Month High]]/Table2[[#This Row],[Close Price]])-1</f>
        <v>9.0823569657059622E-2</v>
      </c>
      <c r="AI697">
        <v>32.985546908406697</v>
      </c>
      <c r="AJ697">
        <v>35.335648148148103</v>
      </c>
      <c r="AK697" t="str">
        <f>IF(AND(Table2[[#This Row],[20D EMA]]&gt;Table2[[#This Row],[50D EMA]],Table2[[#This Row],[50D EMA]]&gt;Table2[[#This Row],[200D EMA]]),"Uptrend","Downtrend/NoTrend")</f>
        <v>Downtrend/NoTrend</v>
      </c>
      <c r="AL697">
        <v>-0.09</v>
      </c>
      <c r="AM697" t="s">
        <v>10126</v>
      </c>
      <c r="AN697">
        <v>-4.41</v>
      </c>
      <c r="AO697" t="s">
        <v>10126</v>
      </c>
      <c r="AP697">
        <v>-9.8300077923902995E-2</v>
      </c>
      <c r="AQ697">
        <f>(Table2[[#This Row],[Sharpe Ratio]]-AVERAGE(Table2[Sharpe Ratio]))/_xlfn.STDEV.P(Table2[Sharpe Ratio])</f>
        <v>-1.7231602242506854</v>
      </c>
      <c r="AR6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98" spans="1:44" x14ac:dyDescent="0.3">
      <c r="A698" t="s">
        <v>1097</v>
      </c>
      <c r="B698" t="s">
        <v>1098</v>
      </c>
      <c r="C698" t="s">
        <v>10088</v>
      </c>
      <c r="D698" t="s">
        <v>347</v>
      </c>
      <c r="E698">
        <v>10906.1510936</v>
      </c>
      <c r="F698">
        <v>786.8</v>
      </c>
      <c r="G698">
        <v>-18.108073245979501</v>
      </c>
      <c r="H698">
        <f>(Table2[[#This Row],[1Y Return vs Nifty]]-AVERAGE(Table2[1Y Return vs Nifty]))/_xlfn.STDEV.P(Table2[1Y Return vs Nifty])</f>
        <v>-0.75038640818505864</v>
      </c>
      <c r="I698">
        <v>5.9857644306133402</v>
      </c>
      <c r="J698">
        <f>(Table2[[#This Row],[1M Return vs Nifty]]-AVERAGE(Table2[1M Return vs Nifty]))/_xlfn.STDEV.P(Table2[1M Return vs Nifty])</f>
        <v>0.38221854788913945</v>
      </c>
      <c r="K698">
        <v>-4.0600845436082897</v>
      </c>
      <c r="L698">
        <f>(Table2[[#This Row],[6M Return vs Nifty]]-AVERAGE(Table2[6M Return vs Nifty]))/_xlfn.STDEV.P(Table2[6M Return vs Nifty])</f>
        <v>-0.51956686198804558</v>
      </c>
      <c r="M698">
        <v>-1.5141374724521799</v>
      </c>
      <c r="N698">
        <f>(Table2[[#This Row],[1W Return vs Nifty]]-AVERAGE(Table2[1W Return vs Nifty]))/_xlfn.STDEV.P(Table2[1W Return vs Nifty])</f>
        <v>0.27545705991546682</v>
      </c>
      <c r="O698">
        <v>754.48</v>
      </c>
      <c r="P698">
        <v>730.84848197265399</v>
      </c>
      <c r="Q698">
        <v>742.29724965887397</v>
      </c>
      <c r="R698">
        <v>72.318514151703397</v>
      </c>
      <c r="S698" s="2">
        <f>(Table2[[#This Row],[Close Price]]-Table2[[#This Row],[20D EMA]])/Table2[[#This Row],[20D EMA]]</f>
        <v>4.2837450959601231E-2</v>
      </c>
      <c r="T698" s="2">
        <f>(Table2[[#This Row],[Close Price]]-Table2[[#This Row],[50D EMA]])/Table2[[#This Row],[50D EMA]]</f>
        <v>7.6556932671359781E-2</v>
      </c>
      <c r="U698" s="2">
        <f>(Table2[[#This Row],[Close Price]]-Table2[[#This Row],[200D EMA]])/Table2[[#This Row],[200D EMA]]</f>
        <v>5.9952735055366871E-2</v>
      </c>
      <c r="V698">
        <v>0.849765965836346</v>
      </c>
      <c r="W698">
        <v>775.15</v>
      </c>
      <c r="X698">
        <v>794</v>
      </c>
      <c r="Y698">
        <v>764.8</v>
      </c>
      <c r="Z698">
        <v>803</v>
      </c>
      <c r="AA698">
        <v>647.15</v>
      </c>
      <c r="AB698">
        <v>803</v>
      </c>
      <c r="AC698" s="2">
        <f>(Table2[[#This Row],[Close Price]]/Table2[[#This Row],[Day Low]])-1</f>
        <v>1.5029349158227401E-2</v>
      </c>
      <c r="AD698" s="2">
        <f>(Table2[[#This Row],[Day High]]/Table2[[#This Row],[Close Price]])-1</f>
        <v>9.1509913573970536E-3</v>
      </c>
      <c r="AE698" s="2">
        <f>(Table2[[#This Row],[Close Price]]/Table2[[#This Row],[Current Week Low]])-1</f>
        <v>2.8765690376568953E-2</v>
      </c>
      <c r="AF698" s="2">
        <f>(Table2[[#This Row],[Current Week High]]/Table2[[#This Row],[Close Price]])-1</f>
        <v>2.0589730554143371E-2</v>
      </c>
      <c r="AG698" s="2">
        <f>(Table2[[#This Row],[Close Price]]/Table2[[#This Row],[Current Month Low]])-1</f>
        <v>0.21579232017306649</v>
      </c>
      <c r="AH698" s="2">
        <f>(Table2[[#This Row],[Current Month High]]/Table2[[#This Row],[Close Price]])-1</f>
        <v>2.0589730554143371E-2</v>
      </c>
      <c r="AI698">
        <v>5.8337569903406301</v>
      </c>
      <c r="AJ698">
        <v>21.579232017306602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0.01</v>
      </c>
      <c r="AM698" t="s">
        <v>10125</v>
      </c>
      <c r="AN698">
        <v>5.76</v>
      </c>
      <c r="AO698" t="s">
        <v>10125</v>
      </c>
      <c r="AP698">
        <v>-9.8419499182754E-2</v>
      </c>
      <c r="AQ698">
        <f>(Table2[[#This Row],[Sharpe Ratio]]-AVERAGE(Table2[Sharpe Ratio]))/_xlfn.STDEV.P(Table2[Sharpe Ratio])</f>
        <v>-1.7245103877644741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99" spans="1:44" x14ac:dyDescent="0.3">
      <c r="A699" t="s">
        <v>577</v>
      </c>
      <c r="B699" t="s">
        <v>578</v>
      </c>
      <c r="C699" t="s">
        <v>10076</v>
      </c>
      <c r="D699" t="s">
        <v>37</v>
      </c>
      <c r="E699">
        <v>32696.856079565001</v>
      </c>
      <c r="F699">
        <v>558.65</v>
      </c>
      <c r="G699">
        <v>-28.677436045903299</v>
      </c>
      <c r="H699">
        <f>(Table2[[#This Row],[1Y Return vs Nifty]]-AVERAGE(Table2[1Y Return vs Nifty]))/_xlfn.STDEV.P(Table2[1Y Return vs Nifty])</f>
        <v>-0.87686862111050545</v>
      </c>
      <c r="I699">
        <v>-5.5337653259815403</v>
      </c>
      <c r="J699">
        <f>(Table2[[#This Row],[1M Return vs Nifty]]-AVERAGE(Table2[1M Return vs Nifty]))/_xlfn.STDEV.P(Table2[1M Return vs Nifty])</f>
        <v>-0.68468282408200953</v>
      </c>
      <c r="K699">
        <v>-6.8613926235066396</v>
      </c>
      <c r="L699">
        <f>(Table2[[#This Row],[6M Return vs Nifty]]-AVERAGE(Table2[6M Return vs Nifty]))/_xlfn.STDEV.P(Table2[6M Return vs Nifty])</f>
        <v>-0.60514668102487379</v>
      </c>
      <c r="M699">
        <v>-2.4979232944733001</v>
      </c>
      <c r="N699">
        <f>(Table2[[#This Row],[1W Return vs Nifty]]-AVERAGE(Table2[1W Return vs Nifty]))/_xlfn.STDEV.P(Table2[1W Return vs Nifty])</f>
        <v>8.2533188511221087E-2</v>
      </c>
      <c r="O699">
        <v>527.54999999999995</v>
      </c>
      <c r="P699">
        <v>533.74556046735404</v>
      </c>
      <c r="Q699">
        <v>556.894691319137</v>
      </c>
      <c r="R699">
        <v>80.034209824960797</v>
      </c>
      <c r="S699" s="2">
        <f>(Table2[[#This Row],[Close Price]]-Table2[[#This Row],[20D EMA]])/Table2[[#This Row],[20D EMA]]</f>
        <v>5.8951758127191785E-2</v>
      </c>
      <c r="T699" s="2">
        <f>(Table2[[#This Row],[Close Price]]-Table2[[#This Row],[50D EMA]])/Table2[[#This Row],[50D EMA]]</f>
        <v>4.6659759588144042E-2</v>
      </c>
      <c r="U699" s="2">
        <f>(Table2[[#This Row],[Close Price]]-Table2[[#This Row],[200D EMA]])/Table2[[#This Row],[200D EMA]]</f>
        <v>3.1519580061090493E-3</v>
      </c>
      <c r="V699">
        <v>1.44263329692272</v>
      </c>
      <c r="W699">
        <v>541.29999999999995</v>
      </c>
      <c r="X699">
        <v>560</v>
      </c>
      <c r="Y699">
        <v>519.20000000000005</v>
      </c>
      <c r="Z699">
        <v>560</v>
      </c>
      <c r="AA699">
        <v>491.35</v>
      </c>
      <c r="AB699">
        <v>560</v>
      </c>
      <c r="AC699" s="2">
        <f>(Table2[[#This Row],[Close Price]]/Table2[[#This Row],[Day Low]])-1</f>
        <v>3.2052466284869796E-2</v>
      </c>
      <c r="AD699" s="2">
        <f>(Table2[[#This Row],[Day High]]/Table2[[#This Row],[Close Price]])-1</f>
        <v>2.4165398729079079E-3</v>
      </c>
      <c r="AE699" s="2">
        <f>(Table2[[#This Row],[Close Price]]/Table2[[#This Row],[Current Week Low]])-1</f>
        <v>7.5982280431432736E-2</v>
      </c>
      <c r="AF699" s="2">
        <f>(Table2[[#This Row],[Current Week High]]/Table2[[#This Row],[Close Price]])-1</f>
        <v>2.4165398729079079E-3</v>
      </c>
      <c r="AG699" s="2">
        <f>(Table2[[#This Row],[Close Price]]/Table2[[#This Row],[Current Month Low]])-1</f>
        <v>0.13696957362368978</v>
      </c>
      <c r="AH699" s="2">
        <f>(Table2[[#This Row],[Current Month High]]/Table2[[#This Row],[Close Price]])-1</f>
        <v>2.4165398729079079E-3</v>
      </c>
      <c r="AI699">
        <v>20.826993645395099</v>
      </c>
      <c r="AJ699">
        <v>22.834212840809101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-0.09</v>
      </c>
      <c r="AM699" t="s">
        <v>10126</v>
      </c>
      <c r="AN699">
        <v>6.34</v>
      </c>
      <c r="AO699" t="s">
        <v>10125</v>
      </c>
      <c r="AP699">
        <v>-9.8837007841808003E-2</v>
      </c>
      <c r="AQ699">
        <f>(Table2[[#This Row],[Sharpe Ratio]]-AVERAGE(Table2[Sharpe Ratio]))/_xlfn.STDEV.P(Table2[Sharpe Ratio])</f>
        <v>-1.7292306943796372</v>
      </c>
      <c r="AR6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0" spans="1:44" x14ac:dyDescent="0.3">
      <c r="A700" t="s">
        <v>1637</v>
      </c>
      <c r="B700" t="s">
        <v>1638</v>
      </c>
      <c r="C700" t="s">
        <v>10085</v>
      </c>
      <c r="D700" t="s">
        <v>80</v>
      </c>
      <c r="E700">
        <v>4961.4675617040002</v>
      </c>
      <c r="F700">
        <v>218.94</v>
      </c>
      <c r="G700">
        <v>0.84438537365152599</v>
      </c>
      <c r="H700">
        <f>(Table2[[#This Row],[1Y Return vs Nifty]]-AVERAGE(Table2[1Y Return vs Nifty]))/_xlfn.STDEV.P(Table2[1Y Return vs Nifty])</f>
        <v>-0.52358475968774576</v>
      </c>
      <c r="I700">
        <v>6.1312811269519996</v>
      </c>
      <c r="J700">
        <f>(Table2[[#This Row],[1M Return vs Nifty]]-AVERAGE(Table2[1M Return vs Nifty]))/_xlfn.STDEV.P(Table2[1M Return vs Nifty])</f>
        <v>0.39569583092489391</v>
      </c>
      <c r="K700">
        <v>-15.530370664093301</v>
      </c>
      <c r="L700">
        <f>(Table2[[#This Row],[6M Return vs Nifty]]-AVERAGE(Table2[6M Return vs Nifty]))/_xlfn.STDEV.P(Table2[6M Return vs Nifty])</f>
        <v>-0.8699835182407808</v>
      </c>
      <c r="M700">
        <v>0.19866146938438001</v>
      </c>
      <c r="N700">
        <f>(Table2[[#This Row],[1W Return vs Nifty]]-AVERAGE(Table2[1W Return vs Nifty]))/_xlfn.STDEV.P(Table2[1W Return vs Nifty])</f>
        <v>0.61134297674778981</v>
      </c>
      <c r="O700">
        <v>214.26</v>
      </c>
      <c r="P700">
        <v>208.76603024542601</v>
      </c>
      <c r="Q700">
        <v>203.16290284911099</v>
      </c>
      <c r="R700">
        <v>58.000260525150097</v>
      </c>
      <c r="S700" s="2">
        <f>(Table2[[#This Row],[Close Price]]-Table2[[#This Row],[20D EMA]])/Table2[[#This Row],[20D EMA]]</f>
        <v>2.1842621114533778E-2</v>
      </c>
      <c r="T700" s="2">
        <f>(Table2[[#This Row],[Close Price]]-Table2[[#This Row],[50D EMA]])/Table2[[#This Row],[50D EMA]]</f>
        <v>4.8733837313539169E-2</v>
      </c>
      <c r="U700" s="2">
        <f>(Table2[[#This Row],[Close Price]]-Table2[[#This Row],[200D EMA]])/Table2[[#This Row],[200D EMA]]</f>
        <v>7.7657372136519673E-2</v>
      </c>
      <c r="V700">
        <v>1.66964705301901</v>
      </c>
      <c r="W700">
        <v>217.07</v>
      </c>
      <c r="X700">
        <v>224.79</v>
      </c>
      <c r="Y700">
        <v>212.65</v>
      </c>
      <c r="Z700">
        <v>230.95</v>
      </c>
      <c r="AA700">
        <v>191.05</v>
      </c>
      <c r="AB700">
        <v>230.95</v>
      </c>
      <c r="AC700" s="2">
        <f>(Table2[[#This Row],[Close Price]]/Table2[[#This Row],[Day Low]])-1</f>
        <v>8.6147325747454317E-3</v>
      </c>
      <c r="AD700" s="2">
        <f>(Table2[[#This Row],[Day High]]/Table2[[#This Row],[Close Price]])-1</f>
        <v>2.6719649218964081E-2</v>
      </c>
      <c r="AE700" s="2">
        <f>(Table2[[#This Row],[Close Price]]/Table2[[#This Row],[Current Week Low]])-1</f>
        <v>2.9579120620738308E-2</v>
      </c>
      <c r="AF700" s="2">
        <f>(Table2[[#This Row],[Current Week High]]/Table2[[#This Row],[Close Price]])-1</f>
        <v>5.4855211473463061E-2</v>
      </c>
      <c r="AG700" s="2">
        <f>(Table2[[#This Row],[Close Price]]/Table2[[#This Row],[Current Month Low]])-1</f>
        <v>0.14598272703480752</v>
      </c>
      <c r="AH700" s="2">
        <f>(Table2[[#This Row],[Current Month High]]/Table2[[#This Row],[Close Price]])-1</f>
        <v>5.4855211473463061E-2</v>
      </c>
      <c r="AI700">
        <v>12.816296702292799</v>
      </c>
      <c r="AJ700">
        <v>27.997661502484601</v>
      </c>
      <c r="AK700" t="str">
        <f>IF(AND(Table2[[#This Row],[20D EMA]]&gt;Table2[[#This Row],[50D EMA]],Table2[[#This Row],[50D EMA]]&gt;Table2[[#This Row],[200D EMA]]),"Uptrend","Downtrend/NoTrend")</f>
        <v>Uptrend</v>
      </c>
      <c r="AL700">
        <v>-0.02</v>
      </c>
      <c r="AM700" t="s">
        <v>10126</v>
      </c>
      <c r="AN700">
        <v>0.51</v>
      </c>
      <c r="AO700" t="s">
        <v>10125</v>
      </c>
      <c r="AP700">
        <v>-9.8840195350100996E-2</v>
      </c>
      <c r="AQ700">
        <f>(Table2[[#This Row],[Sharpe Ratio]]-AVERAGE(Table2[Sharpe Ratio]))/_xlfn.STDEV.P(Table2[Sharpe Ratio])</f>
        <v>-1.7292667319950377</v>
      </c>
      <c r="AR7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-2.1157962022508805</v>
      </c>
    </row>
    <row r="701" spans="1:44" x14ac:dyDescent="0.3">
      <c r="A701" t="s">
        <v>2098</v>
      </c>
      <c r="B701" t="s">
        <v>2099</v>
      </c>
      <c r="C701" t="s">
        <v>10082</v>
      </c>
      <c r="D701" t="s">
        <v>815</v>
      </c>
      <c r="E701">
        <v>2658.1857987599901</v>
      </c>
      <c r="F701">
        <v>499.6</v>
      </c>
      <c r="G701">
        <v>-44.244213153979501</v>
      </c>
      <c r="H701">
        <f>(Table2[[#This Row],[1Y Return vs Nifty]]-AVERAGE(Table2[1Y Return vs Nifty]))/_xlfn.STDEV.P(Table2[1Y Return vs Nifty])</f>
        <v>-1.0631542519491841</v>
      </c>
      <c r="I701">
        <v>14.1044931232799</v>
      </c>
      <c r="J701">
        <f>(Table2[[#This Row],[1M Return vs Nifty]]-AVERAGE(Table2[1M Return vs Nifty]))/_xlfn.STDEV.P(Table2[1M Return vs Nifty])</f>
        <v>1.1341487884363801</v>
      </c>
      <c r="K701">
        <v>-16.847450800245898</v>
      </c>
      <c r="L701">
        <f>(Table2[[#This Row],[6M Return vs Nifty]]-AVERAGE(Table2[6M Return vs Nifty]))/_xlfn.STDEV.P(Table2[6M Return vs Nifty])</f>
        <v>-0.91022024925860956</v>
      </c>
      <c r="M701">
        <v>-4.7752411416208496</v>
      </c>
      <c r="N701">
        <f>(Table2[[#This Row],[1W Return vs Nifty]]-AVERAGE(Table2[1W Return vs Nifty]))/_xlfn.STDEV.P(Table2[1W Return vs Nifty])</f>
        <v>-0.36405687779719076</v>
      </c>
      <c r="O701">
        <v>475.89</v>
      </c>
      <c r="P701">
        <v>458.500670759451</v>
      </c>
      <c r="Q701">
        <v>483.742179154143</v>
      </c>
      <c r="R701">
        <v>61.727142191691698</v>
      </c>
      <c r="S701" s="2">
        <f>(Table2[[#This Row],[Close Price]]-Table2[[#This Row],[20D EMA]])/Table2[[#This Row],[20D EMA]]</f>
        <v>4.9822437958351798E-2</v>
      </c>
      <c r="T701" s="2">
        <f>(Table2[[#This Row],[Close Price]]-Table2[[#This Row],[50D EMA]])/Table2[[#This Row],[50D EMA]]</f>
        <v>8.9638536782231854E-2</v>
      </c>
      <c r="U701" s="2">
        <f>(Table2[[#This Row],[Close Price]]-Table2[[#This Row],[200D EMA]])/Table2[[#This Row],[200D EMA]]</f>
        <v>3.2781554987794385E-2</v>
      </c>
      <c r="V701">
        <v>2.3581993420112299</v>
      </c>
      <c r="W701">
        <v>496.85</v>
      </c>
      <c r="X701">
        <v>508.95</v>
      </c>
      <c r="Y701">
        <v>479.2</v>
      </c>
      <c r="Z701">
        <v>512.5</v>
      </c>
      <c r="AA701">
        <v>389.1</v>
      </c>
      <c r="AB701">
        <v>538</v>
      </c>
      <c r="AC701" s="2">
        <f>(Table2[[#This Row],[Close Price]]/Table2[[#This Row],[Day Low]])-1</f>
        <v>5.5348696789776497E-3</v>
      </c>
      <c r="AD701" s="2">
        <f>(Table2[[#This Row],[Day High]]/Table2[[#This Row],[Close Price]])-1</f>
        <v>1.8714971977582096E-2</v>
      </c>
      <c r="AE701" s="2">
        <f>(Table2[[#This Row],[Close Price]]/Table2[[#This Row],[Current Week Low]])-1</f>
        <v>4.257095158597668E-2</v>
      </c>
      <c r="AF701" s="2">
        <f>(Table2[[#This Row],[Current Week High]]/Table2[[#This Row],[Close Price]])-1</f>
        <v>2.5820656525220143E-2</v>
      </c>
      <c r="AG701" s="2">
        <f>(Table2[[#This Row],[Close Price]]/Table2[[#This Row],[Current Month Low]])-1</f>
        <v>0.28398869185299414</v>
      </c>
      <c r="AH701" s="2">
        <f>(Table2[[#This Row],[Current Month High]]/Table2[[#This Row],[Close Price]])-1</f>
        <v>7.686148919135305E-2</v>
      </c>
      <c r="AI701">
        <v>29.383506805444298</v>
      </c>
      <c r="AJ701">
        <v>28.3988691852994</v>
      </c>
      <c r="AK701" t="str">
        <f>IF(AND(Table2[[#This Row],[20D EMA]]&gt;Table2[[#This Row],[50D EMA]],Table2[[#This Row],[50D EMA]]&gt;Table2[[#This Row],[200D EMA]]),"Uptrend","Downtrend/NoTrend")</f>
        <v>Downtrend/NoTrend</v>
      </c>
      <c r="AL701">
        <v>0.05</v>
      </c>
      <c r="AM701" t="s">
        <v>10125</v>
      </c>
      <c r="AN701">
        <v>16.66</v>
      </c>
      <c r="AO701" t="s">
        <v>10125</v>
      </c>
      <c r="AP701">
        <v>-9.9642771956000006E-2</v>
      </c>
      <c r="AQ701">
        <f>(Table2[[#This Row],[Sharpe Ratio]]-AVERAGE(Table2[Sharpe Ratio]))/_xlfn.STDEV.P(Table2[Sharpe Ratio])</f>
        <v>-1.7383405741294362</v>
      </c>
      <c r="AR7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2" spans="1:44" x14ac:dyDescent="0.3">
      <c r="A702" t="s">
        <v>203</v>
      </c>
      <c r="B702" t="s">
        <v>204</v>
      </c>
      <c r="C702" t="s">
        <v>10076</v>
      </c>
      <c r="D702" t="s">
        <v>37</v>
      </c>
      <c r="E702">
        <v>127994.026043235</v>
      </c>
      <c r="F702">
        <v>595.04999999999995</v>
      </c>
      <c r="G702">
        <v>-35.285081689450401</v>
      </c>
      <c r="H702">
        <f>(Table2[[#This Row],[1Y Return vs Nifty]]-AVERAGE(Table2[1Y Return vs Nifty]))/_xlfn.STDEV.P(Table2[1Y Return vs Nifty])</f>
        <v>-0.95594147148413933</v>
      </c>
      <c r="I702">
        <v>-0.21904754953938299</v>
      </c>
      <c r="J702">
        <f>(Table2[[#This Row],[1M Return vs Nifty]]-AVERAGE(Table2[1M Return vs Nifty]))/_xlfn.STDEV.P(Table2[1M Return vs Nifty])</f>
        <v>-0.19245095289131434</v>
      </c>
      <c r="K702">
        <v>-18.4335516390612</v>
      </c>
      <c r="L702">
        <f>(Table2[[#This Row],[6M Return vs Nifty]]-AVERAGE(Table2[6M Return vs Nifty]))/_xlfn.STDEV.P(Table2[6M Return vs Nifty])</f>
        <v>-0.9586755490287443</v>
      </c>
      <c r="M702">
        <v>-1.28370507855579</v>
      </c>
      <c r="N702">
        <f>(Table2[[#This Row],[1W Return vs Nifty]]-AVERAGE(Table2[1W Return vs Nifty]))/_xlfn.STDEV.P(Table2[1W Return vs Nifty])</f>
        <v>0.32064566553707252</v>
      </c>
      <c r="O702">
        <v>581.86</v>
      </c>
      <c r="P702">
        <v>580.97253019628101</v>
      </c>
      <c r="Q702">
        <v>599.236766649782</v>
      </c>
      <c r="R702">
        <v>64.061283219360007</v>
      </c>
      <c r="S702" s="2">
        <f>(Table2[[#This Row],[Close Price]]-Table2[[#This Row],[20D EMA]])/Table2[[#This Row],[20D EMA]]</f>
        <v>2.2668683188395732E-2</v>
      </c>
      <c r="T702" s="2">
        <f>(Table2[[#This Row],[Close Price]]-Table2[[#This Row],[50D EMA]])/Table2[[#This Row],[50D EMA]]</f>
        <v>2.4230869915592878E-2</v>
      </c>
      <c r="U702" s="2">
        <f>(Table2[[#This Row],[Close Price]]-Table2[[#This Row],[200D EMA]])/Table2[[#This Row],[200D EMA]]</f>
        <v>-6.9868320550313598E-3</v>
      </c>
      <c r="V702">
        <v>0.86897521524702803</v>
      </c>
      <c r="W702">
        <v>590</v>
      </c>
      <c r="X702">
        <v>599.79999999999995</v>
      </c>
      <c r="Y702">
        <v>575.65</v>
      </c>
      <c r="Z702">
        <v>599.79999999999995</v>
      </c>
      <c r="AA702">
        <v>511.4</v>
      </c>
      <c r="AB702">
        <v>605.15</v>
      </c>
      <c r="AC702" s="2">
        <f>(Table2[[#This Row],[Close Price]]/Table2[[#This Row],[Day Low]])-1</f>
        <v>8.5593220338981979E-3</v>
      </c>
      <c r="AD702" s="2">
        <f>(Table2[[#This Row],[Day High]]/Table2[[#This Row],[Close Price]])-1</f>
        <v>7.9825224771028491E-3</v>
      </c>
      <c r="AE702" s="2">
        <f>(Table2[[#This Row],[Close Price]]/Table2[[#This Row],[Current Week Low]])-1</f>
        <v>3.3701033614175202E-2</v>
      </c>
      <c r="AF702" s="2">
        <f>(Table2[[#This Row],[Current Week High]]/Table2[[#This Row],[Close Price]])-1</f>
        <v>7.9825224771028491E-3</v>
      </c>
      <c r="AG702" s="2">
        <f>(Table2[[#This Row],[Close Price]]/Table2[[#This Row],[Current Month Low]])-1</f>
        <v>0.16357059053578404</v>
      </c>
      <c r="AH702" s="2">
        <f>(Table2[[#This Row],[Current Month High]]/Table2[[#This Row],[Close Price]])-1</f>
        <v>1.6973363582892143E-2</v>
      </c>
      <c r="AI702">
        <v>19.418536257457301</v>
      </c>
      <c r="AJ702">
        <v>16.3570590535784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-0.14000000000000001</v>
      </c>
      <c r="AM702" t="s">
        <v>10126</v>
      </c>
      <c r="AN702">
        <v>4.08</v>
      </c>
      <c r="AO702" t="s">
        <v>10125</v>
      </c>
      <c r="AP702">
        <v>-0.100039199017389</v>
      </c>
      <c r="AQ702">
        <f>(Table2[[#This Row],[Sharpe Ratio]]-AVERAGE(Table2[Sharpe Ratio]))/_xlfn.STDEV.P(Table2[Sharpe Ratio])</f>
        <v>-1.7428225345384591</v>
      </c>
      <c r="AR7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3" spans="1:44" x14ac:dyDescent="0.3">
      <c r="A703" t="s">
        <v>1292</v>
      </c>
      <c r="B703" t="s">
        <v>1293</v>
      </c>
      <c r="C703" t="s">
        <v>10088</v>
      </c>
      <c r="D703" t="s">
        <v>92</v>
      </c>
      <c r="E703">
        <v>8329.2834433899898</v>
      </c>
      <c r="F703">
        <v>282.10000000000002</v>
      </c>
      <c r="G703">
        <v>-74.543036668362802</v>
      </c>
      <c r="H703">
        <f>(Table2[[#This Row],[1Y Return vs Nifty]]-AVERAGE(Table2[1Y Return vs Nifty]))/_xlfn.STDEV.P(Table2[1Y Return vs Nifty])</f>
        <v>-1.4257363980710289</v>
      </c>
      <c r="I703">
        <v>-11.973602501702301</v>
      </c>
      <c r="J703">
        <f>(Table2[[#This Row],[1M Return vs Nifty]]-AVERAGE(Table2[1M Return vs Nifty]))/_xlfn.STDEV.P(Table2[1M Return vs Nifty])</f>
        <v>-1.2811195939175022</v>
      </c>
      <c r="K703">
        <v>-32.790645466572499</v>
      </c>
      <c r="L703">
        <f>(Table2[[#This Row],[6M Return vs Nifty]]-AVERAGE(Table2[6M Return vs Nifty]))/_xlfn.STDEV.P(Table2[6M Return vs Nifty])</f>
        <v>-1.3972840335684971</v>
      </c>
      <c r="M703">
        <v>-6.02204323575363</v>
      </c>
      <c r="N703">
        <f>(Table2[[#This Row],[1W Return vs Nifty]]-AVERAGE(Table2[1W Return vs Nifty]))/_xlfn.STDEV.P(Table2[1W Return vs Nifty])</f>
        <v>-0.60855916832710333</v>
      </c>
      <c r="O703">
        <v>287.12</v>
      </c>
      <c r="P703">
        <v>294.042498830169</v>
      </c>
      <c r="Q703">
        <v>362.82355070360597</v>
      </c>
      <c r="R703">
        <v>38.664651172535798</v>
      </c>
      <c r="S703" s="2">
        <f>(Table2[[#This Row],[Close Price]]-Table2[[#This Row],[20D EMA]])/Table2[[#This Row],[20D EMA]]</f>
        <v>-1.7483978824184947E-2</v>
      </c>
      <c r="T703" s="2">
        <f>(Table2[[#This Row],[Close Price]]-Table2[[#This Row],[50D EMA]])/Table2[[#This Row],[50D EMA]]</f>
        <v>-4.0614873284241258E-2</v>
      </c>
      <c r="U703" s="2">
        <f>(Table2[[#This Row],[Close Price]]-Table2[[#This Row],[200D EMA]])/Table2[[#This Row],[200D EMA]]</f>
        <v>-0.22248707545875321</v>
      </c>
      <c r="V703">
        <v>0.65098861143348796</v>
      </c>
      <c r="W703">
        <v>280.5</v>
      </c>
      <c r="X703">
        <v>285.55</v>
      </c>
      <c r="Y703">
        <v>280.05</v>
      </c>
      <c r="Z703">
        <v>289.35000000000002</v>
      </c>
      <c r="AA703">
        <v>262.39999999999998</v>
      </c>
      <c r="AB703">
        <v>303.95</v>
      </c>
      <c r="AC703" s="2">
        <f>(Table2[[#This Row],[Close Price]]/Table2[[#This Row],[Day Low]])-1</f>
        <v>5.7040998217470218E-3</v>
      </c>
      <c r="AD703" s="2">
        <f>(Table2[[#This Row],[Day High]]/Table2[[#This Row],[Close Price]])-1</f>
        <v>1.2229705778092903E-2</v>
      </c>
      <c r="AE703" s="2">
        <f>(Table2[[#This Row],[Close Price]]/Table2[[#This Row],[Current Week Low]])-1</f>
        <v>7.3201214068916443E-3</v>
      </c>
      <c r="AF703" s="2">
        <f>(Table2[[#This Row],[Current Week High]]/Table2[[#This Row],[Close Price]])-1</f>
        <v>2.5700106345267537E-2</v>
      </c>
      <c r="AG703" s="2">
        <f>(Table2[[#This Row],[Close Price]]/Table2[[#This Row],[Current Month Low]])-1</f>
        <v>7.507621951219523E-2</v>
      </c>
      <c r="AH703" s="2">
        <f>(Table2[[#This Row],[Current Month High]]/Table2[[#This Row],[Close Price]])-1</f>
        <v>7.7454803261254757E-2</v>
      </c>
      <c r="AI703">
        <v>99.929103154909598</v>
      </c>
      <c r="AJ703">
        <v>8.0842911877394705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-0.15</v>
      </c>
      <c r="AM703" t="s">
        <v>10126</v>
      </c>
      <c r="AN703">
        <v>-0.88</v>
      </c>
      <c r="AO703" t="s">
        <v>10126</v>
      </c>
      <c r="AP703">
        <v>-0.101074405007955</v>
      </c>
      <c r="AQ703">
        <f>(Table2[[#This Row],[Sharpe Ratio]]-AVERAGE(Table2[Sharpe Ratio]))/_xlfn.STDEV.P(Table2[Sharpe Ratio])</f>
        <v>-1.7545264587071154</v>
      </c>
      <c r="AR7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4" spans="1:44" x14ac:dyDescent="0.3">
      <c r="A704" t="s">
        <v>1308</v>
      </c>
      <c r="B704" t="s">
        <v>1309</v>
      </c>
      <c r="C704" t="s">
        <v>10087</v>
      </c>
      <c r="D704" t="s">
        <v>151</v>
      </c>
      <c r="E704">
        <v>8150.4177735499998</v>
      </c>
      <c r="F704">
        <v>682.45</v>
      </c>
      <c r="G704">
        <v>-38.076931036441799</v>
      </c>
      <c r="H704">
        <f>(Table2[[#This Row],[1Y Return vs Nifty]]-AVERAGE(Table2[1Y Return vs Nifty]))/_xlfn.STDEV.P(Table2[1Y Return vs Nifty])</f>
        <v>-0.98935117557382024</v>
      </c>
      <c r="I704">
        <v>-8.7064276184853497</v>
      </c>
      <c r="J704">
        <f>(Table2[[#This Row],[1M Return vs Nifty]]-AVERAGE(Table2[1M Return vs Nifty]))/_xlfn.STDEV.P(Table2[1M Return vs Nifty])</f>
        <v>-0.97852448465288444</v>
      </c>
      <c r="K704">
        <v>-18.533263156633101</v>
      </c>
      <c r="L704">
        <f>(Table2[[#This Row],[6M Return vs Nifty]]-AVERAGE(Table2[6M Return vs Nifty]))/_xlfn.STDEV.P(Table2[6M Return vs Nifty])</f>
        <v>-0.96172173080750822</v>
      </c>
      <c r="M704">
        <v>-3.1303569982230801</v>
      </c>
      <c r="N704">
        <f>(Table2[[#This Row],[1W Return vs Nifty]]-AVERAGE(Table2[1W Return vs Nifty]))/_xlfn.STDEV.P(Table2[1W Return vs Nifty])</f>
        <v>-4.1489292604911535E-2</v>
      </c>
      <c r="O704">
        <v>693.46</v>
      </c>
      <c r="P704">
        <v>695.40581303480405</v>
      </c>
      <c r="Q704">
        <v>721.41406103486395</v>
      </c>
      <c r="R704">
        <v>31.971565620922298</v>
      </c>
      <c r="S704" s="2">
        <f>(Table2[[#This Row],[Close Price]]-Table2[[#This Row],[20D EMA]])/Table2[[#This Row],[20D EMA]]</f>
        <v>-1.5876907103509922E-2</v>
      </c>
      <c r="T704" s="2">
        <f>(Table2[[#This Row],[Close Price]]-Table2[[#This Row],[50D EMA]])/Table2[[#This Row],[50D EMA]]</f>
        <v>-1.8630579140924711E-2</v>
      </c>
      <c r="U704" s="2">
        <f>(Table2[[#This Row],[Close Price]]-Table2[[#This Row],[200D EMA]])/Table2[[#This Row],[200D EMA]]</f>
        <v>-5.4010675892524472E-2</v>
      </c>
      <c r="V704">
        <v>1.03751811045635</v>
      </c>
      <c r="W704">
        <v>672.35</v>
      </c>
      <c r="X704">
        <v>692.4</v>
      </c>
      <c r="Y704">
        <v>672.35</v>
      </c>
      <c r="Z704">
        <v>696.9</v>
      </c>
      <c r="AA704">
        <v>660</v>
      </c>
      <c r="AB704">
        <v>755</v>
      </c>
      <c r="AC704" s="2">
        <f>(Table2[[#This Row],[Close Price]]/Table2[[#This Row],[Day Low]])-1</f>
        <v>1.5021937978731303E-2</v>
      </c>
      <c r="AD704" s="2">
        <f>(Table2[[#This Row],[Day High]]/Table2[[#This Row],[Close Price]])-1</f>
        <v>1.4579822697633471E-2</v>
      </c>
      <c r="AE704" s="2">
        <f>(Table2[[#This Row],[Close Price]]/Table2[[#This Row],[Current Week Low]])-1</f>
        <v>1.5021937978731303E-2</v>
      </c>
      <c r="AF704" s="2">
        <f>(Table2[[#This Row],[Current Week High]]/Table2[[#This Row],[Close Price]])-1</f>
        <v>2.1173712359879637E-2</v>
      </c>
      <c r="AG704" s="2">
        <f>(Table2[[#This Row],[Close Price]]/Table2[[#This Row],[Current Month Low]])-1</f>
        <v>3.4015151515151665E-2</v>
      </c>
      <c r="AH704" s="2">
        <f>(Table2[[#This Row],[Current Month High]]/Table2[[#This Row],[Close Price]])-1</f>
        <v>0.10630815444354891</v>
      </c>
      <c r="AI704">
        <v>43.307201992819898</v>
      </c>
      <c r="AJ704">
        <v>14.007684597393901</v>
      </c>
      <c r="AK704" t="str">
        <f>IF(AND(Table2[[#This Row],[20D EMA]]&gt;Table2[[#This Row],[50D EMA]],Table2[[#This Row],[50D EMA]]&gt;Table2[[#This Row],[200D EMA]]),"Uptrend","Downtrend/NoTrend")</f>
        <v>Downtrend/NoTrend</v>
      </c>
      <c r="AL704">
        <v>-0.03</v>
      </c>
      <c r="AM704" t="s">
        <v>10126</v>
      </c>
      <c r="AN704">
        <v>-2.73</v>
      </c>
      <c r="AO704" t="s">
        <v>10126</v>
      </c>
      <c r="AP704">
        <v>-0.102059241987594</v>
      </c>
      <c r="AQ704">
        <f>(Table2[[#This Row],[Sharpe Ratio]]-AVERAGE(Table2[Sharpe Ratio]))/_xlfn.STDEV.P(Table2[Sharpe Ratio])</f>
        <v>-1.76566091642203</v>
      </c>
      <c r="AR7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5" spans="1:44" x14ac:dyDescent="0.3">
      <c r="A705" t="s">
        <v>1487</v>
      </c>
      <c r="B705" t="s">
        <v>1488</v>
      </c>
      <c r="C705" t="s">
        <v>10084</v>
      </c>
      <c r="D705" t="s">
        <v>1489</v>
      </c>
      <c r="E705">
        <v>6305.4937580099904</v>
      </c>
      <c r="F705">
        <v>198.05</v>
      </c>
      <c r="G705">
        <v>-36.942033909712698</v>
      </c>
      <c r="H705">
        <f>(Table2[[#This Row],[1Y Return vs Nifty]]-AVERAGE(Table2[1Y Return vs Nifty]))/_xlfn.STDEV.P(Table2[1Y Return vs Nifty])</f>
        <v>-0.97577000679868242</v>
      </c>
      <c r="I705">
        <v>0.75341006211756101</v>
      </c>
      <c r="J705">
        <f>(Table2[[#This Row],[1M Return vs Nifty]]-AVERAGE(Table2[1M Return vs Nifty]))/_xlfn.STDEV.P(Table2[1M Return vs Nifty])</f>
        <v>-0.10238509239326694</v>
      </c>
      <c r="K705">
        <v>-9.8170519503158697</v>
      </c>
      <c r="L705">
        <f>(Table2[[#This Row],[6M Return vs Nifty]]-AVERAGE(Table2[6M Return vs Nifty]))/_xlfn.STDEV.P(Table2[6M Return vs Nifty])</f>
        <v>-0.69544192278636752</v>
      </c>
      <c r="M705">
        <v>1.2414611064468599</v>
      </c>
      <c r="N705">
        <f>(Table2[[#This Row],[1W Return vs Nifty]]-AVERAGE(Table2[1W Return vs Nifty]))/_xlfn.STDEV.P(Table2[1W Return vs Nifty])</f>
        <v>0.81583966553694476</v>
      </c>
      <c r="O705">
        <v>191.98</v>
      </c>
      <c r="P705">
        <v>189.48384517755099</v>
      </c>
      <c r="Q705">
        <v>190.23051815897901</v>
      </c>
      <c r="R705">
        <v>66.316123739963402</v>
      </c>
      <c r="S705" s="2">
        <f>(Table2[[#This Row],[Close Price]]-Table2[[#This Row],[20D EMA]])/Table2[[#This Row],[20D EMA]]</f>
        <v>3.1617876862173259E-2</v>
      </c>
      <c r="T705" s="2">
        <f>(Table2[[#This Row],[Close Price]]-Table2[[#This Row],[50D EMA]])/Table2[[#This Row],[50D EMA]]</f>
        <v>4.5207837187504429E-2</v>
      </c>
      <c r="U705" s="2">
        <f>(Table2[[#This Row],[Close Price]]-Table2[[#This Row],[200D EMA]])/Table2[[#This Row],[200D EMA]]</f>
        <v>4.1105296440848267E-2</v>
      </c>
      <c r="V705">
        <v>1.48252134407416</v>
      </c>
      <c r="W705">
        <v>197.19</v>
      </c>
      <c r="X705">
        <v>202.89</v>
      </c>
      <c r="Y705">
        <v>191</v>
      </c>
      <c r="Z705">
        <v>204.25</v>
      </c>
      <c r="AA705">
        <v>169.6</v>
      </c>
      <c r="AB705">
        <v>204.25</v>
      </c>
      <c r="AC705" s="2">
        <f>(Table2[[#This Row],[Close Price]]/Table2[[#This Row],[Day Low]])-1</f>
        <v>4.3612759267712686E-3</v>
      </c>
      <c r="AD705" s="2">
        <f>(Table2[[#This Row],[Day High]]/Table2[[#This Row],[Close Price]])-1</f>
        <v>2.4438273163342572E-2</v>
      </c>
      <c r="AE705" s="2">
        <f>(Table2[[#This Row],[Close Price]]/Table2[[#This Row],[Current Week Low]])-1</f>
        <v>3.6910994764397964E-2</v>
      </c>
      <c r="AF705" s="2">
        <f>(Table2[[#This Row],[Current Week High]]/Table2[[#This Row],[Close Price]])-1</f>
        <v>3.1305225953042193E-2</v>
      </c>
      <c r="AG705" s="2">
        <f>(Table2[[#This Row],[Close Price]]/Table2[[#This Row],[Current Month Low]])-1</f>
        <v>0.16774764150943411</v>
      </c>
      <c r="AH705" s="2">
        <f>(Table2[[#This Row],[Current Month High]]/Table2[[#This Row],[Close Price]])-1</f>
        <v>3.1305225953042193E-2</v>
      </c>
      <c r="AI705">
        <v>19.237566271143599</v>
      </c>
      <c r="AJ705">
        <v>16.774764150943401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-0.04</v>
      </c>
      <c r="AM705" t="s">
        <v>10126</v>
      </c>
      <c r="AN705">
        <v>4.07</v>
      </c>
      <c r="AO705" t="s">
        <v>10125</v>
      </c>
      <c r="AP705">
        <v>-0.102076561262709</v>
      </c>
      <c r="AQ705">
        <f>(Table2[[#This Row],[Sharpe Ratio]]-AVERAGE(Table2[Sharpe Ratio]))/_xlfn.STDEV.P(Table2[Sharpe Ratio])</f>
        <v>-1.7658567262265032</v>
      </c>
      <c r="AR7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6" spans="1:44" x14ac:dyDescent="0.3">
      <c r="A706" t="s">
        <v>573</v>
      </c>
      <c r="B706" t="s">
        <v>574</v>
      </c>
      <c r="C706" t="s">
        <v>10076</v>
      </c>
      <c r="D706" t="s">
        <v>24</v>
      </c>
      <c r="E706">
        <v>32828.350103882003</v>
      </c>
      <c r="F706">
        <v>203.78</v>
      </c>
      <c r="G706">
        <v>-39.266778131008699</v>
      </c>
      <c r="H706">
        <f>(Table2[[#This Row],[1Y Return vs Nifty]]-AVERAGE(Table2[1Y Return vs Nifty]))/_xlfn.STDEV.P(Table2[1Y Return vs Nifty])</f>
        <v>-1.0035899235865973</v>
      </c>
      <c r="I706">
        <v>0.79514236541053496</v>
      </c>
      <c r="J706">
        <f>(Table2[[#This Row],[1M Return vs Nifty]]-AVERAGE(Table2[1M Return vs Nifty]))/_xlfn.STDEV.P(Table2[1M Return vs Nifty])</f>
        <v>-9.8519982221274019E-2</v>
      </c>
      <c r="K706">
        <v>-25.1091685304214</v>
      </c>
      <c r="L706">
        <f>(Table2[[#This Row],[6M Return vs Nifty]]-AVERAGE(Table2[6M Return vs Nifty]))/_xlfn.STDEV.P(Table2[6M Return vs Nifty])</f>
        <v>-1.1626153047526238</v>
      </c>
      <c r="M706">
        <v>-6.0501276831148703</v>
      </c>
      <c r="N706">
        <f>(Table2[[#This Row],[1W Return vs Nifty]]-AVERAGE(Table2[1W Return vs Nifty]))/_xlfn.STDEV.P(Table2[1W Return vs Nifty])</f>
        <v>-0.61406662756253727</v>
      </c>
      <c r="O706">
        <v>198.84</v>
      </c>
      <c r="P706">
        <v>194.286564826789</v>
      </c>
      <c r="Q706">
        <v>207.74240144819001</v>
      </c>
      <c r="R706">
        <v>56.471066621726202</v>
      </c>
      <c r="S706" s="2">
        <f>(Table2[[#This Row],[Close Price]]-Table2[[#This Row],[20D EMA]])/Table2[[#This Row],[20D EMA]]</f>
        <v>2.4844095755381199E-2</v>
      </c>
      <c r="T706" s="2">
        <f>(Table2[[#This Row],[Close Price]]-Table2[[#This Row],[50D EMA]])/Table2[[#This Row],[50D EMA]]</f>
        <v>4.8863055361932084E-2</v>
      </c>
      <c r="U706" s="2">
        <f>(Table2[[#This Row],[Close Price]]-Table2[[#This Row],[200D EMA]])/Table2[[#This Row],[200D EMA]]</f>
        <v>-1.9073628785302225E-2</v>
      </c>
      <c r="V706">
        <v>1.1734502700566101</v>
      </c>
      <c r="W706">
        <v>200.91</v>
      </c>
      <c r="X706">
        <v>206.99</v>
      </c>
      <c r="Y706">
        <v>198.8</v>
      </c>
      <c r="Z706">
        <v>209.29</v>
      </c>
      <c r="AA706">
        <v>169.15</v>
      </c>
      <c r="AB706">
        <v>210.85</v>
      </c>
      <c r="AC706" s="2">
        <f>(Table2[[#This Row],[Close Price]]/Table2[[#This Row],[Day Low]])-1</f>
        <v>1.4285003235279481E-2</v>
      </c>
      <c r="AD706" s="2">
        <f>(Table2[[#This Row],[Day High]]/Table2[[#This Row],[Close Price]])-1</f>
        <v>1.5752281872607687E-2</v>
      </c>
      <c r="AE706" s="2">
        <f>(Table2[[#This Row],[Close Price]]/Table2[[#This Row],[Current Week Low]])-1</f>
        <v>2.5050301810865205E-2</v>
      </c>
      <c r="AF706" s="2">
        <f>(Table2[[#This Row],[Current Week High]]/Table2[[#This Row],[Close Price]])-1</f>
        <v>2.7038963588183362E-2</v>
      </c>
      <c r="AG706" s="2">
        <f>(Table2[[#This Row],[Close Price]]/Table2[[#This Row],[Current Month Low]])-1</f>
        <v>0.20472953000295591</v>
      </c>
      <c r="AH706" s="2">
        <f>(Table2[[#This Row],[Current Month High]]/Table2[[#This Row],[Close Price]])-1</f>
        <v>3.4694278143095447E-2</v>
      </c>
      <c r="AI706">
        <v>29.1098243203454</v>
      </c>
      <c r="AJ706">
        <v>20.472953000295501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0.02</v>
      </c>
      <c r="AM706" t="s">
        <v>10125</v>
      </c>
      <c r="AN706">
        <v>2.69</v>
      </c>
      <c r="AO706" t="s">
        <v>10125</v>
      </c>
      <c r="AP706">
        <v>-0.102194242333918</v>
      </c>
      <c r="AQ706">
        <f>(Table2[[#This Row],[Sharpe Ratio]]-AVERAGE(Table2[Sharpe Ratio]))/_xlfn.STDEV.P(Table2[Sharpe Ratio])</f>
        <v>-1.7671872153717247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7" spans="1:44" x14ac:dyDescent="0.3">
      <c r="A707" t="s">
        <v>999</v>
      </c>
      <c r="B707" t="s">
        <v>1000</v>
      </c>
      <c r="C707" t="s">
        <v>10085</v>
      </c>
      <c r="D707" t="s">
        <v>80</v>
      </c>
      <c r="E707">
        <v>12966.554134664901</v>
      </c>
      <c r="F707">
        <v>363.05</v>
      </c>
      <c r="G707">
        <v>-21.279761572799199</v>
      </c>
      <c r="H707">
        <f>(Table2[[#This Row],[1Y Return vs Nifty]]-AVERAGE(Table2[1Y Return vs Nifty]))/_xlfn.STDEV.P(Table2[1Y Return vs Nifty])</f>
        <v>-0.78834159676926119</v>
      </c>
      <c r="I707">
        <v>7.37247244452446</v>
      </c>
      <c r="J707">
        <f>(Table2[[#This Row],[1M Return vs Nifty]]-AVERAGE(Table2[1M Return vs Nifty]))/_xlfn.STDEV.P(Table2[1M Return vs Nifty])</f>
        <v>0.51065093304949416</v>
      </c>
      <c r="K707">
        <v>-15.5928915432296</v>
      </c>
      <c r="L707">
        <f>(Table2[[#This Row],[6M Return vs Nifty]]-AVERAGE(Table2[6M Return vs Nifty]))/_xlfn.STDEV.P(Table2[6M Return vs Nifty])</f>
        <v>-0.87189352791122809</v>
      </c>
      <c r="M707">
        <v>-2.1679836262983398</v>
      </c>
      <c r="N707">
        <f>(Table2[[#This Row],[1W Return vs Nifty]]-AVERAGE(Table2[1W Return vs Nifty]))/_xlfn.STDEV.P(Table2[1W Return vs Nifty])</f>
        <v>0.14723552177251401</v>
      </c>
      <c r="O707">
        <v>345.95</v>
      </c>
      <c r="P707">
        <v>336.06122028351803</v>
      </c>
      <c r="Q707">
        <v>340.52668135463801</v>
      </c>
      <c r="R707">
        <v>69.069758760426495</v>
      </c>
      <c r="S707" s="2">
        <f>(Table2[[#This Row],[Close Price]]-Table2[[#This Row],[20D EMA]])/Table2[[#This Row],[20D EMA]]</f>
        <v>4.942910825263773E-2</v>
      </c>
      <c r="T707" s="2">
        <f>(Table2[[#This Row],[Close Price]]-Table2[[#This Row],[50D EMA]])/Table2[[#This Row],[50D EMA]]</f>
        <v>8.0309116576178896E-2</v>
      </c>
      <c r="U707" s="2">
        <f>(Table2[[#This Row],[Close Price]]-Table2[[#This Row],[200D EMA]])/Table2[[#This Row],[200D EMA]]</f>
        <v>6.6142595804131177E-2</v>
      </c>
      <c r="V707">
        <v>1.36195643164042</v>
      </c>
      <c r="W707">
        <v>352.5</v>
      </c>
      <c r="X707">
        <v>367.2</v>
      </c>
      <c r="Y707">
        <v>344.95</v>
      </c>
      <c r="Z707">
        <v>371.7</v>
      </c>
      <c r="AA707">
        <v>299</v>
      </c>
      <c r="AB707">
        <v>374.9</v>
      </c>
      <c r="AC707" s="2">
        <f>(Table2[[#This Row],[Close Price]]/Table2[[#This Row],[Day Low]])-1</f>
        <v>2.992907801418454E-2</v>
      </c>
      <c r="AD707" s="2">
        <f>(Table2[[#This Row],[Day High]]/Table2[[#This Row],[Close Price]])-1</f>
        <v>1.1430932378460268E-2</v>
      </c>
      <c r="AE707" s="2">
        <f>(Table2[[#This Row],[Close Price]]/Table2[[#This Row],[Current Week Low]])-1</f>
        <v>5.2471372662704852E-2</v>
      </c>
      <c r="AF707" s="2">
        <f>(Table2[[#This Row],[Current Week High]]/Table2[[#This Row],[Close Price]])-1</f>
        <v>2.3825919294862885E-2</v>
      </c>
      <c r="AG707" s="2">
        <f>(Table2[[#This Row],[Close Price]]/Table2[[#This Row],[Current Month Low]])-1</f>
        <v>0.21421404682274248</v>
      </c>
      <c r="AH707" s="2">
        <f>(Table2[[#This Row],[Current Month High]]/Table2[[#This Row],[Close Price]])-1</f>
        <v>3.2640132213193729E-2</v>
      </c>
      <c r="AI707">
        <v>9.6267731717394298</v>
      </c>
      <c r="AJ707">
        <v>24.630964641263301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0.06</v>
      </c>
      <c r="AM707" t="s">
        <v>10125</v>
      </c>
      <c r="AN707">
        <v>5.2</v>
      </c>
      <c r="AO707" t="s">
        <v>10125</v>
      </c>
      <c r="AP707">
        <v>-0.103697401489767</v>
      </c>
      <c r="AQ707">
        <f>(Table2[[#This Row],[Sharpe Ratio]]-AVERAGE(Table2[Sharpe Ratio]))/_xlfn.STDEV.P(Table2[Sharpe Ratio])</f>
        <v>-1.7841817661508013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8" spans="1:44" x14ac:dyDescent="0.3">
      <c r="A708" t="s">
        <v>1031</v>
      </c>
      <c r="B708" t="s">
        <v>1032</v>
      </c>
      <c r="C708" t="s">
        <v>10075</v>
      </c>
      <c r="D708" t="s">
        <v>21</v>
      </c>
      <c r="E708">
        <v>12206.73723698</v>
      </c>
      <c r="F708">
        <v>817.3</v>
      </c>
      <c r="G708">
        <v>-40.625339879318801</v>
      </c>
      <c r="H708">
        <f>(Table2[[#This Row],[1Y Return vs Nifty]]-AVERAGE(Table2[1Y Return vs Nifty]))/_xlfn.STDEV.P(Table2[1Y Return vs Nifty])</f>
        <v>-1.0198476582840348</v>
      </c>
      <c r="I708">
        <v>-3.6506533203531601</v>
      </c>
      <c r="J708">
        <f>(Table2[[#This Row],[1M Return vs Nifty]]-AVERAGE(Table2[1M Return vs Nifty]))/_xlfn.STDEV.P(Table2[1M Return vs Nifty])</f>
        <v>-0.51027511605642262</v>
      </c>
      <c r="K708">
        <v>-19.224587156985798</v>
      </c>
      <c r="L708">
        <f>(Table2[[#This Row],[6M Return vs Nifty]]-AVERAGE(Table2[6M Return vs Nifty]))/_xlfn.STDEV.P(Table2[6M Return vs Nifty])</f>
        <v>-0.98284164377621941</v>
      </c>
      <c r="M708">
        <v>-11.1229576819809</v>
      </c>
      <c r="N708">
        <f>(Table2[[#This Row],[1W Return vs Nifty]]-AVERAGE(Table2[1W Return vs Nifty]))/_xlfn.STDEV.P(Table2[1W Return vs Nifty])</f>
        <v>-1.608866491974305</v>
      </c>
      <c r="O708">
        <v>849.23</v>
      </c>
      <c r="P708">
        <v>836.32987337140196</v>
      </c>
      <c r="Q708">
        <v>849.11419962612104</v>
      </c>
      <c r="R708">
        <v>34.0890392237431</v>
      </c>
      <c r="S708" s="2">
        <f>(Table2[[#This Row],[Close Price]]-Table2[[#This Row],[20D EMA]])/Table2[[#This Row],[20D EMA]]</f>
        <v>-3.7598765940911251E-2</v>
      </c>
      <c r="T708" s="2">
        <f>(Table2[[#This Row],[Close Price]]-Table2[[#This Row],[50D EMA]])/Table2[[#This Row],[50D EMA]]</f>
        <v>-2.2754028018500679E-2</v>
      </c>
      <c r="U708" s="2">
        <f>(Table2[[#This Row],[Close Price]]-Table2[[#This Row],[200D EMA]])/Table2[[#This Row],[200D EMA]]</f>
        <v>-3.7467515724185739E-2</v>
      </c>
      <c r="V708">
        <v>3.5177709029847599</v>
      </c>
      <c r="W708">
        <v>815.55</v>
      </c>
      <c r="X708">
        <v>825.7</v>
      </c>
      <c r="Y708">
        <v>811.65</v>
      </c>
      <c r="Z708">
        <v>930</v>
      </c>
      <c r="AA708">
        <v>761.3</v>
      </c>
      <c r="AB708">
        <v>956</v>
      </c>
      <c r="AC708" s="2">
        <f>(Table2[[#This Row],[Close Price]]/Table2[[#This Row],[Day Low]])-1</f>
        <v>2.145791183863599E-3</v>
      </c>
      <c r="AD708" s="2">
        <f>(Table2[[#This Row],[Day High]]/Table2[[#This Row],[Close Price]])-1</f>
        <v>1.0277743790529925E-2</v>
      </c>
      <c r="AE708" s="2">
        <f>(Table2[[#This Row],[Close Price]]/Table2[[#This Row],[Current Week Low]])-1</f>
        <v>6.9611285652682042E-3</v>
      </c>
      <c r="AF708" s="2">
        <f>(Table2[[#This Row],[Current Week High]]/Table2[[#This Row],[Close Price]])-1</f>
        <v>0.13789306252294153</v>
      </c>
      <c r="AG708" s="2">
        <f>(Table2[[#This Row],[Close Price]]/Table2[[#This Row],[Current Month Low]])-1</f>
        <v>7.3558386969657219E-2</v>
      </c>
      <c r="AH708" s="2">
        <f>(Table2[[#This Row],[Current Month High]]/Table2[[#This Row],[Close Price]])-1</f>
        <v>0.16970512663648596</v>
      </c>
      <c r="AI708">
        <v>24.801174599290299</v>
      </c>
      <c r="AJ708">
        <v>10.296896086369699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-0.03</v>
      </c>
      <c r="AM708" t="s">
        <v>10126</v>
      </c>
      <c r="AN708">
        <v>-8.52</v>
      </c>
      <c r="AO708" t="s">
        <v>10126</v>
      </c>
      <c r="AP708">
        <v>-0.10557425474084001</v>
      </c>
      <c r="AQ708">
        <f>(Table2[[#This Row],[Sharpe Ratio]]-AVERAGE(Table2[Sharpe Ratio]))/_xlfn.STDEV.P(Table2[Sharpe Ratio])</f>
        <v>-1.8054012609435666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9" spans="1:44" x14ac:dyDescent="0.3">
      <c r="A709" t="s">
        <v>1447</v>
      </c>
      <c r="B709" t="s">
        <v>1448</v>
      </c>
      <c r="C709" t="s">
        <v>10077</v>
      </c>
      <c r="D709" t="s">
        <v>620</v>
      </c>
      <c r="E709">
        <v>6675.3654439900001</v>
      </c>
      <c r="F709">
        <v>136.9</v>
      </c>
      <c r="G709">
        <v>-33.078415452376298</v>
      </c>
      <c r="H709">
        <f>(Table2[[#This Row],[1Y Return vs Nifty]]-AVERAGE(Table2[1Y Return vs Nifty]))/_xlfn.STDEV.P(Table2[1Y Return vs Nifty])</f>
        <v>-0.92953457883257729</v>
      </c>
      <c r="I709">
        <v>1.22937130021132</v>
      </c>
      <c r="J709">
        <f>(Table2[[#This Row],[1M Return vs Nifty]]-AVERAGE(Table2[1M Return vs Nifty]))/_xlfn.STDEV.P(Table2[1M Return vs Nifty])</f>
        <v>-5.8303110866494742E-2</v>
      </c>
      <c r="K709">
        <v>-14.5807209543882</v>
      </c>
      <c r="L709">
        <f>(Table2[[#This Row],[6M Return vs Nifty]]-AVERAGE(Table2[6M Return vs Nifty]))/_xlfn.STDEV.P(Table2[6M Return vs Nifty])</f>
        <v>-0.84097176802018814</v>
      </c>
      <c r="M709">
        <v>-2.6363334250542998</v>
      </c>
      <c r="N709">
        <f>(Table2[[#This Row],[1W Return vs Nifty]]-AVERAGE(Table2[1W Return vs Nifty]))/_xlfn.STDEV.P(Table2[1W Return vs Nifty])</f>
        <v>5.5390473465384227E-2</v>
      </c>
      <c r="O709">
        <v>134.41999999999999</v>
      </c>
      <c r="P709">
        <v>131.835572352957</v>
      </c>
      <c r="Q709">
        <v>139.01529277249099</v>
      </c>
      <c r="R709">
        <v>53.437354792157798</v>
      </c>
      <c r="S709" s="2">
        <f>(Table2[[#This Row],[Close Price]]-Table2[[#This Row],[20D EMA]])/Table2[[#This Row],[20D EMA]]</f>
        <v>1.8449635470912204E-2</v>
      </c>
      <c r="T709" s="2">
        <f>(Table2[[#This Row],[Close Price]]-Table2[[#This Row],[50D EMA]])/Table2[[#This Row],[50D EMA]]</f>
        <v>3.8414727957369936E-2</v>
      </c>
      <c r="U709" s="2">
        <f>(Table2[[#This Row],[Close Price]]-Table2[[#This Row],[200D EMA]])/Table2[[#This Row],[200D EMA]]</f>
        <v>-1.5216259522992371E-2</v>
      </c>
      <c r="V709">
        <v>0.753336480453209</v>
      </c>
      <c r="W709">
        <v>136.4</v>
      </c>
      <c r="X709">
        <v>141.38999999999999</v>
      </c>
      <c r="Y709">
        <v>135.22</v>
      </c>
      <c r="Z709">
        <v>146.54</v>
      </c>
      <c r="AA709">
        <v>109.5</v>
      </c>
      <c r="AB709">
        <v>146.54</v>
      </c>
      <c r="AC709" s="2">
        <f>(Table2[[#This Row],[Close Price]]/Table2[[#This Row],[Day Low]])-1</f>
        <v>3.665689149560114E-3</v>
      </c>
      <c r="AD709" s="2">
        <f>(Table2[[#This Row],[Day High]]/Table2[[#This Row],[Close Price]])-1</f>
        <v>3.2797662527392024E-2</v>
      </c>
      <c r="AE709" s="2">
        <f>(Table2[[#This Row],[Close Price]]/Table2[[#This Row],[Current Week Low]])-1</f>
        <v>1.2424197603904785E-2</v>
      </c>
      <c r="AF709" s="2">
        <f>(Table2[[#This Row],[Current Week High]]/Table2[[#This Row],[Close Price]])-1</f>
        <v>7.0416362308254099E-2</v>
      </c>
      <c r="AG709" s="2">
        <f>(Table2[[#This Row],[Close Price]]/Table2[[#This Row],[Current Month Low]])-1</f>
        <v>0.25022831050228311</v>
      </c>
      <c r="AH709" s="2">
        <f>(Table2[[#This Row],[Current Month High]]/Table2[[#This Row],[Close Price]])-1</f>
        <v>7.0416362308254099E-2</v>
      </c>
      <c r="AI709">
        <v>30.788897005113199</v>
      </c>
      <c r="AJ709">
        <v>25.022831050228302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-0.01</v>
      </c>
      <c r="AM709" t="s">
        <v>10126</v>
      </c>
      <c r="AN709">
        <v>4.01</v>
      </c>
      <c r="AO709" t="s">
        <v>10125</v>
      </c>
      <c r="AP709">
        <v>-0.106033065616517</v>
      </c>
      <c r="AQ709">
        <f>(Table2[[#This Row],[Sharpe Ratio]]-AVERAGE(Table2[Sharpe Ratio]))/_xlfn.STDEV.P(Table2[Sharpe Ratio])</f>
        <v>-1.8105885258411956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0" spans="1:44" x14ac:dyDescent="0.3">
      <c r="A710" t="s">
        <v>660</v>
      </c>
      <c r="B710" t="s">
        <v>661</v>
      </c>
      <c r="C710" t="s">
        <v>10076</v>
      </c>
      <c r="D710" t="s">
        <v>662</v>
      </c>
      <c r="E710">
        <v>25551.006561800001</v>
      </c>
      <c r="F710">
        <v>401.75</v>
      </c>
      <c r="G710">
        <v>-79.270459956359105</v>
      </c>
      <c r="H710">
        <f>(Table2[[#This Row],[1Y Return vs Nifty]]-AVERAGE(Table2[1Y Return vs Nifty]))/_xlfn.STDEV.P(Table2[1Y Return vs Nifty])</f>
        <v>-1.4823088679748322</v>
      </c>
      <c r="I710">
        <v>7.0593789512165701</v>
      </c>
      <c r="J710">
        <f>(Table2[[#This Row],[1M Return vs Nifty]]-AVERAGE(Table2[1M Return vs Nifty]))/_xlfn.STDEV.P(Table2[1M Return vs Nifty])</f>
        <v>0.48165323222110823</v>
      </c>
      <c r="K710">
        <v>-46.885575590080997</v>
      </c>
      <c r="L710">
        <f>(Table2[[#This Row],[6M Return vs Nifty]]-AVERAGE(Table2[6M Return vs Nifty]))/_xlfn.STDEV.P(Table2[6M Return vs Nifty])</f>
        <v>-1.8278834303154508</v>
      </c>
      <c r="M710">
        <v>-3.7502621073109998</v>
      </c>
      <c r="N710">
        <f>(Table2[[#This Row],[1W Return vs Nifty]]-AVERAGE(Table2[1W Return vs Nifty]))/_xlfn.STDEV.P(Table2[1W Return vs Nifty])</f>
        <v>-0.16305487209538852</v>
      </c>
      <c r="O710">
        <v>396.25</v>
      </c>
      <c r="P710">
        <v>391.134296890342</v>
      </c>
      <c r="Q710">
        <v>528.09162098240904</v>
      </c>
      <c r="R710">
        <v>49.996856931816701</v>
      </c>
      <c r="S710" s="2">
        <f>(Table2[[#This Row],[Close Price]]-Table2[[#This Row],[20D EMA]])/Table2[[#This Row],[20D EMA]]</f>
        <v>1.38801261829653E-2</v>
      </c>
      <c r="T710" s="2">
        <f>(Table2[[#This Row],[Close Price]]-Table2[[#This Row],[50D EMA]])/Table2[[#This Row],[50D EMA]]</f>
        <v>2.7140813766669526E-2</v>
      </c>
      <c r="U710" s="2">
        <f>(Table2[[#This Row],[Close Price]]-Table2[[#This Row],[200D EMA]])/Table2[[#This Row],[200D EMA]]</f>
        <v>-0.23924185872780121</v>
      </c>
      <c r="V710">
        <v>0.94058281269258104</v>
      </c>
      <c r="W710">
        <v>400.05</v>
      </c>
      <c r="X710">
        <v>411.5</v>
      </c>
      <c r="Y710">
        <v>400.05</v>
      </c>
      <c r="Z710">
        <v>424.4</v>
      </c>
      <c r="AA710">
        <v>339.55</v>
      </c>
      <c r="AB710">
        <v>442</v>
      </c>
      <c r="AC710" s="2">
        <f>(Table2[[#This Row],[Close Price]]/Table2[[#This Row],[Day Low]])-1</f>
        <v>4.2494688163978722E-3</v>
      </c>
      <c r="AD710" s="2">
        <f>(Table2[[#This Row],[Day High]]/Table2[[#This Row],[Close Price]])-1</f>
        <v>2.426882389545737E-2</v>
      </c>
      <c r="AE710" s="2">
        <f>(Table2[[#This Row],[Close Price]]/Table2[[#This Row],[Current Week Low]])-1</f>
        <v>4.2494688163978722E-3</v>
      </c>
      <c r="AF710" s="2">
        <f>(Table2[[#This Row],[Current Week High]]/Table2[[#This Row],[Close Price]])-1</f>
        <v>5.6378344741754738E-2</v>
      </c>
      <c r="AG710" s="2">
        <f>(Table2[[#This Row],[Close Price]]/Table2[[#This Row],[Current Month Low]])-1</f>
        <v>0.18318362538654087</v>
      </c>
      <c r="AH710" s="2">
        <f>(Table2[[#This Row],[Current Month High]]/Table2[[#This Row],[Close Price]])-1</f>
        <v>0.10018668326073432</v>
      </c>
      <c r="AI710">
        <v>148.48786558805199</v>
      </c>
      <c r="AJ710">
        <v>29.596774193548299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-0.05</v>
      </c>
      <c r="AM710" t="s">
        <v>10126</v>
      </c>
      <c r="AN710">
        <v>5.57</v>
      </c>
      <c r="AO710" t="s">
        <v>10125</v>
      </c>
      <c r="AP710">
        <v>-0.106322729952779</v>
      </c>
      <c r="AQ710">
        <f>(Table2[[#This Row],[Sharpe Ratio]]-AVERAGE(Table2[Sharpe Ratio]))/_xlfn.STDEV.P(Table2[Sharpe Ratio])</f>
        <v>-1.813863438715416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1" spans="1:44" x14ac:dyDescent="0.3">
      <c r="A711" t="s">
        <v>616</v>
      </c>
      <c r="B711" t="s">
        <v>617</v>
      </c>
      <c r="C711" t="s">
        <v>10082</v>
      </c>
      <c r="D711" t="s">
        <v>62</v>
      </c>
      <c r="E711">
        <v>30064.718171655</v>
      </c>
      <c r="F711">
        <v>1824.85</v>
      </c>
      <c r="G711">
        <v>44.765869274742897</v>
      </c>
      <c r="H711">
        <f>(Table2[[#This Row],[1Y Return vs Nifty]]-AVERAGE(Table2[1Y Return vs Nifty]))/_xlfn.STDEV.P(Table2[1Y Return vs Nifty])</f>
        <v>2.0180210985734194E-3</v>
      </c>
      <c r="I711">
        <v>-7.64936348508036</v>
      </c>
      <c r="J711">
        <f>(Table2[[#This Row],[1M Return vs Nifty]]-AVERAGE(Table2[1M Return vs Nifty]))/_xlfn.STDEV.P(Table2[1M Return vs Nifty])</f>
        <v>-0.88062264334329232</v>
      </c>
      <c r="K711">
        <v>-15.957648011083601</v>
      </c>
      <c r="L711">
        <f>(Table2[[#This Row],[6M Return vs Nifty]]-AVERAGE(Table2[6M Return vs Nifty]))/_xlfn.STDEV.P(Table2[6M Return vs Nifty])</f>
        <v>-0.88303681940974499</v>
      </c>
      <c r="M711">
        <v>-2.67166543079315</v>
      </c>
      <c r="N711">
        <f>(Table2[[#This Row],[1W Return vs Nifty]]-AVERAGE(Table2[1W Return vs Nifty]))/_xlfn.STDEV.P(Table2[1W Return vs Nifty])</f>
        <v>4.8461742456014513E-2</v>
      </c>
      <c r="O711">
        <v>1826.41</v>
      </c>
      <c r="P711">
        <v>1815.4630716399099</v>
      </c>
      <c r="Q711">
        <v>1761.6442460455301</v>
      </c>
      <c r="R711">
        <v>49.289514566581602</v>
      </c>
      <c r="S711" s="2">
        <f>(Table2[[#This Row],[Close Price]]-Table2[[#This Row],[20D EMA]])/Table2[[#This Row],[20D EMA]]</f>
        <v>-8.5413461380531906E-4</v>
      </c>
      <c r="T711" s="2">
        <f>(Table2[[#This Row],[Close Price]]-Table2[[#This Row],[50D EMA]])/Table2[[#This Row],[50D EMA]]</f>
        <v>5.1705421645458051E-3</v>
      </c>
      <c r="U711" s="2">
        <f>(Table2[[#This Row],[Close Price]]-Table2[[#This Row],[200D EMA]])/Table2[[#This Row],[200D EMA]]</f>
        <v>3.5878841086304264E-2</v>
      </c>
      <c r="V711">
        <v>0.95865723279076998</v>
      </c>
      <c r="W711">
        <v>1803.55</v>
      </c>
      <c r="X711">
        <v>1835</v>
      </c>
      <c r="Y711">
        <v>1776.1</v>
      </c>
      <c r="Z711">
        <v>1835</v>
      </c>
      <c r="AA711">
        <v>1654.5</v>
      </c>
      <c r="AB711">
        <v>1914.75</v>
      </c>
      <c r="AC711" s="2">
        <f>(Table2[[#This Row],[Close Price]]/Table2[[#This Row],[Day Low]])-1</f>
        <v>1.1810041307421359E-2</v>
      </c>
      <c r="AD711" s="2">
        <f>(Table2[[#This Row],[Day High]]/Table2[[#This Row],[Close Price]])-1</f>
        <v>5.5621009946023037E-3</v>
      </c>
      <c r="AE711" s="2">
        <f>(Table2[[#This Row],[Close Price]]/Table2[[#This Row],[Current Week Low]])-1</f>
        <v>2.7447778841281467E-2</v>
      </c>
      <c r="AF711" s="2">
        <f>(Table2[[#This Row],[Current Week High]]/Table2[[#This Row],[Close Price]])-1</f>
        <v>5.5621009946023037E-3</v>
      </c>
      <c r="AG711" s="2">
        <f>(Table2[[#This Row],[Close Price]]/Table2[[#This Row],[Current Month Low]])-1</f>
        <v>0.1029616198247203</v>
      </c>
      <c r="AH711" s="2">
        <f>(Table2[[#This Row],[Current Month High]]/Table2[[#This Row],[Close Price]])-1</f>
        <v>4.9264323095048912E-2</v>
      </c>
      <c r="AI711">
        <v>20.229059922733299</v>
      </c>
      <c r="AJ711">
        <v>79.434611602753094</v>
      </c>
      <c r="AK711" t="str">
        <f>IF(AND(Table2[[#This Row],[20D EMA]]&gt;Table2[[#This Row],[50D EMA]],Table2[[#This Row],[50D EMA]]&gt;Table2[[#This Row],[200D EMA]]),"Uptrend","Downtrend/NoTrend")</f>
        <v>Uptrend</v>
      </c>
      <c r="AL711">
        <v>-0.04</v>
      </c>
      <c r="AM711" t="s">
        <v>10126</v>
      </c>
      <c r="AN711">
        <v>-2.71</v>
      </c>
      <c r="AO711" t="s">
        <v>10126</v>
      </c>
      <c r="AP711">
        <v>-0.108825403594196</v>
      </c>
      <c r="AQ711">
        <f>(Table2[[#This Row],[Sharpe Ratio]]-AVERAGE(Table2[Sharpe Ratio]))/_xlfn.STDEV.P(Table2[Sharpe Ratio])</f>
        <v>-1.8421583894643239</v>
      </c>
      <c r="AR7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-3.5553380886627735</v>
      </c>
    </row>
    <row r="712" spans="1:44" x14ac:dyDescent="0.3">
      <c r="A712" t="s">
        <v>1641</v>
      </c>
      <c r="B712" t="s">
        <v>1642</v>
      </c>
      <c r="C712" t="s">
        <v>10087</v>
      </c>
      <c r="D712" t="s">
        <v>526</v>
      </c>
      <c r="E712">
        <v>4949.516670256</v>
      </c>
      <c r="F712">
        <v>99.38</v>
      </c>
      <c r="G712">
        <v>-34.962948479014401</v>
      </c>
      <c r="H712">
        <f>(Table2[[#This Row],[1Y Return vs Nifty]]-AVERAGE(Table2[1Y Return vs Nifty]))/_xlfn.STDEV.P(Table2[1Y Return vs Nifty])</f>
        <v>-0.95208654455202391</v>
      </c>
      <c r="I712">
        <v>-6.2071548809500303</v>
      </c>
      <c r="J712">
        <f>(Table2[[#This Row],[1M Return vs Nifty]]-AVERAGE(Table2[1M Return vs Nifty]))/_xlfn.STDEV.P(Table2[1M Return vs Nifty])</f>
        <v>-0.74704997406533413</v>
      </c>
      <c r="K712">
        <v>-20.8775828359522</v>
      </c>
      <c r="L712">
        <f>(Table2[[#This Row],[6M Return vs Nifty]]-AVERAGE(Table2[6M Return vs Nifty]))/_xlfn.STDEV.P(Table2[6M Return vs Nifty])</f>
        <v>-1.0333405775028293</v>
      </c>
      <c r="M712">
        <v>-6.8744141947978701</v>
      </c>
      <c r="N712">
        <f>(Table2[[#This Row],[1W Return vs Nifty]]-AVERAGE(Table2[1W Return vs Nifty]))/_xlfn.STDEV.P(Table2[1W Return vs Nifty])</f>
        <v>-0.77571212134845136</v>
      </c>
      <c r="O712">
        <v>105.05</v>
      </c>
      <c r="P712">
        <v>104.694476111762</v>
      </c>
      <c r="Q712">
        <v>108.509284938476</v>
      </c>
      <c r="R712">
        <v>29.227321267255299</v>
      </c>
      <c r="S712" s="2">
        <f>(Table2[[#This Row],[Close Price]]-Table2[[#This Row],[20D EMA]])/Table2[[#This Row],[20D EMA]]</f>
        <v>-5.3974297953355566E-2</v>
      </c>
      <c r="T712" s="2">
        <f>(Table2[[#This Row],[Close Price]]-Table2[[#This Row],[50D EMA]])/Table2[[#This Row],[50D EMA]]</f>
        <v>-5.0761762311974976E-2</v>
      </c>
      <c r="U712" s="2">
        <f>(Table2[[#This Row],[Close Price]]-Table2[[#This Row],[200D EMA]])/Table2[[#This Row],[200D EMA]]</f>
        <v>-8.4133675230209509E-2</v>
      </c>
      <c r="V712">
        <v>1.51547778150698</v>
      </c>
      <c r="W712">
        <v>98.51</v>
      </c>
      <c r="X712">
        <v>103.14</v>
      </c>
      <c r="Y712">
        <v>98.51</v>
      </c>
      <c r="Z712">
        <v>107.39</v>
      </c>
      <c r="AA712">
        <v>91.5</v>
      </c>
      <c r="AB712">
        <v>114.95</v>
      </c>
      <c r="AC712" s="2">
        <f>(Table2[[#This Row],[Close Price]]/Table2[[#This Row],[Day Low]])-1</f>
        <v>8.8315907014515638E-3</v>
      </c>
      <c r="AD712" s="2">
        <f>(Table2[[#This Row],[Day High]]/Table2[[#This Row],[Close Price]])-1</f>
        <v>3.7834574361038431E-2</v>
      </c>
      <c r="AE712" s="2">
        <f>(Table2[[#This Row],[Close Price]]/Table2[[#This Row],[Current Week Low]])-1</f>
        <v>8.8315907014515638E-3</v>
      </c>
      <c r="AF712" s="2">
        <f>(Table2[[#This Row],[Current Week High]]/Table2[[#This Row],[Close Price]])-1</f>
        <v>8.0599718253169694E-2</v>
      </c>
      <c r="AG712" s="2">
        <f>(Table2[[#This Row],[Close Price]]/Table2[[#This Row],[Current Month Low]])-1</f>
        <v>8.6120218579234908E-2</v>
      </c>
      <c r="AH712" s="2">
        <f>(Table2[[#This Row],[Current Month High]]/Table2[[#This Row],[Close Price]])-1</f>
        <v>0.1566713624471725</v>
      </c>
      <c r="AI712">
        <v>38.559066210505101</v>
      </c>
      <c r="AJ712">
        <v>8.6120218579234908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-0.1</v>
      </c>
      <c r="AM712" t="s">
        <v>10126</v>
      </c>
      <c r="AN712">
        <v>-11.25</v>
      </c>
      <c r="AO712" t="s">
        <v>10126</v>
      </c>
      <c r="AP712">
        <v>-0.112277906890179</v>
      </c>
      <c r="AQ712">
        <f>(Table2[[#This Row],[Sharpe Ratio]]-AVERAGE(Table2[Sharpe Ratio]))/_xlfn.STDEV.P(Table2[Sharpe Ratio])</f>
        <v>-1.8811920089917074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3" spans="1:44" x14ac:dyDescent="0.3">
      <c r="A713" t="s">
        <v>1994</v>
      </c>
      <c r="B713" t="s">
        <v>1995</v>
      </c>
      <c r="C713" t="s">
        <v>10082</v>
      </c>
      <c r="D713" t="s">
        <v>62</v>
      </c>
      <c r="E713">
        <v>2994.0780184</v>
      </c>
      <c r="F713">
        <v>324.8</v>
      </c>
      <c r="G713">
        <v>-26.971338500568699</v>
      </c>
      <c r="H713">
        <f>(Table2[[#This Row],[1Y Return vs Nifty]]-AVERAGE(Table2[1Y Return vs Nifty]))/_xlfn.STDEV.P(Table2[1Y Return vs Nifty])</f>
        <v>-0.85645196997594997</v>
      </c>
      <c r="I713">
        <v>-3.5029325766017898</v>
      </c>
      <c r="J713">
        <f>(Table2[[#This Row],[1M Return vs Nifty]]-AVERAGE(Table2[1M Return vs Nifty]))/_xlfn.STDEV.P(Table2[1M Return vs Nifty])</f>
        <v>-0.49659370131927083</v>
      </c>
      <c r="K713">
        <v>-28.956633548579401</v>
      </c>
      <c r="L713">
        <f>(Table2[[#This Row],[6M Return vs Nifty]]-AVERAGE(Table2[6M Return vs Nifty]))/_xlfn.STDEV.P(Table2[6M Return vs Nifty])</f>
        <v>-1.2801551649226759</v>
      </c>
      <c r="M713">
        <v>-3.6516177651787198</v>
      </c>
      <c r="N713">
        <f>(Table2[[#This Row],[1W Return vs Nifty]]-AVERAGE(Table2[1W Return vs Nifty]))/_xlfn.STDEV.P(Table2[1W Return vs Nifty])</f>
        <v>-0.14371036849481128</v>
      </c>
      <c r="O713">
        <v>322.85000000000002</v>
      </c>
      <c r="P713">
        <v>325.31093849779103</v>
      </c>
      <c r="Q713">
        <v>340.30675333007503</v>
      </c>
      <c r="R713">
        <v>53.874253670335598</v>
      </c>
      <c r="S713" s="2">
        <f>(Table2[[#This Row],[Close Price]]-Table2[[#This Row],[20D EMA]])/Table2[[#This Row],[20D EMA]]</f>
        <v>6.0399566362087298E-3</v>
      </c>
      <c r="T713" s="2">
        <f>(Table2[[#This Row],[Close Price]]-Table2[[#This Row],[50D EMA]])/Table2[[#This Row],[50D EMA]]</f>
        <v>-1.5706157934633549E-3</v>
      </c>
      <c r="U713" s="2">
        <f>(Table2[[#This Row],[Close Price]]-Table2[[#This Row],[200D EMA]])/Table2[[#This Row],[200D EMA]]</f>
        <v>-4.556698677982006E-2</v>
      </c>
      <c r="V713">
        <v>0.69019509060246698</v>
      </c>
      <c r="W713">
        <v>319.39999999999998</v>
      </c>
      <c r="X713">
        <v>326.14999999999998</v>
      </c>
      <c r="Y713">
        <v>319.39999999999998</v>
      </c>
      <c r="Z713">
        <v>331.5</v>
      </c>
      <c r="AA713">
        <v>286.60000000000002</v>
      </c>
      <c r="AB713">
        <v>333.75</v>
      </c>
      <c r="AC713" s="2">
        <f>(Table2[[#This Row],[Close Price]]/Table2[[#This Row],[Day Low]])-1</f>
        <v>1.6906700062617519E-2</v>
      </c>
      <c r="AD713" s="2">
        <f>(Table2[[#This Row],[Day High]]/Table2[[#This Row],[Close Price]])-1</f>
        <v>4.1564039408865661E-3</v>
      </c>
      <c r="AE713" s="2">
        <f>(Table2[[#This Row],[Close Price]]/Table2[[#This Row],[Current Week Low]])-1</f>
        <v>1.6906700062617519E-2</v>
      </c>
      <c r="AF713" s="2">
        <f>(Table2[[#This Row],[Current Week High]]/Table2[[#This Row],[Close Price]])-1</f>
        <v>2.0628078817733986E-2</v>
      </c>
      <c r="AG713" s="2">
        <f>(Table2[[#This Row],[Close Price]]/Table2[[#This Row],[Current Month Low]])-1</f>
        <v>0.1332868108862526</v>
      </c>
      <c r="AH713" s="2">
        <f>(Table2[[#This Row],[Current Month High]]/Table2[[#This Row],[Close Price]])-1</f>
        <v>2.7555418719211744E-2</v>
      </c>
      <c r="AI713">
        <v>27.7709359605911</v>
      </c>
      <c r="AJ713">
        <v>13.328681088625199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-0.09</v>
      </c>
      <c r="AM713" t="s">
        <v>10126</v>
      </c>
      <c r="AN713">
        <v>0.23</v>
      </c>
      <c r="AO713" t="s">
        <v>10125</v>
      </c>
      <c r="AP713">
        <v>-0.112889841942678</v>
      </c>
      <c r="AQ713">
        <f>(Table2[[#This Row],[Sharpe Ratio]]-AVERAGE(Table2[Sharpe Ratio]))/_xlfn.STDEV.P(Table2[Sharpe Ratio])</f>
        <v>-1.888110478857473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4" spans="1:44" x14ac:dyDescent="0.3">
      <c r="A714" t="s">
        <v>1075</v>
      </c>
      <c r="B714" t="s">
        <v>1076</v>
      </c>
      <c r="C714" t="s">
        <v>10078</v>
      </c>
      <c r="D714" t="s">
        <v>119</v>
      </c>
      <c r="E714">
        <v>11364.7009184</v>
      </c>
      <c r="F714">
        <v>1786</v>
      </c>
      <c r="G714">
        <v>-5.2616229322894901</v>
      </c>
      <c r="H714">
        <f>(Table2[[#This Row],[1Y Return vs Nifty]]-AVERAGE(Table2[1Y Return vs Nifty]))/_xlfn.STDEV.P(Table2[1Y Return vs Nifty])</f>
        <v>-0.5966545801959553</v>
      </c>
      <c r="I714">
        <v>-2.1556335432911098</v>
      </c>
      <c r="J714">
        <f>(Table2[[#This Row],[1M Return vs Nifty]]-AVERAGE(Table2[1M Return vs Nifty]))/_xlfn.STDEV.P(Table2[1M Return vs Nifty])</f>
        <v>-0.37181124774110791</v>
      </c>
      <c r="K714">
        <v>-1.55441878252526</v>
      </c>
      <c r="L714">
        <f>(Table2[[#This Row],[6M Return vs Nifty]]-AVERAGE(Table2[6M Return vs Nifty]))/_xlfn.STDEV.P(Table2[6M Return vs Nifty])</f>
        <v>-0.44301890071987859</v>
      </c>
      <c r="M714">
        <v>-7.6735128522067102</v>
      </c>
      <c r="N714">
        <f>(Table2[[#This Row],[1W Return vs Nifty]]-AVERAGE(Table2[1W Return vs Nifty]))/_xlfn.STDEV.P(Table2[1W Return vs Nifty])</f>
        <v>-0.93241818802516629</v>
      </c>
      <c r="O714">
        <v>1822.13</v>
      </c>
      <c r="P714">
        <v>1755.49536535945</v>
      </c>
      <c r="Q714">
        <v>1639.52925312149</v>
      </c>
      <c r="R714">
        <v>35.484055198217298</v>
      </c>
      <c r="S714" s="2">
        <f>(Table2[[#This Row],[Close Price]]-Table2[[#This Row],[20D EMA]])/Table2[[#This Row],[20D EMA]]</f>
        <v>-1.9828442537030897E-2</v>
      </c>
      <c r="T714" s="2">
        <f>(Table2[[#This Row],[Close Price]]-Table2[[#This Row],[50D EMA]])/Table2[[#This Row],[50D EMA]]</f>
        <v>1.7376653474846359E-2</v>
      </c>
      <c r="U714" s="2">
        <f>(Table2[[#This Row],[Close Price]]-Table2[[#This Row],[200D EMA]])/Table2[[#This Row],[200D EMA]]</f>
        <v>8.9337074406964812E-2</v>
      </c>
      <c r="V714">
        <v>0.57354083055994798</v>
      </c>
      <c r="W714">
        <v>1771</v>
      </c>
      <c r="X714">
        <v>1827.3</v>
      </c>
      <c r="Y714">
        <v>1771</v>
      </c>
      <c r="Z714">
        <v>1900.45</v>
      </c>
      <c r="AA714">
        <v>1659.1</v>
      </c>
      <c r="AB714">
        <v>1972.8</v>
      </c>
      <c r="AC714" s="2">
        <f>(Table2[[#This Row],[Close Price]]/Table2[[#This Row],[Day Low]])-1</f>
        <v>8.4697910784867769E-3</v>
      </c>
      <c r="AD714" s="2">
        <f>(Table2[[#This Row],[Day High]]/Table2[[#This Row],[Close Price]])-1</f>
        <v>2.3124300111982077E-2</v>
      </c>
      <c r="AE714" s="2">
        <f>(Table2[[#This Row],[Close Price]]/Table2[[#This Row],[Current Week Low]])-1</f>
        <v>8.4697910784867769E-3</v>
      </c>
      <c r="AF714" s="2">
        <f>(Table2[[#This Row],[Current Week High]]/Table2[[#This Row],[Close Price]])-1</f>
        <v>6.4081746920492844E-2</v>
      </c>
      <c r="AG714" s="2">
        <f>(Table2[[#This Row],[Close Price]]/Table2[[#This Row],[Current Month Low]])-1</f>
        <v>7.6487252124646021E-2</v>
      </c>
      <c r="AH714" s="2">
        <f>(Table2[[#This Row],[Current Month High]]/Table2[[#This Row],[Close Price]])-1</f>
        <v>0.10459126539753627</v>
      </c>
      <c r="AI714">
        <v>10.4591265397536</v>
      </c>
      <c r="AJ714">
        <v>25.328935826813101</v>
      </c>
      <c r="AK714" t="str">
        <f>IF(AND(Table2[[#This Row],[20D EMA]]&gt;Table2[[#This Row],[50D EMA]],Table2[[#This Row],[50D EMA]]&gt;Table2[[#This Row],[200D EMA]]),"Uptrend","Downtrend/NoTrend")</f>
        <v>Uptrend</v>
      </c>
      <c r="AL714">
        <v>0.08</v>
      </c>
      <c r="AM714" t="s">
        <v>10125</v>
      </c>
      <c r="AN714">
        <v>-6.98</v>
      </c>
      <c r="AO714" t="s">
        <v>10126</v>
      </c>
      <c r="AP714">
        <v>-0.115772430839862</v>
      </c>
      <c r="AQ714">
        <f>(Table2[[#This Row],[Sharpe Ratio]]-AVERAGE(Table2[Sharpe Ratio]))/_xlfn.STDEV.P(Table2[Sharpe Ratio])</f>
        <v>-1.9207007093715047</v>
      </c>
      <c r="AR7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-4.2646036260536127</v>
      </c>
    </row>
    <row r="715" spans="1:44" x14ac:dyDescent="0.3">
      <c r="A715" t="s">
        <v>706</v>
      </c>
      <c r="B715" t="s">
        <v>707</v>
      </c>
      <c r="C715" t="s">
        <v>10082</v>
      </c>
      <c r="D715" t="s">
        <v>62</v>
      </c>
      <c r="E715">
        <v>22888.645573185</v>
      </c>
      <c r="F715">
        <v>424.55</v>
      </c>
      <c r="G715">
        <v>-9.6337060491954301</v>
      </c>
      <c r="H715">
        <f>(Table2[[#This Row],[1Y Return vs Nifty]]-AVERAGE(Table2[1Y Return vs Nifty]))/_xlfn.STDEV.P(Table2[1Y Return vs Nifty])</f>
        <v>-0.64897473971628472</v>
      </c>
      <c r="I715">
        <v>-9.21947502499183</v>
      </c>
      <c r="J715">
        <f>(Table2[[#This Row],[1M Return vs Nifty]]-AVERAGE(Table2[1M Return vs Nifty]))/_xlfn.STDEV.P(Table2[1M Return vs Nifty])</f>
        <v>-1.0260412664533425</v>
      </c>
      <c r="K715">
        <v>-10.763610744732301</v>
      </c>
      <c r="L715">
        <f>(Table2[[#This Row],[6M Return vs Nifty]]-AVERAGE(Table2[6M Return vs Nifty]))/_xlfn.STDEV.P(Table2[6M Return vs Nifty])</f>
        <v>-0.72435924570245891</v>
      </c>
      <c r="M715">
        <v>-4.3732716992691296</v>
      </c>
      <c r="N715">
        <f>(Table2[[#This Row],[1W Return vs Nifty]]-AVERAGE(Table2[1W Return vs Nifty]))/_xlfn.STDEV.P(Table2[1W Return vs Nifty])</f>
        <v>-0.28522925163219942</v>
      </c>
      <c r="O715">
        <v>430.88</v>
      </c>
      <c r="P715">
        <v>430.80141560610298</v>
      </c>
      <c r="Q715">
        <v>411.64327745956302</v>
      </c>
      <c r="R715">
        <v>38.014282546135298</v>
      </c>
      <c r="S715" s="2">
        <f>(Table2[[#This Row],[Close Price]]-Table2[[#This Row],[20D EMA]])/Table2[[#This Row],[20D EMA]]</f>
        <v>-1.4690865206089827E-2</v>
      </c>
      <c r="T715" s="2">
        <f>(Table2[[#This Row],[Close Price]]-Table2[[#This Row],[50D EMA]])/Table2[[#This Row],[50D EMA]]</f>
        <v>-1.4511130603662773E-2</v>
      </c>
      <c r="U715" s="2">
        <f>(Table2[[#This Row],[Close Price]]-Table2[[#This Row],[200D EMA]])/Table2[[#This Row],[200D EMA]]</f>
        <v>3.1354143859922148E-2</v>
      </c>
      <c r="V715">
        <v>0.47128749207875598</v>
      </c>
      <c r="W715">
        <v>423.55</v>
      </c>
      <c r="X715">
        <v>429.4</v>
      </c>
      <c r="Y715">
        <v>419.55</v>
      </c>
      <c r="Z715">
        <v>433.9</v>
      </c>
      <c r="AA715">
        <v>385.45</v>
      </c>
      <c r="AB715">
        <v>447.35</v>
      </c>
      <c r="AC715" s="2">
        <f>(Table2[[#This Row],[Close Price]]/Table2[[#This Row],[Day Low]])-1</f>
        <v>2.3609963404556122E-3</v>
      </c>
      <c r="AD715" s="2">
        <f>(Table2[[#This Row],[Day High]]/Table2[[#This Row],[Close Price]])-1</f>
        <v>1.1423860558237964E-2</v>
      </c>
      <c r="AE715" s="2">
        <f>(Table2[[#This Row],[Close Price]]/Table2[[#This Row],[Current Week Low]])-1</f>
        <v>1.1917530687641564E-2</v>
      </c>
      <c r="AF715" s="2">
        <f>(Table2[[#This Row],[Current Week High]]/Table2[[#This Row],[Close Price]])-1</f>
        <v>2.2023318808149783E-2</v>
      </c>
      <c r="AG715" s="2">
        <f>(Table2[[#This Row],[Close Price]]/Table2[[#This Row],[Current Month Low]])-1</f>
        <v>0.1014398754702297</v>
      </c>
      <c r="AH715" s="2">
        <f>(Table2[[#This Row],[Current Month High]]/Table2[[#This Row],[Close Price]])-1</f>
        <v>5.3703921799552523E-2</v>
      </c>
      <c r="AI715">
        <v>10.9409963490754</v>
      </c>
      <c r="AJ715">
        <v>29.3768093859515</v>
      </c>
      <c r="AK715" t="str">
        <f>IF(AND(Table2[[#This Row],[20D EMA]]&gt;Table2[[#This Row],[50D EMA]],Table2[[#This Row],[50D EMA]]&gt;Table2[[#This Row],[200D EMA]]),"Uptrend","Downtrend/NoTrend")</f>
        <v>Uptrend</v>
      </c>
      <c r="AL715">
        <v>-0.11</v>
      </c>
      <c r="AM715" t="s">
        <v>10126</v>
      </c>
      <c r="AN715">
        <v>-3.98</v>
      </c>
      <c r="AO715" t="s">
        <v>10126</v>
      </c>
      <c r="AP715">
        <v>-0.117317074429077</v>
      </c>
      <c r="AQ715">
        <f>(Table2[[#This Row],[Sharpe Ratio]]-AVERAGE(Table2[Sharpe Ratio]))/_xlfn.STDEV.P(Table2[Sharpe Ratio])</f>
        <v>-1.9381642785553432</v>
      </c>
      <c r="AR7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-4.6227687820596293</v>
      </c>
    </row>
    <row r="716" spans="1:44" x14ac:dyDescent="0.3">
      <c r="A716" t="s">
        <v>2072</v>
      </c>
      <c r="B716" t="s">
        <v>2073</v>
      </c>
      <c r="C716" t="s">
        <v>10078</v>
      </c>
      <c r="D716" t="s">
        <v>414</v>
      </c>
      <c r="E716">
        <v>2709.5582062399999</v>
      </c>
      <c r="F716">
        <v>1923.4</v>
      </c>
      <c r="G716">
        <v>-13.707074791623</v>
      </c>
      <c r="H716">
        <f>(Table2[[#This Row],[1Y Return vs Nifty]]-AVERAGE(Table2[1Y Return vs Nifty]))/_xlfn.STDEV.P(Table2[1Y Return vs Nifty])</f>
        <v>-0.69772022251940102</v>
      </c>
      <c r="I716">
        <v>-0.29622294060634102</v>
      </c>
      <c r="J716">
        <f>(Table2[[#This Row],[1M Return vs Nifty]]-AVERAGE(Table2[1M Return vs Nifty]))/_xlfn.STDEV.P(Table2[1M Return vs Nifty])</f>
        <v>-0.19959868655332508</v>
      </c>
      <c r="K716">
        <v>-12.618524481904499</v>
      </c>
      <c r="L716">
        <f>(Table2[[#This Row],[6M Return vs Nifty]]-AVERAGE(Table2[6M Return vs Nifty]))/_xlfn.STDEV.P(Table2[6M Return vs Nifty])</f>
        <v>-0.78102676581395047</v>
      </c>
      <c r="M716">
        <v>-6.2626605463023299</v>
      </c>
      <c r="N716">
        <f>(Table2[[#This Row],[1W Return vs Nifty]]-AVERAGE(Table2[1W Return vs Nifty]))/_xlfn.STDEV.P(Table2[1W Return vs Nifty])</f>
        <v>-0.65574507204602905</v>
      </c>
      <c r="O716">
        <v>1903.42</v>
      </c>
      <c r="P716">
        <v>1841.1010743756401</v>
      </c>
      <c r="Q716">
        <v>1846.9168388661001</v>
      </c>
      <c r="R716">
        <v>49.994168122970002</v>
      </c>
      <c r="S716" s="2">
        <f>(Table2[[#This Row],[Close Price]]-Table2[[#This Row],[20D EMA]])/Table2[[#This Row],[20D EMA]]</f>
        <v>1.0496895062571591E-2</v>
      </c>
      <c r="T716" s="2">
        <f>(Table2[[#This Row],[Close Price]]-Table2[[#This Row],[50D EMA]])/Table2[[#This Row],[50D EMA]]</f>
        <v>4.470092748833436E-2</v>
      </c>
      <c r="U716" s="2">
        <f>(Table2[[#This Row],[Close Price]]-Table2[[#This Row],[200D EMA]])/Table2[[#This Row],[200D EMA]]</f>
        <v>4.1411264180609364E-2</v>
      </c>
      <c r="V716">
        <v>1.96391913805484</v>
      </c>
      <c r="W716">
        <v>1900</v>
      </c>
      <c r="X716">
        <v>1945</v>
      </c>
      <c r="Y716">
        <v>1893.4</v>
      </c>
      <c r="Z716">
        <v>2040.1</v>
      </c>
      <c r="AA716">
        <v>1660.75</v>
      </c>
      <c r="AB716">
        <v>2131.65</v>
      </c>
      <c r="AC716" s="2">
        <f>(Table2[[#This Row],[Close Price]]/Table2[[#This Row],[Day Low]])-1</f>
        <v>1.231578947368428E-2</v>
      </c>
      <c r="AD716" s="2">
        <f>(Table2[[#This Row],[Day High]]/Table2[[#This Row],[Close Price]])-1</f>
        <v>1.1230113340958692E-2</v>
      </c>
      <c r="AE716" s="2">
        <f>(Table2[[#This Row],[Close Price]]/Table2[[#This Row],[Current Week Low]])-1</f>
        <v>1.5844512517164899E-2</v>
      </c>
      <c r="AF716" s="2">
        <f>(Table2[[#This Row],[Current Week High]]/Table2[[#This Row],[Close Price]])-1</f>
        <v>6.067380680045753E-2</v>
      </c>
      <c r="AG716" s="2">
        <f>(Table2[[#This Row],[Close Price]]/Table2[[#This Row],[Current Month Low]])-1</f>
        <v>0.15815143760349248</v>
      </c>
      <c r="AH716" s="2">
        <f>(Table2[[#This Row],[Current Month High]]/Table2[[#This Row],[Close Price]])-1</f>
        <v>0.10827181033586353</v>
      </c>
      <c r="AI716">
        <v>20.354580430487601</v>
      </c>
      <c r="AJ716">
        <v>25.630306988896098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-0.01</v>
      </c>
      <c r="AM716" t="s">
        <v>10126</v>
      </c>
      <c r="AN716">
        <v>3.5</v>
      </c>
      <c r="AO716" t="s">
        <v>10125</v>
      </c>
      <c r="AP716">
        <v>-0.118106107362378</v>
      </c>
      <c r="AQ716">
        <f>(Table2[[#This Row],[Sharpe Ratio]]-AVERAGE(Table2[Sharpe Ratio]))/_xlfn.STDEV.P(Table2[Sharpe Ratio])</f>
        <v>-1.9470849974287709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7" spans="1:44" x14ac:dyDescent="0.3">
      <c r="A717" t="s">
        <v>1670</v>
      </c>
      <c r="B717" t="s">
        <v>1671</v>
      </c>
      <c r="C717" t="s">
        <v>10090</v>
      </c>
      <c r="D717" t="s">
        <v>542</v>
      </c>
      <c r="E717">
        <v>4650.1792132199998</v>
      </c>
      <c r="F717">
        <v>841.7</v>
      </c>
      <c r="G717">
        <v>-29.5035125003063</v>
      </c>
      <c r="H717">
        <f>(Table2[[#This Row],[1Y Return vs Nifty]]-AVERAGE(Table2[1Y Return vs Nifty]))/_xlfn.STDEV.P(Table2[1Y Return vs Nifty])</f>
        <v>-0.88675417239456711</v>
      </c>
      <c r="I717">
        <v>13.1520925558049</v>
      </c>
      <c r="J717">
        <f>(Table2[[#This Row],[1M Return vs Nifty]]-AVERAGE(Table2[1M Return vs Nifty]))/_xlfn.STDEV.P(Table2[1M Return vs Nifty])</f>
        <v>1.045940546123064</v>
      </c>
      <c r="K717">
        <v>-5.3633512305822801</v>
      </c>
      <c r="L717">
        <f>(Table2[[#This Row],[6M Return vs Nifty]]-AVERAGE(Table2[6M Return vs Nifty]))/_xlfn.STDEV.P(Table2[6M Return vs Nifty])</f>
        <v>-0.55938159283764488</v>
      </c>
      <c r="M717">
        <v>-3.2233605899666902</v>
      </c>
      <c r="N717">
        <f>(Table2[[#This Row],[1W Return vs Nifty]]-AVERAGE(Table2[1W Return vs Nifty]))/_xlfn.STDEV.P(Table2[1W Return vs Nifty])</f>
        <v>-5.9727625148488277E-2</v>
      </c>
      <c r="O717">
        <v>769.86</v>
      </c>
      <c r="P717">
        <v>742.47734991286302</v>
      </c>
      <c r="Q717">
        <v>753.38701091345695</v>
      </c>
      <c r="R717">
        <v>80.405961493868801</v>
      </c>
      <c r="S717" s="2">
        <f>(Table2[[#This Row],[Close Price]]-Table2[[#This Row],[20D EMA]])/Table2[[#This Row],[20D EMA]]</f>
        <v>9.3315667783752929E-2</v>
      </c>
      <c r="T717" s="2">
        <f>(Table2[[#This Row],[Close Price]]-Table2[[#This Row],[50D EMA]])/Table2[[#This Row],[50D EMA]]</f>
        <v>0.13363727539807346</v>
      </c>
      <c r="U717" s="2">
        <f>(Table2[[#This Row],[Close Price]]-Table2[[#This Row],[200D EMA]])/Table2[[#This Row],[200D EMA]]</f>
        <v>0.11722127911319642</v>
      </c>
      <c r="V717">
        <v>2.1839062987989899</v>
      </c>
      <c r="W717">
        <v>806.55</v>
      </c>
      <c r="X717">
        <v>850</v>
      </c>
      <c r="Y717">
        <v>796.5</v>
      </c>
      <c r="Z717">
        <v>850</v>
      </c>
      <c r="AA717">
        <v>658.2</v>
      </c>
      <c r="AB717">
        <v>850</v>
      </c>
      <c r="AC717" s="2">
        <f>(Table2[[#This Row],[Close Price]]/Table2[[#This Row],[Day Low]])-1</f>
        <v>4.3580683156654976E-2</v>
      </c>
      <c r="AD717" s="2">
        <f>(Table2[[#This Row],[Day High]]/Table2[[#This Row],[Close Price]])-1</f>
        <v>9.8609956041344482E-3</v>
      </c>
      <c r="AE717" s="2">
        <f>(Table2[[#This Row],[Close Price]]/Table2[[#This Row],[Current Week Low]])-1</f>
        <v>5.6748273697426299E-2</v>
      </c>
      <c r="AF717" s="2">
        <f>(Table2[[#This Row],[Current Week High]]/Table2[[#This Row],[Close Price]])-1</f>
        <v>9.8609956041344482E-3</v>
      </c>
      <c r="AG717" s="2">
        <f>(Table2[[#This Row],[Close Price]]/Table2[[#This Row],[Current Month Low]])-1</f>
        <v>0.27879064114250984</v>
      </c>
      <c r="AH717" s="2">
        <f>(Table2[[#This Row],[Current Month High]]/Table2[[#This Row],[Close Price]])-1</f>
        <v>9.8609956041344482E-3</v>
      </c>
      <c r="AI717">
        <v>7.3838659855055102</v>
      </c>
      <c r="AJ717">
        <v>28.122383743055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0.1</v>
      </c>
      <c r="AM717" t="s">
        <v>10125</v>
      </c>
      <c r="AN717">
        <v>17.850000000000001</v>
      </c>
      <c r="AO717" t="s">
        <v>10125</v>
      </c>
      <c r="AP717">
        <v>-0.11994094899591901</v>
      </c>
      <c r="AQ717">
        <f>(Table2[[#This Row],[Sharpe Ratio]]-AVERAGE(Table2[Sharpe Ratio]))/_xlfn.STDEV.P(Table2[Sharpe Ratio])</f>
        <v>-1.9678295135310357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8" spans="1:44" x14ac:dyDescent="0.3">
      <c r="A718" t="s">
        <v>398</v>
      </c>
      <c r="B718" t="s">
        <v>399</v>
      </c>
      <c r="C718" t="s">
        <v>10088</v>
      </c>
      <c r="D718" t="s">
        <v>104</v>
      </c>
      <c r="E718">
        <v>58779.436790580003</v>
      </c>
      <c r="F718">
        <v>504.2</v>
      </c>
      <c r="G718">
        <v>-36.941777556423702</v>
      </c>
      <c r="H718">
        <f>(Table2[[#This Row],[1Y Return vs Nifty]]-AVERAGE(Table2[1Y Return vs Nifty]))/_xlfn.STDEV.P(Table2[1Y Return vs Nifty])</f>
        <v>-0.97576693905165768</v>
      </c>
      <c r="I718">
        <v>-2.2864791657957899</v>
      </c>
      <c r="J718">
        <f>(Table2[[#This Row],[1M Return vs Nifty]]-AVERAGE(Table2[1M Return vs Nifty]))/_xlfn.STDEV.P(Table2[1M Return vs Nifty])</f>
        <v>-0.38392974364470517</v>
      </c>
      <c r="K718">
        <v>-25.664962796100799</v>
      </c>
      <c r="L718">
        <f>(Table2[[#This Row],[6M Return vs Nifty]]-AVERAGE(Table2[6M Return vs Nifty]))/_xlfn.STDEV.P(Table2[6M Return vs Nifty])</f>
        <v>-1.1795947912360512</v>
      </c>
      <c r="M718">
        <v>-4.5510202958830002</v>
      </c>
      <c r="N718">
        <f>(Table2[[#This Row],[1W Return vs Nifty]]-AVERAGE(Table2[1W Return vs Nifty]))/_xlfn.STDEV.P(Table2[1W Return vs Nifty])</f>
        <v>-0.32008637868955936</v>
      </c>
      <c r="O718">
        <v>497.09</v>
      </c>
      <c r="P718">
        <v>504.16008305401499</v>
      </c>
      <c r="Q718">
        <v>537.21895119444105</v>
      </c>
      <c r="R718">
        <v>58.8123616936291</v>
      </c>
      <c r="S718" s="2">
        <f>(Table2[[#This Row],[Close Price]]-Table2[[#This Row],[20D EMA]])/Table2[[#This Row],[20D EMA]]</f>
        <v>1.4303244885232078E-2</v>
      </c>
      <c r="T718" s="2">
        <f>(Table2[[#This Row],[Close Price]]-Table2[[#This Row],[50D EMA]])/Table2[[#This Row],[50D EMA]]</f>
        <v>7.9175141639926255E-5</v>
      </c>
      <c r="U718" s="2">
        <f>(Table2[[#This Row],[Close Price]]-Table2[[#This Row],[200D EMA]])/Table2[[#This Row],[200D EMA]]</f>
        <v>-6.1462744605393076E-2</v>
      </c>
      <c r="V718">
        <v>0.62450588221652303</v>
      </c>
      <c r="W718">
        <v>500</v>
      </c>
      <c r="X718">
        <v>506.9</v>
      </c>
      <c r="Y718">
        <v>494.45</v>
      </c>
      <c r="Z718">
        <v>506.9</v>
      </c>
      <c r="AA718">
        <v>439</v>
      </c>
      <c r="AB718">
        <v>515</v>
      </c>
      <c r="AC718" s="2">
        <f>(Table2[[#This Row],[Close Price]]/Table2[[#This Row],[Day Low]])-1</f>
        <v>8.3999999999999631E-3</v>
      </c>
      <c r="AD718" s="2">
        <f>(Table2[[#This Row],[Day High]]/Table2[[#This Row],[Close Price]])-1</f>
        <v>5.3550178500594292E-3</v>
      </c>
      <c r="AE718" s="2">
        <f>(Table2[[#This Row],[Close Price]]/Table2[[#This Row],[Current Week Low]])-1</f>
        <v>1.9718879563150882E-2</v>
      </c>
      <c r="AF718" s="2">
        <f>(Table2[[#This Row],[Current Week High]]/Table2[[#This Row],[Close Price]])-1</f>
        <v>5.3550178500594292E-3</v>
      </c>
      <c r="AG718" s="2">
        <f>(Table2[[#This Row],[Close Price]]/Table2[[#This Row],[Current Month Low]])-1</f>
        <v>0.14851936218678818</v>
      </c>
      <c r="AH718" s="2">
        <f>(Table2[[#This Row],[Current Month High]]/Table2[[#This Row],[Close Price]])-1</f>
        <v>2.1420071400237939E-2</v>
      </c>
      <c r="AI718">
        <v>34.817532725108997</v>
      </c>
      <c r="AJ718">
        <v>14.8519362186788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-0.16</v>
      </c>
      <c r="AM718" t="s">
        <v>10126</v>
      </c>
      <c r="AN718">
        <v>2.25</v>
      </c>
      <c r="AO718" t="s">
        <v>10125</v>
      </c>
      <c r="AP718">
        <v>-0.123372233413742</v>
      </c>
      <c r="AQ718">
        <f>(Table2[[#This Row],[Sharpe Ratio]]-AVERAGE(Table2[Sharpe Ratio]))/_xlfn.STDEV.P(Table2[Sharpe Ratio])</f>
        <v>-2.0066232347742203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9" spans="1:44" x14ac:dyDescent="0.3">
      <c r="A719" t="s">
        <v>356</v>
      </c>
      <c r="B719" t="s">
        <v>357</v>
      </c>
      <c r="C719" t="s">
        <v>10076</v>
      </c>
      <c r="D719" t="s">
        <v>358</v>
      </c>
      <c r="E719">
        <v>68913.266613639993</v>
      </c>
      <c r="F719">
        <v>724.6</v>
      </c>
      <c r="G719">
        <v>-41.972115309081502</v>
      </c>
      <c r="H719">
        <f>(Table2[[#This Row],[1Y Return vs Nifty]]-AVERAGE(Table2[1Y Return vs Nifty]))/_xlfn.STDEV.P(Table2[1Y Return vs Nifty])</f>
        <v>-1.0359643476147513</v>
      </c>
      <c r="I719">
        <v>-1.1979957903212901</v>
      </c>
      <c r="J719">
        <f>(Table2[[#This Row],[1M Return vs Nifty]]-AVERAGE(Table2[1M Return vs Nifty]))/_xlfn.STDEV.P(Table2[1M Return vs Nifty])</f>
        <v>-0.2831179543443052</v>
      </c>
      <c r="K719">
        <v>-14.937333391311901</v>
      </c>
      <c r="L719">
        <f>(Table2[[#This Row],[6M Return vs Nifty]]-AVERAGE(Table2[6M Return vs Nifty]))/_xlfn.STDEV.P(Table2[6M Return vs Nifty])</f>
        <v>-0.8518662597889477</v>
      </c>
      <c r="M719">
        <v>-2.7668267702248399</v>
      </c>
      <c r="N719">
        <f>(Table2[[#This Row],[1W Return vs Nifty]]-AVERAGE(Table2[1W Return vs Nifty]))/_xlfn.STDEV.P(Table2[1W Return vs Nifty])</f>
        <v>2.98002679762766E-2</v>
      </c>
      <c r="O719">
        <v>722.23</v>
      </c>
      <c r="P719">
        <v>719.08228579654894</v>
      </c>
      <c r="Q719">
        <v>744.00318055202104</v>
      </c>
      <c r="R719">
        <v>49.896274015780101</v>
      </c>
      <c r="S719" s="2">
        <f>(Table2[[#This Row],[Close Price]]-Table2[[#This Row],[20D EMA]])/Table2[[#This Row],[20D EMA]]</f>
        <v>3.281503122274074E-3</v>
      </c>
      <c r="T719" s="2">
        <f>(Table2[[#This Row],[Close Price]]-Table2[[#This Row],[50D EMA]])/Table2[[#This Row],[50D EMA]]</f>
        <v>7.6732723256267409E-3</v>
      </c>
      <c r="U719" s="2">
        <f>(Table2[[#This Row],[Close Price]]-Table2[[#This Row],[200D EMA]])/Table2[[#This Row],[200D EMA]]</f>
        <v>-2.607943226482529E-2</v>
      </c>
      <c r="V719">
        <v>0.72746406379716999</v>
      </c>
      <c r="W719">
        <v>721</v>
      </c>
      <c r="X719">
        <v>735</v>
      </c>
      <c r="Y719">
        <v>721</v>
      </c>
      <c r="Z719">
        <v>739.65</v>
      </c>
      <c r="AA719">
        <v>647.95000000000005</v>
      </c>
      <c r="AB719">
        <v>739.65</v>
      </c>
      <c r="AC719" s="2">
        <f>(Table2[[#This Row],[Close Price]]/Table2[[#This Row],[Day Low]])-1</f>
        <v>4.9930651872400755E-3</v>
      </c>
      <c r="AD719" s="2">
        <f>(Table2[[#This Row],[Day High]]/Table2[[#This Row],[Close Price]])-1</f>
        <v>1.4352746342809697E-2</v>
      </c>
      <c r="AE719" s="2">
        <f>(Table2[[#This Row],[Close Price]]/Table2[[#This Row],[Current Week Low]])-1</f>
        <v>4.9930651872400755E-3</v>
      </c>
      <c r="AF719" s="2">
        <f>(Table2[[#This Row],[Current Week High]]/Table2[[#This Row],[Close Price]])-1</f>
        <v>2.0770080044162142E-2</v>
      </c>
      <c r="AG719" s="2">
        <f>(Table2[[#This Row],[Close Price]]/Table2[[#This Row],[Current Month Low]])-1</f>
        <v>0.11829616482753291</v>
      </c>
      <c r="AH719" s="2">
        <f>(Table2[[#This Row],[Current Month High]]/Table2[[#This Row],[Close Price]])-1</f>
        <v>2.0770080044162142E-2</v>
      </c>
      <c r="AI719">
        <v>23.219707424786002</v>
      </c>
      <c r="AJ719">
        <v>11.829616482753201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-0.08</v>
      </c>
      <c r="AM719" t="s">
        <v>10126</v>
      </c>
      <c r="AN719">
        <v>1.66</v>
      </c>
      <c r="AO719" t="s">
        <v>10125</v>
      </c>
      <c r="AP719">
        <v>-0.129196097753041</v>
      </c>
      <c r="AQ719">
        <f>(Table2[[#This Row],[Sharpe Ratio]]-AVERAGE(Table2[Sharpe Ratio]))/_xlfn.STDEV.P(Table2[Sharpe Ratio])</f>
        <v>-2.0724671993734112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0" spans="1:44" x14ac:dyDescent="0.3">
      <c r="A720" t="s">
        <v>721</v>
      </c>
      <c r="B720" t="s">
        <v>722</v>
      </c>
      <c r="C720" t="s">
        <v>10088</v>
      </c>
      <c r="D720" t="s">
        <v>104</v>
      </c>
      <c r="E720">
        <v>21834.332455799999</v>
      </c>
      <c r="F720">
        <v>270.10000000000002</v>
      </c>
      <c r="G720">
        <v>-37.893450913761299</v>
      </c>
      <c r="H720">
        <f>(Table2[[#This Row],[1Y Return vs Nifty]]-AVERAGE(Table2[1Y Return vs Nifty]))/_xlfn.STDEV.P(Table2[1Y Return vs Nifty])</f>
        <v>-0.98715549241072265</v>
      </c>
      <c r="I720">
        <v>-3.9632802449890701</v>
      </c>
      <c r="J720">
        <f>(Table2[[#This Row],[1M Return vs Nifty]]-AVERAGE(Table2[1M Return vs Nifty]))/_xlfn.STDEV.P(Table2[1M Return vs Nifty])</f>
        <v>-0.53922960481220028</v>
      </c>
      <c r="K720">
        <v>-29.161325700561701</v>
      </c>
      <c r="L720">
        <f>(Table2[[#This Row],[6M Return vs Nifty]]-AVERAGE(Table2[6M Return vs Nifty]))/_xlfn.STDEV.P(Table2[6M Return vs Nifty])</f>
        <v>-1.2864084997310128</v>
      </c>
      <c r="M720">
        <v>-5.0778487788888196</v>
      </c>
      <c r="N720">
        <f>(Table2[[#This Row],[1W Return vs Nifty]]-AVERAGE(Table2[1W Return vs Nifty]))/_xlfn.STDEV.P(Table2[1W Return vs Nifty])</f>
        <v>-0.42339930334494902</v>
      </c>
      <c r="O720">
        <v>275.93</v>
      </c>
      <c r="P720">
        <v>277.91527137840598</v>
      </c>
      <c r="Q720">
        <v>294.35946142014302</v>
      </c>
      <c r="R720">
        <v>38.608667204221703</v>
      </c>
      <c r="S720" s="2">
        <f>(Table2[[#This Row],[Close Price]]-Table2[[#This Row],[20D EMA]])/Table2[[#This Row],[20D EMA]]</f>
        <v>-2.1128547095277731E-2</v>
      </c>
      <c r="T720" s="2">
        <f>(Table2[[#This Row],[Close Price]]-Table2[[#This Row],[50D EMA]])/Table2[[#This Row],[50D EMA]]</f>
        <v>-2.812105768655216E-2</v>
      </c>
      <c r="U720" s="2">
        <f>(Table2[[#This Row],[Close Price]]-Table2[[#This Row],[200D EMA]])/Table2[[#This Row],[200D EMA]]</f>
        <v>-8.2414410269344665E-2</v>
      </c>
      <c r="V720">
        <v>1.42777017191116</v>
      </c>
      <c r="W720">
        <v>269.39999999999998</v>
      </c>
      <c r="X720">
        <v>275</v>
      </c>
      <c r="Y720">
        <v>269.39999999999998</v>
      </c>
      <c r="Z720">
        <v>283.85000000000002</v>
      </c>
      <c r="AA720">
        <v>251.85</v>
      </c>
      <c r="AB720">
        <v>289.64999999999998</v>
      </c>
      <c r="AC720" s="2">
        <f>(Table2[[#This Row],[Close Price]]/Table2[[#This Row],[Day Low]])-1</f>
        <v>2.5983667409059663E-3</v>
      </c>
      <c r="AD720" s="2">
        <f>(Table2[[#This Row],[Day High]]/Table2[[#This Row],[Close Price]])-1</f>
        <v>1.8141429100333228E-2</v>
      </c>
      <c r="AE720" s="2">
        <f>(Table2[[#This Row],[Close Price]]/Table2[[#This Row],[Current Week Low]])-1</f>
        <v>2.5983667409059663E-3</v>
      </c>
      <c r="AF720" s="2">
        <f>(Table2[[#This Row],[Current Week High]]/Table2[[#This Row],[Close Price]])-1</f>
        <v>5.0907071455016606E-2</v>
      </c>
      <c r="AG720" s="2">
        <f>(Table2[[#This Row],[Close Price]]/Table2[[#This Row],[Current Month Low]])-1</f>
        <v>7.2463768115942129E-2</v>
      </c>
      <c r="AH720" s="2">
        <f>(Table2[[#This Row],[Current Month High]]/Table2[[#This Row],[Close Price]])-1</f>
        <v>7.2380599777859933E-2</v>
      </c>
      <c r="AI720">
        <v>32.2843391336542</v>
      </c>
      <c r="AJ720">
        <v>7.2463768115942102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-0.11</v>
      </c>
      <c r="AM720" t="s">
        <v>10126</v>
      </c>
      <c r="AN720">
        <v>-4.37</v>
      </c>
      <c r="AO720" t="s">
        <v>10126</v>
      </c>
      <c r="AP720">
        <v>-0.13067341645927699</v>
      </c>
      <c r="AQ720">
        <f>(Table2[[#This Row],[Sharpe Ratio]]-AVERAGE(Table2[Sharpe Ratio]))/_xlfn.STDEV.P(Table2[Sharpe Ratio])</f>
        <v>-2.0891696008937788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1" spans="1:44" x14ac:dyDescent="0.3">
      <c r="A721" t="s">
        <v>1620</v>
      </c>
      <c r="B721" t="s">
        <v>1621</v>
      </c>
      <c r="C721" t="s">
        <v>10088</v>
      </c>
      <c r="D721" t="s">
        <v>480</v>
      </c>
      <c r="E721">
        <v>5117.7608960199996</v>
      </c>
      <c r="F721">
        <v>308.60000000000002</v>
      </c>
      <c r="G721">
        <v>-25.504275297618399</v>
      </c>
      <c r="H721">
        <f>(Table2[[#This Row],[1Y Return vs Nifty]]-AVERAGE(Table2[1Y Return vs Nifty]))/_xlfn.STDEV.P(Table2[1Y Return vs Nifty])</f>
        <v>-0.83889581224693477</v>
      </c>
      <c r="I721">
        <v>-18.519024526614601</v>
      </c>
      <c r="J721">
        <f>(Table2[[#This Row],[1M Return vs Nifty]]-AVERAGE(Table2[1M Return vs Nifty]))/_xlfn.STDEV.P(Table2[1M Return vs Nifty])</f>
        <v>-1.8873352890079367</v>
      </c>
      <c r="K721">
        <v>-32.7006558513431</v>
      </c>
      <c r="L721">
        <f>(Table2[[#This Row],[6M Return vs Nifty]]-AVERAGE(Table2[6M Return vs Nifty]))/_xlfn.STDEV.P(Table2[6M Return vs Nifty])</f>
        <v>-1.3945348554106969</v>
      </c>
      <c r="M721">
        <v>-6.9320697463166496</v>
      </c>
      <c r="N721">
        <f>(Table2[[#This Row],[1W Return vs Nifty]]-AVERAGE(Table2[1W Return vs Nifty]))/_xlfn.STDEV.P(Table2[1W Return vs Nifty])</f>
        <v>-0.78701857846337309</v>
      </c>
      <c r="O721">
        <v>326.39</v>
      </c>
      <c r="P721">
        <v>350.81702305208398</v>
      </c>
      <c r="Q721">
        <v>384.53634330347398</v>
      </c>
      <c r="R721">
        <v>29.071827788204399</v>
      </c>
      <c r="S721" s="2">
        <f>(Table2[[#This Row],[Close Price]]-Table2[[#This Row],[20D EMA]])/Table2[[#This Row],[20D EMA]]</f>
        <v>-5.4505346364778225E-2</v>
      </c>
      <c r="T721" s="2">
        <f>(Table2[[#This Row],[Close Price]]-Table2[[#This Row],[50D EMA]])/Table2[[#This Row],[50D EMA]]</f>
        <v>-0.12033915197386592</v>
      </c>
      <c r="U721" s="2">
        <f>(Table2[[#This Row],[Close Price]]-Table2[[#This Row],[200D EMA]])/Table2[[#This Row],[200D EMA]]</f>
        <v>-0.19747507518046328</v>
      </c>
      <c r="V721">
        <v>0.62195020392095801</v>
      </c>
      <c r="W721">
        <v>307.14999999999998</v>
      </c>
      <c r="X721">
        <v>314.8</v>
      </c>
      <c r="Y721">
        <v>307.14999999999998</v>
      </c>
      <c r="Z721">
        <v>330</v>
      </c>
      <c r="AA721">
        <v>262.64999999999998</v>
      </c>
      <c r="AB721">
        <v>349.9</v>
      </c>
      <c r="AC721" s="2">
        <f>(Table2[[#This Row],[Close Price]]/Table2[[#This Row],[Day Low]])-1</f>
        <v>4.7208204460362779E-3</v>
      </c>
      <c r="AD721" s="2">
        <f>(Table2[[#This Row],[Day High]]/Table2[[#This Row],[Close Price]])-1</f>
        <v>2.0090732339598238E-2</v>
      </c>
      <c r="AE721" s="2">
        <f>(Table2[[#This Row],[Close Price]]/Table2[[#This Row],[Current Week Low]])-1</f>
        <v>4.7208204460362779E-3</v>
      </c>
      <c r="AF721" s="2">
        <f>(Table2[[#This Row],[Current Week High]]/Table2[[#This Row],[Close Price]])-1</f>
        <v>6.934543097861301E-2</v>
      </c>
      <c r="AG721" s="2">
        <f>(Table2[[#This Row],[Close Price]]/Table2[[#This Row],[Current Month Low]])-1</f>
        <v>0.1749476489624977</v>
      </c>
      <c r="AH721" s="2">
        <f>(Table2[[#This Row],[Current Month High]]/Table2[[#This Row],[Close Price]])-1</f>
        <v>0.13383020090732334</v>
      </c>
      <c r="AI721">
        <v>75.761503564484698</v>
      </c>
      <c r="AJ721">
        <v>17.494764896249698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-0.27</v>
      </c>
      <c r="AM721" t="s">
        <v>10126</v>
      </c>
      <c r="AN721">
        <v>-4.1500000000000004</v>
      </c>
      <c r="AO721" t="s">
        <v>10126</v>
      </c>
      <c r="AP721">
        <v>-0.134360971830571</v>
      </c>
      <c r="AQ721">
        <f>(Table2[[#This Row],[Sharpe Ratio]]-AVERAGE(Table2[Sharpe Ratio]))/_xlfn.STDEV.P(Table2[Sharpe Ratio])</f>
        <v>-2.1308606931272669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2" spans="1:44" x14ac:dyDescent="0.3">
      <c r="A722" t="s">
        <v>491</v>
      </c>
      <c r="B722" t="s">
        <v>492</v>
      </c>
      <c r="C722" t="s">
        <v>10090</v>
      </c>
      <c r="D722" t="s">
        <v>378</v>
      </c>
      <c r="E722">
        <v>42848.437186484902</v>
      </c>
      <c r="F722">
        <v>570.85</v>
      </c>
      <c r="G722">
        <v>-43.093025198133297</v>
      </c>
      <c r="H722">
        <f>(Table2[[#This Row],[1Y Return vs Nifty]]-AVERAGE(Table2[1Y Return vs Nifty]))/_xlfn.STDEV.P(Table2[1Y Return vs Nifty])</f>
        <v>-1.0493781329054135</v>
      </c>
      <c r="I722">
        <v>2.8269147606893199</v>
      </c>
      <c r="J722">
        <f>(Table2[[#This Row],[1M Return vs Nifty]]-AVERAGE(Table2[1M Return vs Nifty]))/_xlfn.STDEV.P(Table2[1M Return vs Nifty])</f>
        <v>8.9656167487879176E-2</v>
      </c>
      <c r="K722">
        <v>-13.403570358767899</v>
      </c>
      <c r="L722">
        <f>(Table2[[#This Row],[6M Return vs Nifty]]-AVERAGE(Table2[6M Return vs Nifty]))/_xlfn.STDEV.P(Table2[6M Return vs Nifty])</f>
        <v>-0.80500987733234353</v>
      </c>
      <c r="M722">
        <v>-2.6499324520957401</v>
      </c>
      <c r="N722">
        <f>(Table2[[#This Row],[1W Return vs Nifty]]-AVERAGE(Table2[1W Return vs Nifty]))/_xlfn.STDEV.P(Table2[1W Return vs Nifty])</f>
        <v>5.272365627261788E-2</v>
      </c>
      <c r="O722">
        <v>552.61</v>
      </c>
      <c r="P722">
        <v>527.92603796668504</v>
      </c>
      <c r="Q722">
        <v>546.60549330504296</v>
      </c>
      <c r="R722">
        <v>67.814008695486294</v>
      </c>
      <c r="S722" s="2">
        <f>(Table2[[#This Row],[Close Price]]-Table2[[#This Row],[20D EMA]])/Table2[[#This Row],[20D EMA]]</f>
        <v>3.3007003130598449E-2</v>
      </c>
      <c r="T722" s="2">
        <f>(Table2[[#This Row],[Close Price]]-Table2[[#This Row],[50D EMA]])/Table2[[#This Row],[50D EMA]]</f>
        <v>8.1306772059656793E-2</v>
      </c>
      <c r="U722" s="2">
        <f>(Table2[[#This Row],[Close Price]]-Table2[[#This Row],[200D EMA]])/Table2[[#This Row],[200D EMA]]</f>
        <v>4.4354670766960237E-2</v>
      </c>
      <c r="V722">
        <v>0.80664038158127505</v>
      </c>
      <c r="W722">
        <v>566.5</v>
      </c>
      <c r="X722">
        <v>576</v>
      </c>
      <c r="Y722">
        <v>551.1</v>
      </c>
      <c r="Z722">
        <v>578.70000000000005</v>
      </c>
      <c r="AA722">
        <v>478</v>
      </c>
      <c r="AB722">
        <v>578.70000000000005</v>
      </c>
      <c r="AC722" s="2">
        <f>(Table2[[#This Row],[Close Price]]/Table2[[#This Row],[Day Low]])-1</f>
        <v>7.6787290379523032E-3</v>
      </c>
      <c r="AD722" s="2">
        <f>(Table2[[#This Row],[Day High]]/Table2[[#This Row],[Close Price]])-1</f>
        <v>9.0216344048348329E-3</v>
      </c>
      <c r="AE722" s="2">
        <f>(Table2[[#This Row],[Close Price]]/Table2[[#This Row],[Current Week Low]])-1</f>
        <v>3.5837416076937023E-2</v>
      </c>
      <c r="AF722" s="2">
        <f>(Table2[[#This Row],[Current Week High]]/Table2[[#This Row],[Close Price]])-1</f>
        <v>1.3751423316107569E-2</v>
      </c>
      <c r="AG722" s="2">
        <f>(Table2[[#This Row],[Close Price]]/Table2[[#This Row],[Current Month Low]])-1</f>
        <v>0.19424686192468621</v>
      </c>
      <c r="AH722" s="2">
        <f>(Table2[[#This Row],[Current Month High]]/Table2[[#This Row],[Close Price]])-1</f>
        <v>1.3751423316107569E-2</v>
      </c>
      <c r="AI722">
        <v>20.6884470526408</v>
      </c>
      <c r="AJ722">
        <v>27.478785171951699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0.09</v>
      </c>
      <c r="AM722" t="s">
        <v>10125</v>
      </c>
      <c r="AN722">
        <v>2.99</v>
      </c>
      <c r="AO722" t="s">
        <v>10125</v>
      </c>
      <c r="AP722">
        <v>-0.135218075474724</v>
      </c>
      <c r="AQ722">
        <f>(Table2[[#This Row],[Sharpe Ratio]]-AVERAGE(Table2[Sharpe Ratio]))/_xlfn.STDEV.P(Table2[Sharpe Ratio])</f>
        <v>-2.1405510119114166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3" spans="1:44" x14ac:dyDescent="0.3">
      <c r="A723" t="s">
        <v>1095</v>
      </c>
      <c r="B723" t="s">
        <v>1096</v>
      </c>
      <c r="C723" t="s">
        <v>10090</v>
      </c>
      <c r="D723" t="s">
        <v>542</v>
      </c>
      <c r="E723">
        <v>10925.67891776</v>
      </c>
      <c r="F723">
        <v>2136.8000000000002</v>
      </c>
      <c r="G723">
        <v>-45.9006288676471</v>
      </c>
      <c r="H723">
        <f>(Table2[[#This Row],[1Y Return vs Nifty]]-AVERAGE(Table2[1Y Return vs Nifty]))/_xlfn.STDEV.P(Table2[1Y Return vs Nifty])</f>
        <v>-1.0829763669579215</v>
      </c>
      <c r="I723">
        <v>3.5393601662522798</v>
      </c>
      <c r="J723">
        <f>(Table2[[#This Row],[1M Return vs Nifty]]-AVERAGE(Table2[1M Return vs Nifty]))/_xlfn.STDEV.P(Table2[1M Return vs Nifty])</f>
        <v>0.15564054330100685</v>
      </c>
      <c r="K723">
        <v>-22.7943855715524</v>
      </c>
      <c r="L723">
        <f>(Table2[[#This Row],[6M Return vs Nifty]]-AVERAGE(Table2[6M Return vs Nifty]))/_xlfn.STDEV.P(Table2[6M Return vs Nifty])</f>
        <v>-1.0918988033613413</v>
      </c>
      <c r="M723">
        <v>-2.6259489517808499</v>
      </c>
      <c r="N723">
        <f>(Table2[[#This Row],[1W Return vs Nifty]]-AVERAGE(Table2[1W Return vs Nifty]))/_xlfn.STDEV.P(Table2[1W Return vs Nifty])</f>
        <v>5.7426905320330061E-2</v>
      </c>
      <c r="O723">
        <v>2048.65</v>
      </c>
      <c r="P723">
        <v>2031.7737478419299</v>
      </c>
      <c r="Q723">
        <v>2177.0105463088398</v>
      </c>
      <c r="R723">
        <v>71.295231613165598</v>
      </c>
      <c r="S723" s="2">
        <f>(Table2[[#This Row],[Close Price]]-Table2[[#This Row],[20D EMA]])/Table2[[#This Row],[20D EMA]]</f>
        <v>4.302833573328782E-2</v>
      </c>
      <c r="T723" s="2">
        <f>(Table2[[#This Row],[Close Price]]-Table2[[#This Row],[50D EMA]])/Table2[[#This Row],[50D EMA]]</f>
        <v>5.1691903328126496E-2</v>
      </c>
      <c r="U723" s="2">
        <f>(Table2[[#This Row],[Close Price]]-Table2[[#This Row],[200D EMA]])/Table2[[#This Row],[200D EMA]]</f>
        <v>-1.8470533538304322E-2</v>
      </c>
      <c r="V723">
        <v>1.3343134059047299</v>
      </c>
      <c r="W723">
        <v>2095</v>
      </c>
      <c r="X723">
        <v>2168</v>
      </c>
      <c r="Y723">
        <v>2058.0500000000002</v>
      </c>
      <c r="Z723">
        <v>2168.8000000000002</v>
      </c>
      <c r="AA723">
        <v>1815</v>
      </c>
      <c r="AB723">
        <v>2168.8000000000002</v>
      </c>
      <c r="AC723" s="2">
        <f>(Table2[[#This Row],[Close Price]]/Table2[[#This Row],[Day Low]])-1</f>
        <v>1.9952267303102733E-2</v>
      </c>
      <c r="AD723" s="2">
        <f>(Table2[[#This Row],[Day High]]/Table2[[#This Row],[Close Price]])-1</f>
        <v>1.4601272931486164E-2</v>
      </c>
      <c r="AE723" s="2">
        <f>(Table2[[#This Row],[Close Price]]/Table2[[#This Row],[Current Week Low]])-1</f>
        <v>3.8264376472874728E-2</v>
      </c>
      <c r="AF723" s="2">
        <f>(Table2[[#This Row],[Current Week High]]/Table2[[#This Row],[Close Price]])-1</f>
        <v>1.4975664545114231E-2</v>
      </c>
      <c r="AG723" s="2">
        <f>(Table2[[#This Row],[Close Price]]/Table2[[#This Row],[Current Month Low]])-1</f>
        <v>0.17730027548209382</v>
      </c>
      <c r="AH723" s="2">
        <f>(Table2[[#This Row],[Current Month High]]/Table2[[#This Row],[Close Price]])-1</f>
        <v>1.4975664545114231E-2</v>
      </c>
      <c r="AI723">
        <v>28.7439161362785</v>
      </c>
      <c r="AJ723">
        <v>18.185840707964601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-0.04</v>
      </c>
      <c r="AM723" t="s">
        <v>10126</v>
      </c>
      <c r="AN723">
        <v>6.09</v>
      </c>
      <c r="AO723" t="s">
        <v>10125</v>
      </c>
      <c r="AP723">
        <v>-0.13938353186105501</v>
      </c>
      <c r="AQ723">
        <f>(Table2[[#This Row],[Sharpe Ratio]]-AVERAGE(Table2[Sharpe Ratio]))/_xlfn.STDEV.P(Table2[Sharpe Ratio])</f>
        <v>-2.1876452000418465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4" spans="1:44" x14ac:dyDescent="0.3">
      <c r="A724" t="s">
        <v>798</v>
      </c>
      <c r="B724" t="s">
        <v>799</v>
      </c>
      <c r="C724" t="s">
        <v>10090</v>
      </c>
      <c r="D724" t="s">
        <v>162</v>
      </c>
      <c r="E724">
        <v>19076.785152249999</v>
      </c>
      <c r="F724">
        <v>6479.5</v>
      </c>
      <c r="G724">
        <v>-33.2822427209327</v>
      </c>
      <c r="H724">
        <f>(Table2[[#This Row],[1Y Return vs Nifty]]-AVERAGE(Table2[1Y Return vs Nifty]))/_xlfn.STDEV.P(Table2[1Y Return vs Nifty])</f>
        <v>-0.93197375368820312</v>
      </c>
      <c r="I724">
        <v>2.3201301996345198</v>
      </c>
      <c r="J724">
        <f>(Table2[[#This Row],[1M Return vs Nifty]]-AVERAGE(Table2[1M Return vs Nifty]))/_xlfn.STDEV.P(Table2[1M Return vs Nifty])</f>
        <v>4.2719430059546169E-2</v>
      </c>
      <c r="K724">
        <v>-18.587314046598301</v>
      </c>
      <c r="L724">
        <f>(Table2[[#This Row],[6M Return vs Nifty]]-AVERAGE(Table2[6M Return vs Nifty]))/_xlfn.STDEV.P(Table2[6M Return vs Nifty])</f>
        <v>-0.96337298274055849</v>
      </c>
      <c r="M724">
        <v>-5.3467460403548701</v>
      </c>
      <c r="N724">
        <f>(Table2[[#This Row],[1W Return vs Nifty]]-AVERAGE(Table2[1W Return vs Nifty]))/_xlfn.STDEV.P(Table2[1W Return vs Nifty])</f>
        <v>-0.47613100523657931</v>
      </c>
      <c r="O724">
        <v>6222.99</v>
      </c>
      <c r="P724">
        <v>6100.8447807627699</v>
      </c>
      <c r="Q724">
        <v>6381.8050173308202</v>
      </c>
      <c r="R724">
        <v>67.482110546965799</v>
      </c>
      <c r="S724" s="2">
        <f>(Table2[[#This Row],[Close Price]]-Table2[[#This Row],[20D EMA]])/Table2[[#This Row],[20D EMA]]</f>
        <v>4.1219735207673518E-2</v>
      </c>
      <c r="T724" s="2">
        <f>(Table2[[#This Row],[Close Price]]-Table2[[#This Row],[50D EMA]])/Table2[[#This Row],[50D EMA]]</f>
        <v>6.2066030663689167E-2</v>
      </c>
      <c r="U724" s="2">
        <f>(Table2[[#This Row],[Close Price]]-Table2[[#This Row],[200D EMA]])/Table2[[#This Row],[200D EMA]]</f>
        <v>1.5308362195941953E-2</v>
      </c>
      <c r="V724">
        <v>0.78142831209447705</v>
      </c>
      <c r="W724">
        <v>6332.15</v>
      </c>
      <c r="X724">
        <v>6530</v>
      </c>
      <c r="Y724">
        <v>6285.05</v>
      </c>
      <c r="Z724">
        <v>6530</v>
      </c>
      <c r="AA724">
        <v>5174.8500000000004</v>
      </c>
      <c r="AB724">
        <v>6588.8</v>
      </c>
      <c r="AC724" s="2">
        <f>(Table2[[#This Row],[Close Price]]/Table2[[#This Row],[Day Low]])-1</f>
        <v>2.3270137315130057E-2</v>
      </c>
      <c r="AD724" s="2">
        <f>(Table2[[#This Row],[Day High]]/Table2[[#This Row],[Close Price]])-1</f>
        <v>7.7938112508681989E-3</v>
      </c>
      <c r="AE724" s="2">
        <f>(Table2[[#This Row],[Close Price]]/Table2[[#This Row],[Current Week Low]])-1</f>
        <v>3.093849690933248E-2</v>
      </c>
      <c r="AF724" s="2">
        <f>(Table2[[#This Row],[Current Week High]]/Table2[[#This Row],[Close Price]])-1</f>
        <v>7.7938112508681989E-3</v>
      </c>
      <c r="AG724" s="2">
        <f>(Table2[[#This Row],[Close Price]]/Table2[[#This Row],[Current Month Low]])-1</f>
        <v>0.25211358783346371</v>
      </c>
      <c r="AH724" s="2">
        <f>(Table2[[#This Row],[Current Month High]]/Table2[[#This Row],[Close Price]])-1</f>
        <v>1.6868585539007608E-2</v>
      </c>
      <c r="AI724">
        <v>17.137124778146401</v>
      </c>
      <c r="AJ724">
        <v>25.211358783346299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0.02</v>
      </c>
      <c r="AM724" t="s">
        <v>10125</v>
      </c>
      <c r="AN724">
        <v>6.45</v>
      </c>
      <c r="AO724" t="s">
        <v>10125</v>
      </c>
      <c r="AP724">
        <v>-0.14180151202237101</v>
      </c>
      <c r="AQ724">
        <f>(Table2[[#This Row],[Sharpe Ratio]]-AVERAGE(Table2[Sharpe Ratio]))/_xlfn.STDEV.P(Table2[Sharpe Ratio])</f>
        <v>-2.2149826156936676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5" spans="1:44" x14ac:dyDescent="0.3">
      <c r="A725" t="s">
        <v>1465</v>
      </c>
      <c r="B725" t="s">
        <v>1466</v>
      </c>
      <c r="C725" t="s">
        <v>10088</v>
      </c>
      <c r="D725" t="s">
        <v>104</v>
      </c>
      <c r="E725">
        <v>6538.3615151000004</v>
      </c>
      <c r="F725">
        <v>1373</v>
      </c>
      <c r="G725">
        <v>-30.206541332114899</v>
      </c>
      <c r="H725">
        <f>(Table2[[#This Row],[1Y Return vs Nifty]]-AVERAGE(Table2[1Y Return vs Nifty]))/_xlfn.STDEV.P(Table2[1Y Return vs Nifty])</f>
        <v>-0.89516722851543218</v>
      </c>
      <c r="I725">
        <v>-6.4825381746645503</v>
      </c>
      <c r="J725">
        <f>(Table2[[#This Row],[1M Return vs Nifty]]-AVERAGE(Table2[1M Return vs Nifty]))/_xlfn.STDEV.P(Table2[1M Return vs Nifty])</f>
        <v>-0.77255507888211306</v>
      </c>
      <c r="K725">
        <v>-17.930049788260199</v>
      </c>
      <c r="L725">
        <f>(Table2[[#This Row],[6M Return vs Nifty]]-AVERAGE(Table2[6M Return vs Nifty]))/_xlfn.STDEV.P(Table2[6M Return vs Nifty])</f>
        <v>-0.94329359315410821</v>
      </c>
      <c r="M725">
        <v>-2.6718907321188201</v>
      </c>
      <c r="N725">
        <f>(Table2[[#This Row],[1W Return vs Nifty]]-AVERAGE(Table2[1W Return vs Nifty]))/_xlfn.STDEV.P(Table2[1W Return vs Nifty])</f>
        <v>4.8417560070979235E-2</v>
      </c>
      <c r="O725">
        <v>1366.93</v>
      </c>
      <c r="P725">
        <v>1367.1370469308799</v>
      </c>
      <c r="Q725">
        <v>1400.1762125606001</v>
      </c>
      <c r="R725">
        <v>55.136234443312297</v>
      </c>
      <c r="S725" s="2">
        <f>(Table2[[#This Row],[Close Price]]-Table2[[#This Row],[20D EMA]])/Table2[[#This Row],[20D EMA]]</f>
        <v>4.4406077853291212E-3</v>
      </c>
      <c r="T725" s="2">
        <f>(Table2[[#This Row],[Close Price]]-Table2[[#This Row],[50D EMA]])/Table2[[#This Row],[50D EMA]]</f>
        <v>4.2884896450446986E-3</v>
      </c>
      <c r="U725" s="2">
        <f>(Table2[[#This Row],[Close Price]]-Table2[[#This Row],[200D EMA]])/Table2[[#This Row],[200D EMA]]</f>
        <v>-1.9409137447708148E-2</v>
      </c>
      <c r="V725">
        <v>0.77040514642126601</v>
      </c>
      <c r="W725">
        <v>1360.05</v>
      </c>
      <c r="X725">
        <v>1382</v>
      </c>
      <c r="Y725">
        <v>1356.05</v>
      </c>
      <c r="Z725">
        <v>1387.5</v>
      </c>
      <c r="AA725">
        <v>1260.8499999999999</v>
      </c>
      <c r="AB725">
        <v>1387.5</v>
      </c>
      <c r="AC725" s="2">
        <f>(Table2[[#This Row],[Close Price]]/Table2[[#This Row],[Day Low]])-1</f>
        <v>9.5217087607073481E-3</v>
      </c>
      <c r="AD725" s="2">
        <f>(Table2[[#This Row],[Day High]]/Table2[[#This Row],[Close Price]])-1</f>
        <v>6.5549890750182804E-3</v>
      </c>
      <c r="AE725" s="2">
        <f>(Table2[[#This Row],[Close Price]]/Table2[[#This Row],[Current Week Low]])-1</f>
        <v>1.2499539102540425E-2</v>
      </c>
      <c r="AF725" s="2">
        <f>(Table2[[#This Row],[Current Week High]]/Table2[[#This Row],[Close Price]])-1</f>
        <v>1.0560815731973872E-2</v>
      </c>
      <c r="AG725" s="2">
        <f>(Table2[[#This Row],[Close Price]]/Table2[[#This Row],[Current Month Low]])-1</f>
        <v>8.8947931950668302E-2</v>
      </c>
      <c r="AH725" s="2">
        <f>(Table2[[#This Row],[Current Month High]]/Table2[[#This Row],[Close Price]])-1</f>
        <v>1.0560815731973872E-2</v>
      </c>
      <c r="AI725">
        <v>22.356154406409299</v>
      </c>
      <c r="AJ725">
        <v>9.84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-0.06</v>
      </c>
      <c r="AM725" t="s">
        <v>10126</v>
      </c>
      <c r="AN725">
        <v>0.38</v>
      </c>
      <c r="AO725" t="s">
        <v>10125</v>
      </c>
      <c r="AP725">
        <v>-0.15469993619000499</v>
      </c>
      <c r="AQ725">
        <f>(Table2[[#This Row],[Sharpe Ratio]]-AVERAGE(Table2[Sharpe Ratio]))/_xlfn.STDEV.P(Table2[Sharpe Ratio])</f>
        <v>-2.3608107694417098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6" spans="1:44" x14ac:dyDescent="0.3">
      <c r="A726" t="s">
        <v>1712</v>
      </c>
      <c r="B726" t="s">
        <v>1713</v>
      </c>
      <c r="C726" t="s">
        <v>613</v>
      </c>
      <c r="D726" t="s">
        <v>480</v>
      </c>
      <c r="E726">
        <v>4257.5485959799998</v>
      </c>
      <c r="F726">
        <v>1415.8</v>
      </c>
      <c r="G726">
        <v>-32.057351778334599</v>
      </c>
      <c r="H726">
        <f>(Table2[[#This Row],[1Y Return vs Nifty]]-AVERAGE(Table2[1Y Return vs Nifty]))/_xlfn.STDEV.P(Table2[1Y Return vs Nifty])</f>
        <v>-0.91731564042774627</v>
      </c>
      <c r="I726">
        <v>-8.4408041561771405</v>
      </c>
      <c r="J726">
        <f>(Table2[[#This Row],[1M Return vs Nifty]]-AVERAGE(Table2[1M Return vs Nifty]))/_xlfn.STDEV.P(Table2[1M Return vs Nifty])</f>
        <v>-0.95392330367133316</v>
      </c>
      <c r="K726">
        <v>-1.6078163287160101</v>
      </c>
      <c r="L726">
        <f>(Table2[[#This Row],[6M Return vs Nifty]]-AVERAGE(Table2[6M Return vs Nifty]))/_xlfn.STDEV.P(Table2[6M Return vs Nifty])</f>
        <v>-0.44465019303392528</v>
      </c>
      <c r="M726">
        <v>-9.3396876388048593</v>
      </c>
      <c r="N726">
        <f>(Table2[[#This Row],[1W Return vs Nifty]]-AVERAGE(Table2[1W Return vs Nifty]))/_xlfn.STDEV.P(Table2[1W Return vs Nifty])</f>
        <v>-1.2591609434821127</v>
      </c>
      <c r="O726">
        <v>1458.05</v>
      </c>
      <c r="P726">
        <v>1421.12057060136</v>
      </c>
      <c r="Q726">
        <v>1373.9214589333901</v>
      </c>
      <c r="R726">
        <v>34.839017281268198</v>
      </c>
      <c r="S726" s="2">
        <f>(Table2[[#This Row],[Close Price]]-Table2[[#This Row],[20D EMA]])/Table2[[#This Row],[20D EMA]]</f>
        <v>-2.89770583999177E-2</v>
      </c>
      <c r="T726" s="2">
        <f>(Table2[[#This Row],[Close Price]]-Table2[[#This Row],[50D EMA]])/Table2[[#This Row],[50D EMA]]</f>
        <v>-3.7439262448425363E-3</v>
      </c>
      <c r="U726" s="2">
        <f>(Table2[[#This Row],[Close Price]]-Table2[[#This Row],[200D EMA]])/Table2[[#This Row],[200D EMA]]</f>
        <v>3.0481029897532288E-2</v>
      </c>
      <c r="V726">
        <v>0.59766187814577598</v>
      </c>
      <c r="W726">
        <v>1408.05</v>
      </c>
      <c r="X726">
        <v>1446.05</v>
      </c>
      <c r="Y726">
        <v>1406.95</v>
      </c>
      <c r="Z726">
        <v>1517.6</v>
      </c>
      <c r="AA726">
        <v>1169.05</v>
      </c>
      <c r="AB726">
        <v>1554</v>
      </c>
      <c r="AC726" s="2">
        <f>(Table2[[#This Row],[Close Price]]/Table2[[#This Row],[Day Low]])-1</f>
        <v>5.5040659067504549E-3</v>
      </c>
      <c r="AD726" s="2">
        <f>(Table2[[#This Row],[Day High]]/Table2[[#This Row],[Close Price]])-1</f>
        <v>2.136601214860856E-2</v>
      </c>
      <c r="AE726" s="2">
        <f>(Table2[[#This Row],[Close Price]]/Table2[[#This Row],[Current Week Low]])-1</f>
        <v>6.2902022104551758E-3</v>
      </c>
      <c r="AF726" s="2">
        <f>(Table2[[#This Row],[Current Week High]]/Table2[[#This Row],[Close Price]])-1</f>
        <v>7.1902811131515643E-2</v>
      </c>
      <c r="AG726" s="2">
        <f>(Table2[[#This Row],[Close Price]]/Table2[[#This Row],[Current Month Low]])-1</f>
        <v>0.21106881656045506</v>
      </c>
      <c r="AH726" s="2">
        <f>(Table2[[#This Row],[Current Month High]]/Table2[[#This Row],[Close Price]])-1</f>
        <v>9.7612657154965365E-2</v>
      </c>
      <c r="AI726">
        <v>21.454301455007698</v>
      </c>
      <c r="AJ726">
        <v>32.101702822486502</v>
      </c>
      <c r="AK726" t="str">
        <f>IF(AND(Table2[[#This Row],[20D EMA]]&gt;Table2[[#This Row],[50D EMA]],Table2[[#This Row],[50D EMA]]&gt;Table2[[#This Row],[200D EMA]]),"Uptrend","Downtrend/NoTrend")</f>
        <v>Uptrend</v>
      </c>
      <c r="AL726">
        <v>0.1</v>
      </c>
      <c r="AM726" t="s">
        <v>10125</v>
      </c>
      <c r="AN726">
        <v>-3.3</v>
      </c>
      <c r="AO726" t="s">
        <v>10126</v>
      </c>
      <c r="AP726">
        <v>-0.155868476125051</v>
      </c>
      <c r="AQ726">
        <f>(Table2[[#This Row],[Sharpe Ratio]]-AVERAGE(Table2[Sharpe Ratio]))/_xlfn.STDEV.P(Table2[Sharpe Ratio])</f>
        <v>-2.374022152405546</v>
      </c>
      <c r="AR7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-5.9490722330206633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09D36-6CC3-435E-B413-F173956CE806}">
  <dimension ref="A1:Q4958"/>
  <sheetViews>
    <sheetView workbookViewId="0">
      <selection activeCell="E1" sqref="E1"/>
    </sheetView>
  </sheetViews>
  <sheetFormatPr defaultRowHeight="14.4" x14ac:dyDescent="0.3"/>
  <cols>
    <col min="1" max="1" width="48.109375" bestFit="1" customWidth="1"/>
    <col min="2" max="2" width="15.109375" bestFit="1" customWidth="1"/>
    <col min="3" max="3" width="30" bestFit="1" customWidth="1"/>
    <col min="4" max="4" width="39.5546875" bestFit="1" customWidth="1"/>
    <col min="5" max="5" width="13" bestFit="1" customWidth="1"/>
    <col min="6" max="6" width="12.21875" bestFit="1" customWidth="1"/>
    <col min="7" max="7" width="18.21875" bestFit="1" customWidth="1"/>
    <col min="8" max="10" width="19" bestFit="1" customWidth="1"/>
    <col min="11" max="12" width="12" bestFit="1" customWidth="1"/>
    <col min="13" max="13" width="23.5546875" bestFit="1" customWidth="1"/>
    <col min="14" max="14" width="17" bestFit="1" customWidth="1"/>
    <col min="15" max="15" width="23.21875" bestFit="1" customWidth="1"/>
    <col min="16" max="16" width="22.88671875" bestFit="1" customWidth="1"/>
    <col min="17" max="17" width="13.88671875" bestFit="1" customWidth="1"/>
  </cols>
  <sheetData>
    <row r="1" spans="1:17" x14ac:dyDescent="0.3">
      <c r="A1" t="s">
        <v>0</v>
      </c>
      <c r="B1" t="s">
        <v>1</v>
      </c>
      <c r="C1" t="s">
        <v>10073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tr">
        <f>IFERROR(VLOOKUP(Table1[[#This Row],[Ticker]],[1]!Table1[[Symbol]:[Industry]],2,FALSE),"-")</f>
        <v>-</v>
      </c>
      <c r="D2" t="s">
        <v>18</v>
      </c>
      <c r="E2">
        <v>2118240.2944756802</v>
      </c>
      <c r="F2">
        <v>3130.8</v>
      </c>
      <c r="G2">
        <v>9.7759252279193607</v>
      </c>
      <c r="H2">
        <v>-1.01117984381291</v>
      </c>
      <c r="I2">
        <v>9.91080516370927</v>
      </c>
      <c r="J2">
        <v>1.9404406841461499</v>
      </c>
      <c r="K2">
        <v>2920.1270906304899</v>
      </c>
      <c r="L2">
        <v>2741.5887937181701</v>
      </c>
      <c r="M2">
        <v>76.417879795567302</v>
      </c>
      <c r="N2">
        <v>1.28809995870099</v>
      </c>
      <c r="O2">
        <v>0.99655040245303295</v>
      </c>
      <c r="P2">
        <v>41.0079718956897</v>
      </c>
      <c r="Q2">
        <v>3.1810378965290001E-2</v>
      </c>
    </row>
    <row r="3" spans="1:17" x14ac:dyDescent="0.3">
      <c r="A3" t="s">
        <v>19</v>
      </c>
      <c r="B3" t="s">
        <v>20</v>
      </c>
      <c r="C3" t="str">
        <f>IFERROR(VLOOKUP(Table1[[#This Row],[Ticker]],[1]!Table1[[Symbol]:[Industry]],2,FALSE),"-")</f>
        <v>-</v>
      </c>
      <c r="D3" t="s">
        <v>21</v>
      </c>
      <c r="E3">
        <v>1412555.63833997</v>
      </c>
      <c r="F3">
        <v>3904.15</v>
      </c>
      <c r="G3">
        <v>-5.1389545464940598</v>
      </c>
      <c r="H3">
        <v>-3.1149328307719699</v>
      </c>
      <c r="I3">
        <v>-7.5045931832521404</v>
      </c>
      <c r="J3">
        <v>-5.3881827559789201E-2</v>
      </c>
      <c r="K3">
        <v>3857.9608555106902</v>
      </c>
      <c r="L3">
        <v>3772.1125921633602</v>
      </c>
      <c r="M3">
        <v>63.745092635330302</v>
      </c>
      <c r="N3">
        <v>0.99971232642468</v>
      </c>
      <c r="O3">
        <v>8.9801877489338295</v>
      </c>
      <c r="P3">
        <v>22.254928055864301</v>
      </c>
      <c r="Q3">
        <v>-4.8293249036901E-2</v>
      </c>
    </row>
    <row r="4" spans="1:17" x14ac:dyDescent="0.3">
      <c r="A4" t="s">
        <v>22</v>
      </c>
      <c r="B4" t="s">
        <v>23</v>
      </c>
      <c r="C4" t="str">
        <f>IFERROR(VLOOKUP(Table1[[#This Row],[Ticker]],[1]!Table1[[Symbol]:[Industry]],2,FALSE),"-")</f>
        <v>-</v>
      </c>
      <c r="D4" t="s">
        <v>24</v>
      </c>
      <c r="E4">
        <v>1281055.6332107601</v>
      </c>
      <c r="F4">
        <v>1683.8</v>
      </c>
      <c r="G4">
        <v>-26.101015458546001</v>
      </c>
      <c r="H4">
        <v>5.97352830030513</v>
      </c>
      <c r="I4">
        <v>-11.5059665093096</v>
      </c>
      <c r="J4">
        <v>-0.58690861506911196</v>
      </c>
      <c r="K4">
        <v>1563.7835666144599</v>
      </c>
      <c r="L4">
        <v>1538.5081943602099</v>
      </c>
      <c r="M4">
        <v>68.245033968036495</v>
      </c>
      <c r="N4">
        <v>1.2032393158849</v>
      </c>
      <c r="O4">
        <v>4.37700439482124</v>
      </c>
      <c r="P4">
        <v>23.486487477540201</v>
      </c>
      <c r="Q4">
        <v>-7.9603155547394999E-2</v>
      </c>
    </row>
    <row r="5" spans="1:17" x14ac:dyDescent="0.3">
      <c r="A5" t="s">
        <v>25</v>
      </c>
      <c r="B5" t="s">
        <v>26</v>
      </c>
      <c r="C5" t="str">
        <f>IFERROR(VLOOKUP(Table1[[#This Row],[Ticker]],[1]!Table1[[Symbol]:[Industry]],2,FALSE),"-")</f>
        <v>-</v>
      </c>
      <c r="D5" t="s">
        <v>27</v>
      </c>
      <c r="E5">
        <v>862259.54768235399</v>
      </c>
      <c r="F5">
        <v>1444.05</v>
      </c>
      <c r="G5">
        <v>39.006672279763798</v>
      </c>
      <c r="H5">
        <v>1.8445776834407399</v>
      </c>
      <c r="I5">
        <v>29.044862346707401</v>
      </c>
      <c r="J5">
        <v>4.7546753122997298</v>
      </c>
      <c r="K5">
        <v>1356.98740549681</v>
      </c>
      <c r="L5">
        <v>1163.6795710389199</v>
      </c>
      <c r="M5">
        <v>57.711290933967803</v>
      </c>
      <c r="N5">
        <v>1.71166123875589</v>
      </c>
      <c r="O5">
        <v>6.3848204702053204</v>
      </c>
      <c r="P5">
        <v>70.479900832300302</v>
      </c>
      <c r="Q5">
        <v>0.17092511848636999</v>
      </c>
    </row>
    <row r="6" spans="1:17" x14ac:dyDescent="0.3">
      <c r="A6" t="s">
        <v>28</v>
      </c>
      <c r="B6" t="s">
        <v>29</v>
      </c>
      <c r="C6" t="str">
        <f>IFERROR(VLOOKUP(Table1[[#This Row],[Ticker]],[1]!Table1[[Symbol]:[Industry]],2,FALSE),"-")</f>
        <v>-</v>
      </c>
      <c r="D6" t="s">
        <v>24</v>
      </c>
      <c r="E6">
        <v>844061.15998415998</v>
      </c>
      <c r="F6">
        <v>1199.5999999999999</v>
      </c>
      <c r="G6">
        <v>1.4067395633339801</v>
      </c>
      <c r="H6">
        <v>2.8038625818597702</v>
      </c>
      <c r="I6">
        <v>9.0083008817679104</v>
      </c>
      <c r="J6">
        <v>2.6434262886428002</v>
      </c>
      <c r="K6">
        <v>1129.8848934557</v>
      </c>
      <c r="L6">
        <v>1050.92519222531</v>
      </c>
      <c r="M6">
        <v>67.476402983459906</v>
      </c>
      <c r="N6">
        <v>1.45055625354178</v>
      </c>
      <c r="O6">
        <v>2.9509836612204099</v>
      </c>
      <c r="P6">
        <v>33.4371523915461</v>
      </c>
      <c r="Q6">
        <v>8.2977859522424993E-2</v>
      </c>
    </row>
    <row r="7" spans="1:17" x14ac:dyDescent="0.3">
      <c r="A7" t="s">
        <v>30</v>
      </c>
      <c r="B7" t="s">
        <v>31</v>
      </c>
      <c r="C7" t="str">
        <f>IFERROR(VLOOKUP(Table1[[#This Row],[Ticker]],[1]!Table1[[Symbol]:[Industry]],2,FALSE),"-")</f>
        <v>-</v>
      </c>
      <c r="D7" t="s">
        <v>32</v>
      </c>
      <c r="E7">
        <v>757654.93013692996</v>
      </c>
      <c r="F7">
        <v>848.95</v>
      </c>
      <c r="G7">
        <v>22.4334554657766</v>
      </c>
      <c r="H7">
        <v>-3.99540993247625</v>
      </c>
      <c r="I7">
        <v>20.0789015927161</v>
      </c>
      <c r="J7">
        <v>-1.7694824664815301</v>
      </c>
      <c r="K7">
        <v>817.07061418708099</v>
      </c>
      <c r="L7">
        <v>719.99278626201306</v>
      </c>
      <c r="M7">
        <v>58.618526430743003</v>
      </c>
      <c r="N7">
        <v>0.88593780042015602</v>
      </c>
      <c r="O7">
        <v>7.4268213675716899</v>
      </c>
      <c r="P7">
        <v>56.286818851251802</v>
      </c>
      <c r="Q7">
        <v>8.2381417407264998E-2</v>
      </c>
    </row>
    <row r="8" spans="1:17" x14ac:dyDescent="0.3">
      <c r="A8" t="s">
        <v>33</v>
      </c>
      <c r="B8" t="s">
        <v>34</v>
      </c>
      <c r="C8" t="str">
        <f>IFERROR(VLOOKUP(Table1[[#This Row],[Ticker]],[1]!Table1[[Symbol]:[Industry]],2,FALSE),"-")</f>
        <v>-</v>
      </c>
      <c r="D8" t="s">
        <v>21</v>
      </c>
      <c r="E8">
        <v>648756.55139174999</v>
      </c>
      <c r="F8">
        <v>1566.75</v>
      </c>
      <c r="G8">
        <v>-5.4185156759072797</v>
      </c>
      <c r="H8">
        <v>1.8723166842697301</v>
      </c>
      <c r="I8">
        <v>-9.9857116210564598</v>
      </c>
      <c r="J8">
        <v>-0.87392278612452001</v>
      </c>
      <c r="K8">
        <v>1492.07404636006</v>
      </c>
      <c r="L8">
        <v>1497.61173964964</v>
      </c>
      <c r="M8">
        <v>75.040077832171093</v>
      </c>
      <c r="N8">
        <v>0.88189120783143304</v>
      </c>
      <c r="O8">
        <v>10.6111377054411</v>
      </c>
      <c r="P8">
        <v>22.268612455127101</v>
      </c>
      <c r="Q8">
        <v>-7.8923738140489003E-2</v>
      </c>
    </row>
    <row r="9" spans="1:17" x14ac:dyDescent="0.3">
      <c r="A9" t="s">
        <v>35</v>
      </c>
      <c r="B9" t="s">
        <v>36</v>
      </c>
      <c r="C9" t="str">
        <f>IFERROR(VLOOKUP(Table1[[#This Row],[Ticker]],[1]!Table1[[Symbol]:[Industry]],2,FALSE),"-")</f>
        <v>-</v>
      </c>
      <c r="D9" t="s">
        <v>37</v>
      </c>
      <c r="E9">
        <v>625384.14768637496</v>
      </c>
      <c r="F9">
        <v>988.75</v>
      </c>
      <c r="G9">
        <v>32.9183879265155</v>
      </c>
      <c r="H9">
        <v>-10.810138184123</v>
      </c>
      <c r="I9">
        <v>9.3250179326287199</v>
      </c>
      <c r="J9">
        <v>-6.3559847856066103</v>
      </c>
      <c r="K9">
        <v>993.16562749695595</v>
      </c>
      <c r="L9">
        <v>885.251390278852</v>
      </c>
      <c r="M9">
        <v>38.693605398062203</v>
      </c>
      <c r="N9">
        <v>1.02870619375743</v>
      </c>
      <c r="O9">
        <v>18.836915297092201</v>
      </c>
      <c r="P9">
        <v>65.5227253703858</v>
      </c>
      <c r="Q9">
        <v>-2.5185491600678001E-2</v>
      </c>
    </row>
    <row r="10" spans="1:17" x14ac:dyDescent="0.3">
      <c r="A10" t="s">
        <v>38</v>
      </c>
      <c r="B10" t="s">
        <v>39</v>
      </c>
      <c r="C10" t="str">
        <f>IFERROR(VLOOKUP(Table1[[#This Row],[Ticker]],[1]!Table1[[Symbol]:[Industry]],2,FALSE),"-")</f>
        <v>-</v>
      </c>
      <c r="D10" t="s">
        <v>40</v>
      </c>
      <c r="E10">
        <v>581065.667048909</v>
      </c>
      <c r="F10">
        <v>2473.0500000000002</v>
      </c>
      <c r="G10">
        <v>-33.629283250320398</v>
      </c>
      <c r="H10">
        <v>-2.06810492092273</v>
      </c>
      <c r="I10">
        <v>-16.3514352067095</v>
      </c>
      <c r="J10">
        <v>-2.6288596951063301</v>
      </c>
      <c r="K10">
        <v>2411.3273693275401</v>
      </c>
      <c r="L10">
        <v>2432.1199296238301</v>
      </c>
      <c r="M10">
        <v>53.698050412886602</v>
      </c>
      <c r="N10">
        <v>0.852998264600214</v>
      </c>
      <c r="O10">
        <v>11.993287640767401</v>
      </c>
      <c r="P10">
        <v>13.8578761999033</v>
      </c>
      <c r="Q10">
        <v>-8.6810116452262998E-2</v>
      </c>
    </row>
    <row r="11" spans="1:17" x14ac:dyDescent="0.3">
      <c r="A11" t="s">
        <v>41</v>
      </c>
      <c r="B11" t="s">
        <v>42</v>
      </c>
      <c r="C11" t="str">
        <f>IFERROR(VLOOKUP(Table1[[#This Row],[Ticker]],[1]!Table1[[Symbol]:[Industry]],2,FALSE),"-")</f>
        <v>-</v>
      </c>
      <c r="D11" t="s">
        <v>43</v>
      </c>
      <c r="E11">
        <v>530475.81530279003</v>
      </c>
      <c r="F11">
        <v>424.9</v>
      </c>
      <c r="G11">
        <v>-31.998611359190999</v>
      </c>
      <c r="H11">
        <v>-6.3170843776064203</v>
      </c>
      <c r="I11">
        <v>-18.694541938353499</v>
      </c>
      <c r="J11">
        <v>-1.74325498071079</v>
      </c>
      <c r="K11">
        <v>428.88072133349198</v>
      </c>
      <c r="L11">
        <v>429.50584249661603</v>
      </c>
      <c r="M11">
        <v>45.609240451055904</v>
      </c>
      <c r="N11">
        <v>1.0148532246941599</v>
      </c>
      <c r="O11">
        <v>17.604142151094301</v>
      </c>
      <c r="P11">
        <v>6.3978965819456501</v>
      </c>
      <c r="Q11">
        <v>8.9015873791084998E-2</v>
      </c>
    </row>
    <row r="12" spans="1:17" x14ac:dyDescent="0.3">
      <c r="A12" t="s">
        <v>44</v>
      </c>
      <c r="B12" t="s">
        <v>45</v>
      </c>
      <c r="C12" t="str">
        <f>IFERROR(VLOOKUP(Table1[[#This Row],[Ticker]],[1]!Table1[[Symbol]:[Industry]],2,FALSE),"-")</f>
        <v>-</v>
      </c>
      <c r="D12" t="s">
        <v>46</v>
      </c>
      <c r="E12">
        <v>487857.97546387999</v>
      </c>
      <c r="F12">
        <v>3548.45</v>
      </c>
      <c r="G12">
        <v>19.984942456958802</v>
      </c>
      <c r="H12">
        <v>-7.5931921801299298</v>
      </c>
      <c r="I12">
        <v>-9.3839713693318192</v>
      </c>
      <c r="J12">
        <v>-3.27087889980249</v>
      </c>
      <c r="K12">
        <v>3567.8975102381601</v>
      </c>
      <c r="L12">
        <v>3324.61753807999</v>
      </c>
      <c r="M12">
        <v>43.698917059842401</v>
      </c>
      <c r="N12">
        <v>0.89806505379002599</v>
      </c>
      <c r="O12">
        <v>10.4679507954177</v>
      </c>
      <c r="P12">
        <v>48.411719191116497</v>
      </c>
      <c r="Q12">
        <v>0.12977471356268699</v>
      </c>
    </row>
    <row r="13" spans="1:17" x14ac:dyDescent="0.3">
      <c r="A13" t="s">
        <v>47</v>
      </c>
      <c r="B13" t="s">
        <v>48</v>
      </c>
      <c r="C13" t="str">
        <f>IFERROR(VLOOKUP(Table1[[#This Row],[Ticker]],[1]!Table1[[Symbol]:[Industry]],2,FALSE),"-")</f>
        <v>-</v>
      </c>
      <c r="D13" t="s">
        <v>49</v>
      </c>
      <c r="E13">
        <v>439746.67603600398</v>
      </c>
      <c r="F13">
        <v>7115.55</v>
      </c>
      <c r="G13">
        <v>-26.199882771521999</v>
      </c>
      <c r="H13">
        <v>-1.40711318527539</v>
      </c>
      <c r="I13">
        <v>-12.2195274035028</v>
      </c>
      <c r="J13">
        <v>-2.4913494121119699</v>
      </c>
      <c r="K13">
        <v>6994.9636214291904</v>
      </c>
      <c r="L13">
        <v>7008.6569937300001</v>
      </c>
      <c r="M13">
        <v>49.348444009296102</v>
      </c>
      <c r="N13">
        <v>0.78240781452637898</v>
      </c>
      <c r="O13">
        <v>15.1281348595681</v>
      </c>
      <c r="P13">
        <v>14.9932124503054</v>
      </c>
      <c r="Q13">
        <v>-3.3807591333303001E-2</v>
      </c>
    </row>
    <row r="14" spans="1:17" x14ac:dyDescent="0.3">
      <c r="A14" t="s">
        <v>50</v>
      </c>
      <c r="B14" t="s">
        <v>51</v>
      </c>
      <c r="C14" t="str">
        <f>IFERROR(VLOOKUP(Table1[[#This Row],[Ticker]],[1]!Table1[[Symbol]:[Industry]],2,FALSE),"-")</f>
        <v>-</v>
      </c>
      <c r="D14" t="s">
        <v>21</v>
      </c>
      <c r="E14">
        <v>395258.29586131999</v>
      </c>
      <c r="F14">
        <v>1459.6</v>
      </c>
      <c r="G14">
        <v>-1.83193251783398</v>
      </c>
      <c r="H14">
        <v>2.3934006428880501</v>
      </c>
      <c r="I14">
        <v>-11.120781600991901</v>
      </c>
      <c r="J14">
        <v>-2.62979048840623</v>
      </c>
      <c r="K14">
        <v>1423.2413911183</v>
      </c>
      <c r="L14">
        <v>1404.2088019319899</v>
      </c>
      <c r="M14">
        <v>71.932679867585705</v>
      </c>
      <c r="N14">
        <v>0.91031409811361697</v>
      </c>
      <c r="O14">
        <v>16.288709235406898</v>
      </c>
      <c r="P14">
        <v>34.271652637873103</v>
      </c>
      <c r="Q14">
        <v>1.0897768101749E-2</v>
      </c>
    </row>
    <row r="15" spans="1:17" x14ac:dyDescent="0.3">
      <c r="A15" t="s">
        <v>52</v>
      </c>
      <c r="B15" t="s">
        <v>53</v>
      </c>
      <c r="C15" t="str">
        <f>IFERROR(VLOOKUP(Table1[[#This Row],[Ticker]],[1]!Table1[[Symbol]:[Industry]],2,FALSE),"-")</f>
        <v>-</v>
      </c>
      <c r="D15" t="s">
        <v>24</v>
      </c>
      <c r="E15">
        <v>390967.88757442503</v>
      </c>
      <c r="F15">
        <v>1265.25</v>
      </c>
      <c r="G15">
        <v>2.78729625715573</v>
      </c>
      <c r="H15">
        <v>3.7626286909285298</v>
      </c>
      <c r="I15">
        <v>3.9596131652465698</v>
      </c>
      <c r="J15">
        <v>2.0232701122838299</v>
      </c>
      <c r="K15">
        <v>1172.83002717418</v>
      </c>
      <c r="L15">
        <v>1083.99375597363</v>
      </c>
      <c r="M15">
        <v>63.3570192460299</v>
      </c>
      <c r="N15">
        <v>1.17003787171884</v>
      </c>
      <c r="O15">
        <v>3.5368504248172301</v>
      </c>
      <c r="P15">
        <v>36.466591166477897</v>
      </c>
      <c r="Q15">
        <v>3.9816008606305998E-2</v>
      </c>
    </row>
    <row r="16" spans="1:17" x14ac:dyDescent="0.3">
      <c r="A16" t="s">
        <v>54</v>
      </c>
      <c r="B16" t="s">
        <v>55</v>
      </c>
      <c r="C16" t="str">
        <f>IFERROR(VLOOKUP(Table1[[#This Row],[Ticker]],[1]!Table1[[Symbol]:[Industry]],2,FALSE),"-")</f>
        <v>-</v>
      </c>
      <c r="D16" t="s">
        <v>56</v>
      </c>
      <c r="E16">
        <v>378347.34151299001</v>
      </c>
      <c r="F16">
        <v>12033.85</v>
      </c>
      <c r="G16">
        <v>-0.42502712618849597</v>
      </c>
      <c r="H16">
        <v>-10.348553655500901</v>
      </c>
      <c r="I16">
        <v>6.9084422479488898</v>
      </c>
      <c r="J16">
        <v>-2.39981687020247</v>
      </c>
      <c r="K16">
        <v>12414.0079303291</v>
      </c>
      <c r="L16">
        <v>11394.420668000001</v>
      </c>
      <c r="M16">
        <v>27.873102038550801</v>
      </c>
      <c r="N16">
        <v>1.3846168153862399</v>
      </c>
      <c r="O16">
        <v>8.6431192012531302</v>
      </c>
      <c r="P16">
        <v>30.037334601232899</v>
      </c>
      <c r="Q16">
        <v>2.2460314078135001E-2</v>
      </c>
    </row>
    <row r="17" spans="1:17" x14ac:dyDescent="0.3">
      <c r="A17" t="s">
        <v>57</v>
      </c>
      <c r="B17" t="s">
        <v>58</v>
      </c>
      <c r="C17" t="str">
        <f>IFERROR(VLOOKUP(Table1[[#This Row],[Ticker]],[1]!Table1[[Symbol]:[Industry]],2,FALSE),"-")</f>
        <v>-</v>
      </c>
      <c r="D17" t="s">
        <v>59</v>
      </c>
      <c r="E17">
        <v>366873.36317988997</v>
      </c>
      <c r="F17">
        <v>378.35</v>
      </c>
      <c r="G17">
        <v>73.5219045843685</v>
      </c>
      <c r="H17">
        <v>-3.6285558737796002</v>
      </c>
      <c r="I17">
        <v>10.283930132710699</v>
      </c>
      <c r="J17">
        <v>2.6250144287169301</v>
      </c>
      <c r="K17">
        <v>359.79304989551099</v>
      </c>
      <c r="L17">
        <v>313.05040306387002</v>
      </c>
      <c r="M17">
        <v>67.091320461862693</v>
      </c>
      <c r="N17">
        <v>0.998698841671946</v>
      </c>
      <c r="O17">
        <v>3.9249372274348899</v>
      </c>
      <c r="P17">
        <v>104.790257104194</v>
      </c>
      <c r="Q17">
        <v>0.16804993445483801</v>
      </c>
    </row>
    <row r="18" spans="1:17" x14ac:dyDescent="0.3">
      <c r="A18" t="s">
        <v>60</v>
      </c>
      <c r="B18" t="s">
        <v>61</v>
      </c>
      <c r="C18" t="str">
        <f>IFERROR(VLOOKUP(Table1[[#This Row],[Ticker]],[1]!Table1[[Symbol]:[Industry]],2,FALSE),"-")</f>
        <v>-</v>
      </c>
      <c r="D18" t="s">
        <v>62</v>
      </c>
      <c r="E18">
        <v>364902.85891245003</v>
      </c>
      <c r="F18">
        <v>1520.85</v>
      </c>
      <c r="G18">
        <v>22.282863330451601</v>
      </c>
      <c r="H18">
        <v>-1.29969299962413</v>
      </c>
      <c r="I18">
        <v>10.2486849490908</v>
      </c>
      <c r="J18">
        <v>0.558981143349353</v>
      </c>
      <c r="K18">
        <v>1505.7264898952301</v>
      </c>
      <c r="L18">
        <v>1390.24372224888</v>
      </c>
      <c r="M18">
        <v>60.7251553855154</v>
      </c>
      <c r="N18">
        <v>0.98450128947786897</v>
      </c>
      <c r="O18">
        <v>7.7588190814347202</v>
      </c>
      <c r="P18">
        <v>52.849246231155703</v>
      </c>
      <c r="Q18">
        <v>9.7783436391871995E-2</v>
      </c>
    </row>
    <row r="19" spans="1:17" x14ac:dyDescent="0.3">
      <c r="A19" t="s">
        <v>63</v>
      </c>
      <c r="B19" t="s">
        <v>64</v>
      </c>
      <c r="C19" t="str">
        <f>IFERROR(VLOOKUP(Table1[[#This Row],[Ticker]],[1]!Table1[[Symbol]:[Industry]],2,FALSE),"-")</f>
        <v>-</v>
      </c>
      <c r="D19" t="s">
        <v>56</v>
      </c>
      <c r="E19">
        <v>362836.76557296002</v>
      </c>
      <c r="F19">
        <v>989.75</v>
      </c>
      <c r="G19">
        <v>42.154760798178799</v>
      </c>
      <c r="H19">
        <v>-3.49576230152074</v>
      </c>
      <c r="I19">
        <v>21.035903486012899</v>
      </c>
      <c r="J19">
        <v>-2.8677129281012901</v>
      </c>
      <c r="K19">
        <v>966.176699039033</v>
      </c>
      <c r="L19">
        <v>852.73972481872499</v>
      </c>
      <c r="M19">
        <v>65.081432894032801</v>
      </c>
      <c r="N19">
        <v>0.96104564707796003</v>
      </c>
      <c r="O19">
        <v>7.6635514018691397</v>
      </c>
      <c r="P19">
        <v>71.9808861859252</v>
      </c>
      <c r="Q19">
        <v>0.12588570003161201</v>
      </c>
    </row>
    <row r="20" spans="1:17" x14ac:dyDescent="0.3">
      <c r="A20" t="s">
        <v>65</v>
      </c>
      <c r="B20" t="s">
        <v>66</v>
      </c>
      <c r="C20" t="str">
        <f>IFERROR(VLOOKUP(Table1[[#This Row],[Ticker]],[1]!Table1[[Symbol]:[Industry]],2,FALSE),"-")</f>
        <v>-</v>
      </c>
      <c r="D20" t="s">
        <v>67</v>
      </c>
      <c r="E20">
        <v>362195.45615851501</v>
      </c>
      <c r="F20">
        <v>3177.15</v>
      </c>
      <c r="G20">
        <v>5.7136056214471704</v>
      </c>
      <c r="H20">
        <v>-8.7209177810555794</v>
      </c>
      <c r="I20">
        <v>2.82177370429693</v>
      </c>
      <c r="J20">
        <v>-4.9198978682585199</v>
      </c>
      <c r="K20">
        <v>3169.7866343818901</v>
      </c>
      <c r="L20">
        <v>2952.7222319651901</v>
      </c>
      <c r="M20">
        <v>43.937630708284203</v>
      </c>
      <c r="N20">
        <v>0.96295731625880698</v>
      </c>
      <c r="O20">
        <v>17.838314212423001</v>
      </c>
      <c r="P20">
        <v>48.326330532212801</v>
      </c>
      <c r="Q20">
        <v>7.4559428323165006E-2</v>
      </c>
    </row>
    <row r="21" spans="1:17" x14ac:dyDescent="0.3">
      <c r="A21" t="s">
        <v>68</v>
      </c>
      <c r="B21" t="s">
        <v>69</v>
      </c>
      <c r="C21" t="str">
        <f>IFERROR(VLOOKUP(Table1[[#This Row],[Ticker]],[1]!Table1[[Symbol]:[Industry]],2,FALSE),"-")</f>
        <v>-</v>
      </c>
      <c r="D21" t="s">
        <v>24</v>
      </c>
      <c r="E21">
        <v>358328.22146450001</v>
      </c>
      <c r="F21">
        <v>1802.5</v>
      </c>
      <c r="G21">
        <v>-28.624735359739098</v>
      </c>
      <c r="H21">
        <v>1.8989328427607099</v>
      </c>
      <c r="I21">
        <v>-16.433841240891901</v>
      </c>
      <c r="J21">
        <v>1.20036015370051</v>
      </c>
      <c r="K21">
        <v>1731.5912095373999</v>
      </c>
      <c r="L21">
        <v>1758.1293988265199</v>
      </c>
      <c r="M21">
        <v>64.841589435931397</v>
      </c>
      <c r="N21">
        <v>0.922936542322222</v>
      </c>
      <c r="O21">
        <v>10.277392510402199</v>
      </c>
      <c r="P21">
        <v>16.753570618907201</v>
      </c>
      <c r="Q21">
        <v>-8.1037825932618004E-2</v>
      </c>
    </row>
    <row r="22" spans="1:17" x14ac:dyDescent="0.3">
      <c r="A22" t="s">
        <v>70</v>
      </c>
      <c r="B22" t="s">
        <v>71</v>
      </c>
      <c r="C22" t="str">
        <f>IFERROR(VLOOKUP(Table1[[#This Row],[Ticker]],[1]!Table1[[Symbol]:[Industry]],2,FALSE),"-")</f>
        <v>-</v>
      </c>
      <c r="D22" t="s">
        <v>72</v>
      </c>
      <c r="E22">
        <v>352059.87937500002</v>
      </c>
      <c r="F22">
        <v>5264.25</v>
      </c>
      <c r="G22">
        <v>156.32229344996901</v>
      </c>
      <c r="H22">
        <v>-2.4034110750956601</v>
      </c>
      <c r="I22">
        <v>77.372200116216206</v>
      </c>
      <c r="J22">
        <v>-2.4878885041399701</v>
      </c>
      <c r="K22">
        <v>4638.0161034090797</v>
      </c>
      <c r="L22">
        <v>3396.6811662455798</v>
      </c>
      <c r="M22">
        <v>56.389218753618799</v>
      </c>
      <c r="N22">
        <v>1.2654861699217299</v>
      </c>
      <c r="O22">
        <v>6.0511943771667402</v>
      </c>
      <c r="P22">
        <v>197.78538296187301</v>
      </c>
      <c r="Q22">
        <v>0.28163806492718002</v>
      </c>
    </row>
    <row r="23" spans="1:17" x14ac:dyDescent="0.3">
      <c r="A23" t="s">
        <v>73</v>
      </c>
      <c r="B23" t="s">
        <v>74</v>
      </c>
      <c r="C23" t="str">
        <f>IFERROR(VLOOKUP(Table1[[#This Row],[Ticker]],[1]!Table1[[Symbol]:[Industry]],2,FALSE),"-")</f>
        <v>-</v>
      </c>
      <c r="D23" t="s">
        <v>75</v>
      </c>
      <c r="E23">
        <v>344951.25582851999</v>
      </c>
      <c r="F23">
        <v>274.2</v>
      </c>
      <c r="G23">
        <v>46.384870973483402</v>
      </c>
      <c r="H23">
        <v>-8.8537967780407705</v>
      </c>
      <c r="I23">
        <v>21.388975496834199</v>
      </c>
      <c r="J23">
        <v>-3.6049769940212499</v>
      </c>
      <c r="K23">
        <v>269.96221470006498</v>
      </c>
      <c r="L23">
        <v>240.77899714776299</v>
      </c>
      <c r="M23">
        <v>59.536628661705599</v>
      </c>
      <c r="N23">
        <v>0.75269678122027195</v>
      </c>
      <c r="O23">
        <v>6.8380743982494598</v>
      </c>
      <c r="P23">
        <v>75.095785440613</v>
      </c>
      <c r="Q23">
        <v>8.9652175119068006E-2</v>
      </c>
    </row>
    <row r="24" spans="1:17" x14ac:dyDescent="0.3">
      <c r="A24" t="s">
        <v>76</v>
      </c>
      <c r="B24" t="s">
        <v>77</v>
      </c>
      <c r="C24" t="str">
        <f>IFERROR(VLOOKUP(Table1[[#This Row],[Ticker]],[1]!Table1[[Symbol]:[Industry]],2,FALSE),"-")</f>
        <v>-</v>
      </c>
      <c r="D24" t="s">
        <v>56</v>
      </c>
      <c r="E24">
        <v>343415.62858590001</v>
      </c>
      <c r="F24">
        <v>2866.65</v>
      </c>
      <c r="G24">
        <v>78.937205130816594</v>
      </c>
      <c r="H24">
        <v>7.9411352814606602</v>
      </c>
      <c r="I24">
        <v>55.029090770073402</v>
      </c>
      <c r="J24">
        <v>-2.02065461461601</v>
      </c>
      <c r="K24">
        <v>2553.48109162739</v>
      </c>
      <c r="L24">
        <v>2009.2878551804899</v>
      </c>
      <c r="M24">
        <v>54.135996962595101</v>
      </c>
      <c r="N24">
        <v>1.17100566301567</v>
      </c>
      <c r="O24">
        <v>5.1227042017686104</v>
      </c>
      <c r="P24">
        <v>106.204143288735</v>
      </c>
      <c r="Q24">
        <v>0.18762602618381299</v>
      </c>
    </row>
    <row r="25" spans="1:17" x14ac:dyDescent="0.3">
      <c r="A25" t="s">
        <v>78</v>
      </c>
      <c r="B25" t="s">
        <v>79</v>
      </c>
      <c r="C25" t="str">
        <f>IFERROR(VLOOKUP(Table1[[#This Row],[Ticker]],[1]!Table1[[Symbol]:[Industry]],2,FALSE),"-")</f>
        <v>-</v>
      </c>
      <c r="D25" t="s">
        <v>80</v>
      </c>
      <c r="E25">
        <v>336250.80792326998</v>
      </c>
      <c r="F25">
        <v>11667.9</v>
      </c>
      <c r="G25">
        <v>15.280088208634201</v>
      </c>
      <c r="H25">
        <v>9.3177250382108401</v>
      </c>
      <c r="I25">
        <v>1.6602607274714201</v>
      </c>
      <c r="J25">
        <v>4.7698754625571897</v>
      </c>
      <c r="K25">
        <v>10354.1623670711</v>
      </c>
      <c r="L25">
        <v>9548.3702445693507</v>
      </c>
      <c r="M25">
        <v>75.366749056081105</v>
      </c>
      <c r="N25">
        <v>1.6353631527441099</v>
      </c>
      <c r="O25">
        <v>1.7745266928924599</v>
      </c>
      <c r="P25">
        <v>46.074252126720602</v>
      </c>
      <c r="Q25">
        <v>4.8281570914424997E-2</v>
      </c>
    </row>
    <row r="26" spans="1:17" x14ac:dyDescent="0.3">
      <c r="A26" t="s">
        <v>81</v>
      </c>
      <c r="B26" t="s">
        <v>82</v>
      </c>
      <c r="C26" t="str">
        <f>IFERROR(VLOOKUP(Table1[[#This Row],[Ticker]],[1]!Table1[[Symbol]:[Industry]],2,FALSE),"-")</f>
        <v>-</v>
      </c>
      <c r="D26" t="s">
        <v>83</v>
      </c>
      <c r="E26">
        <v>319290.13746045</v>
      </c>
      <c r="F26">
        <v>1478.1</v>
      </c>
      <c r="G26">
        <v>68.829230516541699</v>
      </c>
      <c r="H26">
        <v>-1.1861397381859</v>
      </c>
      <c r="I26">
        <v>35.098292444942999</v>
      </c>
      <c r="J26">
        <v>-1.86752111659238</v>
      </c>
      <c r="K26">
        <v>1388.4335433470701</v>
      </c>
      <c r="L26">
        <v>1183.6645940672499</v>
      </c>
      <c r="M26">
        <v>60.981558358489103</v>
      </c>
      <c r="N26">
        <v>1.1969952658468399</v>
      </c>
      <c r="O26">
        <v>9.6948785603139207</v>
      </c>
      <c r="P26">
        <v>108.771186440677</v>
      </c>
      <c r="Q26">
        <v>6.8976072953262996E-2</v>
      </c>
    </row>
    <row r="27" spans="1:17" x14ac:dyDescent="0.3">
      <c r="A27" t="s">
        <v>84</v>
      </c>
      <c r="B27" t="s">
        <v>85</v>
      </c>
      <c r="C27" t="str">
        <f>IFERROR(VLOOKUP(Table1[[#This Row],[Ticker]],[1]!Table1[[Symbol]:[Industry]],2,FALSE),"-")</f>
        <v>-</v>
      </c>
      <c r="D27" t="s">
        <v>86</v>
      </c>
      <c r="E27">
        <v>307803.48338980402</v>
      </c>
      <c r="F27">
        <v>330.95</v>
      </c>
      <c r="G27">
        <v>49.843407645866698</v>
      </c>
      <c r="H27">
        <v>-0.75768630716860796</v>
      </c>
      <c r="I27">
        <v>28.166802734637699</v>
      </c>
      <c r="J27">
        <v>-0.66790709178126495</v>
      </c>
      <c r="K27">
        <v>311.13767938839101</v>
      </c>
      <c r="L27">
        <v>265.22101470191001</v>
      </c>
      <c r="M27">
        <v>59.9064550375994</v>
      </c>
      <c r="N27">
        <v>0.85869191231270103</v>
      </c>
      <c r="O27">
        <v>5.3633479377549396</v>
      </c>
      <c r="P27">
        <v>86.424447260949094</v>
      </c>
      <c r="Q27">
        <v>0.110700992941398</v>
      </c>
    </row>
    <row r="28" spans="1:17" x14ac:dyDescent="0.3">
      <c r="A28" t="s">
        <v>87</v>
      </c>
      <c r="B28" t="s">
        <v>88</v>
      </c>
      <c r="C28" t="str">
        <f>IFERROR(VLOOKUP(Table1[[#This Row],[Ticker]],[1]!Table1[[Symbol]:[Industry]],2,FALSE),"-")</f>
        <v>-</v>
      </c>
      <c r="D28" t="s">
        <v>89</v>
      </c>
      <c r="E28">
        <v>306934.51984889997</v>
      </c>
      <c r="F28">
        <v>4716.75</v>
      </c>
      <c r="G28">
        <v>-7.5557533722060599</v>
      </c>
      <c r="H28">
        <v>2.5095115981071201</v>
      </c>
      <c r="I28">
        <v>6.3689261638127297</v>
      </c>
      <c r="J28">
        <v>-2.7341362237009301</v>
      </c>
      <c r="K28">
        <v>4648.3314519207797</v>
      </c>
      <c r="L28">
        <v>4225.5579553944199</v>
      </c>
      <c r="M28">
        <v>44.366367977253702</v>
      </c>
      <c r="N28">
        <v>1.4731609027958601</v>
      </c>
      <c r="O28">
        <v>10.648221762866299</v>
      </c>
      <c r="P28">
        <v>35.1020408163265</v>
      </c>
      <c r="Q28">
        <v>1.059260567405E-2</v>
      </c>
    </row>
    <row r="29" spans="1:17" x14ac:dyDescent="0.3">
      <c r="A29" t="s">
        <v>90</v>
      </c>
      <c r="B29" t="s">
        <v>91</v>
      </c>
      <c r="C29" t="str">
        <f>IFERROR(VLOOKUP(Table1[[#This Row],[Ticker]],[1]!Table1[[Symbol]:[Industry]],2,FALSE),"-")</f>
        <v>-</v>
      </c>
      <c r="D29" t="s">
        <v>92</v>
      </c>
      <c r="E29">
        <v>301973.49625520001</v>
      </c>
      <c r="F29">
        <v>3404.2</v>
      </c>
      <c r="G29">
        <v>-14.137088945493</v>
      </c>
      <c r="H29">
        <v>-5.7240628506825297</v>
      </c>
      <c r="I29">
        <v>-18.616636404811398</v>
      </c>
      <c r="J29">
        <v>-3.6297631205780201</v>
      </c>
      <c r="K29">
        <v>3438.68085270138</v>
      </c>
      <c r="L29">
        <v>3404.6642942949902</v>
      </c>
      <c r="M29">
        <v>48.826137377633898</v>
      </c>
      <c r="N29">
        <v>1.1790818249653401</v>
      </c>
      <c r="O29">
        <v>14.181011691439901</v>
      </c>
      <c r="P29">
        <v>18.1009210914326</v>
      </c>
      <c r="Q29">
        <v>7.3919898858236993E-2</v>
      </c>
    </row>
    <row r="30" spans="1:17" x14ac:dyDescent="0.3">
      <c r="A30" t="s">
        <v>93</v>
      </c>
      <c r="B30" t="s">
        <v>94</v>
      </c>
      <c r="C30" t="str">
        <f>IFERROR(VLOOKUP(Table1[[#This Row],[Ticker]],[1]!Table1[[Symbol]:[Industry]],2,FALSE),"-")</f>
        <v>-</v>
      </c>
      <c r="D30" t="s">
        <v>95</v>
      </c>
      <c r="E30">
        <v>291589.49079200497</v>
      </c>
      <c r="F30">
        <v>473.15</v>
      </c>
      <c r="G30">
        <v>81.649402156970794</v>
      </c>
      <c r="H30">
        <v>-10.5791140431242</v>
      </c>
      <c r="I30">
        <v>13.954564833495899</v>
      </c>
      <c r="J30">
        <v>-5.50028208433414</v>
      </c>
      <c r="K30">
        <v>469.09463824531798</v>
      </c>
      <c r="L30">
        <v>402.88228132751101</v>
      </c>
      <c r="M30">
        <v>46.343763970158399</v>
      </c>
      <c r="N30">
        <v>0.70406355525383402</v>
      </c>
      <c r="O30">
        <v>11.4657085490859</v>
      </c>
      <c r="P30">
        <v>111.08632612090101</v>
      </c>
      <c r="Q30">
        <v>0.13186791005255</v>
      </c>
    </row>
    <row r="31" spans="1:17" x14ac:dyDescent="0.3">
      <c r="A31" t="s">
        <v>96</v>
      </c>
      <c r="B31" t="s">
        <v>97</v>
      </c>
      <c r="C31" t="str">
        <f>IFERROR(VLOOKUP(Table1[[#This Row],[Ticker]],[1]!Table1[[Symbol]:[Industry]],2,FALSE),"-")</f>
        <v>-</v>
      </c>
      <c r="D31" t="s">
        <v>98</v>
      </c>
      <c r="E31">
        <v>283351.72966463998</v>
      </c>
      <c r="F31">
        <v>1788.8</v>
      </c>
      <c r="G31">
        <v>60.428417465076599</v>
      </c>
      <c r="H31">
        <v>-10.814422208034699</v>
      </c>
      <c r="I31">
        <v>4.3451230480273404</v>
      </c>
      <c r="J31">
        <v>-2.2701766329823099</v>
      </c>
      <c r="K31">
        <v>1822.42133115146</v>
      </c>
      <c r="L31">
        <v>1627.3408854082099</v>
      </c>
      <c r="M31">
        <v>45.010811252086803</v>
      </c>
      <c r="N31">
        <v>0.44900260652421597</v>
      </c>
      <c r="O31">
        <v>21.53957960644</v>
      </c>
      <c r="P31">
        <v>119.336643982588</v>
      </c>
      <c r="Q31">
        <v>5.4495410528353001E-2</v>
      </c>
    </row>
    <row r="32" spans="1:17" x14ac:dyDescent="0.3">
      <c r="A32" t="s">
        <v>99</v>
      </c>
      <c r="B32" t="s">
        <v>100</v>
      </c>
      <c r="C32" t="str">
        <f>IFERROR(VLOOKUP(Table1[[#This Row],[Ticker]],[1]!Table1[[Symbol]:[Industry]],2,FALSE),"-")</f>
        <v>-</v>
      </c>
      <c r="D32" t="s">
        <v>101</v>
      </c>
      <c r="E32">
        <v>282948.48683499999</v>
      </c>
      <c r="F32">
        <v>669.65</v>
      </c>
      <c r="G32">
        <v>91.640691608496596</v>
      </c>
      <c r="H32">
        <v>-11.9137345861485</v>
      </c>
      <c r="I32">
        <v>103.97136334299699</v>
      </c>
      <c r="J32">
        <v>0.86997168438424299</v>
      </c>
      <c r="K32">
        <v>594.76467343881802</v>
      </c>
      <c r="L32">
        <v>430.129405958973</v>
      </c>
      <c r="M32">
        <v>53.455970186061201</v>
      </c>
      <c r="N32">
        <v>0.234428785105111</v>
      </c>
      <c r="O32">
        <v>20.615246770701098</v>
      </c>
      <c r="P32">
        <v>135.29515108924801</v>
      </c>
      <c r="Q32">
        <v>5.6517463791797E-2</v>
      </c>
    </row>
    <row r="33" spans="1:17" x14ac:dyDescent="0.3">
      <c r="A33" t="s">
        <v>102</v>
      </c>
      <c r="B33" t="s">
        <v>103</v>
      </c>
      <c r="C33" t="str">
        <f>IFERROR(VLOOKUP(Table1[[#This Row],[Ticker]],[1]!Table1[[Symbol]:[Industry]],2,FALSE),"-")</f>
        <v>-</v>
      </c>
      <c r="D33" t="s">
        <v>104</v>
      </c>
      <c r="E33">
        <v>279699.06832657498</v>
      </c>
      <c r="F33">
        <v>2917.05</v>
      </c>
      <c r="G33">
        <v>-39.435787822491498</v>
      </c>
      <c r="H33">
        <v>-4.6273422099925403</v>
      </c>
      <c r="I33">
        <v>-24.383048534774399</v>
      </c>
      <c r="J33">
        <v>-3.5290053341665799</v>
      </c>
      <c r="K33">
        <v>2889.9008575626499</v>
      </c>
      <c r="L33">
        <v>2987.8003130764901</v>
      </c>
      <c r="M33">
        <v>58.222852939634599</v>
      </c>
      <c r="N33">
        <v>0.89640240277628402</v>
      </c>
      <c r="O33">
        <v>22.315352839341099</v>
      </c>
      <c r="P33">
        <v>9.2487172765065093</v>
      </c>
      <c r="Q33">
        <v>-8.0462017935260005E-2</v>
      </c>
    </row>
    <row r="34" spans="1:17" x14ac:dyDescent="0.3">
      <c r="A34" t="s">
        <v>105</v>
      </c>
      <c r="B34" t="s">
        <v>106</v>
      </c>
      <c r="C34" t="str">
        <f>IFERROR(VLOOKUP(Table1[[#This Row],[Ticker]],[1]!Table1[[Symbol]:[Industry]],2,FALSE),"-")</f>
        <v>-</v>
      </c>
      <c r="D34" t="s">
        <v>59</v>
      </c>
      <c r="E34">
        <v>277159.63230026001</v>
      </c>
      <c r="F34">
        <v>718.6</v>
      </c>
      <c r="G34">
        <v>155.63382435729</v>
      </c>
      <c r="H34">
        <v>-4.1154447569205201</v>
      </c>
      <c r="I34">
        <v>27.046525718243799</v>
      </c>
      <c r="J34">
        <v>-5.6539252350907203</v>
      </c>
      <c r="K34">
        <v>687.707603303057</v>
      </c>
      <c r="L34">
        <v>547.86677619126203</v>
      </c>
      <c r="M34">
        <v>40.380839707237101</v>
      </c>
      <c r="N34">
        <v>0.93583312618061198</v>
      </c>
      <c r="O34">
        <v>24.666017255775099</v>
      </c>
      <c r="P34">
        <v>204.685181259274</v>
      </c>
      <c r="Q34">
        <v>0.162376507330974</v>
      </c>
    </row>
    <row r="35" spans="1:17" x14ac:dyDescent="0.3">
      <c r="A35" t="s">
        <v>107</v>
      </c>
      <c r="B35" t="s">
        <v>108</v>
      </c>
      <c r="C35" t="str">
        <f>IFERROR(VLOOKUP(Table1[[#This Row],[Ticker]],[1]!Table1[[Symbol]:[Industry]],2,FALSE),"-")</f>
        <v>-</v>
      </c>
      <c r="D35" t="s">
        <v>109</v>
      </c>
      <c r="E35">
        <v>274372.85046475002</v>
      </c>
      <c r="F35">
        <v>7704.5</v>
      </c>
      <c r="G35">
        <v>78.090964501664004</v>
      </c>
      <c r="H35">
        <v>3.3053840464825002</v>
      </c>
      <c r="I35">
        <v>84.317364278442298</v>
      </c>
      <c r="J35">
        <v>1.44625106082958</v>
      </c>
      <c r="K35">
        <v>6797.6954326532696</v>
      </c>
      <c r="L35">
        <v>5217.0399667046304</v>
      </c>
      <c r="M35">
        <v>62.469790012063299</v>
      </c>
      <c r="N35">
        <v>1.0732047195777701</v>
      </c>
      <c r="O35">
        <v>2.9826724641443398</v>
      </c>
      <c r="P35">
        <v>137.353666050523</v>
      </c>
      <c r="Q35">
        <v>0.186935531584321</v>
      </c>
    </row>
    <row r="36" spans="1:17" x14ac:dyDescent="0.3">
      <c r="A36" t="s">
        <v>110</v>
      </c>
      <c r="B36" t="s">
        <v>111</v>
      </c>
      <c r="C36" t="str">
        <f>IFERROR(VLOOKUP(Table1[[#This Row],[Ticker]],[1]!Table1[[Symbol]:[Industry]],2,FALSE),"-")</f>
        <v>-</v>
      </c>
      <c r="D36" t="s">
        <v>21</v>
      </c>
      <c r="E36">
        <v>268968.35006415501</v>
      </c>
      <c r="F36">
        <v>514.85</v>
      </c>
      <c r="G36">
        <v>4.7030208941496996</v>
      </c>
      <c r="H36">
        <v>7.1872220502932498</v>
      </c>
      <c r="I36">
        <v>-0.57719496433448403</v>
      </c>
      <c r="J36">
        <v>0.53634933841463295</v>
      </c>
      <c r="K36">
        <v>475.00618769672599</v>
      </c>
      <c r="L36">
        <v>458.18017114911402</v>
      </c>
      <c r="M36">
        <v>80.678568370131103</v>
      </c>
      <c r="N36">
        <v>1.2799313377702299</v>
      </c>
      <c r="O36">
        <v>6.0308827813926298</v>
      </c>
      <c r="P36">
        <v>37.275029996000498</v>
      </c>
      <c r="Q36">
        <v>-8.8725883838484995E-2</v>
      </c>
    </row>
    <row r="37" spans="1:17" x14ac:dyDescent="0.3">
      <c r="A37" t="s">
        <v>112</v>
      </c>
      <c r="B37" t="s">
        <v>113</v>
      </c>
      <c r="C37" t="str">
        <f>IFERROR(VLOOKUP(Table1[[#This Row],[Ticker]],[1]!Table1[[Symbol]:[Industry]],2,FALSE),"-")</f>
        <v>-</v>
      </c>
      <c r="D37" t="s">
        <v>114</v>
      </c>
      <c r="E37">
        <v>265266.83285974001</v>
      </c>
      <c r="F37">
        <v>9501.65</v>
      </c>
      <c r="G37">
        <v>74.906652886814399</v>
      </c>
      <c r="H37">
        <v>0.26184959911827899</v>
      </c>
      <c r="I37">
        <v>31.497770085356699</v>
      </c>
      <c r="J37">
        <v>-4.6233153368996103</v>
      </c>
      <c r="K37">
        <v>9249.8469132616101</v>
      </c>
      <c r="L37">
        <v>7706.0290088266902</v>
      </c>
      <c r="M37">
        <v>43.334482954448497</v>
      </c>
      <c r="N37">
        <v>0.76182378045390897</v>
      </c>
      <c r="O37">
        <v>5.6532286497608304</v>
      </c>
      <c r="P37">
        <v>109.241356529398</v>
      </c>
      <c r="Q37">
        <v>9.7366674816924001E-2</v>
      </c>
    </row>
    <row r="38" spans="1:17" x14ac:dyDescent="0.3">
      <c r="A38" t="s">
        <v>115</v>
      </c>
      <c r="B38" t="s">
        <v>116</v>
      </c>
      <c r="C38" t="str">
        <f>IFERROR(VLOOKUP(Table1[[#This Row],[Ticker]],[1]!Table1[[Symbol]:[Industry]],2,FALSE),"-")</f>
        <v>-</v>
      </c>
      <c r="D38" t="s">
        <v>37</v>
      </c>
      <c r="E38">
        <v>253109.44615527001</v>
      </c>
      <c r="F38">
        <v>1588.15</v>
      </c>
      <c r="G38">
        <v>-21.994755984359301</v>
      </c>
      <c r="H38">
        <v>-4.6695958243207301</v>
      </c>
      <c r="I38">
        <v>-15.7828235256274</v>
      </c>
      <c r="J38">
        <v>-1.7985871825217401</v>
      </c>
      <c r="K38">
        <v>1588.23182542984</v>
      </c>
      <c r="L38">
        <v>1588.56686288434</v>
      </c>
      <c r="M38">
        <v>50.904993353229102</v>
      </c>
      <c r="N38">
        <v>1.12953436719362</v>
      </c>
      <c r="O38">
        <v>9.6244057551238793</v>
      </c>
      <c r="P38">
        <v>11.9164229590218</v>
      </c>
      <c r="Q38">
        <v>-2.979720963854E-3</v>
      </c>
    </row>
    <row r="39" spans="1:17" x14ac:dyDescent="0.3">
      <c r="A39" t="s">
        <v>117</v>
      </c>
      <c r="B39" t="s">
        <v>118</v>
      </c>
      <c r="C39" t="str">
        <f>IFERROR(VLOOKUP(Table1[[#This Row],[Ticker]],[1]!Table1[[Symbol]:[Industry]],2,FALSE),"-")</f>
        <v>-</v>
      </c>
      <c r="D39" t="s">
        <v>119</v>
      </c>
      <c r="E39">
        <v>246019.1617314</v>
      </c>
      <c r="F39">
        <v>2551.65</v>
      </c>
      <c r="G39">
        <v>-14.3678836567139</v>
      </c>
      <c r="H39">
        <v>-1.8453526085398899</v>
      </c>
      <c r="I39">
        <v>-13.042001838466501</v>
      </c>
      <c r="J39">
        <v>-2.0158036982379399</v>
      </c>
      <c r="K39">
        <v>2507.4043655507799</v>
      </c>
      <c r="L39">
        <v>2445.8682020358401</v>
      </c>
      <c r="M39">
        <v>60.676065935539</v>
      </c>
      <c r="N39">
        <v>0.69578275789987098</v>
      </c>
      <c r="O39">
        <v>8.5297748515666196</v>
      </c>
      <c r="P39">
        <v>18.9580419580419</v>
      </c>
      <c r="Q39">
        <v>-5.4622364722520002E-3</v>
      </c>
    </row>
    <row r="40" spans="1:17" x14ac:dyDescent="0.3">
      <c r="A40" t="s">
        <v>120</v>
      </c>
      <c r="B40" t="s">
        <v>121</v>
      </c>
      <c r="C40" t="str">
        <f>IFERROR(VLOOKUP(Table1[[#This Row],[Ticker]],[1]!Table1[[Symbol]:[Industry]],2,FALSE),"-")</f>
        <v>-</v>
      </c>
      <c r="D40" t="s">
        <v>18</v>
      </c>
      <c r="E40">
        <v>233890.07133762899</v>
      </c>
      <c r="F40">
        <v>165.63</v>
      </c>
      <c r="G40">
        <v>56.156315617208101</v>
      </c>
      <c r="H40">
        <v>-8.3112110439078695</v>
      </c>
      <c r="I40">
        <v>14.052101184186199</v>
      </c>
      <c r="J40">
        <v>-5.32351023810343</v>
      </c>
      <c r="K40">
        <v>165.73674253930599</v>
      </c>
      <c r="L40">
        <v>145.06675677426799</v>
      </c>
      <c r="M40">
        <v>48.988547249663</v>
      </c>
      <c r="N40">
        <v>0.69053106497666905</v>
      </c>
      <c r="O40">
        <v>18.8190545191088</v>
      </c>
      <c r="P40">
        <v>93.719298245613999</v>
      </c>
      <c r="Q40">
        <v>9.4308018109772004E-2</v>
      </c>
    </row>
    <row r="41" spans="1:17" x14ac:dyDescent="0.3">
      <c r="A41" t="s">
        <v>122</v>
      </c>
      <c r="B41" t="s">
        <v>123</v>
      </c>
      <c r="C41" t="str">
        <f>IFERROR(VLOOKUP(Table1[[#This Row],[Ticker]],[1]!Table1[[Symbol]:[Industry]],2,FALSE),"-")</f>
        <v>-</v>
      </c>
      <c r="D41" t="s">
        <v>49</v>
      </c>
      <c r="E41">
        <v>227542.87319322</v>
      </c>
      <c r="F41">
        <v>358.15</v>
      </c>
      <c r="G41">
        <v>17.335711245894899</v>
      </c>
      <c r="H41">
        <v>-6.7091202294857801</v>
      </c>
      <c r="I41">
        <v>43.233807717343304</v>
      </c>
      <c r="J41">
        <v>-5.5427616014315397</v>
      </c>
      <c r="K41">
        <v>353.609708455548</v>
      </c>
      <c r="L41">
        <v>288.87529527111201</v>
      </c>
      <c r="M41">
        <v>51.918319039377998</v>
      </c>
      <c r="N41">
        <v>0.86963654838289695</v>
      </c>
      <c r="O41">
        <v>10.2052212760016</v>
      </c>
      <c r="P41">
        <v>76.602564102564003</v>
      </c>
    </row>
    <row r="42" spans="1:17" x14ac:dyDescent="0.3">
      <c r="A42" t="s">
        <v>124</v>
      </c>
      <c r="B42" t="s">
        <v>125</v>
      </c>
      <c r="C42" t="str">
        <f>IFERROR(VLOOKUP(Table1[[#This Row],[Ticker]],[1]!Table1[[Symbol]:[Industry]],2,FALSE),"-")</f>
        <v>-</v>
      </c>
      <c r="D42" t="s">
        <v>126</v>
      </c>
      <c r="E42">
        <v>227143.70278600001</v>
      </c>
      <c r="F42">
        <v>173.81</v>
      </c>
      <c r="G42">
        <v>405.78561363416702</v>
      </c>
      <c r="H42">
        <v>-11.776881350784</v>
      </c>
      <c r="I42">
        <v>69.959274894037904</v>
      </c>
      <c r="J42">
        <v>-1.7795778291969</v>
      </c>
      <c r="K42">
        <v>167.091394686342</v>
      </c>
      <c r="L42">
        <v>128.58913060014899</v>
      </c>
      <c r="M42">
        <v>47.149154914673097</v>
      </c>
      <c r="N42">
        <v>0.61789440557471798</v>
      </c>
      <c r="O42">
        <v>15.068177895403</v>
      </c>
      <c r="P42">
        <v>437.27975270479101</v>
      </c>
      <c r="Q42">
        <v>0.16524730424887801</v>
      </c>
    </row>
    <row r="43" spans="1:17" x14ac:dyDescent="0.3">
      <c r="A43" t="s">
        <v>127</v>
      </c>
      <c r="B43" t="s">
        <v>128</v>
      </c>
      <c r="C43" t="str">
        <f>IFERROR(VLOOKUP(Table1[[#This Row],[Ticker]],[1]!Table1[[Symbol]:[Industry]],2,FALSE),"-")</f>
        <v>-</v>
      </c>
      <c r="D43" t="s">
        <v>129</v>
      </c>
      <c r="E43">
        <v>226960.19101484999</v>
      </c>
      <c r="F43">
        <v>931.5</v>
      </c>
      <c r="G43">
        <v>-7.6526444633153998</v>
      </c>
      <c r="H43">
        <v>-0.92986257218380997</v>
      </c>
      <c r="I43">
        <v>-4.4919556428837604</v>
      </c>
      <c r="J43">
        <v>-0.64484046160512698</v>
      </c>
      <c r="K43">
        <v>896.47774356781099</v>
      </c>
      <c r="L43">
        <v>838.77669445161098</v>
      </c>
      <c r="M43">
        <v>55.393816227035401</v>
      </c>
      <c r="N43">
        <v>0.94427590564153396</v>
      </c>
      <c r="O43">
        <v>1.9216317767042299</v>
      </c>
      <c r="P43">
        <v>28.8381742738589</v>
      </c>
      <c r="Q43">
        <v>-2.465425185077E-3</v>
      </c>
    </row>
    <row r="44" spans="1:17" x14ac:dyDescent="0.3">
      <c r="A44" t="s">
        <v>130</v>
      </c>
      <c r="B44" t="s">
        <v>131</v>
      </c>
      <c r="C44" t="str">
        <f>IFERROR(VLOOKUP(Table1[[#This Row],[Ticker]],[1]!Table1[[Symbol]:[Industry]],2,FALSE),"-")</f>
        <v>-</v>
      </c>
      <c r="D44" t="s">
        <v>132</v>
      </c>
      <c r="E44">
        <v>223606.13437911001</v>
      </c>
      <c r="F44">
        <v>305.89999999999998</v>
      </c>
      <c r="G44">
        <v>126.775914808235</v>
      </c>
      <c r="H44">
        <v>-1.5611168160251501</v>
      </c>
      <c r="I44">
        <v>57.184863758496299</v>
      </c>
      <c r="J44">
        <v>-4.8369943343053796</v>
      </c>
      <c r="K44">
        <v>272.916699672422</v>
      </c>
      <c r="L44">
        <v>208.37590273093701</v>
      </c>
      <c r="M44">
        <v>55.748197587110297</v>
      </c>
      <c r="N44">
        <v>0.907398656173102</v>
      </c>
      <c r="O44">
        <v>5.5900621118012399</v>
      </c>
      <c r="P44">
        <v>159.017781541066</v>
      </c>
      <c r="Q44">
        <v>0.21878063195625</v>
      </c>
    </row>
    <row r="45" spans="1:17" x14ac:dyDescent="0.3">
      <c r="A45" t="s">
        <v>133</v>
      </c>
      <c r="B45" t="s">
        <v>134</v>
      </c>
      <c r="C45" t="str">
        <f>IFERROR(VLOOKUP(Table1[[#This Row],[Ticker]],[1]!Table1[[Symbol]:[Industry]],2,FALSE),"-")</f>
        <v>-</v>
      </c>
      <c r="D45" t="s">
        <v>129</v>
      </c>
      <c r="E45">
        <v>217225.93234494099</v>
      </c>
      <c r="F45">
        <v>174.01</v>
      </c>
      <c r="G45">
        <v>29.4354098030066</v>
      </c>
      <c r="H45">
        <v>-5.9776247259725697</v>
      </c>
      <c r="I45">
        <v>15.7092063646091</v>
      </c>
      <c r="J45">
        <v>-5.2131319868171797</v>
      </c>
      <c r="K45">
        <v>170.65924047564499</v>
      </c>
      <c r="L45">
        <v>149.09094202425899</v>
      </c>
      <c r="M45">
        <v>41.109886035230602</v>
      </c>
      <c r="N45">
        <v>0.777619901041255</v>
      </c>
      <c r="O45">
        <v>6.0858571346474397</v>
      </c>
      <c r="P45">
        <v>57.6177536231883</v>
      </c>
      <c r="Q45">
        <v>2.3315703585598001E-2</v>
      </c>
    </row>
    <row r="46" spans="1:17" x14ac:dyDescent="0.3">
      <c r="A46" t="s">
        <v>135</v>
      </c>
      <c r="B46" t="s">
        <v>136</v>
      </c>
      <c r="C46" t="str">
        <f>IFERROR(VLOOKUP(Table1[[#This Row],[Ticker]],[1]!Table1[[Symbol]:[Industry]],2,FALSE),"-")</f>
        <v>-</v>
      </c>
      <c r="D46" t="s">
        <v>137</v>
      </c>
      <c r="E46">
        <v>211743.81529835</v>
      </c>
      <c r="F46">
        <v>1629.5</v>
      </c>
      <c r="G46">
        <v>80.039519286004605</v>
      </c>
      <c r="H46">
        <v>5.1963335057659101</v>
      </c>
      <c r="I46">
        <v>21.396767339748202</v>
      </c>
      <c r="J46">
        <v>-0.84853489012628103</v>
      </c>
      <c r="K46">
        <v>1509.79773952605</v>
      </c>
      <c r="L46">
        <v>1283.23407181115</v>
      </c>
      <c r="M46">
        <v>66.238225647526093</v>
      </c>
      <c r="N46">
        <v>0.96448007317596696</v>
      </c>
      <c r="O46">
        <v>2.6081620128873801</v>
      </c>
      <c r="P46">
        <v>108.629409128736</v>
      </c>
      <c r="Q46">
        <v>0.23949195917284399</v>
      </c>
    </row>
    <row r="47" spans="1:17" x14ac:dyDescent="0.3">
      <c r="A47" t="s">
        <v>138</v>
      </c>
      <c r="B47" t="s">
        <v>139</v>
      </c>
      <c r="C47" t="str">
        <f>IFERROR(VLOOKUP(Table1[[#This Row],[Ticker]],[1]!Table1[[Symbol]:[Industry]],2,FALSE),"-")</f>
        <v>-</v>
      </c>
      <c r="D47" t="s">
        <v>140</v>
      </c>
      <c r="E47">
        <v>204151.33295235</v>
      </c>
      <c r="F47">
        <v>824.75</v>
      </c>
      <c r="G47">
        <v>43.179152785871899</v>
      </c>
      <c r="H47">
        <v>-8.0351815377438101</v>
      </c>
      <c r="I47">
        <v>2.94068732661807</v>
      </c>
      <c r="J47">
        <v>-8.8197923010797599</v>
      </c>
      <c r="K47">
        <v>847.25408808807799</v>
      </c>
      <c r="L47">
        <v>757.42974162219298</v>
      </c>
      <c r="M47">
        <v>40.504541112186402</v>
      </c>
      <c r="N47">
        <v>0.88724255648376504</v>
      </c>
      <c r="O47">
        <v>17.320400121248799</v>
      </c>
      <c r="P47">
        <v>78.112514847208701</v>
      </c>
      <c r="Q47">
        <v>0.13338503198906401</v>
      </c>
    </row>
    <row r="48" spans="1:17" x14ac:dyDescent="0.3">
      <c r="A48" t="s">
        <v>141</v>
      </c>
      <c r="B48" t="s">
        <v>142</v>
      </c>
      <c r="C48" t="str">
        <f>IFERROR(VLOOKUP(Table1[[#This Row],[Ticker]],[1]!Table1[[Symbol]:[Industry]],2,FALSE),"-")</f>
        <v>-</v>
      </c>
      <c r="D48" t="s">
        <v>143</v>
      </c>
      <c r="E48">
        <v>194803.08956068501</v>
      </c>
      <c r="F48">
        <v>5479.85</v>
      </c>
      <c r="G48">
        <v>183.161114227968</v>
      </c>
      <c r="H48">
        <v>7.9088473913104904</v>
      </c>
      <c r="I48">
        <v>70.844114492239399</v>
      </c>
      <c r="J48">
        <v>-2.53816011448261</v>
      </c>
      <c r="K48">
        <v>4755.8649138852697</v>
      </c>
      <c r="L48">
        <v>3637.2248336892098</v>
      </c>
      <c r="M48">
        <v>74.212915525684096</v>
      </c>
      <c r="N48">
        <v>0.939381978567011</v>
      </c>
      <c r="O48">
        <v>0.53194886721350498</v>
      </c>
      <c r="P48">
        <v>230.61932486651099</v>
      </c>
      <c r="Q48">
        <v>0.248318583432342</v>
      </c>
    </row>
    <row r="49" spans="1:17" x14ac:dyDescent="0.3">
      <c r="A49" t="s">
        <v>144</v>
      </c>
      <c r="B49" t="s">
        <v>145</v>
      </c>
      <c r="C49" t="str">
        <f>IFERROR(VLOOKUP(Table1[[#This Row],[Ticker]],[1]!Table1[[Symbol]:[Industry]],2,FALSE),"-")</f>
        <v>-</v>
      </c>
      <c r="D49" t="s">
        <v>80</v>
      </c>
      <c r="E49">
        <v>183663.58156327499</v>
      </c>
      <c r="F49">
        <v>2670.45</v>
      </c>
      <c r="G49">
        <v>27.252935035549399</v>
      </c>
      <c r="H49">
        <v>5.0875936385691096</v>
      </c>
      <c r="I49">
        <v>15.038404976333799</v>
      </c>
      <c r="J49">
        <v>3.3761231342706601</v>
      </c>
      <c r="K49">
        <v>2411.9289083396402</v>
      </c>
      <c r="L49">
        <v>2180.47183097692</v>
      </c>
      <c r="M49">
        <v>83.029987141958898</v>
      </c>
      <c r="N49">
        <v>1.7072327346223499</v>
      </c>
      <c r="O49">
        <v>0.31829841412496201</v>
      </c>
      <c r="P49">
        <v>54.907888078326401</v>
      </c>
      <c r="Q49">
        <v>6.0316098777822E-2</v>
      </c>
    </row>
    <row r="50" spans="1:17" x14ac:dyDescent="0.3">
      <c r="A50" t="s">
        <v>146</v>
      </c>
      <c r="B50" t="s">
        <v>147</v>
      </c>
      <c r="C50" t="str">
        <f>IFERROR(VLOOKUP(Table1[[#This Row],[Ticker]],[1]!Table1[[Symbol]:[Industry]],2,FALSE),"-")</f>
        <v>-</v>
      </c>
      <c r="D50" t="s">
        <v>148</v>
      </c>
      <c r="E50">
        <v>179929.28212875</v>
      </c>
      <c r="F50">
        <v>8490.9</v>
      </c>
      <c r="G50">
        <v>65.931983211430804</v>
      </c>
      <c r="H50">
        <v>-1.12291420139408</v>
      </c>
      <c r="I50">
        <v>72.629179098537904</v>
      </c>
      <c r="J50">
        <v>-1.6218057084053501</v>
      </c>
      <c r="K50">
        <v>7817.6590387364004</v>
      </c>
      <c r="L50">
        <v>6012.4451606175598</v>
      </c>
      <c r="M50">
        <v>52.413759159896003</v>
      </c>
      <c r="N50">
        <v>1.06840403885607</v>
      </c>
      <c r="O50">
        <v>7.76183914543806</v>
      </c>
      <c r="P50">
        <v>120.542857142857</v>
      </c>
      <c r="Q50">
        <v>0.18380217363106899</v>
      </c>
    </row>
    <row r="51" spans="1:17" x14ac:dyDescent="0.3">
      <c r="A51" t="s">
        <v>149</v>
      </c>
      <c r="B51" t="s">
        <v>150</v>
      </c>
      <c r="C51" t="str">
        <f>IFERROR(VLOOKUP(Table1[[#This Row],[Ticker]],[1]!Table1[[Symbol]:[Industry]],2,FALSE),"-")</f>
        <v>-</v>
      </c>
      <c r="D51" t="s">
        <v>151</v>
      </c>
      <c r="E51">
        <v>174235.62958965599</v>
      </c>
      <c r="F51">
        <v>200.56</v>
      </c>
      <c r="G51">
        <v>140.131455558846</v>
      </c>
      <c r="H51">
        <v>4.3481173282523002</v>
      </c>
      <c r="I51">
        <v>52.5441213591332</v>
      </c>
      <c r="J51">
        <v>-0.97991486997883104</v>
      </c>
      <c r="K51">
        <v>186.54894104477</v>
      </c>
      <c r="L51">
        <v>151.736556899379</v>
      </c>
      <c r="M51">
        <v>64.962321013011504</v>
      </c>
      <c r="N51">
        <v>1.1459233218179099</v>
      </c>
      <c r="O51">
        <v>3.3107299561228398</v>
      </c>
      <c r="P51">
        <v>174.73972602739701</v>
      </c>
      <c r="Q51">
        <v>3.9781893109899998E-2</v>
      </c>
    </row>
    <row r="52" spans="1:17" x14ac:dyDescent="0.3">
      <c r="A52" t="s">
        <v>152</v>
      </c>
      <c r="B52" t="s">
        <v>153</v>
      </c>
      <c r="C52" t="str">
        <f>IFERROR(VLOOKUP(Table1[[#This Row],[Ticker]],[1]!Table1[[Symbol]:[Industry]],2,FALSE),"-")</f>
        <v>-</v>
      </c>
      <c r="D52" t="s">
        <v>154</v>
      </c>
      <c r="E52">
        <v>168453.84624680001</v>
      </c>
      <c r="F52">
        <v>454</v>
      </c>
      <c r="G52">
        <v>31.7922867794212</v>
      </c>
      <c r="H52">
        <v>-9.7344653908711098</v>
      </c>
      <c r="I52">
        <v>66.028364741454695</v>
      </c>
      <c r="J52">
        <v>-8.1488956093312108</v>
      </c>
      <c r="K52">
        <v>420.54995634206603</v>
      </c>
      <c r="L52">
        <v>332.87798103822001</v>
      </c>
      <c r="M52">
        <v>52.245862286907602</v>
      </c>
      <c r="N52">
        <v>1.40862413335196</v>
      </c>
      <c r="O52">
        <v>11.6189427312775</v>
      </c>
      <c r="P52">
        <v>118.26923076923001</v>
      </c>
      <c r="Q52">
        <v>4.3354002084679003E-2</v>
      </c>
    </row>
    <row r="53" spans="1:17" x14ac:dyDescent="0.3">
      <c r="A53" t="s">
        <v>155</v>
      </c>
      <c r="B53" t="s">
        <v>156</v>
      </c>
      <c r="C53" t="str">
        <f>IFERROR(VLOOKUP(Table1[[#This Row],[Ticker]],[1]!Table1[[Symbol]:[Industry]],2,FALSE),"-")</f>
        <v>-</v>
      </c>
      <c r="D53" t="s">
        <v>80</v>
      </c>
      <c r="E53">
        <v>165090.85111295001</v>
      </c>
      <c r="F53">
        <v>670.25</v>
      </c>
      <c r="G53">
        <v>27.789156028731</v>
      </c>
      <c r="H53">
        <v>-0.14706932847568399</v>
      </c>
      <c r="I53">
        <v>20.087353528033901</v>
      </c>
      <c r="J53">
        <v>-1.94802003406534</v>
      </c>
      <c r="K53">
        <v>632.88987823544198</v>
      </c>
      <c r="L53">
        <v>562.12728694840405</v>
      </c>
      <c r="M53">
        <v>62.423126516010399</v>
      </c>
      <c r="N53">
        <v>1.22158155127158</v>
      </c>
      <c r="O53">
        <v>2.7974636329727698</v>
      </c>
      <c r="P53">
        <v>65.882935280287001</v>
      </c>
      <c r="Q53">
        <v>6.2381913131489997E-2</v>
      </c>
    </row>
    <row r="54" spans="1:17" x14ac:dyDescent="0.3">
      <c r="A54" t="s">
        <v>157</v>
      </c>
      <c r="B54" t="s">
        <v>158</v>
      </c>
      <c r="C54" t="str">
        <f>IFERROR(VLOOKUP(Table1[[#This Row],[Ticker]],[1]!Table1[[Symbol]:[Industry]],2,FALSE),"-")</f>
        <v>-</v>
      </c>
      <c r="D54" t="s">
        <v>159</v>
      </c>
      <c r="E54">
        <v>163201.862001425</v>
      </c>
      <c r="F54">
        <v>4228.25</v>
      </c>
      <c r="G54">
        <v>34.7584412284412</v>
      </c>
      <c r="H54">
        <v>-5.5711249013906503</v>
      </c>
      <c r="I54">
        <v>34.208695254660299</v>
      </c>
      <c r="J54">
        <v>-2.5937212964165099</v>
      </c>
      <c r="K54">
        <v>4098.1424147158596</v>
      </c>
      <c r="L54">
        <v>3375.1434570413799</v>
      </c>
      <c r="M54">
        <v>44.582104259344099</v>
      </c>
      <c r="N54">
        <v>0.95439758626187898</v>
      </c>
      <c r="O54">
        <v>9.0238278247501906</v>
      </c>
      <c r="P54">
        <v>81.209419932714695</v>
      </c>
      <c r="Q54">
        <v>9.8893770851181007E-2</v>
      </c>
    </row>
    <row r="55" spans="1:17" x14ac:dyDescent="0.3">
      <c r="A55" t="s">
        <v>160</v>
      </c>
      <c r="B55" t="s">
        <v>161</v>
      </c>
      <c r="C55" t="str">
        <f>IFERROR(VLOOKUP(Table1[[#This Row],[Ticker]],[1]!Table1[[Symbol]:[Industry]],2,FALSE),"-")</f>
        <v>-</v>
      </c>
      <c r="D55" t="s">
        <v>162</v>
      </c>
      <c r="E55">
        <v>160667.1474593</v>
      </c>
      <c r="F55">
        <v>3158.95</v>
      </c>
      <c r="G55">
        <v>-4.9962232891094702</v>
      </c>
      <c r="H55">
        <v>-1.50846638042314</v>
      </c>
      <c r="I55">
        <v>6.39150297725668</v>
      </c>
      <c r="J55">
        <v>-2.2649013256945998</v>
      </c>
      <c r="K55">
        <v>3038.0298660756298</v>
      </c>
      <c r="L55">
        <v>2808.2787306387399</v>
      </c>
      <c r="M55">
        <v>59.110943369420497</v>
      </c>
      <c r="N55">
        <v>0.82510226364976003</v>
      </c>
      <c r="O55">
        <v>2.2808211589293999</v>
      </c>
      <c r="P55">
        <v>37.791978364702999</v>
      </c>
      <c r="Q55">
        <v>2.2026354373180001E-3</v>
      </c>
    </row>
    <row r="56" spans="1:17" x14ac:dyDescent="0.3">
      <c r="A56" t="s">
        <v>163</v>
      </c>
      <c r="B56" t="s">
        <v>164</v>
      </c>
      <c r="C56" t="str">
        <f>IFERROR(VLOOKUP(Table1[[#This Row],[Ticker]],[1]!Table1[[Symbol]:[Industry]],2,FALSE),"-")</f>
        <v>-</v>
      </c>
      <c r="D56" t="s">
        <v>126</v>
      </c>
      <c r="E56">
        <v>160087.93637760001</v>
      </c>
      <c r="F56">
        <v>485.1</v>
      </c>
      <c r="G56">
        <v>151.8356948178</v>
      </c>
      <c r="H56">
        <v>-12.0372445525031</v>
      </c>
      <c r="I56">
        <v>15.784649342451599</v>
      </c>
      <c r="J56">
        <v>-3.61621698702143</v>
      </c>
      <c r="K56">
        <v>465.97142496426198</v>
      </c>
      <c r="L56">
        <v>381.85710373797599</v>
      </c>
      <c r="M56">
        <v>49.108335031674898</v>
      </c>
      <c r="N56">
        <v>0.66895761875850801</v>
      </c>
      <c r="O56">
        <v>15.233972376829501</v>
      </c>
      <c r="P56">
        <v>191.52644230769201</v>
      </c>
      <c r="Q56">
        <v>0.19095601083681901</v>
      </c>
    </row>
    <row r="57" spans="1:17" x14ac:dyDescent="0.3">
      <c r="A57" t="s">
        <v>165</v>
      </c>
      <c r="B57" t="s">
        <v>166</v>
      </c>
      <c r="C57" t="str">
        <f>IFERROR(VLOOKUP(Table1[[#This Row],[Ticker]],[1]!Table1[[Symbol]:[Industry]],2,FALSE),"-")</f>
        <v>-</v>
      </c>
      <c r="D57" t="s">
        <v>21</v>
      </c>
      <c r="E57">
        <v>159485.45502334399</v>
      </c>
      <c r="F57">
        <v>5385.05</v>
      </c>
      <c r="G57">
        <v>-20.737889746775899</v>
      </c>
      <c r="H57">
        <v>4.5190108452156803</v>
      </c>
      <c r="I57">
        <v>-24.130689601077801</v>
      </c>
      <c r="J57">
        <v>1.1573430454925899</v>
      </c>
      <c r="K57">
        <v>4961.5198750022701</v>
      </c>
      <c r="L57">
        <v>5114.5753011189399</v>
      </c>
      <c r="M57">
        <v>84.702775912769397</v>
      </c>
      <c r="N57">
        <v>1.13803483520011</v>
      </c>
      <c r="O57">
        <v>19.627487209960901</v>
      </c>
      <c r="P57">
        <v>19.3085265478392</v>
      </c>
      <c r="Q57">
        <v>-4.6859336895999998E-4</v>
      </c>
    </row>
    <row r="58" spans="1:17" x14ac:dyDescent="0.3">
      <c r="A58" t="s">
        <v>167</v>
      </c>
      <c r="B58" t="s">
        <v>168</v>
      </c>
      <c r="C58" t="str">
        <f>IFERROR(VLOOKUP(Table1[[#This Row],[Ticker]],[1]!Table1[[Symbol]:[Industry]],2,FALSE),"-")</f>
        <v>-</v>
      </c>
      <c r="D58" t="s">
        <v>169</v>
      </c>
      <c r="E58">
        <v>155142.94859349</v>
      </c>
      <c r="F58">
        <v>693.55</v>
      </c>
      <c r="G58">
        <v>38.494937495845001</v>
      </c>
      <c r="H58">
        <v>-5.2892964892582404</v>
      </c>
      <c r="I58">
        <v>2.6527763375587301</v>
      </c>
      <c r="J58">
        <v>-1.2252127638103101</v>
      </c>
      <c r="K58">
        <v>656.46982616388505</v>
      </c>
      <c r="L58">
        <v>574.96084058732902</v>
      </c>
      <c r="M58">
        <v>61.044815216971699</v>
      </c>
      <c r="N58">
        <v>0.73659015433658404</v>
      </c>
      <c r="O58">
        <v>3.1288299329536402</v>
      </c>
      <c r="P58">
        <v>67.2615458820692</v>
      </c>
      <c r="Q58">
        <v>5.2911854758448999E-2</v>
      </c>
    </row>
    <row r="59" spans="1:17" x14ac:dyDescent="0.3">
      <c r="A59" t="s">
        <v>63</v>
      </c>
      <c r="B59" t="s">
        <v>170</v>
      </c>
      <c r="C59" t="str">
        <f>IFERROR(VLOOKUP(Table1[[#This Row],[Ticker]],[1]!Table1[[Symbol]:[Industry]],2,FALSE),"-")</f>
        <v>-</v>
      </c>
      <c r="D59" t="s">
        <v>56</v>
      </c>
      <c r="E59">
        <v>151860.11489632499</v>
      </c>
      <c r="F59">
        <v>665.6</v>
      </c>
      <c r="G59">
        <v>88.186895073870204</v>
      </c>
      <c r="H59">
        <v>-3.4669496325881801</v>
      </c>
      <c r="I59">
        <v>21.3064149998734</v>
      </c>
      <c r="J59">
        <v>-3.0334558400851699</v>
      </c>
      <c r="K59">
        <v>647.54445954830896</v>
      </c>
      <c r="L59">
        <v>562.61679612448097</v>
      </c>
      <c r="M59">
        <v>39.2687657472623</v>
      </c>
      <c r="N59">
        <v>1.0266494983850001</v>
      </c>
      <c r="O59">
        <v>7.0612980769230802</v>
      </c>
      <c r="P59">
        <v>117.48080379023</v>
      </c>
      <c r="Q59">
        <v>0.108572439416318</v>
      </c>
    </row>
    <row r="60" spans="1:17" x14ac:dyDescent="0.3">
      <c r="A60" t="s">
        <v>171</v>
      </c>
      <c r="B60" t="s">
        <v>172</v>
      </c>
      <c r="C60" t="str">
        <f>IFERROR(VLOOKUP(Table1[[#This Row],[Ticker]],[1]!Table1[[Symbol]:[Industry]],2,FALSE),"-")</f>
        <v>-</v>
      </c>
      <c r="D60" t="s">
        <v>140</v>
      </c>
      <c r="E60">
        <v>149594.87097548999</v>
      </c>
      <c r="F60">
        <v>1503.55</v>
      </c>
      <c r="G60">
        <v>98.407046201468006</v>
      </c>
      <c r="H60">
        <v>7.92227595792638</v>
      </c>
      <c r="I60">
        <v>41.971604784338801</v>
      </c>
      <c r="J60">
        <v>-6.5168909594451598</v>
      </c>
      <c r="K60">
        <v>1361.48110539719</v>
      </c>
      <c r="L60">
        <v>1096.66699306696</v>
      </c>
      <c r="M60">
        <v>51.179184451389801</v>
      </c>
      <c r="N60">
        <v>1.1460070302202701</v>
      </c>
      <c r="O60">
        <v>9.7369558711050495</v>
      </c>
      <c r="P60">
        <v>134.54488729428201</v>
      </c>
      <c r="Q60">
        <v>0.13634861447937399</v>
      </c>
    </row>
    <row r="61" spans="1:17" x14ac:dyDescent="0.3">
      <c r="A61" t="s">
        <v>173</v>
      </c>
      <c r="B61" t="s">
        <v>174</v>
      </c>
      <c r="C61" t="str">
        <f>IFERROR(VLOOKUP(Table1[[#This Row],[Ticker]],[1]!Table1[[Symbol]:[Industry]],2,FALSE),"-")</f>
        <v>-</v>
      </c>
      <c r="D61" t="s">
        <v>37</v>
      </c>
      <c r="E61">
        <v>149430.25888172499</v>
      </c>
      <c r="F61">
        <v>1491.95</v>
      </c>
      <c r="G61">
        <v>-11.7832051240665</v>
      </c>
      <c r="H61">
        <v>-1.3812704778187901</v>
      </c>
      <c r="I61">
        <v>-6.3011763794271696</v>
      </c>
      <c r="J61">
        <v>-1.89047232028217</v>
      </c>
      <c r="K61">
        <v>1446.1608943528099</v>
      </c>
      <c r="L61">
        <v>1412.86290408579</v>
      </c>
      <c r="M61">
        <v>67.7810439841559</v>
      </c>
      <c r="N61">
        <v>0.82125025023374598</v>
      </c>
      <c r="O61">
        <v>5.1911927343409596</v>
      </c>
      <c r="P61">
        <v>19.198657771741299</v>
      </c>
      <c r="Q61">
        <v>5.2574239702719997E-3</v>
      </c>
    </row>
    <row r="62" spans="1:17" x14ac:dyDescent="0.3">
      <c r="A62" t="s">
        <v>175</v>
      </c>
      <c r="B62" t="s">
        <v>176</v>
      </c>
      <c r="C62" t="str">
        <f>IFERROR(VLOOKUP(Table1[[#This Row],[Ticker]],[1]!Table1[[Symbol]:[Industry]],2,FALSE),"-")</f>
        <v>-</v>
      </c>
      <c r="D62" t="s">
        <v>177</v>
      </c>
      <c r="E62">
        <v>144355.87356206399</v>
      </c>
      <c r="F62">
        <v>219.55</v>
      </c>
      <c r="G62">
        <v>84.955105559681002</v>
      </c>
      <c r="H62">
        <v>2.3811911212527002</v>
      </c>
      <c r="I62">
        <v>29.503664044328399</v>
      </c>
      <c r="J62">
        <v>-2.9193497465169198</v>
      </c>
      <c r="K62">
        <v>205.840120809795</v>
      </c>
      <c r="L62">
        <v>172.959717273081</v>
      </c>
      <c r="M62">
        <v>60.564097606878903</v>
      </c>
      <c r="N62">
        <v>0.74905348224281998</v>
      </c>
      <c r="O62">
        <v>6.2172625825552101</v>
      </c>
      <c r="P62">
        <v>111.81862035697</v>
      </c>
      <c r="Q62">
        <v>7.8252170387964004E-2</v>
      </c>
    </row>
    <row r="63" spans="1:17" x14ac:dyDescent="0.3">
      <c r="A63" t="s">
        <v>178</v>
      </c>
      <c r="B63" t="s">
        <v>179</v>
      </c>
      <c r="C63" t="str">
        <f>IFERROR(VLOOKUP(Table1[[#This Row],[Ticker]],[1]!Table1[[Symbol]:[Industry]],2,FALSE),"-")</f>
        <v>-</v>
      </c>
      <c r="D63" t="s">
        <v>32</v>
      </c>
      <c r="E63">
        <v>142419.31440966</v>
      </c>
      <c r="F63">
        <v>275.39999999999998</v>
      </c>
      <c r="G63">
        <v>18.389949895955201</v>
      </c>
      <c r="H63">
        <v>-1.6193271961487301</v>
      </c>
      <c r="I63">
        <v>7.9747081580394603</v>
      </c>
      <c r="J63">
        <v>-4.0438602041384399</v>
      </c>
      <c r="K63">
        <v>271.52714449244399</v>
      </c>
      <c r="L63">
        <v>243.959809759188</v>
      </c>
      <c r="M63">
        <v>42.580498447487699</v>
      </c>
      <c r="N63">
        <v>0.80751152441577301</v>
      </c>
      <c r="O63">
        <v>8.8235294117647101</v>
      </c>
      <c r="P63">
        <v>48.583760453196597</v>
      </c>
      <c r="Q63">
        <v>0.141474147868273</v>
      </c>
    </row>
    <row r="64" spans="1:17" x14ac:dyDescent="0.3">
      <c r="A64" t="s">
        <v>180</v>
      </c>
      <c r="B64" t="s">
        <v>181</v>
      </c>
      <c r="C64" t="str">
        <f>IFERROR(VLOOKUP(Table1[[#This Row],[Ticker]],[1]!Table1[[Symbol]:[Industry]],2,FALSE),"-")</f>
        <v>-</v>
      </c>
      <c r="D64" t="s">
        <v>86</v>
      </c>
      <c r="E64">
        <v>140786.66044082001</v>
      </c>
      <c r="F64">
        <v>440.6</v>
      </c>
      <c r="G64">
        <v>75.506328321956005</v>
      </c>
      <c r="H64">
        <v>-6.9328254134982901</v>
      </c>
      <c r="I64">
        <v>23.348032426840501</v>
      </c>
      <c r="J64">
        <v>-3.1258380324286099</v>
      </c>
      <c r="K64">
        <v>432.28050245238802</v>
      </c>
      <c r="L64">
        <v>366.85063635441901</v>
      </c>
      <c r="M64">
        <v>51.927266471881403</v>
      </c>
      <c r="N64">
        <v>0.66985968911355498</v>
      </c>
      <c r="O64">
        <v>5.3563322741715798</v>
      </c>
      <c r="P64">
        <v>103.275663206459</v>
      </c>
      <c r="Q64">
        <v>0.15550363465502401</v>
      </c>
    </row>
    <row r="65" spans="1:17" x14ac:dyDescent="0.3">
      <c r="A65" t="s">
        <v>182</v>
      </c>
      <c r="B65" t="s">
        <v>183</v>
      </c>
      <c r="C65" t="str">
        <f>IFERROR(VLOOKUP(Table1[[#This Row],[Ticker]],[1]!Table1[[Symbol]:[Industry]],2,FALSE),"-")</f>
        <v>-</v>
      </c>
      <c r="D65" t="s">
        <v>184</v>
      </c>
      <c r="E65">
        <v>140724.734965465</v>
      </c>
      <c r="F65">
        <v>1375.85</v>
      </c>
      <c r="G65">
        <v>2.1349395330823899</v>
      </c>
      <c r="H65">
        <v>-3.1559710532085998</v>
      </c>
      <c r="I65">
        <v>13.423823679285</v>
      </c>
      <c r="J65">
        <v>-2.6793057592420899</v>
      </c>
      <c r="K65">
        <v>1328.9071903671199</v>
      </c>
      <c r="L65">
        <v>1193.16947763344</v>
      </c>
      <c r="M65">
        <v>48.8639681049074</v>
      </c>
      <c r="N65">
        <v>1.18993728573678</v>
      </c>
      <c r="O65">
        <v>6.6322636915361297</v>
      </c>
      <c r="P65">
        <v>43.3475724109189</v>
      </c>
      <c r="Q65">
        <v>1.8079684595312999E-2</v>
      </c>
    </row>
    <row r="66" spans="1:17" x14ac:dyDescent="0.3">
      <c r="A66" t="s">
        <v>185</v>
      </c>
      <c r="B66" t="s">
        <v>186</v>
      </c>
      <c r="C66" t="str">
        <f>IFERROR(VLOOKUP(Table1[[#This Row],[Ticker]],[1]!Table1[[Symbol]:[Industry]],2,FALSE),"-")</f>
        <v>-</v>
      </c>
      <c r="D66" t="s">
        <v>21</v>
      </c>
      <c r="E66">
        <v>139871.40350563501</v>
      </c>
      <c r="F66">
        <v>1430.35</v>
      </c>
      <c r="G66">
        <v>2.5238918259539602</v>
      </c>
      <c r="H66">
        <v>2.78390384695079</v>
      </c>
      <c r="I66">
        <v>0.98096601842048503</v>
      </c>
      <c r="J66">
        <v>-0.35529480454607698</v>
      </c>
      <c r="K66">
        <v>1328.5345322142</v>
      </c>
      <c r="L66">
        <v>1264.5497116592201</v>
      </c>
      <c r="M66">
        <v>71.613035951194902</v>
      </c>
      <c r="N66">
        <v>0.99620556385289505</v>
      </c>
      <c r="O66">
        <v>1.5835285070087799</v>
      </c>
      <c r="P66">
        <v>32.158366441836797</v>
      </c>
      <c r="Q66">
        <v>3.6651044847080001E-3</v>
      </c>
    </row>
    <row r="67" spans="1:17" x14ac:dyDescent="0.3">
      <c r="A67" t="s">
        <v>187</v>
      </c>
      <c r="B67" t="s">
        <v>188</v>
      </c>
      <c r="C67" t="str">
        <f>IFERROR(VLOOKUP(Table1[[#This Row],[Ticker]],[1]!Table1[[Symbol]:[Industry]],2,FALSE),"-")</f>
        <v>-</v>
      </c>
      <c r="D67" t="s">
        <v>126</v>
      </c>
      <c r="E67">
        <v>138349.58895999999</v>
      </c>
      <c r="F67">
        <v>525.4</v>
      </c>
      <c r="G67">
        <v>188.525040245517</v>
      </c>
      <c r="H67">
        <v>-14.482841166154801</v>
      </c>
      <c r="I67">
        <v>17.820164633348401</v>
      </c>
      <c r="J67">
        <v>0.25176464182537101</v>
      </c>
      <c r="K67">
        <v>510.30415447943199</v>
      </c>
      <c r="L67">
        <v>420.777282392328</v>
      </c>
      <c r="M67">
        <v>54.683700862335002</v>
      </c>
      <c r="N67">
        <v>0.63332511458701302</v>
      </c>
      <c r="O67">
        <v>15.683288922725501</v>
      </c>
      <c r="P67">
        <v>230.128809299403</v>
      </c>
      <c r="Q67">
        <v>0.182406905809022</v>
      </c>
    </row>
    <row r="68" spans="1:17" x14ac:dyDescent="0.3">
      <c r="A68" t="s">
        <v>189</v>
      </c>
      <c r="B68" t="s">
        <v>190</v>
      </c>
      <c r="C68" t="str">
        <f>IFERROR(VLOOKUP(Table1[[#This Row],[Ticker]],[1]!Table1[[Symbol]:[Industry]],2,FALSE),"-")</f>
        <v>-</v>
      </c>
      <c r="D68" t="s">
        <v>32</v>
      </c>
      <c r="E68">
        <v>135721.777767908</v>
      </c>
      <c r="F68">
        <v>123.26</v>
      </c>
      <c r="G68">
        <v>118.00607353839401</v>
      </c>
      <c r="H68">
        <v>-13.422868840716101</v>
      </c>
      <c r="I68">
        <v>18.819976394150601</v>
      </c>
      <c r="J68">
        <v>-8.6704544083204507</v>
      </c>
      <c r="K68">
        <v>125.98434219225101</v>
      </c>
      <c r="L68">
        <v>107.59782093790901</v>
      </c>
      <c r="M68">
        <v>44.225645480814102</v>
      </c>
      <c r="N68">
        <v>1.0129684748138199</v>
      </c>
      <c r="O68">
        <v>15.9337984747687</v>
      </c>
      <c r="P68">
        <v>145.04970178926399</v>
      </c>
      <c r="Q68">
        <v>0.117170434932867</v>
      </c>
    </row>
    <row r="69" spans="1:17" x14ac:dyDescent="0.3">
      <c r="A69" t="s">
        <v>191</v>
      </c>
      <c r="B69" t="s">
        <v>192</v>
      </c>
      <c r="C69" t="str">
        <f>IFERROR(VLOOKUP(Table1[[#This Row],[Ticker]],[1]!Table1[[Symbol]:[Industry]],2,FALSE),"-")</f>
        <v>-</v>
      </c>
      <c r="D69" t="s">
        <v>119</v>
      </c>
      <c r="E69">
        <v>131888.63981627999</v>
      </c>
      <c r="F69">
        <v>5475.55</v>
      </c>
      <c r="G69">
        <v>-16.874215896971201</v>
      </c>
      <c r="H69">
        <v>-0.70765806496692996</v>
      </c>
      <c r="I69">
        <v>-6.5837547405337897</v>
      </c>
      <c r="J69">
        <v>-1.0281277845371499</v>
      </c>
      <c r="K69">
        <v>5225.1902562457499</v>
      </c>
      <c r="L69">
        <v>4957.9661331677598</v>
      </c>
      <c r="M69">
        <v>66.940141381117002</v>
      </c>
      <c r="N69">
        <v>0.590590318069387</v>
      </c>
      <c r="O69">
        <v>4.55570673265699</v>
      </c>
      <c r="P69">
        <v>25.941302297766601</v>
      </c>
      <c r="Q69">
        <v>1.2902101790986E-2</v>
      </c>
    </row>
    <row r="70" spans="1:17" x14ac:dyDescent="0.3">
      <c r="A70" t="s">
        <v>193</v>
      </c>
      <c r="B70" t="s">
        <v>194</v>
      </c>
      <c r="C70" t="str">
        <f>IFERROR(VLOOKUP(Table1[[#This Row],[Ticker]],[1]!Table1[[Symbol]:[Industry]],2,FALSE),"-")</f>
        <v>-</v>
      </c>
      <c r="D70" t="s">
        <v>18</v>
      </c>
      <c r="E70">
        <v>131868.87430776001</v>
      </c>
      <c r="F70">
        <v>303.95</v>
      </c>
      <c r="G70">
        <v>39.808208185356897</v>
      </c>
      <c r="H70">
        <v>-11.8556112896124</v>
      </c>
      <c r="I70">
        <v>20.258568783756701</v>
      </c>
      <c r="J70">
        <v>-6.0614262492491502</v>
      </c>
      <c r="K70">
        <v>305.604470625327</v>
      </c>
      <c r="L70">
        <v>266.72519608575499</v>
      </c>
      <c r="M70">
        <v>47.577005041908002</v>
      </c>
      <c r="N70">
        <v>0.81474341886696999</v>
      </c>
      <c r="O70">
        <v>13.168284257279099</v>
      </c>
      <c r="P70">
        <v>83.406245285865097</v>
      </c>
      <c r="Q70">
        <v>3.8854970091589999E-3</v>
      </c>
    </row>
    <row r="71" spans="1:17" x14ac:dyDescent="0.3">
      <c r="A71" t="s">
        <v>195</v>
      </c>
      <c r="B71" t="s">
        <v>196</v>
      </c>
      <c r="C71" t="str">
        <f>IFERROR(VLOOKUP(Table1[[#This Row],[Ticker]],[1]!Table1[[Symbol]:[Industry]],2,FALSE),"-")</f>
        <v>-</v>
      </c>
      <c r="D71" t="s">
        <v>197</v>
      </c>
      <c r="E71">
        <v>128962.075016345</v>
      </c>
      <c r="F71">
        <v>190.31</v>
      </c>
      <c r="G71">
        <v>95.2491082814294</v>
      </c>
      <c r="H71">
        <v>33.554790268024398</v>
      </c>
      <c r="I71">
        <v>84.641826521354503</v>
      </c>
      <c r="J71">
        <v>5.0462288041784698</v>
      </c>
      <c r="K71">
        <v>154.35894824349899</v>
      </c>
      <c r="L71">
        <v>121.93478553420201</v>
      </c>
      <c r="M71">
        <v>67.722609632588004</v>
      </c>
      <c r="N71">
        <v>1.5339667136337101</v>
      </c>
      <c r="O71">
        <v>5.1967841942094299</v>
      </c>
      <c r="P71">
        <v>125.08574807806001</v>
      </c>
      <c r="Q71">
        <v>1.1107142271517E-2</v>
      </c>
    </row>
    <row r="72" spans="1:17" x14ac:dyDescent="0.3">
      <c r="A72" t="s">
        <v>198</v>
      </c>
      <c r="B72" t="s">
        <v>199</v>
      </c>
      <c r="C72" t="str">
        <f>IFERROR(VLOOKUP(Table1[[#This Row],[Ticker]],[1]!Table1[[Symbol]:[Industry]],2,FALSE),"-")</f>
        <v>-</v>
      </c>
      <c r="D72" t="s">
        <v>59</v>
      </c>
      <c r="E72">
        <v>128119.16185249999</v>
      </c>
      <c r="F72">
        <v>734.5</v>
      </c>
      <c r="G72">
        <v>143.72777006735799</v>
      </c>
      <c r="H72">
        <v>12.259043192607001</v>
      </c>
      <c r="I72">
        <v>69.754364246989198</v>
      </c>
      <c r="J72">
        <v>2.0028137111892499</v>
      </c>
      <c r="K72">
        <v>636.27466281366901</v>
      </c>
      <c r="L72">
        <v>514.56128256757404</v>
      </c>
      <c r="M72">
        <v>67.235823401849402</v>
      </c>
      <c r="N72">
        <v>0.79648289533261396</v>
      </c>
      <c r="O72">
        <v>2.1102791014295299</v>
      </c>
      <c r="P72">
        <v>173.454951600893</v>
      </c>
      <c r="Q72">
        <v>0.13677018438757199</v>
      </c>
    </row>
    <row r="73" spans="1:17" x14ac:dyDescent="0.3">
      <c r="A73" t="s">
        <v>200</v>
      </c>
      <c r="B73" t="s">
        <v>201</v>
      </c>
      <c r="C73" t="str">
        <f>IFERROR(VLOOKUP(Table1[[#This Row],[Ticker]],[1]!Table1[[Symbol]:[Industry]],2,FALSE),"-")</f>
        <v>-</v>
      </c>
      <c r="D73" t="s">
        <v>202</v>
      </c>
      <c r="E73">
        <v>128043.743606925</v>
      </c>
      <c r="F73">
        <v>4672.95</v>
      </c>
      <c r="G73">
        <v>5.2662129402678604</v>
      </c>
      <c r="H73">
        <v>-6.6753422302326602</v>
      </c>
      <c r="I73">
        <v>3.95191845463046</v>
      </c>
      <c r="J73">
        <v>-5.5846067527902301</v>
      </c>
      <c r="K73">
        <v>4633.3186494786696</v>
      </c>
      <c r="L73">
        <v>4108.0731569326299</v>
      </c>
      <c r="M73">
        <v>32.611693368138297</v>
      </c>
      <c r="N73">
        <v>0.87342213996403995</v>
      </c>
      <c r="O73">
        <v>6.4851967172770904</v>
      </c>
      <c r="P73">
        <v>47.878164556961998</v>
      </c>
      <c r="Q73">
        <v>4.6119044752704001E-2</v>
      </c>
    </row>
    <row r="74" spans="1:17" x14ac:dyDescent="0.3">
      <c r="A74" t="s">
        <v>203</v>
      </c>
      <c r="B74" t="s">
        <v>204</v>
      </c>
      <c r="C74" t="str">
        <f>IFERROR(VLOOKUP(Table1[[#This Row],[Ticker]],[1]!Table1[[Symbol]:[Industry]],2,FALSE),"-")</f>
        <v>-</v>
      </c>
      <c r="D74" t="s">
        <v>37</v>
      </c>
      <c r="E74">
        <v>127994.026043235</v>
      </c>
      <c r="F74">
        <v>595.04999999999995</v>
      </c>
      <c r="G74">
        <v>-35.285081689450401</v>
      </c>
      <c r="H74">
        <v>-0.21904754953938299</v>
      </c>
      <c r="I74">
        <v>-18.4335516390612</v>
      </c>
      <c r="J74">
        <v>-1.28370507855579</v>
      </c>
      <c r="K74">
        <v>580.97253019628101</v>
      </c>
      <c r="L74">
        <v>599.236766649782</v>
      </c>
      <c r="M74">
        <v>64.061283219360007</v>
      </c>
      <c r="N74">
        <v>0.86897521524702803</v>
      </c>
      <c r="O74">
        <v>19.418536257457301</v>
      </c>
      <c r="P74">
        <v>16.3570590535784</v>
      </c>
      <c r="Q74">
        <v>-0.100039199017389</v>
      </c>
    </row>
    <row r="75" spans="1:17" x14ac:dyDescent="0.3">
      <c r="A75" t="s">
        <v>205</v>
      </c>
      <c r="B75" t="s">
        <v>206</v>
      </c>
      <c r="C75" t="str">
        <f>IFERROR(VLOOKUP(Table1[[#This Row],[Ticker]],[1]!Table1[[Symbol]:[Industry]],2,FALSE),"-")</f>
        <v>-</v>
      </c>
      <c r="D75" t="s">
        <v>207</v>
      </c>
      <c r="E75">
        <v>122021.3054541</v>
      </c>
      <c r="F75">
        <v>4596.45</v>
      </c>
      <c r="G75">
        <v>1.0667988257654299</v>
      </c>
      <c r="H75">
        <v>1.50416921625641</v>
      </c>
      <c r="I75">
        <v>6.4145615700727401</v>
      </c>
      <c r="J75">
        <v>-1.77951342196301</v>
      </c>
      <c r="K75">
        <v>4237.0701719037797</v>
      </c>
      <c r="L75">
        <v>3856.41745319557</v>
      </c>
      <c r="M75">
        <v>67.546350194283207</v>
      </c>
      <c r="N75">
        <v>0.55942290594071598</v>
      </c>
      <c r="O75">
        <v>1.1313078571506301</v>
      </c>
      <c r="P75">
        <v>39.485024125269298</v>
      </c>
      <c r="Q75">
        <v>-4.5880789150407997E-2</v>
      </c>
    </row>
    <row r="76" spans="1:17" x14ac:dyDescent="0.3">
      <c r="A76" t="s">
        <v>208</v>
      </c>
      <c r="B76" t="s">
        <v>209</v>
      </c>
      <c r="C76" t="str">
        <f>IFERROR(VLOOKUP(Table1[[#This Row],[Ticker]],[1]!Table1[[Symbol]:[Industry]],2,FALSE),"-")</f>
        <v>-</v>
      </c>
      <c r="D76" t="s">
        <v>32</v>
      </c>
      <c r="E76">
        <v>121504.705981568</v>
      </c>
      <c r="F76">
        <v>64.28</v>
      </c>
      <c r="G76">
        <v>141.275914808235</v>
      </c>
      <c r="H76">
        <v>-18.489481337820699</v>
      </c>
      <c r="I76">
        <v>38.376191023572801</v>
      </c>
      <c r="J76">
        <v>-6.87386597923952</v>
      </c>
      <c r="K76">
        <v>65.278069636148501</v>
      </c>
      <c r="L76">
        <v>54.645393806119401</v>
      </c>
      <c r="M76">
        <v>37.796106596603103</v>
      </c>
      <c r="N76">
        <v>0.54987728829941795</v>
      </c>
      <c r="O76">
        <v>30.289359054138099</v>
      </c>
      <c r="P76">
        <v>168.95397489539701</v>
      </c>
      <c r="Q76">
        <v>7.3478147958096998E-2</v>
      </c>
    </row>
    <row r="77" spans="1:17" x14ac:dyDescent="0.3">
      <c r="A77" t="s">
        <v>210</v>
      </c>
      <c r="B77" t="s">
        <v>211</v>
      </c>
      <c r="C77" t="str">
        <f>IFERROR(VLOOKUP(Table1[[#This Row],[Ticker]],[1]!Table1[[Symbol]:[Industry]],2,FALSE),"-")</f>
        <v>-</v>
      </c>
      <c r="D77" t="s">
        <v>27</v>
      </c>
      <c r="E77">
        <v>121435.323068108</v>
      </c>
      <c r="F77">
        <v>17.89</v>
      </c>
      <c r="G77">
        <v>113.576809662822</v>
      </c>
      <c r="H77">
        <v>17.7449405446553</v>
      </c>
      <c r="I77">
        <v>24.7707814914538</v>
      </c>
      <c r="J77">
        <v>9.26402600065712</v>
      </c>
      <c r="K77">
        <v>15.305286717634999</v>
      </c>
      <c r="L77">
        <v>13.443871820616399</v>
      </c>
      <c r="M77">
        <v>64.910829229377995</v>
      </c>
      <c r="N77">
        <v>1.0726337380406701</v>
      </c>
      <c r="O77">
        <v>7.2107322526551103</v>
      </c>
      <c r="P77">
        <v>150.20979020978999</v>
      </c>
      <c r="Q77">
        <v>6.2304602108832E-2</v>
      </c>
    </row>
    <row r="78" spans="1:17" x14ac:dyDescent="0.3">
      <c r="A78" t="s">
        <v>212</v>
      </c>
      <c r="B78" t="s">
        <v>213</v>
      </c>
      <c r="C78" t="str">
        <f>IFERROR(VLOOKUP(Table1[[#This Row],[Ticker]],[1]!Table1[[Symbol]:[Industry]],2,FALSE),"-")</f>
        <v>-</v>
      </c>
      <c r="D78" t="s">
        <v>49</v>
      </c>
      <c r="E78">
        <v>119601.3087087</v>
      </c>
      <c r="F78">
        <v>1423.5</v>
      </c>
      <c r="G78">
        <v>-0.30464690647210402</v>
      </c>
      <c r="H78">
        <v>8.3410713345334209</v>
      </c>
      <c r="I78">
        <v>4.9497771260417798</v>
      </c>
      <c r="J78">
        <v>-2.4591851793732902</v>
      </c>
      <c r="K78">
        <v>1312.06697105015</v>
      </c>
      <c r="L78">
        <v>1188.36536541705</v>
      </c>
      <c r="M78">
        <v>57.533432262474101</v>
      </c>
      <c r="N78">
        <v>0.82103676615806798</v>
      </c>
      <c r="O78">
        <v>3.70214260625219</v>
      </c>
      <c r="P78">
        <v>42.742541990473804</v>
      </c>
      <c r="Q78">
        <v>0.119636174197055</v>
      </c>
    </row>
    <row r="79" spans="1:17" x14ac:dyDescent="0.3">
      <c r="A79" t="s">
        <v>214</v>
      </c>
      <c r="B79" t="s">
        <v>215</v>
      </c>
      <c r="C79" t="str">
        <f>IFERROR(VLOOKUP(Table1[[#This Row],[Ticker]],[1]!Table1[[Symbol]:[Industry]],2,FALSE),"-")</f>
        <v>-</v>
      </c>
      <c r="D79" t="s">
        <v>62</v>
      </c>
      <c r="E79">
        <v>119577.265291919</v>
      </c>
      <c r="F79">
        <v>1480.8</v>
      </c>
      <c r="G79">
        <v>20.070960522332999</v>
      </c>
      <c r="H79">
        <v>-4.9479390487363197</v>
      </c>
      <c r="I79">
        <v>7.2011521456056897</v>
      </c>
      <c r="J79">
        <v>-6.6106356669500501</v>
      </c>
      <c r="K79">
        <v>1473.91760885391</v>
      </c>
      <c r="L79">
        <v>1354.7472752639101</v>
      </c>
      <c r="M79">
        <v>33.824287428624501</v>
      </c>
      <c r="N79">
        <v>0.94395071982009704</v>
      </c>
      <c r="O79">
        <v>6.8341437061047996</v>
      </c>
      <c r="P79">
        <v>48.600100351229301</v>
      </c>
      <c r="Q79">
        <v>9.6833924384180006E-3</v>
      </c>
    </row>
    <row r="80" spans="1:17" x14ac:dyDescent="0.3">
      <c r="A80" t="s">
        <v>216</v>
      </c>
      <c r="B80" t="s">
        <v>217</v>
      </c>
      <c r="C80" t="str">
        <f>IFERROR(VLOOKUP(Table1[[#This Row],[Ticker]],[1]!Table1[[Symbol]:[Industry]],2,FALSE),"-")</f>
        <v>-</v>
      </c>
      <c r="D80" t="s">
        <v>218</v>
      </c>
      <c r="E80">
        <v>114249.7313168</v>
      </c>
      <c r="F80">
        <v>1822.4</v>
      </c>
      <c r="G80">
        <v>14.774156952819499</v>
      </c>
      <c r="H80">
        <v>-7.3163063538468096</v>
      </c>
      <c r="I80">
        <v>23.109639226433</v>
      </c>
      <c r="J80">
        <v>-0.80857443592635703</v>
      </c>
      <c r="K80">
        <v>1767.4115780048301</v>
      </c>
      <c r="L80">
        <v>1534.9317365651</v>
      </c>
      <c r="M80">
        <v>39.063005858279098</v>
      </c>
      <c r="N80">
        <v>1.39882269223858</v>
      </c>
      <c r="O80">
        <v>8.9442493415276605</v>
      </c>
      <c r="P80">
        <v>47.820091657541397</v>
      </c>
      <c r="Q80">
        <v>5.4019890820755E-2</v>
      </c>
    </row>
    <row r="81" spans="1:17" x14ac:dyDescent="0.3">
      <c r="A81" t="s">
        <v>219</v>
      </c>
      <c r="B81" t="s">
        <v>220</v>
      </c>
      <c r="C81" t="str">
        <f>IFERROR(VLOOKUP(Table1[[#This Row],[Ticker]],[1]!Table1[[Symbol]:[Industry]],2,FALSE),"-")</f>
        <v>-</v>
      </c>
      <c r="D81" t="s">
        <v>24</v>
      </c>
      <c r="E81">
        <v>114044.27698225</v>
      </c>
      <c r="F81">
        <v>1464.5</v>
      </c>
      <c r="G81">
        <v>-16.778924465654299</v>
      </c>
      <c r="H81">
        <v>-2.7942610904317302</v>
      </c>
      <c r="I81">
        <v>-19.316417127557699</v>
      </c>
      <c r="J81">
        <v>-3.5008354696390001</v>
      </c>
      <c r="K81">
        <v>1483.3028718124201</v>
      </c>
      <c r="L81">
        <v>1461.8783663079901</v>
      </c>
      <c r="M81">
        <v>36.699426385589703</v>
      </c>
      <c r="N81">
        <v>1.3033355040672501</v>
      </c>
      <c r="O81">
        <v>15.7050187777398</v>
      </c>
      <c r="P81">
        <v>11.2630579297245</v>
      </c>
      <c r="Q81">
        <v>1.3032460849488E-2</v>
      </c>
    </row>
    <row r="82" spans="1:17" x14ac:dyDescent="0.3">
      <c r="A82" t="s">
        <v>221</v>
      </c>
      <c r="B82" t="s">
        <v>222</v>
      </c>
      <c r="C82" t="str">
        <f>IFERROR(VLOOKUP(Table1[[#This Row],[Ticker]],[1]!Table1[[Symbol]:[Industry]],2,FALSE),"-")</f>
        <v>-</v>
      </c>
      <c r="D82" t="s">
        <v>114</v>
      </c>
      <c r="E82">
        <v>112350.97615428999</v>
      </c>
      <c r="F82">
        <v>2364.85</v>
      </c>
      <c r="G82">
        <v>51.244167881428602</v>
      </c>
      <c r="H82">
        <v>1.9506645545873402E-2</v>
      </c>
      <c r="I82">
        <v>7.7260224691728698</v>
      </c>
      <c r="J82">
        <v>-5.8099525914612196</v>
      </c>
      <c r="K82">
        <v>2260.12240966532</v>
      </c>
      <c r="L82">
        <v>1964.33922174349</v>
      </c>
      <c r="M82">
        <v>43.274995487795898</v>
      </c>
      <c r="N82">
        <v>0.97492559088890696</v>
      </c>
      <c r="O82">
        <v>6.5183838298412198</v>
      </c>
      <c r="P82">
        <v>82.825666795516</v>
      </c>
      <c r="Q82">
        <v>0.19086398644719699</v>
      </c>
    </row>
    <row r="83" spans="1:17" x14ac:dyDescent="0.3">
      <c r="A83" t="s">
        <v>223</v>
      </c>
      <c r="B83" t="s">
        <v>224</v>
      </c>
      <c r="C83" t="str">
        <f>IFERROR(VLOOKUP(Table1[[#This Row],[Ticker]],[1]!Table1[[Symbol]:[Industry]],2,FALSE),"-")</f>
        <v>-</v>
      </c>
      <c r="D83" t="s">
        <v>114</v>
      </c>
      <c r="E83">
        <v>111553.5621356</v>
      </c>
      <c r="F83">
        <v>5579.6</v>
      </c>
      <c r="G83">
        <v>70.688714926073601</v>
      </c>
      <c r="H83">
        <v>2.9703832613458001</v>
      </c>
      <c r="I83">
        <v>23.4510689014968</v>
      </c>
      <c r="J83">
        <v>-2.16524892014252</v>
      </c>
      <c r="K83">
        <v>5204.2089250495301</v>
      </c>
      <c r="L83">
        <v>4366.5400331948404</v>
      </c>
      <c r="M83">
        <v>55.569450853035299</v>
      </c>
      <c r="N83">
        <v>0.76646885659279396</v>
      </c>
      <c r="O83">
        <v>5.6446698688078003</v>
      </c>
      <c r="P83">
        <v>99.6279069767442</v>
      </c>
      <c r="Q83">
        <v>6.1220608091329003E-2</v>
      </c>
    </row>
    <row r="84" spans="1:17" x14ac:dyDescent="0.3">
      <c r="A84" t="s">
        <v>225</v>
      </c>
      <c r="B84" t="s">
        <v>226</v>
      </c>
      <c r="C84" t="str">
        <f>IFERROR(VLOOKUP(Table1[[#This Row],[Ticker]],[1]!Table1[[Symbol]:[Industry]],2,FALSE),"-")</f>
        <v>-</v>
      </c>
      <c r="D84" t="s">
        <v>227</v>
      </c>
      <c r="E84">
        <v>111253.662739005</v>
      </c>
      <c r="F84">
        <v>997.35</v>
      </c>
      <c r="G84">
        <v>-4.8031610630940804</v>
      </c>
      <c r="H84">
        <v>-14.906733455828601</v>
      </c>
      <c r="I84">
        <v>-12.7125136004501</v>
      </c>
      <c r="J84">
        <v>-2.7719017291117098</v>
      </c>
      <c r="K84">
        <v>1036.6699566674299</v>
      </c>
      <c r="L84">
        <v>1056.3117662684199</v>
      </c>
      <c r="M84">
        <v>38.644903373975801</v>
      </c>
      <c r="N84">
        <v>0.69585405295532798</v>
      </c>
      <c r="O84">
        <v>25.332130144883902</v>
      </c>
      <c r="P84">
        <v>45.386297376093196</v>
      </c>
      <c r="Q84">
        <v>1.4048644088567E-2</v>
      </c>
    </row>
    <row r="85" spans="1:17" x14ac:dyDescent="0.3">
      <c r="A85" t="s">
        <v>228</v>
      </c>
      <c r="B85" t="s">
        <v>229</v>
      </c>
      <c r="C85" t="str">
        <f>IFERROR(VLOOKUP(Table1[[#This Row],[Ticker]],[1]!Table1[[Symbol]:[Industry]],2,FALSE),"-")</f>
        <v>-</v>
      </c>
      <c r="D85" t="s">
        <v>230</v>
      </c>
      <c r="E85">
        <v>109961.08199999999</v>
      </c>
      <c r="F85">
        <v>3966.85</v>
      </c>
      <c r="G85">
        <v>81.022382626132298</v>
      </c>
      <c r="H85">
        <v>3.0146822786993601</v>
      </c>
      <c r="I85">
        <v>94.149697928641302</v>
      </c>
      <c r="J85">
        <v>4.2122652072941804</v>
      </c>
      <c r="K85">
        <v>3578.6033769804799</v>
      </c>
      <c r="L85">
        <v>2757.9889114105699</v>
      </c>
      <c r="M85">
        <v>58.458895575954401</v>
      </c>
      <c r="N85">
        <v>1.37588293192178</v>
      </c>
      <c r="O85">
        <v>5.1690888236257804</v>
      </c>
      <c r="P85">
        <v>139.93528095324501</v>
      </c>
      <c r="Q85">
        <v>0.22654503138245199</v>
      </c>
    </row>
    <row r="86" spans="1:17" x14ac:dyDescent="0.3">
      <c r="A86" t="s">
        <v>231</v>
      </c>
      <c r="B86" t="s">
        <v>232</v>
      </c>
      <c r="C86" t="str">
        <f>IFERROR(VLOOKUP(Table1[[#This Row],[Ticker]],[1]!Table1[[Symbol]:[Industry]],2,FALSE),"-")</f>
        <v>-</v>
      </c>
      <c r="D86" t="s">
        <v>49</v>
      </c>
      <c r="E86">
        <v>109446.66466920001</v>
      </c>
      <c r="F86">
        <v>2911.5</v>
      </c>
      <c r="G86">
        <v>44.606602638923697</v>
      </c>
      <c r="H86">
        <v>18.171734151520401</v>
      </c>
      <c r="I86">
        <v>32.078313488710698</v>
      </c>
      <c r="J86">
        <v>2.9994225140056399</v>
      </c>
      <c r="K86">
        <v>2575.8583018976701</v>
      </c>
      <c r="L86">
        <v>2260.1040001965898</v>
      </c>
      <c r="M86">
        <v>67.854844126308294</v>
      </c>
      <c r="N86">
        <v>1.3252493976938999</v>
      </c>
      <c r="O86">
        <v>5.0815730722995003</v>
      </c>
      <c r="P86">
        <v>72.364798863333604</v>
      </c>
      <c r="Q86">
        <v>7.6781079724049003E-2</v>
      </c>
    </row>
    <row r="87" spans="1:17" x14ac:dyDescent="0.3">
      <c r="A87" t="s">
        <v>233</v>
      </c>
      <c r="B87" t="s">
        <v>234</v>
      </c>
      <c r="C87" t="str">
        <f>IFERROR(VLOOKUP(Table1[[#This Row],[Ticker]],[1]!Table1[[Symbol]:[Industry]],2,FALSE),"-")</f>
        <v>-</v>
      </c>
      <c r="D87" t="s">
        <v>32</v>
      </c>
      <c r="E87">
        <v>108367.07060322</v>
      </c>
      <c r="F87">
        <v>119.47</v>
      </c>
      <c r="G87">
        <v>74.841772304302395</v>
      </c>
      <c r="H87">
        <v>-4.7259490295151796</v>
      </c>
      <c r="I87">
        <v>25.174720186739599</v>
      </c>
      <c r="J87">
        <v>-4.82992527785595</v>
      </c>
      <c r="K87">
        <v>117.742466876188</v>
      </c>
      <c r="L87">
        <v>101.77041755734101</v>
      </c>
      <c r="M87">
        <v>51.264153230206801</v>
      </c>
      <c r="N87">
        <v>1.0512134525535699</v>
      </c>
      <c r="O87">
        <v>7.8931949443374796</v>
      </c>
      <c r="P87">
        <v>102.080514208389</v>
      </c>
      <c r="Q87">
        <v>0.16243419326733699</v>
      </c>
    </row>
    <row r="88" spans="1:17" x14ac:dyDescent="0.3">
      <c r="A88" t="s">
        <v>235</v>
      </c>
      <c r="B88" t="s">
        <v>236</v>
      </c>
      <c r="C88" t="str">
        <f>IFERROR(VLOOKUP(Table1[[#This Row],[Ticker]],[1]!Table1[[Symbol]:[Industry]],2,FALSE),"-")</f>
        <v>-</v>
      </c>
      <c r="D88" t="s">
        <v>62</v>
      </c>
      <c r="E88">
        <v>108064.49935605</v>
      </c>
      <c r="F88">
        <v>1073.95</v>
      </c>
      <c r="G88">
        <v>54.917386179169</v>
      </c>
      <c r="H88">
        <v>-5.5012354012260598</v>
      </c>
      <c r="I88">
        <v>46.213160653172501</v>
      </c>
      <c r="J88">
        <v>-5.3509467588836399</v>
      </c>
      <c r="K88">
        <v>1029.2136167418901</v>
      </c>
      <c r="L88">
        <v>851.58875458943703</v>
      </c>
      <c r="M88">
        <v>51.643654188541802</v>
      </c>
      <c r="N88">
        <v>0.84531351816793998</v>
      </c>
      <c r="O88">
        <v>9.1764048605614796</v>
      </c>
      <c r="P88">
        <v>89.995577178239699</v>
      </c>
      <c r="Q88">
        <v>3.3540597312637997E-2</v>
      </c>
    </row>
    <row r="89" spans="1:17" x14ac:dyDescent="0.3">
      <c r="A89" t="s">
        <v>237</v>
      </c>
      <c r="B89" t="s">
        <v>238</v>
      </c>
      <c r="C89" t="str">
        <f>IFERROR(VLOOKUP(Table1[[#This Row],[Ticker]],[1]!Table1[[Symbol]:[Industry]],2,FALSE),"-")</f>
        <v>-</v>
      </c>
      <c r="D89" t="s">
        <v>148</v>
      </c>
      <c r="E89">
        <v>107669.13659838001</v>
      </c>
      <c r="F89">
        <v>704.7</v>
      </c>
      <c r="G89">
        <v>61.6386023054541</v>
      </c>
      <c r="H89">
        <v>2.3348488533613798</v>
      </c>
      <c r="I89">
        <v>45.538362113404901</v>
      </c>
      <c r="J89">
        <v>6.6448608133891002E-2</v>
      </c>
      <c r="K89">
        <v>628.16421854040595</v>
      </c>
      <c r="L89">
        <v>510.204821750495</v>
      </c>
      <c r="M89">
        <v>67.282140171600204</v>
      </c>
      <c r="N89">
        <v>0.85923245100358803</v>
      </c>
      <c r="O89">
        <v>4.2997020008514104</v>
      </c>
      <c r="P89">
        <v>96.185968819599097</v>
      </c>
      <c r="Q89">
        <v>0.24165369368339601</v>
      </c>
    </row>
    <row r="90" spans="1:17" x14ac:dyDescent="0.3">
      <c r="A90" t="s">
        <v>239</v>
      </c>
      <c r="B90" t="s">
        <v>240</v>
      </c>
      <c r="C90" t="str">
        <f>IFERROR(VLOOKUP(Table1[[#This Row],[Ticker]],[1]!Table1[[Symbol]:[Industry]],2,FALSE),"-")</f>
        <v>-</v>
      </c>
      <c r="D90" t="s">
        <v>62</v>
      </c>
      <c r="E90">
        <v>106624.67927885</v>
      </c>
      <c r="F90">
        <v>6402.35</v>
      </c>
      <c r="G90">
        <v>-1.2140744566537101</v>
      </c>
      <c r="H90">
        <v>0.934457997564345</v>
      </c>
      <c r="I90">
        <v>-0.96592617157635197</v>
      </c>
      <c r="J90">
        <v>2.1165122514212702</v>
      </c>
      <c r="K90">
        <v>6031.8609418006599</v>
      </c>
      <c r="L90">
        <v>5833.5890850230699</v>
      </c>
      <c r="M90">
        <v>83.446492538506305</v>
      </c>
      <c r="N90">
        <v>1.41347688682252</v>
      </c>
      <c r="O90">
        <v>1.6173748701648401</v>
      </c>
      <c r="P90">
        <v>27.935695944528199</v>
      </c>
      <c r="Q90">
        <v>-4.5463703454469998E-2</v>
      </c>
    </row>
    <row r="91" spans="1:17" x14ac:dyDescent="0.3">
      <c r="A91" t="s">
        <v>241</v>
      </c>
      <c r="B91" t="s">
        <v>242</v>
      </c>
      <c r="C91" t="str">
        <f>IFERROR(VLOOKUP(Table1[[#This Row],[Ticker]],[1]!Table1[[Symbol]:[Industry]],2,FALSE),"-")</f>
        <v>-</v>
      </c>
      <c r="D91" t="s">
        <v>184</v>
      </c>
      <c r="E91">
        <v>106462.74465666999</v>
      </c>
      <c r="F91">
        <v>600.70000000000005</v>
      </c>
      <c r="G91">
        <v>-21.924079385574601</v>
      </c>
      <c r="H91">
        <v>1.54017092535907E-2</v>
      </c>
      <c r="I91">
        <v>0.35769519093580698</v>
      </c>
      <c r="J91">
        <v>-2.4508455231369499</v>
      </c>
      <c r="K91">
        <v>570.79188973015596</v>
      </c>
      <c r="L91">
        <v>549.63287960062303</v>
      </c>
      <c r="M91">
        <v>54.680839270814701</v>
      </c>
      <c r="N91">
        <v>0.60880909589198995</v>
      </c>
      <c r="O91">
        <v>5.4436490760779002</v>
      </c>
      <c r="P91">
        <v>22.7923139820114</v>
      </c>
      <c r="Q91">
        <v>-9.0709594669708002E-2</v>
      </c>
    </row>
    <row r="92" spans="1:17" x14ac:dyDescent="0.3">
      <c r="A92" t="s">
        <v>243</v>
      </c>
      <c r="B92" t="s">
        <v>244</v>
      </c>
      <c r="C92" t="str">
        <f>IFERROR(VLOOKUP(Table1[[#This Row],[Ticker]],[1]!Table1[[Symbol]:[Industry]],2,FALSE),"-")</f>
        <v>-</v>
      </c>
      <c r="D92" t="s">
        <v>148</v>
      </c>
      <c r="E92">
        <v>104757.876035175</v>
      </c>
      <c r="F92">
        <v>300.85000000000002</v>
      </c>
      <c r="G92">
        <v>227.17567965244501</v>
      </c>
      <c r="H92">
        <v>-5.8546998336984704</v>
      </c>
      <c r="I92">
        <v>45.956482621961797</v>
      </c>
      <c r="J92">
        <v>-1.2332453530148599</v>
      </c>
      <c r="K92">
        <v>284.414026483393</v>
      </c>
      <c r="L92">
        <v>221.926134734653</v>
      </c>
      <c r="M92">
        <v>59.677485700451797</v>
      </c>
      <c r="N92">
        <v>0.73534613973905205</v>
      </c>
      <c r="O92">
        <v>7.1962772145587302</v>
      </c>
      <c r="P92">
        <v>256.035502958579</v>
      </c>
      <c r="Q92">
        <v>0.153686913547811</v>
      </c>
    </row>
    <row r="93" spans="1:17" x14ac:dyDescent="0.3">
      <c r="A93" t="s">
        <v>245</v>
      </c>
      <c r="B93" t="s">
        <v>246</v>
      </c>
      <c r="C93" t="str">
        <f>IFERROR(VLOOKUP(Table1[[#This Row],[Ticker]],[1]!Table1[[Symbol]:[Industry]],2,FALSE),"-")</f>
        <v>-</v>
      </c>
      <c r="D93" t="s">
        <v>129</v>
      </c>
      <c r="E93">
        <v>104693.5458548</v>
      </c>
      <c r="F93">
        <v>1044.4000000000001</v>
      </c>
      <c r="G93">
        <v>54.730552313298702</v>
      </c>
      <c r="H93">
        <v>-6.54287148732781</v>
      </c>
      <c r="I93">
        <v>31.5866389013452</v>
      </c>
      <c r="J93">
        <v>-3.5520992517397101</v>
      </c>
      <c r="K93">
        <v>996.67420431123503</v>
      </c>
      <c r="L93">
        <v>833.19189628097195</v>
      </c>
      <c r="M93">
        <v>48.6826680597691</v>
      </c>
      <c r="N93">
        <v>1.0263524401873301</v>
      </c>
      <c r="O93">
        <v>5.0363845270011396</v>
      </c>
      <c r="P93">
        <v>81.634782608695602</v>
      </c>
      <c r="Q93">
        <v>0.104450719255007</v>
      </c>
    </row>
    <row r="94" spans="1:17" x14ac:dyDescent="0.3">
      <c r="A94" t="s">
        <v>247</v>
      </c>
      <c r="B94" t="s">
        <v>248</v>
      </c>
      <c r="C94" t="str">
        <f>IFERROR(VLOOKUP(Table1[[#This Row],[Ticker]],[1]!Table1[[Symbol]:[Industry]],2,FALSE),"-")</f>
        <v>-</v>
      </c>
      <c r="D94" t="s">
        <v>249</v>
      </c>
      <c r="E94">
        <v>104568.85688192</v>
      </c>
      <c r="F94">
        <v>1097.45</v>
      </c>
      <c r="G94">
        <v>1.8068133013252099</v>
      </c>
      <c r="H94">
        <v>-5.3625293091100898</v>
      </c>
      <c r="I94">
        <v>-4.8254159239486603</v>
      </c>
      <c r="J94">
        <v>-3.7722617011646502</v>
      </c>
      <c r="K94">
        <v>1107.88029580173</v>
      </c>
      <c r="L94">
        <v>1049.5475620883101</v>
      </c>
      <c r="M94">
        <v>47.548135801544902</v>
      </c>
      <c r="N94">
        <v>0.59925122347437099</v>
      </c>
      <c r="O94">
        <v>15.6316916488222</v>
      </c>
      <c r="P94">
        <v>33.509732360097303</v>
      </c>
      <c r="Q94">
        <v>-3.2035560165399998E-4</v>
      </c>
    </row>
    <row r="95" spans="1:17" x14ac:dyDescent="0.3">
      <c r="A95" t="s">
        <v>250</v>
      </c>
      <c r="B95" t="s">
        <v>251</v>
      </c>
      <c r="C95" t="str">
        <f>IFERROR(VLOOKUP(Table1[[#This Row],[Ticker]],[1]!Table1[[Symbol]:[Industry]],2,FALSE),"-")</f>
        <v>-</v>
      </c>
      <c r="D95" t="s">
        <v>32</v>
      </c>
      <c r="E95">
        <v>104343.75504208299</v>
      </c>
      <c r="F95">
        <v>136.69</v>
      </c>
      <c r="G95">
        <v>69.185155732328298</v>
      </c>
      <c r="H95">
        <v>-18.5991081732775</v>
      </c>
      <c r="I95">
        <v>5.7875672171801602</v>
      </c>
      <c r="J95">
        <v>-8.3378934506932296</v>
      </c>
      <c r="K95">
        <v>146.16632699087799</v>
      </c>
      <c r="L95">
        <v>129.98702392914299</v>
      </c>
      <c r="M95">
        <v>26.680656354222201</v>
      </c>
      <c r="N95">
        <v>0.73052399801623502</v>
      </c>
      <c r="O95">
        <v>26.197966200892498</v>
      </c>
      <c r="P95">
        <v>94.024130589070197</v>
      </c>
      <c r="Q95">
        <v>0.12995406520539601</v>
      </c>
    </row>
    <row r="96" spans="1:17" x14ac:dyDescent="0.3">
      <c r="A96" t="s">
        <v>252</v>
      </c>
      <c r="B96" t="s">
        <v>253</v>
      </c>
      <c r="C96" t="str">
        <f>IFERROR(VLOOKUP(Table1[[#This Row],[Ticker]],[1]!Table1[[Symbol]:[Industry]],2,FALSE),"-")</f>
        <v>-</v>
      </c>
      <c r="D96" t="s">
        <v>218</v>
      </c>
      <c r="E96">
        <v>101327.600718</v>
      </c>
      <c r="F96">
        <v>6739.5</v>
      </c>
      <c r="G96">
        <v>59.923122695970299</v>
      </c>
      <c r="H96">
        <v>-3.3692587096236899</v>
      </c>
      <c r="I96">
        <v>13.2097213871106</v>
      </c>
      <c r="J96">
        <v>-1.6755321525384499</v>
      </c>
      <c r="K96">
        <v>6482.9182980589103</v>
      </c>
      <c r="L96">
        <v>5395.95090298795</v>
      </c>
      <c r="M96">
        <v>34.293360737237002</v>
      </c>
      <c r="N96">
        <v>2.0590614994926901</v>
      </c>
      <c r="O96">
        <v>8.7832925291193504</v>
      </c>
      <c r="P96">
        <v>93.053566313377203</v>
      </c>
      <c r="Q96">
        <v>0.14272181730389799</v>
      </c>
    </row>
    <row r="97" spans="1:17" x14ac:dyDescent="0.3">
      <c r="A97" t="s">
        <v>254</v>
      </c>
      <c r="B97" t="s">
        <v>255</v>
      </c>
      <c r="C97" t="str">
        <f>IFERROR(VLOOKUP(Table1[[#This Row],[Ticker]],[1]!Table1[[Symbol]:[Industry]],2,FALSE),"-")</f>
        <v>-</v>
      </c>
      <c r="D97" t="s">
        <v>98</v>
      </c>
      <c r="E97">
        <v>101153.50048635001</v>
      </c>
      <c r="F97">
        <v>100.7</v>
      </c>
      <c r="G97">
        <v>95.004737690524095</v>
      </c>
      <c r="H97">
        <v>-9.0091244436199904</v>
      </c>
      <c r="I97">
        <v>44.794253828665198</v>
      </c>
      <c r="J97">
        <v>-3.8828390599972402</v>
      </c>
      <c r="K97">
        <v>98.5088894922891</v>
      </c>
      <c r="L97">
        <v>81.134549346636604</v>
      </c>
      <c r="M97">
        <v>50.441340236116297</v>
      </c>
      <c r="N97">
        <v>0.464191997009688</v>
      </c>
      <c r="O97">
        <v>17.179741807348499</v>
      </c>
      <c r="P97">
        <v>124.526198439241</v>
      </c>
      <c r="Q97">
        <v>0.15502415475857501</v>
      </c>
    </row>
    <row r="98" spans="1:17" x14ac:dyDescent="0.3">
      <c r="A98" t="s">
        <v>256</v>
      </c>
      <c r="B98" t="s">
        <v>257</v>
      </c>
      <c r="C98" t="str">
        <f>IFERROR(VLOOKUP(Table1[[#This Row],[Ticker]],[1]!Table1[[Symbol]:[Industry]],2,FALSE),"-")</f>
        <v>-</v>
      </c>
      <c r="D98" t="s">
        <v>258</v>
      </c>
      <c r="E98">
        <v>101104.66659050999</v>
      </c>
      <c r="F98">
        <v>375.3</v>
      </c>
      <c r="G98">
        <v>101.796703774872</v>
      </c>
      <c r="H98">
        <v>0.23558264082576499</v>
      </c>
      <c r="I98">
        <v>91.4176846577368</v>
      </c>
      <c r="J98">
        <v>6.0085828083039203</v>
      </c>
      <c r="K98">
        <v>334.64034224517798</v>
      </c>
      <c r="L98">
        <v>267.42960841606998</v>
      </c>
      <c r="M98">
        <v>78.488408026368404</v>
      </c>
      <c r="N98">
        <v>3.5271978793138099</v>
      </c>
      <c r="O98">
        <v>2.53130828670395</v>
      </c>
      <c r="P98">
        <v>138.51286939942801</v>
      </c>
      <c r="Q98">
        <v>3.2632526247557997E-2</v>
      </c>
    </row>
    <row r="99" spans="1:17" x14ac:dyDescent="0.3">
      <c r="A99" t="s">
        <v>259</v>
      </c>
      <c r="B99" t="s">
        <v>260</v>
      </c>
      <c r="C99" t="str">
        <f>IFERROR(VLOOKUP(Table1[[#This Row],[Ticker]],[1]!Table1[[Symbol]:[Industry]],2,FALSE),"-")</f>
        <v>-</v>
      </c>
      <c r="D99" t="s">
        <v>80</v>
      </c>
      <c r="E99">
        <v>100558.487905919</v>
      </c>
      <c r="F99">
        <v>27870.400000000001</v>
      </c>
      <c r="G99">
        <v>-10.688560068496599</v>
      </c>
      <c r="H99">
        <v>4.4718426879463804</v>
      </c>
      <c r="I99">
        <v>-12.804246075051299</v>
      </c>
      <c r="J99">
        <v>-2.23099978428756</v>
      </c>
      <c r="K99">
        <v>26367.519047712802</v>
      </c>
      <c r="L99">
        <v>26002.0713178693</v>
      </c>
      <c r="M99">
        <v>71.694813152710196</v>
      </c>
      <c r="N99">
        <v>0.87209103015526102</v>
      </c>
      <c r="O99">
        <v>10.2881551753831</v>
      </c>
      <c r="P99">
        <v>21.038825675323501</v>
      </c>
      <c r="Q99">
        <v>-5.5664959406941002E-2</v>
      </c>
    </row>
    <row r="100" spans="1:17" x14ac:dyDescent="0.3">
      <c r="A100" t="s">
        <v>261</v>
      </c>
      <c r="B100" t="s">
        <v>262</v>
      </c>
      <c r="C100" t="str">
        <f>IFERROR(VLOOKUP(Table1[[#This Row],[Ticker]],[1]!Table1[[Symbol]:[Industry]],2,FALSE),"-")</f>
        <v>-</v>
      </c>
      <c r="D100" t="s">
        <v>197</v>
      </c>
      <c r="E100">
        <v>100527.3023216</v>
      </c>
      <c r="F100">
        <v>34084.400000000001</v>
      </c>
      <c r="G100">
        <v>55.503265877018897</v>
      </c>
      <c r="H100">
        <v>5.9379911714418103</v>
      </c>
      <c r="I100">
        <v>43.961127825816902</v>
      </c>
      <c r="J100">
        <v>5.5623251675285701</v>
      </c>
      <c r="K100">
        <v>31274.150098461902</v>
      </c>
      <c r="L100">
        <v>26620.128129581601</v>
      </c>
      <c r="M100">
        <v>66.186109941636502</v>
      </c>
      <c r="N100">
        <v>1.0165383628831799</v>
      </c>
      <c r="O100">
        <v>7.6093462111698997</v>
      </c>
      <c r="P100">
        <v>90.084852337970503</v>
      </c>
      <c r="Q100">
        <v>0.10361937972120699</v>
      </c>
    </row>
    <row r="101" spans="1:17" x14ac:dyDescent="0.3">
      <c r="A101" t="s">
        <v>263</v>
      </c>
      <c r="B101" t="s">
        <v>264</v>
      </c>
      <c r="C101" t="str">
        <f>IFERROR(VLOOKUP(Table1[[#This Row],[Ticker]],[1]!Table1[[Symbol]:[Industry]],2,FALSE),"-")</f>
        <v>-</v>
      </c>
      <c r="D101" t="s">
        <v>177</v>
      </c>
      <c r="E101">
        <v>98542.983436800001</v>
      </c>
      <c r="F101">
        <v>896</v>
      </c>
      <c r="G101">
        <v>10.3409771968277</v>
      </c>
      <c r="H101">
        <v>-12.8051117294807</v>
      </c>
      <c r="I101">
        <v>-18.852156408083399</v>
      </c>
      <c r="J101">
        <v>-5.0874954280081202</v>
      </c>
      <c r="K101">
        <v>938.59492422164101</v>
      </c>
      <c r="L101">
        <v>967.82711057728</v>
      </c>
      <c r="M101">
        <v>34.810425123609399</v>
      </c>
      <c r="N101">
        <v>0.50212176318672697</v>
      </c>
      <c r="O101">
        <v>40.558035714285701</v>
      </c>
      <c r="P101">
        <v>71.647509578544003</v>
      </c>
      <c r="Q101">
        <v>1.8471587109314E-2</v>
      </c>
    </row>
    <row r="102" spans="1:17" x14ac:dyDescent="0.3">
      <c r="A102" t="s">
        <v>265</v>
      </c>
      <c r="B102" t="s">
        <v>266</v>
      </c>
      <c r="C102" t="str">
        <f>IFERROR(VLOOKUP(Table1[[#This Row],[Ticker]],[1]!Table1[[Symbol]:[Industry]],2,FALSE),"-")</f>
        <v>-</v>
      </c>
      <c r="D102" t="s">
        <v>267</v>
      </c>
      <c r="E102">
        <v>95002.922473750004</v>
      </c>
      <c r="F102">
        <v>8536.25</v>
      </c>
      <c r="G102">
        <v>-4.4164368185219098</v>
      </c>
      <c r="H102">
        <v>1.1092829799261199</v>
      </c>
      <c r="I102">
        <v>0.42186462516942402</v>
      </c>
      <c r="J102">
        <v>0.26187533399596502</v>
      </c>
      <c r="K102">
        <v>8274.2734097370794</v>
      </c>
      <c r="L102">
        <v>7929.4257925719003</v>
      </c>
      <c r="M102">
        <v>60.416995877809597</v>
      </c>
      <c r="N102">
        <v>2.0787591949170099</v>
      </c>
      <c r="O102">
        <v>9.5205740225508801</v>
      </c>
      <c r="P102">
        <v>28.792679430890601</v>
      </c>
      <c r="Q102">
        <v>9.0552046118655E-2</v>
      </c>
    </row>
    <row r="103" spans="1:17" x14ac:dyDescent="0.3">
      <c r="A103" t="s">
        <v>268</v>
      </c>
      <c r="B103" t="s">
        <v>269</v>
      </c>
      <c r="C103" t="str">
        <f>IFERROR(VLOOKUP(Table1[[#This Row],[Ticker]],[1]!Table1[[Symbol]:[Industry]],2,FALSE),"-")</f>
        <v>-</v>
      </c>
      <c r="D103" t="s">
        <v>62</v>
      </c>
      <c r="E103">
        <v>94470.275667199996</v>
      </c>
      <c r="F103">
        <v>2791.3</v>
      </c>
      <c r="G103">
        <v>16.3187363644683</v>
      </c>
      <c r="H103">
        <v>-0.77528104517660301</v>
      </c>
      <c r="I103">
        <v>13.501691896416499</v>
      </c>
      <c r="J103">
        <v>-5.43465727303691</v>
      </c>
      <c r="K103">
        <v>2730.17271524531</v>
      </c>
      <c r="L103">
        <v>2430.7287483823002</v>
      </c>
      <c r="M103">
        <v>42.304340300848899</v>
      </c>
      <c r="N103">
        <v>0.83515791318052102</v>
      </c>
      <c r="O103">
        <v>6.7602909038799002</v>
      </c>
      <c r="P103">
        <v>57.518128720972904</v>
      </c>
      <c r="Q103">
        <v>5.5960809509132001E-2</v>
      </c>
    </row>
    <row r="104" spans="1:17" hidden="1" x14ac:dyDescent="0.3">
      <c r="A104" t="s">
        <v>270</v>
      </c>
      <c r="B104" t="s">
        <v>271</v>
      </c>
      <c r="C104" t="str">
        <f>IFERROR(VLOOKUP(Table1[[#This Row],[Ticker]],[1]!Table1[[Symbol]:[Industry]],2,FALSE),"-")</f>
        <v>-</v>
      </c>
      <c r="D104" t="s">
        <v>272</v>
      </c>
      <c r="E104">
        <v>92846.336385450006</v>
      </c>
      <c r="F104">
        <v>1276.5</v>
      </c>
      <c r="G104">
        <v>13.225761501183801</v>
      </c>
      <c r="H104">
        <v>4.4678817755507803</v>
      </c>
      <c r="I104">
        <v>6.4551499904032799</v>
      </c>
      <c r="J104">
        <v>-0.77838397271413196</v>
      </c>
      <c r="K104">
        <v>1222.0759278517201</v>
      </c>
      <c r="L104">
        <v>1118.3402013550999</v>
      </c>
      <c r="M104">
        <v>52.453363362441898</v>
      </c>
      <c r="N104">
        <v>0.97014360623601004</v>
      </c>
      <c r="O104">
        <v>4.5710928319623898</v>
      </c>
      <c r="P104">
        <v>41.0185594343791</v>
      </c>
      <c r="Q104">
        <v>6.1755253612835001E-2</v>
      </c>
    </row>
    <row r="105" spans="1:17" x14ac:dyDescent="0.3">
      <c r="A105" t="s">
        <v>273</v>
      </c>
      <c r="B105" t="s">
        <v>274</v>
      </c>
      <c r="C105" t="str">
        <f>IFERROR(VLOOKUP(Table1[[#This Row],[Ticker]],[1]!Table1[[Symbol]:[Industry]],2,FALSE),"-")</f>
        <v>-</v>
      </c>
      <c r="D105" t="s">
        <v>275</v>
      </c>
      <c r="E105">
        <v>91422.940658519903</v>
      </c>
      <c r="F105">
        <v>940.65</v>
      </c>
      <c r="G105">
        <v>29.3600354778862</v>
      </c>
      <c r="H105">
        <v>9.0078478154951895</v>
      </c>
      <c r="I105">
        <v>27.113186931411398</v>
      </c>
      <c r="J105">
        <v>-5.0936557401623297</v>
      </c>
      <c r="K105">
        <v>843.121117864393</v>
      </c>
      <c r="L105">
        <v>742.57208837622704</v>
      </c>
      <c r="M105">
        <v>67.4429147185039</v>
      </c>
      <c r="N105">
        <v>1.0859401725856901</v>
      </c>
      <c r="O105">
        <v>4.1726465741774401</v>
      </c>
      <c r="P105">
        <v>84.985250737463105</v>
      </c>
      <c r="Q105">
        <v>0.12760913404476401</v>
      </c>
    </row>
    <row r="106" spans="1:17" x14ac:dyDescent="0.3">
      <c r="A106" t="s">
        <v>276</v>
      </c>
      <c r="B106" t="s">
        <v>277</v>
      </c>
      <c r="C106" t="str">
        <f>IFERROR(VLOOKUP(Table1[[#This Row],[Ticker]],[1]!Table1[[Symbol]:[Industry]],2,FALSE),"-")</f>
        <v>-</v>
      </c>
      <c r="D106" t="s">
        <v>278</v>
      </c>
      <c r="E106">
        <v>90678.274314399998</v>
      </c>
      <c r="F106">
        <v>10020.799999999999</v>
      </c>
      <c r="G106">
        <v>134.197200262308</v>
      </c>
      <c r="H106">
        <v>-3.5496014470146999</v>
      </c>
      <c r="I106">
        <v>37.162143196663997</v>
      </c>
      <c r="J106">
        <v>-2.0391648890274698</v>
      </c>
      <c r="K106">
        <v>9264.5108865310995</v>
      </c>
      <c r="L106">
        <v>7495.0985436993096</v>
      </c>
      <c r="M106">
        <v>61.286575089593399</v>
      </c>
      <c r="N106">
        <v>0.471721592656556</v>
      </c>
      <c r="O106">
        <v>4.2830911703656396</v>
      </c>
      <c r="P106">
        <v>190.17620571329201</v>
      </c>
      <c r="Q106">
        <v>0.193134294318381</v>
      </c>
    </row>
    <row r="107" spans="1:17" x14ac:dyDescent="0.3">
      <c r="A107" t="s">
        <v>279</v>
      </c>
      <c r="B107" t="s">
        <v>280</v>
      </c>
      <c r="C107" t="str">
        <f>IFERROR(VLOOKUP(Table1[[#This Row],[Ticker]],[1]!Table1[[Symbol]:[Industry]],2,FALSE),"-")</f>
        <v>-</v>
      </c>
      <c r="D107" t="s">
        <v>281</v>
      </c>
      <c r="E107">
        <v>90287.921063475005</v>
      </c>
      <c r="F107">
        <v>83.97</v>
      </c>
      <c r="G107">
        <v>30.103029236096599</v>
      </c>
      <c r="H107">
        <v>-12.386000485865599</v>
      </c>
      <c r="I107">
        <v>16.594813869040198</v>
      </c>
      <c r="J107">
        <v>-6.4247714771957201</v>
      </c>
      <c r="K107">
        <v>85.439724090775201</v>
      </c>
      <c r="L107">
        <v>77.637391960247101</v>
      </c>
      <c r="M107">
        <v>40.364497941265803</v>
      </c>
      <c r="N107">
        <v>0.59575289989833602</v>
      </c>
      <c r="O107">
        <v>17.541979278313601</v>
      </c>
      <c r="P107">
        <v>57.100093545369397</v>
      </c>
      <c r="Q107">
        <v>6.8619749530456006E-2</v>
      </c>
    </row>
    <row r="108" spans="1:17" x14ac:dyDescent="0.3">
      <c r="A108" t="s">
        <v>282</v>
      </c>
      <c r="B108" t="s">
        <v>283</v>
      </c>
      <c r="C108" t="str">
        <f>IFERROR(VLOOKUP(Table1[[#This Row],[Ticker]],[1]!Table1[[Symbol]:[Industry]],2,FALSE),"-")</f>
        <v>-</v>
      </c>
      <c r="D108" t="s">
        <v>140</v>
      </c>
      <c r="E108">
        <v>89197.893802349994</v>
      </c>
      <c r="F108">
        <v>3207.9</v>
      </c>
      <c r="G108">
        <v>76.076653864517894</v>
      </c>
      <c r="H108">
        <v>4.8713119681218497</v>
      </c>
      <c r="I108">
        <v>50.407979674350003</v>
      </c>
      <c r="J108">
        <v>0.97027897317115497</v>
      </c>
      <c r="K108">
        <v>2822.68062242721</v>
      </c>
      <c r="L108">
        <v>2329.1274272129099</v>
      </c>
      <c r="M108">
        <v>72.842735335262404</v>
      </c>
      <c r="N108">
        <v>0.68458540952720504</v>
      </c>
      <c r="O108">
        <v>0.377193802799347</v>
      </c>
      <c r="P108">
        <v>114.53220089614101</v>
      </c>
      <c r="Q108">
        <v>8.2866541165713001E-2</v>
      </c>
    </row>
    <row r="109" spans="1:17" x14ac:dyDescent="0.3">
      <c r="A109" t="s">
        <v>284</v>
      </c>
      <c r="B109" t="s">
        <v>285</v>
      </c>
      <c r="C109" t="str">
        <f>IFERROR(VLOOKUP(Table1[[#This Row],[Ticker]],[1]!Table1[[Symbol]:[Industry]],2,FALSE),"-")</f>
        <v>-</v>
      </c>
      <c r="D109" t="s">
        <v>286</v>
      </c>
      <c r="E109">
        <v>88971.631348634997</v>
      </c>
      <c r="F109">
        <v>625.04999999999995</v>
      </c>
      <c r="G109">
        <v>31.104329488523401</v>
      </c>
      <c r="H109">
        <v>1.9131437416580499</v>
      </c>
      <c r="I109">
        <v>33.955397244396899</v>
      </c>
      <c r="J109">
        <v>-5.0002276350129398</v>
      </c>
      <c r="K109">
        <v>591.57806520304803</v>
      </c>
      <c r="L109">
        <v>516.64529531885398</v>
      </c>
      <c r="M109">
        <v>52.806184611157498</v>
      </c>
      <c r="N109">
        <v>1.3552207685615401</v>
      </c>
      <c r="O109">
        <v>6.0635149188064998</v>
      </c>
      <c r="P109">
        <v>68.205059203444506</v>
      </c>
      <c r="Q109">
        <v>0.196905628036112</v>
      </c>
    </row>
    <row r="110" spans="1:17" x14ac:dyDescent="0.3">
      <c r="A110" t="s">
        <v>287</v>
      </c>
      <c r="B110" t="s">
        <v>288</v>
      </c>
      <c r="C110" t="str">
        <f>IFERROR(VLOOKUP(Table1[[#This Row],[Ticker]],[1]!Table1[[Symbol]:[Industry]],2,FALSE),"-")</f>
        <v>-</v>
      </c>
      <c r="D110" t="s">
        <v>275</v>
      </c>
      <c r="E110">
        <v>88940.87528049</v>
      </c>
      <c r="F110">
        <v>6185.7</v>
      </c>
      <c r="G110">
        <v>-5.9055626277715003</v>
      </c>
      <c r="H110">
        <v>-0.77155672401249698</v>
      </c>
      <c r="I110">
        <v>-2.86678272679901</v>
      </c>
      <c r="J110">
        <v>-1.39581741121466</v>
      </c>
      <c r="K110">
        <v>6088.8858925433096</v>
      </c>
      <c r="L110">
        <v>5807.3700836083999</v>
      </c>
      <c r="M110">
        <v>54.482186732937002</v>
      </c>
      <c r="N110">
        <v>0.74399788796142996</v>
      </c>
      <c r="O110">
        <v>11.1345522737927</v>
      </c>
      <c r="P110">
        <v>30.8865848497672</v>
      </c>
      <c r="Q110">
        <v>3.0775816731275999E-2</v>
      </c>
    </row>
    <row r="111" spans="1:17" x14ac:dyDescent="0.3">
      <c r="A111" t="s">
        <v>289</v>
      </c>
      <c r="B111" t="s">
        <v>290</v>
      </c>
      <c r="C111" t="str">
        <f>IFERROR(VLOOKUP(Table1[[#This Row],[Ticker]],[1]!Table1[[Symbol]:[Industry]],2,FALSE),"-")</f>
        <v>-</v>
      </c>
      <c r="D111" t="s">
        <v>37</v>
      </c>
      <c r="E111">
        <v>88251.784771185005</v>
      </c>
      <c r="F111">
        <v>1789.55</v>
      </c>
      <c r="G111">
        <v>7.72261449058505</v>
      </c>
      <c r="H111">
        <v>5.6253311857897002</v>
      </c>
      <c r="I111">
        <v>14.2856644367932</v>
      </c>
      <c r="J111">
        <v>0.36174424930193</v>
      </c>
      <c r="K111">
        <v>1687.0747478133001</v>
      </c>
      <c r="L111">
        <v>1555.2044214119401</v>
      </c>
      <c r="M111">
        <v>75.304864071168396</v>
      </c>
      <c r="N111">
        <v>2.09920908023705</v>
      </c>
      <c r="O111">
        <v>1.3662652622167699</v>
      </c>
      <c r="P111">
        <v>41.354660347551302</v>
      </c>
      <c r="Q111">
        <v>-5.0266205558502003E-2</v>
      </c>
    </row>
    <row r="112" spans="1:17" x14ac:dyDescent="0.3">
      <c r="A112" t="s">
        <v>291</v>
      </c>
      <c r="B112" t="s">
        <v>292</v>
      </c>
      <c r="C112" t="str">
        <f>IFERROR(VLOOKUP(Table1[[#This Row],[Ticker]],[1]!Table1[[Symbol]:[Industry]],2,FALSE),"-")</f>
        <v>-</v>
      </c>
      <c r="D112" t="s">
        <v>151</v>
      </c>
      <c r="E112">
        <v>87623.432897894905</v>
      </c>
      <c r="F112">
        <v>6785.85</v>
      </c>
      <c r="G112">
        <v>26.5632800781474</v>
      </c>
      <c r="H112">
        <v>1.9784736046784399</v>
      </c>
      <c r="I112">
        <v>21.539021993640802</v>
      </c>
      <c r="J112">
        <v>4.0402182664461401</v>
      </c>
      <c r="K112">
        <v>6122.6467991320897</v>
      </c>
      <c r="L112">
        <v>5377.0635398577797</v>
      </c>
      <c r="M112">
        <v>84.349533011994296</v>
      </c>
      <c r="N112">
        <v>0.84071441311165895</v>
      </c>
      <c r="O112">
        <v>0.50251626546415895</v>
      </c>
      <c r="P112">
        <v>70.839994461298303</v>
      </c>
      <c r="Q112">
        <v>-4.7113470998559996E-3</v>
      </c>
    </row>
    <row r="113" spans="1:17" x14ac:dyDescent="0.3">
      <c r="A113" t="s">
        <v>293</v>
      </c>
      <c r="B113" t="s">
        <v>294</v>
      </c>
      <c r="C113" t="str">
        <f>IFERROR(VLOOKUP(Table1[[#This Row],[Ticker]],[1]!Table1[[Symbol]:[Industry]],2,FALSE),"-")</f>
        <v>-</v>
      </c>
      <c r="D113" t="s">
        <v>37</v>
      </c>
      <c r="E113">
        <v>87336.124129169999</v>
      </c>
      <c r="F113">
        <v>605.70000000000005</v>
      </c>
      <c r="G113">
        <v>-20.887495287135</v>
      </c>
      <c r="H113">
        <v>-1.00559947472513</v>
      </c>
      <c r="I113">
        <v>4.0564993378256702</v>
      </c>
      <c r="J113">
        <v>-3.53322747858883</v>
      </c>
      <c r="K113">
        <v>584.37799422126704</v>
      </c>
      <c r="L113">
        <v>557.63722256710503</v>
      </c>
      <c r="M113">
        <v>63.453621677115898</v>
      </c>
      <c r="N113">
        <v>0.93766024760694899</v>
      </c>
      <c r="O113">
        <v>5.8032029057289103</v>
      </c>
      <c r="P113">
        <v>30.693710216851802</v>
      </c>
      <c r="Q113">
        <v>-6.6849629982913994E-2</v>
      </c>
    </row>
    <row r="114" spans="1:17" x14ac:dyDescent="0.3">
      <c r="A114" t="s">
        <v>295</v>
      </c>
      <c r="B114" t="s">
        <v>296</v>
      </c>
      <c r="C114" t="str">
        <f>IFERROR(VLOOKUP(Table1[[#This Row],[Ticker]],[1]!Table1[[Symbol]:[Industry]],2,FALSE),"-")</f>
        <v>-</v>
      </c>
      <c r="D114" t="s">
        <v>126</v>
      </c>
      <c r="E114">
        <v>86861.937365999998</v>
      </c>
      <c r="F114">
        <v>416.6</v>
      </c>
      <c r="G114">
        <v>212.14176846677199</v>
      </c>
      <c r="H114">
        <v>3.34645693469106</v>
      </c>
      <c r="I114">
        <v>124.58844118812</v>
      </c>
      <c r="J114">
        <v>5.2259714910969004</v>
      </c>
      <c r="K114">
        <v>349.14616088455898</v>
      </c>
      <c r="L114">
        <v>254.60232308790501</v>
      </c>
      <c r="M114">
        <v>70.196732935680998</v>
      </c>
      <c r="N114">
        <v>1.0057615721016</v>
      </c>
      <c r="O114">
        <v>3.6485837734037299</v>
      </c>
      <c r="P114">
        <v>255.916275096112</v>
      </c>
      <c r="Q114">
        <v>0.196064879127824</v>
      </c>
    </row>
    <row r="115" spans="1:17" x14ac:dyDescent="0.3">
      <c r="A115" t="s">
        <v>297</v>
      </c>
      <c r="B115" t="s">
        <v>298</v>
      </c>
      <c r="C115" t="str">
        <f>IFERROR(VLOOKUP(Table1[[#This Row],[Ticker]],[1]!Table1[[Symbol]:[Industry]],2,FALSE),"-")</f>
        <v>-</v>
      </c>
      <c r="D115" t="s">
        <v>299</v>
      </c>
      <c r="E115">
        <v>86352.565050000005</v>
      </c>
      <c r="F115">
        <v>4281.45</v>
      </c>
      <c r="G115">
        <v>218.69296450852801</v>
      </c>
      <c r="H115">
        <v>35.744023094113203</v>
      </c>
      <c r="I115">
        <v>77.173118259623706</v>
      </c>
      <c r="J115">
        <v>8.5174800328495301</v>
      </c>
      <c r="K115">
        <v>3152.6715362416198</v>
      </c>
      <c r="L115">
        <v>2351.0289710795901</v>
      </c>
      <c r="M115">
        <v>70.962610664670606</v>
      </c>
      <c r="N115">
        <v>1.8515244033010001</v>
      </c>
      <c r="O115">
        <v>7.0665311985425401</v>
      </c>
      <c r="P115">
        <v>248.085365853658</v>
      </c>
      <c r="Q115">
        <v>0.26409360181387198</v>
      </c>
    </row>
    <row r="116" spans="1:17" x14ac:dyDescent="0.3">
      <c r="A116" t="s">
        <v>300</v>
      </c>
      <c r="B116" t="s">
        <v>301</v>
      </c>
      <c r="C116" t="str">
        <f>IFERROR(VLOOKUP(Table1[[#This Row],[Ticker]],[1]!Table1[[Symbol]:[Industry]],2,FALSE),"-")</f>
        <v>-</v>
      </c>
      <c r="D116" t="s">
        <v>302</v>
      </c>
      <c r="E116">
        <v>85690.797213525002</v>
      </c>
      <c r="F116">
        <v>9882.25</v>
      </c>
      <c r="G116">
        <v>131.11157306606299</v>
      </c>
      <c r="H116">
        <v>24.565040691979899</v>
      </c>
      <c r="I116">
        <v>125.180913817071</v>
      </c>
      <c r="J116">
        <v>-2.28150481016212</v>
      </c>
      <c r="K116">
        <v>8483.8290784942492</v>
      </c>
      <c r="L116">
        <v>6726.8580874679501</v>
      </c>
      <c r="M116">
        <v>72.909773089591397</v>
      </c>
      <c r="N116">
        <v>1.3363707562599201</v>
      </c>
      <c r="O116">
        <v>1.69748792026107</v>
      </c>
      <c r="P116">
        <v>164.42571409458799</v>
      </c>
      <c r="Q116">
        <v>9.8047706738489004E-2</v>
      </c>
    </row>
    <row r="117" spans="1:17" x14ac:dyDescent="0.3">
      <c r="A117" t="s">
        <v>303</v>
      </c>
      <c r="B117" t="s">
        <v>304</v>
      </c>
      <c r="C117" t="str">
        <f>IFERROR(VLOOKUP(Table1[[#This Row],[Ticker]],[1]!Table1[[Symbol]:[Industry]],2,FALSE),"-")</f>
        <v>-</v>
      </c>
      <c r="D117" t="s">
        <v>62</v>
      </c>
      <c r="E117">
        <v>85303.233582959903</v>
      </c>
      <c r="F117">
        <v>2129.1999999999998</v>
      </c>
      <c r="G117">
        <v>-1.2919383074183199</v>
      </c>
      <c r="H117">
        <v>-3.9346385130159902</v>
      </c>
      <c r="I117">
        <v>-3.7454853926583498</v>
      </c>
      <c r="J117">
        <v>-5.7272329318382003</v>
      </c>
      <c r="K117">
        <v>2180.7880934282398</v>
      </c>
      <c r="L117">
        <v>2041.1196322635501</v>
      </c>
      <c r="M117">
        <v>35.622315751942502</v>
      </c>
      <c r="N117">
        <v>0.49881242577788099</v>
      </c>
      <c r="O117">
        <v>16.945331579936099</v>
      </c>
      <c r="P117">
        <v>28.1839800126425</v>
      </c>
    </row>
    <row r="118" spans="1:17" x14ac:dyDescent="0.3">
      <c r="A118" t="s">
        <v>305</v>
      </c>
      <c r="B118" t="s">
        <v>306</v>
      </c>
      <c r="C118" t="str">
        <f>IFERROR(VLOOKUP(Table1[[#This Row],[Ticker]],[1]!Table1[[Symbol]:[Industry]],2,FALSE),"-")</f>
        <v>-</v>
      </c>
      <c r="D118" t="s">
        <v>267</v>
      </c>
      <c r="E118">
        <v>85288.382270999995</v>
      </c>
      <c r="F118">
        <v>3993.3</v>
      </c>
      <c r="G118">
        <v>68.237703426122096</v>
      </c>
      <c r="H118">
        <v>-2.3346956116714099</v>
      </c>
      <c r="I118">
        <v>14.0008906823131</v>
      </c>
      <c r="J118">
        <v>1.25656880336917</v>
      </c>
      <c r="K118">
        <v>3849.95707165875</v>
      </c>
      <c r="L118">
        <v>3403.8012729740599</v>
      </c>
      <c r="M118">
        <v>53.674056497614401</v>
      </c>
      <c r="N118">
        <v>0.88209829344240098</v>
      </c>
      <c r="O118">
        <v>4.8493726992712496</v>
      </c>
      <c r="P118">
        <v>95.75</v>
      </c>
      <c r="Q118">
        <v>9.1304511516800005E-4</v>
      </c>
    </row>
    <row r="119" spans="1:17" x14ac:dyDescent="0.3">
      <c r="A119" t="s">
        <v>307</v>
      </c>
      <c r="B119" t="s">
        <v>308</v>
      </c>
      <c r="C119" t="str">
        <f>IFERROR(VLOOKUP(Table1[[#This Row],[Ticker]],[1]!Table1[[Symbol]:[Industry]],2,FALSE),"-")</f>
        <v>-</v>
      </c>
      <c r="D119" t="s">
        <v>309</v>
      </c>
      <c r="E119">
        <v>82380.656985299996</v>
      </c>
      <c r="F119">
        <v>4259.25</v>
      </c>
      <c r="G119">
        <v>8.7771645964074505</v>
      </c>
      <c r="H119">
        <v>5.7586519214806504</v>
      </c>
      <c r="I119">
        <v>10.044224517995101</v>
      </c>
      <c r="J119">
        <v>-2.64502525794643</v>
      </c>
      <c r="K119">
        <v>3940.07819661436</v>
      </c>
      <c r="L119">
        <v>3584.5346291640999</v>
      </c>
      <c r="M119">
        <v>58.418097651196</v>
      </c>
      <c r="N119">
        <v>1.5961399978986399</v>
      </c>
      <c r="O119">
        <v>3.30457240124435</v>
      </c>
      <c r="P119">
        <v>54.432559825960801</v>
      </c>
      <c r="Q119">
        <v>0.139006071647051</v>
      </c>
    </row>
    <row r="120" spans="1:17" x14ac:dyDescent="0.3">
      <c r="A120" t="s">
        <v>310</v>
      </c>
      <c r="B120" t="s">
        <v>311</v>
      </c>
      <c r="C120" t="str">
        <f>IFERROR(VLOOKUP(Table1[[#This Row],[Ticker]],[1]!Table1[[Symbol]:[Industry]],2,FALSE),"-")</f>
        <v>-</v>
      </c>
      <c r="D120" t="s">
        <v>184</v>
      </c>
      <c r="E120">
        <v>79347.130893900001</v>
      </c>
      <c r="F120">
        <v>613</v>
      </c>
      <c r="G120">
        <v>-9.3490055231853297</v>
      </c>
      <c r="H120">
        <v>-4.0632450408486198</v>
      </c>
      <c r="I120">
        <v>2.0126955465976901</v>
      </c>
      <c r="J120">
        <v>-4.7714868110117203</v>
      </c>
      <c r="K120">
        <v>592.66892069988899</v>
      </c>
      <c r="L120">
        <v>552.08719306161402</v>
      </c>
      <c r="M120">
        <v>44.753522294613198</v>
      </c>
      <c r="N120">
        <v>0.62044843665850702</v>
      </c>
      <c r="O120">
        <v>8.8417618270799405</v>
      </c>
      <c r="P120">
        <v>26.053876208102</v>
      </c>
      <c r="Q120">
        <v>-4.1665227735405E-2</v>
      </c>
    </row>
    <row r="121" spans="1:17" x14ac:dyDescent="0.3">
      <c r="A121" t="s">
        <v>312</v>
      </c>
      <c r="B121" t="s">
        <v>313</v>
      </c>
      <c r="C121" t="str">
        <f>IFERROR(VLOOKUP(Table1[[#This Row],[Ticker]],[1]!Table1[[Symbol]:[Industry]],2,FALSE),"-")</f>
        <v>-</v>
      </c>
      <c r="D121" t="s">
        <v>151</v>
      </c>
      <c r="E121">
        <v>79140</v>
      </c>
      <c r="F121">
        <v>989.25</v>
      </c>
      <c r="G121">
        <v>30.766054757345302</v>
      </c>
      <c r="H121">
        <v>-15.076245506950499</v>
      </c>
      <c r="I121">
        <v>4.2285669257173701</v>
      </c>
      <c r="J121">
        <v>-4.6136090568662</v>
      </c>
      <c r="K121">
        <v>1009.76736551306</v>
      </c>
      <c r="L121">
        <v>903.71841267478396</v>
      </c>
      <c r="M121">
        <v>37.995740151858101</v>
      </c>
      <c r="N121">
        <v>0.86465276786459699</v>
      </c>
      <c r="O121">
        <v>15.1276219358099</v>
      </c>
      <c r="P121">
        <v>61.023846341661901</v>
      </c>
      <c r="Q121">
        <v>9.0158350314415006E-2</v>
      </c>
    </row>
    <row r="122" spans="1:17" x14ac:dyDescent="0.3">
      <c r="A122" t="s">
        <v>314</v>
      </c>
      <c r="B122" t="s">
        <v>315</v>
      </c>
      <c r="C122" t="str">
        <f>IFERROR(VLOOKUP(Table1[[#This Row],[Ticker]],[1]!Table1[[Symbol]:[Industry]],2,FALSE),"-")</f>
        <v>-</v>
      </c>
      <c r="D122" t="s">
        <v>75</v>
      </c>
      <c r="E122">
        <v>78407.917552169994</v>
      </c>
      <c r="F122">
        <v>723.05</v>
      </c>
      <c r="G122">
        <v>171.23912183734001</v>
      </c>
      <c r="H122">
        <v>0.35712795198950698</v>
      </c>
      <c r="I122">
        <v>78.685804342990295</v>
      </c>
      <c r="J122">
        <v>4.2161301237888499E-2</v>
      </c>
      <c r="K122">
        <v>646.42711913552296</v>
      </c>
      <c r="L122">
        <v>507.04978588157297</v>
      </c>
      <c r="M122">
        <v>75.550250160522396</v>
      </c>
      <c r="N122">
        <v>0.96119948742205696</v>
      </c>
      <c r="O122">
        <v>2.8421271004771498</v>
      </c>
      <c r="P122">
        <v>199.896308585649</v>
      </c>
      <c r="Q122">
        <v>0.13799956811814401</v>
      </c>
    </row>
    <row r="123" spans="1:17" x14ac:dyDescent="0.3">
      <c r="A123" t="s">
        <v>316</v>
      </c>
      <c r="B123" t="s">
        <v>317</v>
      </c>
      <c r="C123" t="str">
        <f>IFERROR(VLOOKUP(Table1[[#This Row],[Ticker]],[1]!Table1[[Symbol]:[Industry]],2,FALSE),"-")</f>
        <v>-</v>
      </c>
      <c r="D123" t="s">
        <v>129</v>
      </c>
      <c r="E123">
        <v>77769.597146119995</v>
      </c>
      <c r="F123">
        <v>1670.35</v>
      </c>
      <c r="G123">
        <v>77.979408757092003</v>
      </c>
      <c r="H123">
        <v>1.9841514447973601</v>
      </c>
      <c r="I123">
        <v>23.8465629467673</v>
      </c>
      <c r="J123">
        <v>-8.7521970782160707</v>
      </c>
      <c r="K123">
        <v>1517.2644223213199</v>
      </c>
      <c r="L123">
        <v>1255.6781225898101</v>
      </c>
      <c r="M123">
        <v>49.103726811252699</v>
      </c>
      <c r="N123">
        <v>1.0986970578411199</v>
      </c>
      <c r="O123">
        <v>8.0312509354327002</v>
      </c>
      <c r="P123">
        <v>105.328826060233</v>
      </c>
      <c r="Q123">
        <v>8.3946219356622997E-2</v>
      </c>
    </row>
    <row r="124" spans="1:17" x14ac:dyDescent="0.3">
      <c r="A124" t="s">
        <v>318</v>
      </c>
      <c r="B124" t="s">
        <v>319</v>
      </c>
      <c r="C124" t="str">
        <f>IFERROR(VLOOKUP(Table1[[#This Row],[Ticker]],[1]!Table1[[Symbol]:[Industry]],2,FALSE),"-")</f>
        <v>-</v>
      </c>
      <c r="D124" t="s">
        <v>184</v>
      </c>
      <c r="E124">
        <v>77329.595530709994</v>
      </c>
      <c r="F124">
        <v>2843.15</v>
      </c>
      <c r="G124">
        <v>41.850696386793601</v>
      </c>
      <c r="H124">
        <v>1.0347741235185799</v>
      </c>
      <c r="I124">
        <v>2.1804878200445001</v>
      </c>
      <c r="J124">
        <v>-2.7141351833554199</v>
      </c>
      <c r="K124">
        <v>2794.2176673691802</v>
      </c>
      <c r="L124">
        <v>2490.6000305778498</v>
      </c>
      <c r="M124">
        <v>47.034136631685598</v>
      </c>
      <c r="N124">
        <v>1.01420618397956</v>
      </c>
      <c r="O124">
        <v>7.9454126584949698</v>
      </c>
      <c r="P124">
        <v>71.274096385542094</v>
      </c>
      <c r="Q124">
        <v>3.2218170471454997E-2</v>
      </c>
    </row>
    <row r="125" spans="1:17" x14ac:dyDescent="0.3">
      <c r="A125" t="s">
        <v>320</v>
      </c>
      <c r="B125" t="s">
        <v>321</v>
      </c>
      <c r="C125" t="str">
        <f>IFERROR(VLOOKUP(Table1[[#This Row],[Ticker]],[1]!Table1[[Symbol]:[Industry]],2,FALSE),"-")</f>
        <v>-</v>
      </c>
      <c r="D125" t="s">
        <v>140</v>
      </c>
      <c r="E125">
        <v>75867.076636040001</v>
      </c>
      <c r="F125">
        <v>1892.6</v>
      </c>
      <c r="G125">
        <v>200.995367906193</v>
      </c>
      <c r="H125">
        <v>10.891321082339701</v>
      </c>
      <c r="I125">
        <v>54.211419997234799</v>
      </c>
      <c r="J125">
        <v>-8.93750820163255</v>
      </c>
      <c r="K125">
        <v>1660.8926428796301</v>
      </c>
      <c r="L125">
        <v>1237.90562902744</v>
      </c>
      <c r="M125">
        <v>50.643254699551001</v>
      </c>
      <c r="N125">
        <v>1.4437021218366299</v>
      </c>
      <c r="O125">
        <v>9.6269681919053305</v>
      </c>
      <c r="P125">
        <v>263.12356101304601</v>
      </c>
      <c r="Q125">
        <v>0.208761733406714</v>
      </c>
    </row>
    <row r="126" spans="1:17" x14ac:dyDescent="0.3">
      <c r="A126" t="s">
        <v>322</v>
      </c>
      <c r="B126" t="s">
        <v>323</v>
      </c>
      <c r="C126" t="str">
        <f>IFERROR(VLOOKUP(Table1[[#This Row],[Ticker]],[1]!Table1[[Symbol]:[Industry]],2,FALSE),"-")</f>
        <v>-</v>
      </c>
      <c r="D126" t="s">
        <v>324</v>
      </c>
      <c r="E126">
        <v>75655.933503299995</v>
      </c>
      <c r="F126">
        <v>5955.9</v>
      </c>
      <c r="G126">
        <v>65.444515710879301</v>
      </c>
      <c r="H126">
        <v>-0.89090580453248502</v>
      </c>
      <c r="I126">
        <v>22.200904504825001</v>
      </c>
      <c r="J126">
        <v>-9.8116433373737806</v>
      </c>
      <c r="K126">
        <v>5442.8840100642801</v>
      </c>
      <c r="L126">
        <v>4534.5372739407303</v>
      </c>
      <c r="M126">
        <v>54.454428753477103</v>
      </c>
      <c r="N126">
        <v>0.57043333122233697</v>
      </c>
      <c r="O126">
        <v>8.4638761564163207</v>
      </c>
      <c r="P126">
        <v>93.952715904650205</v>
      </c>
      <c r="Q126">
        <v>0.105278737249774</v>
      </c>
    </row>
    <row r="127" spans="1:17" x14ac:dyDescent="0.3">
      <c r="A127" t="s">
        <v>325</v>
      </c>
      <c r="B127" t="s">
        <v>326</v>
      </c>
      <c r="C127" t="str">
        <f>IFERROR(VLOOKUP(Table1[[#This Row],[Ticker]],[1]!Table1[[Symbol]:[Industry]],2,FALSE),"-")</f>
        <v>-</v>
      </c>
      <c r="D127" t="s">
        <v>24</v>
      </c>
      <c r="E127">
        <v>74234.182595727994</v>
      </c>
      <c r="F127">
        <v>23.69</v>
      </c>
      <c r="G127">
        <v>18.119504551825699</v>
      </c>
      <c r="H127">
        <v>-2.6866747735134</v>
      </c>
      <c r="I127">
        <v>3.3730166844314802</v>
      </c>
      <c r="J127">
        <v>-4.5756216503747096</v>
      </c>
      <c r="K127">
        <v>23.650211381112701</v>
      </c>
      <c r="L127">
        <v>22.2637756896154</v>
      </c>
      <c r="M127">
        <v>50.266615599167999</v>
      </c>
      <c r="N127">
        <v>0.60061820772547403</v>
      </c>
      <c r="O127">
        <v>38.666103841283203</v>
      </c>
      <c r="P127">
        <v>50.8917197452229</v>
      </c>
      <c r="Q127">
        <v>4.4110305924309999E-2</v>
      </c>
    </row>
    <row r="128" spans="1:17" x14ac:dyDescent="0.3">
      <c r="A128" t="s">
        <v>327</v>
      </c>
      <c r="B128" t="s">
        <v>328</v>
      </c>
      <c r="C128" t="str">
        <f>IFERROR(VLOOKUP(Table1[[#This Row],[Ticker]],[1]!Table1[[Symbol]:[Industry]],2,FALSE),"-")</f>
        <v>-</v>
      </c>
      <c r="D128" t="s">
        <v>197</v>
      </c>
      <c r="E128">
        <v>74095.754763499994</v>
      </c>
      <c r="F128">
        <v>4740.5</v>
      </c>
      <c r="G128">
        <v>26.986016080072002</v>
      </c>
      <c r="H128">
        <v>-3.84824280643344</v>
      </c>
      <c r="I128">
        <v>37.350574732956403</v>
      </c>
      <c r="J128">
        <v>-3.1084757393272402</v>
      </c>
      <c r="K128">
        <v>4192.76989265681</v>
      </c>
      <c r="L128">
        <v>3482.63490061532</v>
      </c>
      <c r="M128">
        <v>61.154783073193101</v>
      </c>
      <c r="N128">
        <v>1.16855789445572</v>
      </c>
      <c r="O128">
        <v>4.4404598671026196</v>
      </c>
      <c r="P128">
        <v>81.475384733175105</v>
      </c>
      <c r="Q128">
        <v>0.15458332760083501</v>
      </c>
    </row>
    <row r="129" spans="1:17" x14ac:dyDescent="0.3">
      <c r="A129" t="s">
        <v>329</v>
      </c>
      <c r="B129" t="s">
        <v>330</v>
      </c>
      <c r="C129" t="str">
        <f>IFERROR(VLOOKUP(Table1[[#This Row],[Ticker]],[1]!Table1[[Symbol]:[Industry]],2,FALSE),"-")</f>
        <v>-</v>
      </c>
      <c r="D129" t="s">
        <v>62</v>
      </c>
      <c r="E129">
        <v>73919.933039655007</v>
      </c>
      <c r="F129">
        <v>1621.35</v>
      </c>
      <c r="G129">
        <v>55.698651618787402</v>
      </c>
      <c r="H129">
        <v>-7.535968672868</v>
      </c>
      <c r="I129">
        <v>10.7526971782542</v>
      </c>
      <c r="J129">
        <v>6.6003977007450698E-2</v>
      </c>
      <c r="K129">
        <v>1600.85795708868</v>
      </c>
      <c r="L129">
        <v>1430.3164741747801</v>
      </c>
      <c r="M129">
        <v>65.970265539851795</v>
      </c>
      <c r="N129">
        <v>1.1267273951183201</v>
      </c>
      <c r="O129">
        <v>6.5778517901748703</v>
      </c>
      <c r="P129">
        <v>85.711013114941807</v>
      </c>
      <c r="Q129">
        <v>4.7134703054E-5</v>
      </c>
    </row>
    <row r="130" spans="1:17" x14ac:dyDescent="0.3">
      <c r="A130" t="s">
        <v>331</v>
      </c>
      <c r="B130" t="s">
        <v>332</v>
      </c>
      <c r="C130" t="str">
        <f>IFERROR(VLOOKUP(Table1[[#This Row],[Ticker]],[1]!Table1[[Symbol]:[Industry]],2,FALSE),"-")</f>
        <v>-</v>
      </c>
      <c r="D130" t="s">
        <v>32</v>
      </c>
      <c r="E130">
        <v>73476.885163550003</v>
      </c>
      <c r="F130">
        <v>545.5</v>
      </c>
      <c r="G130">
        <v>69.418870319881904</v>
      </c>
      <c r="H130">
        <v>-12.177883761205999</v>
      </c>
      <c r="I130">
        <v>19.047955282971898</v>
      </c>
      <c r="J130">
        <v>-2.8835143115565698</v>
      </c>
      <c r="K130">
        <v>539.54481443482905</v>
      </c>
      <c r="L130">
        <v>478.77635081068598</v>
      </c>
      <c r="M130">
        <v>53.369813106002802</v>
      </c>
      <c r="N130">
        <v>0.57787864049790805</v>
      </c>
      <c r="O130">
        <v>15.985334555453701</v>
      </c>
      <c r="P130">
        <v>96.753832281334496</v>
      </c>
      <c r="Q130">
        <v>0.14746930459421301</v>
      </c>
    </row>
    <row r="131" spans="1:17" x14ac:dyDescent="0.3">
      <c r="A131" t="s">
        <v>333</v>
      </c>
      <c r="B131" t="s">
        <v>334</v>
      </c>
      <c r="C131" t="str">
        <f>IFERROR(VLOOKUP(Table1[[#This Row],[Ticker]],[1]!Table1[[Symbol]:[Industry]],2,FALSE),"-")</f>
        <v>-</v>
      </c>
      <c r="D131" t="s">
        <v>162</v>
      </c>
      <c r="E131">
        <v>72210.569494124997</v>
      </c>
      <c r="F131">
        <v>2436.0500000000002</v>
      </c>
      <c r="G131">
        <v>-21.0138978804112</v>
      </c>
      <c r="H131">
        <v>1.26389592559298</v>
      </c>
      <c r="I131">
        <v>-11.494640673385801</v>
      </c>
      <c r="J131">
        <v>-3.7903729997479698</v>
      </c>
      <c r="K131">
        <v>2390.9647552015999</v>
      </c>
      <c r="L131">
        <v>2387.4796565287802</v>
      </c>
      <c r="M131">
        <v>57.496832143564603</v>
      </c>
      <c r="N131">
        <v>0.98001568676413797</v>
      </c>
      <c r="O131">
        <v>10.5868106155456</v>
      </c>
      <c r="P131">
        <v>19.414215686274499</v>
      </c>
      <c r="Q131">
        <v>3.1143959192994002E-2</v>
      </c>
    </row>
    <row r="132" spans="1:17" x14ac:dyDescent="0.3">
      <c r="A132" t="s">
        <v>335</v>
      </c>
      <c r="B132" t="s">
        <v>336</v>
      </c>
      <c r="C132" t="str">
        <f>IFERROR(VLOOKUP(Table1[[#This Row],[Ticker]],[1]!Table1[[Symbol]:[Industry]],2,FALSE),"-")</f>
        <v>-</v>
      </c>
      <c r="D132" t="s">
        <v>337</v>
      </c>
      <c r="E132">
        <v>72107.556939250004</v>
      </c>
      <c r="F132">
        <v>246.05</v>
      </c>
      <c r="G132">
        <v>108.89712692944801</v>
      </c>
      <c r="H132">
        <v>-10.2260869031601</v>
      </c>
      <c r="I132">
        <v>8.5305763716563607</v>
      </c>
      <c r="J132">
        <v>-12.471235361775101</v>
      </c>
      <c r="K132">
        <v>253.984824097265</v>
      </c>
      <c r="L132">
        <v>214.67750506191101</v>
      </c>
      <c r="M132">
        <v>33.069732585764598</v>
      </c>
      <c r="N132">
        <v>0.818060009444189</v>
      </c>
      <c r="O132">
        <v>16.378784799837401</v>
      </c>
      <c r="P132">
        <v>136.245799327892</v>
      </c>
      <c r="Q132">
        <v>5.6408033665316E-2</v>
      </c>
    </row>
    <row r="133" spans="1:17" x14ac:dyDescent="0.3">
      <c r="A133" t="s">
        <v>338</v>
      </c>
      <c r="B133" t="s">
        <v>339</v>
      </c>
      <c r="C133" t="str">
        <f>IFERROR(VLOOKUP(Table1[[#This Row],[Ticker]],[1]!Table1[[Symbol]:[Industry]],2,FALSE),"-")</f>
        <v>-</v>
      </c>
      <c r="D133" t="s">
        <v>49</v>
      </c>
      <c r="E133">
        <v>72096.892865235</v>
      </c>
      <c r="F133">
        <v>1795.85</v>
      </c>
      <c r="G133">
        <v>17.398493298549901</v>
      </c>
      <c r="H133">
        <v>1.9912766440460801</v>
      </c>
      <c r="I133">
        <v>10.1171950682659</v>
      </c>
      <c r="J133">
        <v>1.9795867571455199</v>
      </c>
      <c r="K133">
        <v>1697.2979357137799</v>
      </c>
      <c r="L133">
        <v>1496.2418884445799</v>
      </c>
      <c r="M133">
        <v>59.232321609187103</v>
      </c>
      <c r="N133">
        <v>0.93541044051139999</v>
      </c>
      <c r="O133">
        <v>3.39672021605368</v>
      </c>
      <c r="P133">
        <v>51.888188776588997</v>
      </c>
      <c r="Q133">
        <v>-2.9017510778126001E-2</v>
      </c>
    </row>
    <row r="134" spans="1:17" x14ac:dyDescent="0.3">
      <c r="A134" t="s">
        <v>340</v>
      </c>
      <c r="B134" t="s">
        <v>341</v>
      </c>
      <c r="C134" t="str">
        <f>IFERROR(VLOOKUP(Table1[[#This Row],[Ticker]],[1]!Table1[[Symbol]:[Industry]],2,FALSE),"-")</f>
        <v>-</v>
      </c>
      <c r="D134" t="s">
        <v>342</v>
      </c>
      <c r="E134">
        <v>72072.306897142</v>
      </c>
      <c r="F134">
        <v>52.86</v>
      </c>
      <c r="G134">
        <v>231.81546283083401</v>
      </c>
      <c r="H134">
        <v>11.810063166388399</v>
      </c>
      <c r="I134">
        <v>28.310235978458898</v>
      </c>
      <c r="J134">
        <v>1.8335779587104399</v>
      </c>
      <c r="K134">
        <v>47.044204328869398</v>
      </c>
      <c r="L134">
        <v>38.712723858493099</v>
      </c>
      <c r="M134">
        <v>60.655243880729302</v>
      </c>
      <c r="N134">
        <v>1.6300147794211499</v>
      </c>
      <c r="O134">
        <v>5.37268255769958</v>
      </c>
      <c r="P134">
        <v>272.25352112676001</v>
      </c>
      <c r="Q134">
        <v>0.1580227821546</v>
      </c>
    </row>
    <row r="135" spans="1:17" x14ac:dyDescent="0.3">
      <c r="A135" t="s">
        <v>343</v>
      </c>
      <c r="B135" t="s">
        <v>344</v>
      </c>
      <c r="C135" t="str">
        <f>IFERROR(VLOOKUP(Table1[[#This Row],[Ticker]],[1]!Table1[[Symbol]:[Industry]],2,FALSE),"-")</f>
        <v>-</v>
      </c>
      <c r="D135" t="s">
        <v>86</v>
      </c>
      <c r="E135">
        <v>72015.618914559993</v>
      </c>
      <c r="F135">
        <v>1498.4</v>
      </c>
      <c r="G135">
        <v>115.37363822795</v>
      </c>
      <c r="H135">
        <v>1.5495811788131399</v>
      </c>
      <c r="I135">
        <v>52.763227753174398</v>
      </c>
      <c r="J135">
        <v>-6.9800137014863104</v>
      </c>
      <c r="K135">
        <v>1459.29125461438</v>
      </c>
      <c r="L135">
        <v>1162.4327929844101</v>
      </c>
      <c r="M135">
        <v>41.436883409481702</v>
      </c>
      <c r="N135">
        <v>0.206121176273345</v>
      </c>
      <c r="O135">
        <v>8.9895888948211304</v>
      </c>
      <c r="P135">
        <v>154.78660091821101</v>
      </c>
      <c r="Q135">
        <v>0.13332703601398599</v>
      </c>
    </row>
    <row r="136" spans="1:17" x14ac:dyDescent="0.3">
      <c r="A136" t="s">
        <v>345</v>
      </c>
      <c r="B136" t="s">
        <v>346</v>
      </c>
      <c r="C136" t="str">
        <f>IFERROR(VLOOKUP(Table1[[#This Row],[Ticker]],[1]!Table1[[Symbol]:[Industry]],2,FALSE),"-")</f>
        <v>-</v>
      </c>
      <c r="D136" t="s">
        <v>347</v>
      </c>
      <c r="E136">
        <v>71630.387277350004</v>
      </c>
      <c r="F136">
        <v>11971.3</v>
      </c>
      <c r="G136">
        <v>147.89093599524301</v>
      </c>
      <c r="H136">
        <v>22.8127173287739</v>
      </c>
      <c r="I136">
        <v>74.935723731592702</v>
      </c>
      <c r="J136">
        <v>-5.4293887083911498E-3</v>
      </c>
      <c r="K136">
        <v>9688.9841762417309</v>
      </c>
      <c r="L136">
        <v>7335.2543659529401</v>
      </c>
      <c r="M136">
        <v>76.580941977139304</v>
      </c>
      <c r="N136">
        <v>1.09726201740814</v>
      </c>
      <c r="O136">
        <v>1.4843834838321699</v>
      </c>
      <c r="P136">
        <v>202.84088034404201</v>
      </c>
      <c r="Q136">
        <v>0.101304307933491</v>
      </c>
    </row>
    <row r="137" spans="1:17" x14ac:dyDescent="0.3">
      <c r="A137" t="s">
        <v>348</v>
      </c>
      <c r="B137" t="s">
        <v>349</v>
      </c>
      <c r="C137" t="str">
        <f>IFERROR(VLOOKUP(Table1[[#This Row],[Ticker]],[1]!Table1[[Symbol]:[Industry]],2,FALSE),"-")</f>
        <v>-</v>
      </c>
      <c r="D137" t="s">
        <v>202</v>
      </c>
      <c r="E137">
        <v>71029.239379164006</v>
      </c>
      <c r="F137">
        <v>241.89</v>
      </c>
      <c r="G137">
        <v>19.2033527915642</v>
      </c>
      <c r="H137">
        <v>2.0806920400976701</v>
      </c>
      <c r="I137">
        <v>27.738222751180999</v>
      </c>
      <c r="J137">
        <v>9.5529887215163894E-2</v>
      </c>
      <c r="K137">
        <v>217.09469551588401</v>
      </c>
      <c r="L137">
        <v>188.311869844705</v>
      </c>
      <c r="M137">
        <v>63.808200307950798</v>
      </c>
      <c r="N137">
        <v>0.55798016263721895</v>
      </c>
      <c r="O137">
        <v>1.56269378643185</v>
      </c>
      <c r="P137">
        <v>53.532211996191599</v>
      </c>
      <c r="Q137">
        <v>6.7733699757973997E-2</v>
      </c>
    </row>
    <row r="138" spans="1:17" x14ac:dyDescent="0.3">
      <c r="A138" t="s">
        <v>350</v>
      </c>
      <c r="B138" t="s">
        <v>351</v>
      </c>
      <c r="C138" t="str">
        <f>IFERROR(VLOOKUP(Table1[[#This Row],[Ticker]],[1]!Table1[[Symbol]:[Industry]],2,FALSE),"-")</f>
        <v>-</v>
      </c>
      <c r="D138" t="s">
        <v>278</v>
      </c>
      <c r="E138">
        <v>70779.082352159996</v>
      </c>
      <c r="F138">
        <v>8299.2000000000007</v>
      </c>
      <c r="G138">
        <v>65.012684424904904</v>
      </c>
      <c r="H138">
        <v>-11.3271980561034</v>
      </c>
      <c r="I138">
        <v>35.205184390217703</v>
      </c>
      <c r="J138">
        <v>-8.8848786034672802</v>
      </c>
      <c r="K138">
        <v>8278.4581500758195</v>
      </c>
      <c r="L138">
        <v>6760.7013888054898</v>
      </c>
      <c r="M138">
        <v>38.757763461503203</v>
      </c>
      <c r="N138">
        <v>1.0229783692201</v>
      </c>
      <c r="O138">
        <v>19.710935993830699</v>
      </c>
      <c r="P138">
        <v>93.906542056074699</v>
      </c>
      <c r="Q138">
        <v>0.165261932065353</v>
      </c>
    </row>
    <row r="139" spans="1:17" x14ac:dyDescent="0.3">
      <c r="A139" t="s">
        <v>352</v>
      </c>
      <c r="B139" t="s">
        <v>353</v>
      </c>
      <c r="C139" t="str">
        <f>IFERROR(VLOOKUP(Table1[[#This Row],[Ticker]],[1]!Table1[[Symbol]:[Industry]],2,FALSE),"-")</f>
        <v>-</v>
      </c>
      <c r="D139" t="s">
        <v>62</v>
      </c>
      <c r="E139">
        <v>70757.946422840003</v>
      </c>
      <c r="F139">
        <v>1207.5999999999999</v>
      </c>
      <c r="G139">
        <v>36.9078945036674</v>
      </c>
      <c r="H139">
        <v>-6.7502580487847403</v>
      </c>
      <c r="I139">
        <v>0.57140517011901903</v>
      </c>
      <c r="J139">
        <v>-6.8792907634274503</v>
      </c>
      <c r="K139">
        <v>1190.03132947463</v>
      </c>
      <c r="L139">
        <v>1048.17060049825</v>
      </c>
      <c r="M139">
        <v>43.143382898558698</v>
      </c>
      <c r="N139">
        <v>1.1363920375977199</v>
      </c>
      <c r="O139">
        <v>6.9973501159324298</v>
      </c>
      <c r="P139">
        <v>70.360442971009306</v>
      </c>
      <c r="Q139">
        <v>-1.3240164861519001E-2</v>
      </c>
    </row>
    <row r="140" spans="1:17" x14ac:dyDescent="0.3">
      <c r="A140" t="s">
        <v>354</v>
      </c>
      <c r="B140" t="s">
        <v>355</v>
      </c>
      <c r="C140" t="str">
        <f>IFERROR(VLOOKUP(Table1[[#This Row],[Ticker]],[1]!Table1[[Symbol]:[Industry]],2,FALSE),"-")</f>
        <v>-</v>
      </c>
      <c r="D140" t="s">
        <v>18</v>
      </c>
      <c r="E140">
        <v>70664.985789569997</v>
      </c>
      <c r="F140">
        <v>332.1</v>
      </c>
      <c r="G140">
        <v>58.5596383310899</v>
      </c>
      <c r="H140">
        <v>-15.1817939225493</v>
      </c>
      <c r="I140">
        <v>9.0264257182483991</v>
      </c>
      <c r="J140">
        <v>-6.9605444274428301</v>
      </c>
      <c r="K140">
        <v>340.997883489098</v>
      </c>
      <c r="L140">
        <v>292.77216503979798</v>
      </c>
      <c r="M140">
        <v>33.464121156653498</v>
      </c>
      <c r="N140">
        <v>0.69145019770315796</v>
      </c>
      <c r="O140">
        <v>19.401786610458601</v>
      </c>
      <c r="P140">
        <v>108.25668896321</v>
      </c>
      <c r="Q140">
        <v>3.6778073191920002E-2</v>
      </c>
    </row>
    <row r="141" spans="1:17" x14ac:dyDescent="0.3">
      <c r="A141" t="s">
        <v>356</v>
      </c>
      <c r="B141" t="s">
        <v>357</v>
      </c>
      <c r="C141" t="str">
        <f>IFERROR(VLOOKUP(Table1[[#This Row],[Ticker]],[1]!Table1[[Symbol]:[Industry]],2,FALSE),"-")</f>
        <v>-</v>
      </c>
      <c r="D141" t="s">
        <v>358</v>
      </c>
      <c r="E141">
        <v>68913.266613639993</v>
      </c>
      <c r="F141">
        <v>724.6</v>
      </c>
      <c r="G141">
        <v>-41.972115309081502</v>
      </c>
      <c r="H141">
        <v>-1.1979957903212901</v>
      </c>
      <c r="I141">
        <v>-14.937333391311901</v>
      </c>
      <c r="J141">
        <v>-2.7668267702248399</v>
      </c>
      <c r="K141">
        <v>719.08228579654894</v>
      </c>
      <c r="L141">
        <v>744.00318055202104</v>
      </c>
      <c r="M141">
        <v>49.896274015780101</v>
      </c>
      <c r="N141">
        <v>0.72746406379716999</v>
      </c>
      <c r="O141">
        <v>23.219707424786002</v>
      </c>
      <c r="P141">
        <v>11.829616482753201</v>
      </c>
      <c r="Q141">
        <v>-0.129196097753041</v>
      </c>
    </row>
    <row r="142" spans="1:17" x14ac:dyDescent="0.3">
      <c r="A142" t="s">
        <v>359</v>
      </c>
      <c r="B142" t="s">
        <v>360</v>
      </c>
      <c r="C142" t="str">
        <f>IFERROR(VLOOKUP(Table1[[#This Row],[Ticker]],[1]!Table1[[Symbol]:[Industry]],2,FALSE),"-")</f>
        <v>-</v>
      </c>
      <c r="D142" t="s">
        <v>129</v>
      </c>
      <c r="E142">
        <v>67727.494863</v>
      </c>
      <c r="F142">
        <v>822.5</v>
      </c>
      <c r="G142">
        <v>120.55088852011799</v>
      </c>
      <c r="H142">
        <v>5.1747280297098399</v>
      </c>
      <c r="I142">
        <v>33.721806792901297</v>
      </c>
      <c r="J142">
        <v>-2.13062372592475</v>
      </c>
      <c r="K142">
        <v>753.61133843594098</v>
      </c>
      <c r="L142">
        <v>618.61434507792603</v>
      </c>
      <c r="M142">
        <v>62.796387560787601</v>
      </c>
      <c r="N142">
        <v>0.42923829307607198</v>
      </c>
      <c r="O142">
        <v>2.2492401215805402</v>
      </c>
      <c r="P142">
        <v>152.921279212792</v>
      </c>
      <c r="Q142">
        <v>0.20916551335988501</v>
      </c>
    </row>
    <row r="143" spans="1:17" hidden="1" x14ac:dyDescent="0.3">
      <c r="A143" t="s">
        <v>361</v>
      </c>
      <c r="B143" t="s">
        <v>362</v>
      </c>
      <c r="C143" t="str">
        <f>IFERROR(VLOOKUP(Table1[[#This Row],[Ticker]],[1]!Table1[[Symbol]:[Industry]],2,FALSE),"-")</f>
        <v>-</v>
      </c>
      <c r="D143" t="s">
        <v>83</v>
      </c>
      <c r="E143">
        <v>67371.615361639997</v>
      </c>
      <c r="F143">
        <v>328.4</v>
      </c>
      <c r="G143">
        <v>82.215626611584099</v>
      </c>
      <c r="H143">
        <v>7.4616200239530803</v>
      </c>
      <c r="I143">
        <v>45.502447121585199</v>
      </c>
      <c r="J143">
        <v>2.7843033101939199</v>
      </c>
      <c r="K143">
        <v>281.57097004775801</v>
      </c>
      <c r="M143">
        <v>71.259738060266798</v>
      </c>
      <c r="N143">
        <v>1.4391267417029201</v>
      </c>
      <c r="O143">
        <v>2.3142509135201101</v>
      </c>
      <c r="P143">
        <v>130.94233473980299</v>
      </c>
    </row>
    <row r="144" spans="1:17" x14ac:dyDescent="0.3">
      <c r="A144" t="s">
        <v>363</v>
      </c>
      <c r="B144" t="s">
        <v>364</v>
      </c>
      <c r="C144" t="str">
        <f>IFERROR(VLOOKUP(Table1[[#This Row],[Ticker]],[1]!Table1[[Symbol]:[Industry]],2,FALSE),"-")</f>
        <v>-</v>
      </c>
      <c r="D144" t="s">
        <v>37</v>
      </c>
      <c r="E144">
        <v>66447.899999999994</v>
      </c>
      <c r="F144">
        <v>378.75</v>
      </c>
      <c r="G144">
        <v>80.240288272609405</v>
      </c>
      <c r="H144">
        <v>-2.5447440439629299</v>
      </c>
      <c r="I144">
        <v>10.392142902807</v>
      </c>
      <c r="J144">
        <v>-7.1642081417778298</v>
      </c>
      <c r="K144">
        <v>365.23781519336802</v>
      </c>
      <c r="L144">
        <v>318.14632136895602</v>
      </c>
      <c r="M144">
        <v>45.439861296025001</v>
      </c>
      <c r="N144">
        <v>1.15187207135017</v>
      </c>
      <c r="O144">
        <v>23.511551155115502</v>
      </c>
      <c r="P144">
        <v>108.04723976929399</v>
      </c>
      <c r="Q144">
        <v>5.1062756497954997E-2</v>
      </c>
    </row>
    <row r="145" spans="1:17" x14ac:dyDescent="0.3">
      <c r="A145" t="s">
        <v>365</v>
      </c>
      <c r="B145" t="s">
        <v>366</v>
      </c>
      <c r="C145" t="str">
        <f>IFERROR(VLOOKUP(Table1[[#This Row],[Ticker]],[1]!Table1[[Symbol]:[Industry]],2,FALSE),"-")</f>
        <v>-</v>
      </c>
      <c r="D145" t="s">
        <v>32</v>
      </c>
      <c r="E145">
        <v>65494.738888127999</v>
      </c>
      <c r="F145">
        <v>54.78</v>
      </c>
      <c r="G145">
        <v>76.438836156550494</v>
      </c>
      <c r="H145">
        <v>-16.341974574593198</v>
      </c>
      <c r="I145">
        <v>27.736800216799502</v>
      </c>
      <c r="J145">
        <v>-8.3151697734844792</v>
      </c>
      <c r="K145">
        <v>55.426953135979602</v>
      </c>
      <c r="L145">
        <v>47.915880365133603</v>
      </c>
      <c r="M145">
        <v>39.953363348229303</v>
      </c>
      <c r="N145">
        <v>0.67718626226770495</v>
      </c>
      <c r="O145">
        <v>28.970427163198199</v>
      </c>
      <c r="P145">
        <v>106.327683615819</v>
      </c>
      <c r="Q145">
        <v>0.109071390183381</v>
      </c>
    </row>
    <row r="146" spans="1:17" x14ac:dyDescent="0.3">
      <c r="A146" t="s">
        <v>367</v>
      </c>
      <c r="B146" t="s">
        <v>368</v>
      </c>
      <c r="C146" t="str">
        <f>IFERROR(VLOOKUP(Table1[[#This Row],[Ticker]],[1]!Table1[[Symbol]:[Industry]],2,FALSE),"-")</f>
        <v>-</v>
      </c>
      <c r="D146" t="s">
        <v>302</v>
      </c>
      <c r="E146">
        <v>64609.355514989998</v>
      </c>
      <c r="F146">
        <v>4241.45</v>
      </c>
      <c r="G146">
        <v>47.4186679409909</v>
      </c>
      <c r="H146">
        <v>1.7153505248944101</v>
      </c>
      <c r="I146">
        <v>2.57068721519222</v>
      </c>
      <c r="J146">
        <v>-0.359902818217537</v>
      </c>
      <c r="K146">
        <v>3760.1552603451401</v>
      </c>
      <c r="L146">
        <v>3528.7866430471599</v>
      </c>
      <c r="M146">
        <v>86.438380215130294</v>
      </c>
      <c r="N146">
        <v>0.95602673301636298</v>
      </c>
      <c r="O146">
        <v>4.9169505711490196</v>
      </c>
      <c r="P146">
        <v>83.044008329107598</v>
      </c>
      <c r="Q146">
        <v>0.121028516646422</v>
      </c>
    </row>
    <row r="147" spans="1:17" x14ac:dyDescent="0.3">
      <c r="A147" t="s">
        <v>369</v>
      </c>
      <c r="B147" t="s">
        <v>370</v>
      </c>
      <c r="C147" t="str">
        <f>IFERROR(VLOOKUP(Table1[[#This Row],[Ticker]],[1]!Table1[[Symbol]:[Industry]],2,FALSE),"-")</f>
        <v>-</v>
      </c>
      <c r="D147" t="s">
        <v>140</v>
      </c>
      <c r="E147">
        <v>64203.064998274996</v>
      </c>
      <c r="F147">
        <v>1765.75</v>
      </c>
      <c r="G147">
        <v>53.593578771234803</v>
      </c>
      <c r="H147">
        <v>-7.7051710502369302</v>
      </c>
      <c r="I147">
        <v>12.1694121803475</v>
      </c>
      <c r="J147">
        <v>-9.4072538994186594</v>
      </c>
      <c r="K147">
        <v>1731.2832016989901</v>
      </c>
      <c r="L147">
        <v>1456.1832601766</v>
      </c>
      <c r="M147">
        <v>31.931923157962299</v>
      </c>
      <c r="N147">
        <v>0.93625869551158203</v>
      </c>
      <c r="O147">
        <v>10.607390627212199</v>
      </c>
      <c r="P147">
        <v>81.102564102564102</v>
      </c>
      <c r="Q147">
        <v>0.11030368090381699</v>
      </c>
    </row>
    <row r="148" spans="1:17" x14ac:dyDescent="0.3">
      <c r="A148" t="s">
        <v>371</v>
      </c>
      <c r="B148" t="s">
        <v>372</v>
      </c>
      <c r="C148" t="str">
        <f>IFERROR(VLOOKUP(Table1[[#This Row],[Ticker]],[1]!Table1[[Symbol]:[Industry]],2,FALSE),"-")</f>
        <v>-</v>
      </c>
      <c r="D148" t="s">
        <v>140</v>
      </c>
      <c r="E148">
        <v>64131.903950219901</v>
      </c>
      <c r="F148">
        <v>3588.3</v>
      </c>
      <c r="G148">
        <v>106.502043040842</v>
      </c>
      <c r="H148">
        <v>6.6640452317185304</v>
      </c>
      <c r="I148">
        <v>49.562188134364803</v>
      </c>
      <c r="J148">
        <v>-5.15712516773623</v>
      </c>
      <c r="K148">
        <v>3267.4897129093301</v>
      </c>
      <c r="L148">
        <v>2661.3395622660801</v>
      </c>
      <c r="M148">
        <v>54.979253710668097</v>
      </c>
      <c r="N148">
        <v>0.46509725482268099</v>
      </c>
      <c r="O148">
        <v>9.9406404146810292</v>
      </c>
      <c r="P148">
        <v>134.93632762627999</v>
      </c>
      <c r="Q148">
        <v>0.18930761437177299</v>
      </c>
    </row>
    <row r="149" spans="1:17" x14ac:dyDescent="0.3">
      <c r="A149" t="s">
        <v>373</v>
      </c>
      <c r="B149" t="s">
        <v>374</v>
      </c>
      <c r="C149" t="str">
        <f>IFERROR(VLOOKUP(Table1[[#This Row],[Ticker]],[1]!Table1[[Symbol]:[Industry]],2,FALSE),"-")</f>
        <v>-</v>
      </c>
      <c r="D149" t="s">
        <v>375</v>
      </c>
      <c r="E149">
        <v>63954.718302719899</v>
      </c>
      <c r="F149">
        <v>2380.8000000000002</v>
      </c>
      <c r="G149">
        <v>-6.4060180708960104</v>
      </c>
      <c r="H149">
        <v>5.4400533142249303</v>
      </c>
      <c r="I149">
        <v>15.750167119358601</v>
      </c>
      <c r="J149">
        <v>5.9772985064147299</v>
      </c>
      <c r="K149">
        <v>2178.2362338029402</v>
      </c>
      <c r="L149">
        <v>2000.63198944703</v>
      </c>
      <c r="M149">
        <v>68.061774154717099</v>
      </c>
      <c r="N149">
        <v>1.11306362926032</v>
      </c>
      <c r="O149">
        <v>3.0325940860215002</v>
      </c>
      <c r="P149">
        <v>36.827586206896498</v>
      </c>
      <c r="Q149">
        <v>2.5353609673454E-2</v>
      </c>
    </row>
    <row r="150" spans="1:17" x14ac:dyDescent="0.3">
      <c r="A150" t="s">
        <v>376</v>
      </c>
      <c r="B150" t="s">
        <v>377</v>
      </c>
      <c r="C150" t="str">
        <f>IFERROR(VLOOKUP(Table1[[#This Row],[Ticker]],[1]!Table1[[Symbol]:[Industry]],2,FALSE),"-")</f>
        <v>-</v>
      </c>
      <c r="D150" t="s">
        <v>378</v>
      </c>
      <c r="E150">
        <v>63849.827034449998</v>
      </c>
      <c r="F150">
        <v>986.75</v>
      </c>
      <c r="G150">
        <v>87.627517441909305</v>
      </c>
      <c r="H150">
        <v>29.528476105153501</v>
      </c>
      <c r="I150">
        <v>11.7762751572303</v>
      </c>
      <c r="J150">
        <v>-18.203491759934799</v>
      </c>
      <c r="K150">
        <v>795.43819123243702</v>
      </c>
      <c r="L150">
        <v>690.09535305381701</v>
      </c>
      <c r="M150">
        <v>60.3356243585594</v>
      </c>
      <c r="N150">
        <v>3.7406135190108301</v>
      </c>
      <c r="O150">
        <v>20.293894096782299</v>
      </c>
      <c r="P150">
        <v>138.83577393198499</v>
      </c>
      <c r="Q150">
        <v>0.13991936502417501</v>
      </c>
    </row>
    <row r="151" spans="1:17" x14ac:dyDescent="0.3">
      <c r="A151" t="s">
        <v>379</v>
      </c>
      <c r="B151" t="s">
        <v>380</v>
      </c>
      <c r="C151" t="str">
        <f>IFERROR(VLOOKUP(Table1[[#This Row],[Ticker]],[1]!Table1[[Symbol]:[Industry]],2,FALSE),"-")</f>
        <v>-</v>
      </c>
      <c r="D151" t="s">
        <v>381</v>
      </c>
      <c r="E151">
        <v>63512.842835519899</v>
      </c>
      <c r="F151">
        <v>1042.4000000000001</v>
      </c>
      <c r="G151">
        <v>32.079014285738097</v>
      </c>
      <c r="H151">
        <v>-10.036681267505401</v>
      </c>
      <c r="I151">
        <v>11.399713776984999</v>
      </c>
      <c r="J151">
        <v>-7.0422688219051297</v>
      </c>
      <c r="K151">
        <v>1045.30536870119</v>
      </c>
      <c r="L151">
        <v>913.34664513881796</v>
      </c>
      <c r="M151">
        <v>35.953350946462102</v>
      </c>
      <c r="N151">
        <v>0.71153444913124297</v>
      </c>
      <c r="O151">
        <v>13.2003069838833</v>
      </c>
      <c r="P151">
        <v>61.387211642669101</v>
      </c>
      <c r="Q151">
        <v>2.2275668321306001E-2</v>
      </c>
    </row>
    <row r="152" spans="1:17" x14ac:dyDescent="0.3">
      <c r="A152" t="s">
        <v>382</v>
      </c>
      <c r="B152" t="s">
        <v>383</v>
      </c>
      <c r="C152" t="str">
        <f>IFERROR(VLOOKUP(Table1[[#This Row],[Ticker]],[1]!Table1[[Symbol]:[Industry]],2,FALSE),"-")</f>
        <v>-</v>
      </c>
      <c r="D152" t="s">
        <v>151</v>
      </c>
      <c r="E152">
        <v>63350.329379850002</v>
      </c>
      <c r="F152">
        <v>1397.25</v>
      </c>
      <c r="G152">
        <v>75.036868013641595</v>
      </c>
      <c r="H152">
        <v>8.08368902417957</v>
      </c>
      <c r="I152">
        <v>67.938485013714995</v>
      </c>
      <c r="J152">
        <v>-0.76871622703094999</v>
      </c>
      <c r="K152">
        <v>1275.19539634999</v>
      </c>
      <c r="L152">
        <v>1044.08611684017</v>
      </c>
      <c r="M152">
        <v>68.740824230684396</v>
      </c>
      <c r="N152">
        <v>0.67676972427623305</v>
      </c>
      <c r="O152">
        <v>4.34782608695651</v>
      </c>
      <c r="P152">
        <v>111.288371389687</v>
      </c>
      <c r="Q152">
        <v>4.8889967358139996E-3</v>
      </c>
    </row>
    <row r="153" spans="1:17" x14ac:dyDescent="0.3">
      <c r="A153" t="s">
        <v>384</v>
      </c>
      <c r="B153" t="s">
        <v>385</v>
      </c>
      <c r="C153" t="str">
        <f>IFERROR(VLOOKUP(Table1[[#This Row],[Ticker]],[1]!Table1[[Symbol]:[Industry]],2,FALSE),"-")</f>
        <v>-</v>
      </c>
      <c r="D153" t="s">
        <v>197</v>
      </c>
      <c r="E153">
        <v>62701.562693225002</v>
      </c>
      <c r="F153">
        <v>1092.05</v>
      </c>
      <c r="G153">
        <v>60.544144657157403</v>
      </c>
      <c r="H153">
        <v>22.337886648115699</v>
      </c>
      <c r="I153">
        <v>53.538940188597699</v>
      </c>
      <c r="J153">
        <v>-3.8971827823390601</v>
      </c>
      <c r="K153">
        <v>877.76548364883104</v>
      </c>
      <c r="L153">
        <v>721.16993267240105</v>
      </c>
      <c r="M153">
        <v>75.497793324438106</v>
      </c>
      <c r="N153">
        <v>1.4143524870868001</v>
      </c>
      <c r="O153">
        <v>8.7862277368252393</v>
      </c>
      <c r="P153">
        <v>99.061246810061903</v>
      </c>
      <c r="Q153">
        <v>0.13829651983184499</v>
      </c>
    </row>
    <row r="154" spans="1:17" x14ac:dyDescent="0.3">
      <c r="A154" t="s">
        <v>386</v>
      </c>
      <c r="B154" t="s">
        <v>387</v>
      </c>
      <c r="C154" t="str">
        <f>IFERROR(VLOOKUP(Table1[[#This Row],[Ticker]],[1]!Table1[[Symbol]:[Industry]],2,FALSE),"-")</f>
        <v>-</v>
      </c>
      <c r="D154" t="s">
        <v>388</v>
      </c>
      <c r="E154">
        <v>62422.120650999997</v>
      </c>
      <c r="F154">
        <v>3229</v>
      </c>
      <c r="G154">
        <v>10.2066644905739</v>
      </c>
      <c r="H154">
        <v>-1.81767615534315</v>
      </c>
      <c r="I154">
        <v>17.762379582109102</v>
      </c>
      <c r="J154">
        <v>-5.6446050440962301</v>
      </c>
      <c r="K154">
        <v>2933.5709472814501</v>
      </c>
      <c r="L154">
        <v>2592.8252461716502</v>
      </c>
      <c r="M154">
        <v>55.816145508439398</v>
      </c>
      <c r="N154">
        <v>0.72307513575462101</v>
      </c>
      <c r="O154">
        <v>4.1793124806441497</v>
      </c>
      <c r="P154">
        <v>47.187528489379098</v>
      </c>
      <c r="Q154">
        <v>6.0010695016259998E-3</v>
      </c>
    </row>
    <row r="155" spans="1:17" x14ac:dyDescent="0.3">
      <c r="A155" t="s">
        <v>389</v>
      </c>
      <c r="B155" t="s">
        <v>390</v>
      </c>
      <c r="C155" t="str">
        <f>IFERROR(VLOOKUP(Table1[[#This Row],[Ticker]],[1]!Table1[[Symbol]:[Industry]],2,FALSE),"-")</f>
        <v>-</v>
      </c>
      <c r="D155" t="s">
        <v>391</v>
      </c>
      <c r="E155">
        <v>62114.208688329003</v>
      </c>
      <c r="F155">
        <v>238.71</v>
      </c>
      <c r="G155">
        <v>-3.19307743982605</v>
      </c>
      <c r="H155">
        <v>-1.43077524471109</v>
      </c>
      <c r="I155">
        <v>37.422807473513799</v>
      </c>
      <c r="J155">
        <v>-5.7091123610825596</v>
      </c>
      <c r="K155">
        <v>224.38961263364399</v>
      </c>
      <c r="L155">
        <v>196.21034913119399</v>
      </c>
      <c r="M155">
        <v>57.172403167601701</v>
      </c>
      <c r="N155">
        <v>0.70244541885632505</v>
      </c>
      <c r="O155">
        <v>3.43094130953875</v>
      </c>
      <c r="P155">
        <v>54.006451612903199</v>
      </c>
      <c r="Q155">
        <v>7.0100222400344997E-2</v>
      </c>
    </row>
    <row r="156" spans="1:17" x14ac:dyDescent="0.3">
      <c r="A156" t="s">
        <v>392</v>
      </c>
      <c r="B156" t="s">
        <v>393</v>
      </c>
      <c r="C156" t="str">
        <f>IFERROR(VLOOKUP(Table1[[#This Row],[Ticker]],[1]!Table1[[Symbol]:[Industry]],2,FALSE),"-")</f>
        <v>-</v>
      </c>
      <c r="D156" t="s">
        <v>129</v>
      </c>
      <c r="E156">
        <v>61400.258420984901</v>
      </c>
      <c r="F156">
        <v>148.65</v>
      </c>
      <c r="G156">
        <v>47.914412460818099</v>
      </c>
      <c r="H156">
        <v>-19.907040497849302</v>
      </c>
      <c r="I156">
        <v>10.7531345681465</v>
      </c>
      <c r="J156">
        <v>-9.7667678208272193</v>
      </c>
      <c r="K156">
        <v>151.87763206906399</v>
      </c>
      <c r="L156">
        <v>129.436181514255</v>
      </c>
      <c r="M156">
        <v>47.467048988764198</v>
      </c>
      <c r="N156">
        <v>0.90288471459137098</v>
      </c>
      <c r="O156">
        <v>17.961654894046401</v>
      </c>
      <c r="P156">
        <v>81.7237163814181</v>
      </c>
      <c r="Q156">
        <v>-9.4369419361170007E-3</v>
      </c>
    </row>
    <row r="157" spans="1:17" x14ac:dyDescent="0.3">
      <c r="A157" t="s">
        <v>394</v>
      </c>
      <c r="B157" t="s">
        <v>395</v>
      </c>
      <c r="C157" t="str">
        <f>IFERROR(VLOOKUP(Table1[[#This Row],[Ticker]],[1]!Table1[[Symbol]:[Industry]],2,FALSE),"-")</f>
        <v>-</v>
      </c>
      <c r="D157" t="s">
        <v>230</v>
      </c>
      <c r="E157">
        <v>60263.362254799998</v>
      </c>
      <c r="F157">
        <v>5351</v>
      </c>
      <c r="G157">
        <v>113.537704192181</v>
      </c>
      <c r="H157">
        <v>-4.0184426045949904</v>
      </c>
      <c r="I157">
        <v>62.878612156287403</v>
      </c>
      <c r="J157">
        <v>1.2807591203167401</v>
      </c>
      <c r="K157">
        <v>4953.4964648762498</v>
      </c>
      <c r="L157">
        <v>3898.6958284827701</v>
      </c>
      <c r="M157">
        <v>60.730649251392201</v>
      </c>
      <c r="N157">
        <v>0.37808667756162101</v>
      </c>
      <c r="O157">
        <v>6.5212109886002496</v>
      </c>
      <c r="P157">
        <v>141.23706692514</v>
      </c>
      <c r="Q157">
        <v>0.13498281187559999</v>
      </c>
    </row>
    <row r="158" spans="1:17" x14ac:dyDescent="0.3">
      <c r="A158" t="s">
        <v>396</v>
      </c>
      <c r="B158" t="s">
        <v>397</v>
      </c>
      <c r="C158" t="str">
        <f>IFERROR(VLOOKUP(Table1[[#This Row],[Ticker]],[1]!Table1[[Symbol]:[Industry]],2,FALSE),"-")</f>
        <v>-</v>
      </c>
      <c r="D158" t="s">
        <v>62</v>
      </c>
      <c r="E158">
        <v>59679.076274999999</v>
      </c>
      <c r="F158">
        <v>4991.3500000000004</v>
      </c>
      <c r="G158">
        <v>18.281024374950501</v>
      </c>
      <c r="H158">
        <v>-11.9708837449054</v>
      </c>
      <c r="I158">
        <v>-12.8815390845711</v>
      </c>
      <c r="J158">
        <v>-6.9348620897561402</v>
      </c>
      <c r="K158">
        <v>5050.9743260040505</v>
      </c>
      <c r="L158">
        <v>4706.4603515357303</v>
      </c>
      <c r="M158">
        <v>44.161687436583698</v>
      </c>
      <c r="N158">
        <v>1.2806110821274099</v>
      </c>
      <c r="O158">
        <v>11.7693609945205</v>
      </c>
      <c r="P158">
        <v>47.020618556701002</v>
      </c>
      <c r="Q158">
        <v>1.9400745865438E-2</v>
      </c>
    </row>
    <row r="159" spans="1:17" x14ac:dyDescent="0.3">
      <c r="A159" t="s">
        <v>398</v>
      </c>
      <c r="B159" t="s">
        <v>399</v>
      </c>
      <c r="C159" t="str">
        <f>IFERROR(VLOOKUP(Table1[[#This Row],[Ticker]],[1]!Table1[[Symbol]:[Industry]],2,FALSE),"-")</f>
        <v>-</v>
      </c>
      <c r="D159" t="s">
        <v>104</v>
      </c>
      <c r="E159">
        <v>58779.436790580003</v>
      </c>
      <c r="F159">
        <v>504.2</v>
      </c>
      <c r="G159">
        <v>-36.941777556423702</v>
      </c>
      <c r="H159">
        <v>-2.2864791657957899</v>
      </c>
      <c r="I159">
        <v>-25.664962796100799</v>
      </c>
      <c r="J159">
        <v>-4.5510202958830002</v>
      </c>
      <c r="K159">
        <v>504.16008305401499</v>
      </c>
      <c r="L159">
        <v>537.21895119444105</v>
      </c>
      <c r="M159">
        <v>58.8123616936291</v>
      </c>
      <c r="N159">
        <v>0.62450588221652303</v>
      </c>
      <c r="O159">
        <v>34.817532725108997</v>
      </c>
      <c r="P159">
        <v>14.8519362186788</v>
      </c>
      <c r="Q159">
        <v>-0.123372233413742</v>
      </c>
    </row>
    <row r="160" spans="1:17" x14ac:dyDescent="0.3">
      <c r="A160" t="s">
        <v>400</v>
      </c>
      <c r="B160" t="s">
        <v>401</v>
      </c>
      <c r="C160" t="str">
        <f>IFERROR(VLOOKUP(Table1[[#This Row],[Ticker]],[1]!Table1[[Symbol]:[Industry]],2,FALSE),"-")</f>
        <v>-</v>
      </c>
      <c r="D160" t="s">
        <v>62</v>
      </c>
      <c r="E160">
        <v>58699.284337819998</v>
      </c>
      <c r="F160">
        <v>27624.1</v>
      </c>
      <c r="G160">
        <v>-7.4998250968596603</v>
      </c>
      <c r="H160">
        <v>-0.80531895339118797</v>
      </c>
      <c r="I160">
        <v>11.854399013603</v>
      </c>
      <c r="J160">
        <v>-1.4007489102616799</v>
      </c>
      <c r="K160">
        <v>26850.2531813118</v>
      </c>
      <c r="L160">
        <v>25562.5045929509</v>
      </c>
      <c r="M160">
        <v>63.1416979148336</v>
      </c>
      <c r="N160">
        <v>1.07729566954366</v>
      </c>
      <c r="O160">
        <v>7.29381228709713</v>
      </c>
      <c r="P160">
        <v>25.564090909090901</v>
      </c>
      <c r="Q160">
        <v>2.9879297854432999E-2</v>
      </c>
    </row>
    <row r="161" spans="1:17" x14ac:dyDescent="0.3">
      <c r="A161" t="s">
        <v>402</v>
      </c>
      <c r="B161" t="s">
        <v>403</v>
      </c>
      <c r="C161" t="str">
        <f>IFERROR(VLOOKUP(Table1[[#This Row],[Ticker]],[1]!Table1[[Symbol]:[Industry]],2,FALSE),"-")</f>
        <v>-</v>
      </c>
      <c r="D161" t="s">
        <v>72</v>
      </c>
      <c r="E161">
        <v>58525.368750000001</v>
      </c>
      <c r="F161">
        <v>1596.6</v>
      </c>
      <c r="G161">
        <v>164.16958106519701</v>
      </c>
      <c r="H161">
        <v>1.0309954219403701</v>
      </c>
      <c r="I161">
        <v>77.858302185817394</v>
      </c>
      <c r="J161">
        <v>-0.32755133132059</v>
      </c>
      <c r="K161">
        <v>1324.6241061639901</v>
      </c>
      <c r="L161">
        <v>949.61098092122597</v>
      </c>
      <c r="M161">
        <v>63.955546806872803</v>
      </c>
      <c r="N161">
        <v>1.5343785319199801</v>
      </c>
      <c r="O161">
        <v>4.1557058749843501</v>
      </c>
      <c r="P161">
        <v>254.79999999999899</v>
      </c>
      <c r="Q161">
        <v>0.20875258390345</v>
      </c>
    </row>
    <row r="162" spans="1:17" x14ac:dyDescent="0.3">
      <c r="A162" t="s">
        <v>404</v>
      </c>
      <c r="B162" t="s">
        <v>405</v>
      </c>
      <c r="C162" t="str">
        <f>IFERROR(VLOOKUP(Table1[[#This Row],[Ticker]],[1]!Table1[[Symbol]:[Industry]],2,FALSE),"-")</f>
        <v>-</v>
      </c>
      <c r="D162" t="s">
        <v>46</v>
      </c>
      <c r="E162">
        <v>58289.123520674999</v>
      </c>
      <c r="F162">
        <v>96.57</v>
      </c>
      <c r="G162">
        <v>100.132722319973</v>
      </c>
      <c r="H162">
        <v>6.9156522319979103</v>
      </c>
      <c r="I162">
        <v>16.318099674395999</v>
      </c>
      <c r="J162">
        <v>-0.268404614079435</v>
      </c>
      <c r="K162">
        <v>88.794291995844503</v>
      </c>
      <c r="L162">
        <v>76.737101017510994</v>
      </c>
      <c r="M162">
        <v>56.830850233212502</v>
      </c>
      <c r="N162">
        <v>1.49995817956793</v>
      </c>
      <c r="O162">
        <v>4.8462255358807198</v>
      </c>
      <c r="P162">
        <v>127.759433962264</v>
      </c>
      <c r="Q162">
        <v>0.13108955338976799</v>
      </c>
    </row>
    <row r="163" spans="1:17" x14ac:dyDescent="0.3">
      <c r="A163" t="s">
        <v>406</v>
      </c>
      <c r="B163" t="s">
        <v>407</v>
      </c>
      <c r="C163" t="str">
        <f>IFERROR(VLOOKUP(Table1[[#This Row],[Ticker]],[1]!Table1[[Symbol]:[Industry]],2,FALSE),"-")</f>
        <v>-</v>
      </c>
      <c r="D163" t="s">
        <v>299</v>
      </c>
      <c r="E163">
        <v>58276.338981699999</v>
      </c>
      <c r="F163">
        <v>2215.15</v>
      </c>
      <c r="G163">
        <v>659.51426351890495</v>
      </c>
      <c r="H163">
        <v>7.8326381928881599</v>
      </c>
      <c r="I163">
        <v>219.13000360075301</v>
      </c>
      <c r="J163">
        <v>-1.64933704689601</v>
      </c>
      <c r="K163">
        <v>1748.6730497067499</v>
      </c>
      <c r="L163">
        <v>1089.8934463419901</v>
      </c>
      <c r="M163">
        <v>63.259924687601298</v>
      </c>
      <c r="N163">
        <v>0.88490282597054903</v>
      </c>
      <c r="O163">
        <v>9.6043157348260699</v>
      </c>
      <c r="P163">
        <v>697.10327455919401</v>
      </c>
      <c r="Q163">
        <v>0.223328445169029</v>
      </c>
    </row>
    <row r="164" spans="1:17" x14ac:dyDescent="0.3">
      <c r="A164" t="s">
        <v>408</v>
      </c>
      <c r="B164" t="s">
        <v>409</v>
      </c>
      <c r="C164" t="str">
        <f>IFERROR(VLOOKUP(Table1[[#This Row],[Ticker]],[1]!Table1[[Symbol]:[Industry]],2,FALSE),"-")</f>
        <v>-</v>
      </c>
      <c r="D164" t="s">
        <v>24</v>
      </c>
      <c r="E164">
        <v>58178.493742824001</v>
      </c>
      <c r="F164">
        <v>82.16</v>
      </c>
      <c r="G164">
        <v>-23.470843870141302</v>
      </c>
      <c r="H164">
        <v>-0.98497631806350305</v>
      </c>
      <c r="I164">
        <v>-17.621254415036098</v>
      </c>
      <c r="J164">
        <v>-4.7976922261561903</v>
      </c>
      <c r="K164">
        <v>79.847007667636106</v>
      </c>
      <c r="L164">
        <v>80.316759256595503</v>
      </c>
      <c r="M164">
        <v>61.091471610560603</v>
      </c>
      <c r="N164">
        <v>1.0756932935268999</v>
      </c>
      <c r="O164">
        <v>22.565725413826598</v>
      </c>
      <c r="P164">
        <v>16.045197740112901</v>
      </c>
      <c r="Q164">
        <v>2.1472869649076E-2</v>
      </c>
    </row>
    <row r="165" spans="1:17" x14ac:dyDescent="0.3">
      <c r="A165" t="s">
        <v>410</v>
      </c>
      <c r="B165" t="s">
        <v>411</v>
      </c>
      <c r="C165" t="str">
        <f>IFERROR(VLOOKUP(Table1[[#This Row],[Ticker]],[1]!Table1[[Symbol]:[Industry]],2,FALSE),"-")</f>
        <v>-</v>
      </c>
      <c r="D165" t="s">
        <v>162</v>
      </c>
      <c r="E165">
        <v>57624.170963249999</v>
      </c>
      <c r="F165">
        <v>3798.75</v>
      </c>
      <c r="G165">
        <v>-28.5782588438923</v>
      </c>
      <c r="H165">
        <v>0.86548421013168297</v>
      </c>
      <c r="I165">
        <v>-1.23896108872189</v>
      </c>
      <c r="J165">
        <v>-1.62837503994122</v>
      </c>
      <c r="K165">
        <v>3678.6273687625298</v>
      </c>
      <c r="L165">
        <v>3600.8662372864201</v>
      </c>
      <c r="M165">
        <v>66.470271004473801</v>
      </c>
      <c r="N165">
        <v>1.1437134717972901</v>
      </c>
      <c r="O165">
        <v>6.3507732806844297</v>
      </c>
      <c r="P165">
        <v>17.973602484472</v>
      </c>
      <c r="Q165">
        <v>-1.8905479129555001E-2</v>
      </c>
    </row>
    <row r="166" spans="1:17" x14ac:dyDescent="0.3">
      <c r="A166" t="s">
        <v>412</v>
      </c>
      <c r="B166" t="s">
        <v>413</v>
      </c>
      <c r="C166" t="str">
        <f>IFERROR(VLOOKUP(Table1[[#This Row],[Ticker]],[1]!Table1[[Symbol]:[Industry]],2,FALSE),"-")</f>
        <v>-</v>
      </c>
      <c r="D166" t="s">
        <v>414</v>
      </c>
      <c r="E166">
        <v>57595.718365280001</v>
      </c>
      <c r="F166">
        <v>1591.4</v>
      </c>
      <c r="G166">
        <v>7.2242636236143198</v>
      </c>
      <c r="H166">
        <v>0.16792004529573601</v>
      </c>
      <c r="I166">
        <v>-7.9927372073468099</v>
      </c>
      <c r="J166">
        <v>0.98937332193053296</v>
      </c>
      <c r="K166">
        <v>1455.0124685358301</v>
      </c>
      <c r="L166">
        <v>1418.83271868508</v>
      </c>
      <c r="M166">
        <v>71.781149918328396</v>
      </c>
      <c r="N166">
        <v>0.86275770650862704</v>
      </c>
      <c r="O166">
        <v>7.6913409576473404</v>
      </c>
      <c r="P166">
        <v>36.5891339799159</v>
      </c>
      <c r="Q166">
        <v>2.1834493636242E-2</v>
      </c>
    </row>
    <row r="167" spans="1:17" x14ac:dyDescent="0.3">
      <c r="A167" t="s">
        <v>415</v>
      </c>
      <c r="B167" t="s">
        <v>416</v>
      </c>
      <c r="C167" t="str">
        <f>IFERROR(VLOOKUP(Table1[[#This Row],[Ticker]],[1]!Table1[[Symbol]:[Industry]],2,FALSE),"-")</f>
        <v>-</v>
      </c>
      <c r="D167" t="s">
        <v>126</v>
      </c>
      <c r="E167">
        <v>56293.428</v>
      </c>
      <c r="F167">
        <v>281.2</v>
      </c>
      <c r="G167">
        <v>364.62162077621201</v>
      </c>
      <c r="H167">
        <v>2.9561959308723802</v>
      </c>
      <c r="I167">
        <v>109.439413566925</v>
      </c>
      <c r="J167">
        <v>-2.0446138695129901</v>
      </c>
      <c r="K167">
        <v>250.43661787822401</v>
      </c>
      <c r="L167">
        <v>177.39117191208999</v>
      </c>
      <c r="M167">
        <v>57.291141777147899</v>
      </c>
      <c r="N167">
        <v>0.78901452812782302</v>
      </c>
      <c r="O167">
        <v>6.6856330014224801</v>
      </c>
      <c r="P167">
        <v>394.20035149384802</v>
      </c>
      <c r="Q167">
        <v>0.15436056259162501</v>
      </c>
    </row>
    <row r="168" spans="1:17" hidden="1" x14ac:dyDescent="0.3">
      <c r="A168" t="s">
        <v>417</v>
      </c>
      <c r="B168" t="s">
        <v>418</v>
      </c>
      <c r="C168" t="str">
        <f>IFERROR(VLOOKUP(Table1[[#This Row],[Ticker]],[1]!Table1[[Symbol]:[Industry]],2,FALSE),"-")</f>
        <v>-</v>
      </c>
      <c r="D168" t="s">
        <v>27</v>
      </c>
      <c r="E168">
        <v>55842.5</v>
      </c>
      <c r="F168">
        <v>1116.8499999999999</v>
      </c>
      <c r="G168">
        <v>10.7658324278105</v>
      </c>
      <c r="H168">
        <v>9.9602750074100896</v>
      </c>
      <c r="I168">
        <v>27.0751645198334</v>
      </c>
      <c r="J168">
        <v>2.36464423966286</v>
      </c>
      <c r="K168">
        <v>1003.80465732636</v>
      </c>
      <c r="M168">
        <v>47.874600094183798</v>
      </c>
      <c r="O168">
        <v>22.541075345838699</v>
      </c>
      <c r="P168">
        <v>47.927152317880697</v>
      </c>
    </row>
    <row r="169" spans="1:17" x14ac:dyDescent="0.3">
      <c r="A169" t="s">
        <v>419</v>
      </c>
      <c r="B169" t="s">
        <v>420</v>
      </c>
      <c r="C169" t="str">
        <f>IFERROR(VLOOKUP(Table1[[#This Row],[Ticker]],[1]!Table1[[Symbol]:[Industry]],2,FALSE),"-")</f>
        <v>-</v>
      </c>
      <c r="D169" t="s">
        <v>388</v>
      </c>
      <c r="E169">
        <v>54905.476780844998</v>
      </c>
      <c r="F169">
        <v>129459.15</v>
      </c>
      <c r="G169">
        <v>2.4023990612084298</v>
      </c>
      <c r="H169">
        <v>-9.4537566729820295</v>
      </c>
      <c r="I169">
        <v>-7.3895440767435199</v>
      </c>
      <c r="J169">
        <v>-2.96871757299688</v>
      </c>
      <c r="K169">
        <v>128385.42988441201</v>
      </c>
      <c r="L169">
        <v>124527.117221165</v>
      </c>
      <c r="M169">
        <v>66.1162071755776</v>
      </c>
      <c r="N169">
        <v>0.89746988626813795</v>
      </c>
      <c r="O169">
        <v>16.982847485094702</v>
      </c>
      <c r="P169">
        <v>30.766818181818099</v>
      </c>
      <c r="Q169">
        <v>2.3379151649159002E-2</v>
      </c>
    </row>
    <row r="170" spans="1:17" x14ac:dyDescent="0.3">
      <c r="A170" t="s">
        <v>421</v>
      </c>
      <c r="B170" t="s">
        <v>422</v>
      </c>
      <c r="C170" t="str">
        <f>IFERROR(VLOOKUP(Table1[[#This Row],[Ticker]],[1]!Table1[[Symbol]:[Industry]],2,FALSE),"-")</f>
        <v>-</v>
      </c>
      <c r="D170" t="s">
        <v>32</v>
      </c>
      <c r="E170">
        <v>54864.200453165999</v>
      </c>
      <c r="F170">
        <v>120.51</v>
      </c>
      <c r="G170">
        <v>40.469608501929599</v>
      </c>
      <c r="H170">
        <v>-14.213893534725401</v>
      </c>
      <c r="I170">
        <v>-4.0718749793300004</v>
      </c>
      <c r="J170">
        <v>-4.1225659458441601</v>
      </c>
      <c r="K170">
        <v>128.104727202063</v>
      </c>
      <c r="L170">
        <v>121.12672177851501</v>
      </c>
      <c r="M170">
        <v>40.056371030342902</v>
      </c>
      <c r="N170">
        <v>0.72780967712540201</v>
      </c>
      <c r="O170">
        <v>31.067961165048501</v>
      </c>
      <c r="P170">
        <v>67.958188153310104</v>
      </c>
      <c r="Q170">
        <v>3.2473699751417E-2</v>
      </c>
    </row>
    <row r="171" spans="1:17" x14ac:dyDescent="0.3">
      <c r="A171" t="s">
        <v>423</v>
      </c>
      <c r="B171" t="s">
        <v>424</v>
      </c>
      <c r="C171" t="str">
        <f>IFERROR(VLOOKUP(Table1[[#This Row],[Ticker]],[1]!Table1[[Symbol]:[Industry]],2,FALSE),"-")</f>
        <v>-</v>
      </c>
      <c r="D171" t="s">
        <v>148</v>
      </c>
      <c r="E171">
        <v>54721.523493000001</v>
      </c>
      <c r="F171">
        <v>12911.6</v>
      </c>
      <c r="G171">
        <v>187.00217105659101</v>
      </c>
      <c r="H171">
        <v>12.021277094473</v>
      </c>
      <c r="I171">
        <v>135.56307555182801</v>
      </c>
      <c r="J171">
        <v>11.067694335989501</v>
      </c>
      <c r="K171">
        <v>10238.027562727601</v>
      </c>
      <c r="L171">
        <v>7333.0407013169297</v>
      </c>
      <c r="M171">
        <v>79.186475763900404</v>
      </c>
      <c r="N171">
        <v>0.65259242405713702</v>
      </c>
      <c r="O171">
        <v>2.62051178784967</v>
      </c>
      <c r="P171">
        <v>231.41507738905</v>
      </c>
      <c r="Q171">
        <v>0.18449396255165201</v>
      </c>
    </row>
    <row r="172" spans="1:17" x14ac:dyDescent="0.3">
      <c r="A172" t="s">
        <v>425</v>
      </c>
      <c r="B172" t="s">
        <v>426</v>
      </c>
      <c r="C172" t="str">
        <f>IFERROR(VLOOKUP(Table1[[#This Row],[Ticker]],[1]!Table1[[Symbol]:[Industry]],2,FALSE),"-")</f>
        <v>-</v>
      </c>
      <c r="D172" t="s">
        <v>32</v>
      </c>
      <c r="E172">
        <v>54507.618693527998</v>
      </c>
      <c r="F172">
        <v>62.79</v>
      </c>
      <c r="G172">
        <v>94.145569172617897</v>
      </c>
      <c r="H172">
        <v>-13.7505025216525</v>
      </c>
      <c r="I172">
        <v>14.956300406406999</v>
      </c>
      <c r="J172">
        <v>-7.4656935499624604</v>
      </c>
      <c r="K172">
        <v>63.676101817826201</v>
      </c>
      <c r="L172">
        <v>55.481184769092401</v>
      </c>
      <c r="M172">
        <v>40.928366567201898</v>
      </c>
      <c r="N172">
        <v>0.64818659835923997</v>
      </c>
      <c r="O172">
        <v>22.4717311673833</v>
      </c>
      <c r="P172">
        <v>122.659574468085</v>
      </c>
      <c r="Q172">
        <v>7.1953530760570997E-2</v>
      </c>
    </row>
    <row r="173" spans="1:17" x14ac:dyDescent="0.3">
      <c r="A173" t="s">
        <v>427</v>
      </c>
      <c r="B173" t="s">
        <v>428</v>
      </c>
      <c r="C173" t="str">
        <f>IFERROR(VLOOKUP(Table1[[#This Row],[Ticker]],[1]!Table1[[Symbol]:[Industry]],2,FALSE),"-")</f>
        <v>-</v>
      </c>
      <c r="D173" t="s">
        <v>184</v>
      </c>
      <c r="E173">
        <v>53926.858413119997</v>
      </c>
      <c r="F173">
        <v>16612.95</v>
      </c>
      <c r="G173">
        <v>-11.9600591078466</v>
      </c>
      <c r="H173">
        <v>1.3331417553667999</v>
      </c>
      <c r="I173">
        <v>-13.2568497078886</v>
      </c>
      <c r="J173">
        <v>0.87129633301861797</v>
      </c>
      <c r="K173">
        <v>16267.9872718968</v>
      </c>
      <c r="L173">
        <v>16253.4429977944</v>
      </c>
      <c r="M173">
        <v>56.641470038861002</v>
      </c>
      <c r="N173">
        <v>0.81474104974494199</v>
      </c>
      <c r="O173">
        <v>15.873460162102401</v>
      </c>
      <c r="P173">
        <v>16.9926056338028</v>
      </c>
      <c r="Q173">
        <v>-4.6299891893198997E-2</v>
      </c>
    </row>
    <row r="174" spans="1:17" x14ac:dyDescent="0.3">
      <c r="A174" t="s">
        <v>429</v>
      </c>
      <c r="B174" t="s">
        <v>430</v>
      </c>
      <c r="C174" t="str">
        <f>IFERROR(VLOOKUP(Table1[[#This Row],[Ticker]],[1]!Table1[[Symbol]:[Industry]],2,FALSE),"-")</f>
        <v>-</v>
      </c>
      <c r="D174" t="s">
        <v>27</v>
      </c>
      <c r="E174">
        <v>52851.824999999997</v>
      </c>
      <c r="F174">
        <v>1854.45</v>
      </c>
      <c r="G174">
        <v>-9.3910940897791004</v>
      </c>
      <c r="H174">
        <v>-2.7717293005475301</v>
      </c>
      <c r="I174">
        <v>-7.6477378757146903</v>
      </c>
      <c r="J174">
        <v>-2.6552660894844098</v>
      </c>
      <c r="K174">
        <v>1828.5603665395499</v>
      </c>
      <c r="L174">
        <v>1765.5285677076299</v>
      </c>
      <c r="M174">
        <v>54.803300250062797</v>
      </c>
      <c r="N174">
        <v>0.65038244986177496</v>
      </c>
      <c r="O174">
        <v>12.4133840222168</v>
      </c>
      <c r="P174">
        <v>22.612317762570601</v>
      </c>
      <c r="Q174">
        <v>4.7647244042539998E-3</v>
      </c>
    </row>
    <row r="175" spans="1:17" x14ac:dyDescent="0.3">
      <c r="A175" t="s">
        <v>431</v>
      </c>
      <c r="B175" t="s">
        <v>432</v>
      </c>
      <c r="C175" t="str">
        <f>IFERROR(VLOOKUP(Table1[[#This Row],[Ticker]],[1]!Table1[[Symbol]:[Industry]],2,FALSE),"-")</f>
        <v>-</v>
      </c>
      <c r="D175" t="s">
        <v>272</v>
      </c>
      <c r="E175">
        <v>52512.184617145002</v>
      </c>
      <c r="F175">
        <v>1986.05</v>
      </c>
      <c r="G175">
        <v>5.7018247396934898</v>
      </c>
      <c r="H175">
        <v>1.43674588795072</v>
      </c>
      <c r="I175">
        <v>3.15947959119387</v>
      </c>
      <c r="J175">
        <v>-6.6953444243415898</v>
      </c>
      <c r="K175">
        <v>1957.59607413911</v>
      </c>
      <c r="L175">
        <v>1792.10134889653</v>
      </c>
      <c r="M175">
        <v>37.205849600458599</v>
      </c>
      <c r="N175">
        <v>0.65550065388033996</v>
      </c>
      <c r="O175">
        <v>9.8889756048437807</v>
      </c>
      <c r="P175">
        <v>35.100846909969</v>
      </c>
      <c r="Q175">
        <v>-6.5243314320760004E-3</v>
      </c>
    </row>
    <row r="176" spans="1:17" x14ac:dyDescent="0.3">
      <c r="A176" t="s">
        <v>433</v>
      </c>
      <c r="B176" t="s">
        <v>434</v>
      </c>
      <c r="C176" t="str">
        <f>IFERROR(VLOOKUP(Table1[[#This Row],[Ticker]],[1]!Table1[[Symbol]:[Industry]],2,FALSE),"-")</f>
        <v>-</v>
      </c>
      <c r="D176" t="s">
        <v>302</v>
      </c>
      <c r="E176">
        <v>51950.56554774</v>
      </c>
      <c r="F176">
        <v>4909.05</v>
      </c>
      <c r="G176">
        <v>1.05644234627622</v>
      </c>
      <c r="H176">
        <v>0.96410025534592503</v>
      </c>
      <c r="I176">
        <v>-15.397297628019899</v>
      </c>
      <c r="J176">
        <v>-3.03384148383181</v>
      </c>
      <c r="K176">
        <v>4833.1539527288696</v>
      </c>
      <c r="L176">
        <v>4826.9283988812103</v>
      </c>
      <c r="M176">
        <v>68.384634147639105</v>
      </c>
      <c r="N176">
        <v>0.71856036574188797</v>
      </c>
      <c r="O176">
        <v>19.6433118424135</v>
      </c>
      <c r="P176">
        <v>28.4519978020252</v>
      </c>
      <c r="Q176">
        <v>4.2428284180776002E-2</v>
      </c>
    </row>
    <row r="177" spans="1:17" x14ac:dyDescent="0.3">
      <c r="A177" t="s">
        <v>435</v>
      </c>
      <c r="B177" t="s">
        <v>436</v>
      </c>
      <c r="C177" t="str">
        <f>IFERROR(VLOOKUP(Table1[[#This Row],[Ticker]],[1]!Table1[[Symbol]:[Industry]],2,FALSE),"-")</f>
        <v>-</v>
      </c>
      <c r="D177" t="s">
        <v>98</v>
      </c>
      <c r="E177">
        <v>51727.893888525003</v>
      </c>
      <c r="F177">
        <v>131.63</v>
      </c>
      <c r="G177">
        <v>198.05417210375501</v>
      </c>
      <c r="H177">
        <v>-13.3371342203724</v>
      </c>
      <c r="I177">
        <v>33.924969426728303</v>
      </c>
      <c r="J177">
        <v>-2.0090732971269398</v>
      </c>
      <c r="K177">
        <v>131.78268924549201</v>
      </c>
      <c r="L177">
        <v>108.623565287215</v>
      </c>
      <c r="M177">
        <v>47.506517455289902</v>
      </c>
      <c r="N177">
        <v>0.46890916494692497</v>
      </c>
      <c r="O177">
        <v>29.529742459925501</v>
      </c>
      <c r="P177">
        <v>226.62531017369699</v>
      </c>
      <c r="Q177">
        <v>0.169306420939866</v>
      </c>
    </row>
    <row r="178" spans="1:17" x14ac:dyDescent="0.3">
      <c r="A178" t="s">
        <v>437</v>
      </c>
      <c r="B178" t="s">
        <v>438</v>
      </c>
      <c r="C178" t="str">
        <f>IFERROR(VLOOKUP(Table1[[#This Row],[Ticker]],[1]!Table1[[Symbol]:[Industry]],2,FALSE),"-")</f>
        <v>-</v>
      </c>
      <c r="D178" t="s">
        <v>49</v>
      </c>
      <c r="E178">
        <v>51699.987451250003</v>
      </c>
      <c r="F178">
        <v>4691.8999999999996</v>
      </c>
      <c r="G178">
        <v>52.950950676241597</v>
      </c>
      <c r="H178">
        <v>2.5821274177411202</v>
      </c>
      <c r="I178">
        <v>22.800730365689098</v>
      </c>
      <c r="J178">
        <v>-1.55423871867917</v>
      </c>
      <c r="K178">
        <v>4536.7990188741696</v>
      </c>
      <c r="L178">
        <v>3904.6606591458799</v>
      </c>
      <c r="M178">
        <v>50.8840180565807</v>
      </c>
      <c r="N178">
        <v>0.33002017015698298</v>
      </c>
      <c r="O178">
        <v>6.52400946311728</v>
      </c>
      <c r="P178">
        <v>88.195419357426502</v>
      </c>
      <c r="Q178">
        <v>4.3321301257528998E-2</v>
      </c>
    </row>
    <row r="179" spans="1:17" x14ac:dyDescent="0.3">
      <c r="A179" t="s">
        <v>439</v>
      </c>
      <c r="B179" t="s">
        <v>440</v>
      </c>
      <c r="C179" t="str">
        <f>IFERROR(VLOOKUP(Table1[[#This Row],[Ticker]],[1]!Table1[[Symbol]:[Industry]],2,FALSE),"-")</f>
        <v>-</v>
      </c>
      <c r="D179" t="s">
        <v>92</v>
      </c>
      <c r="E179">
        <v>51649.190440769999</v>
      </c>
      <c r="F179">
        <v>501.15</v>
      </c>
      <c r="G179">
        <v>226.48942895640999</v>
      </c>
      <c r="H179">
        <v>11.309182671681199</v>
      </c>
      <c r="I179">
        <v>34.823559246473899</v>
      </c>
      <c r="J179">
        <v>7.0500856238736302</v>
      </c>
      <c r="K179">
        <v>416.16705693384398</v>
      </c>
      <c r="L179">
        <v>350.28031621717599</v>
      </c>
      <c r="M179">
        <v>84.765015112599698</v>
      </c>
      <c r="N179">
        <v>2.3442925859193999</v>
      </c>
      <c r="O179">
        <v>8.9494163424124604</v>
      </c>
      <c r="P179">
        <v>269.44342056763702</v>
      </c>
      <c r="Q179">
        <v>0.18629990698080801</v>
      </c>
    </row>
    <row r="180" spans="1:17" hidden="1" x14ac:dyDescent="0.3">
      <c r="A180" t="s">
        <v>441</v>
      </c>
      <c r="B180" t="s">
        <v>442</v>
      </c>
      <c r="C180" t="str">
        <f>IFERROR(VLOOKUP(Table1[[#This Row],[Ticker]],[1]!Table1[[Symbol]:[Industry]],2,FALSE),"-")</f>
        <v>-</v>
      </c>
      <c r="D180" t="s">
        <v>126</v>
      </c>
      <c r="E180">
        <v>51185.791061064003</v>
      </c>
      <c r="F180">
        <v>190.44</v>
      </c>
      <c r="G180">
        <v>190.842581474902</v>
      </c>
      <c r="H180">
        <v>-5.73483530863047</v>
      </c>
      <c r="I180">
        <v>85.476476773503094</v>
      </c>
      <c r="J180">
        <v>5.9621885946812903</v>
      </c>
      <c r="K180">
        <v>176.50924010382599</v>
      </c>
      <c r="M180">
        <v>59.101119823314697</v>
      </c>
      <c r="N180">
        <v>1.1660934595944801</v>
      </c>
      <c r="O180">
        <v>12.7914303717706</v>
      </c>
      <c r="P180">
        <v>306.923076923076</v>
      </c>
    </row>
    <row r="181" spans="1:17" x14ac:dyDescent="0.3">
      <c r="A181" t="s">
        <v>443</v>
      </c>
      <c r="B181" t="s">
        <v>444</v>
      </c>
      <c r="C181" t="str">
        <f>IFERROR(VLOOKUP(Table1[[#This Row],[Ticker]],[1]!Table1[[Symbol]:[Industry]],2,FALSE),"-")</f>
        <v>-</v>
      </c>
      <c r="D181" t="s">
        <v>445</v>
      </c>
      <c r="E181">
        <v>50405.950812668001</v>
      </c>
      <c r="F181">
        <v>176.44</v>
      </c>
      <c r="G181">
        <v>-7.2605963479506697</v>
      </c>
      <c r="H181">
        <v>0.59011128851679495</v>
      </c>
      <c r="I181">
        <v>-7.9343723130396997</v>
      </c>
      <c r="J181">
        <v>-0.11714596020937</v>
      </c>
      <c r="K181">
        <v>170.35973665288199</v>
      </c>
      <c r="L181">
        <v>164.34594779275301</v>
      </c>
      <c r="M181">
        <v>63.318562346010197</v>
      </c>
      <c r="N181">
        <v>1.2757507426299299</v>
      </c>
      <c r="O181">
        <v>10.8025391067785</v>
      </c>
      <c r="P181">
        <v>35.6187548039969</v>
      </c>
      <c r="Q181">
        <v>-9.4381085975837997E-2</v>
      </c>
    </row>
    <row r="182" spans="1:17" x14ac:dyDescent="0.3">
      <c r="A182" t="s">
        <v>446</v>
      </c>
      <c r="B182" t="s">
        <v>447</v>
      </c>
      <c r="C182" t="str">
        <f>IFERROR(VLOOKUP(Table1[[#This Row],[Ticker]],[1]!Table1[[Symbol]:[Industry]],2,FALSE),"-")</f>
        <v>-</v>
      </c>
      <c r="D182" t="s">
        <v>132</v>
      </c>
      <c r="E182">
        <v>50141.337915759999</v>
      </c>
      <c r="F182">
        <v>56711.199999999997</v>
      </c>
      <c r="G182">
        <v>9.1981261253472493</v>
      </c>
      <c r="H182">
        <v>5.7117387824147903</v>
      </c>
      <c r="I182">
        <v>43.308469163999</v>
      </c>
      <c r="J182">
        <v>-0.544759611769986</v>
      </c>
      <c r="K182">
        <v>51105.1383450906</v>
      </c>
      <c r="L182">
        <v>43564.893053849599</v>
      </c>
      <c r="M182">
        <v>58.7688628455196</v>
      </c>
      <c r="N182">
        <v>0.97074695208569195</v>
      </c>
      <c r="O182">
        <v>5.7886272905528502</v>
      </c>
      <c r="P182">
        <v>62.135303350420401</v>
      </c>
      <c r="Q182">
        <v>-7.5976587889400003E-3</v>
      </c>
    </row>
    <row r="183" spans="1:17" x14ac:dyDescent="0.3">
      <c r="A183" t="s">
        <v>448</v>
      </c>
      <c r="B183" t="s">
        <v>449</v>
      </c>
      <c r="C183" t="str">
        <f>IFERROR(VLOOKUP(Table1[[#This Row],[Ticker]],[1]!Table1[[Symbol]:[Industry]],2,FALSE),"-")</f>
        <v>-</v>
      </c>
      <c r="D183" t="s">
        <v>49</v>
      </c>
      <c r="E183">
        <v>49929.135521049997</v>
      </c>
      <c r="F183">
        <v>672.05</v>
      </c>
      <c r="G183">
        <v>-36.6871323523239</v>
      </c>
      <c r="H183">
        <v>-0.93153817651103998</v>
      </c>
      <c r="I183">
        <v>-25.032845198052598</v>
      </c>
      <c r="J183">
        <v>-2.30291616003147</v>
      </c>
      <c r="K183">
        <v>647.617994650323</v>
      </c>
      <c r="L183">
        <v>658.76014326906898</v>
      </c>
      <c r="M183">
        <v>52.663343123241603</v>
      </c>
      <c r="N183">
        <v>1.2389729564854699</v>
      </c>
      <c r="O183">
        <v>21.0326612603229</v>
      </c>
      <c r="P183">
        <v>21.374390464150199</v>
      </c>
      <c r="Q183">
        <v>-3.8752622398960002E-3</v>
      </c>
    </row>
    <row r="184" spans="1:17" x14ac:dyDescent="0.3">
      <c r="A184" t="s">
        <v>450</v>
      </c>
      <c r="B184" t="s">
        <v>451</v>
      </c>
      <c r="C184" t="str">
        <f>IFERROR(VLOOKUP(Table1[[#This Row],[Ticker]],[1]!Table1[[Symbol]:[Industry]],2,FALSE),"-")</f>
        <v>-</v>
      </c>
      <c r="D184" t="s">
        <v>452</v>
      </c>
      <c r="E184">
        <v>49537.502906200003</v>
      </c>
      <c r="F184">
        <v>330.25</v>
      </c>
      <c r="G184">
        <v>23.1140068091423</v>
      </c>
      <c r="H184">
        <v>1.4789126455430099</v>
      </c>
      <c r="I184">
        <v>38.245618602896698</v>
      </c>
      <c r="J184">
        <v>-0.516141186654128</v>
      </c>
      <c r="K184">
        <v>305.32348684170898</v>
      </c>
      <c r="L184">
        <v>269.66278039197402</v>
      </c>
      <c r="M184">
        <v>66.337252614382507</v>
      </c>
      <c r="N184">
        <v>0.768856079024828</v>
      </c>
      <c r="O184">
        <v>1.1506434519303601</v>
      </c>
      <c r="P184">
        <v>72.274387063119406</v>
      </c>
      <c r="Q184">
        <v>1.9701922621500001E-2</v>
      </c>
    </row>
    <row r="185" spans="1:17" x14ac:dyDescent="0.3">
      <c r="A185" t="s">
        <v>453</v>
      </c>
      <c r="B185" t="s">
        <v>454</v>
      </c>
      <c r="C185" t="str">
        <f>IFERROR(VLOOKUP(Table1[[#This Row],[Ticker]],[1]!Table1[[Symbol]:[Industry]],2,FALSE),"-")</f>
        <v>-</v>
      </c>
      <c r="D185" t="s">
        <v>80</v>
      </c>
      <c r="E185">
        <v>49182.423116015001</v>
      </c>
      <c r="F185">
        <v>2619.0500000000002</v>
      </c>
      <c r="G185">
        <v>17.953851373101099</v>
      </c>
      <c r="H185">
        <v>-3.0126806718605801</v>
      </c>
      <c r="I185">
        <v>10.406541106428801</v>
      </c>
      <c r="J185">
        <v>-2.3175510168206799</v>
      </c>
      <c r="K185">
        <v>2546.63623070009</v>
      </c>
      <c r="L185">
        <v>2365.3210114161702</v>
      </c>
      <c r="M185">
        <v>56.0747748301741</v>
      </c>
      <c r="N185">
        <v>0.98541958012657305</v>
      </c>
      <c r="O185">
        <v>4.8624501250453296</v>
      </c>
      <c r="P185">
        <v>48.585935948713498</v>
      </c>
      <c r="Q185">
        <v>-4.136610615696E-3</v>
      </c>
    </row>
    <row r="186" spans="1:17" x14ac:dyDescent="0.3">
      <c r="A186" t="s">
        <v>455</v>
      </c>
      <c r="B186" t="s">
        <v>456</v>
      </c>
      <c r="C186" t="str">
        <f>IFERROR(VLOOKUP(Table1[[#This Row],[Ticker]],[1]!Table1[[Symbol]:[Industry]],2,FALSE),"-")</f>
        <v>-</v>
      </c>
      <c r="D186" t="s">
        <v>347</v>
      </c>
      <c r="E186">
        <v>48712.851422799999</v>
      </c>
      <c r="F186">
        <v>1472.2</v>
      </c>
      <c r="G186">
        <v>70.512202557897197</v>
      </c>
      <c r="H186">
        <v>0.78821997797168797</v>
      </c>
      <c r="I186">
        <v>41.282972184598201</v>
      </c>
      <c r="J186">
        <v>-0.276650541527312</v>
      </c>
      <c r="K186">
        <v>1382.0720448127099</v>
      </c>
      <c r="L186">
        <v>1143.71252140913</v>
      </c>
      <c r="M186">
        <v>47.785858763733501</v>
      </c>
      <c r="N186">
        <v>0.78726218601521702</v>
      </c>
      <c r="O186">
        <v>5.9638636054883696</v>
      </c>
      <c r="P186">
        <v>97.610738255033496</v>
      </c>
      <c r="Q186">
        <v>1.4109358072791E-2</v>
      </c>
    </row>
    <row r="187" spans="1:17" x14ac:dyDescent="0.3">
      <c r="A187" t="s">
        <v>457</v>
      </c>
      <c r="B187" t="s">
        <v>458</v>
      </c>
      <c r="C187" t="str">
        <f>IFERROR(VLOOKUP(Table1[[#This Row],[Ticker]],[1]!Table1[[Symbol]:[Industry]],2,FALSE),"-")</f>
        <v>-</v>
      </c>
      <c r="D187" t="s">
        <v>459</v>
      </c>
      <c r="E187">
        <v>47982.5</v>
      </c>
      <c r="F187">
        <v>564.5</v>
      </c>
      <c r="G187">
        <v>116.499632066937</v>
      </c>
      <c r="H187">
        <v>9.3629100093146196</v>
      </c>
      <c r="I187">
        <v>73.2694688335054</v>
      </c>
      <c r="J187">
        <v>-3.6640260721537801</v>
      </c>
      <c r="K187">
        <v>494.15215496971001</v>
      </c>
      <c r="L187">
        <v>374.16690769570602</v>
      </c>
      <c r="M187">
        <v>60.850054149925199</v>
      </c>
      <c r="N187">
        <v>0.79366380593487995</v>
      </c>
      <c r="O187">
        <v>9.8937112488928207</v>
      </c>
      <c r="P187">
        <v>144.26655127650301</v>
      </c>
      <c r="Q187">
        <v>0.138876579186405</v>
      </c>
    </row>
    <row r="188" spans="1:17" x14ac:dyDescent="0.3">
      <c r="A188" t="s">
        <v>460</v>
      </c>
      <c r="B188" t="s">
        <v>461</v>
      </c>
      <c r="C188" t="str">
        <f>IFERROR(VLOOKUP(Table1[[#This Row],[Ticker]],[1]!Table1[[Symbol]:[Industry]],2,FALSE),"-")</f>
        <v>-</v>
      </c>
      <c r="D188" t="s">
        <v>378</v>
      </c>
      <c r="E188">
        <v>47145.125189215003</v>
      </c>
      <c r="F188">
        <v>1600.85</v>
      </c>
      <c r="G188">
        <v>43.429308313235403</v>
      </c>
      <c r="H188">
        <v>19.6473335552833</v>
      </c>
      <c r="I188">
        <v>18.878753655653</v>
      </c>
      <c r="J188">
        <v>-6.57502264695633</v>
      </c>
      <c r="K188">
        <v>1359.69835013894</v>
      </c>
      <c r="L188">
        <v>1189.10483140629</v>
      </c>
      <c r="M188">
        <v>70.938990025438201</v>
      </c>
      <c r="N188">
        <v>1.7855028052400399</v>
      </c>
      <c r="O188">
        <v>5.47209295061998</v>
      </c>
      <c r="P188">
        <v>73.769335142469401</v>
      </c>
      <c r="Q188">
        <v>4.4126302089519003E-2</v>
      </c>
    </row>
    <row r="189" spans="1:17" x14ac:dyDescent="0.3">
      <c r="A189" t="s">
        <v>462</v>
      </c>
      <c r="B189" t="s">
        <v>463</v>
      </c>
      <c r="C189" t="str">
        <f>IFERROR(VLOOKUP(Table1[[#This Row],[Ticker]],[1]!Table1[[Symbol]:[Industry]],2,FALSE),"-")</f>
        <v>-</v>
      </c>
      <c r="D189" t="s">
        <v>21</v>
      </c>
      <c r="E189">
        <v>46445.981269454998</v>
      </c>
      <c r="F189">
        <v>2456.5500000000002</v>
      </c>
      <c r="G189">
        <v>6.3152556419298804</v>
      </c>
      <c r="H189">
        <v>-5.4376274985194302</v>
      </c>
      <c r="I189">
        <v>-20.216751108451501</v>
      </c>
      <c r="J189">
        <v>-3.4972765555912702</v>
      </c>
      <c r="K189">
        <v>2392.68632724694</v>
      </c>
      <c r="L189">
        <v>2388.0609296294201</v>
      </c>
      <c r="M189">
        <v>64.047893497342699</v>
      </c>
      <c r="N189">
        <v>0.74845512328664998</v>
      </c>
      <c r="O189">
        <v>15.5115914595672</v>
      </c>
      <c r="P189">
        <v>33.944929116684797</v>
      </c>
      <c r="Q189">
        <v>-2.6907363597093E-2</v>
      </c>
    </row>
    <row r="190" spans="1:17" x14ac:dyDescent="0.3">
      <c r="A190" t="s">
        <v>464</v>
      </c>
      <c r="B190" t="s">
        <v>465</v>
      </c>
      <c r="C190" t="str">
        <f>IFERROR(VLOOKUP(Table1[[#This Row],[Ticker]],[1]!Table1[[Symbol]:[Industry]],2,FALSE),"-")</f>
        <v>-</v>
      </c>
      <c r="D190" t="s">
        <v>32</v>
      </c>
      <c r="E190">
        <v>45894.382554358999</v>
      </c>
      <c r="F190">
        <v>64.81</v>
      </c>
      <c r="G190">
        <v>101.24574491954201</v>
      </c>
      <c r="H190">
        <v>-13.37101403848</v>
      </c>
      <c r="I190">
        <v>32.6626081644999</v>
      </c>
      <c r="J190">
        <v>-4.2001979872798403</v>
      </c>
      <c r="K190">
        <v>65.304182019642198</v>
      </c>
      <c r="L190">
        <v>55.6381635619204</v>
      </c>
      <c r="M190">
        <v>41.918875762342701</v>
      </c>
      <c r="N190">
        <v>0.58158424899891903</v>
      </c>
      <c r="O190">
        <v>13.4084246258293</v>
      </c>
      <c r="P190">
        <v>136.965265082266</v>
      </c>
      <c r="Q190">
        <v>9.5054158545491998E-2</v>
      </c>
    </row>
    <row r="191" spans="1:17" x14ac:dyDescent="0.3">
      <c r="A191" t="s">
        <v>466</v>
      </c>
      <c r="B191" t="s">
        <v>467</v>
      </c>
      <c r="C191" t="str">
        <f>IFERROR(VLOOKUP(Table1[[#This Row],[Ticker]],[1]!Table1[[Symbol]:[Industry]],2,FALSE),"-")</f>
        <v>-</v>
      </c>
      <c r="D191" t="s">
        <v>49</v>
      </c>
      <c r="E191">
        <v>45108.4197938219</v>
      </c>
      <c r="F191">
        <v>181.17</v>
      </c>
      <c r="G191">
        <v>20.0202513778152</v>
      </c>
      <c r="H191">
        <v>8.1580594345953799</v>
      </c>
      <c r="I191">
        <v>1.4817933079060499</v>
      </c>
      <c r="J191">
        <v>-5.2130374420806902</v>
      </c>
      <c r="K191">
        <v>168.154818407427</v>
      </c>
      <c r="L191">
        <v>154.125899237711</v>
      </c>
      <c r="M191">
        <v>59.030941048255897</v>
      </c>
      <c r="N191">
        <v>2.2263820341813201</v>
      </c>
      <c r="O191">
        <v>3.6595462824971099</v>
      </c>
      <c r="P191">
        <v>55.510729613733801</v>
      </c>
      <c r="Q191">
        <v>6.6152754863172E-2</v>
      </c>
    </row>
    <row r="192" spans="1:17" x14ac:dyDescent="0.3">
      <c r="A192" t="s">
        <v>468</v>
      </c>
      <c r="B192" t="s">
        <v>469</v>
      </c>
      <c r="C192" t="str">
        <f>IFERROR(VLOOKUP(Table1[[#This Row],[Ticker]],[1]!Table1[[Symbol]:[Industry]],2,FALSE),"-")</f>
        <v>-</v>
      </c>
      <c r="D192" t="s">
        <v>470</v>
      </c>
      <c r="E192">
        <v>44965.363759150001</v>
      </c>
      <c r="F192">
        <v>4146.5</v>
      </c>
      <c r="G192">
        <v>62.327674288932897</v>
      </c>
      <c r="H192">
        <v>2.62783557168747</v>
      </c>
      <c r="I192">
        <v>29.869508944210601</v>
      </c>
      <c r="J192">
        <v>-3.0430374205889801</v>
      </c>
      <c r="K192">
        <v>3814.9813522198601</v>
      </c>
      <c r="L192">
        <v>3217.15926584211</v>
      </c>
      <c r="M192">
        <v>48.298430422766302</v>
      </c>
      <c r="N192">
        <v>0.84514397821829101</v>
      </c>
      <c r="O192">
        <v>6.3439044977692003</v>
      </c>
      <c r="P192">
        <v>89.771167048054906</v>
      </c>
      <c r="Q192">
        <v>0.143799034564666</v>
      </c>
    </row>
    <row r="193" spans="1:17" x14ac:dyDescent="0.3">
      <c r="A193" t="s">
        <v>471</v>
      </c>
      <c r="B193" t="s">
        <v>472</v>
      </c>
      <c r="C193" t="str">
        <f>IFERROR(VLOOKUP(Table1[[#This Row],[Ticker]],[1]!Table1[[Symbol]:[Industry]],2,FALSE),"-")</f>
        <v>-</v>
      </c>
      <c r="D193" t="s">
        <v>62</v>
      </c>
      <c r="E193">
        <v>44909.539613399997</v>
      </c>
      <c r="F193">
        <v>2651</v>
      </c>
      <c r="G193">
        <v>57.725366223434101</v>
      </c>
      <c r="H193">
        <v>7.4139841759245702</v>
      </c>
      <c r="I193">
        <v>33.084075444138797</v>
      </c>
      <c r="J193">
        <v>3.2473707044103199</v>
      </c>
      <c r="K193">
        <v>2395.23457338962</v>
      </c>
      <c r="L193">
        <v>2026.7121073109799</v>
      </c>
      <c r="M193">
        <v>58.382303392362402</v>
      </c>
      <c r="N193">
        <v>0.71386533255033902</v>
      </c>
      <c r="O193">
        <v>4.1116559788759002</v>
      </c>
      <c r="P193">
        <v>92.485024505354801</v>
      </c>
      <c r="Q193">
        <v>4.5214021611193998E-2</v>
      </c>
    </row>
    <row r="194" spans="1:17" x14ac:dyDescent="0.3">
      <c r="A194" t="s">
        <v>473</v>
      </c>
      <c r="B194" t="s">
        <v>474</v>
      </c>
      <c r="C194" t="str">
        <f>IFERROR(VLOOKUP(Table1[[#This Row],[Ticker]],[1]!Table1[[Symbol]:[Industry]],2,FALSE),"-")</f>
        <v>-</v>
      </c>
      <c r="D194" t="s">
        <v>21</v>
      </c>
      <c r="E194">
        <v>44337.180111900001</v>
      </c>
      <c r="F194">
        <v>1634.75</v>
      </c>
      <c r="G194">
        <v>22.7689116872798</v>
      </c>
      <c r="H194">
        <v>-4.6632724219714197</v>
      </c>
      <c r="I194">
        <v>-1.6917413902429801</v>
      </c>
      <c r="J194">
        <v>-2.0268584739473301</v>
      </c>
      <c r="K194">
        <v>1509.7281778593599</v>
      </c>
      <c r="L194">
        <v>1403.4580808471701</v>
      </c>
      <c r="M194">
        <v>70.162823248119295</v>
      </c>
      <c r="N194">
        <v>1.1951443719752199</v>
      </c>
      <c r="O194">
        <v>7.9064077076005601</v>
      </c>
      <c r="P194">
        <v>70.109261186264305</v>
      </c>
      <c r="Q194">
        <v>0.198539452162796</v>
      </c>
    </row>
    <row r="195" spans="1:17" x14ac:dyDescent="0.3">
      <c r="A195" t="s">
        <v>475</v>
      </c>
      <c r="B195" t="s">
        <v>476</v>
      </c>
      <c r="C195" t="str">
        <f>IFERROR(VLOOKUP(Table1[[#This Row],[Ticker]],[1]!Table1[[Symbol]:[Industry]],2,FALSE),"-")</f>
        <v>-</v>
      </c>
      <c r="D195" t="s">
        <v>477</v>
      </c>
      <c r="E195">
        <v>43829.019840000001</v>
      </c>
      <c r="F195">
        <v>796.8</v>
      </c>
      <c r="G195">
        <v>76.216471282766193</v>
      </c>
      <c r="H195">
        <v>17.574745834120701</v>
      </c>
      <c r="I195">
        <v>40.890001579065</v>
      </c>
      <c r="J195">
        <v>4.1638646253554903</v>
      </c>
      <c r="K195">
        <v>683.36200299428003</v>
      </c>
      <c r="L195">
        <v>589.001225275048</v>
      </c>
      <c r="M195">
        <v>81.117598653787994</v>
      </c>
      <c r="N195">
        <v>1.11330319044401</v>
      </c>
      <c r="O195">
        <v>1.64407630522087</v>
      </c>
      <c r="P195">
        <v>108.20486020381399</v>
      </c>
      <c r="Q195">
        <v>4.3312092376365997E-2</v>
      </c>
    </row>
    <row r="196" spans="1:17" x14ac:dyDescent="0.3">
      <c r="A196" t="s">
        <v>478</v>
      </c>
      <c r="B196" t="s">
        <v>479</v>
      </c>
      <c r="C196" t="str">
        <f>IFERROR(VLOOKUP(Table1[[#This Row],[Ticker]],[1]!Table1[[Symbol]:[Industry]],2,FALSE),"-")</f>
        <v>-</v>
      </c>
      <c r="D196" t="s">
        <v>480</v>
      </c>
      <c r="E196">
        <v>43610.922338190001</v>
      </c>
      <c r="F196">
        <v>39099.35</v>
      </c>
      <c r="G196">
        <v>-22.2198662553843</v>
      </c>
      <c r="H196">
        <v>4.1272433865223697</v>
      </c>
      <c r="I196">
        <v>-8.8622407547504398</v>
      </c>
      <c r="J196">
        <v>0.86646367447286798</v>
      </c>
      <c r="K196">
        <v>37439.114102748601</v>
      </c>
      <c r="L196">
        <v>37267.558276784599</v>
      </c>
      <c r="M196">
        <v>49.007944969733998</v>
      </c>
      <c r="N196">
        <v>0.76009114736560501</v>
      </c>
      <c r="O196">
        <v>9.6821302655926509</v>
      </c>
      <c r="P196">
        <v>18.231904699267101</v>
      </c>
      <c r="Q196">
        <v>-1.5483571244094E-2</v>
      </c>
    </row>
    <row r="197" spans="1:17" x14ac:dyDescent="0.3">
      <c r="A197" t="s">
        <v>481</v>
      </c>
      <c r="B197" t="s">
        <v>482</v>
      </c>
      <c r="C197" t="str">
        <f>IFERROR(VLOOKUP(Table1[[#This Row],[Ticker]],[1]!Table1[[Symbol]:[Industry]],2,FALSE),"-")</f>
        <v>-</v>
      </c>
      <c r="D197" t="s">
        <v>302</v>
      </c>
      <c r="E197">
        <v>43602.226701599997</v>
      </c>
      <c r="F197">
        <v>7001.4</v>
      </c>
      <c r="G197">
        <v>-34.265544517860498</v>
      </c>
      <c r="H197">
        <v>-9.6746870547124004</v>
      </c>
      <c r="I197">
        <v>-30.3047206910915</v>
      </c>
      <c r="J197">
        <v>-5.78299740040302</v>
      </c>
      <c r="K197">
        <v>7236.3270505514702</v>
      </c>
      <c r="L197">
        <v>7513.6376549607003</v>
      </c>
      <c r="M197">
        <v>36.824833369913598</v>
      </c>
      <c r="N197">
        <v>0.87333201012135597</v>
      </c>
      <c r="O197">
        <v>31.402290970377301</v>
      </c>
      <c r="P197">
        <v>9.2057649114050299</v>
      </c>
      <c r="Q197">
        <v>2.573672098121E-2</v>
      </c>
    </row>
    <row r="198" spans="1:17" x14ac:dyDescent="0.3">
      <c r="A198" t="s">
        <v>483</v>
      </c>
      <c r="B198" t="s">
        <v>484</v>
      </c>
      <c r="C198" t="str">
        <f>IFERROR(VLOOKUP(Table1[[#This Row],[Ticker]],[1]!Table1[[Symbol]:[Industry]],2,FALSE),"-")</f>
        <v>-</v>
      </c>
      <c r="D198" t="s">
        <v>24</v>
      </c>
      <c r="E198">
        <v>43381.270455074999</v>
      </c>
      <c r="F198">
        <v>177.25</v>
      </c>
      <c r="G198">
        <v>18.551054663605001</v>
      </c>
      <c r="H198">
        <v>3.0349583123826598</v>
      </c>
      <c r="I198">
        <v>3.7390518305910798</v>
      </c>
      <c r="J198">
        <v>-3.4175652395974501</v>
      </c>
      <c r="K198">
        <v>165.961122897032</v>
      </c>
      <c r="L198">
        <v>153.53343277560501</v>
      </c>
      <c r="M198">
        <v>67.189313018175397</v>
      </c>
      <c r="N198">
        <v>0.83948281029230698</v>
      </c>
      <c r="O198">
        <v>1.39915373765866</v>
      </c>
      <c r="P198">
        <v>45.704891080969901</v>
      </c>
      <c r="Q198">
        <v>7.7066726945542993E-2</v>
      </c>
    </row>
    <row r="199" spans="1:17" x14ac:dyDescent="0.3">
      <c r="A199" t="s">
        <v>485</v>
      </c>
      <c r="B199" t="s">
        <v>486</v>
      </c>
      <c r="C199" t="str">
        <f>IFERROR(VLOOKUP(Table1[[#This Row],[Ticker]],[1]!Table1[[Symbol]:[Industry]],2,FALSE),"-")</f>
        <v>-</v>
      </c>
      <c r="D199" t="s">
        <v>177</v>
      </c>
      <c r="E199">
        <v>43261.877405624997</v>
      </c>
      <c r="F199">
        <v>628.45000000000005</v>
      </c>
      <c r="G199">
        <v>7.8991497247956604</v>
      </c>
      <c r="H199">
        <v>8.4557820645955903</v>
      </c>
      <c r="I199">
        <v>28.743398693542701</v>
      </c>
      <c r="J199">
        <v>0.71142572562945805</v>
      </c>
      <c r="K199">
        <v>579.215783840526</v>
      </c>
      <c r="L199">
        <v>531.87487782533401</v>
      </c>
      <c r="M199">
        <v>67.031161553338407</v>
      </c>
      <c r="N199">
        <v>0.99138879246954503</v>
      </c>
      <c r="O199">
        <v>3.26199379425571</v>
      </c>
      <c r="P199">
        <v>58.279813625487897</v>
      </c>
      <c r="Q199">
        <v>-5.8741167534203997E-2</v>
      </c>
    </row>
    <row r="200" spans="1:17" x14ac:dyDescent="0.3">
      <c r="A200" t="s">
        <v>487</v>
      </c>
      <c r="B200" t="s">
        <v>488</v>
      </c>
      <c r="C200" t="str">
        <f>IFERROR(VLOOKUP(Table1[[#This Row],[Ticker]],[1]!Table1[[Symbol]:[Industry]],2,FALSE),"-")</f>
        <v>-</v>
      </c>
      <c r="D200" t="s">
        <v>375</v>
      </c>
      <c r="E200">
        <v>43163.395438920001</v>
      </c>
      <c r="F200">
        <v>1555.3</v>
      </c>
      <c r="G200">
        <v>-8.5618187982177698</v>
      </c>
      <c r="H200">
        <v>-11.907087225897399</v>
      </c>
      <c r="I200">
        <v>-9.5064340704745103</v>
      </c>
      <c r="J200">
        <v>-5.0332408052191404</v>
      </c>
      <c r="K200">
        <v>1578.98665167326</v>
      </c>
      <c r="L200">
        <v>1529.14465413015</v>
      </c>
      <c r="M200">
        <v>42.997157895030597</v>
      </c>
      <c r="N200">
        <v>1.0942659092274001</v>
      </c>
      <c r="O200">
        <v>15.733299041985401</v>
      </c>
      <c r="P200">
        <v>19.822804314329701</v>
      </c>
      <c r="Q200">
        <v>5.5147828843989E-2</v>
      </c>
    </row>
    <row r="201" spans="1:17" x14ac:dyDescent="0.3">
      <c r="A201" t="s">
        <v>489</v>
      </c>
      <c r="B201" t="s">
        <v>490</v>
      </c>
      <c r="C201" t="str">
        <f>IFERROR(VLOOKUP(Table1[[#This Row],[Ticker]],[1]!Table1[[Symbol]:[Industry]],2,FALSE),"-")</f>
        <v>-</v>
      </c>
      <c r="D201" t="s">
        <v>119</v>
      </c>
      <c r="E201">
        <v>43162.326472050001</v>
      </c>
      <c r="F201">
        <v>332.1</v>
      </c>
      <c r="G201">
        <v>-46.349714141568803</v>
      </c>
      <c r="H201">
        <v>-7.3455865456974996</v>
      </c>
      <c r="I201">
        <v>-16.461020632453199</v>
      </c>
      <c r="J201">
        <v>-4.3090600304631801</v>
      </c>
      <c r="K201">
        <v>341.69232882823002</v>
      </c>
      <c r="L201">
        <v>359.47716184933398</v>
      </c>
      <c r="M201">
        <v>31.152209560345302</v>
      </c>
      <c r="N201">
        <v>0.53910553588967303</v>
      </c>
      <c r="O201">
        <v>27.280939476061398</v>
      </c>
      <c r="P201">
        <v>16.2001399580125</v>
      </c>
      <c r="Q201">
        <v>-1.3997401887268E-2</v>
      </c>
    </row>
    <row r="202" spans="1:17" x14ac:dyDescent="0.3">
      <c r="A202" t="s">
        <v>491</v>
      </c>
      <c r="B202" t="s">
        <v>492</v>
      </c>
      <c r="C202" t="str">
        <f>IFERROR(VLOOKUP(Table1[[#This Row],[Ticker]],[1]!Table1[[Symbol]:[Industry]],2,FALSE),"-")</f>
        <v>-</v>
      </c>
      <c r="D202" t="s">
        <v>378</v>
      </c>
      <c r="E202">
        <v>42848.437186484902</v>
      </c>
      <c r="F202">
        <v>570.85</v>
      </c>
      <c r="G202">
        <v>-43.093025198133297</v>
      </c>
      <c r="H202">
        <v>2.8269147606893199</v>
      </c>
      <c r="I202">
        <v>-13.403570358767899</v>
      </c>
      <c r="J202">
        <v>-2.6499324520957401</v>
      </c>
      <c r="K202">
        <v>527.92603796668504</v>
      </c>
      <c r="L202">
        <v>546.60549330504296</v>
      </c>
      <c r="M202">
        <v>67.814008695486294</v>
      </c>
      <c r="N202">
        <v>0.80664038158127505</v>
      </c>
      <c r="O202">
        <v>20.6884470526408</v>
      </c>
      <c r="P202">
        <v>27.478785171951699</v>
      </c>
      <c r="Q202">
        <v>-0.135218075474724</v>
      </c>
    </row>
    <row r="203" spans="1:17" x14ac:dyDescent="0.3">
      <c r="A203" t="s">
        <v>493</v>
      </c>
      <c r="B203" t="s">
        <v>494</v>
      </c>
      <c r="C203" t="str">
        <f>IFERROR(VLOOKUP(Table1[[#This Row],[Ticker]],[1]!Table1[[Symbol]:[Industry]],2,FALSE),"-")</f>
        <v>-</v>
      </c>
      <c r="D203" t="s">
        <v>495</v>
      </c>
      <c r="E203">
        <v>42019.82291802</v>
      </c>
      <c r="F203">
        <v>351.1</v>
      </c>
      <c r="G203">
        <v>16.7487039238822</v>
      </c>
      <c r="H203">
        <v>5.5810919176701796</v>
      </c>
      <c r="I203">
        <v>31.696526463630502</v>
      </c>
      <c r="J203">
        <v>-2.21129867105723</v>
      </c>
      <c r="K203">
        <v>317.03860127489298</v>
      </c>
      <c r="L203">
        <v>283.09280082631699</v>
      </c>
      <c r="M203">
        <v>64.493602801105496</v>
      </c>
      <c r="N203">
        <v>0.69443377281908003</v>
      </c>
      <c r="O203">
        <v>1.0823127314155401</v>
      </c>
      <c r="P203">
        <v>61.425287356321803</v>
      </c>
      <c r="Q203">
        <v>-6.6311908114284002E-2</v>
      </c>
    </row>
    <row r="204" spans="1:17" x14ac:dyDescent="0.3">
      <c r="A204" t="s">
        <v>496</v>
      </c>
      <c r="B204" t="s">
        <v>497</v>
      </c>
      <c r="C204" t="str">
        <f>IFERROR(VLOOKUP(Table1[[#This Row],[Ticker]],[1]!Table1[[Symbol]:[Industry]],2,FALSE),"-")</f>
        <v>-</v>
      </c>
      <c r="D204" t="s">
        <v>498</v>
      </c>
      <c r="E204">
        <v>41460.3015801</v>
      </c>
      <c r="F204">
        <v>36804.300000000003</v>
      </c>
      <c r="G204">
        <v>8.5949957567873394</v>
      </c>
      <c r="H204">
        <v>15.373459784692001</v>
      </c>
      <c r="I204">
        <v>-5.3666840361875101</v>
      </c>
      <c r="J204">
        <v>-1.7053111463952899</v>
      </c>
      <c r="K204">
        <v>33711.320975081697</v>
      </c>
      <c r="L204">
        <v>31278.129622037199</v>
      </c>
      <c r="M204">
        <v>53.7585610468293</v>
      </c>
      <c r="N204">
        <v>0.77211245788884797</v>
      </c>
      <c r="O204">
        <v>8.3463073608246603</v>
      </c>
      <c r="P204">
        <v>38.2165389815232</v>
      </c>
      <c r="Q204">
        <v>2.2644715756523999E-2</v>
      </c>
    </row>
    <row r="205" spans="1:17" hidden="1" x14ac:dyDescent="0.3">
      <c r="A205" t="s">
        <v>499</v>
      </c>
      <c r="B205" t="s">
        <v>500</v>
      </c>
      <c r="C205" t="str">
        <f>IFERROR(VLOOKUP(Table1[[#This Row],[Ticker]],[1]!Table1[[Symbol]:[Industry]],2,FALSE),"-")</f>
        <v>-</v>
      </c>
      <c r="D205" t="s">
        <v>21</v>
      </c>
      <c r="E205">
        <v>41457.295423349999</v>
      </c>
      <c r="F205">
        <v>1021.95</v>
      </c>
      <c r="G205">
        <v>-48.7242121275345</v>
      </c>
      <c r="H205">
        <v>-11.316504552492001</v>
      </c>
      <c r="I205">
        <v>-23.3438813223129</v>
      </c>
      <c r="J205">
        <v>-1.65417502000418</v>
      </c>
      <c r="K205">
        <v>1044.96017004644</v>
      </c>
      <c r="M205">
        <v>50.666852439911203</v>
      </c>
      <c r="N205">
        <v>1.40901870751756</v>
      </c>
      <c r="O205">
        <v>36.993003571603303</v>
      </c>
      <c r="P205">
        <v>4.0417409009926297</v>
      </c>
    </row>
    <row r="206" spans="1:17" x14ac:dyDescent="0.3">
      <c r="A206" t="s">
        <v>501</v>
      </c>
      <c r="B206" t="s">
        <v>502</v>
      </c>
      <c r="C206" t="str">
        <f>IFERROR(VLOOKUP(Table1[[#This Row],[Ticker]],[1]!Table1[[Symbol]:[Industry]],2,FALSE),"-")</f>
        <v>-</v>
      </c>
      <c r="D206" t="s">
        <v>267</v>
      </c>
      <c r="E206">
        <v>40690.690225455</v>
      </c>
      <c r="F206">
        <v>644.45000000000005</v>
      </c>
      <c r="G206">
        <v>123.035919972191</v>
      </c>
      <c r="H206">
        <v>4.03654915490731</v>
      </c>
      <c r="I206">
        <v>38.054755587406397</v>
      </c>
      <c r="J206">
        <v>-0.82903947939704203</v>
      </c>
      <c r="K206">
        <v>602.18948907894799</v>
      </c>
      <c r="L206">
        <v>494.45792930520702</v>
      </c>
      <c r="M206">
        <v>49.666844877906001</v>
      </c>
      <c r="N206">
        <v>0.74077514581959203</v>
      </c>
      <c r="O206">
        <v>5.2525409263713003</v>
      </c>
      <c r="P206">
        <v>152.725490196078</v>
      </c>
      <c r="Q206">
        <v>4.1971062100594002E-2</v>
      </c>
    </row>
    <row r="207" spans="1:17" hidden="1" x14ac:dyDescent="0.3">
      <c r="A207" t="s">
        <v>503</v>
      </c>
      <c r="B207" t="s">
        <v>504</v>
      </c>
      <c r="C207" t="str">
        <f>IFERROR(VLOOKUP(Table1[[#This Row],[Ticker]],[1]!Table1[[Symbol]:[Industry]],2,FALSE),"-")</f>
        <v>-</v>
      </c>
      <c r="D207" t="s">
        <v>32</v>
      </c>
      <c r="E207">
        <v>40415.940583461001</v>
      </c>
      <c r="F207">
        <v>59.63</v>
      </c>
      <c r="G207">
        <v>72.541078970729004</v>
      </c>
      <c r="H207">
        <v>-14.566124449597</v>
      </c>
      <c r="I207">
        <v>27.7843209743329</v>
      </c>
      <c r="J207">
        <v>-7.0061713285637</v>
      </c>
      <c r="K207">
        <v>60.330142168891797</v>
      </c>
      <c r="L207">
        <v>52.980029219835103</v>
      </c>
      <c r="M207">
        <v>43.731412139830198</v>
      </c>
      <c r="N207">
        <v>0.618152191453059</v>
      </c>
      <c r="O207">
        <v>29.9681368438705</v>
      </c>
      <c r="P207">
        <v>101.793570219966</v>
      </c>
      <c r="Q207">
        <v>8.8851180247093001E-2</v>
      </c>
    </row>
    <row r="208" spans="1:17" x14ac:dyDescent="0.3">
      <c r="A208" t="s">
        <v>505</v>
      </c>
      <c r="B208" t="s">
        <v>506</v>
      </c>
      <c r="C208" t="str">
        <f>IFERROR(VLOOKUP(Table1[[#This Row],[Ticker]],[1]!Table1[[Symbol]:[Industry]],2,FALSE),"-")</f>
        <v>-</v>
      </c>
      <c r="D208" t="s">
        <v>507</v>
      </c>
      <c r="E208">
        <v>39885.813181619997</v>
      </c>
      <c r="F208">
        <v>4419.8999999999996</v>
      </c>
      <c r="G208">
        <v>64.054104676558595</v>
      </c>
      <c r="H208">
        <v>1.3929664366922001</v>
      </c>
      <c r="I208">
        <v>24.230265713455399</v>
      </c>
      <c r="J208">
        <v>-1.07533956269769</v>
      </c>
      <c r="K208">
        <v>4186.5231435674204</v>
      </c>
      <c r="L208">
        <v>3412.4529797412802</v>
      </c>
      <c r="M208">
        <v>46.508520684546902</v>
      </c>
      <c r="N208">
        <v>1.33470191665339</v>
      </c>
      <c r="O208">
        <v>14.022941695513399</v>
      </c>
      <c r="P208">
        <v>98.825910931173993</v>
      </c>
      <c r="Q208">
        <v>0.23503885557694801</v>
      </c>
    </row>
    <row r="209" spans="1:17" x14ac:dyDescent="0.3">
      <c r="A209" t="s">
        <v>508</v>
      </c>
      <c r="B209" t="s">
        <v>509</v>
      </c>
      <c r="C209" t="str">
        <f>IFERROR(VLOOKUP(Table1[[#This Row],[Ticker]],[1]!Table1[[Symbol]:[Industry]],2,FALSE),"-")</f>
        <v>-</v>
      </c>
      <c r="D209" t="s">
        <v>230</v>
      </c>
      <c r="E209">
        <v>39412.238206349997</v>
      </c>
      <c r="F209">
        <v>4178.55</v>
      </c>
      <c r="G209">
        <v>1.6130644281409601</v>
      </c>
      <c r="H209">
        <v>5.5922844840577799</v>
      </c>
      <c r="I209">
        <v>3.3272444902491398</v>
      </c>
      <c r="J209">
        <v>-4.8995426339110697</v>
      </c>
      <c r="K209">
        <v>3905.9677365651801</v>
      </c>
      <c r="L209">
        <v>3697.3586138793398</v>
      </c>
      <c r="M209">
        <v>61.740753084982103</v>
      </c>
      <c r="N209">
        <v>0.93914875485570504</v>
      </c>
      <c r="O209">
        <v>10.8039870289933</v>
      </c>
      <c r="P209">
        <v>34.759332419575898</v>
      </c>
      <c r="Q209">
        <v>5.6503683749277001E-2</v>
      </c>
    </row>
    <row r="210" spans="1:17" x14ac:dyDescent="0.3">
      <c r="A210" t="s">
        <v>510</v>
      </c>
      <c r="B210" t="s">
        <v>511</v>
      </c>
      <c r="C210" t="str">
        <f>IFERROR(VLOOKUP(Table1[[#This Row],[Ticker]],[1]!Table1[[Symbol]:[Industry]],2,FALSE),"-")</f>
        <v>-</v>
      </c>
      <c r="D210" t="s">
        <v>46</v>
      </c>
      <c r="E210">
        <v>39174.993000000002</v>
      </c>
      <c r="F210">
        <v>64.87</v>
      </c>
      <c r="G210">
        <v>113.257738591353</v>
      </c>
      <c r="H210">
        <v>-16.223273186541999</v>
      </c>
      <c r="I210">
        <v>46.632203772487699</v>
      </c>
      <c r="J210">
        <v>-3.7309578296367301</v>
      </c>
      <c r="K210">
        <v>66.6602668199627</v>
      </c>
      <c r="L210">
        <v>54.826199888184803</v>
      </c>
      <c r="M210">
        <v>40.234249324102002</v>
      </c>
      <c r="N210">
        <v>0.719491443813573</v>
      </c>
      <c r="O210">
        <v>20.471712656081301</v>
      </c>
      <c r="P210">
        <v>160</v>
      </c>
      <c r="Q210">
        <v>0.12818517296711401</v>
      </c>
    </row>
    <row r="211" spans="1:17" x14ac:dyDescent="0.3">
      <c r="A211" t="s">
        <v>512</v>
      </c>
      <c r="B211" t="s">
        <v>513</v>
      </c>
      <c r="C211" t="str">
        <f>IFERROR(VLOOKUP(Table1[[#This Row],[Ticker]],[1]!Table1[[Symbol]:[Industry]],2,FALSE),"-")</f>
        <v>-</v>
      </c>
      <c r="D211" t="s">
        <v>37</v>
      </c>
      <c r="E211">
        <v>39047.712</v>
      </c>
      <c r="F211">
        <v>236.94</v>
      </c>
      <c r="G211">
        <v>75.782461918967499</v>
      </c>
      <c r="H211">
        <v>-6.3338497011111201</v>
      </c>
      <c r="I211">
        <v>0.75683275174630005</v>
      </c>
      <c r="J211">
        <v>-11.1652417539912</v>
      </c>
      <c r="K211">
        <v>235.38083640450199</v>
      </c>
      <c r="L211">
        <v>212.00567323185399</v>
      </c>
      <c r="M211">
        <v>47.667681145206402</v>
      </c>
      <c r="N211">
        <v>1.3879770607969599</v>
      </c>
      <c r="O211">
        <v>37.038912804929502</v>
      </c>
      <c r="P211">
        <v>105.677083333333</v>
      </c>
      <c r="Q211">
        <v>1.8833810473259001E-2</v>
      </c>
    </row>
    <row r="212" spans="1:17" hidden="1" x14ac:dyDescent="0.3">
      <c r="A212" t="s">
        <v>514</v>
      </c>
      <c r="B212" t="s">
        <v>515</v>
      </c>
      <c r="C212" t="str">
        <f>IFERROR(VLOOKUP(Table1[[#This Row],[Ticker]],[1]!Table1[[Symbol]:[Industry]],2,FALSE),"-")</f>
        <v>-</v>
      </c>
      <c r="D212" t="s">
        <v>148</v>
      </c>
      <c r="E212">
        <v>38194.461625950004</v>
      </c>
      <c r="F212">
        <v>1491.7</v>
      </c>
      <c r="G212">
        <v>555.20674966502997</v>
      </c>
      <c r="H212">
        <v>7.0750227944315203</v>
      </c>
      <c r="I212">
        <v>200.91169662908601</v>
      </c>
      <c r="J212">
        <v>-7.0072563074140701</v>
      </c>
      <c r="K212">
        <v>1309.28707817744</v>
      </c>
      <c r="L212">
        <v>864.56448409332199</v>
      </c>
      <c r="M212">
        <v>47.103957088927999</v>
      </c>
      <c r="N212">
        <v>0.709057500699938</v>
      </c>
      <c r="O212">
        <v>11.282429442917399</v>
      </c>
      <c r="P212">
        <v>610.33333333333303</v>
      </c>
      <c r="Q212">
        <v>0.21363390844451999</v>
      </c>
    </row>
    <row r="213" spans="1:17" x14ac:dyDescent="0.3">
      <c r="A213" t="s">
        <v>516</v>
      </c>
      <c r="B213" t="s">
        <v>517</v>
      </c>
      <c r="C213" t="str">
        <f>IFERROR(VLOOKUP(Table1[[#This Row],[Ticker]],[1]!Table1[[Symbol]:[Industry]],2,FALSE),"-")</f>
        <v>-</v>
      </c>
      <c r="D213" t="s">
        <v>197</v>
      </c>
      <c r="E213">
        <v>37671.620637120002</v>
      </c>
      <c r="F213">
        <v>2678.15</v>
      </c>
      <c r="G213">
        <v>43.214372283143497</v>
      </c>
      <c r="H213">
        <v>15.2729652430647</v>
      </c>
      <c r="I213">
        <v>32.934035516188999</v>
      </c>
      <c r="J213">
        <v>-6.3482224970909602</v>
      </c>
      <c r="K213">
        <v>2308.0675614931502</v>
      </c>
      <c r="L213">
        <v>1949.2178634204299</v>
      </c>
      <c r="M213">
        <v>67.453862060842795</v>
      </c>
      <c r="N213">
        <v>1.35379568747041</v>
      </c>
      <c r="O213">
        <v>14.306517558762501</v>
      </c>
      <c r="P213">
        <v>73.900198045517996</v>
      </c>
      <c r="Q213">
        <v>2.8827938331909001E-2</v>
      </c>
    </row>
    <row r="214" spans="1:17" x14ac:dyDescent="0.3">
      <c r="A214" t="s">
        <v>518</v>
      </c>
      <c r="B214" t="s">
        <v>519</v>
      </c>
      <c r="C214" t="str">
        <f>IFERROR(VLOOKUP(Table1[[#This Row],[Ticker]],[1]!Table1[[Symbol]:[Industry]],2,FALSE),"-")</f>
        <v>-</v>
      </c>
      <c r="D214" t="s">
        <v>197</v>
      </c>
      <c r="E214">
        <v>37592.120998600003</v>
      </c>
      <c r="F214">
        <v>641</v>
      </c>
      <c r="G214">
        <v>-2.0672262547536202</v>
      </c>
      <c r="H214">
        <v>-3.4385488364819201</v>
      </c>
      <c r="I214">
        <v>-8.7919294213619299</v>
      </c>
      <c r="J214">
        <v>-1.0511451383258299</v>
      </c>
      <c r="K214">
        <v>640.21591150993504</v>
      </c>
      <c r="L214">
        <v>612.85875655373695</v>
      </c>
      <c r="M214">
        <v>48.943906803477503</v>
      </c>
      <c r="N214">
        <v>0.69693343342283598</v>
      </c>
      <c r="O214">
        <v>12.145085803432099</v>
      </c>
      <c r="P214">
        <v>31.325548043433699</v>
      </c>
      <c r="Q214">
        <v>3.9605896598125002E-2</v>
      </c>
    </row>
    <row r="215" spans="1:17" x14ac:dyDescent="0.3">
      <c r="A215" t="s">
        <v>520</v>
      </c>
      <c r="B215" t="s">
        <v>521</v>
      </c>
      <c r="C215" t="str">
        <f>IFERROR(VLOOKUP(Table1[[#This Row],[Ticker]],[1]!Table1[[Symbol]:[Industry]],2,FALSE),"-")</f>
        <v>-</v>
      </c>
      <c r="D215" t="s">
        <v>18</v>
      </c>
      <c r="E215">
        <v>37563.449587440999</v>
      </c>
      <c r="F215">
        <v>214.33</v>
      </c>
      <c r="G215">
        <v>149.64103508315</v>
      </c>
      <c r="H215">
        <v>-7.2535186326057497</v>
      </c>
      <c r="I215">
        <v>50.6603219753339</v>
      </c>
      <c r="J215">
        <v>-1.8868873508239801</v>
      </c>
      <c r="K215">
        <v>215.18392986937101</v>
      </c>
      <c r="L215">
        <v>178.73158809560601</v>
      </c>
      <c r="M215">
        <v>49.623882311626502</v>
      </c>
      <c r="N215">
        <v>0.83496164611235502</v>
      </c>
      <c r="O215">
        <v>34.955442541874604</v>
      </c>
      <c r="P215">
        <v>179.075520833333</v>
      </c>
      <c r="Q215">
        <v>0.11782566951861299</v>
      </c>
    </row>
    <row r="216" spans="1:17" x14ac:dyDescent="0.3">
      <c r="A216" t="s">
        <v>522</v>
      </c>
      <c r="B216" t="s">
        <v>523</v>
      </c>
      <c r="C216" t="str">
        <f>IFERROR(VLOOKUP(Table1[[#This Row],[Ticker]],[1]!Table1[[Symbol]:[Industry]],2,FALSE),"-")</f>
        <v>-</v>
      </c>
      <c r="D216" t="s">
        <v>49</v>
      </c>
      <c r="E216">
        <v>37105.646526719996</v>
      </c>
      <c r="F216">
        <v>300.60000000000002</v>
      </c>
      <c r="G216">
        <v>-34.475935909076497</v>
      </c>
      <c r="H216">
        <v>6.1188290476926603</v>
      </c>
      <c r="I216">
        <v>-0.238937302241927</v>
      </c>
      <c r="J216">
        <v>-3.7394355824286398</v>
      </c>
      <c r="K216">
        <v>284.11866176712198</v>
      </c>
      <c r="L216">
        <v>278.46177244875997</v>
      </c>
      <c r="M216">
        <v>55.913898630641803</v>
      </c>
      <c r="N216">
        <v>1.09769652961265</v>
      </c>
      <c r="O216">
        <v>15.286094477711201</v>
      </c>
      <c r="P216">
        <v>26.648409521803199</v>
      </c>
      <c r="Q216">
        <v>6.0062481826087998E-2</v>
      </c>
    </row>
    <row r="217" spans="1:17" x14ac:dyDescent="0.3">
      <c r="A217" t="s">
        <v>524</v>
      </c>
      <c r="B217" t="s">
        <v>525</v>
      </c>
      <c r="C217" t="str">
        <f>IFERROR(VLOOKUP(Table1[[#This Row],[Ticker]],[1]!Table1[[Symbol]:[Industry]],2,FALSE),"-")</f>
        <v>-</v>
      </c>
      <c r="D217" t="s">
        <v>526</v>
      </c>
      <c r="E217">
        <v>37033.721520300001</v>
      </c>
      <c r="F217">
        <v>563.25</v>
      </c>
      <c r="G217">
        <v>-12.7695397372185</v>
      </c>
      <c r="H217">
        <v>7.1799436623985002</v>
      </c>
      <c r="I217">
        <v>-11.458294273116501</v>
      </c>
      <c r="J217">
        <v>0.128525309714246</v>
      </c>
      <c r="K217">
        <v>508.56871724035602</v>
      </c>
      <c r="L217">
        <v>498.870455167091</v>
      </c>
      <c r="M217">
        <v>66.563998623596902</v>
      </c>
      <c r="N217">
        <v>0.96113459880861396</v>
      </c>
      <c r="O217">
        <v>4.2077230359520703</v>
      </c>
      <c r="P217">
        <v>33.7727110794442</v>
      </c>
      <c r="Q217">
        <v>-6.4408011947216001E-2</v>
      </c>
    </row>
    <row r="218" spans="1:17" x14ac:dyDescent="0.3">
      <c r="A218" t="s">
        <v>527</v>
      </c>
      <c r="B218" t="s">
        <v>528</v>
      </c>
      <c r="C218" t="str">
        <f>IFERROR(VLOOKUP(Table1[[#This Row],[Ticker]],[1]!Table1[[Symbol]:[Industry]],2,FALSE),"-")</f>
        <v>-</v>
      </c>
      <c r="D218" t="s">
        <v>391</v>
      </c>
      <c r="E218">
        <v>36691.315175459997</v>
      </c>
      <c r="F218">
        <v>614.54999999999995</v>
      </c>
      <c r="G218">
        <v>222.04926090481101</v>
      </c>
      <c r="H218">
        <v>5.6398228598419502</v>
      </c>
      <c r="I218">
        <v>91.856657462346007</v>
      </c>
      <c r="J218">
        <v>-7.67346657657626</v>
      </c>
      <c r="K218">
        <v>588.13874770447796</v>
      </c>
      <c r="L218">
        <v>436.90963515724201</v>
      </c>
      <c r="M218">
        <v>39.444155063899402</v>
      </c>
      <c r="N218">
        <v>0.68456069651522999</v>
      </c>
      <c r="O218">
        <v>17.484338133593599</v>
      </c>
      <c r="P218">
        <v>258.12937062936999</v>
      </c>
      <c r="Q218">
        <v>0.105451167053915</v>
      </c>
    </row>
    <row r="219" spans="1:17" x14ac:dyDescent="0.3">
      <c r="A219" t="s">
        <v>529</v>
      </c>
      <c r="B219" t="s">
        <v>530</v>
      </c>
      <c r="C219" t="str">
        <f>IFERROR(VLOOKUP(Table1[[#This Row],[Ticker]],[1]!Table1[[Symbol]:[Industry]],2,FALSE),"-")</f>
        <v>-</v>
      </c>
      <c r="D219" t="s">
        <v>21</v>
      </c>
      <c r="E219">
        <v>36405.0412551599</v>
      </c>
      <c r="F219">
        <v>5458.8</v>
      </c>
      <c r="G219">
        <v>-9.63908658395491</v>
      </c>
      <c r="H219">
        <v>-2.011574448872</v>
      </c>
      <c r="I219">
        <v>-23.218504219071701</v>
      </c>
      <c r="J219">
        <v>-1.4392326887375599</v>
      </c>
      <c r="K219">
        <v>5240.95621142238</v>
      </c>
      <c r="L219">
        <v>5384.9506385266995</v>
      </c>
      <c r="M219">
        <v>67.397864782059202</v>
      </c>
      <c r="N219">
        <v>0.76667964359182095</v>
      </c>
      <c r="O219">
        <v>25.438741115263401</v>
      </c>
      <c r="P219">
        <v>27.3263747157268</v>
      </c>
      <c r="Q219">
        <v>5.5624394257000002E-4</v>
      </c>
    </row>
    <row r="220" spans="1:17" x14ac:dyDescent="0.3">
      <c r="A220" t="s">
        <v>531</v>
      </c>
      <c r="B220" t="s">
        <v>532</v>
      </c>
      <c r="C220" t="str">
        <f>IFERROR(VLOOKUP(Table1[[#This Row],[Ticker]],[1]!Table1[[Symbol]:[Industry]],2,FALSE),"-")</f>
        <v>-</v>
      </c>
      <c r="D220" t="s">
        <v>275</v>
      </c>
      <c r="E220">
        <v>35886.93556518</v>
      </c>
      <c r="F220">
        <v>475.35</v>
      </c>
      <c r="G220">
        <v>29.269495095620499</v>
      </c>
      <c r="H220">
        <v>-0.105643641401983</v>
      </c>
      <c r="I220">
        <v>7.0354072752896597</v>
      </c>
      <c r="J220">
        <v>-4.5258482787429699</v>
      </c>
      <c r="K220">
        <v>461.21778394476098</v>
      </c>
      <c r="L220">
        <v>411.375121377266</v>
      </c>
      <c r="M220">
        <v>44.625877916737203</v>
      </c>
      <c r="N220">
        <v>1.47473366302652</v>
      </c>
      <c r="O220">
        <v>7.2578100347112597</v>
      </c>
      <c r="P220">
        <v>56.674357284113398</v>
      </c>
      <c r="Q220">
        <v>5.3601501031804999E-2</v>
      </c>
    </row>
    <row r="221" spans="1:17" x14ac:dyDescent="0.3">
      <c r="A221" t="s">
        <v>533</v>
      </c>
      <c r="B221" t="s">
        <v>534</v>
      </c>
      <c r="C221" t="str">
        <f>IFERROR(VLOOKUP(Table1[[#This Row],[Ticker]],[1]!Table1[[Symbol]:[Industry]],2,FALSE),"-")</f>
        <v>-</v>
      </c>
      <c r="D221" t="s">
        <v>535</v>
      </c>
      <c r="E221">
        <v>35566.390186119999</v>
      </c>
      <c r="F221">
        <v>980.15</v>
      </c>
      <c r="G221">
        <v>93.281092184782594</v>
      </c>
      <c r="H221">
        <v>9.2229180491228906</v>
      </c>
      <c r="I221">
        <v>28.034927110943499</v>
      </c>
      <c r="J221">
        <v>7.8484947164511798</v>
      </c>
      <c r="K221">
        <v>799.42119713366401</v>
      </c>
      <c r="L221">
        <v>684.34180878387099</v>
      </c>
      <c r="M221">
        <v>86.232011103797205</v>
      </c>
      <c r="N221">
        <v>1.91943397195853</v>
      </c>
      <c r="O221">
        <v>8.6568382390450402</v>
      </c>
      <c r="P221">
        <v>124.54753722794899</v>
      </c>
      <c r="Q221">
        <v>0.15055815758329899</v>
      </c>
    </row>
    <row r="222" spans="1:17" x14ac:dyDescent="0.3">
      <c r="A222" t="s">
        <v>536</v>
      </c>
      <c r="B222" t="s">
        <v>537</v>
      </c>
      <c r="C222" t="str">
        <f>IFERROR(VLOOKUP(Table1[[#This Row],[Ticker]],[1]!Table1[[Symbol]:[Industry]],2,FALSE),"-")</f>
        <v>-</v>
      </c>
      <c r="D222" t="s">
        <v>177</v>
      </c>
      <c r="E222">
        <v>35259.040295999999</v>
      </c>
      <c r="F222">
        <v>503.7</v>
      </c>
      <c r="G222">
        <v>-20.5710955371962</v>
      </c>
      <c r="H222">
        <v>-0.44519161898677501</v>
      </c>
      <c r="I222">
        <v>11.462678336769599</v>
      </c>
      <c r="J222">
        <v>-1.8666223044652199</v>
      </c>
      <c r="K222">
        <v>461.49184318444998</v>
      </c>
      <c r="L222">
        <v>444.28332349951899</v>
      </c>
      <c r="M222">
        <v>76.503953107851601</v>
      </c>
      <c r="N222">
        <v>0.65509979048052502</v>
      </c>
      <c r="O222">
        <v>1.19118522930314</v>
      </c>
      <c r="P222">
        <v>34.069736491881798</v>
      </c>
      <c r="Q222">
        <v>-6.6852615759237996E-2</v>
      </c>
    </row>
    <row r="223" spans="1:17" x14ac:dyDescent="0.3">
      <c r="A223" t="s">
        <v>538</v>
      </c>
      <c r="B223" t="s">
        <v>539</v>
      </c>
      <c r="C223" t="str">
        <f>IFERROR(VLOOKUP(Table1[[#This Row],[Ticker]],[1]!Table1[[Symbol]:[Industry]],2,FALSE),"-")</f>
        <v>-</v>
      </c>
      <c r="D223" t="s">
        <v>275</v>
      </c>
      <c r="E223">
        <v>35128.8207870599</v>
      </c>
      <c r="F223">
        <v>1308.3</v>
      </c>
      <c r="G223">
        <v>72.878557084658695</v>
      </c>
      <c r="H223">
        <v>-0.62553230318916597</v>
      </c>
      <c r="I223">
        <v>25.643889677026699</v>
      </c>
      <c r="J223">
        <v>-5.8081920697693601</v>
      </c>
      <c r="K223">
        <v>1291.88050773237</v>
      </c>
      <c r="L223">
        <v>1119.4567040230399</v>
      </c>
      <c r="M223">
        <v>54.600637782275001</v>
      </c>
      <c r="N223">
        <v>1.1099244682129501</v>
      </c>
      <c r="O223">
        <v>15.7150500649698</v>
      </c>
      <c r="P223">
        <v>102.257092061528</v>
      </c>
    </row>
    <row r="224" spans="1:17" x14ac:dyDescent="0.3">
      <c r="A224" t="s">
        <v>540</v>
      </c>
      <c r="B224" t="s">
        <v>541</v>
      </c>
      <c r="C224" t="str">
        <f>IFERROR(VLOOKUP(Table1[[#This Row],[Ticker]],[1]!Table1[[Symbol]:[Industry]],2,FALSE),"-")</f>
        <v>-</v>
      </c>
      <c r="D224" t="s">
        <v>542</v>
      </c>
      <c r="E224">
        <v>35067.964749999999</v>
      </c>
      <c r="F224">
        <v>3192.35</v>
      </c>
      <c r="G224">
        <v>-18.5252696249281</v>
      </c>
      <c r="H224">
        <v>-4.4083683599412904</v>
      </c>
      <c r="I224">
        <v>-21.2366684570815</v>
      </c>
      <c r="J224">
        <v>-8.0511953051304594</v>
      </c>
      <c r="K224">
        <v>3257.5999885051301</v>
      </c>
      <c r="L224">
        <v>3254.8425064929902</v>
      </c>
      <c r="M224">
        <v>43.467872770525901</v>
      </c>
      <c r="N224">
        <v>2.2816649226662098</v>
      </c>
      <c r="O224">
        <v>22.793553338449701</v>
      </c>
      <c r="P224">
        <v>28.931744749596099</v>
      </c>
      <c r="Q224">
        <v>9.6879354996315004E-2</v>
      </c>
    </row>
    <row r="225" spans="1:17" x14ac:dyDescent="0.3">
      <c r="A225" t="s">
        <v>543</v>
      </c>
      <c r="B225" t="s">
        <v>544</v>
      </c>
      <c r="C225" t="str">
        <f>IFERROR(VLOOKUP(Table1[[#This Row],[Ticker]],[1]!Table1[[Symbol]:[Industry]],2,FALSE),"-")</f>
        <v>-</v>
      </c>
      <c r="D225" t="s">
        <v>545</v>
      </c>
      <c r="E225">
        <v>34961.621593545002</v>
      </c>
      <c r="F225">
        <v>2582.5500000000002</v>
      </c>
      <c r="G225">
        <v>293.54018212557298</v>
      </c>
      <c r="H225">
        <v>-11.0143601955082</v>
      </c>
      <c r="I225">
        <v>4.8747237126928802</v>
      </c>
      <c r="J225">
        <v>-5.6488408015506097</v>
      </c>
      <c r="K225">
        <v>2649.7570057880098</v>
      </c>
      <c r="L225">
        <v>2222.7515111245202</v>
      </c>
      <c r="M225">
        <v>44.490832445511799</v>
      </c>
      <c r="N225">
        <v>0.55196240118051398</v>
      </c>
      <c r="O225">
        <v>26.413815802210902</v>
      </c>
      <c r="P225">
        <v>326.093053951493</v>
      </c>
      <c r="Q225">
        <v>0.18790155101626399</v>
      </c>
    </row>
    <row r="226" spans="1:17" x14ac:dyDescent="0.3">
      <c r="A226" t="s">
        <v>546</v>
      </c>
      <c r="B226" t="s">
        <v>547</v>
      </c>
      <c r="C226" t="str">
        <f>IFERROR(VLOOKUP(Table1[[#This Row],[Ticker]],[1]!Table1[[Symbol]:[Industry]],2,FALSE),"-")</f>
        <v>-</v>
      </c>
      <c r="D226" t="s">
        <v>62</v>
      </c>
      <c r="E226">
        <v>34723.252595799997</v>
      </c>
      <c r="F226">
        <v>1230.5</v>
      </c>
      <c r="G226">
        <v>55.576980527596497</v>
      </c>
      <c r="H226">
        <v>4.5311647603279104</v>
      </c>
      <c r="I226">
        <v>33.602743587968199</v>
      </c>
      <c r="J226">
        <v>-3.8195445527837402</v>
      </c>
      <c r="K226">
        <v>1129.1490437836801</v>
      </c>
      <c r="L226">
        <v>940.09940328105802</v>
      </c>
      <c r="M226">
        <v>60.8967948642252</v>
      </c>
      <c r="N226">
        <v>0.68902559743570302</v>
      </c>
      <c r="O226">
        <v>2.7224705404307099</v>
      </c>
      <c r="P226">
        <v>89.994595846522003</v>
      </c>
      <c r="Q226">
        <v>5.0964267995053998E-2</v>
      </c>
    </row>
    <row r="227" spans="1:17" x14ac:dyDescent="0.3">
      <c r="A227" t="s">
        <v>548</v>
      </c>
      <c r="B227" t="s">
        <v>549</v>
      </c>
      <c r="C227" t="str">
        <f>IFERROR(VLOOKUP(Table1[[#This Row],[Ticker]],[1]!Table1[[Symbol]:[Industry]],2,FALSE),"-")</f>
        <v>-</v>
      </c>
      <c r="D227" t="s">
        <v>129</v>
      </c>
      <c r="E227">
        <v>34609.414185324997</v>
      </c>
      <c r="F227">
        <v>732.2</v>
      </c>
      <c r="G227">
        <v>61.234322947074901</v>
      </c>
      <c r="H227">
        <v>-3.7605779826529601E-2</v>
      </c>
      <c r="I227">
        <v>11.4303514564144</v>
      </c>
      <c r="J227">
        <v>-3.7156992251088199</v>
      </c>
      <c r="K227">
        <v>697.36641158801001</v>
      </c>
      <c r="L227">
        <v>605.95627828604404</v>
      </c>
      <c r="M227">
        <v>36.841270988496802</v>
      </c>
      <c r="N227">
        <v>1.4054828085776701</v>
      </c>
      <c r="O227">
        <v>5.8317399617590704</v>
      </c>
      <c r="P227">
        <v>90.9754825247783</v>
      </c>
      <c r="Q227">
        <v>0.25204291888257702</v>
      </c>
    </row>
    <row r="228" spans="1:17" x14ac:dyDescent="0.3">
      <c r="A228" t="s">
        <v>550</v>
      </c>
      <c r="B228" t="s">
        <v>551</v>
      </c>
      <c r="C228" t="str">
        <f>IFERROR(VLOOKUP(Table1[[#This Row],[Ticker]],[1]!Table1[[Symbol]:[Industry]],2,FALSE),"-")</f>
        <v>-</v>
      </c>
      <c r="D228" t="s">
        <v>388</v>
      </c>
      <c r="E228">
        <v>34416.120263739998</v>
      </c>
      <c r="F228">
        <v>541.9</v>
      </c>
      <c r="G228">
        <v>5.7908535471947102</v>
      </c>
      <c r="H228">
        <v>3.5174275850695098</v>
      </c>
      <c r="I228">
        <v>13.219673876790999</v>
      </c>
      <c r="J228">
        <v>1.9877821213369899</v>
      </c>
      <c r="K228">
        <v>489.08082555659001</v>
      </c>
      <c r="L228">
        <v>460.53862655305198</v>
      </c>
      <c r="M228">
        <v>85.747824299222003</v>
      </c>
      <c r="N228">
        <v>1.56565358496408</v>
      </c>
      <c r="O228">
        <v>2.9525742756966098</v>
      </c>
      <c r="P228">
        <v>48.4657534246575</v>
      </c>
      <c r="Q228">
        <v>0.10510246189762</v>
      </c>
    </row>
    <row r="229" spans="1:17" x14ac:dyDescent="0.3">
      <c r="A229" t="s">
        <v>552</v>
      </c>
      <c r="B229" t="s">
        <v>553</v>
      </c>
      <c r="C229" t="str">
        <f>IFERROR(VLOOKUP(Table1[[#This Row],[Ticker]],[1]!Table1[[Symbol]:[Industry]],2,FALSE),"-")</f>
        <v>-</v>
      </c>
      <c r="D229" t="s">
        <v>169</v>
      </c>
      <c r="E229">
        <v>34365.217366557001</v>
      </c>
      <c r="F229">
        <v>187.11</v>
      </c>
      <c r="G229">
        <v>101.764729125909</v>
      </c>
      <c r="H229">
        <v>-14.102005739377001</v>
      </c>
      <c r="I229">
        <v>35.249580751995403</v>
      </c>
      <c r="J229">
        <v>-5.8870993610187599</v>
      </c>
      <c r="K229">
        <v>183.06832872029901</v>
      </c>
      <c r="L229">
        <v>148.957076025248</v>
      </c>
      <c r="M229">
        <v>49.146766399884903</v>
      </c>
      <c r="N229">
        <v>0.69716204473312005</v>
      </c>
      <c r="O229">
        <v>10.255999144887999</v>
      </c>
      <c r="P229">
        <v>128.88073394495399</v>
      </c>
      <c r="Q229">
        <v>8.2786406373277999E-2</v>
      </c>
    </row>
    <row r="230" spans="1:17" x14ac:dyDescent="0.3">
      <c r="A230" t="s">
        <v>554</v>
      </c>
      <c r="B230" t="s">
        <v>555</v>
      </c>
      <c r="C230" t="str">
        <f>IFERROR(VLOOKUP(Table1[[#This Row],[Ticker]],[1]!Table1[[Symbol]:[Industry]],2,FALSE),"-")</f>
        <v>-</v>
      </c>
      <c r="D230" t="s">
        <v>278</v>
      </c>
      <c r="E230">
        <v>34124.856892994998</v>
      </c>
      <c r="F230">
        <v>2501.9499999999998</v>
      </c>
      <c r="G230">
        <v>-11.641471437094401</v>
      </c>
      <c r="H230">
        <v>1.8652627241778399</v>
      </c>
      <c r="I230">
        <v>-7.4120232176364498</v>
      </c>
      <c r="J230">
        <v>-6.0827308307330199</v>
      </c>
      <c r="K230">
        <v>2384.4482959533302</v>
      </c>
      <c r="L230">
        <v>2268.7230999481899</v>
      </c>
      <c r="M230">
        <v>58.912793218113599</v>
      </c>
      <c r="N230">
        <v>1.1813691069821199</v>
      </c>
      <c r="O230">
        <v>5.7575091428685603</v>
      </c>
      <c r="P230">
        <v>31.667719187453901</v>
      </c>
      <c r="Q230">
        <v>-1.122602589084E-3</v>
      </c>
    </row>
    <row r="231" spans="1:17" x14ac:dyDescent="0.3">
      <c r="A231" t="s">
        <v>556</v>
      </c>
      <c r="B231" t="s">
        <v>557</v>
      </c>
      <c r="C231" t="str">
        <f>IFERROR(VLOOKUP(Table1[[#This Row],[Ticker]],[1]!Table1[[Symbol]:[Industry]],2,FALSE),"-")</f>
        <v>-</v>
      </c>
      <c r="D231" t="s">
        <v>218</v>
      </c>
      <c r="E231">
        <v>34036.420873675001</v>
      </c>
      <c r="F231">
        <v>8473.4500000000007</v>
      </c>
      <c r="G231">
        <v>127.797422605375</v>
      </c>
      <c r="H231">
        <v>0.93946539067023804</v>
      </c>
      <c r="I231">
        <v>31.13395684859</v>
      </c>
      <c r="J231">
        <v>-1.97944934733852</v>
      </c>
      <c r="K231">
        <v>7890.5783578036098</v>
      </c>
      <c r="L231">
        <v>6369.2242351970599</v>
      </c>
      <c r="M231">
        <v>59.812240716062902</v>
      </c>
      <c r="N231">
        <v>0.72952256220358602</v>
      </c>
      <c r="O231">
        <v>4.4320790233021796</v>
      </c>
      <c r="P231">
        <v>156.77121212121199</v>
      </c>
      <c r="Q231">
        <v>0.284972823300633</v>
      </c>
    </row>
    <row r="232" spans="1:17" x14ac:dyDescent="0.3">
      <c r="A232" t="s">
        <v>558</v>
      </c>
      <c r="B232" t="s">
        <v>559</v>
      </c>
      <c r="C232" t="str">
        <f>IFERROR(VLOOKUP(Table1[[#This Row],[Ticker]],[1]!Table1[[Symbol]:[Industry]],2,FALSE),"-")</f>
        <v>-</v>
      </c>
      <c r="D232" t="s">
        <v>80</v>
      </c>
      <c r="E232">
        <v>34010.824781005002</v>
      </c>
      <c r="F232">
        <v>1813.45</v>
      </c>
      <c r="G232">
        <v>-44.853920068202903</v>
      </c>
      <c r="H232">
        <v>-5.8628679899388203</v>
      </c>
      <c r="I232">
        <v>-31.0615880268913</v>
      </c>
      <c r="J232">
        <v>-6.1255410336561198</v>
      </c>
      <c r="K232">
        <v>1849.5129303701699</v>
      </c>
      <c r="L232">
        <v>1983.3928260181899</v>
      </c>
      <c r="M232">
        <v>44.571681137666701</v>
      </c>
      <c r="N232">
        <v>1.2623465765603901</v>
      </c>
      <c r="O232">
        <v>34.037332156938398</v>
      </c>
      <c r="P232">
        <v>9.8128860360905801</v>
      </c>
      <c r="Q232">
        <v>-4.8449349920567E-2</v>
      </c>
    </row>
    <row r="233" spans="1:17" x14ac:dyDescent="0.3">
      <c r="A233" t="s">
        <v>560</v>
      </c>
      <c r="B233" t="s">
        <v>561</v>
      </c>
      <c r="C233" t="str">
        <f>IFERROR(VLOOKUP(Table1[[#This Row],[Ticker]],[1]!Table1[[Symbol]:[Industry]],2,FALSE),"-")</f>
        <v>-</v>
      </c>
      <c r="D233" t="s">
        <v>80</v>
      </c>
      <c r="E233">
        <v>33913.035363900002</v>
      </c>
      <c r="F233">
        <v>4389</v>
      </c>
      <c r="G233">
        <v>1.4409483218965999</v>
      </c>
      <c r="H233">
        <v>7.05083607769651</v>
      </c>
      <c r="I233">
        <v>5.9998774397387198</v>
      </c>
      <c r="J233">
        <v>2.4318377173367298</v>
      </c>
      <c r="K233">
        <v>4151.8197154950403</v>
      </c>
      <c r="L233">
        <v>3892.54172796085</v>
      </c>
      <c r="M233">
        <v>59.090690127776099</v>
      </c>
      <c r="N233">
        <v>1.36398048807357</v>
      </c>
      <c r="O233">
        <v>4.8063340168603199</v>
      </c>
      <c r="P233">
        <v>44.839534691857097</v>
      </c>
      <c r="Q233">
        <v>2.4023829568183001E-2</v>
      </c>
    </row>
    <row r="234" spans="1:17" x14ac:dyDescent="0.3">
      <c r="A234" t="s">
        <v>562</v>
      </c>
      <c r="B234" t="s">
        <v>563</v>
      </c>
      <c r="C234" t="str">
        <f>IFERROR(VLOOKUP(Table1[[#This Row],[Ticker]],[1]!Table1[[Symbol]:[Industry]],2,FALSE),"-")</f>
        <v>-</v>
      </c>
      <c r="D234" t="s">
        <v>347</v>
      </c>
      <c r="E234">
        <v>33608.765172539999</v>
      </c>
      <c r="F234">
        <v>1634.55</v>
      </c>
      <c r="G234">
        <v>86.191507675605394</v>
      </c>
      <c r="H234">
        <v>4.7650515691975901</v>
      </c>
      <c r="I234">
        <v>62.2546838692842</v>
      </c>
      <c r="J234">
        <v>-4.6611489656540899</v>
      </c>
      <c r="K234">
        <v>1548.00503180899</v>
      </c>
      <c r="L234">
        <v>1240.2613870658299</v>
      </c>
      <c r="M234">
        <v>43.618506220821402</v>
      </c>
      <c r="N234">
        <v>0.49835023026355202</v>
      </c>
      <c r="O234">
        <v>9.9966351595240202</v>
      </c>
      <c r="P234">
        <v>132.941427960666</v>
      </c>
      <c r="Q234">
        <v>0.15910180451643699</v>
      </c>
    </row>
    <row r="235" spans="1:17" x14ac:dyDescent="0.3">
      <c r="A235" t="s">
        <v>564</v>
      </c>
      <c r="B235" t="s">
        <v>565</v>
      </c>
      <c r="C235" t="str">
        <f>IFERROR(VLOOKUP(Table1[[#This Row],[Ticker]],[1]!Table1[[Symbol]:[Industry]],2,FALSE),"-")</f>
        <v>-</v>
      </c>
      <c r="D235" t="s">
        <v>37</v>
      </c>
      <c r="E235">
        <v>33534.802298069997</v>
      </c>
      <c r="F235">
        <v>971.7</v>
      </c>
      <c r="G235">
        <v>-4.6377196543320096</v>
      </c>
      <c r="H235">
        <v>-3.9591024226172</v>
      </c>
      <c r="I235">
        <v>-8.0929140192814</v>
      </c>
      <c r="J235">
        <v>-4.1443877807805398</v>
      </c>
      <c r="K235">
        <v>975.133042099215</v>
      </c>
      <c r="L235">
        <v>940.51910502536305</v>
      </c>
      <c r="M235">
        <v>46.7368438239954</v>
      </c>
      <c r="N235">
        <v>0.72604409104141898</v>
      </c>
      <c r="O235">
        <v>12.380364309972199</v>
      </c>
      <c r="P235">
        <v>27.352555701179501</v>
      </c>
      <c r="Q235">
        <v>-6.6966543070636E-2</v>
      </c>
    </row>
    <row r="236" spans="1:17" x14ac:dyDescent="0.3">
      <c r="A236" t="s">
        <v>566</v>
      </c>
      <c r="B236" t="s">
        <v>567</v>
      </c>
      <c r="C236" t="str">
        <f>IFERROR(VLOOKUP(Table1[[#This Row],[Ticker]],[1]!Table1[[Symbol]:[Industry]],2,FALSE),"-")</f>
        <v>-</v>
      </c>
      <c r="D236" t="s">
        <v>568</v>
      </c>
      <c r="E236">
        <v>33405.741409950002</v>
      </c>
      <c r="F236">
        <v>1228.5</v>
      </c>
      <c r="G236">
        <v>0.44557951067228802</v>
      </c>
      <c r="H236">
        <v>1.7397010424483199</v>
      </c>
      <c r="I236">
        <v>-12.195568275200699</v>
      </c>
      <c r="J236">
        <v>-7.9782754849773001</v>
      </c>
      <c r="K236">
        <v>1158.36588134103</v>
      </c>
      <c r="L236">
        <v>1123.9035639711999</v>
      </c>
      <c r="M236">
        <v>56.866347675469001</v>
      </c>
      <c r="N236">
        <v>1.59898730250601</v>
      </c>
      <c r="O236">
        <v>17.313797313797298</v>
      </c>
      <c r="P236">
        <v>32.238966630785697</v>
      </c>
      <c r="Q236">
        <v>0.11970469504313699</v>
      </c>
    </row>
    <row r="237" spans="1:17" x14ac:dyDescent="0.3">
      <c r="A237" t="s">
        <v>569</v>
      </c>
      <c r="B237" t="s">
        <v>570</v>
      </c>
      <c r="C237" t="str">
        <f>IFERROR(VLOOKUP(Table1[[#This Row],[Ticker]],[1]!Table1[[Symbol]:[Industry]],2,FALSE),"-")</f>
        <v>-</v>
      </c>
      <c r="D237" t="s">
        <v>154</v>
      </c>
      <c r="E237">
        <v>33300.078165134997</v>
      </c>
      <c r="F237">
        <v>240.15</v>
      </c>
      <c r="G237">
        <v>108.65315933974099</v>
      </c>
      <c r="H237">
        <v>0.94490816919245102</v>
      </c>
      <c r="I237">
        <v>-14.665996880835699</v>
      </c>
      <c r="J237">
        <v>2.5474494853693201</v>
      </c>
      <c r="K237">
        <v>230.87218658820399</v>
      </c>
      <c r="L237">
        <v>203.64817550984901</v>
      </c>
      <c r="M237">
        <v>61.2238532224548</v>
      </c>
      <c r="N237">
        <v>1.0168922862207701</v>
      </c>
      <c r="O237">
        <v>22.319383718509201</v>
      </c>
      <c r="P237">
        <v>139.19322709163299</v>
      </c>
      <c r="Q237">
        <v>0.13718173452792201</v>
      </c>
    </row>
    <row r="238" spans="1:17" x14ac:dyDescent="0.3">
      <c r="A238" t="s">
        <v>571</v>
      </c>
      <c r="B238" t="s">
        <v>572</v>
      </c>
      <c r="C238" t="str">
        <f>IFERROR(VLOOKUP(Table1[[#This Row],[Ticker]],[1]!Table1[[Symbol]:[Industry]],2,FALSE),"-")</f>
        <v>-</v>
      </c>
      <c r="D238" t="s">
        <v>507</v>
      </c>
      <c r="E238">
        <v>33295.363835892</v>
      </c>
      <c r="F238">
        <v>75.31</v>
      </c>
      <c r="G238">
        <v>6.4991185773761098</v>
      </c>
      <c r="H238">
        <v>4.2350067698208598</v>
      </c>
      <c r="I238">
        <v>13.008869377072701</v>
      </c>
      <c r="J238">
        <v>-5.0617900948069297</v>
      </c>
      <c r="K238">
        <v>70.591347131569194</v>
      </c>
      <c r="L238">
        <v>65.952692017727102</v>
      </c>
      <c r="M238">
        <v>60.6351009114005</v>
      </c>
      <c r="N238">
        <v>2.1067678046461502</v>
      </c>
      <c r="O238">
        <v>6.2275926171823004</v>
      </c>
      <c r="P238">
        <v>33.410097431355098</v>
      </c>
      <c r="Q238">
        <v>6.2174390790998998E-2</v>
      </c>
    </row>
    <row r="239" spans="1:17" x14ac:dyDescent="0.3">
      <c r="A239" t="s">
        <v>573</v>
      </c>
      <c r="B239" t="s">
        <v>574</v>
      </c>
      <c r="C239" t="str">
        <f>IFERROR(VLOOKUP(Table1[[#This Row],[Ticker]],[1]!Table1[[Symbol]:[Industry]],2,FALSE),"-")</f>
        <v>-</v>
      </c>
      <c r="D239" t="s">
        <v>24</v>
      </c>
      <c r="E239">
        <v>32828.350103882003</v>
      </c>
      <c r="F239">
        <v>203.78</v>
      </c>
      <c r="G239">
        <v>-39.266778131008699</v>
      </c>
      <c r="H239">
        <v>0.79514236541053496</v>
      </c>
      <c r="I239">
        <v>-25.1091685304214</v>
      </c>
      <c r="J239">
        <v>-6.0501276831148703</v>
      </c>
      <c r="K239">
        <v>194.286564826789</v>
      </c>
      <c r="L239">
        <v>207.74240144819001</v>
      </c>
      <c r="M239">
        <v>56.471066621726202</v>
      </c>
      <c r="N239">
        <v>1.1734502700566101</v>
      </c>
      <c r="O239">
        <v>29.1098243203454</v>
      </c>
      <c r="P239">
        <v>20.472953000295501</v>
      </c>
      <c r="Q239">
        <v>-0.102194242333918</v>
      </c>
    </row>
    <row r="240" spans="1:17" x14ac:dyDescent="0.3">
      <c r="A240" t="s">
        <v>575</v>
      </c>
      <c r="B240" t="s">
        <v>576</v>
      </c>
      <c r="C240" t="str">
        <f>IFERROR(VLOOKUP(Table1[[#This Row],[Ticker]],[1]!Table1[[Symbol]:[Industry]],2,FALSE),"-")</f>
        <v>-</v>
      </c>
      <c r="D240" t="s">
        <v>267</v>
      </c>
      <c r="E240">
        <v>32758.93630112</v>
      </c>
      <c r="F240">
        <v>6474.7</v>
      </c>
      <c r="G240">
        <v>151.69691126990799</v>
      </c>
      <c r="H240">
        <v>-5.7893718277851702</v>
      </c>
      <c r="I240">
        <v>42.466106620761202</v>
      </c>
      <c r="J240">
        <v>-4.8911032703818202</v>
      </c>
      <c r="K240">
        <v>6579.0605525327501</v>
      </c>
      <c r="L240">
        <v>5454.5031741965304</v>
      </c>
      <c r="M240">
        <v>39.725084180556301</v>
      </c>
      <c r="N240">
        <v>1.5925124962889201</v>
      </c>
      <c r="O240">
        <v>50.6919239501444</v>
      </c>
      <c r="P240">
        <v>183.97807017543801</v>
      </c>
      <c r="Q240">
        <v>0.14905913506448701</v>
      </c>
    </row>
    <row r="241" spans="1:17" x14ac:dyDescent="0.3">
      <c r="A241" t="s">
        <v>577</v>
      </c>
      <c r="B241" t="s">
        <v>578</v>
      </c>
      <c r="C241" t="str">
        <f>IFERROR(VLOOKUP(Table1[[#This Row],[Ticker]],[1]!Table1[[Symbol]:[Industry]],2,FALSE),"-")</f>
        <v>-</v>
      </c>
      <c r="D241" t="s">
        <v>37</v>
      </c>
      <c r="E241">
        <v>32696.856079565001</v>
      </c>
      <c r="F241">
        <v>558.65</v>
      </c>
      <c r="G241">
        <v>-28.677436045903299</v>
      </c>
      <c r="H241">
        <v>-5.5337653259815403</v>
      </c>
      <c r="I241">
        <v>-6.8613926235066396</v>
      </c>
      <c r="J241">
        <v>-2.4979232944733001</v>
      </c>
      <c r="K241">
        <v>533.74556046735404</v>
      </c>
      <c r="L241">
        <v>556.894691319137</v>
      </c>
      <c r="M241">
        <v>80.034209824960797</v>
      </c>
      <c r="N241">
        <v>1.44263329692272</v>
      </c>
      <c r="O241">
        <v>20.826993645395099</v>
      </c>
      <c r="P241">
        <v>22.834212840809101</v>
      </c>
      <c r="Q241">
        <v>-9.8837007841808003E-2</v>
      </c>
    </row>
    <row r="242" spans="1:17" hidden="1" x14ac:dyDescent="0.3">
      <c r="A242" t="s">
        <v>579</v>
      </c>
      <c r="B242" t="s">
        <v>580</v>
      </c>
      <c r="C242" t="str">
        <f>IFERROR(VLOOKUP(Table1[[#This Row],[Ticker]],[1]!Table1[[Symbol]:[Industry]],2,FALSE),"-")</f>
        <v>-</v>
      </c>
      <c r="D242" t="s">
        <v>140</v>
      </c>
      <c r="E242">
        <v>32216.064643341</v>
      </c>
      <c r="F242">
        <v>355.32</v>
      </c>
      <c r="G242">
        <v>-4.4836905558803499</v>
      </c>
      <c r="H242">
        <v>-1.0626600115550999</v>
      </c>
      <c r="I242">
        <v>-0.86163813704273295</v>
      </c>
      <c r="J242">
        <v>-3.2348519058682301</v>
      </c>
      <c r="K242">
        <v>354.97691414076201</v>
      </c>
      <c r="L242">
        <v>345.80403601600398</v>
      </c>
      <c r="M242">
        <v>56.330526885428</v>
      </c>
      <c r="N242">
        <v>1.0336557779470501</v>
      </c>
      <c r="O242">
        <v>12.2931442080378</v>
      </c>
      <c r="P242">
        <v>25.112676056338</v>
      </c>
      <c r="Q242">
        <v>-0.123824141917355</v>
      </c>
    </row>
    <row r="243" spans="1:17" x14ac:dyDescent="0.3">
      <c r="A243" t="s">
        <v>581</v>
      </c>
      <c r="B243" t="s">
        <v>582</v>
      </c>
      <c r="C243" t="str">
        <f>IFERROR(VLOOKUP(Table1[[#This Row],[Ticker]],[1]!Table1[[Symbol]:[Industry]],2,FALSE),"-")</f>
        <v>-</v>
      </c>
      <c r="D243" t="s">
        <v>230</v>
      </c>
      <c r="E243">
        <v>32175.189562169999</v>
      </c>
      <c r="F243">
        <v>4277.55</v>
      </c>
      <c r="G243">
        <v>-1.02587826890158</v>
      </c>
      <c r="H243">
        <v>1.5658007118559301</v>
      </c>
      <c r="I243">
        <v>21.954596222383501</v>
      </c>
      <c r="J243">
        <v>-6.2495939533960296</v>
      </c>
      <c r="K243">
        <v>3938.1560655980802</v>
      </c>
      <c r="L243">
        <v>3377.1244270545199</v>
      </c>
      <c r="M243">
        <v>42.659305049021498</v>
      </c>
      <c r="N243">
        <v>0.99460120838875699</v>
      </c>
      <c r="O243">
        <v>12.632231066849</v>
      </c>
      <c r="P243">
        <v>69.441473559120595</v>
      </c>
      <c r="Q243">
        <v>0.108927587839839</v>
      </c>
    </row>
    <row r="244" spans="1:17" x14ac:dyDescent="0.3">
      <c r="A244" t="s">
        <v>583</v>
      </c>
      <c r="B244" t="s">
        <v>584</v>
      </c>
      <c r="C244" t="str">
        <f>IFERROR(VLOOKUP(Table1[[#This Row],[Ticker]],[1]!Table1[[Symbol]:[Industry]],2,FALSE),"-")</f>
        <v>-</v>
      </c>
      <c r="D244" t="s">
        <v>230</v>
      </c>
      <c r="E244">
        <v>31974.002570249999</v>
      </c>
      <c r="F244">
        <v>6467.5</v>
      </c>
      <c r="G244">
        <v>2.9194688245052198</v>
      </c>
      <c r="H244">
        <v>1.25076916656621</v>
      </c>
      <c r="I244">
        <v>31.665525644119398</v>
      </c>
      <c r="J244">
        <v>-6.0001865163012802</v>
      </c>
      <c r="K244">
        <v>5859.0370408171402</v>
      </c>
      <c r="L244">
        <v>5080.2166881631501</v>
      </c>
      <c r="M244">
        <v>47.680588661057897</v>
      </c>
      <c r="N244">
        <v>1.29492145240543</v>
      </c>
      <c r="O244">
        <v>13.645148821028201</v>
      </c>
      <c r="P244">
        <v>60.703192943222703</v>
      </c>
      <c r="Q244">
        <v>9.0116179045142006E-2</v>
      </c>
    </row>
    <row r="245" spans="1:17" x14ac:dyDescent="0.3">
      <c r="A245" t="s">
        <v>585</v>
      </c>
      <c r="B245" t="s">
        <v>586</v>
      </c>
      <c r="C245" t="str">
        <f>IFERROR(VLOOKUP(Table1[[#This Row],[Ticker]],[1]!Table1[[Symbol]:[Industry]],2,FALSE),"-")</f>
        <v>-</v>
      </c>
      <c r="D245" t="s">
        <v>230</v>
      </c>
      <c r="E245">
        <v>31768.264095800001</v>
      </c>
      <c r="F245">
        <v>1669.75</v>
      </c>
      <c r="G245">
        <v>13.899344597379001</v>
      </c>
      <c r="H245">
        <v>-0.45531738450821901</v>
      </c>
      <c r="I245">
        <v>41.969425759823899</v>
      </c>
      <c r="J245">
        <v>-5.0689782530274998</v>
      </c>
      <c r="K245">
        <v>1575.44215861934</v>
      </c>
      <c r="L245">
        <v>1313.2496411611701</v>
      </c>
      <c r="M245">
        <v>43.606938091531099</v>
      </c>
      <c r="N245">
        <v>0.93811866719808201</v>
      </c>
      <c r="O245">
        <v>10.2650097319958</v>
      </c>
      <c r="P245">
        <v>62.8071372854914</v>
      </c>
      <c r="Q245">
        <v>9.6435022283441002E-2</v>
      </c>
    </row>
    <row r="246" spans="1:17" x14ac:dyDescent="0.3">
      <c r="A246" t="s">
        <v>587</v>
      </c>
      <c r="B246" t="s">
        <v>588</v>
      </c>
      <c r="C246" t="str">
        <f>IFERROR(VLOOKUP(Table1[[#This Row],[Ticker]],[1]!Table1[[Symbol]:[Industry]],2,FALSE),"-")</f>
        <v>-</v>
      </c>
      <c r="D246" t="s">
        <v>143</v>
      </c>
      <c r="E246">
        <v>31683.840434940001</v>
      </c>
      <c r="F246">
        <v>312.14999999999998</v>
      </c>
      <c r="G246">
        <v>19.682918790433099</v>
      </c>
      <c r="H246">
        <v>6.32541348902663</v>
      </c>
      <c r="I246">
        <v>31.6705314346226</v>
      </c>
      <c r="J246">
        <v>-1.8213631756917601</v>
      </c>
      <c r="K246">
        <v>289.41501902330202</v>
      </c>
      <c r="L246">
        <v>251.92087536329601</v>
      </c>
      <c r="M246">
        <v>43.457898982348098</v>
      </c>
      <c r="N246">
        <v>0.515096879108907</v>
      </c>
      <c r="O246">
        <v>7.4002883229216696</v>
      </c>
      <c r="P246">
        <v>61.777662606892903</v>
      </c>
      <c r="Q246">
        <v>1.4863236393741E-2</v>
      </c>
    </row>
    <row r="247" spans="1:17" x14ac:dyDescent="0.3">
      <c r="A247" t="s">
        <v>589</v>
      </c>
      <c r="B247" t="s">
        <v>590</v>
      </c>
      <c r="C247" t="str">
        <f>IFERROR(VLOOKUP(Table1[[#This Row],[Ticker]],[1]!Table1[[Symbol]:[Industry]],2,FALSE),"-")</f>
        <v>-</v>
      </c>
      <c r="D247" t="s">
        <v>49</v>
      </c>
      <c r="E247">
        <v>31541.368099169998</v>
      </c>
      <c r="F247">
        <v>409.1</v>
      </c>
      <c r="G247">
        <v>-7.94332748421595</v>
      </c>
      <c r="H247">
        <v>-14.874155808668799</v>
      </c>
      <c r="I247">
        <v>-15.152781923544</v>
      </c>
      <c r="J247">
        <v>-6.5562189204159802</v>
      </c>
      <c r="K247">
        <v>446.62261726955302</v>
      </c>
      <c r="L247">
        <v>434.66999882867998</v>
      </c>
      <c r="M247">
        <v>32.716417056943698</v>
      </c>
      <c r="N247">
        <v>1.16684176014403</v>
      </c>
      <c r="O247">
        <v>27.034954778782701</v>
      </c>
      <c r="P247">
        <v>21.647338685697299</v>
      </c>
      <c r="Q247">
        <v>9.5473748501358993E-2</v>
      </c>
    </row>
    <row r="248" spans="1:17" x14ac:dyDescent="0.3">
      <c r="A248" t="s">
        <v>591</v>
      </c>
      <c r="B248" t="s">
        <v>592</v>
      </c>
      <c r="C248" t="str">
        <f>IFERROR(VLOOKUP(Table1[[#This Row],[Ticker]],[1]!Table1[[Symbol]:[Industry]],2,FALSE),"-")</f>
        <v>-</v>
      </c>
      <c r="D248" t="s">
        <v>140</v>
      </c>
      <c r="E248">
        <v>31166.35140684</v>
      </c>
      <c r="F248">
        <v>1348.4</v>
      </c>
      <c r="G248">
        <v>106.34697736401201</v>
      </c>
      <c r="H248">
        <v>0.71716620899384298</v>
      </c>
      <c r="I248">
        <v>39.782511619776599</v>
      </c>
      <c r="J248">
        <v>-2.4525469878416399</v>
      </c>
      <c r="K248">
        <v>1226.9316967898201</v>
      </c>
      <c r="L248">
        <v>967.19330115262301</v>
      </c>
      <c r="M248">
        <v>49.9783430170259</v>
      </c>
      <c r="N248">
        <v>0.88400158285921704</v>
      </c>
      <c r="O248">
        <v>7.7647582319786101</v>
      </c>
      <c r="P248">
        <v>145.11906926013401</v>
      </c>
      <c r="Q248">
        <v>0.187992818688832</v>
      </c>
    </row>
    <row r="249" spans="1:17" x14ac:dyDescent="0.3">
      <c r="A249" t="s">
        <v>593</v>
      </c>
      <c r="B249" t="s">
        <v>594</v>
      </c>
      <c r="C249" t="str">
        <f>IFERROR(VLOOKUP(Table1[[#This Row],[Ticker]],[1]!Table1[[Symbol]:[Industry]],2,FALSE),"-")</f>
        <v>-</v>
      </c>
      <c r="D249" t="s">
        <v>545</v>
      </c>
      <c r="E249">
        <v>31091.52382884</v>
      </c>
      <c r="F249">
        <v>4251.8999999999996</v>
      </c>
      <c r="G249">
        <v>-15.6836017371759</v>
      </c>
      <c r="H249">
        <v>-9.3854084857466997</v>
      </c>
      <c r="I249">
        <v>-10.5388727285978</v>
      </c>
      <c r="J249">
        <v>-4.5180316109432503</v>
      </c>
      <c r="K249">
        <v>4280.9027634223303</v>
      </c>
      <c r="L249">
        <v>4262.5902770489702</v>
      </c>
      <c r="M249">
        <v>61.198660934482596</v>
      </c>
      <c r="N249">
        <v>1.0036932269994701</v>
      </c>
      <c r="O249">
        <v>23.9093111314941</v>
      </c>
      <c r="P249">
        <v>16.149916682601599</v>
      </c>
      <c r="Q249">
        <v>2.7205978487385998E-2</v>
      </c>
    </row>
    <row r="250" spans="1:17" hidden="1" x14ac:dyDescent="0.3">
      <c r="A250" t="s">
        <v>595</v>
      </c>
      <c r="B250" t="s">
        <v>596</v>
      </c>
      <c r="C250" t="str">
        <f>IFERROR(VLOOKUP(Table1[[#This Row],[Ticker]],[1]!Table1[[Symbol]:[Industry]],2,FALSE),"-")</f>
        <v>-</v>
      </c>
      <c r="D250" t="s">
        <v>37</v>
      </c>
      <c r="E250">
        <v>31001.439092000001</v>
      </c>
      <c r="F250">
        <v>338</v>
      </c>
      <c r="G250">
        <v>-16.0999021852281</v>
      </c>
      <c r="H250">
        <v>6.6260160404561601</v>
      </c>
      <c r="I250">
        <v>0.209429906794774</v>
      </c>
      <c r="J250">
        <v>0.914420339005246</v>
      </c>
      <c r="M250">
        <v>61.646161262104897</v>
      </c>
      <c r="O250">
        <v>10.0591715976331</v>
      </c>
      <c r="P250">
        <v>21.342667384670602</v>
      </c>
    </row>
    <row r="251" spans="1:17" x14ac:dyDescent="0.3">
      <c r="A251" t="s">
        <v>597</v>
      </c>
      <c r="B251" t="s">
        <v>598</v>
      </c>
      <c r="C251" t="str">
        <f>IFERROR(VLOOKUP(Table1[[#This Row],[Ticker]],[1]!Table1[[Symbol]:[Industry]],2,FALSE),"-")</f>
        <v>-</v>
      </c>
      <c r="D251" t="s">
        <v>599</v>
      </c>
      <c r="E251">
        <v>30819.0555174</v>
      </c>
      <c r="F251">
        <v>318.7</v>
      </c>
      <c r="G251">
        <v>148.53968980463901</v>
      </c>
      <c r="H251">
        <v>-19.2529406759319</v>
      </c>
      <c r="I251">
        <v>7.6797581552696101</v>
      </c>
      <c r="J251">
        <v>-6.8070051060119496</v>
      </c>
      <c r="K251">
        <v>339.58967019379003</v>
      </c>
      <c r="L251">
        <v>272.283918997125</v>
      </c>
      <c r="M251">
        <v>31.858274895618699</v>
      </c>
      <c r="N251">
        <v>0.45096304050069103</v>
      </c>
      <c r="O251">
        <v>30.467524317540001</v>
      </c>
      <c r="P251">
        <v>176.88966116420499</v>
      </c>
      <c r="Q251">
        <v>7.4024321944519994E-2</v>
      </c>
    </row>
    <row r="252" spans="1:17" hidden="1" x14ac:dyDescent="0.3">
      <c r="A252" t="s">
        <v>600</v>
      </c>
      <c r="B252" t="s">
        <v>601</v>
      </c>
      <c r="C252" t="str">
        <f>IFERROR(VLOOKUP(Table1[[#This Row],[Ticker]],[1]!Table1[[Symbol]:[Industry]],2,FALSE),"-")</f>
        <v>-</v>
      </c>
      <c r="D252" t="s">
        <v>602</v>
      </c>
      <c r="E252">
        <v>30804.4583532</v>
      </c>
      <c r="F252">
        <v>1354.5</v>
      </c>
      <c r="G252">
        <v>185.39559851774001</v>
      </c>
      <c r="H252">
        <v>44.746283572488402</v>
      </c>
      <c r="I252">
        <v>201.70493060976199</v>
      </c>
      <c r="J252">
        <v>-2.57839036869481</v>
      </c>
      <c r="K252">
        <v>1029.74644275275</v>
      </c>
      <c r="M252">
        <v>69.159650947842195</v>
      </c>
      <c r="N252">
        <v>0.99956972591019999</v>
      </c>
      <c r="O252">
        <v>7.0468807678110101</v>
      </c>
      <c r="P252">
        <v>268.070652173913</v>
      </c>
    </row>
    <row r="253" spans="1:17" hidden="1" x14ac:dyDescent="0.3">
      <c r="A253" t="s">
        <v>603</v>
      </c>
      <c r="B253" t="s">
        <v>604</v>
      </c>
      <c r="C253" t="str">
        <f>IFERROR(VLOOKUP(Table1[[#This Row],[Ticker]],[1]!Table1[[Symbol]:[Industry]],2,FALSE),"-")</f>
        <v>-</v>
      </c>
      <c r="D253" t="s">
        <v>452</v>
      </c>
      <c r="E253">
        <v>30637.035</v>
      </c>
      <c r="F253">
        <v>872.85</v>
      </c>
      <c r="G253">
        <v>142.218562999152</v>
      </c>
      <c r="H253">
        <v>12.0959339221387</v>
      </c>
      <c r="I253">
        <v>138.32090117905699</v>
      </c>
      <c r="J253">
        <v>1.4346364610379001</v>
      </c>
      <c r="K253">
        <v>698.114918596694</v>
      </c>
      <c r="L253">
        <v>505.380776666364</v>
      </c>
      <c r="M253">
        <v>75.1929746771347</v>
      </c>
      <c r="N253">
        <v>0.341944225527271</v>
      </c>
      <c r="O253">
        <v>4.71444119837314</v>
      </c>
      <c r="P253">
        <v>211.73214285714201</v>
      </c>
      <c r="Q253">
        <v>7.9691923350200006E-2</v>
      </c>
    </row>
    <row r="254" spans="1:17" x14ac:dyDescent="0.3">
      <c r="A254" t="s">
        <v>605</v>
      </c>
      <c r="B254" t="s">
        <v>606</v>
      </c>
      <c r="C254" t="str">
        <f>IFERROR(VLOOKUP(Table1[[#This Row],[Ticker]],[1]!Table1[[Symbol]:[Industry]],2,FALSE),"-")</f>
        <v>-</v>
      </c>
      <c r="D254" t="s">
        <v>459</v>
      </c>
      <c r="E254">
        <v>30439.863413659899</v>
      </c>
      <c r="F254">
        <v>1663.15</v>
      </c>
      <c r="G254">
        <v>127.10688407537501</v>
      </c>
      <c r="H254">
        <v>26.092108741053</v>
      </c>
      <c r="I254">
        <v>92.463839948789101</v>
      </c>
      <c r="J254">
        <v>11.1686357448948</v>
      </c>
      <c r="K254">
        <v>1249.99446326871</v>
      </c>
      <c r="L254">
        <v>944.32205131427395</v>
      </c>
      <c r="M254">
        <v>76.645203729614394</v>
      </c>
      <c r="N254">
        <v>1.65099459663024</v>
      </c>
      <c r="O254">
        <v>6.7823106755253404</v>
      </c>
      <c r="P254">
        <v>177.654424040066</v>
      </c>
      <c r="Q254">
        <v>8.3127651525914004E-2</v>
      </c>
    </row>
    <row r="255" spans="1:17" x14ac:dyDescent="0.3">
      <c r="A255" t="s">
        <v>607</v>
      </c>
      <c r="B255" t="s">
        <v>608</v>
      </c>
      <c r="C255" t="str">
        <f>IFERROR(VLOOKUP(Table1[[#This Row],[Ticker]],[1]!Table1[[Symbol]:[Industry]],2,FALSE),"-")</f>
        <v>-</v>
      </c>
      <c r="D255" t="s">
        <v>230</v>
      </c>
      <c r="E255">
        <v>30266.4192</v>
      </c>
      <c r="F255">
        <v>2733.6</v>
      </c>
      <c r="G255">
        <v>-5.74866811077852</v>
      </c>
      <c r="H255">
        <v>10.5816946336755</v>
      </c>
      <c r="I255">
        <v>10.747819287850501</v>
      </c>
      <c r="J255">
        <v>-3.95889271720743</v>
      </c>
      <c r="K255">
        <v>2469.5803949698902</v>
      </c>
      <c r="L255">
        <v>2242.1353422418301</v>
      </c>
      <c r="M255">
        <v>60.7248794523518</v>
      </c>
      <c r="N255">
        <v>0.66222861731450899</v>
      </c>
      <c r="O255">
        <v>4.4410301434006403</v>
      </c>
      <c r="P255">
        <v>45.776450511945299</v>
      </c>
      <c r="Q255">
        <v>7.6712751470710994E-2</v>
      </c>
    </row>
    <row r="256" spans="1:17" x14ac:dyDescent="0.3">
      <c r="A256" t="s">
        <v>609</v>
      </c>
      <c r="B256" t="s">
        <v>610</v>
      </c>
      <c r="C256" t="str">
        <f>IFERROR(VLOOKUP(Table1[[#This Row],[Ticker]],[1]!Table1[[Symbol]:[Industry]],2,FALSE),"-")</f>
        <v>-</v>
      </c>
      <c r="D256" t="s">
        <v>378</v>
      </c>
      <c r="E256">
        <v>30166.9298340799</v>
      </c>
      <c r="F256">
        <v>6712.4</v>
      </c>
      <c r="G256">
        <v>27.7364395109452</v>
      </c>
      <c r="H256">
        <v>22.589706675539698</v>
      </c>
      <c r="I256">
        <v>10.5361002746188</v>
      </c>
      <c r="J256">
        <v>3.6140264846679102</v>
      </c>
      <c r="K256">
        <v>5797.9351783770298</v>
      </c>
      <c r="L256">
        <v>5448.6809508667502</v>
      </c>
      <c r="M256">
        <v>78.105284315530298</v>
      </c>
      <c r="N256">
        <v>2.0381441815508698</v>
      </c>
      <c r="O256">
        <v>1.6774924021214499</v>
      </c>
      <c r="P256">
        <v>55.704012990025497</v>
      </c>
      <c r="Q256">
        <v>-3.4368541448429997E-2</v>
      </c>
    </row>
    <row r="257" spans="1:17" x14ac:dyDescent="0.3">
      <c r="A257" t="s">
        <v>611</v>
      </c>
      <c r="B257" t="s">
        <v>612</v>
      </c>
      <c r="C257" t="str">
        <f>IFERROR(VLOOKUP(Table1[[#This Row],[Ticker]],[1]!Table1[[Symbol]:[Industry]],2,FALSE),"-")</f>
        <v>-</v>
      </c>
      <c r="D257" t="s">
        <v>613</v>
      </c>
      <c r="E257">
        <v>30153.122009999999</v>
      </c>
      <c r="F257">
        <v>882.15</v>
      </c>
      <c r="G257">
        <v>8.0089761053655906</v>
      </c>
      <c r="H257">
        <v>5.7961650421337598</v>
      </c>
      <c r="I257">
        <v>-3.1975433835022602</v>
      </c>
      <c r="J257">
        <v>-2.7737043217554298</v>
      </c>
      <c r="K257">
        <v>839.25804564401597</v>
      </c>
      <c r="L257">
        <v>786.64918949225898</v>
      </c>
      <c r="M257">
        <v>62.690008785940599</v>
      </c>
      <c r="N257">
        <v>0.95156546122830499</v>
      </c>
      <c r="O257">
        <v>5.21453267584877</v>
      </c>
      <c r="P257">
        <v>43.439024390243802</v>
      </c>
      <c r="Q257">
        <v>0.106187004047684</v>
      </c>
    </row>
    <row r="258" spans="1:17" x14ac:dyDescent="0.3">
      <c r="A258" t="s">
        <v>614</v>
      </c>
      <c r="B258" t="s">
        <v>615</v>
      </c>
      <c r="C258" t="str">
        <f>IFERROR(VLOOKUP(Table1[[#This Row],[Ticker]],[1]!Table1[[Symbol]:[Industry]],2,FALSE),"-")</f>
        <v>-</v>
      </c>
      <c r="D258" t="s">
        <v>184</v>
      </c>
      <c r="E258">
        <v>30087.945</v>
      </c>
      <c r="F258">
        <v>689.3</v>
      </c>
      <c r="G258">
        <v>40.565869146135398</v>
      </c>
      <c r="H258">
        <v>25.1565285064977</v>
      </c>
      <c r="I258">
        <v>19.076491428088701</v>
      </c>
      <c r="J258">
        <v>-4.5555342551621099</v>
      </c>
      <c r="K258">
        <v>610.61813638911599</v>
      </c>
      <c r="L258">
        <v>522.156991817537</v>
      </c>
      <c r="M258">
        <v>46.954344649827597</v>
      </c>
      <c r="N258">
        <v>0.38600360204350498</v>
      </c>
      <c r="O258">
        <v>10.546931669809901</v>
      </c>
      <c r="P258">
        <v>68.121951219512098</v>
      </c>
      <c r="Q258">
        <v>-1.7076457171814999E-2</v>
      </c>
    </row>
    <row r="259" spans="1:17" x14ac:dyDescent="0.3">
      <c r="A259" t="s">
        <v>616</v>
      </c>
      <c r="B259" t="s">
        <v>617</v>
      </c>
      <c r="C259" t="str">
        <f>IFERROR(VLOOKUP(Table1[[#This Row],[Ticker]],[1]!Table1[[Symbol]:[Industry]],2,FALSE),"-")</f>
        <v>-</v>
      </c>
      <c r="D259" t="s">
        <v>62</v>
      </c>
      <c r="E259">
        <v>30064.718171655</v>
      </c>
      <c r="F259">
        <v>1824.85</v>
      </c>
      <c r="G259">
        <v>44.765869274742897</v>
      </c>
      <c r="H259">
        <v>-7.64936348508036</v>
      </c>
      <c r="I259">
        <v>-15.957648011083601</v>
      </c>
      <c r="J259">
        <v>-2.67166543079315</v>
      </c>
      <c r="K259">
        <v>1815.4630716399099</v>
      </c>
      <c r="L259">
        <v>1761.6442460455301</v>
      </c>
      <c r="M259">
        <v>49.289514566581602</v>
      </c>
      <c r="N259">
        <v>0.95865723279076998</v>
      </c>
      <c r="O259">
        <v>20.229059922733299</v>
      </c>
      <c r="P259">
        <v>79.434611602753094</v>
      </c>
      <c r="Q259">
        <v>-0.108825403594196</v>
      </c>
    </row>
    <row r="260" spans="1:17" x14ac:dyDescent="0.3">
      <c r="A260" t="s">
        <v>618</v>
      </c>
      <c r="B260" t="s">
        <v>619</v>
      </c>
      <c r="C260" t="str">
        <f>IFERROR(VLOOKUP(Table1[[#This Row],[Ticker]],[1]!Table1[[Symbol]:[Industry]],2,FALSE),"-")</f>
        <v>-</v>
      </c>
      <c r="D260" t="s">
        <v>620</v>
      </c>
      <c r="E260">
        <v>29681.797514819998</v>
      </c>
      <c r="F260">
        <v>308.89999999999998</v>
      </c>
      <c r="G260">
        <v>159.726177397052</v>
      </c>
      <c r="H260">
        <v>-5.3098443606075403</v>
      </c>
      <c r="I260">
        <v>-7.7426940322117304</v>
      </c>
      <c r="J260">
        <v>-2.4604763139811401</v>
      </c>
      <c r="K260">
        <v>298.07177654314</v>
      </c>
      <c r="L260">
        <v>266.02813057448202</v>
      </c>
      <c r="M260">
        <v>57.054634301635303</v>
      </c>
      <c r="N260">
        <v>0.74846374212095801</v>
      </c>
      <c r="O260">
        <v>24.409193913888</v>
      </c>
      <c r="P260">
        <v>190.31954887218001</v>
      </c>
      <c r="Q260">
        <v>7.0131820697135999E-2</v>
      </c>
    </row>
    <row r="261" spans="1:17" x14ac:dyDescent="0.3">
      <c r="A261" t="s">
        <v>621</v>
      </c>
      <c r="B261" t="s">
        <v>622</v>
      </c>
      <c r="C261" t="str">
        <f>IFERROR(VLOOKUP(Table1[[#This Row],[Ticker]],[1]!Table1[[Symbol]:[Industry]],2,FALSE),"-")</f>
        <v>-</v>
      </c>
      <c r="D261" t="s">
        <v>623</v>
      </c>
      <c r="E261">
        <v>29643.045116400001</v>
      </c>
      <c r="F261">
        <v>752.2</v>
      </c>
      <c r="G261">
        <v>46.3223792225468</v>
      </c>
      <c r="H261">
        <v>12.9979881281842</v>
      </c>
      <c r="I261">
        <v>-5.1261522565669102</v>
      </c>
      <c r="J261">
        <v>-4.5225990606731399</v>
      </c>
      <c r="K261">
        <v>700.97973779977599</v>
      </c>
      <c r="L261">
        <v>640.60169903906001</v>
      </c>
      <c r="M261">
        <v>52.319380613200103</v>
      </c>
      <c r="N261">
        <v>0.93010795369237098</v>
      </c>
      <c r="O261">
        <v>5.3709119914916199</v>
      </c>
      <c r="P261">
        <v>73.919075144508597</v>
      </c>
      <c r="Q261">
        <v>5.1234354446650001E-3</v>
      </c>
    </row>
    <row r="262" spans="1:17" x14ac:dyDescent="0.3">
      <c r="A262" t="s">
        <v>624</v>
      </c>
      <c r="B262" t="s">
        <v>625</v>
      </c>
      <c r="C262" t="str">
        <f>IFERROR(VLOOKUP(Table1[[#This Row],[Ticker]],[1]!Table1[[Symbol]:[Industry]],2,FALSE),"-")</f>
        <v>-</v>
      </c>
      <c r="D262" t="s">
        <v>381</v>
      </c>
      <c r="E262">
        <v>29553.078249999999</v>
      </c>
      <c r="F262">
        <v>400.15</v>
      </c>
      <c r="G262">
        <v>-23.1193934507791</v>
      </c>
      <c r="H262">
        <v>-7.4968840936859404</v>
      </c>
      <c r="I262">
        <v>-6.0966028307840299</v>
      </c>
      <c r="J262">
        <v>-3.18233295831218</v>
      </c>
      <c r="K262">
        <v>412.86440654763499</v>
      </c>
      <c r="L262">
        <v>421.70178391907899</v>
      </c>
      <c r="M262">
        <v>55.001449395209598</v>
      </c>
      <c r="N262">
        <v>1.09596763370992</v>
      </c>
      <c r="O262">
        <v>21.954267149818801</v>
      </c>
      <c r="P262">
        <v>12.972896668548801</v>
      </c>
      <c r="Q262">
        <v>-7.6584109983341003E-2</v>
      </c>
    </row>
    <row r="263" spans="1:17" x14ac:dyDescent="0.3">
      <c r="A263" t="s">
        <v>626</v>
      </c>
      <c r="B263" t="s">
        <v>627</v>
      </c>
      <c r="C263" t="str">
        <f>IFERROR(VLOOKUP(Table1[[#This Row],[Ticker]],[1]!Table1[[Symbol]:[Industry]],2,FALSE),"-")</f>
        <v>-</v>
      </c>
      <c r="D263" t="s">
        <v>197</v>
      </c>
      <c r="E263">
        <v>29496.869230079999</v>
      </c>
      <c r="F263">
        <v>15551.2</v>
      </c>
      <c r="G263">
        <v>1.3049776204160599</v>
      </c>
      <c r="H263">
        <v>-12.590329382382899</v>
      </c>
      <c r="I263">
        <v>-9.2810199330501497</v>
      </c>
      <c r="J263">
        <v>-4.9559741104589801</v>
      </c>
      <c r="K263">
        <v>15474.840127544499</v>
      </c>
      <c r="L263">
        <v>14681.989422418201</v>
      </c>
      <c r="M263">
        <v>33.290003239140901</v>
      </c>
      <c r="N263">
        <v>4.7183679506653204</v>
      </c>
      <c r="O263">
        <v>17.3542877720047</v>
      </c>
      <c r="P263">
        <v>33.097684450169197</v>
      </c>
      <c r="Q263">
        <v>6.9219086917378006E-2</v>
      </c>
    </row>
    <row r="264" spans="1:17" x14ac:dyDescent="0.3">
      <c r="A264" t="s">
        <v>628</v>
      </c>
      <c r="B264" t="s">
        <v>629</v>
      </c>
      <c r="C264" t="str">
        <f>IFERROR(VLOOKUP(Table1[[#This Row],[Ticker]],[1]!Table1[[Symbol]:[Industry]],2,FALSE),"-")</f>
        <v>-</v>
      </c>
      <c r="D264" t="s">
        <v>197</v>
      </c>
      <c r="E264">
        <v>29361.332714020002</v>
      </c>
      <c r="F264">
        <v>13242.05</v>
      </c>
      <c r="G264">
        <v>213.94211703856101</v>
      </c>
      <c r="H264">
        <v>6.2112428417985601</v>
      </c>
      <c r="I264">
        <v>72.691058417377903</v>
      </c>
      <c r="J264">
        <v>3.4037341356650499</v>
      </c>
      <c r="K264">
        <v>10949.609713637299</v>
      </c>
      <c r="L264">
        <v>8414.4624348872494</v>
      </c>
      <c r="M264">
        <v>87.270710318619507</v>
      </c>
      <c r="N264">
        <v>0.69062121799812504</v>
      </c>
      <c r="O264">
        <v>0.81520610479495204</v>
      </c>
      <c r="P264">
        <v>246.50265673307999</v>
      </c>
      <c r="Q264">
        <v>0.19184708495286301</v>
      </c>
    </row>
    <row r="265" spans="1:17" x14ac:dyDescent="0.3">
      <c r="A265" t="s">
        <v>630</v>
      </c>
      <c r="B265" t="s">
        <v>631</v>
      </c>
      <c r="C265" t="str">
        <f>IFERROR(VLOOKUP(Table1[[#This Row],[Ticker]],[1]!Table1[[Symbol]:[Industry]],2,FALSE),"-")</f>
        <v>-</v>
      </c>
      <c r="D265" t="s">
        <v>162</v>
      </c>
      <c r="E265">
        <v>28817.36052219</v>
      </c>
      <c r="F265">
        <v>855.9</v>
      </c>
      <c r="G265">
        <v>43.753993274723499</v>
      </c>
      <c r="H265">
        <v>-5.8243474377674502</v>
      </c>
      <c r="I265">
        <v>11.156168886074401</v>
      </c>
      <c r="J265">
        <v>0.398763946517187</v>
      </c>
      <c r="K265">
        <v>823.33637527277597</v>
      </c>
      <c r="L265">
        <v>748.86398418859403</v>
      </c>
      <c r="M265">
        <v>68.300750774880797</v>
      </c>
      <c r="N265">
        <v>1.1370279705616499</v>
      </c>
      <c r="O265">
        <v>15.667718191377499</v>
      </c>
      <c r="P265">
        <v>82.689434364994597</v>
      </c>
      <c r="Q265">
        <v>1.5716590244056E-2</v>
      </c>
    </row>
    <row r="266" spans="1:17" x14ac:dyDescent="0.3">
      <c r="A266" t="s">
        <v>632</v>
      </c>
      <c r="B266" t="s">
        <v>633</v>
      </c>
      <c r="C266" t="str">
        <f>IFERROR(VLOOKUP(Table1[[#This Row],[Ticker]],[1]!Table1[[Symbol]:[Industry]],2,FALSE),"-")</f>
        <v>-</v>
      </c>
      <c r="D266" t="s">
        <v>62</v>
      </c>
      <c r="E266">
        <v>28799.657331599999</v>
      </c>
      <c r="F266">
        <v>2287.1999999999998</v>
      </c>
      <c r="G266">
        <v>28.1294474291836</v>
      </c>
      <c r="H266">
        <v>-11.0346098733316</v>
      </c>
      <c r="I266">
        <v>4.4416465492496604</v>
      </c>
      <c r="J266">
        <v>-5.6198310939570897</v>
      </c>
      <c r="K266">
        <v>2320.0953905768602</v>
      </c>
      <c r="L266">
        <v>2081.4830736880999</v>
      </c>
      <c r="M266">
        <v>31.6046100416606</v>
      </c>
      <c r="N266">
        <v>0.410352341568616</v>
      </c>
      <c r="O266">
        <v>11.052815669814599</v>
      </c>
      <c r="P266">
        <v>64.9502379922111</v>
      </c>
      <c r="Q266">
        <v>2.4550217875808002E-2</v>
      </c>
    </row>
    <row r="267" spans="1:17" x14ac:dyDescent="0.3">
      <c r="A267" t="s">
        <v>634</v>
      </c>
      <c r="B267" t="s">
        <v>635</v>
      </c>
      <c r="C267" t="str">
        <f>IFERROR(VLOOKUP(Table1[[#This Row],[Ticker]],[1]!Table1[[Symbol]:[Industry]],2,FALSE),"-")</f>
        <v>-</v>
      </c>
      <c r="D267" t="s">
        <v>62</v>
      </c>
      <c r="E267">
        <v>28660.9655074599</v>
      </c>
      <c r="F267">
        <v>1129.7</v>
      </c>
      <c r="G267">
        <v>24.87689782879</v>
      </c>
      <c r="H267">
        <v>-21.364086806432098</v>
      </c>
      <c r="I267">
        <v>-7.5247402180256202</v>
      </c>
      <c r="J267">
        <v>-6.0331660629093502</v>
      </c>
      <c r="K267">
        <v>1204.7193188598401</v>
      </c>
      <c r="L267">
        <v>1134.25482409591</v>
      </c>
      <c r="M267">
        <v>45.546731017320496</v>
      </c>
      <c r="N267">
        <v>1.1118455776043099</v>
      </c>
      <c r="O267">
        <v>21.678321678321598</v>
      </c>
      <c r="P267">
        <v>53.826252723311498</v>
      </c>
      <c r="Q267">
        <v>-3.9114248170874999E-2</v>
      </c>
    </row>
    <row r="268" spans="1:17" x14ac:dyDescent="0.3">
      <c r="A268" t="s">
        <v>636</v>
      </c>
      <c r="B268" t="s">
        <v>637</v>
      </c>
      <c r="C268" t="str">
        <f>IFERROR(VLOOKUP(Table1[[#This Row],[Ticker]],[1]!Table1[[Symbol]:[Industry]],2,FALSE),"-")</f>
        <v>-</v>
      </c>
      <c r="D268" t="s">
        <v>207</v>
      </c>
      <c r="E268">
        <v>28491.823164000001</v>
      </c>
      <c r="F268">
        <v>710</v>
      </c>
      <c r="G268">
        <v>-33.087171026413799</v>
      </c>
      <c r="H268">
        <v>1.3231220040754399</v>
      </c>
      <c r="I268">
        <v>-8.7615226823598107</v>
      </c>
      <c r="J268">
        <v>-2.4476843465276898</v>
      </c>
      <c r="K268">
        <v>697.25016200566699</v>
      </c>
      <c r="L268">
        <v>706.56234404581301</v>
      </c>
      <c r="M268">
        <v>58.318931517068101</v>
      </c>
      <c r="N268">
        <v>0.98253667306980796</v>
      </c>
      <c r="O268">
        <v>21.161971830985902</v>
      </c>
      <c r="P268">
        <v>16.843577717435998</v>
      </c>
      <c r="Q268">
        <v>-2.724864031875E-2</v>
      </c>
    </row>
    <row r="269" spans="1:17" x14ac:dyDescent="0.3">
      <c r="A269" t="s">
        <v>638</v>
      </c>
      <c r="B269" t="s">
        <v>639</v>
      </c>
      <c r="C269" t="str">
        <f>IFERROR(VLOOKUP(Table1[[#This Row],[Ticker]],[1]!Table1[[Symbol]:[Industry]],2,FALSE),"-")</f>
        <v>-</v>
      </c>
      <c r="D269" t="s">
        <v>197</v>
      </c>
      <c r="E269">
        <v>28431.419102849999</v>
      </c>
      <c r="F269">
        <v>1353.05</v>
      </c>
      <c r="G269">
        <v>-15.089774252740799</v>
      </c>
      <c r="H269">
        <v>10.301395616819599</v>
      </c>
      <c r="I269">
        <v>-0.75144485340307299</v>
      </c>
      <c r="J269">
        <v>-0.284075185012863</v>
      </c>
      <c r="K269">
        <v>1219.89552097509</v>
      </c>
      <c r="L269">
        <v>1173.2977934128801</v>
      </c>
      <c r="M269">
        <v>76.153593255374901</v>
      </c>
      <c r="N269">
        <v>1.1059256009265599</v>
      </c>
      <c r="O269">
        <v>3.17430989246516</v>
      </c>
      <c r="P269">
        <v>34.893574597477702</v>
      </c>
      <c r="Q269">
        <v>2.9459316182607002E-2</v>
      </c>
    </row>
    <row r="270" spans="1:17" x14ac:dyDescent="0.3">
      <c r="A270" t="s">
        <v>640</v>
      </c>
      <c r="B270" t="s">
        <v>641</v>
      </c>
      <c r="C270" t="str">
        <f>IFERROR(VLOOKUP(Table1[[#This Row],[Ticker]],[1]!Table1[[Symbol]:[Industry]],2,FALSE),"-")</f>
        <v>-</v>
      </c>
      <c r="D270" t="s">
        <v>642</v>
      </c>
      <c r="E270">
        <v>28417.338103124999</v>
      </c>
      <c r="F270">
        <v>689.25</v>
      </c>
      <c r="G270">
        <v>278.64540334439101</v>
      </c>
      <c r="H270">
        <v>15.380034857377799</v>
      </c>
      <c r="I270">
        <v>107.45564066736701</v>
      </c>
      <c r="J270">
        <v>-4.17344653601657</v>
      </c>
      <c r="K270">
        <v>564.81169987939302</v>
      </c>
      <c r="L270">
        <v>406.38141442633599</v>
      </c>
      <c r="M270">
        <v>61.992925507756503</v>
      </c>
      <c r="N270">
        <v>0.67964529105947802</v>
      </c>
      <c r="O270">
        <v>5.6002901704751604</v>
      </c>
      <c r="P270">
        <v>309.65824665676001</v>
      </c>
      <c r="Q270">
        <v>0.246929168448147</v>
      </c>
    </row>
    <row r="271" spans="1:17" x14ac:dyDescent="0.3">
      <c r="A271" t="s">
        <v>643</v>
      </c>
      <c r="B271" t="s">
        <v>644</v>
      </c>
      <c r="C271" t="str">
        <f>IFERROR(VLOOKUP(Table1[[#This Row],[Ticker]],[1]!Table1[[Symbol]:[Industry]],2,FALSE),"-")</f>
        <v>-</v>
      </c>
      <c r="D271" t="s">
        <v>46</v>
      </c>
      <c r="E271">
        <v>28252.799999999999</v>
      </c>
      <c r="F271">
        <v>156.96</v>
      </c>
      <c r="G271">
        <v>281.66104701456402</v>
      </c>
      <c r="H271">
        <v>3.6683429818505</v>
      </c>
      <c r="I271">
        <v>79.202728292332793</v>
      </c>
      <c r="J271">
        <v>-5.8105492594834498</v>
      </c>
      <c r="K271">
        <v>145.268984239622</v>
      </c>
      <c r="L271">
        <v>112.189805278967</v>
      </c>
      <c r="M271">
        <v>50.864737635299299</v>
      </c>
      <c r="N271">
        <v>1.3909642456483</v>
      </c>
      <c r="O271">
        <v>12.6720183486238</v>
      </c>
      <c r="P271">
        <v>310.89005235602099</v>
      </c>
      <c r="Q271">
        <v>9.9123348755522006E-2</v>
      </c>
    </row>
    <row r="272" spans="1:17" x14ac:dyDescent="0.3">
      <c r="A272" t="s">
        <v>645</v>
      </c>
      <c r="B272" t="s">
        <v>646</v>
      </c>
      <c r="C272" t="str">
        <f>IFERROR(VLOOKUP(Table1[[#This Row],[Ticker]],[1]!Table1[[Symbol]:[Industry]],2,FALSE),"-")</f>
        <v>-</v>
      </c>
      <c r="D272" t="s">
        <v>162</v>
      </c>
      <c r="E272">
        <v>28102.165026179999</v>
      </c>
      <c r="F272">
        <v>1103.0999999999999</v>
      </c>
      <c r="G272">
        <v>-15.8321989516971</v>
      </c>
      <c r="H272">
        <v>-6.7782233812320101</v>
      </c>
      <c r="I272">
        <v>-8.7295883657084108</v>
      </c>
      <c r="J272">
        <v>-7.4806733652175899</v>
      </c>
      <c r="K272">
        <v>1088.57113214931</v>
      </c>
      <c r="L272">
        <v>1054.94374258787</v>
      </c>
      <c r="M272">
        <v>51.277251627033799</v>
      </c>
      <c r="N272">
        <v>1.00154591268634</v>
      </c>
      <c r="O272">
        <v>22.291723325174502</v>
      </c>
      <c r="P272">
        <v>18.2315112540192</v>
      </c>
      <c r="Q272">
        <v>1.7516366996934998E-2</v>
      </c>
    </row>
    <row r="273" spans="1:17" x14ac:dyDescent="0.3">
      <c r="A273" t="s">
        <v>647</v>
      </c>
      <c r="B273" t="s">
        <v>648</v>
      </c>
      <c r="C273" t="str">
        <f>IFERROR(VLOOKUP(Table1[[#This Row],[Ticker]],[1]!Table1[[Symbol]:[Industry]],2,FALSE),"-")</f>
        <v>-</v>
      </c>
      <c r="D273" t="s">
        <v>391</v>
      </c>
      <c r="E273">
        <v>27293.454101700001</v>
      </c>
      <c r="F273">
        <v>1453.5</v>
      </c>
      <c r="G273">
        <v>32.086982260757203</v>
      </c>
      <c r="H273">
        <v>9.5768203980410398</v>
      </c>
      <c r="I273">
        <v>33.364204842491098</v>
      </c>
      <c r="J273">
        <v>-2.3851978538302401</v>
      </c>
      <c r="K273">
        <v>1187.2511003525001</v>
      </c>
      <c r="L273">
        <v>1074.97988876144</v>
      </c>
      <c r="M273">
        <v>91.4051366558528</v>
      </c>
      <c r="N273">
        <v>2.3296152019108498</v>
      </c>
      <c r="O273">
        <v>5.26315789473683</v>
      </c>
      <c r="P273">
        <v>64.218732346627405</v>
      </c>
      <c r="Q273">
        <v>8.0517869655070004E-2</v>
      </c>
    </row>
    <row r="274" spans="1:17" x14ac:dyDescent="0.3">
      <c r="A274" t="s">
        <v>649</v>
      </c>
      <c r="B274" t="s">
        <v>650</v>
      </c>
      <c r="C274" t="str">
        <f>IFERROR(VLOOKUP(Table1[[#This Row],[Ticker]],[1]!Table1[[Symbol]:[Industry]],2,FALSE),"-")</f>
        <v>-</v>
      </c>
      <c r="D274" t="s">
        <v>62</v>
      </c>
      <c r="E274">
        <v>27234.459221969999</v>
      </c>
      <c r="F274">
        <v>1754.65</v>
      </c>
      <c r="G274">
        <v>22.7744963685196</v>
      </c>
      <c r="H274">
        <v>-10.6674237870876</v>
      </c>
      <c r="I274">
        <v>-0.62357062650195805</v>
      </c>
      <c r="J274">
        <v>-9.9189435824146308</v>
      </c>
      <c r="K274">
        <v>1771.7066470121199</v>
      </c>
      <c r="L274">
        <v>1608.2973951429301</v>
      </c>
      <c r="M274">
        <v>46.256609682307399</v>
      </c>
      <c r="N274">
        <v>0.87802724450402903</v>
      </c>
      <c r="O274">
        <v>10.5633602142877</v>
      </c>
      <c r="P274">
        <v>54.254945054944997</v>
      </c>
      <c r="Q274">
        <v>5.0101997036604999E-2</v>
      </c>
    </row>
    <row r="275" spans="1:17" hidden="1" x14ac:dyDescent="0.3">
      <c r="A275" t="s">
        <v>651</v>
      </c>
      <c r="B275" t="s">
        <v>652</v>
      </c>
      <c r="C275" t="str">
        <f>IFERROR(VLOOKUP(Table1[[#This Row],[Ticker]],[1]!Table1[[Symbol]:[Industry]],2,FALSE),"-")</f>
        <v>-</v>
      </c>
      <c r="D275" t="s">
        <v>129</v>
      </c>
      <c r="E275">
        <v>27227.2491008</v>
      </c>
      <c r="F275">
        <v>448</v>
      </c>
      <c r="G275">
        <v>109.294121353818</v>
      </c>
      <c r="H275">
        <v>-6.9750719950209898</v>
      </c>
      <c r="I275">
        <v>9.2345112466161208</v>
      </c>
      <c r="J275">
        <v>-7.6665561122875499</v>
      </c>
      <c r="K275">
        <v>441.517870681678</v>
      </c>
      <c r="L275">
        <v>387.50880195575098</v>
      </c>
      <c r="M275">
        <v>46.798052335481799</v>
      </c>
      <c r="N275">
        <v>0.98919313543103604</v>
      </c>
      <c r="O275">
        <v>28.872767857142801</v>
      </c>
      <c r="P275">
        <v>142.818428184281</v>
      </c>
      <c r="Q275">
        <v>3.7331385572004001E-2</v>
      </c>
    </row>
    <row r="276" spans="1:17" x14ac:dyDescent="0.3">
      <c r="A276" t="s">
        <v>653</v>
      </c>
      <c r="B276" t="s">
        <v>654</v>
      </c>
      <c r="C276" t="str">
        <f>IFERROR(VLOOKUP(Table1[[#This Row],[Ticker]],[1]!Table1[[Symbol]:[Industry]],2,FALSE),"-")</f>
        <v>-</v>
      </c>
      <c r="D276" t="s">
        <v>286</v>
      </c>
      <c r="E276">
        <v>26846.884333260001</v>
      </c>
      <c r="F276">
        <v>429.3</v>
      </c>
      <c r="G276">
        <v>79.836812244133398</v>
      </c>
      <c r="H276">
        <v>-6.4935302013853002</v>
      </c>
      <c r="I276">
        <v>66.273295145872794</v>
      </c>
      <c r="J276">
        <v>-6.4841333116940802</v>
      </c>
      <c r="K276">
        <v>442.75800576839401</v>
      </c>
      <c r="L276">
        <v>365.06419257440899</v>
      </c>
      <c r="M276">
        <v>37.682901247594501</v>
      </c>
      <c r="N276">
        <v>0.81254001341925997</v>
      </c>
      <c r="O276">
        <v>16.981132075471599</v>
      </c>
      <c r="P276">
        <v>111.16576487948799</v>
      </c>
      <c r="Q276">
        <v>0.145928091327124</v>
      </c>
    </row>
    <row r="277" spans="1:17" x14ac:dyDescent="0.3">
      <c r="A277" t="s">
        <v>655</v>
      </c>
      <c r="B277" t="s">
        <v>656</v>
      </c>
      <c r="C277" t="str">
        <f>IFERROR(VLOOKUP(Table1[[#This Row],[Ticker]],[1]!Table1[[Symbol]:[Industry]],2,FALSE),"-")</f>
        <v>-</v>
      </c>
      <c r="D277" t="s">
        <v>347</v>
      </c>
      <c r="E277">
        <v>26070.171235919999</v>
      </c>
      <c r="F277">
        <v>405.3</v>
      </c>
      <c r="G277">
        <v>14.367477163358799</v>
      </c>
      <c r="H277">
        <v>2.5319303199259799</v>
      </c>
      <c r="I277">
        <v>25.9872076845725</v>
      </c>
      <c r="J277">
        <v>-3.89780240718795</v>
      </c>
      <c r="K277">
        <v>379.85952533433499</v>
      </c>
      <c r="L277">
        <v>328.22307985711001</v>
      </c>
      <c r="M277">
        <v>34.297334309216502</v>
      </c>
      <c r="N277">
        <v>0.676165463950401</v>
      </c>
      <c r="O277">
        <v>7.69800148038488</v>
      </c>
      <c r="P277">
        <v>55.138755980861198</v>
      </c>
      <c r="Q277">
        <v>-6.4326823774379996E-2</v>
      </c>
    </row>
    <row r="278" spans="1:17" x14ac:dyDescent="0.3">
      <c r="A278" t="s">
        <v>657</v>
      </c>
      <c r="B278" t="s">
        <v>658</v>
      </c>
      <c r="C278" t="str">
        <f>IFERROR(VLOOKUP(Table1[[#This Row],[Ticker]],[1]!Table1[[Symbol]:[Industry]],2,FALSE),"-")</f>
        <v>-</v>
      </c>
      <c r="D278" t="s">
        <v>659</v>
      </c>
      <c r="E278">
        <v>25572.570744000001</v>
      </c>
      <c r="F278">
        <v>2315.4499999999998</v>
      </c>
      <c r="G278">
        <v>162.92811001150301</v>
      </c>
      <c r="H278">
        <v>-0.91183573051206501</v>
      </c>
      <c r="I278">
        <v>79.224521070710097</v>
      </c>
      <c r="J278">
        <v>-3.62745830203079</v>
      </c>
      <c r="K278">
        <v>2063.6672830305902</v>
      </c>
      <c r="L278">
        <v>1596.23885643781</v>
      </c>
      <c r="M278">
        <v>61.4393845436948</v>
      </c>
      <c r="N278">
        <v>0.64617191515109196</v>
      </c>
      <c r="O278">
        <v>3.5047183052970299</v>
      </c>
      <c r="P278">
        <v>191.56330668009801</v>
      </c>
      <c r="Q278">
        <v>0.14910604443079201</v>
      </c>
    </row>
    <row r="279" spans="1:17" x14ac:dyDescent="0.3">
      <c r="A279" t="s">
        <v>660</v>
      </c>
      <c r="B279" t="s">
        <v>661</v>
      </c>
      <c r="C279" t="str">
        <f>IFERROR(VLOOKUP(Table1[[#This Row],[Ticker]],[1]!Table1[[Symbol]:[Industry]],2,FALSE),"-")</f>
        <v>-</v>
      </c>
      <c r="D279" t="s">
        <v>662</v>
      </c>
      <c r="E279">
        <v>25551.006561800001</v>
      </c>
      <c r="F279">
        <v>401.75</v>
      </c>
      <c r="G279">
        <v>-79.270459956359105</v>
      </c>
      <c r="H279">
        <v>7.0593789512165701</v>
      </c>
      <c r="I279">
        <v>-46.885575590080997</v>
      </c>
      <c r="J279">
        <v>-3.7502621073109998</v>
      </c>
      <c r="K279">
        <v>391.134296890342</v>
      </c>
      <c r="L279">
        <v>528.09162098240904</v>
      </c>
      <c r="M279">
        <v>49.996856931816701</v>
      </c>
      <c r="N279">
        <v>0.94058281269258104</v>
      </c>
      <c r="O279">
        <v>148.48786558805199</v>
      </c>
      <c r="P279">
        <v>29.596774193548299</v>
      </c>
      <c r="Q279">
        <v>-0.106322729952779</v>
      </c>
    </row>
    <row r="280" spans="1:17" x14ac:dyDescent="0.3">
      <c r="A280" t="s">
        <v>663</v>
      </c>
      <c r="B280" t="s">
        <v>664</v>
      </c>
      <c r="C280" t="str">
        <f>IFERROR(VLOOKUP(Table1[[#This Row],[Ticker]],[1]!Table1[[Symbol]:[Industry]],2,FALSE),"-")</f>
        <v>-</v>
      </c>
      <c r="D280" t="s">
        <v>613</v>
      </c>
      <c r="E280">
        <v>25541.979978014999</v>
      </c>
      <c r="F280">
        <v>1051.6500000000001</v>
      </c>
      <c r="G280">
        <v>-42.74724957387</v>
      </c>
      <c r="H280">
        <v>-2.7648995319150398</v>
      </c>
      <c r="I280">
        <v>-26.8566028076681</v>
      </c>
      <c r="J280">
        <v>-11.682015111582301</v>
      </c>
      <c r="K280">
        <v>1052.5839065534401</v>
      </c>
      <c r="L280">
        <v>1099.07980955111</v>
      </c>
      <c r="M280">
        <v>33.265982613814202</v>
      </c>
      <c r="N280">
        <v>0.72474120311058998</v>
      </c>
      <c r="O280">
        <v>41.482432368183296</v>
      </c>
      <c r="P280">
        <v>18.68969019807</v>
      </c>
      <c r="Q280">
        <v>-1.4578461419456E-2</v>
      </c>
    </row>
    <row r="281" spans="1:17" x14ac:dyDescent="0.3">
      <c r="A281" t="s">
        <v>665</v>
      </c>
      <c r="B281" t="s">
        <v>666</v>
      </c>
      <c r="C281" t="str">
        <f>IFERROR(VLOOKUP(Table1[[#This Row],[Ticker]],[1]!Table1[[Symbol]:[Industry]],2,FALSE),"-")</f>
        <v>-</v>
      </c>
      <c r="D281" t="s">
        <v>46</v>
      </c>
      <c r="E281">
        <v>25361.0069291</v>
      </c>
      <c r="F281">
        <v>269.64999999999998</v>
      </c>
      <c r="G281">
        <v>195.605066540613</v>
      </c>
      <c r="H281">
        <v>-8.2051066232505399</v>
      </c>
      <c r="I281">
        <v>49.119525860069601</v>
      </c>
      <c r="J281">
        <v>-0.96633135442452101</v>
      </c>
      <c r="K281">
        <v>257.07435450473099</v>
      </c>
      <c r="L281">
        <v>206.02518854197001</v>
      </c>
      <c r="M281">
        <v>50.840390635042503</v>
      </c>
      <c r="N281">
        <v>0.86231579998890795</v>
      </c>
      <c r="O281">
        <v>11.7930650843686</v>
      </c>
      <c r="P281">
        <v>241.32911392405001</v>
      </c>
      <c r="Q281">
        <v>0.16719863423578901</v>
      </c>
    </row>
    <row r="282" spans="1:17" x14ac:dyDescent="0.3">
      <c r="A282" t="s">
        <v>667</v>
      </c>
      <c r="B282" t="s">
        <v>668</v>
      </c>
      <c r="C282" t="str">
        <f>IFERROR(VLOOKUP(Table1[[#This Row],[Ticker]],[1]!Table1[[Symbol]:[Industry]],2,FALSE),"-")</f>
        <v>-</v>
      </c>
      <c r="D282" t="s">
        <v>347</v>
      </c>
      <c r="E282">
        <v>25353.43214805</v>
      </c>
      <c r="F282">
        <v>1998.35</v>
      </c>
      <c r="G282">
        <v>8.0523565995507003</v>
      </c>
      <c r="H282">
        <v>24.677675522687299</v>
      </c>
      <c r="I282">
        <v>36.5437011307408</v>
      </c>
      <c r="J282">
        <v>7.5798179333498998</v>
      </c>
      <c r="K282">
        <v>1609.2585901208399</v>
      </c>
      <c r="L282">
        <v>1483.16387737949</v>
      </c>
      <c r="M282">
        <v>87.336046165197004</v>
      </c>
      <c r="N282">
        <v>1.6646870531295701</v>
      </c>
      <c r="O282">
        <v>10.0407836465083</v>
      </c>
      <c r="P282">
        <v>68.480735182530907</v>
      </c>
      <c r="Q282">
        <v>-8.4543262707439004E-2</v>
      </c>
    </row>
    <row r="283" spans="1:17" x14ac:dyDescent="0.3">
      <c r="A283" t="s">
        <v>669</v>
      </c>
      <c r="B283" t="s">
        <v>670</v>
      </c>
      <c r="C283" t="str">
        <f>IFERROR(VLOOKUP(Table1[[#This Row],[Ticker]],[1]!Table1[[Symbol]:[Industry]],2,FALSE),"-")</f>
        <v>-</v>
      </c>
      <c r="D283" t="s">
        <v>375</v>
      </c>
      <c r="E283">
        <v>25293.74958</v>
      </c>
      <c r="F283">
        <v>3608.65</v>
      </c>
      <c r="G283">
        <v>31.967006004862199</v>
      </c>
      <c r="H283">
        <v>3.02272660140668</v>
      </c>
      <c r="I283">
        <v>-3.8719754775422</v>
      </c>
      <c r="J283">
        <v>-0.261414035091801</v>
      </c>
      <c r="K283">
        <v>3323.8036020668401</v>
      </c>
      <c r="L283">
        <v>3057.3777698869599</v>
      </c>
      <c r="M283">
        <v>65.929533256947593</v>
      </c>
      <c r="N283">
        <v>1.1864536182612899</v>
      </c>
      <c r="O283">
        <v>9.1488506782314793</v>
      </c>
      <c r="P283">
        <v>59.530072279569403</v>
      </c>
      <c r="Q283">
        <v>0.102794106468617</v>
      </c>
    </row>
    <row r="284" spans="1:17" x14ac:dyDescent="0.3">
      <c r="A284" t="s">
        <v>671</v>
      </c>
      <c r="B284" t="s">
        <v>672</v>
      </c>
      <c r="C284" t="str">
        <f>IFERROR(VLOOKUP(Table1[[#This Row],[Ticker]],[1]!Table1[[Symbol]:[Industry]],2,FALSE),"-")</f>
        <v>-</v>
      </c>
      <c r="D284" t="s">
        <v>642</v>
      </c>
      <c r="E284">
        <v>25047.300741479899</v>
      </c>
      <c r="F284">
        <v>1859.85</v>
      </c>
      <c r="G284">
        <v>238.79961909399699</v>
      </c>
      <c r="H284">
        <v>40.005851013975402</v>
      </c>
      <c r="I284">
        <v>71.493253284519596</v>
      </c>
      <c r="J284">
        <v>18.813713545082599</v>
      </c>
      <c r="K284">
        <v>1325.21503617899</v>
      </c>
      <c r="L284">
        <v>1010.55297496794</v>
      </c>
      <c r="M284">
        <v>89.469028635876299</v>
      </c>
      <c r="N284">
        <v>1.6399775110305601</v>
      </c>
      <c r="O284">
        <v>1.9947845256337899</v>
      </c>
      <c r="P284">
        <v>285.86099585062198</v>
      </c>
      <c r="Q284">
        <v>0.28678924822524599</v>
      </c>
    </row>
    <row r="285" spans="1:17" x14ac:dyDescent="0.3">
      <c r="A285" t="s">
        <v>673</v>
      </c>
      <c r="B285" t="s">
        <v>674</v>
      </c>
      <c r="C285" t="str">
        <f>IFERROR(VLOOKUP(Table1[[#This Row],[Ticker]],[1]!Table1[[Symbol]:[Industry]],2,FALSE),"-")</f>
        <v>-</v>
      </c>
      <c r="D285" t="s">
        <v>545</v>
      </c>
      <c r="E285">
        <v>24946.762500000001</v>
      </c>
      <c r="F285">
        <v>2387.25</v>
      </c>
      <c r="G285">
        <v>87.114543882600003</v>
      </c>
      <c r="H285">
        <v>-10.516863066805</v>
      </c>
      <c r="I285">
        <v>19.93596264668</v>
      </c>
      <c r="J285">
        <v>-3.6485738981081899</v>
      </c>
      <c r="K285">
        <v>2050.6081703787499</v>
      </c>
      <c r="L285">
        <v>1808.2554321749001</v>
      </c>
      <c r="M285">
        <v>83.956187640211098</v>
      </c>
      <c r="N285">
        <v>1.3671981846355099</v>
      </c>
      <c r="O285">
        <v>0.84406744161693503</v>
      </c>
      <c r="P285">
        <v>121.760334417092</v>
      </c>
      <c r="Q285">
        <v>7.8361364887441998E-2</v>
      </c>
    </row>
    <row r="286" spans="1:17" x14ac:dyDescent="0.3">
      <c r="A286" t="s">
        <v>675</v>
      </c>
      <c r="B286" t="s">
        <v>676</v>
      </c>
      <c r="C286" t="str">
        <f>IFERROR(VLOOKUP(Table1[[#This Row],[Ticker]],[1]!Table1[[Symbol]:[Industry]],2,FALSE),"-")</f>
        <v>-</v>
      </c>
      <c r="D286" t="s">
        <v>542</v>
      </c>
      <c r="E286">
        <v>24876.839401875</v>
      </c>
      <c r="F286">
        <v>686.25</v>
      </c>
      <c r="G286">
        <v>9.1321514205279204</v>
      </c>
      <c r="H286">
        <v>5.8631808595984696</v>
      </c>
      <c r="I286">
        <v>-2.9628523206692798</v>
      </c>
      <c r="J286">
        <v>-6.0022965286213097</v>
      </c>
      <c r="K286">
        <v>670.69465168007002</v>
      </c>
      <c r="L286">
        <v>631.50110259478095</v>
      </c>
      <c r="M286">
        <v>53.7171322574019</v>
      </c>
      <c r="N286">
        <v>0.90855098185479699</v>
      </c>
      <c r="O286">
        <v>12.0947176684881</v>
      </c>
      <c r="P286">
        <v>56.678082191780803</v>
      </c>
      <c r="Q286">
        <v>-6.9418735756974007E-2</v>
      </c>
    </row>
    <row r="287" spans="1:17" x14ac:dyDescent="0.3">
      <c r="A287" t="s">
        <v>677</v>
      </c>
      <c r="B287" t="s">
        <v>678</v>
      </c>
      <c r="C287" t="str">
        <f>IFERROR(VLOOKUP(Table1[[#This Row],[Ticker]],[1]!Table1[[Symbol]:[Industry]],2,FALSE),"-")</f>
        <v>-</v>
      </c>
      <c r="D287" t="s">
        <v>218</v>
      </c>
      <c r="E287">
        <v>24630.19024982</v>
      </c>
      <c r="F287">
        <v>3853.4</v>
      </c>
      <c r="G287">
        <v>124.896136240147</v>
      </c>
      <c r="H287">
        <v>10.772639076287</v>
      </c>
      <c r="I287">
        <v>37.965306389726301</v>
      </c>
      <c r="J287">
        <v>-0.24873873904087501</v>
      </c>
      <c r="K287">
        <v>3313.9504309174099</v>
      </c>
      <c r="L287">
        <v>2676.5763322694102</v>
      </c>
      <c r="M287">
        <v>57.2364658213505</v>
      </c>
      <c r="N287">
        <v>0.95908250454921595</v>
      </c>
      <c r="O287">
        <v>6.3476410442725797</v>
      </c>
      <c r="P287">
        <v>161.42469470827601</v>
      </c>
    </row>
    <row r="288" spans="1:17" x14ac:dyDescent="0.3">
      <c r="A288" t="s">
        <v>679</v>
      </c>
      <c r="B288" t="s">
        <v>680</v>
      </c>
      <c r="C288" t="str">
        <f>IFERROR(VLOOKUP(Table1[[#This Row],[Ticker]],[1]!Table1[[Symbol]:[Industry]],2,FALSE),"-")</f>
        <v>-</v>
      </c>
      <c r="D288" t="s">
        <v>535</v>
      </c>
      <c r="E288">
        <v>24525.052180479899</v>
      </c>
      <c r="F288">
        <v>757.55</v>
      </c>
      <c r="G288">
        <v>-3.1578420468435899</v>
      </c>
      <c r="H288">
        <v>0.37103708582514699</v>
      </c>
      <c r="I288">
        <v>-5.0401147644403803</v>
      </c>
      <c r="J288">
        <v>2.1748665576945599E-2</v>
      </c>
      <c r="K288">
        <v>735.48602859140999</v>
      </c>
      <c r="L288">
        <v>708.48425531458997</v>
      </c>
      <c r="M288">
        <v>62.628518733870997</v>
      </c>
      <c r="N288">
        <v>0.80798721061641898</v>
      </c>
      <c r="O288">
        <v>14.375288759817799</v>
      </c>
      <c r="P288">
        <v>27.662622177283399</v>
      </c>
      <c r="Q288">
        <v>-4.0728762856099998E-2</v>
      </c>
    </row>
    <row r="289" spans="1:17" x14ac:dyDescent="0.3">
      <c r="A289" t="s">
        <v>681</v>
      </c>
      <c r="B289" t="s">
        <v>682</v>
      </c>
      <c r="C289" t="str">
        <f>IFERROR(VLOOKUP(Table1[[#This Row],[Ticker]],[1]!Table1[[Symbol]:[Industry]],2,FALSE),"-")</f>
        <v>-</v>
      </c>
      <c r="D289" t="s">
        <v>275</v>
      </c>
      <c r="E289">
        <v>24468.452621625001</v>
      </c>
      <c r="F289">
        <v>1204.75</v>
      </c>
      <c r="G289">
        <v>-4.1918708129446101</v>
      </c>
      <c r="H289">
        <v>-7.5185776303541401</v>
      </c>
      <c r="I289">
        <v>-9.6972372071845996</v>
      </c>
      <c r="J289">
        <v>-4.5093518633618697</v>
      </c>
      <c r="K289">
        <v>1235.5656655523901</v>
      </c>
      <c r="L289">
        <v>1186.3965891161499</v>
      </c>
      <c r="M289">
        <v>44.359343113872903</v>
      </c>
      <c r="N289">
        <v>1.3195277168817701</v>
      </c>
      <c r="O289">
        <v>19.933596181780398</v>
      </c>
      <c r="P289">
        <v>23.767207725498199</v>
      </c>
      <c r="Q289">
        <v>0.100815756343782</v>
      </c>
    </row>
    <row r="290" spans="1:17" x14ac:dyDescent="0.3">
      <c r="A290" t="s">
        <v>683</v>
      </c>
      <c r="B290" t="s">
        <v>684</v>
      </c>
      <c r="C290" t="str">
        <f>IFERROR(VLOOKUP(Table1[[#This Row],[Ticker]],[1]!Table1[[Symbol]:[Industry]],2,FALSE),"-")</f>
        <v>-</v>
      </c>
      <c r="D290" t="s">
        <v>197</v>
      </c>
      <c r="E290">
        <v>24256.034187159999</v>
      </c>
      <c r="F290">
        <v>2051.3000000000002</v>
      </c>
      <c r="G290">
        <v>41.816545194840202</v>
      </c>
      <c r="H290">
        <v>-6.9425148680501696</v>
      </c>
      <c r="I290">
        <v>36.8512323191664</v>
      </c>
      <c r="J290">
        <v>0.25033320538482001</v>
      </c>
      <c r="K290">
        <v>1984.59769445249</v>
      </c>
      <c r="L290">
        <v>1709.80124581735</v>
      </c>
      <c r="M290">
        <v>47.636244467604499</v>
      </c>
      <c r="N290">
        <v>0.85792903379922403</v>
      </c>
      <c r="O290">
        <v>18.381026666016599</v>
      </c>
      <c r="P290">
        <v>89.059907834101395</v>
      </c>
      <c r="Q290">
        <v>0.223926144284295</v>
      </c>
    </row>
    <row r="291" spans="1:17" x14ac:dyDescent="0.3">
      <c r="A291" t="s">
        <v>685</v>
      </c>
      <c r="B291" t="s">
        <v>686</v>
      </c>
      <c r="C291" t="str">
        <f>IFERROR(VLOOKUP(Table1[[#This Row],[Ticker]],[1]!Table1[[Symbol]:[Industry]],2,FALSE),"-")</f>
        <v>-</v>
      </c>
      <c r="D291" t="s">
        <v>620</v>
      </c>
      <c r="E291">
        <v>24149.888043840001</v>
      </c>
      <c r="F291">
        <v>1413.1</v>
      </c>
      <c r="G291">
        <v>68.285739006788106</v>
      </c>
      <c r="H291">
        <v>18.027264394241701</v>
      </c>
      <c r="I291">
        <v>53.6656126737576</v>
      </c>
      <c r="J291">
        <v>-1.66622924033342</v>
      </c>
      <c r="K291">
        <v>1195.0441636328801</v>
      </c>
      <c r="L291">
        <v>940.913179753333</v>
      </c>
      <c r="M291">
        <v>63.991919023841398</v>
      </c>
      <c r="N291">
        <v>0.86787247750422303</v>
      </c>
      <c r="O291">
        <v>5.7957681692732299</v>
      </c>
      <c r="P291">
        <v>116.98272552783099</v>
      </c>
      <c r="Q291">
        <v>0.17356952048060101</v>
      </c>
    </row>
    <row r="292" spans="1:17" x14ac:dyDescent="0.3">
      <c r="A292" t="s">
        <v>687</v>
      </c>
      <c r="B292" t="s">
        <v>688</v>
      </c>
      <c r="C292" t="str">
        <f>IFERROR(VLOOKUP(Table1[[#This Row],[Ticker]],[1]!Table1[[Symbol]:[Industry]],2,FALSE),"-")</f>
        <v>-</v>
      </c>
      <c r="D292" t="s">
        <v>299</v>
      </c>
      <c r="E292">
        <v>24045.61032</v>
      </c>
      <c r="F292">
        <v>2099.1</v>
      </c>
      <c r="G292">
        <v>235.48121548662999</v>
      </c>
      <c r="H292">
        <v>45.471500815562699</v>
      </c>
      <c r="I292">
        <v>133.59230387882599</v>
      </c>
      <c r="J292">
        <v>19.5260179793903</v>
      </c>
      <c r="K292">
        <v>1386.902658087</v>
      </c>
      <c r="L292">
        <v>988.68416635172298</v>
      </c>
      <c r="M292">
        <v>77.518342017678506</v>
      </c>
      <c r="N292">
        <v>2.7076532188840798</v>
      </c>
      <c r="O292">
        <v>3.6015435186508502</v>
      </c>
      <c r="P292">
        <v>275.50983899821102</v>
      </c>
      <c r="Q292">
        <v>0.20304175615610201</v>
      </c>
    </row>
    <row r="293" spans="1:17" x14ac:dyDescent="0.3">
      <c r="A293" t="s">
        <v>689</v>
      </c>
      <c r="B293" t="s">
        <v>690</v>
      </c>
      <c r="C293" t="str">
        <f>IFERROR(VLOOKUP(Table1[[#This Row],[Ticker]],[1]!Table1[[Symbol]:[Industry]],2,FALSE),"-")</f>
        <v>-</v>
      </c>
      <c r="D293" t="s">
        <v>278</v>
      </c>
      <c r="E293">
        <v>23958.995328000001</v>
      </c>
      <c r="F293">
        <v>480</v>
      </c>
      <c r="G293">
        <v>-17.4789047198479</v>
      </c>
      <c r="H293">
        <v>-3.8683442431539898</v>
      </c>
      <c r="I293">
        <v>8.3143440967513502</v>
      </c>
      <c r="J293">
        <v>-6.5775426703939299</v>
      </c>
      <c r="K293">
        <v>448.02382619298697</v>
      </c>
      <c r="L293">
        <v>416.13081167262499</v>
      </c>
      <c r="M293">
        <v>49.0627455358335</v>
      </c>
      <c r="N293">
        <v>0.96058084112543596</v>
      </c>
      <c r="O293">
        <v>6.4062499999999902</v>
      </c>
      <c r="P293">
        <v>42.8146385004462</v>
      </c>
      <c r="Q293">
        <v>-1.7489409334324999E-2</v>
      </c>
    </row>
    <row r="294" spans="1:17" x14ac:dyDescent="0.3">
      <c r="A294" t="s">
        <v>691</v>
      </c>
      <c r="B294" t="s">
        <v>692</v>
      </c>
      <c r="C294" t="str">
        <f>IFERROR(VLOOKUP(Table1[[#This Row],[Ticker]],[1]!Table1[[Symbol]:[Industry]],2,FALSE),"-")</f>
        <v>-</v>
      </c>
      <c r="D294" t="s">
        <v>272</v>
      </c>
      <c r="E294">
        <v>23887.574234625001</v>
      </c>
      <c r="F294">
        <v>1786.45</v>
      </c>
      <c r="G294">
        <v>20.809048787750601</v>
      </c>
      <c r="H294">
        <v>5.6251343362426498</v>
      </c>
      <c r="I294">
        <v>-2.1127394399447499</v>
      </c>
      <c r="J294">
        <v>-8.9864338314313397E-2</v>
      </c>
      <c r="K294">
        <v>1712.70055735801</v>
      </c>
      <c r="L294">
        <v>1575.75066014093</v>
      </c>
      <c r="M294">
        <v>55.889663041228403</v>
      </c>
      <c r="N294">
        <v>1.3128338020356101</v>
      </c>
      <c r="O294">
        <v>5.5221248845475497</v>
      </c>
      <c r="P294">
        <v>56.534501642935297</v>
      </c>
      <c r="Q294">
        <v>8.9718404217459996E-2</v>
      </c>
    </row>
    <row r="295" spans="1:17" x14ac:dyDescent="0.3">
      <c r="A295" t="s">
        <v>693</v>
      </c>
      <c r="B295" t="s">
        <v>694</v>
      </c>
      <c r="C295" t="str">
        <f>IFERROR(VLOOKUP(Table1[[#This Row],[Ticker]],[1]!Table1[[Symbol]:[Industry]],2,FALSE),"-")</f>
        <v>-</v>
      </c>
      <c r="D295" t="s">
        <v>507</v>
      </c>
      <c r="E295">
        <v>23849.361459299998</v>
      </c>
      <c r="F295">
        <v>1559.4</v>
      </c>
      <c r="G295">
        <v>67.954244191629499</v>
      </c>
      <c r="H295">
        <v>4.2644217980883896</v>
      </c>
      <c r="I295">
        <v>36.726465876067799</v>
      </c>
      <c r="J295">
        <v>-3.12785774116852</v>
      </c>
      <c r="K295">
        <v>1345.9482481760399</v>
      </c>
      <c r="L295">
        <v>1096.20454837124</v>
      </c>
      <c r="M295">
        <v>51.354394140172502</v>
      </c>
      <c r="N295">
        <v>0.36708904885836502</v>
      </c>
      <c r="O295">
        <v>9.0162883160189704</v>
      </c>
      <c r="P295">
        <v>98.915747177753602</v>
      </c>
      <c r="Q295">
        <v>0.11505230073978601</v>
      </c>
    </row>
    <row r="296" spans="1:17" x14ac:dyDescent="0.3">
      <c r="A296" t="s">
        <v>695</v>
      </c>
      <c r="B296" t="s">
        <v>696</v>
      </c>
      <c r="C296" t="str">
        <f>IFERROR(VLOOKUP(Table1[[#This Row],[Ticker]],[1]!Table1[[Symbol]:[Industry]],2,FALSE),"-")</f>
        <v>-</v>
      </c>
      <c r="D296" t="s">
        <v>184</v>
      </c>
      <c r="E296">
        <v>23607.500938245001</v>
      </c>
      <c r="F296">
        <v>7244.85</v>
      </c>
      <c r="G296">
        <v>14.7834453400553</v>
      </c>
      <c r="H296">
        <v>-2.31408985766444</v>
      </c>
      <c r="I296">
        <v>0.36031051349038201</v>
      </c>
      <c r="J296">
        <v>-2.6402082915803602</v>
      </c>
      <c r="K296">
        <v>7153.2078860890097</v>
      </c>
      <c r="L296">
        <v>6527.3494220021203</v>
      </c>
      <c r="M296">
        <v>35.011902995554401</v>
      </c>
      <c r="N296">
        <v>0.62671052323990395</v>
      </c>
      <c r="O296">
        <v>10.4094632739118</v>
      </c>
      <c r="P296">
        <v>44.024213267598299</v>
      </c>
      <c r="Q296">
        <v>-2.6981628781782001E-2</v>
      </c>
    </row>
    <row r="297" spans="1:17" x14ac:dyDescent="0.3">
      <c r="A297" t="s">
        <v>697</v>
      </c>
      <c r="B297" t="s">
        <v>698</v>
      </c>
      <c r="C297" t="str">
        <f>IFERROR(VLOOKUP(Table1[[#This Row],[Ticker]],[1]!Table1[[Symbol]:[Industry]],2,FALSE),"-")</f>
        <v>-</v>
      </c>
      <c r="D297" t="s">
        <v>535</v>
      </c>
      <c r="E297">
        <v>23433.094722400001</v>
      </c>
      <c r="F297">
        <v>2602</v>
      </c>
      <c r="G297">
        <v>25.1450068480369</v>
      </c>
      <c r="H297">
        <v>-4.6040331710262903</v>
      </c>
      <c r="I297">
        <v>-34.146188272739899</v>
      </c>
      <c r="J297">
        <v>-2.4259239535360599</v>
      </c>
      <c r="K297">
        <v>2642.0049823751301</v>
      </c>
      <c r="L297">
        <v>2605.7735082355998</v>
      </c>
      <c r="M297">
        <v>52.716084455211103</v>
      </c>
      <c r="N297">
        <v>0.72611939196502995</v>
      </c>
      <c r="O297">
        <v>49.730976172175197</v>
      </c>
      <c r="P297">
        <v>79.201101928374598</v>
      </c>
      <c r="Q297">
        <v>9.8024575598783997E-2</v>
      </c>
    </row>
    <row r="298" spans="1:17" x14ac:dyDescent="0.3">
      <c r="A298" t="s">
        <v>699</v>
      </c>
      <c r="B298" t="s">
        <v>700</v>
      </c>
      <c r="C298" t="str">
        <f>IFERROR(VLOOKUP(Table1[[#This Row],[Ticker]],[1]!Table1[[Symbol]:[Industry]],2,FALSE),"-")</f>
        <v>-</v>
      </c>
      <c r="D298" t="s">
        <v>49</v>
      </c>
      <c r="E298">
        <v>23199.468825</v>
      </c>
      <c r="F298">
        <v>793.25</v>
      </c>
      <c r="G298">
        <v>-3.3245460689842901</v>
      </c>
      <c r="H298">
        <v>8.0366076633252899</v>
      </c>
      <c r="I298">
        <v>-1.1503007089650299</v>
      </c>
      <c r="J298">
        <v>-6.9876223034485703</v>
      </c>
      <c r="K298">
        <v>762.38155695642797</v>
      </c>
      <c r="L298">
        <v>721.90784911659398</v>
      </c>
      <c r="M298">
        <v>48.867928580523603</v>
      </c>
      <c r="N298">
        <v>0.48643995880614699</v>
      </c>
      <c r="O298">
        <v>10.5011030570437</v>
      </c>
      <c r="P298">
        <v>32.197316890259103</v>
      </c>
    </row>
    <row r="299" spans="1:17" x14ac:dyDescent="0.3">
      <c r="A299" t="s">
        <v>701</v>
      </c>
      <c r="B299" t="s">
        <v>702</v>
      </c>
      <c r="C299" t="str">
        <f>IFERROR(VLOOKUP(Table1[[#This Row],[Ticker]],[1]!Table1[[Symbol]:[Industry]],2,FALSE),"-")</f>
        <v>-</v>
      </c>
      <c r="D299" t="s">
        <v>275</v>
      </c>
      <c r="E299">
        <v>23139.75549639</v>
      </c>
      <c r="F299">
        <v>2780.7</v>
      </c>
      <c r="G299">
        <v>-0.50288419748342805</v>
      </c>
      <c r="H299">
        <v>-0.65710097922694999</v>
      </c>
      <c r="I299">
        <v>-1.7922184195014399</v>
      </c>
      <c r="J299">
        <v>-0.34869022355273199</v>
      </c>
      <c r="K299">
        <v>2593.0443664076502</v>
      </c>
      <c r="L299">
        <v>2446.5564586146702</v>
      </c>
      <c r="M299">
        <v>66.477206909665796</v>
      </c>
      <c r="N299">
        <v>0.75714175221785396</v>
      </c>
      <c r="O299">
        <v>3.89470277268313</v>
      </c>
      <c r="P299">
        <v>43.062200956937701</v>
      </c>
      <c r="Q299">
        <v>-5.7754957483526E-2</v>
      </c>
    </row>
    <row r="300" spans="1:17" hidden="1" x14ac:dyDescent="0.3">
      <c r="A300" t="s">
        <v>703</v>
      </c>
      <c r="B300" t="s">
        <v>704</v>
      </c>
      <c r="C300" t="str">
        <f>IFERROR(VLOOKUP(Table1[[#This Row],[Ticker]],[1]!Table1[[Symbol]:[Industry]],2,FALSE),"-")</f>
        <v>-</v>
      </c>
      <c r="D300" t="s">
        <v>705</v>
      </c>
      <c r="E300">
        <v>23025.673136879999</v>
      </c>
      <c r="F300">
        <v>94.36</v>
      </c>
      <c r="G300">
        <v>90.212625122961398</v>
      </c>
      <c r="H300">
        <v>-5.22338486444984</v>
      </c>
      <c r="I300">
        <v>29.980773724452501</v>
      </c>
      <c r="J300">
        <v>-2.1573044293739398</v>
      </c>
      <c r="K300">
        <v>89.580043937966394</v>
      </c>
      <c r="L300">
        <v>74.761930980045193</v>
      </c>
      <c r="M300">
        <v>50.681017208567297</v>
      </c>
      <c r="N300">
        <v>0.76779232057597002</v>
      </c>
      <c r="O300">
        <v>5.6591776176345903</v>
      </c>
      <c r="P300">
        <v>126.554621848739</v>
      </c>
      <c r="Q300">
        <v>2.0612820630179999E-2</v>
      </c>
    </row>
    <row r="301" spans="1:17" x14ac:dyDescent="0.3">
      <c r="A301" t="s">
        <v>706</v>
      </c>
      <c r="B301" t="s">
        <v>707</v>
      </c>
      <c r="C301" t="str">
        <f>IFERROR(VLOOKUP(Table1[[#This Row],[Ticker]],[1]!Table1[[Symbol]:[Industry]],2,FALSE),"-")</f>
        <v>-</v>
      </c>
      <c r="D301" t="s">
        <v>62</v>
      </c>
      <c r="E301">
        <v>22888.645573185</v>
      </c>
      <c r="F301">
        <v>424.55</v>
      </c>
      <c r="G301">
        <v>-9.6337060491954301</v>
      </c>
      <c r="H301">
        <v>-9.21947502499183</v>
      </c>
      <c r="I301">
        <v>-10.763610744732301</v>
      </c>
      <c r="J301">
        <v>-4.3732716992691296</v>
      </c>
      <c r="K301">
        <v>430.80141560610298</v>
      </c>
      <c r="L301">
        <v>411.64327745956302</v>
      </c>
      <c r="M301">
        <v>38.014282546135298</v>
      </c>
      <c r="N301">
        <v>0.47128749207875598</v>
      </c>
      <c r="O301">
        <v>10.9409963490754</v>
      </c>
      <c r="P301">
        <v>29.3768093859515</v>
      </c>
      <c r="Q301">
        <v>-0.117317074429077</v>
      </c>
    </row>
    <row r="302" spans="1:17" hidden="1" x14ac:dyDescent="0.3">
      <c r="A302" t="s">
        <v>708</v>
      </c>
      <c r="B302" t="s">
        <v>709</v>
      </c>
      <c r="C302" t="str">
        <f>IFERROR(VLOOKUP(Table1[[#This Row],[Ticker]],[1]!Table1[[Symbol]:[Industry]],2,FALSE),"-")</f>
        <v>-</v>
      </c>
      <c r="D302" t="s">
        <v>119</v>
      </c>
      <c r="E302">
        <v>22853.972296799999</v>
      </c>
      <c r="F302">
        <v>1026</v>
      </c>
      <c r="G302">
        <v>-19.2745200046812</v>
      </c>
      <c r="H302">
        <v>-2.48986017203522</v>
      </c>
      <c r="I302">
        <v>-17.0304423136905</v>
      </c>
      <c r="J302">
        <v>-8.6707158667355095</v>
      </c>
      <c r="K302">
        <v>1053.51055671616</v>
      </c>
      <c r="L302">
        <v>1063.5574274036401</v>
      </c>
      <c r="M302">
        <v>29.909357405100302</v>
      </c>
      <c r="N302">
        <v>0.18201658036100099</v>
      </c>
      <c r="O302">
        <v>20.170565302144201</v>
      </c>
      <c r="P302">
        <v>12.592592592592499</v>
      </c>
      <c r="Q302">
        <v>-2.4552945159988002E-2</v>
      </c>
    </row>
    <row r="303" spans="1:17" x14ac:dyDescent="0.3">
      <c r="A303" t="s">
        <v>710</v>
      </c>
      <c r="B303" t="s">
        <v>711</v>
      </c>
      <c r="C303" t="str">
        <f>IFERROR(VLOOKUP(Table1[[#This Row],[Ticker]],[1]!Table1[[Symbol]:[Industry]],2,FALSE),"-")</f>
        <v>-</v>
      </c>
      <c r="D303" t="s">
        <v>46</v>
      </c>
      <c r="E303">
        <v>22801.167535299999</v>
      </c>
      <c r="F303">
        <v>886.9</v>
      </c>
      <c r="G303">
        <v>33.677450490259403</v>
      </c>
      <c r="H303">
        <v>10.4065991263454</v>
      </c>
      <c r="I303">
        <v>39.857693375675503</v>
      </c>
      <c r="J303">
        <v>-0.35063046729417902</v>
      </c>
      <c r="K303">
        <v>797.09565208880394</v>
      </c>
      <c r="L303">
        <v>695.02849037847602</v>
      </c>
      <c r="M303">
        <v>60.722671793990003</v>
      </c>
      <c r="N303">
        <v>1.1533813507869599</v>
      </c>
      <c r="O303">
        <v>7.1146690720487102</v>
      </c>
      <c r="P303">
        <v>61.386589027386002</v>
      </c>
      <c r="Q303">
        <v>6.2323347986450998E-2</v>
      </c>
    </row>
    <row r="304" spans="1:17" x14ac:dyDescent="0.3">
      <c r="A304" t="s">
        <v>712</v>
      </c>
      <c r="B304" t="s">
        <v>713</v>
      </c>
      <c r="C304" t="str">
        <f>IFERROR(VLOOKUP(Table1[[#This Row],[Ticker]],[1]!Table1[[Symbol]:[Industry]],2,FALSE),"-")</f>
        <v>-</v>
      </c>
      <c r="D304" t="s">
        <v>230</v>
      </c>
      <c r="E304">
        <v>22732.750610520001</v>
      </c>
      <c r="F304">
        <v>718.45</v>
      </c>
      <c r="G304">
        <v>9.0247667928871493</v>
      </c>
      <c r="H304">
        <v>8.9603110586360799</v>
      </c>
      <c r="I304">
        <v>25.6032891932845</v>
      </c>
      <c r="J304">
        <v>-5.3909565992713198</v>
      </c>
      <c r="K304">
        <v>655.89216133385696</v>
      </c>
      <c r="L304">
        <v>595.48541845285501</v>
      </c>
      <c r="M304">
        <v>58.506658645998698</v>
      </c>
      <c r="N304">
        <v>1.4847781779898099</v>
      </c>
      <c r="O304">
        <v>11.204676734636999</v>
      </c>
      <c r="P304">
        <v>55.172786177105799</v>
      </c>
      <c r="Q304">
        <v>0.107515678536722</v>
      </c>
    </row>
    <row r="305" spans="1:17" x14ac:dyDescent="0.3">
      <c r="A305" t="s">
        <v>714</v>
      </c>
      <c r="B305" t="s">
        <v>715</v>
      </c>
      <c r="C305" t="str">
        <f>IFERROR(VLOOKUP(Table1[[#This Row],[Ticker]],[1]!Table1[[Symbol]:[Industry]],2,FALSE),"-")</f>
        <v>-</v>
      </c>
      <c r="D305" t="s">
        <v>716</v>
      </c>
      <c r="E305">
        <v>22425.957514500002</v>
      </c>
      <c r="F305">
        <v>1408.15</v>
      </c>
      <c r="G305">
        <v>-15.487060424450499</v>
      </c>
      <c r="H305">
        <v>3.8821934641234801</v>
      </c>
      <c r="I305">
        <v>-3.9164395252741402</v>
      </c>
      <c r="J305">
        <v>3.7716536023665199</v>
      </c>
      <c r="K305">
        <v>1285.83605118436</v>
      </c>
      <c r="L305">
        <v>1272.0888992794601</v>
      </c>
      <c r="M305">
        <v>65.583407691622</v>
      </c>
      <c r="N305">
        <v>1.37862552768486</v>
      </c>
      <c r="O305">
        <v>8.2129034548876092</v>
      </c>
      <c r="P305">
        <v>26.820371954789</v>
      </c>
      <c r="Q305">
        <v>9.0049973697679999E-3</v>
      </c>
    </row>
    <row r="306" spans="1:17" x14ac:dyDescent="0.3">
      <c r="A306" t="s">
        <v>717</v>
      </c>
      <c r="B306" t="s">
        <v>718</v>
      </c>
      <c r="C306" t="str">
        <f>IFERROR(VLOOKUP(Table1[[#This Row],[Ticker]],[1]!Table1[[Symbol]:[Industry]],2,FALSE),"-")</f>
        <v>-</v>
      </c>
      <c r="D306" t="s">
        <v>162</v>
      </c>
      <c r="E306">
        <v>22007.717945199998</v>
      </c>
      <c r="F306">
        <v>5084.3</v>
      </c>
      <c r="G306">
        <v>67.536874278872801</v>
      </c>
      <c r="H306">
        <v>9.4197210754498002</v>
      </c>
      <c r="I306">
        <v>55.175697526580599</v>
      </c>
      <c r="J306">
        <v>-5.0972872095413804</v>
      </c>
      <c r="K306">
        <v>4454.4716107878203</v>
      </c>
      <c r="L306">
        <v>3571.6706264827799</v>
      </c>
      <c r="M306">
        <v>59.886493517551102</v>
      </c>
      <c r="N306">
        <v>0.93870774807430901</v>
      </c>
      <c r="O306">
        <v>5.7962748067580598</v>
      </c>
      <c r="P306">
        <v>109.23045267489699</v>
      </c>
      <c r="Q306">
        <v>5.6779012447029001E-2</v>
      </c>
    </row>
    <row r="307" spans="1:17" x14ac:dyDescent="0.3">
      <c r="A307" t="s">
        <v>719</v>
      </c>
      <c r="B307" t="s">
        <v>720</v>
      </c>
      <c r="C307" t="str">
        <f>IFERROR(VLOOKUP(Table1[[#This Row],[Ticker]],[1]!Table1[[Symbol]:[Industry]],2,FALSE),"-")</f>
        <v>-</v>
      </c>
      <c r="D307" t="s">
        <v>535</v>
      </c>
      <c r="E307">
        <v>21956.124658960001</v>
      </c>
      <c r="F307">
        <v>517.6</v>
      </c>
      <c r="G307">
        <v>-20.578175541514302</v>
      </c>
      <c r="H307">
        <v>15.9497306731776</v>
      </c>
      <c r="I307">
        <v>-21.281580982343101</v>
      </c>
      <c r="J307">
        <v>-1.89632967164365</v>
      </c>
      <c r="K307">
        <v>442.25364411042102</v>
      </c>
      <c r="L307">
        <v>481.93999852662</v>
      </c>
      <c r="M307">
        <v>72.4159400220029</v>
      </c>
      <c r="N307">
        <v>1.40265343663182</v>
      </c>
      <c r="O307">
        <v>32.345937170666602</v>
      </c>
      <c r="P307">
        <v>70.106480872880198</v>
      </c>
      <c r="Q307">
        <v>6.2564184528999006E-2</v>
      </c>
    </row>
    <row r="308" spans="1:17" x14ac:dyDescent="0.3">
      <c r="A308" t="s">
        <v>721</v>
      </c>
      <c r="B308" t="s">
        <v>722</v>
      </c>
      <c r="C308" t="str">
        <f>IFERROR(VLOOKUP(Table1[[#This Row],[Ticker]],[1]!Table1[[Symbol]:[Industry]],2,FALSE),"-")</f>
        <v>-</v>
      </c>
      <c r="D308" t="s">
        <v>104</v>
      </c>
      <c r="E308">
        <v>21834.332455799999</v>
      </c>
      <c r="F308">
        <v>270.10000000000002</v>
      </c>
      <c r="G308">
        <v>-37.893450913761299</v>
      </c>
      <c r="H308">
        <v>-3.9632802449890701</v>
      </c>
      <c r="I308">
        <v>-29.161325700561701</v>
      </c>
      <c r="J308">
        <v>-5.0778487788888196</v>
      </c>
      <c r="K308">
        <v>277.91527137840598</v>
      </c>
      <c r="L308">
        <v>294.35946142014302</v>
      </c>
      <c r="M308">
        <v>38.608667204221703</v>
      </c>
      <c r="N308">
        <v>1.42777017191116</v>
      </c>
      <c r="O308">
        <v>32.2843391336542</v>
      </c>
      <c r="P308">
        <v>7.2463768115942102</v>
      </c>
      <c r="Q308">
        <v>-0.13067341645927699</v>
      </c>
    </row>
    <row r="309" spans="1:17" x14ac:dyDescent="0.3">
      <c r="A309" t="s">
        <v>723</v>
      </c>
      <c r="B309" t="s">
        <v>724</v>
      </c>
      <c r="C309" t="str">
        <f>IFERROR(VLOOKUP(Table1[[#This Row],[Ticker]],[1]!Table1[[Symbol]:[Industry]],2,FALSE),"-")</f>
        <v>-</v>
      </c>
      <c r="D309" t="s">
        <v>197</v>
      </c>
      <c r="E309">
        <v>21710.908835710001</v>
      </c>
      <c r="F309">
        <v>572.29999999999995</v>
      </c>
      <c r="G309">
        <v>-16.298291273387498</v>
      </c>
      <c r="H309">
        <v>3.12188387579954</v>
      </c>
      <c r="I309">
        <v>10.2361240932412</v>
      </c>
      <c r="J309">
        <v>-0.11930563645419399</v>
      </c>
      <c r="K309">
        <v>533.61008062479596</v>
      </c>
      <c r="L309">
        <v>488.77104220040701</v>
      </c>
      <c r="M309">
        <v>54.639146718257599</v>
      </c>
      <c r="N309">
        <v>0.520330775296165</v>
      </c>
      <c r="O309">
        <v>3.9052944260003599</v>
      </c>
      <c r="P309">
        <v>40.6833824975417</v>
      </c>
      <c r="Q309">
        <v>8.4600087604662005E-2</v>
      </c>
    </row>
    <row r="310" spans="1:17" x14ac:dyDescent="0.3">
      <c r="A310" t="s">
        <v>725</v>
      </c>
      <c r="B310" t="s">
        <v>726</v>
      </c>
      <c r="C310" t="str">
        <f>IFERROR(VLOOKUP(Table1[[#This Row],[Ticker]],[1]!Table1[[Symbol]:[Industry]],2,FALSE),"-")</f>
        <v>-</v>
      </c>
      <c r="D310" t="s">
        <v>59</v>
      </c>
      <c r="E310">
        <v>21553.775191799999</v>
      </c>
      <c r="F310">
        <v>162.6</v>
      </c>
      <c r="G310">
        <v>102.134564597265</v>
      </c>
      <c r="H310">
        <v>8.0942245204293499</v>
      </c>
      <c r="I310">
        <v>15.2148765298884</v>
      </c>
      <c r="J310">
        <v>7.7854428540742298</v>
      </c>
      <c r="K310">
        <v>146.26741857973201</v>
      </c>
      <c r="L310">
        <v>125.058774766708</v>
      </c>
      <c r="M310">
        <v>67.532441738697102</v>
      </c>
      <c r="N310">
        <v>1.5001675628506099</v>
      </c>
      <c r="O310">
        <v>5.2890528905289003</v>
      </c>
      <c r="P310">
        <v>129.66101694915201</v>
      </c>
      <c r="Q310">
        <v>7.5412521375865002E-2</v>
      </c>
    </row>
    <row r="311" spans="1:17" x14ac:dyDescent="0.3">
      <c r="A311" t="s">
        <v>727</v>
      </c>
      <c r="B311" t="s">
        <v>728</v>
      </c>
      <c r="C311" t="str">
        <f>IFERROR(VLOOKUP(Table1[[#This Row],[Ticker]],[1]!Table1[[Symbol]:[Industry]],2,FALSE),"-")</f>
        <v>-</v>
      </c>
      <c r="D311" t="s">
        <v>43</v>
      </c>
      <c r="E311">
        <v>21357.659129</v>
      </c>
      <c r="F311">
        <v>4124.5</v>
      </c>
      <c r="G311">
        <v>125.151357259108</v>
      </c>
      <c r="H311">
        <v>3.7695064335081399</v>
      </c>
      <c r="I311">
        <v>86.771187970422105</v>
      </c>
      <c r="J311">
        <v>-2.1714708224763601</v>
      </c>
      <c r="K311">
        <v>3778.1781514713698</v>
      </c>
      <c r="L311">
        <v>2928.5351582773701</v>
      </c>
      <c r="M311">
        <v>46.527569223988202</v>
      </c>
      <c r="N311">
        <v>1.1501627797273799</v>
      </c>
      <c r="O311">
        <v>8.8616802036610398</v>
      </c>
      <c r="P311">
        <v>154.59876543209799</v>
      </c>
      <c r="Q311">
        <v>0.139130293681968</v>
      </c>
    </row>
    <row r="312" spans="1:17" x14ac:dyDescent="0.3">
      <c r="A312" t="s">
        <v>729</v>
      </c>
      <c r="B312" t="s">
        <v>730</v>
      </c>
      <c r="C312" t="str">
        <f>IFERROR(VLOOKUP(Table1[[#This Row],[Ticker]],[1]!Table1[[Symbol]:[Industry]],2,FALSE),"-")</f>
        <v>-</v>
      </c>
      <c r="D312" t="s">
        <v>49</v>
      </c>
      <c r="E312">
        <v>21075.837912089999</v>
      </c>
      <c r="F312">
        <v>1322.1</v>
      </c>
      <c r="G312">
        <v>-26.828973175470701</v>
      </c>
      <c r="H312">
        <v>-8.7648187077278497</v>
      </c>
      <c r="I312">
        <v>-26.929457746409501</v>
      </c>
      <c r="J312">
        <v>-12.417038701892199</v>
      </c>
      <c r="K312">
        <v>1424.7320710607401</v>
      </c>
      <c r="L312">
        <v>1437.4408897501501</v>
      </c>
      <c r="M312">
        <v>22.523450497957501</v>
      </c>
      <c r="N312">
        <v>0.94657265268125501</v>
      </c>
      <c r="O312">
        <v>35.844489826790699</v>
      </c>
      <c r="P312">
        <v>11.091504915553299</v>
      </c>
      <c r="Q312">
        <v>4.6408410839707002E-2</v>
      </c>
    </row>
    <row r="313" spans="1:17" x14ac:dyDescent="0.3">
      <c r="A313" t="s">
        <v>731</v>
      </c>
      <c r="B313" t="s">
        <v>732</v>
      </c>
      <c r="C313" t="str">
        <f>IFERROR(VLOOKUP(Table1[[#This Row],[Ticker]],[1]!Table1[[Symbol]:[Industry]],2,FALSE),"-")</f>
        <v>-</v>
      </c>
      <c r="D313" t="s">
        <v>140</v>
      </c>
      <c r="E313">
        <v>20927.121929609999</v>
      </c>
      <c r="F313">
        <v>1956.65</v>
      </c>
      <c r="G313">
        <v>251.41638492794701</v>
      </c>
      <c r="H313">
        <v>-0.97477768671810205</v>
      </c>
      <c r="I313">
        <v>90.536339622161293</v>
      </c>
      <c r="J313">
        <v>-4.4157201119647702</v>
      </c>
      <c r="K313">
        <v>1844.8525660169701</v>
      </c>
      <c r="L313">
        <v>1376.173257101</v>
      </c>
      <c r="M313">
        <v>41.520943005549398</v>
      </c>
      <c r="N313">
        <v>0.66371568812797199</v>
      </c>
      <c r="O313">
        <v>10.4338238045637</v>
      </c>
      <c r="P313">
        <v>281.45230999336201</v>
      </c>
      <c r="Q313">
        <v>0.13576173334689901</v>
      </c>
    </row>
    <row r="314" spans="1:17" x14ac:dyDescent="0.3">
      <c r="A314" t="s">
        <v>733</v>
      </c>
      <c r="B314" t="s">
        <v>734</v>
      </c>
      <c r="C314" t="str">
        <f>IFERROR(VLOOKUP(Table1[[#This Row],[Ticker]],[1]!Table1[[Symbol]:[Industry]],2,FALSE),"-")</f>
        <v>-</v>
      </c>
      <c r="D314" t="s">
        <v>62</v>
      </c>
      <c r="E314">
        <v>20899.43518095</v>
      </c>
      <c r="F314">
        <v>1166.8499999999999</v>
      </c>
      <c r="G314">
        <v>42.099082161467599</v>
      </c>
      <c r="H314">
        <v>0.76878136109598105</v>
      </c>
      <c r="I314">
        <v>35.036107055065898</v>
      </c>
      <c r="J314">
        <v>-4.3683064535857303</v>
      </c>
      <c r="K314">
        <v>1074.33517423838</v>
      </c>
      <c r="L314">
        <v>932.71103243883397</v>
      </c>
      <c r="M314">
        <v>54.722369840951004</v>
      </c>
      <c r="N314">
        <v>1.15092443719616</v>
      </c>
      <c r="O314">
        <v>7.93589578780478</v>
      </c>
      <c r="P314">
        <v>74.730458221024193</v>
      </c>
      <c r="Q314">
        <v>-4.4443044691449003E-2</v>
      </c>
    </row>
    <row r="315" spans="1:17" x14ac:dyDescent="0.3">
      <c r="A315" t="s">
        <v>735</v>
      </c>
      <c r="B315" t="s">
        <v>736</v>
      </c>
      <c r="C315" t="str">
        <f>IFERROR(VLOOKUP(Table1[[#This Row],[Ticker]],[1]!Table1[[Symbol]:[Industry]],2,FALSE),"-")</f>
        <v>-</v>
      </c>
      <c r="D315" t="s">
        <v>391</v>
      </c>
      <c r="E315">
        <v>20799.102893399999</v>
      </c>
      <c r="F315">
        <v>927</v>
      </c>
      <c r="G315">
        <v>-28.911660901460099</v>
      </c>
      <c r="H315">
        <v>5.8261962846100399</v>
      </c>
      <c r="I315">
        <v>-9.0140578210836804</v>
      </c>
      <c r="J315">
        <v>-1.52512648344119</v>
      </c>
      <c r="K315">
        <v>863.04086088889301</v>
      </c>
      <c r="L315">
        <v>900.49018539056704</v>
      </c>
      <c r="M315">
        <v>72.351142572886602</v>
      </c>
      <c r="N315">
        <v>1.2436722606638799</v>
      </c>
      <c r="O315">
        <v>22.971952535059302</v>
      </c>
      <c r="P315">
        <v>25.8484930762964</v>
      </c>
      <c r="Q315">
        <v>-8.8782319439421997E-2</v>
      </c>
    </row>
    <row r="316" spans="1:17" x14ac:dyDescent="0.3">
      <c r="A316" t="s">
        <v>737</v>
      </c>
      <c r="B316" t="s">
        <v>738</v>
      </c>
      <c r="C316" t="str">
        <f>IFERROR(VLOOKUP(Table1[[#This Row],[Ticker]],[1]!Table1[[Symbol]:[Industry]],2,FALSE),"-")</f>
        <v>-</v>
      </c>
      <c r="D316" t="s">
        <v>62</v>
      </c>
      <c r="E316">
        <v>20768.515878576</v>
      </c>
      <c r="F316">
        <v>157.24</v>
      </c>
      <c r="G316">
        <v>50.868512998192202</v>
      </c>
      <c r="H316">
        <v>7.5933922138760906E-2</v>
      </c>
      <c r="I316">
        <v>3.57022699435944</v>
      </c>
      <c r="J316">
        <v>-0.120157821101015</v>
      </c>
      <c r="K316">
        <v>149.36988953557901</v>
      </c>
      <c r="L316">
        <v>132.83498914242</v>
      </c>
      <c r="M316">
        <v>57.6661813117924</v>
      </c>
      <c r="N316">
        <v>0.76513396096382402</v>
      </c>
      <c r="O316">
        <v>6.0162808445687999</v>
      </c>
      <c r="P316">
        <v>79.702857142857098</v>
      </c>
    </row>
    <row r="317" spans="1:17" hidden="1" x14ac:dyDescent="0.3">
      <c r="A317" t="s">
        <v>739</v>
      </c>
      <c r="B317" t="s">
        <v>740</v>
      </c>
      <c r="C317" t="str">
        <f>IFERROR(VLOOKUP(Table1[[#This Row],[Ticker]],[1]!Table1[[Symbol]:[Industry]],2,FALSE),"-")</f>
        <v>-</v>
      </c>
      <c r="D317" t="s">
        <v>62</v>
      </c>
      <c r="E317">
        <v>20717.089174860001</v>
      </c>
      <c r="F317">
        <v>4528.55</v>
      </c>
      <c r="G317">
        <v>-8.3570922608233094</v>
      </c>
      <c r="H317">
        <v>-5.9850230909660596</v>
      </c>
      <c r="I317">
        <v>-4.0064442043354997</v>
      </c>
      <c r="J317">
        <v>-8.0733317091395609</v>
      </c>
      <c r="K317">
        <v>4568.9445030425404</v>
      </c>
      <c r="L317">
        <v>4325.0079196954002</v>
      </c>
      <c r="M317">
        <v>26.3297605361712</v>
      </c>
      <c r="N317">
        <v>1.41145344468366</v>
      </c>
      <c r="O317">
        <v>10.8114076249572</v>
      </c>
      <c r="P317">
        <v>20.104760641824601</v>
      </c>
      <c r="Q317">
        <v>-0.147304783690303</v>
      </c>
    </row>
    <row r="318" spans="1:17" x14ac:dyDescent="0.3">
      <c r="A318" t="s">
        <v>741</v>
      </c>
      <c r="B318" t="s">
        <v>742</v>
      </c>
      <c r="C318" t="str">
        <f>IFERROR(VLOOKUP(Table1[[#This Row],[Ticker]],[1]!Table1[[Symbol]:[Industry]],2,FALSE),"-")</f>
        <v>-</v>
      </c>
      <c r="D318" t="s">
        <v>148</v>
      </c>
      <c r="E318">
        <v>20689.672148549998</v>
      </c>
      <c r="F318">
        <v>865.3</v>
      </c>
      <c r="G318">
        <v>200.46450135396501</v>
      </c>
      <c r="H318">
        <v>8.6964428279911701</v>
      </c>
      <c r="I318">
        <v>103.882079367469</v>
      </c>
      <c r="J318">
        <v>-6.1520687921674799</v>
      </c>
      <c r="K318">
        <v>801.45433934871403</v>
      </c>
      <c r="L318">
        <v>596.77433886410904</v>
      </c>
      <c r="M318">
        <v>52.243595137481698</v>
      </c>
      <c r="N318">
        <v>1.3126413215027799</v>
      </c>
      <c r="O318">
        <v>10.3721252744712</v>
      </c>
      <c r="P318">
        <v>237.94180824057699</v>
      </c>
      <c r="Q318">
        <v>0.17850348472069399</v>
      </c>
    </row>
    <row r="319" spans="1:17" hidden="1" x14ac:dyDescent="0.3">
      <c r="A319" t="s">
        <v>743</v>
      </c>
      <c r="B319" t="s">
        <v>744</v>
      </c>
      <c r="C319" t="str">
        <f>IFERROR(VLOOKUP(Table1[[#This Row],[Ticker]],[1]!Table1[[Symbol]:[Industry]],2,FALSE),"-")</f>
        <v>-</v>
      </c>
      <c r="D319" t="s">
        <v>745</v>
      </c>
      <c r="E319">
        <v>20663.1699882299</v>
      </c>
      <c r="F319">
        <v>1902.9</v>
      </c>
      <c r="G319">
        <v>8.7551036963347499</v>
      </c>
      <c r="H319">
        <v>26.744178958693201</v>
      </c>
      <c r="I319">
        <v>25.064435788357599</v>
      </c>
      <c r="J319">
        <v>16.288758384613502</v>
      </c>
      <c r="M319">
        <v>89.161038430516996</v>
      </c>
      <c r="O319">
        <v>1.5817962057911501</v>
      </c>
      <c r="P319">
        <v>54.500060893922701</v>
      </c>
    </row>
    <row r="320" spans="1:17" hidden="1" x14ac:dyDescent="0.3">
      <c r="A320" t="s">
        <v>746</v>
      </c>
      <c r="B320" t="s">
        <v>747</v>
      </c>
      <c r="C320" t="str">
        <f>IFERROR(VLOOKUP(Table1[[#This Row],[Ticker]],[1]!Table1[[Symbol]:[Industry]],2,FALSE),"-")</f>
        <v>-</v>
      </c>
      <c r="D320" t="s">
        <v>568</v>
      </c>
      <c r="E320">
        <v>20594.689219779899</v>
      </c>
      <c r="F320">
        <v>827.3</v>
      </c>
      <c r="G320">
        <v>-34.635196302875102</v>
      </c>
      <c r="H320">
        <v>-4.9652730799422704</v>
      </c>
      <c r="I320">
        <v>-17.848466172841</v>
      </c>
      <c r="J320">
        <v>-4.7397361174971104</v>
      </c>
      <c r="K320">
        <v>826.49766989353395</v>
      </c>
      <c r="L320">
        <v>855.41977971569395</v>
      </c>
      <c r="M320">
        <v>51.3493221011706</v>
      </c>
      <c r="N320">
        <v>1.06836914781151</v>
      </c>
      <c r="O320">
        <v>17.732382448930199</v>
      </c>
      <c r="P320">
        <v>9.1064952192548603</v>
      </c>
      <c r="Q320">
        <v>-0.16787410519264201</v>
      </c>
    </row>
    <row r="321" spans="1:17" hidden="1" x14ac:dyDescent="0.3">
      <c r="A321" t="s">
        <v>748</v>
      </c>
      <c r="B321" t="s">
        <v>749</v>
      </c>
      <c r="C321" t="str">
        <f>IFERROR(VLOOKUP(Table1[[#This Row],[Ticker]],[1]!Table1[[Symbol]:[Industry]],2,FALSE),"-")</f>
        <v>-</v>
      </c>
      <c r="E321">
        <v>20512.718488074999</v>
      </c>
      <c r="F321">
        <v>1969.55</v>
      </c>
      <c r="G321">
        <v>738.15259596320197</v>
      </c>
      <c r="H321">
        <v>-14.4124842359971</v>
      </c>
      <c r="I321">
        <v>437.67101444045801</v>
      </c>
      <c r="J321">
        <v>-9.2490981773819296</v>
      </c>
      <c r="K321">
        <v>2073.4745644536301</v>
      </c>
      <c r="L321">
        <v>1331.87045805925</v>
      </c>
      <c r="M321">
        <v>42.056940944622198</v>
      </c>
      <c r="N321">
        <v>0.46692794937843801</v>
      </c>
      <c r="O321">
        <v>54.235739128227202</v>
      </c>
      <c r="P321">
        <v>815.218401486988</v>
      </c>
      <c r="Q321">
        <v>0.32587045134678899</v>
      </c>
    </row>
    <row r="322" spans="1:17" x14ac:dyDescent="0.3">
      <c r="A322" t="s">
        <v>750</v>
      </c>
      <c r="B322" t="s">
        <v>751</v>
      </c>
      <c r="C322" t="str">
        <f>IFERROR(VLOOKUP(Table1[[#This Row],[Ticker]],[1]!Table1[[Symbol]:[Industry]],2,FALSE),"-")</f>
        <v>-</v>
      </c>
      <c r="D322" t="s">
        <v>62</v>
      </c>
      <c r="E322">
        <v>20467.0224624</v>
      </c>
      <c r="F322">
        <v>804</v>
      </c>
      <c r="G322">
        <v>37.927033193396802</v>
      </c>
      <c r="H322">
        <v>18.6211927862743</v>
      </c>
      <c r="I322">
        <v>4.9051647843417001</v>
      </c>
      <c r="J322">
        <v>6.4844692820022196</v>
      </c>
      <c r="K322">
        <v>678.08420840137001</v>
      </c>
      <c r="L322">
        <v>633.33970233471598</v>
      </c>
      <c r="M322">
        <v>80.625191750987796</v>
      </c>
      <c r="N322">
        <v>3.0185884839492898</v>
      </c>
      <c r="O322">
        <v>1.1131840796019901</v>
      </c>
      <c r="P322">
        <v>68.324086674343107</v>
      </c>
      <c r="Q322">
        <v>3.3753281492833999E-2</v>
      </c>
    </row>
    <row r="323" spans="1:17" x14ac:dyDescent="0.3">
      <c r="A323" t="s">
        <v>752</v>
      </c>
      <c r="B323" t="s">
        <v>753</v>
      </c>
      <c r="C323" t="str">
        <f>IFERROR(VLOOKUP(Table1[[#This Row],[Ticker]],[1]!Table1[[Symbol]:[Industry]],2,FALSE),"-")</f>
        <v>-</v>
      </c>
      <c r="D323" t="s">
        <v>477</v>
      </c>
      <c r="E323">
        <v>20383.475492879999</v>
      </c>
      <c r="F323">
        <v>784.8</v>
      </c>
      <c r="G323">
        <v>6.2906559564937998</v>
      </c>
      <c r="H323">
        <v>-6.9127997023153798</v>
      </c>
      <c r="I323">
        <v>-9.3481121466255406</v>
      </c>
      <c r="J323">
        <v>-3.24487763725622</v>
      </c>
      <c r="K323">
        <v>769.33887210374303</v>
      </c>
      <c r="L323">
        <v>724.685137168663</v>
      </c>
      <c r="M323">
        <v>48.031231464272203</v>
      </c>
      <c r="N323">
        <v>2.50947278500538</v>
      </c>
      <c r="O323">
        <v>16.424566768603398</v>
      </c>
      <c r="P323">
        <v>40.393559928443601</v>
      </c>
      <c r="Q323">
        <v>1.6718993477561998E-2</v>
      </c>
    </row>
    <row r="324" spans="1:17" x14ac:dyDescent="0.3">
      <c r="A324" t="s">
        <v>754</v>
      </c>
      <c r="B324" t="s">
        <v>755</v>
      </c>
      <c r="C324" t="str">
        <f>IFERROR(VLOOKUP(Table1[[#This Row],[Ticker]],[1]!Table1[[Symbol]:[Industry]],2,FALSE),"-")</f>
        <v>-</v>
      </c>
      <c r="D324" t="s">
        <v>378</v>
      </c>
      <c r="E324">
        <v>20305.058411959999</v>
      </c>
      <c r="F324">
        <v>506.8</v>
      </c>
      <c r="G324">
        <v>59.8346373778081</v>
      </c>
      <c r="H324">
        <v>16.239970842226199</v>
      </c>
      <c r="I324">
        <v>22.613363298214001</v>
      </c>
      <c r="J324">
        <v>-12.8502902165562</v>
      </c>
      <c r="K324">
        <v>429.08113804394497</v>
      </c>
      <c r="L324">
        <v>369.229530223994</v>
      </c>
      <c r="M324">
        <v>60.187434751817698</v>
      </c>
      <c r="N324">
        <v>3.40143953515613</v>
      </c>
      <c r="O324">
        <v>13.328729281767901</v>
      </c>
      <c r="P324">
        <v>102.67946410717801</v>
      </c>
      <c r="Q324">
        <v>4.1053063213240003E-2</v>
      </c>
    </row>
    <row r="325" spans="1:17" x14ac:dyDescent="0.3">
      <c r="A325" t="s">
        <v>756</v>
      </c>
      <c r="B325" t="s">
        <v>757</v>
      </c>
      <c r="C325" t="str">
        <f>IFERROR(VLOOKUP(Table1[[#This Row],[Ticker]],[1]!Table1[[Symbol]:[Industry]],2,FALSE),"-")</f>
        <v>-</v>
      </c>
      <c r="D325" t="s">
        <v>230</v>
      </c>
      <c r="E325">
        <v>20210.3056067</v>
      </c>
      <c r="F325">
        <v>1393.25</v>
      </c>
      <c r="G325">
        <v>235.60790510370401</v>
      </c>
      <c r="H325">
        <v>2.6175025495897399</v>
      </c>
      <c r="I325">
        <v>100.483215087004</v>
      </c>
      <c r="J325">
        <v>-2.7553657872845498</v>
      </c>
      <c r="K325">
        <v>1202.0785883589799</v>
      </c>
      <c r="L325">
        <v>873.35337264435498</v>
      </c>
      <c r="M325">
        <v>65.174042257231804</v>
      </c>
      <c r="N325">
        <v>0.85808635849630699</v>
      </c>
      <c r="O325">
        <v>2.9965907051857199</v>
      </c>
      <c r="P325">
        <v>263.77284595300199</v>
      </c>
      <c r="Q325">
        <v>0.17181570816292899</v>
      </c>
    </row>
    <row r="326" spans="1:17" x14ac:dyDescent="0.3">
      <c r="A326" t="s">
        <v>758</v>
      </c>
      <c r="B326" t="s">
        <v>759</v>
      </c>
      <c r="C326" t="str">
        <f>IFERROR(VLOOKUP(Table1[[#This Row],[Ticker]],[1]!Table1[[Symbol]:[Industry]],2,FALSE),"-")</f>
        <v>-</v>
      </c>
      <c r="D326" t="s">
        <v>302</v>
      </c>
      <c r="E326">
        <v>20195.724126599998</v>
      </c>
      <c r="F326">
        <v>1837</v>
      </c>
      <c r="G326">
        <v>-2.2047361761381601</v>
      </c>
      <c r="H326">
        <v>-2.70836334223159</v>
      </c>
      <c r="I326">
        <v>-29.299797275386101</v>
      </c>
      <c r="J326">
        <v>-4.3180366485676904</v>
      </c>
      <c r="K326">
        <v>1858.5965524515</v>
      </c>
      <c r="L326">
        <v>1833.9874893506101</v>
      </c>
      <c r="M326">
        <v>43.421977838782396</v>
      </c>
      <c r="N326">
        <v>0.79924423784690002</v>
      </c>
      <c r="O326">
        <v>33.856831790963497</v>
      </c>
      <c r="P326">
        <v>31.958910997773099</v>
      </c>
      <c r="Q326">
        <v>6.8344192703645001E-2</v>
      </c>
    </row>
    <row r="327" spans="1:17" hidden="1" x14ac:dyDescent="0.3">
      <c r="A327" t="s">
        <v>760</v>
      </c>
      <c r="B327" t="s">
        <v>761</v>
      </c>
      <c r="C327" t="str">
        <f>IFERROR(VLOOKUP(Table1[[#This Row],[Ticker]],[1]!Table1[[Symbol]:[Industry]],2,FALSE),"-")</f>
        <v>-</v>
      </c>
      <c r="D327" t="s">
        <v>140</v>
      </c>
      <c r="E327">
        <v>20173.740000000002</v>
      </c>
      <c r="F327">
        <v>140.52000000000001</v>
      </c>
      <c r="G327">
        <v>6.7000494692127202</v>
      </c>
      <c r="H327">
        <v>7.7669202432330602</v>
      </c>
      <c r="I327">
        <v>-6.8104714165121099</v>
      </c>
      <c r="J327">
        <v>0.75492466745394005</v>
      </c>
      <c r="K327">
        <v>132.43368728966399</v>
      </c>
      <c r="L327">
        <v>127.30131553928901</v>
      </c>
      <c r="M327">
        <v>53.328059728626101</v>
      </c>
      <c r="N327">
        <v>0.91566022772809097</v>
      </c>
      <c r="O327">
        <v>2.0139481924281002</v>
      </c>
      <c r="P327">
        <v>33.828571428571401</v>
      </c>
    </row>
    <row r="328" spans="1:17" hidden="1" x14ac:dyDescent="0.3">
      <c r="A328" t="s">
        <v>762</v>
      </c>
      <c r="B328" t="s">
        <v>763</v>
      </c>
      <c r="C328" t="str">
        <f>IFERROR(VLOOKUP(Table1[[#This Row],[Ticker]],[1]!Table1[[Symbol]:[Industry]],2,FALSE),"-")</f>
        <v>-</v>
      </c>
      <c r="D328" t="s">
        <v>140</v>
      </c>
      <c r="E328">
        <v>20155.501969815999</v>
      </c>
      <c r="F328">
        <v>333.1</v>
      </c>
      <c r="G328">
        <v>-16.3433431520371</v>
      </c>
      <c r="H328">
        <v>-7.6692033202599896</v>
      </c>
      <c r="I328">
        <v>-6.7976687182386302</v>
      </c>
      <c r="J328">
        <v>-3.1216299209543701</v>
      </c>
      <c r="K328">
        <v>342.19998408769698</v>
      </c>
      <c r="L328">
        <v>334.484749044664</v>
      </c>
      <c r="M328">
        <v>42.778347382377802</v>
      </c>
      <c r="N328">
        <v>2.4696549119039202</v>
      </c>
      <c r="O328">
        <v>9.5767036925848092</v>
      </c>
      <c r="P328">
        <v>12.533783783783701</v>
      </c>
      <c r="Q328">
        <v>-0.10379904096142301</v>
      </c>
    </row>
    <row r="329" spans="1:17" x14ac:dyDescent="0.3">
      <c r="A329" t="s">
        <v>764</v>
      </c>
      <c r="B329" t="s">
        <v>765</v>
      </c>
      <c r="C329" t="str">
        <f>IFERROR(VLOOKUP(Table1[[#This Row],[Ticker]],[1]!Table1[[Symbol]:[Industry]],2,FALSE),"-")</f>
        <v>-</v>
      </c>
      <c r="D329" t="s">
        <v>375</v>
      </c>
      <c r="E329">
        <v>20123.904753225001</v>
      </c>
      <c r="F329">
        <v>325.45</v>
      </c>
      <c r="G329">
        <v>61.836213891689802</v>
      </c>
      <c r="H329">
        <v>-0.341207111683825</v>
      </c>
      <c r="I329">
        <v>46.331177459155398</v>
      </c>
      <c r="J329">
        <v>-1.64651123366031</v>
      </c>
      <c r="K329">
        <v>306.68570980611798</v>
      </c>
      <c r="L329">
        <v>251.17522386773999</v>
      </c>
      <c r="M329">
        <v>40.503326545884903</v>
      </c>
      <c r="N329">
        <v>0.57091449720662701</v>
      </c>
      <c r="O329">
        <v>9.3562759256414108</v>
      </c>
      <c r="P329">
        <v>91.384886798000494</v>
      </c>
      <c r="Q329">
        <v>5.0349277673957998E-2</v>
      </c>
    </row>
    <row r="330" spans="1:17" x14ac:dyDescent="0.3">
      <c r="A330" t="s">
        <v>766</v>
      </c>
      <c r="B330" t="s">
        <v>767</v>
      </c>
      <c r="C330" t="str">
        <f>IFERROR(VLOOKUP(Table1[[#This Row],[Ticker]],[1]!Table1[[Symbol]:[Industry]],2,FALSE),"-")</f>
        <v>-</v>
      </c>
      <c r="D330" t="s">
        <v>545</v>
      </c>
      <c r="E330">
        <v>19973.75675502</v>
      </c>
      <c r="F330">
        <v>3923.9</v>
      </c>
      <c r="G330">
        <v>112.369695887616</v>
      </c>
      <c r="H330">
        <v>-4.3430215718016996</v>
      </c>
      <c r="I330">
        <v>12.997720464343599</v>
      </c>
      <c r="J330">
        <v>-1.84071089902561</v>
      </c>
      <c r="K330">
        <v>3768.12949540613</v>
      </c>
      <c r="L330">
        <v>3223.9502242962699</v>
      </c>
      <c r="M330">
        <v>60.378837652342597</v>
      </c>
      <c r="N330">
        <v>0.544492157630736</v>
      </c>
      <c r="O330">
        <v>8.8203063278880602</v>
      </c>
      <c r="P330">
        <v>178.014737140427</v>
      </c>
      <c r="Q330">
        <v>9.4671667294508002E-2</v>
      </c>
    </row>
    <row r="331" spans="1:17" x14ac:dyDescent="0.3">
      <c r="A331" t="s">
        <v>768</v>
      </c>
      <c r="B331" t="s">
        <v>769</v>
      </c>
      <c r="C331" t="str">
        <f>IFERROR(VLOOKUP(Table1[[#This Row],[Ticker]],[1]!Table1[[Symbol]:[Industry]],2,FALSE),"-")</f>
        <v>-</v>
      </c>
      <c r="D331" t="s">
        <v>46</v>
      </c>
      <c r="E331">
        <v>19868.20527726</v>
      </c>
      <c r="F331">
        <v>316.45</v>
      </c>
      <c r="G331">
        <v>135.40450200470301</v>
      </c>
      <c r="H331">
        <v>7.0124827198756696</v>
      </c>
      <c r="I331">
        <v>79.527026010703594</v>
      </c>
      <c r="J331">
        <v>-5.06720129772033</v>
      </c>
      <c r="K331">
        <v>290.477945647399</v>
      </c>
      <c r="L331">
        <v>226.096429991902</v>
      </c>
      <c r="M331">
        <v>47.863175241832202</v>
      </c>
      <c r="N331">
        <v>0.74660039998736005</v>
      </c>
      <c r="O331">
        <v>6.6835203033654702</v>
      </c>
      <c r="P331">
        <v>165.366876310272</v>
      </c>
      <c r="Q331">
        <v>0.13575191627611599</v>
      </c>
    </row>
    <row r="332" spans="1:17" x14ac:dyDescent="0.3">
      <c r="A332" t="s">
        <v>770</v>
      </c>
      <c r="B332" t="s">
        <v>771</v>
      </c>
      <c r="C332" t="str">
        <f>IFERROR(VLOOKUP(Table1[[#This Row],[Ticker]],[1]!Table1[[Symbol]:[Industry]],2,FALSE),"-")</f>
        <v>-</v>
      </c>
      <c r="D332" t="s">
        <v>526</v>
      </c>
      <c r="E332">
        <v>19865.613442038</v>
      </c>
      <c r="F332">
        <v>164.71</v>
      </c>
      <c r="G332">
        <v>-39.178108180269703</v>
      </c>
      <c r="H332">
        <v>2.8217084771816099</v>
      </c>
      <c r="I332">
        <v>-24.972393966079899</v>
      </c>
      <c r="J332">
        <v>-6.9071267332642501</v>
      </c>
      <c r="K332">
        <v>164.10722972731401</v>
      </c>
      <c r="L332">
        <v>170.17523502180799</v>
      </c>
      <c r="M332">
        <v>39.593977791647703</v>
      </c>
      <c r="N332">
        <v>0.81658153021399704</v>
      </c>
      <c r="O332">
        <v>38.121546961325897</v>
      </c>
      <c r="P332">
        <v>15.789103690685399</v>
      </c>
      <c r="Q332">
        <v>1.9534809128321999E-2</v>
      </c>
    </row>
    <row r="333" spans="1:17" x14ac:dyDescent="0.3">
      <c r="A333" t="s">
        <v>772</v>
      </c>
      <c r="B333" t="s">
        <v>773</v>
      </c>
      <c r="C333" t="str">
        <f>IFERROR(VLOOKUP(Table1[[#This Row],[Ticker]],[1]!Table1[[Symbol]:[Industry]],2,FALSE),"-")</f>
        <v>-</v>
      </c>
      <c r="D333" t="s">
        <v>278</v>
      </c>
      <c r="E333">
        <v>19842.784145424001</v>
      </c>
      <c r="F333">
        <v>200.61</v>
      </c>
      <c r="G333">
        <v>37.9444264933528</v>
      </c>
      <c r="H333">
        <v>1.1200303076809199</v>
      </c>
      <c r="I333">
        <v>1.2328805021853</v>
      </c>
      <c r="J333">
        <v>-7.0552016714111199</v>
      </c>
      <c r="K333">
        <v>199.461993440534</v>
      </c>
      <c r="L333">
        <v>180.30227320542701</v>
      </c>
      <c r="M333">
        <v>42.871247789075802</v>
      </c>
      <c r="N333">
        <v>0.99048890544533197</v>
      </c>
      <c r="O333">
        <v>14.8497083894122</v>
      </c>
      <c r="P333">
        <v>67.174999999999997</v>
      </c>
      <c r="Q333">
        <v>1.463661935797E-3</v>
      </c>
    </row>
    <row r="334" spans="1:17" x14ac:dyDescent="0.3">
      <c r="A334" t="s">
        <v>774</v>
      </c>
      <c r="B334" t="s">
        <v>775</v>
      </c>
      <c r="C334" t="str">
        <f>IFERROR(VLOOKUP(Table1[[#This Row],[Ticker]],[1]!Table1[[Symbol]:[Industry]],2,FALSE),"-")</f>
        <v>-</v>
      </c>
      <c r="D334" t="s">
        <v>80</v>
      </c>
      <c r="E334">
        <v>19764.676125099999</v>
      </c>
      <c r="F334">
        <v>836.45</v>
      </c>
      <c r="G334">
        <v>-36.968172019447501</v>
      </c>
      <c r="H334">
        <v>3.8776565157650298</v>
      </c>
      <c r="I334">
        <v>-27.912226604351101</v>
      </c>
      <c r="J334">
        <v>-5.6242048244550196</v>
      </c>
      <c r="K334">
        <v>820.57450501419396</v>
      </c>
      <c r="L334">
        <v>858.18775377330701</v>
      </c>
      <c r="M334">
        <v>46.267421652636102</v>
      </c>
      <c r="N334">
        <v>1.59203122494831</v>
      </c>
      <c r="O334">
        <v>26.510849423157399</v>
      </c>
      <c r="P334">
        <v>19.492857142857101</v>
      </c>
      <c r="Q334">
        <v>-9.0530996802480002E-2</v>
      </c>
    </row>
    <row r="335" spans="1:17" x14ac:dyDescent="0.3">
      <c r="A335" t="s">
        <v>776</v>
      </c>
      <c r="B335" t="s">
        <v>777</v>
      </c>
      <c r="C335" t="str">
        <f>IFERROR(VLOOKUP(Table1[[#This Row],[Ticker]],[1]!Table1[[Symbol]:[Industry]],2,FALSE),"-")</f>
        <v>-</v>
      </c>
      <c r="D335" t="s">
        <v>148</v>
      </c>
      <c r="E335">
        <v>19724.26245165</v>
      </c>
      <c r="F335">
        <v>620.5</v>
      </c>
      <c r="G335">
        <v>27.6998841473699</v>
      </c>
      <c r="H335">
        <v>0.400674328459315</v>
      </c>
      <c r="I335">
        <v>36.650587809349702</v>
      </c>
      <c r="J335">
        <v>0.44622957167120703</v>
      </c>
      <c r="K335">
        <v>566.86628880433898</v>
      </c>
      <c r="L335">
        <v>482.35031296597901</v>
      </c>
      <c r="M335">
        <v>67.891772192775093</v>
      </c>
      <c r="N335">
        <v>1.1738561430159</v>
      </c>
      <c r="O335">
        <v>8.9605157131345603</v>
      </c>
      <c r="P335">
        <v>98.878205128205096</v>
      </c>
      <c r="Q335">
        <v>0.158041202236679</v>
      </c>
    </row>
    <row r="336" spans="1:17" hidden="1" x14ac:dyDescent="0.3">
      <c r="A336" t="s">
        <v>778</v>
      </c>
      <c r="B336" t="s">
        <v>779</v>
      </c>
      <c r="C336" t="str">
        <f>IFERROR(VLOOKUP(Table1[[#This Row],[Ticker]],[1]!Table1[[Symbol]:[Industry]],2,FALSE),"-")</f>
        <v>-</v>
      </c>
      <c r="D336" t="s">
        <v>542</v>
      </c>
      <c r="E336">
        <v>19674.70029728</v>
      </c>
      <c r="F336">
        <v>1897.9</v>
      </c>
      <c r="G336">
        <v>-22.3139364698993</v>
      </c>
      <c r="H336">
        <v>4.1795787952873598</v>
      </c>
      <c r="I336">
        <v>-2.06865186855102</v>
      </c>
      <c r="J336">
        <v>-3.59917060894358</v>
      </c>
      <c r="K336">
        <v>1753.5736768679701</v>
      </c>
      <c r="L336">
        <v>1728.2755703094299</v>
      </c>
      <c r="M336">
        <v>52.519668927229603</v>
      </c>
      <c r="N336">
        <v>0.86540890836682305</v>
      </c>
      <c r="O336">
        <v>4.5892828916170396</v>
      </c>
      <c r="P336">
        <v>29.797565312542702</v>
      </c>
      <c r="Q336">
        <v>-6.8748727256074005E-2</v>
      </c>
    </row>
    <row r="337" spans="1:17" hidden="1" x14ac:dyDescent="0.3">
      <c r="A337" t="s">
        <v>780</v>
      </c>
      <c r="B337" t="s">
        <v>781</v>
      </c>
      <c r="C337" t="str">
        <f>IFERROR(VLOOKUP(Table1[[#This Row],[Ticker]],[1]!Table1[[Symbol]:[Industry]],2,FALSE),"-")</f>
        <v>-</v>
      </c>
      <c r="D337" t="s">
        <v>507</v>
      </c>
      <c r="E337">
        <v>19634.977164439999</v>
      </c>
      <c r="F337">
        <v>1740.4</v>
      </c>
      <c r="G337">
        <v>18.711977576901699</v>
      </c>
      <c r="H337">
        <v>-9.0763881366049297</v>
      </c>
      <c r="I337">
        <v>-0.32577227909230899</v>
      </c>
      <c r="J337">
        <v>-1.4374942554893799</v>
      </c>
      <c r="K337">
        <v>1696.3121214053999</v>
      </c>
      <c r="M337">
        <v>46.003279720249203</v>
      </c>
      <c r="N337">
        <v>0.70419734854372695</v>
      </c>
      <c r="O337">
        <v>9.2823488853137093</v>
      </c>
      <c r="P337">
        <v>53.096410978184302</v>
      </c>
    </row>
    <row r="338" spans="1:17" x14ac:dyDescent="0.3">
      <c r="A338" t="s">
        <v>782</v>
      </c>
      <c r="B338" t="s">
        <v>783</v>
      </c>
      <c r="C338" t="str">
        <f>IFERROR(VLOOKUP(Table1[[#This Row],[Ticker]],[1]!Table1[[Symbol]:[Industry]],2,FALSE),"-")</f>
        <v>-</v>
      </c>
      <c r="D338" t="s">
        <v>391</v>
      </c>
      <c r="E338">
        <v>19545.409870176001</v>
      </c>
      <c r="F338">
        <v>122.16</v>
      </c>
      <c r="G338">
        <v>-7.143928789027</v>
      </c>
      <c r="H338">
        <v>1.00232692177977E-2</v>
      </c>
      <c r="I338">
        <v>-12.5200864330745</v>
      </c>
      <c r="J338">
        <v>-3.6841126585563999</v>
      </c>
      <c r="K338">
        <v>117.686001728123</v>
      </c>
      <c r="L338">
        <v>115.35735791655</v>
      </c>
      <c r="M338">
        <v>66.452822364038596</v>
      </c>
      <c r="N338">
        <v>1.03884795401047</v>
      </c>
      <c r="O338">
        <v>12.148002619515299</v>
      </c>
      <c r="P338">
        <v>20.413997042878201</v>
      </c>
      <c r="Q338">
        <v>0.106209675151376</v>
      </c>
    </row>
    <row r="339" spans="1:17" hidden="1" x14ac:dyDescent="0.3">
      <c r="A339" t="s">
        <v>784</v>
      </c>
      <c r="B339" t="s">
        <v>785</v>
      </c>
      <c r="C339" t="str">
        <f>IFERROR(VLOOKUP(Table1[[#This Row],[Ticker]],[1]!Table1[[Symbol]:[Industry]],2,FALSE),"-")</f>
        <v>-</v>
      </c>
      <c r="D339" t="s">
        <v>140</v>
      </c>
      <c r="E339">
        <v>19484.617520970001</v>
      </c>
      <c r="F339">
        <v>1386.7</v>
      </c>
      <c r="G339">
        <v>175.85235140184599</v>
      </c>
      <c r="H339">
        <v>3.34311710253137</v>
      </c>
      <c r="I339">
        <v>52.5196816284314</v>
      </c>
      <c r="J339">
        <v>-2.9381972984783702</v>
      </c>
      <c r="K339">
        <v>1308.52829567155</v>
      </c>
      <c r="M339">
        <v>59.8685842710956</v>
      </c>
      <c r="N339">
        <v>1.30312293988553</v>
      </c>
      <c r="O339">
        <v>7.3628037787553096</v>
      </c>
      <c r="P339">
        <v>212.319819819819</v>
      </c>
    </row>
    <row r="340" spans="1:17" x14ac:dyDescent="0.3">
      <c r="A340" t="s">
        <v>786</v>
      </c>
      <c r="B340" t="s">
        <v>787</v>
      </c>
      <c r="C340" t="str">
        <f>IFERROR(VLOOKUP(Table1[[#This Row],[Ticker]],[1]!Table1[[Symbol]:[Industry]],2,FALSE),"-")</f>
        <v>-</v>
      </c>
      <c r="D340" t="s">
        <v>568</v>
      </c>
      <c r="E340">
        <v>19455.8563675</v>
      </c>
      <c r="F340">
        <v>1513.75</v>
      </c>
      <c r="G340">
        <v>-35.529426101993799</v>
      </c>
      <c r="H340">
        <v>1.3837344826934099</v>
      </c>
      <c r="I340">
        <v>-17.8702144042703</v>
      </c>
      <c r="J340">
        <v>-4.5490972965327297</v>
      </c>
      <c r="K340">
        <v>1413.1062430980501</v>
      </c>
      <c r="L340">
        <v>1473.9413651751399</v>
      </c>
      <c r="M340">
        <v>74.4740958075609</v>
      </c>
      <c r="N340">
        <v>1.0737189983982001</v>
      </c>
      <c r="O340">
        <v>17.023947151114701</v>
      </c>
      <c r="P340">
        <v>19.2868400315208</v>
      </c>
      <c r="Q340">
        <v>-9.0817092603307004E-2</v>
      </c>
    </row>
    <row r="341" spans="1:17" x14ac:dyDescent="0.3">
      <c r="A341" t="s">
        <v>788</v>
      </c>
      <c r="B341" t="s">
        <v>789</v>
      </c>
      <c r="C341" t="str">
        <f>IFERROR(VLOOKUP(Table1[[#This Row],[Ticker]],[1]!Table1[[Symbol]:[Industry]],2,FALSE),"-")</f>
        <v>-</v>
      </c>
      <c r="D341" t="s">
        <v>278</v>
      </c>
      <c r="E341">
        <v>19454.366582279999</v>
      </c>
      <c r="F341">
        <v>394.2</v>
      </c>
      <c r="G341">
        <v>167.18326701886599</v>
      </c>
      <c r="H341">
        <v>6.8893342090828096</v>
      </c>
      <c r="I341">
        <v>16.954236897031901</v>
      </c>
      <c r="J341">
        <v>-7.6507589780693097</v>
      </c>
      <c r="K341">
        <v>359.78275186719702</v>
      </c>
      <c r="L341">
        <v>309.37079314963</v>
      </c>
      <c r="M341">
        <v>65.4209134683868</v>
      </c>
      <c r="N341">
        <v>1.9791257351920399</v>
      </c>
      <c r="O341">
        <v>6.1643835616438301</v>
      </c>
      <c r="P341">
        <v>214.10358565736999</v>
      </c>
      <c r="Q341">
        <v>0.18246570058461001</v>
      </c>
    </row>
    <row r="342" spans="1:17" x14ac:dyDescent="0.3">
      <c r="A342" t="s">
        <v>790</v>
      </c>
      <c r="B342" t="s">
        <v>791</v>
      </c>
      <c r="C342" t="str">
        <f>IFERROR(VLOOKUP(Table1[[#This Row],[Ticker]],[1]!Table1[[Symbol]:[Industry]],2,FALSE),"-")</f>
        <v>-</v>
      </c>
      <c r="D342" t="s">
        <v>480</v>
      </c>
      <c r="E342">
        <v>19451.65225268</v>
      </c>
      <c r="F342">
        <v>2922.8</v>
      </c>
      <c r="G342">
        <v>47.258406160460602</v>
      </c>
      <c r="H342">
        <v>31.197935894299199</v>
      </c>
      <c r="I342">
        <v>61.333116419958998</v>
      </c>
      <c r="J342">
        <v>20.9647964566892</v>
      </c>
      <c r="K342">
        <v>2337.60098033552</v>
      </c>
      <c r="L342">
        <v>1967.7441854157501</v>
      </c>
      <c r="M342">
        <v>76.253649115288994</v>
      </c>
      <c r="N342">
        <v>2.0685580928835101</v>
      </c>
      <c r="O342">
        <v>3.6677158888736598</v>
      </c>
      <c r="P342">
        <v>96.477547727883803</v>
      </c>
      <c r="Q342">
        <v>0.202395260954746</v>
      </c>
    </row>
    <row r="343" spans="1:17" x14ac:dyDescent="0.3">
      <c r="A343" t="s">
        <v>792</v>
      </c>
      <c r="B343" t="s">
        <v>793</v>
      </c>
      <c r="C343" t="str">
        <f>IFERROR(VLOOKUP(Table1[[#This Row],[Ticker]],[1]!Table1[[Symbol]:[Industry]],2,FALSE),"-")</f>
        <v>-</v>
      </c>
      <c r="D343" t="s">
        <v>613</v>
      </c>
      <c r="E343">
        <v>19162.4703446399</v>
      </c>
      <c r="F343">
        <v>38.08</v>
      </c>
      <c r="G343">
        <v>-12.545442477193101</v>
      </c>
      <c r="H343">
        <v>-3.6026052544880498</v>
      </c>
      <c r="I343">
        <v>-4.1756630347458099</v>
      </c>
      <c r="J343">
        <v>-5.6110216009818803</v>
      </c>
      <c r="K343">
        <v>38.583059735660001</v>
      </c>
      <c r="L343">
        <v>38.6192601092649</v>
      </c>
      <c r="M343">
        <v>44.906528291398097</v>
      </c>
      <c r="N343">
        <v>0.84917782107519502</v>
      </c>
      <c r="O343">
        <v>38.918067226890699</v>
      </c>
      <c r="P343">
        <v>20.506329113924</v>
      </c>
      <c r="Q343">
        <v>7.3567167260364996E-2</v>
      </c>
    </row>
    <row r="344" spans="1:17" hidden="1" x14ac:dyDescent="0.3">
      <c r="A344" t="s">
        <v>794</v>
      </c>
      <c r="B344" t="s">
        <v>795</v>
      </c>
      <c r="C344" t="str">
        <f>IFERROR(VLOOKUP(Table1[[#This Row],[Ticker]],[1]!Table1[[Symbol]:[Industry]],2,FALSE),"-")</f>
        <v>-</v>
      </c>
      <c r="D344" t="s">
        <v>129</v>
      </c>
      <c r="E344">
        <v>19134.950973014998</v>
      </c>
      <c r="F344">
        <v>13742.3</v>
      </c>
      <c r="G344">
        <v>172.26943659857699</v>
      </c>
      <c r="H344">
        <v>66.678573443814301</v>
      </c>
      <c r="I344">
        <v>118.92775240356001</v>
      </c>
      <c r="J344">
        <v>-1.5840612484610499</v>
      </c>
      <c r="K344">
        <v>10336.174817102201</v>
      </c>
      <c r="L344">
        <v>7633.6986554538398</v>
      </c>
      <c r="M344">
        <v>62.680783101853798</v>
      </c>
      <c r="N344">
        <v>0.94151848426164098</v>
      </c>
      <c r="O344">
        <v>10.898466777759101</v>
      </c>
      <c r="P344">
        <v>265.97336884154402</v>
      </c>
    </row>
    <row r="345" spans="1:17" x14ac:dyDescent="0.3">
      <c r="A345" t="s">
        <v>796</v>
      </c>
      <c r="B345" t="s">
        <v>797</v>
      </c>
      <c r="C345" t="str">
        <f>IFERROR(VLOOKUP(Table1[[#This Row],[Ticker]],[1]!Table1[[Symbol]:[Industry]],2,FALSE),"-")</f>
        <v>-</v>
      </c>
      <c r="D345" t="s">
        <v>227</v>
      </c>
      <c r="E345">
        <v>19098.79409064</v>
      </c>
      <c r="F345">
        <v>1175.7</v>
      </c>
      <c r="G345">
        <v>95.776166951453305</v>
      </c>
      <c r="H345">
        <v>-7.7264645002760801</v>
      </c>
      <c r="I345">
        <v>68.538409917290394</v>
      </c>
      <c r="J345">
        <v>-0.64867032157730897</v>
      </c>
      <c r="K345">
        <v>1170.0141605261099</v>
      </c>
      <c r="L345">
        <v>949.42549845842495</v>
      </c>
      <c r="M345">
        <v>45.683184062258498</v>
      </c>
      <c r="N345">
        <v>2.3722055205657</v>
      </c>
      <c r="O345">
        <v>14.1957982478523</v>
      </c>
      <c r="P345">
        <v>123.94285714285699</v>
      </c>
      <c r="Q345">
        <v>0.117084010154601</v>
      </c>
    </row>
    <row r="346" spans="1:17" x14ac:dyDescent="0.3">
      <c r="A346" t="s">
        <v>798</v>
      </c>
      <c r="B346" t="s">
        <v>799</v>
      </c>
      <c r="C346" t="str">
        <f>IFERROR(VLOOKUP(Table1[[#This Row],[Ticker]],[1]!Table1[[Symbol]:[Industry]],2,FALSE),"-")</f>
        <v>-</v>
      </c>
      <c r="D346" t="s">
        <v>162</v>
      </c>
      <c r="E346">
        <v>19076.785152249999</v>
      </c>
      <c r="F346">
        <v>6479.5</v>
      </c>
      <c r="G346">
        <v>-33.2822427209327</v>
      </c>
      <c r="H346">
        <v>2.3201301996345198</v>
      </c>
      <c r="I346">
        <v>-18.587314046598301</v>
      </c>
      <c r="J346">
        <v>-5.3467460403548701</v>
      </c>
      <c r="K346">
        <v>6100.8447807627699</v>
      </c>
      <c r="L346">
        <v>6381.8050173308202</v>
      </c>
      <c r="M346">
        <v>67.482110546965799</v>
      </c>
      <c r="N346">
        <v>0.78142831209447705</v>
      </c>
      <c r="O346">
        <v>17.137124778146401</v>
      </c>
      <c r="P346">
        <v>25.211358783346299</v>
      </c>
      <c r="Q346">
        <v>-0.14180151202237101</v>
      </c>
    </row>
    <row r="347" spans="1:17" x14ac:dyDescent="0.3">
      <c r="A347" t="s">
        <v>800</v>
      </c>
      <c r="B347" t="s">
        <v>801</v>
      </c>
      <c r="C347" t="str">
        <f>IFERROR(VLOOKUP(Table1[[#This Row],[Ticker]],[1]!Table1[[Symbol]:[Industry]],2,FALSE),"-")</f>
        <v>-</v>
      </c>
      <c r="D347" t="s">
        <v>21</v>
      </c>
      <c r="E347">
        <v>19054.883880629899</v>
      </c>
      <c r="F347">
        <v>690.3</v>
      </c>
      <c r="G347">
        <v>69.689916229700003</v>
      </c>
      <c r="H347">
        <v>2.2900662567205301</v>
      </c>
      <c r="I347">
        <v>-14.539247611584001</v>
      </c>
      <c r="J347">
        <v>-3.61705105814913</v>
      </c>
      <c r="K347">
        <v>668.21317410465599</v>
      </c>
      <c r="L347">
        <v>640.68557122210802</v>
      </c>
      <c r="M347">
        <v>63.403031651324497</v>
      </c>
      <c r="N347">
        <v>1.2924740115566</v>
      </c>
      <c r="O347">
        <v>24.851513834564699</v>
      </c>
      <c r="P347">
        <v>100.902211874272</v>
      </c>
      <c r="Q347">
        <v>4.4374624905747999E-2</v>
      </c>
    </row>
    <row r="348" spans="1:17" x14ac:dyDescent="0.3">
      <c r="A348" t="s">
        <v>802</v>
      </c>
      <c r="B348" t="s">
        <v>803</v>
      </c>
      <c r="C348" t="str">
        <f>IFERROR(VLOOKUP(Table1[[#This Row],[Ticker]],[1]!Table1[[Symbol]:[Industry]],2,FALSE),"-")</f>
        <v>-</v>
      </c>
      <c r="D348" t="s">
        <v>381</v>
      </c>
      <c r="E348">
        <v>18914.6039484299</v>
      </c>
      <c r="F348">
        <v>7971.45</v>
      </c>
      <c r="G348">
        <v>-15.8543667596562</v>
      </c>
      <c r="H348">
        <v>2.5925559840184702</v>
      </c>
      <c r="I348">
        <v>-0.75089891375802298</v>
      </c>
      <c r="J348">
        <v>-0.89765415478383104</v>
      </c>
      <c r="K348">
        <v>7261.0754274642104</v>
      </c>
      <c r="L348">
        <v>6814.9015265550097</v>
      </c>
      <c r="M348">
        <v>67.525659417886502</v>
      </c>
      <c r="N348">
        <v>0.30550208079484098</v>
      </c>
      <c r="O348">
        <v>2.6137026513369501</v>
      </c>
      <c r="P348">
        <v>45.289432435388001</v>
      </c>
      <c r="Q348">
        <v>-4.5970267509550002E-3</v>
      </c>
    </row>
    <row r="349" spans="1:17" x14ac:dyDescent="0.3">
      <c r="A349" t="s">
        <v>804</v>
      </c>
      <c r="B349" t="s">
        <v>805</v>
      </c>
      <c r="C349" t="str">
        <f>IFERROR(VLOOKUP(Table1[[#This Row],[Ticker]],[1]!Table1[[Symbol]:[Industry]],2,FALSE),"-")</f>
        <v>-</v>
      </c>
      <c r="D349" t="s">
        <v>806</v>
      </c>
      <c r="E349">
        <v>18825.831184139999</v>
      </c>
      <c r="F349">
        <v>1343.7</v>
      </c>
      <c r="G349">
        <v>-3.05558028980326</v>
      </c>
      <c r="H349">
        <v>1.3021441132215601</v>
      </c>
      <c r="I349">
        <v>-2.9623664442525901</v>
      </c>
      <c r="J349">
        <v>5.2526960322618104</v>
      </c>
      <c r="K349">
        <v>1196.3628371309101</v>
      </c>
      <c r="L349">
        <v>1139.0887242966801</v>
      </c>
      <c r="M349">
        <v>67.111625036257493</v>
      </c>
      <c r="N349">
        <v>2.3652090627322102</v>
      </c>
      <c r="O349">
        <v>3.7433951030735901</v>
      </c>
      <c r="P349">
        <v>35.981379345241102</v>
      </c>
      <c r="Q349">
        <v>2.3979511436458E-2</v>
      </c>
    </row>
    <row r="350" spans="1:17" x14ac:dyDescent="0.3">
      <c r="A350" t="s">
        <v>807</v>
      </c>
      <c r="B350" t="s">
        <v>808</v>
      </c>
      <c r="C350" t="str">
        <f>IFERROR(VLOOKUP(Table1[[#This Row],[Ticker]],[1]!Table1[[Symbol]:[Industry]],2,FALSE),"-")</f>
        <v>-</v>
      </c>
      <c r="D350" t="s">
        <v>218</v>
      </c>
      <c r="E350">
        <v>18745.522162199999</v>
      </c>
      <c r="F350">
        <v>431.1</v>
      </c>
      <c r="G350">
        <v>24.9891544098762</v>
      </c>
      <c r="H350">
        <v>9.8092504047780906</v>
      </c>
      <c r="I350">
        <v>41.440865009571503</v>
      </c>
      <c r="J350">
        <v>2.4166130989896999</v>
      </c>
      <c r="K350">
        <v>380.03832075052998</v>
      </c>
      <c r="L350">
        <v>330.93468197176799</v>
      </c>
      <c r="M350">
        <v>71.300029008635903</v>
      </c>
      <c r="N350">
        <v>0.90263479008929604</v>
      </c>
      <c r="O350">
        <v>2.0644861980978901</v>
      </c>
      <c r="P350">
        <v>56.054298642533901</v>
      </c>
      <c r="Q350">
        <v>2.6909401180859001E-2</v>
      </c>
    </row>
    <row r="351" spans="1:17" hidden="1" x14ac:dyDescent="0.3">
      <c r="A351" t="s">
        <v>809</v>
      </c>
      <c r="B351" t="s">
        <v>810</v>
      </c>
      <c r="C351" t="str">
        <f>IFERROR(VLOOKUP(Table1[[#This Row],[Ticker]],[1]!Table1[[Symbol]:[Industry]],2,FALSE),"-")</f>
        <v>-</v>
      </c>
      <c r="D351" t="s">
        <v>40</v>
      </c>
      <c r="E351">
        <v>18685.881388530001</v>
      </c>
      <c r="F351">
        <v>880.45</v>
      </c>
      <c r="G351">
        <v>-15.3473642115947</v>
      </c>
      <c r="H351">
        <v>-4.5802024414975904</v>
      </c>
      <c r="I351">
        <v>0.57003817359636</v>
      </c>
      <c r="J351">
        <v>-2.7479385812532899</v>
      </c>
      <c r="K351">
        <v>875.97243807014502</v>
      </c>
      <c r="M351">
        <v>47.024861331580503</v>
      </c>
      <c r="N351">
        <v>1.4802149060823999</v>
      </c>
      <c r="O351">
        <v>9.4667499574081209</v>
      </c>
      <c r="P351">
        <v>23.797806524184399</v>
      </c>
    </row>
    <row r="352" spans="1:17" x14ac:dyDescent="0.3">
      <c r="A352" t="s">
        <v>811</v>
      </c>
      <c r="B352" t="s">
        <v>812</v>
      </c>
      <c r="C352" t="str">
        <f>IFERROR(VLOOKUP(Table1[[#This Row],[Ticker]],[1]!Table1[[Symbol]:[Industry]],2,FALSE),"-")</f>
        <v>-</v>
      </c>
      <c r="D352" t="s">
        <v>129</v>
      </c>
      <c r="E352">
        <v>18611.901674979999</v>
      </c>
      <c r="F352">
        <v>669.4</v>
      </c>
      <c r="G352">
        <v>57.167022259862101</v>
      </c>
      <c r="H352">
        <v>-0.41281011601704098</v>
      </c>
      <c r="I352">
        <v>-3.2980944215710699</v>
      </c>
      <c r="J352">
        <v>-4.7470987230151502</v>
      </c>
      <c r="K352">
        <v>632.92879719883399</v>
      </c>
      <c r="L352">
        <v>570.61072434032201</v>
      </c>
      <c r="M352">
        <v>60.281406859533597</v>
      </c>
      <c r="N352">
        <v>1.11580302304969</v>
      </c>
      <c r="O352">
        <v>10.218105766357899</v>
      </c>
      <c r="P352">
        <v>94.989804835420898</v>
      </c>
      <c r="Q352">
        <v>4.6558388353836001E-2</v>
      </c>
    </row>
    <row r="353" spans="1:17" x14ac:dyDescent="0.3">
      <c r="A353" t="s">
        <v>813</v>
      </c>
      <c r="B353" t="s">
        <v>814</v>
      </c>
      <c r="C353" t="str">
        <f>IFERROR(VLOOKUP(Table1[[#This Row],[Ticker]],[1]!Table1[[Symbol]:[Industry]],2,FALSE),"-")</f>
        <v>-</v>
      </c>
      <c r="D353" t="s">
        <v>815</v>
      </c>
      <c r="E353">
        <v>18527.761908935001</v>
      </c>
      <c r="F353">
        <v>1930.55</v>
      </c>
      <c r="G353">
        <v>41.367602133363803</v>
      </c>
      <c r="H353">
        <v>2.4154931507888899</v>
      </c>
      <c r="I353">
        <v>18.232547135406701</v>
      </c>
      <c r="J353">
        <v>-4.6779936363083499</v>
      </c>
      <c r="K353">
        <v>1797.45058711703</v>
      </c>
      <c r="L353">
        <v>1557.50493398453</v>
      </c>
      <c r="M353">
        <v>47.3671156489022</v>
      </c>
      <c r="N353">
        <v>2.7646872530915099</v>
      </c>
      <c r="O353">
        <v>8.6633342829763595</v>
      </c>
      <c r="P353">
        <v>79.586046511627899</v>
      </c>
      <c r="Q353">
        <v>5.1753513278040002E-2</v>
      </c>
    </row>
    <row r="354" spans="1:17" x14ac:dyDescent="0.3">
      <c r="A354" t="s">
        <v>816</v>
      </c>
      <c r="B354" t="s">
        <v>817</v>
      </c>
      <c r="C354" t="str">
        <f>IFERROR(VLOOKUP(Table1[[#This Row],[Ticker]],[1]!Table1[[Symbol]:[Industry]],2,FALSE),"-")</f>
        <v>-</v>
      </c>
      <c r="D354" t="s">
        <v>148</v>
      </c>
      <c r="E354">
        <v>18495.621457023899</v>
      </c>
      <c r="F354">
        <v>141.86000000000001</v>
      </c>
      <c r="G354">
        <v>233.836357276744</v>
      </c>
      <c r="H354">
        <v>-11.955475696435</v>
      </c>
      <c r="I354">
        <v>6.6534380827887096</v>
      </c>
      <c r="J354">
        <v>-3.33881166974593</v>
      </c>
      <c r="K354">
        <v>143.725896195155</v>
      </c>
      <c r="L354">
        <v>114.94213582459599</v>
      </c>
      <c r="M354">
        <v>45.817656920066298</v>
      </c>
      <c r="N354">
        <v>0.9505896576492</v>
      </c>
      <c r="O354">
        <v>24.770900888199598</v>
      </c>
      <c r="P354">
        <v>270.75465534139101</v>
      </c>
      <c r="Q354">
        <v>0.16366179789070101</v>
      </c>
    </row>
    <row r="355" spans="1:17" x14ac:dyDescent="0.3">
      <c r="A355" t="s">
        <v>818</v>
      </c>
      <c r="B355" t="s">
        <v>819</v>
      </c>
      <c r="C355" t="str">
        <f>IFERROR(VLOOKUP(Table1[[#This Row],[Ticker]],[1]!Table1[[Symbol]:[Industry]],2,FALSE),"-")</f>
        <v>-</v>
      </c>
      <c r="D355" t="s">
        <v>642</v>
      </c>
      <c r="E355">
        <v>18482.0373225</v>
      </c>
      <c r="F355">
        <v>4438.05</v>
      </c>
      <c r="G355">
        <v>148.747317680355</v>
      </c>
      <c r="H355">
        <v>-7.0085621951474701</v>
      </c>
      <c r="I355">
        <v>46.9010938367459</v>
      </c>
      <c r="J355">
        <v>-1.58242371256786</v>
      </c>
      <c r="K355">
        <v>4043.0356766360901</v>
      </c>
      <c r="L355">
        <v>3190.93115166078</v>
      </c>
      <c r="M355">
        <v>53.081530204958199</v>
      </c>
      <c r="N355">
        <v>1.52924074907417</v>
      </c>
      <c r="O355">
        <v>9.2754700825813092</v>
      </c>
      <c r="P355">
        <v>192.16919025674699</v>
      </c>
      <c r="Q355">
        <v>0.13681742240237199</v>
      </c>
    </row>
    <row r="356" spans="1:17" x14ac:dyDescent="0.3">
      <c r="A356" t="s">
        <v>820</v>
      </c>
      <c r="B356" t="s">
        <v>821</v>
      </c>
      <c r="C356" t="str">
        <f>IFERROR(VLOOKUP(Table1[[#This Row],[Ticker]],[1]!Table1[[Symbol]:[Industry]],2,FALSE),"-")</f>
        <v>-</v>
      </c>
      <c r="D356" t="s">
        <v>613</v>
      </c>
      <c r="E356">
        <v>18396.78463934</v>
      </c>
      <c r="F356">
        <v>586.9</v>
      </c>
      <c r="G356">
        <v>101.63076187925699</v>
      </c>
      <c r="H356">
        <v>-12.714744557693299</v>
      </c>
      <c r="I356">
        <v>4.1908333290391599</v>
      </c>
      <c r="J356">
        <v>-11.0619928428882</v>
      </c>
      <c r="K356">
        <v>612.02538321812801</v>
      </c>
      <c r="L356">
        <v>536.99857472867905</v>
      </c>
      <c r="M356">
        <v>34.025193963869903</v>
      </c>
      <c r="N356">
        <v>1.25403564663673</v>
      </c>
      <c r="O356">
        <v>33.285057079570599</v>
      </c>
      <c r="P356">
        <v>173.93232205367499</v>
      </c>
      <c r="Q356">
        <v>0.120836735130003</v>
      </c>
    </row>
    <row r="357" spans="1:17" hidden="1" x14ac:dyDescent="0.3">
      <c r="A357" t="s">
        <v>822</v>
      </c>
      <c r="B357" t="s">
        <v>823</v>
      </c>
      <c r="C357" t="str">
        <f>IFERROR(VLOOKUP(Table1[[#This Row],[Ticker]],[1]!Table1[[Symbol]:[Industry]],2,FALSE),"-")</f>
        <v>-</v>
      </c>
      <c r="D357" t="s">
        <v>267</v>
      </c>
      <c r="E357">
        <v>18212.226897335</v>
      </c>
      <c r="F357">
        <v>632.15</v>
      </c>
      <c r="G357">
        <v>44.617777792259702</v>
      </c>
      <c r="H357">
        <v>13.0911030042643</v>
      </c>
      <c r="I357">
        <v>23.5969273293646</v>
      </c>
      <c r="J357">
        <v>-6.5423248399709903</v>
      </c>
      <c r="K357">
        <v>579.07970472997795</v>
      </c>
      <c r="L357">
        <v>502.88553400261998</v>
      </c>
      <c r="M357">
        <v>47.940623170390303</v>
      </c>
      <c r="N357">
        <v>1.02398896228666</v>
      </c>
      <c r="O357">
        <v>11.033773629676499</v>
      </c>
      <c r="P357">
        <v>72.718579234972594</v>
      </c>
      <c r="Q357">
        <v>-5.1819897892851997E-2</v>
      </c>
    </row>
    <row r="358" spans="1:17" hidden="1" x14ac:dyDescent="0.3">
      <c r="A358" t="s">
        <v>824</v>
      </c>
      <c r="B358" t="s">
        <v>825</v>
      </c>
      <c r="C358" t="str">
        <f>IFERROR(VLOOKUP(Table1[[#This Row],[Ticker]],[1]!Table1[[Symbol]:[Industry]],2,FALSE),"-")</f>
        <v>-</v>
      </c>
      <c r="D358" t="s">
        <v>230</v>
      </c>
      <c r="E358">
        <v>18184.602599999998</v>
      </c>
      <c r="F358">
        <v>17022</v>
      </c>
      <c r="G358">
        <v>8.7267879855842097</v>
      </c>
      <c r="H358">
        <v>1.9736906959257801</v>
      </c>
      <c r="I358">
        <v>18.269305166711</v>
      </c>
      <c r="J358">
        <v>-0.48033374620241998</v>
      </c>
      <c r="K358">
        <v>16272.191800892</v>
      </c>
      <c r="L358">
        <v>14899.1185179694</v>
      </c>
      <c r="M358">
        <v>61.887978597986198</v>
      </c>
      <c r="N358">
        <v>0.87635655921286304</v>
      </c>
      <c r="O358">
        <v>4.5361884619903696</v>
      </c>
      <c r="P358">
        <v>35.6875249103228</v>
      </c>
      <c r="Q358">
        <v>0.103416989041996</v>
      </c>
    </row>
    <row r="359" spans="1:17" x14ac:dyDescent="0.3">
      <c r="A359" t="s">
        <v>826</v>
      </c>
      <c r="B359" t="s">
        <v>827</v>
      </c>
      <c r="C359" t="str">
        <f>IFERROR(VLOOKUP(Table1[[#This Row],[Ticker]],[1]!Table1[[Symbol]:[Industry]],2,FALSE),"-")</f>
        <v>-</v>
      </c>
      <c r="D359" t="s">
        <v>119</v>
      </c>
      <c r="E359">
        <v>17917.348800799999</v>
      </c>
      <c r="F359">
        <v>715.6</v>
      </c>
      <c r="G359">
        <v>42.176370675562801</v>
      </c>
      <c r="H359">
        <v>23.537527079048601</v>
      </c>
      <c r="I359">
        <v>17.857892800724201</v>
      </c>
      <c r="J359">
        <v>-5.1626000462175803</v>
      </c>
      <c r="K359">
        <v>622.87650735317004</v>
      </c>
      <c r="L359">
        <v>542.05941004669103</v>
      </c>
      <c r="M359">
        <v>60.403632544414201</v>
      </c>
      <c r="N359">
        <v>0.88827017866531999</v>
      </c>
      <c r="O359">
        <v>4.3879262157629801</v>
      </c>
      <c r="P359">
        <v>77.436151748078302</v>
      </c>
    </row>
    <row r="360" spans="1:17" x14ac:dyDescent="0.3">
      <c r="A360" t="s">
        <v>828</v>
      </c>
      <c r="B360" t="s">
        <v>829</v>
      </c>
      <c r="C360" t="str">
        <f>IFERROR(VLOOKUP(Table1[[#This Row],[Ticker]],[1]!Table1[[Symbol]:[Industry]],2,FALSE),"-")</f>
        <v>-</v>
      </c>
      <c r="D360" t="s">
        <v>391</v>
      </c>
      <c r="E360">
        <v>17772.129181274999</v>
      </c>
      <c r="F360">
        <v>3612.75</v>
      </c>
      <c r="G360">
        <v>40.788622191024601</v>
      </c>
      <c r="H360">
        <v>-4.5720842167850497</v>
      </c>
      <c r="I360">
        <v>25.3911101128237</v>
      </c>
      <c r="J360">
        <v>-1.3818111792301699</v>
      </c>
      <c r="K360">
        <v>3403.3406494699402</v>
      </c>
      <c r="L360">
        <v>2986.2497089265598</v>
      </c>
      <c r="M360">
        <v>54.414193666868499</v>
      </c>
      <c r="N360">
        <v>0.77001863687904804</v>
      </c>
      <c r="O360">
        <v>6.2348626392637101</v>
      </c>
      <c r="P360">
        <v>68.564096582293203</v>
      </c>
      <c r="Q360">
        <v>-8.5271942775029998E-3</v>
      </c>
    </row>
    <row r="361" spans="1:17" x14ac:dyDescent="0.3">
      <c r="A361" t="s">
        <v>830</v>
      </c>
      <c r="B361" t="s">
        <v>831</v>
      </c>
      <c r="C361" t="str">
        <f>IFERROR(VLOOKUP(Table1[[#This Row],[Ticker]],[1]!Table1[[Symbol]:[Industry]],2,FALSE),"-")</f>
        <v>-</v>
      </c>
      <c r="D361" t="s">
        <v>49</v>
      </c>
      <c r="E361">
        <v>17753.533137412</v>
      </c>
      <c r="F361">
        <v>215.21</v>
      </c>
      <c r="G361">
        <v>-13.660369344769499</v>
      </c>
      <c r="H361">
        <v>-8.4999256638198197</v>
      </c>
      <c r="I361">
        <v>1.32472155085395</v>
      </c>
      <c r="J361">
        <v>-6.4701637549616704</v>
      </c>
      <c r="K361">
        <v>219.21075982075899</v>
      </c>
      <c r="L361">
        <v>212.23866413676501</v>
      </c>
      <c r="M361">
        <v>45.758484057756696</v>
      </c>
      <c r="N361">
        <v>0.81781770047491797</v>
      </c>
      <c r="O361">
        <v>34.403605780400497</v>
      </c>
      <c r="P361">
        <v>17.585029367572702</v>
      </c>
      <c r="Q361">
        <v>3.5024207185917998E-2</v>
      </c>
    </row>
    <row r="362" spans="1:17" x14ac:dyDescent="0.3">
      <c r="A362" t="s">
        <v>832</v>
      </c>
      <c r="B362" t="s">
        <v>833</v>
      </c>
      <c r="C362" t="str">
        <f>IFERROR(VLOOKUP(Table1[[#This Row],[Ticker]],[1]!Table1[[Symbol]:[Industry]],2,FALSE),"-")</f>
        <v>-</v>
      </c>
      <c r="D362" t="s">
        <v>542</v>
      </c>
      <c r="E362">
        <v>17722.346744999999</v>
      </c>
      <c r="F362">
        <v>3574.25</v>
      </c>
      <c r="G362">
        <v>-46.8941916545689</v>
      </c>
      <c r="H362">
        <v>2.2832856069987502</v>
      </c>
      <c r="I362">
        <v>-17.181989129302899</v>
      </c>
      <c r="J362">
        <v>-6.7985541009680999</v>
      </c>
      <c r="K362">
        <v>3416.2350234085998</v>
      </c>
      <c r="L362">
        <v>3543.4444141484901</v>
      </c>
      <c r="M362">
        <v>51.824825525004897</v>
      </c>
      <c r="N362">
        <v>1.08878082939488</v>
      </c>
      <c r="O362">
        <v>32.174582080156597</v>
      </c>
      <c r="P362">
        <v>24.280672473443499</v>
      </c>
      <c r="Q362">
        <v>-6.3394577654398002E-2</v>
      </c>
    </row>
    <row r="363" spans="1:17" x14ac:dyDescent="0.3">
      <c r="A363" t="s">
        <v>834</v>
      </c>
      <c r="B363" t="s">
        <v>835</v>
      </c>
      <c r="C363" t="str">
        <f>IFERROR(VLOOKUP(Table1[[#This Row],[Ticker]],[1]!Table1[[Symbol]:[Industry]],2,FALSE),"-")</f>
        <v>-</v>
      </c>
      <c r="D363" t="s">
        <v>836</v>
      </c>
      <c r="E363">
        <v>17695.508429450001</v>
      </c>
      <c r="F363">
        <v>1486.9</v>
      </c>
      <c r="G363">
        <v>174.09974455244699</v>
      </c>
      <c r="H363">
        <v>2.0958983893242</v>
      </c>
      <c r="I363">
        <v>69.764020104455696</v>
      </c>
      <c r="J363">
        <v>-3.27146814138914</v>
      </c>
      <c r="K363">
        <v>1439.2430975715699</v>
      </c>
      <c r="L363">
        <v>1148.2527279727799</v>
      </c>
      <c r="M363">
        <v>52.648021027370397</v>
      </c>
      <c r="N363">
        <v>1.06608605646097</v>
      </c>
      <c r="O363">
        <v>13.9955612347837</v>
      </c>
      <c r="P363">
        <v>208.293593199253</v>
      </c>
      <c r="Q363">
        <v>0.18961815204628199</v>
      </c>
    </row>
    <row r="364" spans="1:17" x14ac:dyDescent="0.3">
      <c r="A364" t="s">
        <v>837</v>
      </c>
      <c r="B364" t="s">
        <v>838</v>
      </c>
      <c r="C364" t="str">
        <f>IFERROR(VLOOKUP(Table1[[#This Row],[Ticker]],[1]!Table1[[Symbol]:[Industry]],2,FALSE),"-")</f>
        <v>-</v>
      </c>
      <c r="D364" t="s">
        <v>49</v>
      </c>
      <c r="E364">
        <v>17597.378015909999</v>
      </c>
      <c r="F364">
        <v>207.9</v>
      </c>
      <c r="G364">
        <v>34.293645304689797</v>
      </c>
      <c r="H364">
        <v>15.101622204277501</v>
      </c>
      <c r="I364">
        <v>10.2736526973602</v>
      </c>
      <c r="J364">
        <v>6.9224553829575699</v>
      </c>
      <c r="K364">
        <v>185.046347406226</v>
      </c>
      <c r="L364">
        <v>169.93971315087001</v>
      </c>
      <c r="M364">
        <v>76.179477820022797</v>
      </c>
      <c r="N364">
        <v>1.3132280584316101</v>
      </c>
      <c r="O364">
        <v>2.9341029341029201</v>
      </c>
      <c r="P364">
        <v>69.575856443719402</v>
      </c>
      <c r="Q364">
        <v>-3.2513046944700002E-3</v>
      </c>
    </row>
    <row r="365" spans="1:17" hidden="1" x14ac:dyDescent="0.3">
      <c r="A365" t="s">
        <v>839</v>
      </c>
      <c r="B365" t="s">
        <v>840</v>
      </c>
      <c r="C365" t="str">
        <f>IFERROR(VLOOKUP(Table1[[#This Row],[Ticker]],[1]!Table1[[Symbol]:[Industry]],2,FALSE),"-")</f>
        <v>-</v>
      </c>
      <c r="D365" t="s">
        <v>391</v>
      </c>
      <c r="E365">
        <v>17539.4235939299</v>
      </c>
      <c r="F365">
        <v>4955.3</v>
      </c>
      <c r="G365">
        <v>63.119136498826002</v>
      </c>
      <c r="H365">
        <v>-6.3184663341149401</v>
      </c>
      <c r="I365">
        <v>26.280361011477002</v>
      </c>
      <c r="J365">
        <v>-8.6548807018775307</v>
      </c>
      <c r="K365">
        <v>4923.7738440147205</v>
      </c>
      <c r="M365">
        <v>44.919779765811299</v>
      </c>
      <c r="N365">
        <v>0.83762924886734003</v>
      </c>
      <c r="O365">
        <v>10.9922709018626</v>
      </c>
      <c r="P365">
        <v>135.96666666666599</v>
      </c>
    </row>
    <row r="366" spans="1:17" x14ac:dyDescent="0.3">
      <c r="A366" t="s">
        <v>841</v>
      </c>
      <c r="B366" t="s">
        <v>842</v>
      </c>
      <c r="C366" t="str">
        <f>IFERROR(VLOOKUP(Table1[[#This Row],[Ticker]],[1]!Table1[[Symbol]:[Industry]],2,FALSE),"-")</f>
        <v>-</v>
      </c>
      <c r="D366" t="s">
        <v>286</v>
      </c>
      <c r="E366">
        <v>17521.085270784999</v>
      </c>
      <c r="F366">
        <v>803.35</v>
      </c>
      <c r="G366">
        <v>61.5146872925311</v>
      </c>
      <c r="H366">
        <v>-1.3560101302159</v>
      </c>
      <c r="I366">
        <v>8.0656101795911805</v>
      </c>
      <c r="J366">
        <v>-5.5214778475091899</v>
      </c>
      <c r="K366">
        <v>812.94037462091103</v>
      </c>
      <c r="L366">
        <v>723.72261945808202</v>
      </c>
      <c r="M366">
        <v>41.417170201964403</v>
      </c>
      <c r="N366">
        <v>0.64378812296565002</v>
      </c>
      <c r="O366">
        <v>19.250637953569399</v>
      </c>
      <c r="P366">
        <v>90.412420004740397</v>
      </c>
      <c r="Q366">
        <v>0.17558225497142499</v>
      </c>
    </row>
    <row r="367" spans="1:17" x14ac:dyDescent="0.3">
      <c r="A367" t="s">
        <v>843</v>
      </c>
      <c r="B367" t="s">
        <v>844</v>
      </c>
      <c r="C367" t="str">
        <f>IFERROR(VLOOKUP(Table1[[#This Row],[Ticker]],[1]!Table1[[Symbol]:[Industry]],2,FALSE),"-")</f>
        <v>-</v>
      </c>
      <c r="D367" t="s">
        <v>452</v>
      </c>
      <c r="E367">
        <v>17488.977222500002</v>
      </c>
      <c r="F367">
        <v>1225</v>
      </c>
      <c r="G367">
        <v>36.4824430573874</v>
      </c>
      <c r="H367">
        <v>12.976761399125801</v>
      </c>
      <c r="I367">
        <v>15.4509541497586</v>
      </c>
      <c r="J367">
        <v>-1.3340152916949899</v>
      </c>
      <c r="K367">
        <v>1098.04072433786</v>
      </c>
      <c r="L367">
        <v>961.84521415036102</v>
      </c>
      <c r="M367">
        <v>68.161642098900003</v>
      </c>
      <c r="N367">
        <v>0.87987182012683496</v>
      </c>
      <c r="O367">
        <v>2.4489795918367401</v>
      </c>
      <c r="P367">
        <v>70.600933082654393</v>
      </c>
      <c r="Q367">
        <v>0.12781659111695501</v>
      </c>
    </row>
    <row r="368" spans="1:17" hidden="1" x14ac:dyDescent="0.3">
      <c r="A368" t="s">
        <v>845</v>
      </c>
      <c r="B368" t="s">
        <v>846</v>
      </c>
      <c r="C368" t="str">
        <f>IFERROR(VLOOKUP(Table1[[#This Row],[Ticker]],[1]!Table1[[Symbol]:[Industry]],2,FALSE),"-")</f>
        <v>-</v>
      </c>
      <c r="D368" t="s">
        <v>49</v>
      </c>
      <c r="E368">
        <v>17433.943891874998</v>
      </c>
      <c r="F368">
        <v>408.75</v>
      </c>
      <c r="G368">
        <v>-2.4869981274649602</v>
      </c>
      <c r="H368">
        <v>15.547828965870499</v>
      </c>
      <c r="I368">
        <v>13.822333964557901</v>
      </c>
      <c r="J368">
        <v>1.50830244647454</v>
      </c>
      <c r="M368">
        <v>64.3900523551589</v>
      </c>
      <c r="O368">
        <v>5.7981651376146797</v>
      </c>
      <c r="P368">
        <v>39.982876712328697</v>
      </c>
    </row>
    <row r="369" spans="1:17" x14ac:dyDescent="0.3">
      <c r="A369" t="s">
        <v>847</v>
      </c>
      <c r="B369" t="s">
        <v>848</v>
      </c>
      <c r="C369" t="str">
        <f>IFERROR(VLOOKUP(Table1[[#This Row],[Ticker]],[1]!Table1[[Symbol]:[Industry]],2,FALSE),"-")</f>
        <v>-</v>
      </c>
      <c r="D369" t="s">
        <v>375</v>
      </c>
      <c r="E369">
        <v>17304.919126179899</v>
      </c>
      <c r="F369">
        <v>543.85</v>
      </c>
      <c r="G369">
        <v>84.810634331490206</v>
      </c>
      <c r="H369">
        <v>-9.5858963283258891</v>
      </c>
      <c r="I369">
        <v>22.869035094278299</v>
      </c>
      <c r="J369">
        <v>-7.0182354153256501</v>
      </c>
      <c r="K369">
        <v>538.13678418148402</v>
      </c>
      <c r="L369">
        <v>461.367624289844</v>
      </c>
      <c r="M369">
        <v>42.0401233362632</v>
      </c>
      <c r="N369">
        <v>0.76109552556170901</v>
      </c>
      <c r="O369">
        <v>9.9567895559437201</v>
      </c>
      <c r="P369">
        <v>114.87554326353199</v>
      </c>
      <c r="Q369">
        <v>0.13869161435817401</v>
      </c>
    </row>
    <row r="370" spans="1:17" x14ac:dyDescent="0.3">
      <c r="A370" t="s">
        <v>849</v>
      </c>
      <c r="B370" t="s">
        <v>850</v>
      </c>
      <c r="C370" t="str">
        <f>IFERROR(VLOOKUP(Table1[[#This Row],[Ticker]],[1]!Table1[[Symbol]:[Industry]],2,FALSE),"-")</f>
        <v>-</v>
      </c>
      <c r="D370" t="s">
        <v>275</v>
      </c>
      <c r="E370">
        <v>17255.300802344998</v>
      </c>
      <c r="F370">
        <v>346.65</v>
      </c>
      <c r="G370">
        <v>-4.3469478746478796</v>
      </c>
      <c r="H370">
        <v>-13.531568712213099</v>
      </c>
      <c r="I370">
        <v>-24.5920449208432</v>
      </c>
      <c r="J370">
        <v>-2.18239700191089</v>
      </c>
      <c r="K370">
        <v>370.87753948733001</v>
      </c>
      <c r="L370">
        <v>375.28043240539898</v>
      </c>
      <c r="M370">
        <v>37.0912119633104</v>
      </c>
      <c r="N370">
        <v>1.5260797552412</v>
      </c>
      <c r="O370">
        <v>60.969277369104198</v>
      </c>
      <c r="P370">
        <v>24.025044722719102</v>
      </c>
      <c r="Q370">
        <v>0.107970011549443</v>
      </c>
    </row>
    <row r="371" spans="1:17" x14ac:dyDescent="0.3">
      <c r="A371" t="s">
        <v>851</v>
      </c>
      <c r="B371" t="s">
        <v>852</v>
      </c>
      <c r="C371" t="str">
        <f>IFERROR(VLOOKUP(Table1[[#This Row],[Ticker]],[1]!Table1[[Symbol]:[Industry]],2,FALSE),"-")</f>
        <v>-</v>
      </c>
      <c r="D371" t="s">
        <v>62</v>
      </c>
      <c r="E371">
        <v>17230.723449839999</v>
      </c>
      <c r="F371">
        <v>876.6</v>
      </c>
      <c r="G371">
        <v>10.165657198212299</v>
      </c>
      <c r="H371">
        <v>-12.065029322474601</v>
      </c>
      <c r="I371">
        <v>5.81944087576362</v>
      </c>
      <c r="J371">
        <v>1.5182446249549699</v>
      </c>
      <c r="K371">
        <v>923.77087424388401</v>
      </c>
      <c r="L371">
        <v>877.09507298855601</v>
      </c>
      <c r="M371">
        <v>42.613441285665502</v>
      </c>
      <c r="N371">
        <v>2.1283460260516498</v>
      </c>
      <c r="O371">
        <v>24.800365046771599</v>
      </c>
      <c r="P371">
        <v>41.011823373280798</v>
      </c>
      <c r="Q371">
        <v>-7.4498192980296002E-2</v>
      </c>
    </row>
    <row r="372" spans="1:17" x14ac:dyDescent="0.3">
      <c r="A372" t="s">
        <v>853</v>
      </c>
      <c r="B372" t="s">
        <v>854</v>
      </c>
      <c r="C372" t="str">
        <f>IFERROR(VLOOKUP(Table1[[#This Row],[Ticker]],[1]!Table1[[Symbol]:[Industry]],2,FALSE),"-")</f>
        <v>-</v>
      </c>
      <c r="D372" t="s">
        <v>855</v>
      </c>
      <c r="E372">
        <v>16964.018651449998</v>
      </c>
      <c r="F372">
        <v>763.55</v>
      </c>
      <c r="G372">
        <v>-6.4646220482178496</v>
      </c>
      <c r="H372">
        <v>10.0747882089515</v>
      </c>
      <c r="I372">
        <v>-11.0599856276705</v>
      </c>
      <c r="J372">
        <v>1.09859095933701</v>
      </c>
      <c r="K372">
        <v>684.68218246891695</v>
      </c>
      <c r="L372">
        <v>674.05120306283004</v>
      </c>
      <c r="M372">
        <v>81.802025594929404</v>
      </c>
      <c r="N372">
        <v>1.26653965674841</v>
      </c>
      <c r="O372">
        <v>11.256630214131301</v>
      </c>
      <c r="P372">
        <v>28.543771043770999</v>
      </c>
      <c r="Q372">
        <v>5.8111590363622997E-2</v>
      </c>
    </row>
    <row r="373" spans="1:17" x14ac:dyDescent="0.3">
      <c r="A373" t="s">
        <v>856</v>
      </c>
      <c r="B373" t="s">
        <v>857</v>
      </c>
      <c r="C373" t="str">
        <f>IFERROR(VLOOKUP(Table1[[#This Row],[Ticker]],[1]!Table1[[Symbol]:[Industry]],2,FALSE),"-")</f>
        <v>-</v>
      </c>
      <c r="D373" t="s">
        <v>21</v>
      </c>
      <c r="E373">
        <v>16940.1181779</v>
      </c>
      <c r="F373">
        <v>747.35</v>
      </c>
      <c r="G373">
        <v>68.0725749261141</v>
      </c>
      <c r="H373">
        <v>14.099697836609799</v>
      </c>
      <c r="I373">
        <v>10.282515937702</v>
      </c>
      <c r="J373">
        <v>-0.31740103548271598</v>
      </c>
      <c r="K373">
        <v>652.93289175736697</v>
      </c>
      <c r="L373">
        <v>565.54811990044902</v>
      </c>
      <c r="M373">
        <v>72.641148493853805</v>
      </c>
      <c r="N373">
        <v>0.66317740447936702</v>
      </c>
      <c r="O373">
        <v>2.8969023884391301</v>
      </c>
      <c r="P373">
        <v>96.386808566548396</v>
      </c>
      <c r="Q373">
        <v>7.6471593092363996E-2</v>
      </c>
    </row>
    <row r="374" spans="1:17" x14ac:dyDescent="0.3">
      <c r="A374" t="s">
        <v>858</v>
      </c>
      <c r="B374" t="s">
        <v>859</v>
      </c>
      <c r="C374" t="str">
        <f>IFERROR(VLOOKUP(Table1[[#This Row],[Ticker]],[1]!Table1[[Symbol]:[Industry]],2,FALSE),"-")</f>
        <v>-</v>
      </c>
      <c r="D374" t="s">
        <v>230</v>
      </c>
      <c r="E374">
        <v>16849.382963309999</v>
      </c>
      <c r="F374">
        <v>2121.85</v>
      </c>
      <c r="G374">
        <v>229.54730581827701</v>
      </c>
      <c r="H374">
        <v>29.017544676873101</v>
      </c>
      <c r="I374">
        <v>131.28293234893999</v>
      </c>
      <c r="J374">
        <v>1.73742918059804</v>
      </c>
      <c r="K374">
        <v>1731.11723672568</v>
      </c>
      <c r="L374">
        <v>1210.9863152635101</v>
      </c>
      <c r="M374">
        <v>57.110511608370203</v>
      </c>
      <c r="N374">
        <v>0.66824585246970003</v>
      </c>
      <c r="O374">
        <v>8.1838961283785299</v>
      </c>
      <c r="P374">
        <v>258.54173707333501</v>
      </c>
      <c r="Q374">
        <v>0.14226468727423899</v>
      </c>
    </row>
    <row r="375" spans="1:17" x14ac:dyDescent="0.3">
      <c r="A375" t="s">
        <v>860</v>
      </c>
      <c r="B375" t="s">
        <v>861</v>
      </c>
      <c r="C375" t="str">
        <f>IFERROR(VLOOKUP(Table1[[#This Row],[Ticker]],[1]!Table1[[Symbol]:[Industry]],2,FALSE),"-")</f>
        <v>-</v>
      </c>
      <c r="D375" t="s">
        <v>46</v>
      </c>
      <c r="E375">
        <v>16824.37118505</v>
      </c>
      <c r="F375">
        <v>1740.05</v>
      </c>
      <c r="G375">
        <v>10.594784517387</v>
      </c>
      <c r="H375">
        <v>6.2970778687545801</v>
      </c>
      <c r="I375">
        <v>40.5557442208233</v>
      </c>
      <c r="J375">
        <v>-2.7955392828180998</v>
      </c>
      <c r="K375">
        <v>1564.9200994846899</v>
      </c>
      <c r="L375">
        <v>1351.0626735071601</v>
      </c>
      <c r="M375">
        <v>54.982469435914801</v>
      </c>
      <c r="N375">
        <v>0.70986626255547602</v>
      </c>
      <c r="O375">
        <v>6.8934800724117</v>
      </c>
      <c r="P375">
        <v>69.769257036928593</v>
      </c>
      <c r="Q375">
        <v>-3.4143214825121997E-2</v>
      </c>
    </row>
    <row r="376" spans="1:17" x14ac:dyDescent="0.3">
      <c r="A376" t="s">
        <v>862</v>
      </c>
      <c r="B376" t="s">
        <v>863</v>
      </c>
      <c r="C376" t="str">
        <f>IFERROR(VLOOKUP(Table1[[#This Row],[Ticker]],[1]!Table1[[Symbol]:[Industry]],2,FALSE),"-")</f>
        <v>-</v>
      </c>
      <c r="D376" t="s">
        <v>72</v>
      </c>
      <c r="E376">
        <v>16803.028455660002</v>
      </c>
      <c r="F376">
        <v>3001.4</v>
      </c>
      <c r="G376">
        <v>34.125701556277399</v>
      </c>
      <c r="H376">
        <v>-2.53702131796175</v>
      </c>
      <c r="I376">
        <v>49.2523785596184</v>
      </c>
      <c r="J376">
        <v>-0.79415860822168605</v>
      </c>
      <c r="K376">
        <v>2835.1946342025199</v>
      </c>
      <c r="L376">
        <v>2395.9786553525</v>
      </c>
      <c r="M376">
        <v>60.439872561991599</v>
      </c>
      <c r="N376">
        <v>1.2321955131317599</v>
      </c>
      <c r="O376">
        <v>14.7431198773905</v>
      </c>
      <c r="P376">
        <v>72.991354466858795</v>
      </c>
      <c r="Q376">
        <v>0.16139429667723901</v>
      </c>
    </row>
    <row r="377" spans="1:17" x14ac:dyDescent="0.3">
      <c r="A377" t="s">
        <v>864</v>
      </c>
      <c r="B377" t="s">
        <v>865</v>
      </c>
      <c r="C377" t="str">
        <f>IFERROR(VLOOKUP(Table1[[#This Row],[Ticker]],[1]!Table1[[Symbol]:[Industry]],2,FALSE),"-")</f>
        <v>-</v>
      </c>
      <c r="D377" t="s">
        <v>866</v>
      </c>
      <c r="E377">
        <v>16747.171860882001</v>
      </c>
      <c r="F377">
        <v>214.22</v>
      </c>
      <c r="G377">
        <v>-11.632525821234699</v>
      </c>
      <c r="H377">
        <v>-2.4542960463918599</v>
      </c>
      <c r="I377">
        <v>10.167877591658399</v>
      </c>
      <c r="J377">
        <v>-5.09917628684879</v>
      </c>
      <c r="K377">
        <v>211.485728259008</v>
      </c>
      <c r="L377">
        <v>194.615655870891</v>
      </c>
      <c r="M377">
        <v>50.103693118756397</v>
      </c>
      <c r="N377">
        <v>0.67366823821074495</v>
      </c>
      <c r="O377">
        <v>10.8906731397628</v>
      </c>
      <c r="P377">
        <v>57.2834067547724</v>
      </c>
      <c r="Q377">
        <v>1.7655756996718001E-2</v>
      </c>
    </row>
    <row r="378" spans="1:17" x14ac:dyDescent="0.3">
      <c r="A378" t="s">
        <v>867</v>
      </c>
      <c r="B378" t="s">
        <v>868</v>
      </c>
      <c r="C378" t="str">
        <f>IFERROR(VLOOKUP(Table1[[#This Row],[Ticker]],[1]!Table1[[Symbol]:[Industry]],2,FALSE),"-")</f>
        <v>-</v>
      </c>
      <c r="D378" t="s">
        <v>177</v>
      </c>
      <c r="E378">
        <v>16731.688355279999</v>
      </c>
      <c r="F378">
        <v>296.55</v>
      </c>
      <c r="G378">
        <v>-23.085680911698901</v>
      </c>
      <c r="H378">
        <v>-3.41434005046397</v>
      </c>
      <c r="I378">
        <v>-14.1528174764964</v>
      </c>
      <c r="J378">
        <v>-6.10639529566624</v>
      </c>
      <c r="K378">
        <v>305.41921516746402</v>
      </c>
      <c r="L378">
        <v>311.777622822127</v>
      </c>
      <c r="M378">
        <v>43.602389878091699</v>
      </c>
      <c r="N378">
        <v>0.44144393139603999</v>
      </c>
      <c r="O378">
        <v>37.160681166750898</v>
      </c>
      <c r="P378">
        <v>16.5225933202357</v>
      </c>
      <c r="Q378">
        <v>-6.0316267210502997E-2</v>
      </c>
    </row>
    <row r="379" spans="1:17" x14ac:dyDescent="0.3">
      <c r="A379" t="s">
        <v>869</v>
      </c>
      <c r="B379" t="s">
        <v>870</v>
      </c>
      <c r="C379" t="str">
        <f>IFERROR(VLOOKUP(Table1[[#This Row],[Ticker]],[1]!Table1[[Symbol]:[Industry]],2,FALSE),"-")</f>
        <v>-</v>
      </c>
      <c r="D379" t="s">
        <v>46</v>
      </c>
      <c r="E379">
        <v>16716.462221270001</v>
      </c>
      <c r="F379">
        <v>1553.3</v>
      </c>
      <c r="G379">
        <v>297.493905526226</v>
      </c>
      <c r="H379">
        <v>40.593725291489697</v>
      </c>
      <c r="I379">
        <v>87.889549895772902</v>
      </c>
      <c r="J379">
        <v>1.9807307586912299</v>
      </c>
      <c r="K379">
        <v>1229.68298292135</v>
      </c>
      <c r="L379">
        <v>874.91106846553998</v>
      </c>
      <c r="M379">
        <v>67.138672759747706</v>
      </c>
      <c r="N379">
        <v>0.27916542422850898</v>
      </c>
      <c r="O379">
        <v>2.36271164617267</v>
      </c>
      <c r="P379">
        <v>332.61384208327502</v>
      </c>
      <c r="Q379">
        <v>0.16022993690212101</v>
      </c>
    </row>
    <row r="380" spans="1:17" x14ac:dyDescent="0.3">
      <c r="A380" t="s">
        <v>871</v>
      </c>
      <c r="B380" t="s">
        <v>872</v>
      </c>
      <c r="C380" t="str">
        <f>IFERROR(VLOOKUP(Table1[[#This Row],[Ticker]],[1]!Table1[[Symbol]:[Industry]],2,FALSE),"-")</f>
        <v>-</v>
      </c>
      <c r="D380" t="s">
        <v>275</v>
      </c>
      <c r="E380">
        <v>16680.591783345</v>
      </c>
      <c r="F380">
        <v>2084.35</v>
      </c>
      <c r="G380">
        <v>-9.9341145665017798</v>
      </c>
      <c r="H380">
        <v>9.5180690837450292</v>
      </c>
      <c r="I380">
        <v>-5.9654097601539302</v>
      </c>
      <c r="J380">
        <v>-0.63007923228579299</v>
      </c>
      <c r="K380">
        <v>1992.0596074760099</v>
      </c>
      <c r="L380">
        <v>1955.9421891073</v>
      </c>
      <c r="M380">
        <v>61.937030725191697</v>
      </c>
      <c r="N380">
        <v>1.2967617796948301</v>
      </c>
      <c r="O380">
        <v>13.052030609062699</v>
      </c>
      <c r="P380">
        <v>21.183139534883701</v>
      </c>
      <c r="Q380">
        <v>6.4496188819299E-2</v>
      </c>
    </row>
    <row r="381" spans="1:17" x14ac:dyDescent="0.3">
      <c r="A381" t="s">
        <v>873</v>
      </c>
      <c r="B381" t="s">
        <v>874</v>
      </c>
      <c r="C381" t="str">
        <f>IFERROR(VLOOKUP(Table1[[#This Row],[Ticker]],[1]!Table1[[Symbol]:[Industry]],2,FALSE),"-")</f>
        <v>-</v>
      </c>
      <c r="D381" t="s">
        <v>342</v>
      </c>
      <c r="E381">
        <v>16642.02833574</v>
      </c>
      <c r="F381">
        <v>713.4</v>
      </c>
      <c r="G381">
        <v>119.824898863954</v>
      </c>
      <c r="H381">
        <v>-13.1805495377659</v>
      </c>
      <c r="I381">
        <v>54.0919273886255</v>
      </c>
      <c r="J381">
        <v>-5.8706863290010398</v>
      </c>
      <c r="K381">
        <v>702.30050166657099</v>
      </c>
      <c r="L381">
        <v>550.33107197240702</v>
      </c>
      <c r="M381">
        <v>38.677149942032003</v>
      </c>
      <c r="N381">
        <v>0.35201717743238198</v>
      </c>
      <c r="O381">
        <v>16.063919259882201</v>
      </c>
      <c r="P381">
        <v>181.97628458497999</v>
      </c>
      <c r="Q381">
        <v>8.0854468372652005E-2</v>
      </c>
    </row>
    <row r="382" spans="1:17" x14ac:dyDescent="0.3">
      <c r="A382" t="s">
        <v>875</v>
      </c>
      <c r="B382" t="s">
        <v>876</v>
      </c>
      <c r="C382" t="str">
        <f>IFERROR(VLOOKUP(Table1[[#This Row],[Ticker]],[1]!Table1[[Symbol]:[Industry]],2,FALSE),"-")</f>
        <v>-</v>
      </c>
      <c r="D382" t="s">
        <v>24</v>
      </c>
      <c r="E382">
        <v>16635.121979526</v>
      </c>
      <c r="F382">
        <v>206.73</v>
      </c>
      <c r="G382">
        <v>37.0595185544435</v>
      </c>
      <c r="H382">
        <v>-3.9159138217482998</v>
      </c>
      <c r="I382">
        <v>12.4403408666287</v>
      </c>
      <c r="J382">
        <v>-8.4951441201255005</v>
      </c>
      <c r="K382">
        <v>199.09450893935701</v>
      </c>
      <c r="L382">
        <v>173.70674401483299</v>
      </c>
      <c r="M382">
        <v>51.834848348787403</v>
      </c>
      <c r="N382">
        <v>0.82346234466326595</v>
      </c>
      <c r="O382">
        <v>6.3706283558264403</v>
      </c>
      <c r="P382">
        <v>78.832179930795803</v>
      </c>
      <c r="Q382">
        <v>0.15298789015986899</v>
      </c>
    </row>
    <row r="383" spans="1:17" x14ac:dyDescent="0.3">
      <c r="A383" t="s">
        <v>877</v>
      </c>
      <c r="B383" t="s">
        <v>878</v>
      </c>
      <c r="C383" t="str">
        <f>IFERROR(VLOOKUP(Table1[[#This Row],[Ticker]],[1]!Table1[[Symbol]:[Industry]],2,FALSE),"-")</f>
        <v>-</v>
      </c>
      <c r="D383" t="s">
        <v>662</v>
      </c>
      <c r="E383">
        <v>16616.875486050001</v>
      </c>
      <c r="F383">
        <v>691.5</v>
      </c>
      <c r="G383">
        <v>56.282348793781502</v>
      </c>
      <c r="H383">
        <v>-10.4002908244771</v>
      </c>
      <c r="I383">
        <v>29.082963335210799</v>
      </c>
      <c r="J383">
        <v>-2.6407968650690301</v>
      </c>
      <c r="K383">
        <v>686.632683278934</v>
      </c>
      <c r="L383">
        <v>611.31495532916006</v>
      </c>
      <c r="M383">
        <v>48.905981265131899</v>
      </c>
      <c r="N383">
        <v>1.12237991598173</v>
      </c>
      <c r="O383">
        <v>19.443239334779399</v>
      </c>
      <c r="P383">
        <v>89.555921052631504</v>
      </c>
      <c r="Q383">
        <v>8.9880852753827997E-2</v>
      </c>
    </row>
    <row r="384" spans="1:17" x14ac:dyDescent="0.3">
      <c r="A384" t="s">
        <v>879</v>
      </c>
      <c r="B384" t="s">
        <v>880</v>
      </c>
      <c r="C384" t="str">
        <f>IFERROR(VLOOKUP(Table1[[#This Row],[Ticker]],[1]!Table1[[Symbol]:[Industry]],2,FALSE),"-")</f>
        <v>-</v>
      </c>
      <c r="D384" t="s">
        <v>129</v>
      </c>
      <c r="E384">
        <v>16616.535169499999</v>
      </c>
      <c r="F384">
        <v>56.7</v>
      </c>
      <c r="G384">
        <v>5.76463515051522</v>
      </c>
      <c r="H384">
        <v>-15.5528002550764</v>
      </c>
      <c r="I384">
        <v>1.80724953530494</v>
      </c>
      <c r="J384">
        <v>-7.5625220749497002</v>
      </c>
      <c r="K384">
        <v>60.155909817726602</v>
      </c>
      <c r="L384">
        <v>55.595242668802499</v>
      </c>
      <c r="M384">
        <v>31.9936834822165</v>
      </c>
      <c r="N384">
        <v>0.40955133904441299</v>
      </c>
      <c r="O384">
        <v>29.982363315696599</v>
      </c>
      <c r="P384">
        <v>44.827586206896498</v>
      </c>
    </row>
    <row r="385" spans="1:17" x14ac:dyDescent="0.3">
      <c r="A385" t="s">
        <v>881</v>
      </c>
      <c r="B385" t="s">
        <v>882</v>
      </c>
      <c r="C385" t="str">
        <f>IFERROR(VLOOKUP(Table1[[#This Row],[Ticker]],[1]!Table1[[Symbol]:[Industry]],2,FALSE),"-")</f>
        <v>-</v>
      </c>
      <c r="D385" t="s">
        <v>477</v>
      </c>
      <c r="E385">
        <v>16463.647162994999</v>
      </c>
      <c r="F385">
        <v>329.95</v>
      </c>
      <c r="G385">
        <v>6.8365576220625099</v>
      </c>
      <c r="H385">
        <v>-0.382019087194997</v>
      </c>
      <c r="I385">
        <v>-7.0903562470498098</v>
      </c>
      <c r="J385">
        <v>-8.5261151141876095</v>
      </c>
      <c r="K385">
        <v>325.48055899289602</v>
      </c>
      <c r="L385">
        <v>317.21548222929601</v>
      </c>
      <c r="M385">
        <v>47.354684279585598</v>
      </c>
      <c r="N385">
        <v>0.58526779655996697</v>
      </c>
      <c r="O385">
        <v>18.805879678739199</v>
      </c>
      <c r="P385">
        <v>34.893704006541199</v>
      </c>
      <c r="Q385">
        <v>-4.2089766853100001E-2</v>
      </c>
    </row>
    <row r="386" spans="1:17" x14ac:dyDescent="0.3">
      <c r="A386" t="s">
        <v>883</v>
      </c>
      <c r="B386" t="s">
        <v>884</v>
      </c>
      <c r="C386" t="str">
        <f>IFERROR(VLOOKUP(Table1[[#This Row],[Ticker]],[1]!Table1[[Symbol]:[Industry]],2,FALSE),"-")</f>
        <v>-</v>
      </c>
      <c r="D386" t="s">
        <v>21</v>
      </c>
      <c r="E386">
        <v>16443.59644062</v>
      </c>
      <c r="F386">
        <v>592.45000000000005</v>
      </c>
      <c r="G386">
        <v>-9.7033751325924396</v>
      </c>
      <c r="H386">
        <v>1.9730887034851501</v>
      </c>
      <c r="I386">
        <v>-28.7948658377627</v>
      </c>
      <c r="J386">
        <v>-6.3410902723570697</v>
      </c>
      <c r="K386">
        <v>595.20671374849405</v>
      </c>
      <c r="L386">
        <v>626.61994088325196</v>
      </c>
      <c r="M386">
        <v>60.931994670974603</v>
      </c>
      <c r="N386">
        <v>0.92285808805132097</v>
      </c>
      <c r="O386">
        <v>46.847835260359503</v>
      </c>
      <c r="P386">
        <v>26.160562180579198</v>
      </c>
      <c r="Q386">
        <v>7.2847423992181998E-2</v>
      </c>
    </row>
    <row r="387" spans="1:17" x14ac:dyDescent="0.3">
      <c r="A387" t="s">
        <v>885</v>
      </c>
      <c r="B387" t="s">
        <v>886</v>
      </c>
      <c r="C387" t="str">
        <f>IFERROR(VLOOKUP(Table1[[#This Row],[Ticker]],[1]!Table1[[Symbol]:[Industry]],2,FALSE),"-")</f>
        <v>-</v>
      </c>
      <c r="D387" t="s">
        <v>230</v>
      </c>
      <c r="E387">
        <v>16348.200091479999</v>
      </c>
      <c r="F387">
        <v>4696.7</v>
      </c>
      <c r="G387">
        <v>91.073831185296001</v>
      </c>
      <c r="H387">
        <v>-0.56020588230410095</v>
      </c>
      <c r="I387">
        <v>24.2334379981986</v>
      </c>
      <c r="J387">
        <v>-1.9093260803385199</v>
      </c>
      <c r="K387">
        <v>4544.84313245672</v>
      </c>
      <c r="L387">
        <v>3803.6276733168102</v>
      </c>
      <c r="M387">
        <v>49.864195088707298</v>
      </c>
      <c r="N387">
        <v>0.84784451572368602</v>
      </c>
      <c r="O387">
        <v>10.503119211361099</v>
      </c>
      <c r="P387">
        <v>133.27787021630601</v>
      </c>
      <c r="Q387">
        <v>0.176493996249173</v>
      </c>
    </row>
    <row r="388" spans="1:17" x14ac:dyDescent="0.3">
      <c r="A388" t="s">
        <v>887</v>
      </c>
      <c r="B388" t="s">
        <v>888</v>
      </c>
      <c r="C388" t="str">
        <f>IFERROR(VLOOKUP(Table1[[#This Row],[Ticker]],[1]!Table1[[Symbol]:[Industry]],2,FALSE),"-")</f>
        <v>-</v>
      </c>
      <c r="D388" t="s">
        <v>267</v>
      </c>
      <c r="E388">
        <v>16345.871043145</v>
      </c>
      <c r="F388">
        <v>3907.85</v>
      </c>
      <c r="G388">
        <v>323.39652505578903</v>
      </c>
      <c r="H388">
        <v>-10.0552652436589</v>
      </c>
      <c r="I388">
        <v>45.235630518404598</v>
      </c>
      <c r="J388">
        <v>-4.6698751773702103</v>
      </c>
      <c r="K388">
        <v>3916.4414671331201</v>
      </c>
      <c r="L388">
        <v>3129.1265604038599</v>
      </c>
      <c r="M388">
        <v>46.462296150003702</v>
      </c>
      <c r="N388">
        <v>0.51434840655421399</v>
      </c>
      <c r="O388">
        <v>10.0336502168711</v>
      </c>
      <c r="P388">
        <v>353.84704720980199</v>
      </c>
      <c r="Q388">
        <v>0.29115592756735198</v>
      </c>
    </row>
    <row r="389" spans="1:17" x14ac:dyDescent="0.3">
      <c r="A389" t="s">
        <v>889</v>
      </c>
      <c r="B389" t="s">
        <v>890</v>
      </c>
      <c r="C389" t="str">
        <f>IFERROR(VLOOKUP(Table1[[#This Row],[Ticker]],[1]!Table1[[Symbol]:[Industry]],2,FALSE),"-")</f>
        <v>-</v>
      </c>
      <c r="D389" t="s">
        <v>620</v>
      </c>
      <c r="E389">
        <v>16316.330153804</v>
      </c>
      <c r="F389">
        <v>113.17</v>
      </c>
      <c r="G389">
        <v>48.222504254825402</v>
      </c>
      <c r="H389">
        <v>-0.16102034471649401</v>
      </c>
      <c r="I389">
        <v>26.513242872061401</v>
      </c>
      <c r="J389">
        <v>-12.341038777519399</v>
      </c>
      <c r="K389">
        <v>105.411186725058</v>
      </c>
      <c r="L389">
        <v>92.025378222914597</v>
      </c>
      <c r="M389">
        <v>49.294882591872202</v>
      </c>
      <c r="N389">
        <v>2.2417183993084699</v>
      </c>
      <c r="O389">
        <v>15.3132455597773</v>
      </c>
      <c r="P389">
        <v>84.016260162601597</v>
      </c>
      <c r="Q389">
        <v>3.3843872496636E-2</v>
      </c>
    </row>
    <row r="390" spans="1:17" x14ac:dyDescent="0.3">
      <c r="A390" t="s">
        <v>891</v>
      </c>
      <c r="B390" t="s">
        <v>892</v>
      </c>
      <c r="C390" t="str">
        <f>IFERROR(VLOOKUP(Table1[[#This Row],[Ticker]],[1]!Table1[[Symbol]:[Industry]],2,FALSE),"-")</f>
        <v>-</v>
      </c>
      <c r="D390" t="s">
        <v>197</v>
      </c>
      <c r="E390">
        <v>16311.334370099999</v>
      </c>
      <c r="F390">
        <v>671</v>
      </c>
      <c r="G390">
        <v>12.5676073923813</v>
      </c>
      <c r="H390">
        <v>8.8316434043176493</v>
      </c>
      <c r="I390">
        <v>8.1149405558124208</v>
      </c>
      <c r="J390">
        <v>-2.24183887002064</v>
      </c>
      <c r="K390">
        <v>619.11138684639002</v>
      </c>
      <c r="L390">
        <v>575.32416043006594</v>
      </c>
      <c r="M390">
        <v>57.405194230181202</v>
      </c>
      <c r="N390">
        <v>1.8050413423659</v>
      </c>
      <c r="O390">
        <v>7.6005961251862804</v>
      </c>
      <c r="P390">
        <v>40.083507306889302</v>
      </c>
      <c r="Q390">
        <v>5.7878612537071002E-2</v>
      </c>
    </row>
    <row r="391" spans="1:17" x14ac:dyDescent="0.3">
      <c r="A391" t="s">
        <v>893</v>
      </c>
      <c r="B391" t="s">
        <v>894</v>
      </c>
      <c r="C391" t="str">
        <f>IFERROR(VLOOKUP(Table1[[#This Row],[Ticker]],[1]!Table1[[Symbol]:[Industry]],2,FALSE),"-")</f>
        <v>-</v>
      </c>
      <c r="D391" t="s">
        <v>62</v>
      </c>
      <c r="E391">
        <v>16205.573080620001</v>
      </c>
      <c r="F391">
        <v>1549.05</v>
      </c>
      <c r="G391">
        <v>37.745721059119802</v>
      </c>
      <c r="H391">
        <v>7.49694184150521</v>
      </c>
      <c r="I391">
        <v>-3.3765144574975698</v>
      </c>
      <c r="J391">
        <v>-2.9054983289082399</v>
      </c>
      <c r="K391">
        <v>1504.02362663453</v>
      </c>
      <c r="L391">
        <v>1365.3204955234301</v>
      </c>
      <c r="M391">
        <v>56.802357659109298</v>
      </c>
      <c r="N391">
        <v>0.38731740976156498</v>
      </c>
      <c r="O391">
        <v>11.358574610244901</v>
      </c>
      <c r="P391">
        <v>72.107105160824304</v>
      </c>
    </row>
    <row r="392" spans="1:17" x14ac:dyDescent="0.3">
      <c r="A392" t="s">
        <v>895</v>
      </c>
      <c r="B392" t="s">
        <v>896</v>
      </c>
      <c r="C392" t="str">
        <f>IFERROR(VLOOKUP(Table1[[#This Row],[Ticker]],[1]!Table1[[Symbol]:[Industry]],2,FALSE),"-")</f>
        <v>-</v>
      </c>
      <c r="D392" t="s">
        <v>126</v>
      </c>
      <c r="E392">
        <v>16094.4936920579</v>
      </c>
      <c r="F392">
        <v>61.58</v>
      </c>
      <c r="G392">
        <v>408.92084234446702</v>
      </c>
      <c r="H392">
        <v>-2.8549551549145802</v>
      </c>
      <c r="I392">
        <v>103.943217914751</v>
      </c>
      <c r="J392">
        <v>-5.7519836262983404</v>
      </c>
      <c r="K392">
        <v>56.708138772636197</v>
      </c>
      <c r="L392">
        <v>41.882812452205698</v>
      </c>
      <c r="M392">
        <v>50.394029763957803</v>
      </c>
      <c r="N392">
        <v>0.96488227013540395</v>
      </c>
      <c r="O392">
        <v>16.596297499188001</v>
      </c>
      <c r="P392">
        <v>437.81659388646199</v>
      </c>
      <c r="Q392">
        <v>0.12426492416441499</v>
      </c>
    </row>
    <row r="393" spans="1:17" x14ac:dyDescent="0.3">
      <c r="A393" t="s">
        <v>897</v>
      </c>
      <c r="B393" t="s">
        <v>898</v>
      </c>
      <c r="C393" t="str">
        <f>IFERROR(VLOOKUP(Table1[[#This Row],[Ticker]],[1]!Table1[[Symbol]:[Industry]],2,FALSE),"-")</f>
        <v>-</v>
      </c>
      <c r="D393" t="s">
        <v>642</v>
      </c>
      <c r="E393">
        <v>16075.493635999999</v>
      </c>
      <c r="F393">
        <v>890</v>
      </c>
      <c r="G393">
        <v>71.264319638939</v>
      </c>
      <c r="H393">
        <v>21.407965339489699</v>
      </c>
      <c r="I393">
        <v>15.1570143137199</v>
      </c>
      <c r="J393">
        <v>-0.208329447623991</v>
      </c>
      <c r="K393">
        <v>763.51070584955005</v>
      </c>
      <c r="L393">
        <v>688.17733885712005</v>
      </c>
      <c r="M393">
        <v>69.825426231835294</v>
      </c>
      <c r="N393">
        <v>2.7270925005917701</v>
      </c>
      <c r="O393">
        <v>8.8651685393258397</v>
      </c>
      <c r="P393">
        <v>104.222120238641</v>
      </c>
      <c r="Q393">
        <v>0.20969367157069899</v>
      </c>
    </row>
    <row r="394" spans="1:17" x14ac:dyDescent="0.3">
      <c r="A394" t="s">
        <v>899</v>
      </c>
      <c r="B394" t="s">
        <v>900</v>
      </c>
      <c r="C394" t="str">
        <f>IFERROR(VLOOKUP(Table1[[#This Row],[Ticker]],[1]!Table1[[Symbol]:[Industry]],2,FALSE),"-")</f>
        <v>-</v>
      </c>
      <c r="D394" t="s">
        <v>151</v>
      </c>
      <c r="E394">
        <v>16071.413188410001</v>
      </c>
      <c r="F394">
        <v>2680.85</v>
      </c>
      <c r="G394">
        <v>-30.734063626430601</v>
      </c>
      <c r="H394">
        <v>0.78179594364751603</v>
      </c>
      <c r="I394">
        <v>-14.2858148528837</v>
      </c>
      <c r="J394">
        <v>-0.27629152856723299</v>
      </c>
      <c r="K394">
        <v>2605.4976101561301</v>
      </c>
      <c r="L394">
        <v>2652.09329391751</v>
      </c>
      <c r="M394">
        <v>67.932738747093595</v>
      </c>
      <c r="N394">
        <v>0.91671553320198895</v>
      </c>
      <c r="O394">
        <v>24.421358897364598</v>
      </c>
      <c r="P394">
        <v>20.217488789237599</v>
      </c>
      <c r="Q394">
        <v>-8.9065221575876E-2</v>
      </c>
    </row>
    <row r="395" spans="1:17" x14ac:dyDescent="0.3">
      <c r="A395" t="s">
        <v>901</v>
      </c>
      <c r="B395" t="s">
        <v>902</v>
      </c>
      <c r="C395" t="str">
        <f>IFERROR(VLOOKUP(Table1[[#This Row],[Ticker]],[1]!Table1[[Symbol]:[Industry]],2,FALSE),"-")</f>
        <v>-</v>
      </c>
      <c r="D395" t="s">
        <v>903</v>
      </c>
      <c r="E395">
        <v>16054.111930950001</v>
      </c>
      <c r="F395">
        <v>180.54</v>
      </c>
      <c r="G395">
        <v>16.161949063835401</v>
      </c>
      <c r="H395">
        <v>6.3424541819593596</v>
      </c>
      <c r="I395">
        <v>1.5413872511360101</v>
      </c>
      <c r="J395">
        <v>-2.7264883818833798</v>
      </c>
      <c r="K395">
        <v>163.37918536695099</v>
      </c>
      <c r="L395">
        <v>150.52106779943401</v>
      </c>
      <c r="M395">
        <v>63.479200382579997</v>
      </c>
      <c r="N395">
        <v>1.1472361937043001</v>
      </c>
      <c r="O395">
        <v>3.7997119751855601</v>
      </c>
      <c r="P395">
        <v>51.714285714285701</v>
      </c>
      <c r="Q395">
        <v>1.9457188372676001E-2</v>
      </c>
    </row>
    <row r="396" spans="1:17" x14ac:dyDescent="0.3">
      <c r="A396" t="s">
        <v>904</v>
      </c>
      <c r="B396" t="s">
        <v>905</v>
      </c>
      <c r="C396" t="str">
        <f>IFERROR(VLOOKUP(Table1[[#This Row],[Ticker]],[1]!Table1[[Symbol]:[Industry]],2,FALSE),"-")</f>
        <v>-</v>
      </c>
      <c r="D396" t="s">
        <v>24</v>
      </c>
      <c r="E396">
        <v>15944.026178915999</v>
      </c>
      <c r="F396">
        <v>262.98</v>
      </c>
      <c r="G396">
        <v>22.8630360203571</v>
      </c>
      <c r="H396">
        <v>-1.25408578617815</v>
      </c>
      <c r="I396">
        <v>-12.4496483520034</v>
      </c>
      <c r="J396">
        <v>-3.7732221669905801</v>
      </c>
      <c r="K396">
        <v>254.65199290504199</v>
      </c>
      <c r="L396">
        <v>243.97111597149399</v>
      </c>
      <c r="M396">
        <v>58.675682100247101</v>
      </c>
      <c r="N396">
        <v>0.96283767845984902</v>
      </c>
      <c r="O396">
        <v>14.343296068141999</v>
      </c>
      <c r="P396">
        <v>51.836027713625803</v>
      </c>
      <c r="Q396">
        <v>1.5339955195650999E-2</v>
      </c>
    </row>
    <row r="397" spans="1:17" x14ac:dyDescent="0.3">
      <c r="A397" t="s">
        <v>906</v>
      </c>
      <c r="B397" t="s">
        <v>907</v>
      </c>
      <c r="C397" t="str">
        <f>IFERROR(VLOOKUP(Table1[[#This Row],[Ticker]],[1]!Table1[[Symbol]:[Industry]],2,FALSE),"-")</f>
        <v>-</v>
      </c>
      <c r="D397" t="s">
        <v>40</v>
      </c>
      <c r="E397">
        <v>15848.72507504</v>
      </c>
      <c r="F397">
        <v>431.6</v>
      </c>
      <c r="G397">
        <v>77.605306167428594</v>
      </c>
      <c r="H397">
        <v>-7.2370836050995004</v>
      </c>
      <c r="I397">
        <v>-20.247043788928899</v>
      </c>
      <c r="J397">
        <v>-8.8655738514369204</v>
      </c>
      <c r="K397">
        <v>434.37335465382699</v>
      </c>
      <c r="L397">
        <v>412.39644827578098</v>
      </c>
      <c r="M397">
        <v>50.468609403862303</v>
      </c>
      <c r="N397">
        <v>0.58806166797737203</v>
      </c>
      <c r="O397">
        <v>28.359592215013802</v>
      </c>
      <c r="P397">
        <v>104.792408066429</v>
      </c>
      <c r="Q397">
        <v>9.4387745456260996E-2</v>
      </c>
    </row>
    <row r="398" spans="1:17" x14ac:dyDescent="0.3">
      <c r="A398" t="s">
        <v>908</v>
      </c>
      <c r="B398" t="s">
        <v>909</v>
      </c>
      <c r="C398" t="str">
        <f>IFERROR(VLOOKUP(Table1[[#This Row],[Ticker]],[1]!Table1[[Symbol]:[Industry]],2,FALSE),"-")</f>
        <v>-</v>
      </c>
      <c r="D398" t="s">
        <v>177</v>
      </c>
      <c r="E398">
        <v>15773.82336882</v>
      </c>
      <c r="F398">
        <v>1596.9</v>
      </c>
      <c r="G398">
        <v>27.7920885307696</v>
      </c>
      <c r="H398">
        <v>10.017199783627801</v>
      </c>
      <c r="I398">
        <v>23.0602030735621</v>
      </c>
      <c r="J398">
        <v>-2.2742959186571401</v>
      </c>
      <c r="K398">
        <v>1406.9183743748499</v>
      </c>
      <c r="L398">
        <v>1289.4809891289201</v>
      </c>
      <c r="M398">
        <v>83.786707453234598</v>
      </c>
      <c r="N398">
        <v>1.5977306612648201</v>
      </c>
      <c r="O398">
        <v>1.9475233264449801</v>
      </c>
      <c r="P398">
        <v>64.535572613466599</v>
      </c>
      <c r="Q398">
        <v>3.28382037642E-3</v>
      </c>
    </row>
    <row r="399" spans="1:17" x14ac:dyDescent="0.3">
      <c r="A399" t="s">
        <v>910</v>
      </c>
      <c r="B399" t="s">
        <v>911</v>
      </c>
      <c r="C399" t="str">
        <f>IFERROR(VLOOKUP(Table1[[#This Row],[Ticker]],[1]!Table1[[Symbol]:[Industry]],2,FALSE),"-")</f>
        <v>-</v>
      </c>
      <c r="D399" t="s">
        <v>62</v>
      </c>
      <c r="E399">
        <v>15626.875</v>
      </c>
      <c r="F399">
        <v>6250.75</v>
      </c>
      <c r="G399">
        <v>41.437367542414897</v>
      </c>
      <c r="H399">
        <v>-6.4738945152840897</v>
      </c>
      <c r="I399">
        <v>1.3345908728395599</v>
      </c>
      <c r="J399">
        <v>-1.8598196390336801</v>
      </c>
      <c r="K399">
        <v>5977.9168882261602</v>
      </c>
      <c r="L399">
        <v>5312.4672587578498</v>
      </c>
      <c r="M399">
        <v>43.399987629474097</v>
      </c>
      <c r="N399">
        <v>0.55780262189719598</v>
      </c>
      <c r="O399">
        <v>15.521337439507199</v>
      </c>
      <c r="P399">
        <v>69.160927161278906</v>
      </c>
      <c r="Q399">
        <v>3.8193868185158998E-2</v>
      </c>
    </row>
    <row r="400" spans="1:17" x14ac:dyDescent="0.3">
      <c r="A400" t="s">
        <v>912</v>
      </c>
      <c r="B400" t="s">
        <v>913</v>
      </c>
      <c r="C400" t="str">
        <f>IFERROR(VLOOKUP(Table1[[#This Row],[Ticker]],[1]!Table1[[Symbol]:[Industry]],2,FALSE),"-")</f>
        <v>-</v>
      </c>
      <c r="D400" t="s">
        <v>162</v>
      </c>
      <c r="E400">
        <v>15533.12121741</v>
      </c>
      <c r="F400">
        <v>1005.3</v>
      </c>
      <c r="G400">
        <v>-15.105090365452099</v>
      </c>
      <c r="H400">
        <v>-6.4822223904864797</v>
      </c>
      <c r="I400">
        <v>-13.8349282859564</v>
      </c>
      <c r="J400">
        <v>-8.4641915919553892</v>
      </c>
      <c r="K400">
        <v>984.20439674944998</v>
      </c>
      <c r="L400">
        <v>964.23210295947797</v>
      </c>
      <c r="M400">
        <v>50.951325937995897</v>
      </c>
      <c r="N400">
        <v>1.0427404929316499</v>
      </c>
      <c r="O400">
        <v>16.880533174176801</v>
      </c>
      <c r="P400">
        <v>21.6628343216749</v>
      </c>
      <c r="Q400">
        <v>-1.5019829673805E-2</v>
      </c>
    </row>
    <row r="401" spans="1:17" hidden="1" x14ac:dyDescent="0.3">
      <c r="A401" t="s">
        <v>914</v>
      </c>
      <c r="B401" t="s">
        <v>915</v>
      </c>
      <c r="C401" t="str">
        <f>IFERROR(VLOOKUP(Table1[[#This Row],[Ticker]],[1]!Table1[[Symbol]:[Industry]],2,FALSE),"-")</f>
        <v>-</v>
      </c>
      <c r="D401" t="s">
        <v>705</v>
      </c>
      <c r="E401">
        <v>15502.9956089399</v>
      </c>
      <c r="F401">
        <v>857.13</v>
      </c>
      <c r="G401">
        <v>-1.0088498605707601</v>
      </c>
      <c r="H401">
        <v>-1.23401723320187</v>
      </c>
      <c r="I401">
        <v>-3.0384837281941302E-2</v>
      </c>
      <c r="J401">
        <v>-0.48096601536379202</v>
      </c>
      <c r="K401">
        <v>815.388714028766</v>
      </c>
      <c r="L401">
        <v>769.25979874858604</v>
      </c>
      <c r="M401">
        <v>63.673105172010501</v>
      </c>
      <c r="N401">
        <v>0.37644164231892902</v>
      </c>
      <c r="O401">
        <v>3.60155402331034</v>
      </c>
      <c r="P401">
        <v>27.355799233306598</v>
      </c>
      <c r="Q401">
        <v>-2.790653939747E-3</v>
      </c>
    </row>
    <row r="402" spans="1:17" x14ac:dyDescent="0.3">
      <c r="A402" t="s">
        <v>916</v>
      </c>
      <c r="B402" t="s">
        <v>917</v>
      </c>
      <c r="C402" t="str">
        <f>IFERROR(VLOOKUP(Table1[[#This Row],[Ticker]],[1]!Table1[[Symbol]:[Industry]],2,FALSE),"-")</f>
        <v>-</v>
      </c>
      <c r="D402" t="s">
        <v>129</v>
      </c>
      <c r="E402">
        <v>15494.071722089901</v>
      </c>
      <c r="F402">
        <v>873.15</v>
      </c>
      <c r="G402">
        <v>993.58369757496598</v>
      </c>
      <c r="H402">
        <v>-10.6175795913747</v>
      </c>
      <c r="I402">
        <v>1.97477842136929</v>
      </c>
      <c r="J402">
        <v>-3.8809491979442599</v>
      </c>
      <c r="K402">
        <v>926.11083100509995</v>
      </c>
      <c r="L402">
        <v>796.08894005885099</v>
      </c>
      <c r="M402">
        <v>38.9974640085644</v>
      </c>
      <c r="N402">
        <v>0.55340016957160498</v>
      </c>
      <c r="O402">
        <v>50.489606596804599</v>
      </c>
      <c r="P402">
        <v>1064.2</v>
      </c>
      <c r="Q402">
        <v>0.222618661195676</v>
      </c>
    </row>
    <row r="403" spans="1:17" x14ac:dyDescent="0.3">
      <c r="A403" t="s">
        <v>918</v>
      </c>
      <c r="B403" t="s">
        <v>919</v>
      </c>
      <c r="C403" t="str">
        <f>IFERROR(VLOOKUP(Table1[[#This Row],[Ticker]],[1]!Table1[[Symbol]:[Industry]],2,FALSE),"-")</f>
        <v>-</v>
      </c>
      <c r="D403" t="s">
        <v>347</v>
      </c>
      <c r="E403">
        <v>15235.462814925</v>
      </c>
      <c r="F403">
        <v>4521.75</v>
      </c>
      <c r="G403">
        <v>79.308865706275895</v>
      </c>
      <c r="H403">
        <v>9.7212603803186308</v>
      </c>
      <c r="I403">
        <v>35.541921788621003</v>
      </c>
      <c r="J403">
        <v>4.5997309445599397</v>
      </c>
      <c r="K403">
        <v>3886.39125396996</v>
      </c>
      <c r="L403">
        <v>3489.3705318433899</v>
      </c>
      <c r="M403">
        <v>84.416730706094498</v>
      </c>
      <c r="N403">
        <v>2.0495488830405399</v>
      </c>
      <c r="O403">
        <v>2.0445623928788601</v>
      </c>
      <c r="P403">
        <v>108.27959465684</v>
      </c>
      <c r="Q403">
        <v>2.386189715025E-2</v>
      </c>
    </row>
    <row r="404" spans="1:17" x14ac:dyDescent="0.3">
      <c r="A404" t="s">
        <v>920</v>
      </c>
      <c r="B404" t="s">
        <v>921</v>
      </c>
      <c r="C404" t="str">
        <f>IFERROR(VLOOKUP(Table1[[#This Row],[Ticker]],[1]!Table1[[Symbol]:[Industry]],2,FALSE),"-")</f>
        <v>-</v>
      </c>
      <c r="D404" t="s">
        <v>542</v>
      </c>
      <c r="E404">
        <v>15200.411692239901</v>
      </c>
      <c r="F404">
        <v>1430.6</v>
      </c>
      <c r="G404">
        <v>-23.861894315628899</v>
      </c>
      <c r="H404">
        <v>-1.83337818535357</v>
      </c>
      <c r="I404">
        <v>-17.064565833823501</v>
      </c>
      <c r="J404">
        <v>-6.2749202388399503</v>
      </c>
      <c r="K404">
        <v>1365.9511828367299</v>
      </c>
      <c r="L404">
        <v>1387.9230941026501</v>
      </c>
      <c r="M404">
        <v>59.750371992054802</v>
      </c>
      <c r="N404">
        <v>1.7151970655758699</v>
      </c>
      <c r="O404">
        <v>13.3790018174192</v>
      </c>
      <c r="P404">
        <v>15.092518101367601</v>
      </c>
      <c r="Q404">
        <v>-6.3165979077956E-2</v>
      </c>
    </row>
    <row r="405" spans="1:17" x14ac:dyDescent="0.3">
      <c r="A405" t="s">
        <v>922</v>
      </c>
      <c r="B405" t="s">
        <v>923</v>
      </c>
      <c r="C405" t="str">
        <f>IFERROR(VLOOKUP(Table1[[#This Row],[Ticker]],[1]!Table1[[Symbol]:[Industry]],2,FALSE),"-")</f>
        <v>-</v>
      </c>
      <c r="D405" t="s">
        <v>27</v>
      </c>
      <c r="E405">
        <v>15195.653221970901</v>
      </c>
      <c r="F405">
        <v>77.73</v>
      </c>
      <c r="G405">
        <v>-17.9959660111308</v>
      </c>
      <c r="H405">
        <v>-3.2384837746731998</v>
      </c>
      <c r="I405">
        <v>-24.783545476504901</v>
      </c>
      <c r="J405">
        <v>-4.7247309448316503</v>
      </c>
      <c r="K405">
        <v>78.161679915283898</v>
      </c>
      <c r="L405">
        <v>82.906019541529403</v>
      </c>
      <c r="M405">
        <v>49.169186152821098</v>
      </c>
      <c r="N405">
        <v>1.2128480514417599</v>
      </c>
      <c r="O405">
        <v>40.3576482696513</v>
      </c>
      <c r="P405">
        <v>19.492697924673301</v>
      </c>
      <c r="Q405">
        <v>5.0915358441424002E-2</v>
      </c>
    </row>
    <row r="406" spans="1:17" x14ac:dyDescent="0.3">
      <c r="A406" t="s">
        <v>924</v>
      </c>
      <c r="B406" t="s">
        <v>925</v>
      </c>
      <c r="C406" t="str">
        <f>IFERROR(VLOOKUP(Table1[[#This Row],[Ticker]],[1]!Table1[[Symbol]:[Industry]],2,FALSE),"-")</f>
        <v>-</v>
      </c>
      <c r="D406" t="s">
        <v>542</v>
      </c>
      <c r="E406">
        <v>14992.881563879901</v>
      </c>
      <c r="F406">
        <v>4890.05</v>
      </c>
      <c r="G406">
        <v>-27.339587903825599</v>
      </c>
      <c r="H406">
        <v>5.6855251178179396</v>
      </c>
      <c r="I406">
        <v>-13.5331946676007</v>
      </c>
      <c r="J406">
        <v>-0.47648475881294899</v>
      </c>
      <c r="K406">
        <v>4542.34117433136</v>
      </c>
      <c r="L406">
        <v>4518.3847767862198</v>
      </c>
      <c r="M406">
        <v>76.733350538228393</v>
      </c>
      <c r="N406">
        <v>1.54249307077611</v>
      </c>
      <c r="O406">
        <v>5.6205969264117899</v>
      </c>
      <c r="P406">
        <v>21.612782889828299</v>
      </c>
      <c r="Q406">
        <v>3.0112708909554999E-2</v>
      </c>
    </row>
    <row r="407" spans="1:17" x14ac:dyDescent="0.3">
      <c r="A407" t="s">
        <v>926</v>
      </c>
      <c r="B407" t="s">
        <v>927</v>
      </c>
      <c r="C407" t="str">
        <f>IFERROR(VLOOKUP(Table1[[#This Row],[Ticker]],[1]!Table1[[Symbol]:[Industry]],2,FALSE),"-")</f>
        <v>-</v>
      </c>
      <c r="D407" t="s">
        <v>62</v>
      </c>
      <c r="E407">
        <v>14969.9043</v>
      </c>
      <c r="F407">
        <v>6500</v>
      </c>
      <c r="G407">
        <v>23.8306439121952</v>
      </c>
      <c r="H407">
        <v>15.9620083386573</v>
      </c>
      <c r="I407">
        <v>19.849829438143001</v>
      </c>
      <c r="J407">
        <v>-8.12506517136271</v>
      </c>
      <c r="K407">
        <v>5938.3614169111397</v>
      </c>
      <c r="L407">
        <v>5254.1013663553504</v>
      </c>
      <c r="M407">
        <v>46.563785542684897</v>
      </c>
      <c r="N407">
        <v>0.497922519859263</v>
      </c>
      <c r="O407">
        <v>15.9938461538461</v>
      </c>
      <c r="P407">
        <v>51.7141119221411</v>
      </c>
      <c r="Q407">
        <v>9.6096834757539995E-3</v>
      </c>
    </row>
    <row r="408" spans="1:17" x14ac:dyDescent="0.3">
      <c r="A408" t="s">
        <v>928</v>
      </c>
      <c r="B408" t="s">
        <v>929</v>
      </c>
      <c r="C408" t="str">
        <f>IFERROR(VLOOKUP(Table1[[#This Row],[Ticker]],[1]!Table1[[Symbol]:[Industry]],2,FALSE),"-")</f>
        <v>-</v>
      </c>
      <c r="D408" t="s">
        <v>930</v>
      </c>
      <c r="E408">
        <v>14939.68284585</v>
      </c>
      <c r="F408">
        <v>465.5</v>
      </c>
      <c r="G408">
        <v>223.57420990664301</v>
      </c>
      <c r="H408">
        <v>2.5915759907035398</v>
      </c>
      <c r="I408">
        <v>48.382003871917803</v>
      </c>
      <c r="J408">
        <v>3.6914807820330799</v>
      </c>
      <c r="K408">
        <v>416.05794423575003</v>
      </c>
      <c r="L408">
        <v>343.34296503650597</v>
      </c>
      <c r="M408">
        <v>61.014782328727598</v>
      </c>
      <c r="N408">
        <v>2.3856860442341299</v>
      </c>
      <c r="O408">
        <v>10.204081632653001</v>
      </c>
      <c r="P408">
        <v>265.95911949685501</v>
      </c>
      <c r="Q408">
        <v>0.10381552206137901</v>
      </c>
    </row>
    <row r="409" spans="1:17" x14ac:dyDescent="0.3">
      <c r="A409" t="s">
        <v>931</v>
      </c>
      <c r="B409" t="s">
        <v>932</v>
      </c>
      <c r="C409" t="str">
        <f>IFERROR(VLOOKUP(Table1[[#This Row],[Ticker]],[1]!Table1[[Symbol]:[Industry]],2,FALSE),"-")</f>
        <v>-</v>
      </c>
      <c r="D409" t="s">
        <v>148</v>
      </c>
      <c r="E409">
        <v>14833.95737265</v>
      </c>
      <c r="F409">
        <v>1322.1</v>
      </c>
      <c r="G409">
        <v>103.59316028942</v>
      </c>
      <c r="H409">
        <v>8.1776519650044399</v>
      </c>
      <c r="I409">
        <v>30.768392688039</v>
      </c>
      <c r="J409">
        <v>-0.98369267275311101</v>
      </c>
      <c r="K409">
        <v>1169.1260598919</v>
      </c>
      <c r="L409">
        <v>981.57616274624104</v>
      </c>
      <c r="M409">
        <v>68.322091229215999</v>
      </c>
      <c r="N409">
        <v>0.677302317824929</v>
      </c>
      <c r="O409">
        <v>4.37939641479465</v>
      </c>
      <c r="P409">
        <v>132.19178082191701</v>
      </c>
      <c r="Q409">
        <v>0.21503725270372001</v>
      </c>
    </row>
    <row r="410" spans="1:17" x14ac:dyDescent="0.3">
      <c r="A410" t="s">
        <v>933</v>
      </c>
      <c r="B410" t="s">
        <v>934</v>
      </c>
      <c r="C410" t="str">
        <f>IFERROR(VLOOKUP(Table1[[#This Row],[Ticker]],[1]!Table1[[Symbol]:[Industry]],2,FALSE),"-")</f>
        <v>-</v>
      </c>
      <c r="D410" t="s">
        <v>613</v>
      </c>
      <c r="E410">
        <v>14782.705379988</v>
      </c>
      <c r="F410">
        <v>153.66</v>
      </c>
      <c r="G410">
        <v>37.5745446982666</v>
      </c>
      <c r="H410">
        <v>1.0966324900744899</v>
      </c>
      <c r="I410">
        <v>-2.0749079747851802</v>
      </c>
      <c r="J410">
        <v>1.97752083492335</v>
      </c>
      <c r="K410">
        <v>144.53163059277301</v>
      </c>
      <c r="L410">
        <v>138.97079415584599</v>
      </c>
      <c r="M410">
        <v>74.249926293132802</v>
      </c>
      <c r="N410">
        <v>1.65643575431817</v>
      </c>
      <c r="O410">
        <v>11.447351295067</v>
      </c>
      <c r="P410">
        <v>66.569105691056905</v>
      </c>
      <c r="Q410">
        <v>2.5070209000562001E-2</v>
      </c>
    </row>
    <row r="411" spans="1:17" x14ac:dyDescent="0.3">
      <c r="A411" t="s">
        <v>935</v>
      </c>
      <c r="B411" t="s">
        <v>936</v>
      </c>
      <c r="C411" t="str">
        <f>IFERROR(VLOOKUP(Table1[[#This Row],[Ticker]],[1]!Table1[[Symbol]:[Industry]],2,FALSE),"-")</f>
        <v>-</v>
      </c>
      <c r="D411" t="s">
        <v>140</v>
      </c>
      <c r="E411">
        <v>14691.04565641</v>
      </c>
      <c r="F411">
        <v>429.7</v>
      </c>
      <c r="G411">
        <v>117.313183064005</v>
      </c>
      <c r="H411">
        <v>9.8670214204989897</v>
      </c>
      <c r="I411">
        <v>36.783564550672203</v>
      </c>
      <c r="J411">
        <v>-2.96172441323563</v>
      </c>
      <c r="K411">
        <v>392.04335868294299</v>
      </c>
      <c r="L411">
        <v>317.313465524565</v>
      </c>
      <c r="M411">
        <v>52.2592698803819</v>
      </c>
      <c r="N411">
        <v>0.71813780128710103</v>
      </c>
      <c r="O411">
        <v>5.42238771235745</v>
      </c>
      <c r="P411">
        <v>149.607900087133</v>
      </c>
      <c r="Q411">
        <v>0.20194627245916999</v>
      </c>
    </row>
    <row r="412" spans="1:17" x14ac:dyDescent="0.3">
      <c r="A412" t="s">
        <v>937</v>
      </c>
      <c r="B412" t="s">
        <v>938</v>
      </c>
      <c r="C412" t="str">
        <f>IFERROR(VLOOKUP(Table1[[#This Row],[Ticker]],[1]!Table1[[Symbol]:[Industry]],2,FALSE),"-")</f>
        <v>-</v>
      </c>
      <c r="D412" t="s">
        <v>477</v>
      </c>
      <c r="E412">
        <v>14665.37873355</v>
      </c>
      <c r="F412">
        <v>1853.1</v>
      </c>
      <c r="G412">
        <v>-5.6689065543230397</v>
      </c>
      <c r="H412">
        <v>9.7657033578226393</v>
      </c>
      <c r="I412">
        <v>13.152060067558001</v>
      </c>
      <c r="J412">
        <v>-3.6179454694077302</v>
      </c>
      <c r="K412">
        <v>1694.1939513684899</v>
      </c>
      <c r="L412">
        <v>1592.80960634913</v>
      </c>
      <c r="M412">
        <v>54.408103671186602</v>
      </c>
      <c r="N412">
        <v>0.66547073975523996</v>
      </c>
      <c r="O412">
        <v>6.7913226485348996</v>
      </c>
      <c r="P412">
        <v>41.782708492731402</v>
      </c>
      <c r="Q412">
        <v>-9.0883200133627995E-2</v>
      </c>
    </row>
    <row r="413" spans="1:17" x14ac:dyDescent="0.3">
      <c r="A413" t="s">
        <v>939</v>
      </c>
      <c r="B413" t="s">
        <v>940</v>
      </c>
      <c r="C413" t="str">
        <f>IFERROR(VLOOKUP(Table1[[#This Row],[Ticker]],[1]!Table1[[Symbol]:[Industry]],2,FALSE),"-")</f>
        <v>-</v>
      </c>
      <c r="D413" t="s">
        <v>302</v>
      </c>
      <c r="E413">
        <v>14657.627836170001</v>
      </c>
      <c r="F413">
        <v>1068.0999999999999</v>
      </c>
      <c r="G413">
        <v>45.273340805661903</v>
      </c>
      <c r="H413">
        <v>8.9478842767487006</v>
      </c>
      <c r="I413">
        <v>17.6910643125684</v>
      </c>
      <c r="J413">
        <v>-3.52653578414</v>
      </c>
      <c r="K413">
        <v>996.39889488024403</v>
      </c>
      <c r="L413">
        <v>891.05041246759697</v>
      </c>
      <c r="M413">
        <v>61.858709471941602</v>
      </c>
      <c r="N413">
        <v>0.95403966277446794</v>
      </c>
      <c r="O413">
        <v>12.255406797116301</v>
      </c>
      <c r="P413">
        <v>86.730769230769198</v>
      </c>
      <c r="Q413">
        <v>2.210226078172E-2</v>
      </c>
    </row>
    <row r="414" spans="1:17" x14ac:dyDescent="0.3">
      <c r="A414" t="s">
        <v>941</v>
      </c>
      <c r="B414" t="s">
        <v>942</v>
      </c>
      <c r="C414" t="str">
        <f>IFERROR(VLOOKUP(Table1[[#This Row],[Ticker]],[1]!Table1[[Symbol]:[Industry]],2,FALSE),"-")</f>
        <v>-</v>
      </c>
      <c r="D414" t="s">
        <v>18</v>
      </c>
      <c r="E414">
        <v>14624.588594000001</v>
      </c>
      <c r="F414">
        <v>982.1</v>
      </c>
      <c r="G414">
        <v>128.136564877392</v>
      </c>
      <c r="H414">
        <v>-6.7469818889495299</v>
      </c>
      <c r="I414">
        <v>27.813346054449202</v>
      </c>
      <c r="J414">
        <v>-4.1115733698880899</v>
      </c>
      <c r="K414">
        <v>942.61894743079802</v>
      </c>
      <c r="L414">
        <v>790.24924829547501</v>
      </c>
      <c r="M414">
        <v>61.816266851375097</v>
      </c>
      <c r="N414">
        <v>0.48942614362828102</v>
      </c>
      <c r="O414">
        <v>14.295896548212999</v>
      </c>
      <c r="P414">
        <v>182.29376257545201</v>
      </c>
      <c r="Q414">
        <v>0.16731837253526799</v>
      </c>
    </row>
    <row r="415" spans="1:17" x14ac:dyDescent="0.3">
      <c r="A415" t="s">
        <v>943</v>
      </c>
      <c r="B415" t="s">
        <v>944</v>
      </c>
      <c r="C415" t="str">
        <f>IFERROR(VLOOKUP(Table1[[#This Row],[Ticker]],[1]!Table1[[Symbol]:[Industry]],2,FALSE),"-")</f>
        <v>-</v>
      </c>
      <c r="D415" t="s">
        <v>21</v>
      </c>
      <c r="E415">
        <v>14623.84262326</v>
      </c>
      <c r="F415">
        <v>2594.4499999999998</v>
      </c>
      <c r="G415">
        <v>158.421711527626</v>
      </c>
      <c r="H415">
        <v>14.2865764444294</v>
      </c>
      <c r="I415">
        <v>105.210951062254</v>
      </c>
      <c r="J415">
        <v>-1.33789031370114</v>
      </c>
      <c r="K415">
        <v>2224.9446457999702</v>
      </c>
      <c r="L415">
        <v>1513.7840693927701</v>
      </c>
      <c r="M415">
        <v>61.073707680383002</v>
      </c>
      <c r="N415">
        <v>0.90129327087643196</v>
      </c>
      <c r="O415">
        <v>4.5308254157914103</v>
      </c>
      <c r="P415">
        <v>251.265908475494</v>
      </c>
    </row>
    <row r="416" spans="1:17" x14ac:dyDescent="0.3">
      <c r="A416" t="s">
        <v>945</v>
      </c>
      <c r="B416" t="s">
        <v>946</v>
      </c>
      <c r="C416" t="str">
        <f>IFERROR(VLOOKUP(Table1[[#This Row],[Ticker]],[1]!Table1[[Symbol]:[Industry]],2,FALSE),"-")</f>
        <v>-</v>
      </c>
      <c r="D416" t="s">
        <v>218</v>
      </c>
      <c r="E416">
        <v>14604.215130725001</v>
      </c>
      <c r="F416">
        <v>1779.25</v>
      </c>
      <c r="G416">
        <v>59.917454398447099</v>
      </c>
      <c r="H416">
        <v>-7.0613324426203903</v>
      </c>
      <c r="I416">
        <v>32.480134327393898</v>
      </c>
      <c r="J416">
        <v>-1.5271389534961199</v>
      </c>
      <c r="K416">
        <v>1758.1955130148201</v>
      </c>
      <c r="L416">
        <v>1562.45049124205</v>
      </c>
      <c r="M416">
        <v>52.179308189099302</v>
      </c>
      <c r="N416">
        <v>1.33165487479565</v>
      </c>
      <c r="O416">
        <v>24.8812701981171</v>
      </c>
      <c r="P416">
        <v>88.479872881355902</v>
      </c>
      <c r="Q416">
        <v>0.17545958231374301</v>
      </c>
    </row>
    <row r="417" spans="1:17" x14ac:dyDescent="0.3">
      <c r="A417" t="s">
        <v>947</v>
      </c>
      <c r="B417" t="s">
        <v>948</v>
      </c>
      <c r="C417" t="str">
        <f>IFERROR(VLOOKUP(Table1[[#This Row],[Ticker]],[1]!Table1[[Symbol]:[Industry]],2,FALSE),"-")</f>
        <v>-</v>
      </c>
      <c r="D417" t="s">
        <v>623</v>
      </c>
      <c r="E417">
        <v>14579.724276179901</v>
      </c>
      <c r="F417">
        <v>151.79</v>
      </c>
      <c r="G417">
        <v>-41.296634764172602</v>
      </c>
      <c r="H417">
        <v>-3.6586693587450498</v>
      </c>
      <c r="I417">
        <v>-54.2989526328533</v>
      </c>
      <c r="J417">
        <v>-4.8454631912079096</v>
      </c>
      <c r="K417">
        <v>152.33567970554199</v>
      </c>
      <c r="L417">
        <v>185.86020651382699</v>
      </c>
      <c r="M417">
        <v>44.666857696426</v>
      </c>
      <c r="N417">
        <v>1.3497131345506099</v>
      </c>
      <c r="O417">
        <v>97.443836879899806</v>
      </c>
      <c r="P417">
        <v>20.948207171314699</v>
      </c>
      <c r="Q417">
        <v>-4.2069475365542001E-2</v>
      </c>
    </row>
    <row r="418" spans="1:17" x14ac:dyDescent="0.3">
      <c r="A418" t="s">
        <v>949</v>
      </c>
      <c r="B418" t="s">
        <v>950</v>
      </c>
      <c r="C418" t="str">
        <f>IFERROR(VLOOKUP(Table1[[#This Row],[Ticker]],[1]!Table1[[Symbol]:[Industry]],2,FALSE),"-")</f>
        <v>-</v>
      </c>
      <c r="D418" t="s">
        <v>129</v>
      </c>
      <c r="E418">
        <v>14465.9061730799</v>
      </c>
      <c r="F418">
        <v>1064.0999999999999</v>
      </c>
      <c r="G418">
        <v>85.626031125949396</v>
      </c>
      <c r="H418">
        <v>13.4410376311973</v>
      </c>
      <c r="I418">
        <v>32.297124551520199</v>
      </c>
      <c r="J418">
        <v>-5.1493840639351003</v>
      </c>
      <c r="K418">
        <v>968.49564004599995</v>
      </c>
      <c r="L418">
        <v>780.354838474502</v>
      </c>
      <c r="M418">
        <v>47.451276271748597</v>
      </c>
      <c r="N418">
        <v>1.02546053085306</v>
      </c>
      <c r="O418">
        <v>10.374964758951201</v>
      </c>
      <c r="P418">
        <v>115.426662617673</v>
      </c>
      <c r="Q418">
        <v>0.10798121844161</v>
      </c>
    </row>
    <row r="419" spans="1:17" x14ac:dyDescent="0.3">
      <c r="A419" t="s">
        <v>951</v>
      </c>
      <c r="B419" t="s">
        <v>952</v>
      </c>
      <c r="C419" t="str">
        <f>IFERROR(VLOOKUP(Table1[[#This Row],[Ticker]],[1]!Table1[[Symbol]:[Industry]],2,FALSE),"-")</f>
        <v>-</v>
      </c>
      <c r="D419" t="s">
        <v>953</v>
      </c>
      <c r="E419">
        <v>14461.904966639901</v>
      </c>
      <c r="F419">
        <v>209.96</v>
      </c>
      <c r="G419">
        <v>34.393137243396303</v>
      </c>
      <c r="H419">
        <v>2.8306277996897702</v>
      </c>
      <c r="I419">
        <v>3.1824916328358199</v>
      </c>
      <c r="J419">
        <v>0.93748512370164905</v>
      </c>
      <c r="K419">
        <v>199.59865388004999</v>
      </c>
      <c r="L419">
        <v>184.92295994086999</v>
      </c>
      <c r="M419">
        <v>62.258065495231499</v>
      </c>
      <c r="N419">
        <v>1.30597537468585</v>
      </c>
      <c r="O419">
        <v>9.0207658601638396</v>
      </c>
      <c r="P419">
        <v>71.887024150634403</v>
      </c>
      <c r="Q419">
        <v>-2.1707594247383E-2</v>
      </c>
    </row>
    <row r="420" spans="1:17" x14ac:dyDescent="0.3">
      <c r="A420" t="s">
        <v>954</v>
      </c>
      <c r="B420" t="s">
        <v>955</v>
      </c>
      <c r="C420" t="str">
        <f>IFERROR(VLOOKUP(Table1[[#This Row],[Ticker]],[1]!Table1[[Symbol]:[Industry]],2,FALSE),"-")</f>
        <v>-</v>
      </c>
      <c r="D420" t="s">
        <v>230</v>
      </c>
      <c r="E420">
        <v>14440.308080000001</v>
      </c>
      <c r="F420">
        <v>4574.3500000000004</v>
      </c>
      <c r="G420">
        <v>28.847711422244199</v>
      </c>
      <c r="H420">
        <v>-1.7407939427640799</v>
      </c>
      <c r="I420">
        <v>37.249737060299204</v>
      </c>
      <c r="J420">
        <v>-5.42112170161215</v>
      </c>
      <c r="K420">
        <v>4387.4136059295097</v>
      </c>
      <c r="L420">
        <v>3655.37202270342</v>
      </c>
      <c r="M420">
        <v>43.847937168354399</v>
      </c>
      <c r="N420">
        <v>0.78697321677219101</v>
      </c>
      <c r="O420">
        <v>9.3051471793806595</v>
      </c>
      <c r="P420">
        <v>68.295285222861907</v>
      </c>
      <c r="Q420">
        <v>0.18959426519301001</v>
      </c>
    </row>
    <row r="421" spans="1:17" x14ac:dyDescent="0.3">
      <c r="A421" t="s">
        <v>956</v>
      </c>
      <c r="B421" t="s">
        <v>957</v>
      </c>
      <c r="C421" t="str">
        <f>IFERROR(VLOOKUP(Table1[[#This Row],[Ticker]],[1]!Table1[[Symbol]:[Industry]],2,FALSE),"-")</f>
        <v>-</v>
      </c>
      <c r="D421" t="s">
        <v>953</v>
      </c>
      <c r="E421">
        <v>14421.4661044</v>
      </c>
      <c r="F421">
        <v>350.6</v>
      </c>
      <c r="G421">
        <v>42.528667802368197</v>
      </c>
      <c r="H421">
        <v>7.64090498423794</v>
      </c>
      <c r="I421">
        <v>-4.15034093451193</v>
      </c>
      <c r="J421">
        <v>-3.25404356580892</v>
      </c>
      <c r="K421">
        <v>337.49704252294799</v>
      </c>
      <c r="L421">
        <v>313.01479839446603</v>
      </c>
      <c r="M421">
        <v>51.004633110253103</v>
      </c>
      <c r="N421">
        <v>1.14189803984978</v>
      </c>
      <c r="O421">
        <v>22.632629777524201</v>
      </c>
      <c r="P421">
        <v>77.834136444331705</v>
      </c>
      <c r="Q421">
        <v>0.208449825945907</v>
      </c>
    </row>
    <row r="422" spans="1:17" x14ac:dyDescent="0.3">
      <c r="A422" t="s">
        <v>958</v>
      </c>
      <c r="B422" t="s">
        <v>959</v>
      </c>
      <c r="C422" t="str">
        <f>IFERROR(VLOOKUP(Table1[[#This Row],[Ticker]],[1]!Table1[[Symbol]:[Industry]],2,FALSE),"-")</f>
        <v>-</v>
      </c>
      <c r="D422" t="s">
        <v>129</v>
      </c>
      <c r="E422">
        <v>14392.696663089901</v>
      </c>
      <c r="F422">
        <v>549.04999999999995</v>
      </c>
      <c r="G422">
        <v>83.9278336157208</v>
      </c>
      <c r="H422">
        <v>-14.388517796355501</v>
      </c>
      <c r="I422">
        <v>-9.5880809330286905</v>
      </c>
      <c r="J422">
        <v>3.0846569674783999</v>
      </c>
      <c r="K422">
        <v>554.93758215615401</v>
      </c>
      <c r="L422">
        <v>503.337830339525</v>
      </c>
      <c r="M422">
        <v>54.661055701362599</v>
      </c>
      <c r="N422">
        <v>1.9187846330913501</v>
      </c>
      <c r="O422">
        <v>15.089700391585399</v>
      </c>
      <c r="P422">
        <v>110.848694316436</v>
      </c>
      <c r="Q422">
        <v>0.12512350082596799</v>
      </c>
    </row>
    <row r="423" spans="1:17" x14ac:dyDescent="0.3">
      <c r="A423" t="s">
        <v>960</v>
      </c>
      <c r="B423" t="s">
        <v>961</v>
      </c>
      <c r="C423" t="str">
        <f>IFERROR(VLOOKUP(Table1[[#This Row],[Ticker]],[1]!Table1[[Symbol]:[Industry]],2,FALSE),"-")</f>
        <v>-</v>
      </c>
      <c r="D423" t="s">
        <v>542</v>
      </c>
      <c r="E423">
        <v>14387.983283129999</v>
      </c>
      <c r="F423">
        <v>765.15</v>
      </c>
      <c r="G423">
        <v>46.9263134780768</v>
      </c>
      <c r="H423">
        <v>9.2869153544994898</v>
      </c>
      <c r="I423">
        <v>26.691510882361701</v>
      </c>
      <c r="J423">
        <v>-4.0793760313616296</v>
      </c>
      <c r="K423">
        <v>708.97210938378498</v>
      </c>
      <c r="L423">
        <v>618.31740794560801</v>
      </c>
      <c r="M423">
        <v>55.631645566478802</v>
      </c>
      <c r="N423">
        <v>1.63338377827224</v>
      </c>
      <c r="O423">
        <v>7.2730837090766398</v>
      </c>
      <c r="P423">
        <v>87.078239608801894</v>
      </c>
      <c r="Q423">
        <v>8.7069052722174994E-2</v>
      </c>
    </row>
    <row r="424" spans="1:17" x14ac:dyDescent="0.3">
      <c r="A424" t="s">
        <v>962</v>
      </c>
      <c r="B424" t="s">
        <v>963</v>
      </c>
      <c r="C424" t="str">
        <f>IFERROR(VLOOKUP(Table1[[#This Row],[Ticker]],[1]!Table1[[Symbol]:[Industry]],2,FALSE),"-")</f>
        <v>-</v>
      </c>
      <c r="D424" t="s">
        <v>249</v>
      </c>
      <c r="E424">
        <v>14132.298344999999</v>
      </c>
      <c r="F424">
        <v>2025.5</v>
      </c>
      <c r="G424">
        <v>70.888601848251497</v>
      </c>
      <c r="H424">
        <v>18.680468653462398</v>
      </c>
      <c r="I424">
        <v>23.873222002894199</v>
      </c>
      <c r="J424">
        <v>12.822413007950599</v>
      </c>
      <c r="K424">
        <v>1646.2079703549</v>
      </c>
      <c r="L424">
        <v>1496.94289925615</v>
      </c>
      <c r="M424">
        <v>75.228125029013697</v>
      </c>
      <c r="N424">
        <v>4.6025606643637103</v>
      </c>
      <c r="O424">
        <v>7.0204887682053796</v>
      </c>
      <c r="P424">
        <v>108.803669913921</v>
      </c>
      <c r="Q424">
        <v>2.6459279880193001E-2</v>
      </c>
    </row>
    <row r="425" spans="1:17" x14ac:dyDescent="0.3">
      <c r="A425" t="s">
        <v>964</v>
      </c>
      <c r="B425" t="s">
        <v>965</v>
      </c>
      <c r="C425" t="str">
        <f>IFERROR(VLOOKUP(Table1[[#This Row],[Ticker]],[1]!Table1[[Symbol]:[Industry]],2,FALSE),"-")</f>
        <v>-</v>
      </c>
      <c r="D425" t="s">
        <v>46</v>
      </c>
      <c r="E425">
        <v>14098.270884332</v>
      </c>
      <c r="F425">
        <v>250.84</v>
      </c>
      <c r="G425">
        <v>90.902486112960702</v>
      </c>
      <c r="H425">
        <v>-11.7728276305414</v>
      </c>
      <c r="I425">
        <v>35.166406320548603</v>
      </c>
      <c r="J425">
        <v>-4.8264071193431697</v>
      </c>
      <c r="K425">
        <v>243.62922934206</v>
      </c>
      <c r="L425">
        <v>202.13910726628799</v>
      </c>
      <c r="M425">
        <v>48.253057528251802</v>
      </c>
      <c r="N425">
        <v>0.75702163326428595</v>
      </c>
      <c r="O425">
        <v>15.571679158028999</v>
      </c>
      <c r="P425">
        <v>122.277359326539</v>
      </c>
      <c r="Q425">
        <v>0.11428542680232601</v>
      </c>
    </row>
    <row r="426" spans="1:17" hidden="1" x14ac:dyDescent="0.3">
      <c r="A426" t="s">
        <v>966</v>
      </c>
      <c r="B426" t="s">
        <v>967</v>
      </c>
      <c r="C426" t="str">
        <f>IFERROR(VLOOKUP(Table1[[#This Row],[Ticker]],[1]!Table1[[Symbol]:[Industry]],2,FALSE),"-")</f>
        <v>-</v>
      </c>
      <c r="D426" t="s">
        <v>184</v>
      </c>
      <c r="E426">
        <v>14034.908335745</v>
      </c>
      <c r="F426">
        <v>432.85</v>
      </c>
      <c r="G426">
        <v>1.84661588605657</v>
      </c>
      <c r="H426">
        <v>-2.86443903823419</v>
      </c>
      <c r="I426">
        <v>-16.435776073299898</v>
      </c>
      <c r="J426">
        <v>0.157869576132696</v>
      </c>
      <c r="K426">
        <v>429.27159784342501</v>
      </c>
      <c r="M426">
        <v>44.390551598801501</v>
      </c>
      <c r="N426">
        <v>1.59632698338996</v>
      </c>
      <c r="O426">
        <v>18.054753378768599</v>
      </c>
      <c r="P426">
        <v>68.8841201716738</v>
      </c>
    </row>
    <row r="427" spans="1:17" x14ac:dyDescent="0.3">
      <c r="A427" t="s">
        <v>968</v>
      </c>
      <c r="B427" t="s">
        <v>969</v>
      </c>
      <c r="C427" t="str">
        <f>IFERROR(VLOOKUP(Table1[[#This Row],[Ticker]],[1]!Table1[[Symbol]:[Industry]],2,FALSE),"-")</f>
        <v>-</v>
      </c>
      <c r="D427" t="s">
        <v>970</v>
      </c>
      <c r="E427">
        <v>14007.22014981</v>
      </c>
      <c r="F427">
        <v>1427.35</v>
      </c>
      <c r="G427">
        <v>-23.118763550099199</v>
      </c>
      <c r="H427">
        <v>4.2810860790889196</v>
      </c>
      <c r="I427">
        <v>-23.9642720156648</v>
      </c>
      <c r="J427">
        <v>3.9150488646763799</v>
      </c>
      <c r="K427">
        <v>1376.4121916726001</v>
      </c>
      <c r="L427">
        <v>1462.0298229478601</v>
      </c>
      <c r="M427">
        <v>56.485968323433099</v>
      </c>
      <c r="N427">
        <v>1.1615347519536501</v>
      </c>
      <c r="O427">
        <v>31.3938417346831</v>
      </c>
      <c r="P427">
        <v>18.530974921109401</v>
      </c>
      <c r="Q427">
        <v>-3.7622313283260003E-2</v>
      </c>
    </row>
    <row r="428" spans="1:17" x14ac:dyDescent="0.3">
      <c r="A428" t="s">
        <v>971</v>
      </c>
      <c r="B428" t="s">
        <v>972</v>
      </c>
      <c r="C428" t="str">
        <f>IFERROR(VLOOKUP(Table1[[#This Row],[Ticker]],[1]!Table1[[Symbol]:[Industry]],2,FALSE),"-")</f>
        <v>-</v>
      </c>
      <c r="D428" t="s">
        <v>62</v>
      </c>
      <c r="E428">
        <v>13926.596693760001</v>
      </c>
      <c r="F428">
        <v>1023.45</v>
      </c>
      <c r="G428">
        <v>24.907728729601398</v>
      </c>
      <c r="H428">
        <v>11.392982621422099</v>
      </c>
      <c r="I428">
        <v>2.4046378377014999</v>
      </c>
      <c r="J428">
        <v>-2.4775661735822401</v>
      </c>
      <c r="K428">
        <v>950.80015999401405</v>
      </c>
      <c r="L428">
        <v>878.29367791613004</v>
      </c>
      <c r="M428">
        <v>54.1215032436955</v>
      </c>
      <c r="N428">
        <v>0.69917867884031104</v>
      </c>
      <c r="O428">
        <v>4.2454443304509297</v>
      </c>
      <c r="P428">
        <v>53.371796793046599</v>
      </c>
      <c r="Q428">
        <v>-1.4720436898958E-2</v>
      </c>
    </row>
    <row r="429" spans="1:17" x14ac:dyDescent="0.3">
      <c r="A429" t="s">
        <v>973</v>
      </c>
      <c r="B429" t="s">
        <v>974</v>
      </c>
      <c r="C429" t="str">
        <f>IFERROR(VLOOKUP(Table1[[#This Row],[Ticker]],[1]!Table1[[Symbol]:[Industry]],2,FALSE),"-")</f>
        <v>-</v>
      </c>
      <c r="D429" t="s">
        <v>613</v>
      </c>
      <c r="E429">
        <v>13891.957392</v>
      </c>
      <c r="F429">
        <v>480.4</v>
      </c>
      <c r="G429">
        <v>3.9313854071800698</v>
      </c>
      <c r="H429">
        <v>-0.79731226522506804</v>
      </c>
      <c r="I429">
        <v>17.128289014360199</v>
      </c>
      <c r="J429">
        <v>-3.0186942809305499</v>
      </c>
      <c r="K429">
        <v>460.05896582577202</v>
      </c>
      <c r="L429">
        <v>422.01399162361099</v>
      </c>
      <c r="M429">
        <v>56.148963815441299</v>
      </c>
      <c r="N429">
        <v>0.76707414902459803</v>
      </c>
      <c r="O429">
        <v>5.0582847626977596</v>
      </c>
      <c r="P429">
        <v>43.660287081339703</v>
      </c>
      <c r="Q429">
        <v>4.3804925484933997E-2</v>
      </c>
    </row>
    <row r="430" spans="1:17" x14ac:dyDescent="0.3">
      <c r="A430" t="s">
        <v>975</v>
      </c>
      <c r="B430" t="s">
        <v>976</v>
      </c>
      <c r="C430" t="str">
        <f>IFERROR(VLOOKUP(Table1[[#This Row],[Ticker]],[1]!Table1[[Symbol]:[Industry]],2,FALSE),"-")</f>
        <v>-</v>
      </c>
      <c r="D430" t="s">
        <v>613</v>
      </c>
      <c r="E430">
        <v>13862.951199592</v>
      </c>
      <c r="F430">
        <v>27.92</v>
      </c>
      <c r="G430">
        <v>38.162345486702002</v>
      </c>
      <c r="H430">
        <v>1.2028041511464</v>
      </c>
      <c r="I430">
        <v>21.450026774472601</v>
      </c>
      <c r="J430">
        <v>-4.4870278989617303</v>
      </c>
      <c r="K430">
        <v>27.2187097672678</v>
      </c>
      <c r="L430">
        <v>25.0807415966568</v>
      </c>
      <c r="M430">
        <v>52.470683245132101</v>
      </c>
      <c r="N430">
        <v>2.5302777961406702</v>
      </c>
      <c r="O430">
        <v>39.8638968481375</v>
      </c>
      <c r="P430">
        <v>91.890034364261098</v>
      </c>
      <c r="Q430">
        <v>-3.1932496637959999E-3</v>
      </c>
    </row>
    <row r="431" spans="1:17" x14ac:dyDescent="0.3">
      <c r="A431" t="s">
        <v>977</v>
      </c>
      <c r="B431" t="s">
        <v>978</v>
      </c>
      <c r="C431" t="str">
        <f>IFERROR(VLOOKUP(Table1[[#This Row],[Ticker]],[1]!Table1[[Symbol]:[Industry]],2,FALSE),"-")</f>
        <v>-</v>
      </c>
      <c r="D431" t="s">
        <v>459</v>
      </c>
      <c r="E431">
        <v>13862.51924946</v>
      </c>
      <c r="F431">
        <v>500.1</v>
      </c>
      <c r="G431">
        <v>199.878612806495</v>
      </c>
      <c r="H431">
        <v>-7.3378874683392601</v>
      </c>
      <c r="I431">
        <v>1.9952083711001101</v>
      </c>
      <c r="J431">
        <v>-3.8198260659425598</v>
      </c>
      <c r="K431">
        <v>496.48606006243699</v>
      </c>
      <c r="L431">
        <v>423.56566993218303</v>
      </c>
      <c r="M431">
        <v>52.072257909783801</v>
      </c>
      <c r="N431">
        <v>1.18277968738668</v>
      </c>
      <c r="O431">
        <v>22.375524895020899</v>
      </c>
      <c r="P431">
        <v>235.07537688442201</v>
      </c>
      <c r="Q431">
        <v>0.209740061258753</v>
      </c>
    </row>
    <row r="432" spans="1:17" x14ac:dyDescent="0.3">
      <c r="A432" t="s">
        <v>979</v>
      </c>
      <c r="B432" t="s">
        <v>980</v>
      </c>
      <c r="C432" t="str">
        <f>IFERROR(VLOOKUP(Table1[[#This Row],[Ticker]],[1]!Table1[[Symbol]:[Industry]],2,FALSE),"-")</f>
        <v>-</v>
      </c>
      <c r="D432" t="s">
        <v>302</v>
      </c>
      <c r="E432">
        <v>13583.055323825</v>
      </c>
      <c r="F432">
        <v>971.75</v>
      </c>
      <c r="G432">
        <v>176.73534052608801</v>
      </c>
      <c r="H432">
        <v>3.5200606210043102</v>
      </c>
      <c r="I432">
        <v>16.749005735383601</v>
      </c>
      <c r="J432">
        <v>-2.0331288545141102</v>
      </c>
      <c r="K432">
        <v>913.05967251693903</v>
      </c>
      <c r="L432">
        <v>749.00158101346096</v>
      </c>
      <c r="M432">
        <v>55.866842548769</v>
      </c>
      <c r="N432">
        <v>1.0172966841362101</v>
      </c>
      <c r="O432">
        <v>8.8860303576022392</v>
      </c>
      <c r="P432">
        <v>221.213122882406</v>
      </c>
      <c r="Q432">
        <v>0.103509743176186</v>
      </c>
    </row>
    <row r="433" spans="1:17" x14ac:dyDescent="0.3">
      <c r="A433" t="s">
        <v>981</v>
      </c>
      <c r="B433" t="s">
        <v>982</v>
      </c>
      <c r="C433" t="str">
        <f>IFERROR(VLOOKUP(Table1[[#This Row],[Ticker]],[1]!Table1[[Symbol]:[Industry]],2,FALSE),"-")</f>
        <v>-</v>
      </c>
      <c r="D433" t="s">
        <v>983</v>
      </c>
      <c r="E433">
        <v>13557.906012625001</v>
      </c>
      <c r="F433">
        <v>763.75</v>
      </c>
      <c r="G433">
        <v>38.132608429080499</v>
      </c>
      <c r="H433">
        <v>13.3690893381513</v>
      </c>
      <c r="I433">
        <v>23.7078900643384</v>
      </c>
      <c r="J433">
        <v>-8.2980608752392904</v>
      </c>
      <c r="K433">
        <v>685.32897007730901</v>
      </c>
      <c r="L433">
        <v>602.37417760846904</v>
      </c>
      <c r="M433">
        <v>58.530612569698398</v>
      </c>
      <c r="N433">
        <v>2.3620674011541198</v>
      </c>
      <c r="O433">
        <v>9.0671031096562995</v>
      </c>
      <c r="P433">
        <v>68.840499613131399</v>
      </c>
      <c r="Q433">
        <v>4.9845229425404002E-2</v>
      </c>
    </row>
    <row r="434" spans="1:17" x14ac:dyDescent="0.3">
      <c r="A434" t="s">
        <v>984</v>
      </c>
      <c r="B434" t="s">
        <v>985</v>
      </c>
      <c r="C434" t="str">
        <f>IFERROR(VLOOKUP(Table1[[#This Row],[Ticker]],[1]!Table1[[Symbol]:[Industry]],2,FALSE),"-")</f>
        <v>-</v>
      </c>
      <c r="D434" t="s">
        <v>98</v>
      </c>
      <c r="E434">
        <v>13432.77930092</v>
      </c>
      <c r="F434">
        <v>19.600000000000001</v>
      </c>
      <c r="G434">
        <v>194.75405688473799</v>
      </c>
      <c r="H434">
        <v>-7.2862000728984402</v>
      </c>
      <c r="I434">
        <v>35.476820630122504</v>
      </c>
      <c r="J434">
        <v>1.4128483905526401</v>
      </c>
      <c r="K434">
        <v>18.911818132808602</v>
      </c>
      <c r="L434">
        <v>15.8687197594311</v>
      </c>
      <c r="M434">
        <v>54.205829519618099</v>
      </c>
      <c r="N434">
        <v>1.20923105397641</v>
      </c>
      <c r="O434">
        <v>22.4489795918367</v>
      </c>
      <c r="P434">
        <v>232.203389830508</v>
      </c>
      <c r="Q434">
        <v>0.10453895045450901</v>
      </c>
    </row>
    <row r="435" spans="1:17" x14ac:dyDescent="0.3">
      <c r="A435" t="s">
        <v>986</v>
      </c>
      <c r="B435" t="s">
        <v>987</v>
      </c>
      <c r="C435" t="str">
        <f>IFERROR(VLOOKUP(Table1[[#This Row],[Ticker]],[1]!Table1[[Symbol]:[Industry]],2,FALSE),"-")</f>
        <v>-</v>
      </c>
      <c r="D435" t="s">
        <v>46</v>
      </c>
      <c r="E435">
        <v>13393.54065712</v>
      </c>
      <c r="F435">
        <v>728.65</v>
      </c>
      <c r="G435">
        <v>66.181637155368094</v>
      </c>
      <c r="H435">
        <v>26.382200846703501</v>
      </c>
      <c r="I435">
        <v>21.467387175023799</v>
      </c>
      <c r="J435">
        <v>-5.2313940804543</v>
      </c>
      <c r="K435">
        <v>590.13648881670497</v>
      </c>
      <c r="L435">
        <v>531.57332926519302</v>
      </c>
      <c r="M435">
        <v>78.507390071307597</v>
      </c>
      <c r="N435">
        <v>1.2849387705945099</v>
      </c>
      <c r="O435">
        <v>1.8321553557949699</v>
      </c>
      <c r="P435">
        <v>99.111900532859593</v>
      </c>
      <c r="Q435">
        <v>6.0102896751522999E-2</v>
      </c>
    </row>
    <row r="436" spans="1:17" hidden="1" x14ac:dyDescent="0.3">
      <c r="A436" t="s">
        <v>988</v>
      </c>
      <c r="B436" t="s">
        <v>989</v>
      </c>
      <c r="C436" t="str">
        <f>IFERROR(VLOOKUP(Table1[[#This Row],[Ticker]],[1]!Table1[[Symbol]:[Industry]],2,FALSE),"-")</f>
        <v>-</v>
      </c>
      <c r="D436" t="s">
        <v>662</v>
      </c>
      <c r="E436">
        <v>13287.40669962</v>
      </c>
      <c r="F436">
        <v>556.20000000000005</v>
      </c>
      <c r="G436">
        <v>-29.132300290730502</v>
      </c>
      <c r="H436">
        <v>-0.36680931469085798</v>
      </c>
      <c r="I436">
        <v>-12.8229681987077</v>
      </c>
      <c r="J436">
        <v>-4.87140265624799</v>
      </c>
      <c r="M436">
        <v>45.474978733466699</v>
      </c>
      <c r="O436">
        <v>18.662351672060399</v>
      </c>
      <c r="P436">
        <v>18.315252074026802</v>
      </c>
    </row>
    <row r="437" spans="1:17" x14ac:dyDescent="0.3">
      <c r="A437" t="s">
        <v>990</v>
      </c>
      <c r="B437" t="s">
        <v>991</v>
      </c>
      <c r="C437" t="str">
        <f>IFERROR(VLOOKUP(Table1[[#This Row],[Ticker]],[1]!Table1[[Symbol]:[Industry]],2,FALSE),"-")</f>
        <v>-</v>
      </c>
      <c r="D437" t="s">
        <v>230</v>
      </c>
      <c r="E437">
        <v>13219.690597364999</v>
      </c>
      <c r="F437">
        <v>5541.55</v>
      </c>
      <c r="G437">
        <v>10.333506959383101</v>
      </c>
      <c r="H437">
        <v>20.399807666758502</v>
      </c>
      <c r="I437">
        <v>-6.2819691568252303</v>
      </c>
      <c r="J437">
        <v>10.3562381836377</v>
      </c>
      <c r="K437">
        <v>4597.6893003920304</v>
      </c>
      <c r="L437">
        <v>4444.6250087298604</v>
      </c>
      <c r="M437">
        <v>89.208983957663904</v>
      </c>
      <c r="N437">
        <v>3.8330415959948301</v>
      </c>
      <c r="O437">
        <v>2.6788533893946598</v>
      </c>
      <c r="P437">
        <v>46.522388651657103</v>
      </c>
      <c r="Q437">
        <v>0.12834319184637499</v>
      </c>
    </row>
    <row r="438" spans="1:17" x14ac:dyDescent="0.3">
      <c r="A438" t="s">
        <v>992</v>
      </c>
      <c r="B438" t="s">
        <v>993</v>
      </c>
      <c r="C438" t="str">
        <f>IFERROR(VLOOKUP(Table1[[#This Row],[Ticker]],[1]!Table1[[Symbol]:[Industry]],2,FALSE),"-")</f>
        <v>-</v>
      </c>
      <c r="D438" t="s">
        <v>80</v>
      </c>
      <c r="E438">
        <v>13157.2383575899</v>
      </c>
      <c r="F438">
        <v>637.15</v>
      </c>
      <c r="G438">
        <v>-29.6819433844557</v>
      </c>
      <c r="H438">
        <v>-10.4192403004164</v>
      </c>
      <c r="I438">
        <v>-29.0617969325648</v>
      </c>
      <c r="J438">
        <v>-7.3634723481028397</v>
      </c>
      <c r="K438">
        <v>654.36141637132096</v>
      </c>
      <c r="L438">
        <v>664.80694131438304</v>
      </c>
      <c r="M438">
        <v>35.839036012613597</v>
      </c>
      <c r="N438">
        <v>0.79538525202891797</v>
      </c>
      <c r="O438">
        <v>29.3259044181119</v>
      </c>
      <c r="P438">
        <v>26.355974219137298</v>
      </c>
      <c r="Q438">
        <v>5.5356904449002001E-2</v>
      </c>
    </row>
    <row r="439" spans="1:17" x14ac:dyDescent="0.3">
      <c r="A439" t="s">
        <v>994</v>
      </c>
      <c r="B439" t="s">
        <v>995</v>
      </c>
      <c r="C439" t="str">
        <f>IFERROR(VLOOKUP(Table1[[#This Row],[Ticker]],[1]!Table1[[Symbol]:[Industry]],2,FALSE),"-")</f>
        <v>-</v>
      </c>
      <c r="D439" t="s">
        <v>526</v>
      </c>
      <c r="E439">
        <v>13050.562727625</v>
      </c>
      <c r="F439">
        <v>839.75</v>
      </c>
      <c r="G439">
        <v>-27.9887441078513</v>
      </c>
      <c r="H439">
        <v>-7.5861910129711099</v>
      </c>
      <c r="I439">
        <v>-7.7270267334041396</v>
      </c>
      <c r="J439">
        <v>8.65618282471141E-2</v>
      </c>
      <c r="K439">
        <v>828.94662433728001</v>
      </c>
      <c r="L439">
        <v>824.22760354186505</v>
      </c>
      <c r="M439">
        <v>53.399607641595999</v>
      </c>
      <c r="N439">
        <v>1.4975906571853499</v>
      </c>
      <c r="O439">
        <v>22.054182792497699</v>
      </c>
      <c r="P439">
        <v>18.449820156569501</v>
      </c>
      <c r="Q439">
        <v>3.3917213834810001E-2</v>
      </c>
    </row>
    <row r="440" spans="1:17" x14ac:dyDescent="0.3">
      <c r="A440" t="s">
        <v>996</v>
      </c>
      <c r="B440" t="s">
        <v>997</v>
      </c>
      <c r="C440" t="str">
        <f>IFERROR(VLOOKUP(Table1[[#This Row],[Ticker]],[1]!Table1[[Symbol]:[Industry]],2,FALSE),"-")</f>
        <v>-</v>
      </c>
      <c r="D440" t="s">
        <v>998</v>
      </c>
      <c r="E440">
        <v>12983.364260639901</v>
      </c>
      <c r="F440">
        <v>675.3</v>
      </c>
      <c r="G440">
        <v>22.8452363421592</v>
      </c>
      <c r="H440">
        <v>17.128900955105699</v>
      </c>
      <c r="I440">
        <v>13.751179082900499</v>
      </c>
      <c r="J440">
        <v>3.2592315635750602</v>
      </c>
      <c r="K440">
        <v>577.75798576312502</v>
      </c>
      <c r="L440">
        <v>532.270982027586</v>
      </c>
      <c r="M440">
        <v>77.093208702341599</v>
      </c>
      <c r="N440">
        <v>2.89172147310956</v>
      </c>
      <c r="O440">
        <v>2.7691396416407601</v>
      </c>
      <c r="P440">
        <v>51.293827713677501</v>
      </c>
      <c r="Q440">
        <v>-6.1520677272497999E-2</v>
      </c>
    </row>
    <row r="441" spans="1:17" x14ac:dyDescent="0.3">
      <c r="A441" t="s">
        <v>999</v>
      </c>
      <c r="B441" t="s">
        <v>1000</v>
      </c>
      <c r="C441" t="str">
        <f>IFERROR(VLOOKUP(Table1[[#This Row],[Ticker]],[1]!Table1[[Symbol]:[Industry]],2,FALSE),"-")</f>
        <v>-</v>
      </c>
      <c r="D441" t="s">
        <v>80</v>
      </c>
      <c r="E441">
        <v>12966.554134664901</v>
      </c>
      <c r="F441">
        <v>363.05</v>
      </c>
      <c r="G441">
        <v>-21.279761572799199</v>
      </c>
      <c r="H441">
        <v>7.37247244452446</v>
      </c>
      <c r="I441">
        <v>-15.5928915432296</v>
      </c>
      <c r="J441">
        <v>-2.1679836262983398</v>
      </c>
      <c r="K441">
        <v>336.06122028351803</v>
      </c>
      <c r="L441">
        <v>340.52668135463801</v>
      </c>
      <c r="M441">
        <v>69.069758760426495</v>
      </c>
      <c r="N441">
        <v>1.36195643164042</v>
      </c>
      <c r="O441">
        <v>9.6267731717394298</v>
      </c>
      <c r="P441">
        <v>24.630964641263301</v>
      </c>
      <c r="Q441">
        <v>-0.103697401489767</v>
      </c>
    </row>
    <row r="442" spans="1:17" hidden="1" x14ac:dyDescent="0.3">
      <c r="A442" t="s">
        <v>1001</v>
      </c>
      <c r="B442" t="s">
        <v>1002</v>
      </c>
      <c r="C442" t="str">
        <f>IFERROR(VLOOKUP(Table1[[#This Row],[Ticker]],[1]!Table1[[Symbol]:[Industry]],2,FALSE),"-")</f>
        <v>-</v>
      </c>
      <c r="D442" t="s">
        <v>542</v>
      </c>
      <c r="E442">
        <v>12912.50063156</v>
      </c>
      <c r="F442">
        <v>2835.4</v>
      </c>
      <c r="G442">
        <v>-10.195125259615301</v>
      </c>
      <c r="H442">
        <v>5.4831927371929803</v>
      </c>
      <c r="I442">
        <v>-0.30624851139943599</v>
      </c>
      <c r="J442">
        <v>-4.7404579788836996</v>
      </c>
      <c r="K442">
        <v>2667.6241357781</v>
      </c>
      <c r="L442">
        <v>2567.1283628040301</v>
      </c>
      <c r="M442">
        <v>54.149564018743497</v>
      </c>
      <c r="N442">
        <v>1.1914434311769699</v>
      </c>
      <c r="O442">
        <v>7.85074416308104</v>
      </c>
      <c r="P442">
        <v>25.072783414203801</v>
      </c>
      <c r="Q442">
        <v>-4.0695196855745998E-2</v>
      </c>
    </row>
    <row r="443" spans="1:17" hidden="1" x14ac:dyDescent="0.3">
      <c r="A443" t="s">
        <v>1003</v>
      </c>
      <c r="B443" t="s">
        <v>1004</v>
      </c>
      <c r="C443" t="str">
        <f>IFERROR(VLOOKUP(Table1[[#This Row],[Ticker]],[1]!Table1[[Symbol]:[Industry]],2,FALSE),"-")</f>
        <v>-</v>
      </c>
      <c r="D443" t="s">
        <v>1005</v>
      </c>
      <c r="E443">
        <v>12906.893384999599</v>
      </c>
      <c r="F443">
        <v>100</v>
      </c>
      <c r="G443">
        <v>-26.557418525097301</v>
      </c>
      <c r="I443">
        <v>-10.2480864330745</v>
      </c>
      <c r="M443">
        <v>50</v>
      </c>
      <c r="N443">
        <v>1.8823529411764699</v>
      </c>
      <c r="O443">
        <v>0</v>
      </c>
      <c r="P443">
        <v>0</v>
      </c>
    </row>
    <row r="444" spans="1:17" hidden="1" x14ac:dyDescent="0.3">
      <c r="A444" t="s">
        <v>1006</v>
      </c>
      <c r="B444" t="s">
        <v>1007</v>
      </c>
      <c r="C444" t="str">
        <f>IFERROR(VLOOKUP(Table1[[#This Row],[Ticker]],[1]!Table1[[Symbol]:[Industry]],2,FALSE),"-")</f>
        <v>-</v>
      </c>
      <c r="D444" t="s">
        <v>391</v>
      </c>
      <c r="E444">
        <v>12807.169765500001</v>
      </c>
      <c r="F444">
        <v>1157.25</v>
      </c>
      <c r="G444">
        <v>217.862224332045</v>
      </c>
      <c r="H444">
        <v>30.531816100061999</v>
      </c>
      <c r="I444">
        <v>11.426816311116401</v>
      </c>
      <c r="J444">
        <v>0.25764978353920098</v>
      </c>
      <c r="K444">
        <v>953.85929435698699</v>
      </c>
      <c r="L444">
        <v>780.44283498419702</v>
      </c>
      <c r="M444">
        <v>42.733290448262601</v>
      </c>
      <c r="N444">
        <v>1.1712081648681301</v>
      </c>
      <c r="O444">
        <v>1.96586735796069</v>
      </c>
      <c r="P444">
        <v>279.11547911547899</v>
      </c>
      <c r="Q444">
        <v>0.21837596722927899</v>
      </c>
    </row>
    <row r="445" spans="1:17" x14ac:dyDescent="0.3">
      <c r="A445" t="s">
        <v>1008</v>
      </c>
      <c r="B445" t="s">
        <v>1009</v>
      </c>
      <c r="C445" t="str">
        <f>IFERROR(VLOOKUP(Table1[[#This Row],[Ticker]],[1]!Table1[[Symbol]:[Industry]],2,FALSE),"-")</f>
        <v>-</v>
      </c>
      <c r="D445" t="s">
        <v>267</v>
      </c>
      <c r="E445">
        <v>12734.334485249999</v>
      </c>
      <c r="F445">
        <v>1000.5</v>
      </c>
      <c r="G445">
        <v>11.2982970402578</v>
      </c>
      <c r="H445">
        <v>4.1615684620428102</v>
      </c>
      <c r="I445">
        <v>6.0417955916828499</v>
      </c>
      <c r="J445">
        <v>-5.0513388032314896</v>
      </c>
      <c r="K445">
        <v>950.69054720262102</v>
      </c>
      <c r="L445">
        <v>876.28249029158405</v>
      </c>
      <c r="M445">
        <v>50.884281009268904</v>
      </c>
      <c r="N445">
        <v>1.0374308945049999</v>
      </c>
      <c r="O445">
        <v>6.7466266866566604</v>
      </c>
      <c r="P445">
        <v>43.801652892561897</v>
      </c>
      <c r="Q445">
        <v>-1.3130290563486E-2</v>
      </c>
    </row>
    <row r="446" spans="1:17" x14ac:dyDescent="0.3">
      <c r="A446" t="s">
        <v>1010</v>
      </c>
      <c r="B446" t="s">
        <v>1011</v>
      </c>
      <c r="C446" t="str">
        <f>IFERROR(VLOOKUP(Table1[[#This Row],[Ticker]],[1]!Table1[[Symbol]:[Industry]],2,FALSE),"-")</f>
        <v>-</v>
      </c>
      <c r="D446" t="s">
        <v>302</v>
      </c>
      <c r="E446">
        <v>12660.7404176</v>
      </c>
      <c r="F446">
        <v>941.6</v>
      </c>
      <c r="G446">
        <v>-35.086658859272603</v>
      </c>
      <c r="H446">
        <v>-2.4499786408386499</v>
      </c>
      <c r="I446">
        <v>-24.374853418938599</v>
      </c>
      <c r="J446">
        <v>-3.3592061968312499</v>
      </c>
      <c r="K446">
        <v>925.119338646497</v>
      </c>
      <c r="L446">
        <v>945.76459310341897</v>
      </c>
      <c r="M446">
        <v>52.155611327612696</v>
      </c>
      <c r="N446">
        <v>0.52827125159700605</v>
      </c>
      <c r="O446">
        <v>39.969201359388201</v>
      </c>
      <c r="P446">
        <v>20.401508854932501</v>
      </c>
      <c r="Q446">
        <v>4.4989764174400001E-3</v>
      </c>
    </row>
    <row r="447" spans="1:17" x14ac:dyDescent="0.3">
      <c r="A447" t="s">
        <v>1012</v>
      </c>
      <c r="B447" t="s">
        <v>1013</v>
      </c>
      <c r="C447" t="str">
        <f>IFERROR(VLOOKUP(Table1[[#This Row],[Ticker]],[1]!Table1[[Symbol]:[Industry]],2,FALSE),"-")</f>
        <v>-</v>
      </c>
      <c r="D447" t="s">
        <v>275</v>
      </c>
      <c r="E447">
        <v>12645.587674895</v>
      </c>
      <c r="F447">
        <v>1245.8499999999999</v>
      </c>
      <c r="G447">
        <v>0.90178654933096003</v>
      </c>
      <c r="H447">
        <v>-4.5096280524418901</v>
      </c>
      <c r="I447">
        <v>-5.8487065361456896</v>
      </c>
      <c r="J447">
        <v>-5.9924111072143598</v>
      </c>
      <c r="K447">
        <v>1297.9035808621099</v>
      </c>
      <c r="L447">
        <v>1201.8156620572499</v>
      </c>
      <c r="M447">
        <v>29.904764835939702</v>
      </c>
      <c r="N447">
        <v>0.57566082988530698</v>
      </c>
      <c r="O447">
        <v>32.359433318617803</v>
      </c>
      <c r="P447">
        <v>32.361221779548401</v>
      </c>
      <c r="Q447">
        <v>0.12974093809821799</v>
      </c>
    </row>
    <row r="448" spans="1:17" x14ac:dyDescent="0.3">
      <c r="A448" t="s">
        <v>1014</v>
      </c>
      <c r="B448" t="s">
        <v>1015</v>
      </c>
      <c r="C448" t="str">
        <f>IFERROR(VLOOKUP(Table1[[#This Row],[Ticker]],[1]!Table1[[Symbol]:[Industry]],2,FALSE),"-")</f>
        <v>-</v>
      </c>
      <c r="D448" t="s">
        <v>24</v>
      </c>
      <c r="E448">
        <v>12595.325011794001</v>
      </c>
      <c r="F448">
        <v>114.38</v>
      </c>
      <c r="G448">
        <v>76.965713147500395</v>
      </c>
      <c r="H448">
        <v>-17.136412319319</v>
      </c>
      <c r="I448">
        <v>-18.7806733982884</v>
      </c>
      <c r="J448">
        <v>-6.99301450320241</v>
      </c>
      <c r="K448">
        <v>125.25766278969201</v>
      </c>
      <c r="L448">
        <v>118.257321696305</v>
      </c>
      <c r="M448">
        <v>24.371209401497801</v>
      </c>
      <c r="N448">
        <v>0.68919957613803196</v>
      </c>
      <c r="O448">
        <v>33.3275048085329</v>
      </c>
      <c r="P448">
        <v>106.462093862815</v>
      </c>
      <c r="Q448">
        <v>0.10191966094216701</v>
      </c>
    </row>
    <row r="449" spans="1:17" x14ac:dyDescent="0.3">
      <c r="A449" t="s">
        <v>1016</v>
      </c>
      <c r="B449" t="s">
        <v>1017</v>
      </c>
      <c r="C449" t="str">
        <f>IFERROR(VLOOKUP(Table1[[#This Row],[Ticker]],[1]!Table1[[Symbol]:[Industry]],2,FALSE),"-")</f>
        <v>-</v>
      </c>
      <c r="D449" t="s">
        <v>101</v>
      </c>
      <c r="E449">
        <v>12495.81</v>
      </c>
      <c r="F449">
        <v>392.95</v>
      </c>
      <c r="G449">
        <v>111.30577760081</v>
      </c>
      <c r="H449">
        <v>-3.83726394425697</v>
      </c>
      <c r="I449">
        <v>-14.3832413489076</v>
      </c>
      <c r="J449">
        <v>-3.66569373893604</v>
      </c>
      <c r="K449">
        <v>397.122499931248</v>
      </c>
      <c r="L449">
        <v>367.22648274876599</v>
      </c>
      <c r="M449">
        <v>45.973652331945303</v>
      </c>
      <c r="N449">
        <v>0.75654406864066603</v>
      </c>
      <c r="O449">
        <v>28.769563557704501</v>
      </c>
      <c r="P449">
        <v>139.45764777574601</v>
      </c>
      <c r="Q449">
        <v>0.14751136921740099</v>
      </c>
    </row>
    <row r="450" spans="1:17" x14ac:dyDescent="0.3">
      <c r="A450" t="s">
        <v>1018</v>
      </c>
      <c r="B450" t="s">
        <v>1019</v>
      </c>
      <c r="C450" t="str">
        <f>IFERROR(VLOOKUP(Table1[[#This Row],[Ticker]],[1]!Table1[[Symbol]:[Industry]],2,FALSE),"-")</f>
        <v>-</v>
      </c>
      <c r="D450" t="s">
        <v>302</v>
      </c>
      <c r="E450">
        <v>12443.31577825</v>
      </c>
      <c r="F450">
        <v>2301.25</v>
      </c>
      <c r="G450">
        <v>61.399456551473797</v>
      </c>
      <c r="H450">
        <v>8.5061864397238995</v>
      </c>
      <c r="I450">
        <v>7.0220233842363697</v>
      </c>
      <c r="J450">
        <v>-15.2261362429721</v>
      </c>
      <c r="K450">
        <v>2044.37097802782</v>
      </c>
      <c r="L450">
        <v>1884.5650753527</v>
      </c>
      <c r="M450">
        <v>59.721403298220601</v>
      </c>
      <c r="N450">
        <v>4.3264539966173903</v>
      </c>
      <c r="O450">
        <v>19.406844106463801</v>
      </c>
      <c r="P450">
        <v>95.684523809523796</v>
      </c>
      <c r="Q450">
        <v>4.5601851344353003E-2</v>
      </c>
    </row>
    <row r="451" spans="1:17" hidden="1" x14ac:dyDescent="0.3">
      <c r="A451" t="s">
        <v>1020</v>
      </c>
      <c r="B451" t="s">
        <v>1021</v>
      </c>
      <c r="C451" t="str">
        <f>IFERROR(VLOOKUP(Table1[[#This Row],[Ticker]],[1]!Table1[[Symbol]:[Industry]],2,FALSE),"-")</f>
        <v>-</v>
      </c>
      <c r="D451" t="s">
        <v>1022</v>
      </c>
      <c r="E451">
        <v>12381.40988872</v>
      </c>
      <c r="F451">
        <v>2040.2</v>
      </c>
      <c r="G451">
        <v>27.298016790313</v>
      </c>
      <c r="H451">
        <v>1.5409015501552299</v>
      </c>
      <c r="I451">
        <v>50.000116842266102</v>
      </c>
      <c r="J451">
        <v>-1.2600224809484799</v>
      </c>
      <c r="K451">
        <v>1855.9798144193801</v>
      </c>
      <c r="M451">
        <v>68.186442895094302</v>
      </c>
      <c r="N451">
        <v>0.97342116690216896</v>
      </c>
      <c r="O451">
        <v>4.6220958729536301</v>
      </c>
      <c r="P451">
        <v>66.465404699738897</v>
      </c>
    </row>
    <row r="452" spans="1:17" x14ac:dyDescent="0.3">
      <c r="A452" t="s">
        <v>1023</v>
      </c>
      <c r="B452" t="s">
        <v>1024</v>
      </c>
      <c r="C452" t="str">
        <f>IFERROR(VLOOKUP(Table1[[#This Row],[Ticker]],[1]!Table1[[Symbol]:[Industry]],2,FALSE),"-")</f>
        <v>-</v>
      </c>
      <c r="D452" t="s">
        <v>24</v>
      </c>
      <c r="E452">
        <v>12375.146172032</v>
      </c>
      <c r="F452">
        <v>167.08</v>
      </c>
      <c r="G452">
        <v>8.9494752299715596</v>
      </c>
      <c r="H452">
        <v>10.499660630213199</v>
      </c>
      <c r="I452">
        <v>1.9614501686716299</v>
      </c>
      <c r="J452">
        <v>-1.8560460138208299</v>
      </c>
      <c r="K452">
        <v>152.62927571408099</v>
      </c>
      <c r="L452">
        <v>145.831555148268</v>
      </c>
      <c r="M452">
        <v>72.530811271729206</v>
      </c>
      <c r="N452">
        <v>1.9310638539057601</v>
      </c>
      <c r="O452">
        <v>2.8369643284653798</v>
      </c>
      <c r="P452">
        <v>39.175343606830502</v>
      </c>
      <c r="Q452">
        <v>-4.2507263381533003E-2</v>
      </c>
    </row>
    <row r="453" spans="1:17" x14ac:dyDescent="0.3">
      <c r="A453" t="s">
        <v>1025</v>
      </c>
      <c r="B453" t="s">
        <v>1026</v>
      </c>
      <c r="C453" t="str">
        <f>IFERROR(VLOOKUP(Table1[[#This Row],[Ticker]],[1]!Table1[[Symbol]:[Industry]],2,FALSE),"-")</f>
        <v>-</v>
      </c>
      <c r="D453" t="s">
        <v>46</v>
      </c>
      <c r="E453">
        <v>12351.078098925</v>
      </c>
      <c r="F453">
        <v>481.45</v>
      </c>
      <c r="G453">
        <v>19.691062641366699</v>
      </c>
      <c r="H453">
        <v>-12.567011015355201</v>
      </c>
      <c r="I453">
        <v>28.2388976025935</v>
      </c>
      <c r="J453">
        <v>1.86384090869789</v>
      </c>
      <c r="K453">
        <v>473.31030345475898</v>
      </c>
      <c r="L453">
        <v>415.44324194927202</v>
      </c>
      <c r="M453">
        <v>48.019435759559201</v>
      </c>
      <c r="N453">
        <v>0.66329419666126599</v>
      </c>
      <c r="O453">
        <v>19.389344687921898</v>
      </c>
      <c r="P453">
        <v>55.256368913253702</v>
      </c>
      <c r="Q453">
        <v>3.6179498952153999E-2</v>
      </c>
    </row>
    <row r="454" spans="1:17" x14ac:dyDescent="0.3">
      <c r="A454" t="s">
        <v>1027</v>
      </c>
      <c r="B454" t="s">
        <v>1028</v>
      </c>
      <c r="C454" t="str">
        <f>IFERROR(VLOOKUP(Table1[[#This Row],[Ticker]],[1]!Table1[[Symbol]:[Industry]],2,FALSE),"-")</f>
        <v>-</v>
      </c>
      <c r="D454" t="s">
        <v>80</v>
      </c>
      <c r="E454">
        <v>12298.138942635</v>
      </c>
      <c r="F454">
        <v>1597.05</v>
      </c>
      <c r="G454">
        <v>4.0165329097812101</v>
      </c>
      <c r="H454">
        <v>6.4708860477611303</v>
      </c>
      <c r="I454">
        <v>0.650462278820503</v>
      </c>
      <c r="J454">
        <v>-0.67677225501843896</v>
      </c>
      <c r="K454">
        <v>1504.2888245607601</v>
      </c>
      <c r="L454">
        <v>1420.40010312609</v>
      </c>
      <c r="M454">
        <v>67.463729587981206</v>
      </c>
      <c r="N454">
        <v>1.2573550859113301</v>
      </c>
      <c r="O454">
        <v>12.8330359099589</v>
      </c>
      <c r="P454">
        <v>50.586959596435797</v>
      </c>
      <c r="Q454">
        <v>4.5756916369539997E-3</v>
      </c>
    </row>
    <row r="455" spans="1:17" x14ac:dyDescent="0.3">
      <c r="A455" t="s">
        <v>1029</v>
      </c>
      <c r="B455" t="s">
        <v>1030</v>
      </c>
      <c r="C455" t="str">
        <f>IFERROR(VLOOKUP(Table1[[#This Row],[Ticker]],[1]!Table1[[Symbol]:[Industry]],2,FALSE),"-")</f>
        <v>-</v>
      </c>
      <c r="D455" t="s">
        <v>542</v>
      </c>
      <c r="E455">
        <v>12227.099932884999</v>
      </c>
      <c r="F455">
        <v>922.45</v>
      </c>
      <c r="G455">
        <v>-40.5400742505729</v>
      </c>
      <c r="H455">
        <v>4.8915516720927297</v>
      </c>
      <c r="I455">
        <v>-5.1974088337122399</v>
      </c>
      <c r="J455">
        <v>0.40655765810533101</v>
      </c>
      <c r="K455">
        <v>844.94588536314802</v>
      </c>
      <c r="L455">
        <v>866.29467293875098</v>
      </c>
      <c r="M455">
        <v>74.781504394684802</v>
      </c>
      <c r="N455">
        <v>2.37929126241727</v>
      </c>
      <c r="O455">
        <v>20.331725296763999</v>
      </c>
      <c r="P455">
        <v>21.1279627076357</v>
      </c>
      <c r="Q455">
        <v>-1.7406471014188001E-2</v>
      </c>
    </row>
    <row r="456" spans="1:17" x14ac:dyDescent="0.3">
      <c r="A456" t="s">
        <v>1031</v>
      </c>
      <c r="B456" t="s">
        <v>1032</v>
      </c>
      <c r="C456" t="str">
        <f>IFERROR(VLOOKUP(Table1[[#This Row],[Ticker]],[1]!Table1[[Symbol]:[Industry]],2,FALSE),"-")</f>
        <v>-</v>
      </c>
      <c r="D456" t="s">
        <v>21</v>
      </c>
      <c r="E456">
        <v>12206.73723698</v>
      </c>
      <c r="F456">
        <v>817.3</v>
      </c>
      <c r="G456">
        <v>-40.625339879318801</v>
      </c>
      <c r="H456">
        <v>-3.6506533203531601</v>
      </c>
      <c r="I456">
        <v>-19.224587156985798</v>
      </c>
      <c r="J456">
        <v>-11.1229576819809</v>
      </c>
      <c r="K456">
        <v>836.32987337140196</v>
      </c>
      <c r="L456">
        <v>849.11419962612104</v>
      </c>
      <c r="M456">
        <v>34.0890392237431</v>
      </c>
      <c r="N456">
        <v>3.5177709029847599</v>
      </c>
      <c r="O456">
        <v>24.801174599290299</v>
      </c>
      <c r="P456">
        <v>10.296896086369699</v>
      </c>
      <c r="Q456">
        <v>-0.10557425474084001</v>
      </c>
    </row>
    <row r="457" spans="1:17" x14ac:dyDescent="0.3">
      <c r="A457" t="s">
        <v>1033</v>
      </c>
      <c r="B457" t="s">
        <v>1034</v>
      </c>
      <c r="C457" t="str">
        <f>IFERROR(VLOOKUP(Table1[[#This Row],[Ticker]],[1]!Table1[[Symbol]:[Industry]],2,FALSE),"-")</f>
        <v>-</v>
      </c>
      <c r="D457" t="s">
        <v>477</v>
      </c>
      <c r="E457">
        <v>12186.265520000001</v>
      </c>
      <c r="F457">
        <v>915.2</v>
      </c>
      <c r="G457">
        <v>-9.5391344182056805</v>
      </c>
      <c r="H457">
        <v>17.3166652203608</v>
      </c>
      <c r="I457">
        <v>7.5458514007629303</v>
      </c>
      <c r="J457">
        <v>3.7448070713760702</v>
      </c>
      <c r="K457">
        <v>800.53834796978697</v>
      </c>
      <c r="L457">
        <v>763.80883442087804</v>
      </c>
      <c r="M457">
        <v>81.704670121111107</v>
      </c>
      <c r="N457">
        <v>1.7998301675464601</v>
      </c>
      <c r="O457">
        <v>1.3385052447552499</v>
      </c>
      <c r="P457">
        <v>34.588235294117602</v>
      </c>
      <c r="Q457">
        <v>5.0173749341418002E-2</v>
      </c>
    </row>
    <row r="458" spans="1:17" hidden="1" x14ac:dyDescent="0.3">
      <c r="A458" t="s">
        <v>1035</v>
      </c>
      <c r="B458" t="s">
        <v>1036</v>
      </c>
      <c r="C458" t="str">
        <f>IFERROR(VLOOKUP(Table1[[#This Row],[Ticker]],[1]!Table1[[Symbol]:[Industry]],2,FALSE),"-")</f>
        <v>-</v>
      </c>
      <c r="D458" t="s">
        <v>347</v>
      </c>
      <c r="E458">
        <v>12176.089978745</v>
      </c>
      <c r="F458">
        <v>1056.6500000000001</v>
      </c>
      <c r="G458">
        <v>-31.982539121303301</v>
      </c>
      <c r="H458">
        <v>8.1955056566141202</v>
      </c>
      <c r="I458">
        <v>-4.2970185497896196</v>
      </c>
      <c r="J458">
        <v>-2.62970329649858</v>
      </c>
      <c r="K458">
        <v>988.369672880954</v>
      </c>
      <c r="L458">
        <v>996.84933771897397</v>
      </c>
      <c r="M458">
        <v>65.847362958056195</v>
      </c>
      <c r="N458">
        <v>0.54836386813386695</v>
      </c>
      <c r="O458">
        <v>11.4175524592724</v>
      </c>
      <c r="P458">
        <v>28.836188502103202</v>
      </c>
      <c r="Q458">
        <v>-2.1674488173396001E-2</v>
      </c>
    </row>
    <row r="459" spans="1:17" x14ac:dyDescent="0.3">
      <c r="A459" t="s">
        <v>1037</v>
      </c>
      <c r="B459" t="s">
        <v>1038</v>
      </c>
      <c r="C459" t="str">
        <f>IFERROR(VLOOKUP(Table1[[#This Row],[Ticker]],[1]!Table1[[Symbol]:[Industry]],2,FALSE),"-")</f>
        <v>-</v>
      </c>
      <c r="D459" t="s">
        <v>662</v>
      </c>
      <c r="E459">
        <v>11994.746061419901</v>
      </c>
      <c r="F459">
        <v>700.2</v>
      </c>
      <c r="G459">
        <v>75.491347886675797</v>
      </c>
      <c r="H459">
        <v>-12.2540859427797</v>
      </c>
      <c r="I459">
        <v>31.708325122931502</v>
      </c>
      <c r="J459">
        <v>0.41266153499198199</v>
      </c>
      <c r="K459">
        <v>701.20641210609801</v>
      </c>
      <c r="L459">
        <v>595.34631327050897</v>
      </c>
      <c r="M459">
        <v>48.465196356251099</v>
      </c>
      <c r="N459">
        <v>0.469095289847903</v>
      </c>
      <c r="O459">
        <v>17.395029991430999</v>
      </c>
      <c r="P459">
        <v>105.156753589217</v>
      </c>
    </row>
    <row r="460" spans="1:17" x14ac:dyDescent="0.3">
      <c r="A460" t="s">
        <v>1039</v>
      </c>
      <c r="B460" t="s">
        <v>1040</v>
      </c>
      <c r="C460" t="str">
        <f>IFERROR(VLOOKUP(Table1[[#This Row],[Ticker]],[1]!Table1[[Symbol]:[Industry]],2,FALSE),"-")</f>
        <v>-</v>
      </c>
      <c r="D460" t="s">
        <v>62</v>
      </c>
      <c r="E460">
        <v>11943.930324479999</v>
      </c>
      <c r="F460">
        <v>492.8</v>
      </c>
      <c r="G460">
        <v>37.490517560122299</v>
      </c>
      <c r="H460">
        <v>7.7088517179833698</v>
      </c>
      <c r="I460">
        <v>14.5114072378115</v>
      </c>
      <c r="J460">
        <v>2.9326592233169899</v>
      </c>
      <c r="K460">
        <v>449.95569711187301</v>
      </c>
      <c r="L460">
        <v>408.010143290153</v>
      </c>
      <c r="M460">
        <v>63.843516507310603</v>
      </c>
      <c r="N460">
        <v>1.87728106464968</v>
      </c>
      <c r="O460">
        <v>2.9525162337662398</v>
      </c>
      <c r="P460">
        <v>71.289537712895395</v>
      </c>
      <c r="Q460">
        <v>1.3026968327163E-2</v>
      </c>
    </row>
    <row r="461" spans="1:17" hidden="1" x14ac:dyDescent="0.3">
      <c r="A461" t="s">
        <v>1041</v>
      </c>
      <c r="B461" t="s">
        <v>1042</v>
      </c>
      <c r="C461" t="str">
        <f>IFERROR(VLOOKUP(Table1[[#This Row],[Ticker]],[1]!Table1[[Symbol]:[Industry]],2,FALSE),"-")</f>
        <v>-</v>
      </c>
      <c r="D461" t="s">
        <v>1043</v>
      </c>
      <c r="E461">
        <v>11939.938425</v>
      </c>
      <c r="F461">
        <v>1315.5</v>
      </c>
      <c r="G461">
        <v>13.396834360694401</v>
      </c>
      <c r="H461">
        <v>-0.94442017308415405</v>
      </c>
      <c r="I461">
        <v>37.677248099704002</v>
      </c>
      <c r="J461">
        <v>-4.8845028994055504</v>
      </c>
      <c r="K461">
        <v>1287.2972419821201</v>
      </c>
      <c r="M461">
        <v>53.028050532893801</v>
      </c>
      <c r="N461">
        <v>0.53375331060891495</v>
      </c>
      <c r="O461">
        <v>11.9726339794754</v>
      </c>
      <c r="P461">
        <v>64.119518433036006</v>
      </c>
    </row>
    <row r="462" spans="1:17" x14ac:dyDescent="0.3">
      <c r="A462" t="s">
        <v>1044</v>
      </c>
      <c r="B462" t="s">
        <v>1045</v>
      </c>
      <c r="C462" t="str">
        <f>IFERROR(VLOOKUP(Table1[[#This Row],[Ticker]],[1]!Table1[[Symbol]:[Industry]],2,FALSE),"-")</f>
        <v>-</v>
      </c>
      <c r="D462" t="s">
        <v>67</v>
      </c>
      <c r="E462">
        <v>11844</v>
      </c>
      <c r="F462">
        <v>78.959999999999994</v>
      </c>
      <c r="G462">
        <v>122.527754976479</v>
      </c>
      <c r="H462">
        <v>2.1835102968841702</v>
      </c>
      <c r="I462">
        <v>22.681206496218401</v>
      </c>
      <c r="J462">
        <v>-7.4861108771986897</v>
      </c>
      <c r="K462">
        <v>75.458823963957101</v>
      </c>
      <c r="L462">
        <v>66.721802245322706</v>
      </c>
      <c r="M462">
        <v>49.411062052739702</v>
      </c>
      <c r="N462">
        <v>2.5165217284989301</v>
      </c>
      <c r="O462">
        <v>29.052684903748698</v>
      </c>
      <c r="P462">
        <v>152.268370607028</v>
      </c>
      <c r="Q462">
        <v>3.1731539360680003E-2</v>
      </c>
    </row>
    <row r="463" spans="1:17" x14ac:dyDescent="0.3">
      <c r="A463" t="s">
        <v>1046</v>
      </c>
      <c r="B463" t="s">
        <v>1047</v>
      </c>
      <c r="C463" t="str">
        <f>IFERROR(VLOOKUP(Table1[[#This Row],[Ticker]],[1]!Table1[[Symbol]:[Industry]],2,FALSE),"-")</f>
        <v>-</v>
      </c>
      <c r="D463" t="s">
        <v>129</v>
      </c>
      <c r="E463">
        <v>11819.41885785</v>
      </c>
      <c r="F463">
        <v>387.85</v>
      </c>
      <c r="G463">
        <v>12.521142414697</v>
      </c>
      <c r="H463">
        <v>2.1913402825627899</v>
      </c>
      <c r="I463">
        <v>20.363127576017899</v>
      </c>
      <c r="J463">
        <v>-6.88377839491001</v>
      </c>
      <c r="K463">
        <v>362.55696588158298</v>
      </c>
      <c r="L463">
        <v>327.32443095980301</v>
      </c>
      <c r="M463">
        <v>52.109556093416103</v>
      </c>
      <c r="N463">
        <v>1.46322142052558</v>
      </c>
      <c r="O463">
        <v>9.3077220574964308</v>
      </c>
      <c r="P463">
        <v>53.421677215189803</v>
      </c>
      <c r="Q463">
        <v>0.20272857347926901</v>
      </c>
    </row>
    <row r="464" spans="1:17" hidden="1" x14ac:dyDescent="0.3">
      <c r="A464" t="s">
        <v>1048</v>
      </c>
      <c r="B464" t="s">
        <v>1049</v>
      </c>
      <c r="C464" t="str">
        <f>IFERROR(VLOOKUP(Table1[[#This Row],[Ticker]],[1]!Table1[[Symbol]:[Industry]],2,FALSE),"-")</f>
        <v>-</v>
      </c>
      <c r="D464" t="s">
        <v>56</v>
      </c>
      <c r="E464">
        <v>11813.04593348</v>
      </c>
      <c r="F464">
        <v>8965.4</v>
      </c>
      <c r="G464">
        <v>207.15061393228299</v>
      </c>
      <c r="H464">
        <v>1.79473830368661</v>
      </c>
      <c r="I464">
        <v>137.42515969590801</v>
      </c>
      <c r="J464">
        <v>-3.0986284301981799</v>
      </c>
      <c r="K464">
        <v>8610.6319683510101</v>
      </c>
      <c r="L464">
        <v>6256.0308581735499</v>
      </c>
      <c r="M464">
        <v>50.136151519391099</v>
      </c>
      <c r="N464">
        <v>0.35810127134414199</v>
      </c>
      <c r="O464">
        <v>14.6390568184353</v>
      </c>
      <c r="P464">
        <v>273.54276905128899</v>
      </c>
      <c r="Q464">
        <v>0.17326981253536</v>
      </c>
    </row>
    <row r="465" spans="1:17" x14ac:dyDescent="0.3">
      <c r="A465" t="s">
        <v>1050</v>
      </c>
      <c r="B465" t="s">
        <v>1051</v>
      </c>
      <c r="C465" t="str">
        <f>IFERROR(VLOOKUP(Table1[[#This Row],[Ticker]],[1]!Table1[[Symbol]:[Industry]],2,FALSE),"-")</f>
        <v>-</v>
      </c>
      <c r="D465" t="s">
        <v>140</v>
      </c>
      <c r="E465">
        <v>11749.58119287</v>
      </c>
      <c r="F465">
        <v>495.45</v>
      </c>
      <c r="G465">
        <v>409.06420309652401</v>
      </c>
      <c r="H465">
        <v>14.746035342017001</v>
      </c>
      <c r="I465">
        <v>153.71035789297699</v>
      </c>
      <c r="J465">
        <v>5.5717424010989101</v>
      </c>
      <c r="K465">
        <v>399.25435817984197</v>
      </c>
      <c r="L465">
        <v>273.90650430670598</v>
      </c>
      <c r="M465">
        <v>78.994252653616201</v>
      </c>
      <c r="N465">
        <v>0.3119189153968</v>
      </c>
      <c r="O465">
        <v>0</v>
      </c>
      <c r="P465">
        <v>439.70588235294099</v>
      </c>
      <c r="Q465">
        <v>0.151836050528001</v>
      </c>
    </row>
    <row r="466" spans="1:17" x14ac:dyDescent="0.3">
      <c r="A466" t="s">
        <v>1052</v>
      </c>
      <c r="B466" t="s">
        <v>1053</v>
      </c>
      <c r="C466" t="str">
        <f>IFERROR(VLOOKUP(Table1[[#This Row],[Ticker]],[1]!Table1[[Symbol]:[Industry]],2,FALSE),"-")</f>
        <v>-</v>
      </c>
      <c r="D466" t="s">
        <v>381</v>
      </c>
      <c r="E466">
        <v>11731.148066850001</v>
      </c>
      <c r="F466">
        <v>251.85</v>
      </c>
      <c r="G466">
        <v>121.57066029263601</v>
      </c>
      <c r="H466">
        <v>-7.3494977950719802</v>
      </c>
      <c r="I466">
        <v>42.249642903891797</v>
      </c>
      <c r="J466">
        <v>-10.1752696007974</v>
      </c>
      <c r="K466">
        <v>242.795940664662</v>
      </c>
      <c r="L466">
        <v>198.85188076298701</v>
      </c>
      <c r="M466">
        <v>41.879051226618301</v>
      </c>
      <c r="N466">
        <v>1.3357630771018101</v>
      </c>
      <c r="O466">
        <v>15.4457018066309</v>
      </c>
      <c r="P466">
        <v>160.17561983471001</v>
      </c>
      <c r="Q466">
        <v>0.102006888341378</v>
      </c>
    </row>
    <row r="467" spans="1:17" x14ac:dyDescent="0.3">
      <c r="A467" t="s">
        <v>1054</v>
      </c>
      <c r="B467" t="s">
        <v>1055</v>
      </c>
      <c r="C467" t="str">
        <f>IFERROR(VLOOKUP(Table1[[#This Row],[Ticker]],[1]!Table1[[Symbol]:[Industry]],2,FALSE),"-")</f>
        <v>-</v>
      </c>
      <c r="D467" t="s">
        <v>62</v>
      </c>
      <c r="E467">
        <v>11713.995769575</v>
      </c>
      <c r="F467">
        <v>739.75</v>
      </c>
      <c r="G467">
        <v>56.662395716388602</v>
      </c>
      <c r="H467">
        <v>3.0259252790964002</v>
      </c>
      <c r="I467">
        <v>26.464166385258501</v>
      </c>
      <c r="J467">
        <v>-0.13897838356667899</v>
      </c>
      <c r="K467">
        <v>700.15052367015403</v>
      </c>
      <c r="L467">
        <v>584.10939635989996</v>
      </c>
      <c r="M467">
        <v>54.870538997009902</v>
      </c>
      <c r="N467">
        <v>0.57086720206758002</v>
      </c>
      <c r="O467">
        <v>4.7651233524839496</v>
      </c>
      <c r="P467">
        <v>132.07843137254901</v>
      </c>
      <c r="Q467">
        <v>-3.4206671160281997E-2</v>
      </c>
    </row>
    <row r="468" spans="1:17" x14ac:dyDescent="0.3">
      <c r="A468" t="s">
        <v>1056</v>
      </c>
      <c r="B468" t="s">
        <v>1057</v>
      </c>
      <c r="C468" t="str">
        <f>IFERROR(VLOOKUP(Table1[[#This Row],[Ticker]],[1]!Table1[[Symbol]:[Industry]],2,FALSE),"-")</f>
        <v>-</v>
      </c>
      <c r="D468" t="s">
        <v>953</v>
      </c>
      <c r="E468">
        <v>11662.78131031</v>
      </c>
      <c r="F468">
        <v>2419.1</v>
      </c>
      <c r="G468">
        <v>16.762683376674001</v>
      </c>
      <c r="H468">
        <v>4.1446366986521896</v>
      </c>
      <c r="I468">
        <v>-18.418982479537501</v>
      </c>
      <c r="J468">
        <v>-2.3429836262983299</v>
      </c>
      <c r="K468">
        <v>2352.7302761081401</v>
      </c>
      <c r="L468">
        <v>2267.2662803021799</v>
      </c>
      <c r="M468">
        <v>63.735837676166099</v>
      </c>
      <c r="N468">
        <v>1.2013491239998699</v>
      </c>
      <c r="O468">
        <v>16.902980447273698</v>
      </c>
      <c r="P468">
        <v>52.914032869784997</v>
      </c>
      <c r="Q468">
        <v>4.2107872161607003E-2</v>
      </c>
    </row>
    <row r="469" spans="1:17" x14ac:dyDescent="0.3">
      <c r="A469" t="s">
        <v>1058</v>
      </c>
      <c r="B469" t="s">
        <v>1059</v>
      </c>
      <c r="C469" t="str">
        <f>IFERROR(VLOOKUP(Table1[[#This Row],[Ticker]],[1]!Table1[[Symbol]:[Industry]],2,FALSE),"-")</f>
        <v>-</v>
      </c>
      <c r="D469" t="s">
        <v>903</v>
      </c>
      <c r="E469">
        <v>11656.072265364</v>
      </c>
      <c r="F469">
        <v>84.41</v>
      </c>
      <c r="G469">
        <v>74.898428730272499</v>
      </c>
      <c r="H469">
        <v>-6.1433298815422201</v>
      </c>
      <c r="I469">
        <v>1.5532380702367401</v>
      </c>
      <c r="J469">
        <v>-4.3434819247913001</v>
      </c>
      <c r="K469">
        <v>77.144988419616197</v>
      </c>
      <c r="L469">
        <v>71.090881222527003</v>
      </c>
      <c r="M469">
        <v>61.851125836061897</v>
      </c>
      <c r="N469">
        <v>2.2128102163131498</v>
      </c>
      <c r="O469">
        <v>12.368202819571099</v>
      </c>
      <c r="P469">
        <v>115.606641123882</v>
      </c>
      <c r="Q469">
        <v>5.0405954088667999E-2</v>
      </c>
    </row>
    <row r="470" spans="1:17" x14ac:dyDescent="0.3">
      <c r="A470" t="s">
        <v>1060</v>
      </c>
      <c r="B470" t="s">
        <v>1061</v>
      </c>
      <c r="C470" t="str">
        <f>IFERROR(VLOOKUP(Table1[[#This Row],[Ticker]],[1]!Table1[[Symbol]:[Industry]],2,FALSE),"-")</f>
        <v>-</v>
      </c>
      <c r="D470" t="s">
        <v>59</v>
      </c>
      <c r="E470">
        <v>11621.097004638001</v>
      </c>
      <c r="F470">
        <v>28.93</v>
      </c>
      <c r="G470">
        <v>77.894878294690599</v>
      </c>
      <c r="H470">
        <v>8.7842968412708995</v>
      </c>
      <c r="I470">
        <v>19.1926294505943</v>
      </c>
      <c r="J470">
        <v>-8.6876073694057006</v>
      </c>
      <c r="K470">
        <v>27.5732183713396</v>
      </c>
      <c r="L470">
        <v>24.4279098882859</v>
      </c>
      <c r="M470">
        <v>48.165624797879403</v>
      </c>
      <c r="N470">
        <v>1.1687199319252799</v>
      </c>
      <c r="O470">
        <v>19.0805392326304</v>
      </c>
      <c r="P470">
        <v>109.63768115942</v>
      </c>
      <c r="Q470">
        <v>5.9732445910478001E-2</v>
      </c>
    </row>
    <row r="471" spans="1:17" hidden="1" x14ac:dyDescent="0.3">
      <c r="A471" t="s">
        <v>1062</v>
      </c>
      <c r="B471" t="s">
        <v>1063</v>
      </c>
      <c r="C471" t="str">
        <f>IFERROR(VLOOKUP(Table1[[#This Row],[Ticker]],[1]!Table1[[Symbol]:[Industry]],2,FALSE),"-")</f>
        <v>-</v>
      </c>
      <c r="D471" t="s">
        <v>86</v>
      </c>
      <c r="E471">
        <v>11516.9498752</v>
      </c>
      <c r="F471">
        <v>95.92</v>
      </c>
      <c r="G471">
        <v>-42.937856150413303</v>
      </c>
      <c r="H471">
        <v>-5.4222544911683102</v>
      </c>
      <c r="I471">
        <v>-10.0391436833879</v>
      </c>
      <c r="J471">
        <v>-2.3551521819809902</v>
      </c>
      <c r="K471">
        <v>96.525910500989497</v>
      </c>
      <c r="L471">
        <v>100.46633577265</v>
      </c>
      <c r="M471">
        <v>13.715137464591701</v>
      </c>
      <c r="N471">
        <v>0.83453107244373004</v>
      </c>
      <c r="O471">
        <v>24.374478732276799</v>
      </c>
      <c r="P471">
        <v>5.5225522552255102</v>
      </c>
    </row>
    <row r="472" spans="1:17" x14ac:dyDescent="0.3">
      <c r="A472" t="s">
        <v>1064</v>
      </c>
      <c r="B472" t="s">
        <v>1065</v>
      </c>
      <c r="C472" t="str">
        <f>IFERROR(VLOOKUP(Table1[[#This Row],[Ticker]],[1]!Table1[[Symbol]:[Industry]],2,FALSE),"-")</f>
        <v>-</v>
      </c>
      <c r="D472" t="s">
        <v>46</v>
      </c>
      <c r="E472">
        <v>11491.947858185</v>
      </c>
      <c r="F472">
        <v>1763.35</v>
      </c>
      <c r="G472">
        <v>79.489555066863304</v>
      </c>
      <c r="H472">
        <v>10.9930990322011</v>
      </c>
      <c r="I472">
        <v>97.743185093228803</v>
      </c>
      <c r="J472">
        <v>1.1901704190853</v>
      </c>
      <c r="K472">
        <v>1478.3156247823399</v>
      </c>
      <c r="L472">
        <v>1121.99447569524</v>
      </c>
      <c r="M472">
        <v>58.350297170868799</v>
      </c>
      <c r="N472">
        <v>0.45756522138379901</v>
      </c>
      <c r="O472">
        <v>6.0424759690362198</v>
      </c>
      <c r="P472">
        <v>119.022481679294</v>
      </c>
      <c r="Q472">
        <v>0.157458990631303</v>
      </c>
    </row>
    <row r="473" spans="1:17" hidden="1" x14ac:dyDescent="0.3">
      <c r="A473" t="s">
        <v>1066</v>
      </c>
      <c r="B473" t="s">
        <v>1067</v>
      </c>
      <c r="C473" t="str">
        <f>IFERROR(VLOOKUP(Table1[[#This Row],[Ticker]],[1]!Table1[[Symbol]:[Industry]],2,FALSE),"-")</f>
        <v>-</v>
      </c>
      <c r="D473" t="s">
        <v>1068</v>
      </c>
      <c r="E473">
        <v>11487.8143354899</v>
      </c>
      <c r="F473">
        <v>1219.45</v>
      </c>
      <c r="G473">
        <v>-8.2560991614962802</v>
      </c>
      <c r="H473">
        <v>4.5353958055468304</v>
      </c>
      <c r="I473">
        <v>9.4114170503912895</v>
      </c>
      <c r="J473">
        <v>-1.56614513336788</v>
      </c>
      <c r="K473">
        <v>1095.8010228646599</v>
      </c>
      <c r="M473">
        <v>71.859011855479494</v>
      </c>
      <c r="N473">
        <v>0.41472805953816899</v>
      </c>
      <c r="O473">
        <v>2.5872319488293898</v>
      </c>
      <c r="P473">
        <v>49.956960157402797</v>
      </c>
    </row>
    <row r="474" spans="1:17" x14ac:dyDescent="0.3">
      <c r="A474" t="s">
        <v>1069</v>
      </c>
      <c r="B474" t="s">
        <v>1070</v>
      </c>
      <c r="C474" t="str">
        <f>IFERROR(VLOOKUP(Table1[[#This Row],[Ticker]],[1]!Table1[[Symbol]:[Industry]],2,FALSE),"-")</f>
        <v>-</v>
      </c>
      <c r="D474" t="s">
        <v>21</v>
      </c>
      <c r="E474">
        <v>11448.86092488</v>
      </c>
      <c r="F474">
        <v>1823.4</v>
      </c>
      <c r="G474">
        <v>-11.9214321048785</v>
      </c>
      <c r="H474">
        <v>26.225804505038901</v>
      </c>
      <c r="I474">
        <v>4.5141629926107498</v>
      </c>
      <c r="J474">
        <v>21.649539430355102</v>
      </c>
      <c r="K474">
        <v>1552.54003916171</v>
      </c>
      <c r="L474">
        <v>1541.55769973675</v>
      </c>
      <c r="M474">
        <v>69.466302218032297</v>
      </c>
      <c r="N474">
        <v>4.5423608724150704</v>
      </c>
      <c r="O474">
        <v>5.8462213447405897</v>
      </c>
      <c r="P474">
        <v>31.553695754121399</v>
      </c>
      <c r="Q474">
        <v>-6.5390794099562E-2</v>
      </c>
    </row>
    <row r="475" spans="1:17" x14ac:dyDescent="0.3">
      <c r="A475" t="s">
        <v>1071</v>
      </c>
      <c r="B475" t="s">
        <v>1072</v>
      </c>
      <c r="C475" t="str">
        <f>IFERROR(VLOOKUP(Table1[[#This Row],[Ticker]],[1]!Table1[[Symbol]:[Industry]],2,FALSE),"-")</f>
        <v>-</v>
      </c>
      <c r="D475" t="s">
        <v>388</v>
      </c>
      <c r="E475">
        <v>11414.40921102</v>
      </c>
      <c r="F475">
        <v>2821.85</v>
      </c>
      <c r="G475">
        <v>8.8610477384595594</v>
      </c>
      <c r="H475">
        <v>4.0595428438224799</v>
      </c>
      <c r="I475">
        <v>8.08087886727143</v>
      </c>
      <c r="J475">
        <v>2.4111246949635299</v>
      </c>
      <c r="K475">
        <v>2495.6095429840798</v>
      </c>
      <c r="L475">
        <v>2408.1033252831799</v>
      </c>
      <c r="M475">
        <v>85.883461449526095</v>
      </c>
      <c r="N475">
        <v>1.98753930516789</v>
      </c>
      <c r="O475">
        <v>6.2583057214238904</v>
      </c>
      <c r="P475">
        <v>39.3437361117969</v>
      </c>
      <c r="Q475">
        <v>6.4233189126194995E-2</v>
      </c>
    </row>
    <row r="476" spans="1:17" x14ac:dyDescent="0.3">
      <c r="A476" t="s">
        <v>1073</v>
      </c>
      <c r="B476" t="s">
        <v>1074</v>
      </c>
      <c r="C476" t="str">
        <f>IFERROR(VLOOKUP(Table1[[#This Row],[Ticker]],[1]!Table1[[Symbol]:[Industry]],2,FALSE),"-")</f>
        <v>-</v>
      </c>
      <c r="D476" t="s">
        <v>286</v>
      </c>
      <c r="E476">
        <v>11414.360061328</v>
      </c>
      <c r="F476">
        <v>144.16</v>
      </c>
      <c r="G476">
        <v>27.213248141569199</v>
      </c>
      <c r="H476">
        <v>-5.8498240750796002</v>
      </c>
      <c r="I476">
        <v>10.2870306237816</v>
      </c>
      <c r="J476">
        <v>-5.7945059537679002</v>
      </c>
      <c r="K476">
        <v>143.274063856726</v>
      </c>
      <c r="L476">
        <v>129.84787866804001</v>
      </c>
      <c r="M476">
        <v>46.454084446501</v>
      </c>
      <c r="N476">
        <v>1.1398799237535899</v>
      </c>
      <c r="O476">
        <v>9.6004439511653707</v>
      </c>
      <c r="P476">
        <v>60.355951056729602</v>
      </c>
      <c r="Q476">
        <v>0.13322188290466599</v>
      </c>
    </row>
    <row r="477" spans="1:17" x14ac:dyDescent="0.3">
      <c r="A477" t="s">
        <v>1075</v>
      </c>
      <c r="B477" t="s">
        <v>1076</v>
      </c>
      <c r="C477" t="str">
        <f>IFERROR(VLOOKUP(Table1[[#This Row],[Ticker]],[1]!Table1[[Symbol]:[Industry]],2,FALSE),"-")</f>
        <v>-</v>
      </c>
      <c r="D477" t="s">
        <v>119</v>
      </c>
      <c r="E477">
        <v>11364.7009184</v>
      </c>
      <c r="F477">
        <v>1786</v>
      </c>
      <c r="G477">
        <v>-5.2616229322894901</v>
      </c>
      <c r="H477">
        <v>-2.1556335432911098</v>
      </c>
      <c r="I477">
        <v>-1.55441878252526</v>
      </c>
      <c r="J477">
        <v>-7.6735128522067102</v>
      </c>
      <c r="K477">
        <v>1755.49536535945</v>
      </c>
      <c r="L477">
        <v>1639.52925312149</v>
      </c>
      <c r="M477">
        <v>35.484055198217298</v>
      </c>
      <c r="N477">
        <v>0.57354083055994798</v>
      </c>
      <c r="O477">
        <v>10.4591265397536</v>
      </c>
      <c r="P477">
        <v>25.328935826813101</v>
      </c>
      <c r="Q477">
        <v>-0.115772430839862</v>
      </c>
    </row>
    <row r="478" spans="1:17" x14ac:dyDescent="0.3">
      <c r="A478" t="s">
        <v>1077</v>
      </c>
      <c r="B478" t="s">
        <v>1078</v>
      </c>
      <c r="C478" t="str">
        <f>IFERROR(VLOOKUP(Table1[[#This Row],[Ticker]],[1]!Table1[[Symbol]:[Industry]],2,FALSE),"-")</f>
        <v>-</v>
      </c>
      <c r="D478" t="s">
        <v>197</v>
      </c>
      <c r="E478">
        <v>11326.423055539901</v>
      </c>
      <c r="F478">
        <v>481.4</v>
      </c>
      <c r="G478">
        <v>45.371152903473998</v>
      </c>
      <c r="H478">
        <v>9.6775509634474499</v>
      </c>
      <c r="I478">
        <v>17.072728166237798</v>
      </c>
      <c r="J478">
        <v>-0.53959114195596103</v>
      </c>
      <c r="K478">
        <v>441.07040869732799</v>
      </c>
      <c r="L478">
        <v>391.29177549264</v>
      </c>
      <c r="M478">
        <v>60.385898817058603</v>
      </c>
      <c r="N478">
        <v>1.75194212978546</v>
      </c>
      <c r="O478">
        <v>4.0610718737017004</v>
      </c>
      <c r="P478">
        <v>73.571299801694593</v>
      </c>
      <c r="Q478">
        <v>0.13534495093537699</v>
      </c>
    </row>
    <row r="479" spans="1:17" x14ac:dyDescent="0.3">
      <c r="A479" t="s">
        <v>1079</v>
      </c>
      <c r="B479" t="s">
        <v>1080</v>
      </c>
      <c r="C479" t="str">
        <f>IFERROR(VLOOKUP(Table1[[#This Row],[Ticker]],[1]!Table1[[Symbol]:[Industry]],2,FALSE),"-")</f>
        <v>-</v>
      </c>
      <c r="D479" t="s">
        <v>716</v>
      </c>
      <c r="E479">
        <v>11293.325541050001</v>
      </c>
      <c r="F479">
        <v>8683.25</v>
      </c>
      <c r="G479">
        <v>-14.817541161325799</v>
      </c>
      <c r="H479">
        <v>17.008029331967901</v>
      </c>
      <c r="I479">
        <v>-0.74865705457905296</v>
      </c>
      <c r="J479">
        <v>2.5604852732231702</v>
      </c>
      <c r="K479">
        <v>7664.2637500532001</v>
      </c>
      <c r="L479">
        <v>7582.9412847103404</v>
      </c>
      <c r="M479">
        <v>65.1791606656586</v>
      </c>
      <c r="N479">
        <v>2.73477935314774</v>
      </c>
      <c r="O479">
        <v>12.169982437451401</v>
      </c>
      <c r="P479">
        <v>31.740047335841702</v>
      </c>
      <c r="Q479">
        <v>5.6469521047655999E-2</v>
      </c>
    </row>
    <row r="480" spans="1:17" x14ac:dyDescent="0.3">
      <c r="A480" t="s">
        <v>1081</v>
      </c>
      <c r="B480" t="s">
        <v>1082</v>
      </c>
      <c r="C480" t="str">
        <f>IFERROR(VLOOKUP(Table1[[#This Row],[Ticker]],[1]!Table1[[Symbol]:[Industry]],2,FALSE),"-")</f>
        <v>-</v>
      </c>
      <c r="D480" t="s">
        <v>745</v>
      </c>
      <c r="E480">
        <v>11231.262444402</v>
      </c>
      <c r="F480">
        <v>241.38</v>
      </c>
      <c r="G480">
        <v>196.79154329673699</v>
      </c>
      <c r="H480">
        <v>14.717648488584301</v>
      </c>
      <c r="I480">
        <v>65.173425194832404</v>
      </c>
      <c r="J480">
        <v>0.13873906277729001</v>
      </c>
      <c r="K480">
        <v>212.413109688275</v>
      </c>
      <c r="L480">
        <v>169.16385634008901</v>
      </c>
      <c r="M480">
        <v>67.784687002640894</v>
      </c>
      <c r="N480">
        <v>1.50152088821723</v>
      </c>
      <c r="O480">
        <v>3.4634186759466301</v>
      </c>
      <c r="P480">
        <v>227.73930753564099</v>
      </c>
      <c r="Q480">
        <v>0.13682172350948699</v>
      </c>
    </row>
    <row r="481" spans="1:17" hidden="1" x14ac:dyDescent="0.3">
      <c r="A481" t="s">
        <v>1083</v>
      </c>
      <c r="B481" t="s">
        <v>1084</v>
      </c>
      <c r="C481" t="str">
        <f>IFERROR(VLOOKUP(Table1[[#This Row],[Ticker]],[1]!Table1[[Symbol]:[Industry]],2,FALSE),"-")</f>
        <v>-</v>
      </c>
      <c r="D481" t="s">
        <v>342</v>
      </c>
      <c r="E481">
        <v>11219.941636365</v>
      </c>
      <c r="F481">
        <v>1898.05</v>
      </c>
      <c r="G481">
        <v>153.597563024718</v>
      </c>
      <c r="H481">
        <v>31.095076289205601</v>
      </c>
      <c r="I481">
        <v>169.90689511674</v>
      </c>
      <c r="J481">
        <v>-4.6083835237605202</v>
      </c>
      <c r="K481">
        <v>1564.32336910195</v>
      </c>
      <c r="M481">
        <v>65.035462586392498</v>
      </c>
      <c r="N481">
        <v>1.19884972361641</v>
      </c>
      <c r="O481">
        <v>9.5861542109006503</v>
      </c>
      <c r="P481">
        <v>195.46232876712301</v>
      </c>
    </row>
    <row r="482" spans="1:17" x14ac:dyDescent="0.3">
      <c r="A482" t="s">
        <v>1085</v>
      </c>
      <c r="B482" t="s">
        <v>1086</v>
      </c>
      <c r="C482" t="str">
        <f>IFERROR(VLOOKUP(Table1[[#This Row],[Ticker]],[1]!Table1[[Symbol]:[Industry]],2,FALSE),"-")</f>
        <v>-</v>
      </c>
      <c r="D482" t="s">
        <v>388</v>
      </c>
      <c r="E482">
        <v>11204.597956275</v>
      </c>
      <c r="F482">
        <v>429.75</v>
      </c>
      <c r="G482">
        <v>80.700840457299506</v>
      </c>
      <c r="H482">
        <v>-11.464749432944799</v>
      </c>
      <c r="I482">
        <v>1.3028545143622201</v>
      </c>
      <c r="J482">
        <v>-2.8990146320961698</v>
      </c>
      <c r="K482">
        <v>408.363417145239</v>
      </c>
      <c r="L482">
        <v>382.71948055221497</v>
      </c>
      <c r="M482">
        <v>72.636362442860005</v>
      </c>
      <c r="N482">
        <v>2.2790056581170801</v>
      </c>
      <c r="O482">
        <v>28.9005235602094</v>
      </c>
      <c r="P482">
        <v>108.363636363636</v>
      </c>
      <c r="Q482">
        <v>0.10504636322561201</v>
      </c>
    </row>
    <row r="483" spans="1:17" x14ac:dyDescent="0.3">
      <c r="A483" t="s">
        <v>1087</v>
      </c>
      <c r="B483" t="s">
        <v>1088</v>
      </c>
      <c r="C483" t="str">
        <f>IFERROR(VLOOKUP(Table1[[#This Row],[Ticker]],[1]!Table1[[Symbol]:[Industry]],2,FALSE),"-")</f>
        <v>-</v>
      </c>
      <c r="D483" t="s">
        <v>62</v>
      </c>
      <c r="E483">
        <v>11193.276188960001</v>
      </c>
      <c r="F483">
        <v>1472.6</v>
      </c>
      <c r="G483">
        <v>56.944139107301297</v>
      </c>
      <c r="H483">
        <v>8.8036262298310692</v>
      </c>
      <c r="I483">
        <v>-3.0368454880779598</v>
      </c>
      <c r="J483">
        <v>1.4817025918414</v>
      </c>
      <c r="K483">
        <v>1364.9659875499001</v>
      </c>
      <c r="L483">
        <v>1264.1024758322501</v>
      </c>
      <c r="M483">
        <v>67.193553420448197</v>
      </c>
      <c r="N483">
        <v>1.19398199127394</v>
      </c>
      <c r="O483">
        <v>9.9449952465027796</v>
      </c>
      <c r="P483">
        <v>88.059510886916499</v>
      </c>
      <c r="Q483">
        <v>7.0193918568339994E-2</v>
      </c>
    </row>
    <row r="484" spans="1:17" x14ac:dyDescent="0.3">
      <c r="A484" t="s">
        <v>1089</v>
      </c>
      <c r="B484" t="s">
        <v>1090</v>
      </c>
      <c r="C484" t="str">
        <f>IFERROR(VLOOKUP(Table1[[#This Row],[Ticker]],[1]!Table1[[Symbol]:[Industry]],2,FALSE),"-")</f>
        <v>-</v>
      </c>
      <c r="D484" t="s">
        <v>148</v>
      </c>
      <c r="E484">
        <v>11132.6765056</v>
      </c>
      <c r="F484">
        <v>11003.8</v>
      </c>
      <c r="G484">
        <v>136.98920432279499</v>
      </c>
      <c r="H484">
        <v>-8.7241087714030492</v>
      </c>
      <c r="I484">
        <v>61.220109409478503</v>
      </c>
      <c r="J484">
        <v>-8.8507736292509005</v>
      </c>
      <c r="K484">
        <v>10592.128342460101</v>
      </c>
      <c r="L484">
        <v>8141.9895698205801</v>
      </c>
      <c r="M484">
        <v>48.9384457406086</v>
      </c>
      <c r="N484">
        <v>0.91786888982967996</v>
      </c>
      <c r="O484">
        <v>13.5971209945655</v>
      </c>
      <c r="P484">
        <v>182.36592250448999</v>
      </c>
      <c r="Q484">
        <v>0.21025278894589899</v>
      </c>
    </row>
    <row r="485" spans="1:17" x14ac:dyDescent="0.3">
      <c r="A485" t="s">
        <v>1091</v>
      </c>
      <c r="B485" t="s">
        <v>1092</v>
      </c>
      <c r="C485" t="str">
        <f>IFERROR(VLOOKUP(Table1[[#This Row],[Ticker]],[1]!Table1[[Symbol]:[Industry]],2,FALSE),"-")</f>
        <v>-</v>
      </c>
      <c r="D485" t="s">
        <v>24</v>
      </c>
      <c r="E485">
        <v>11038.070859171999</v>
      </c>
      <c r="F485">
        <v>97.16</v>
      </c>
      <c r="G485">
        <v>-16.896018976564601</v>
      </c>
      <c r="H485">
        <v>-2.36885481025559</v>
      </c>
      <c r="I485">
        <v>-19.231692990451499</v>
      </c>
      <c r="J485">
        <v>-10.5316199899347</v>
      </c>
      <c r="K485">
        <v>98.330846599612798</v>
      </c>
      <c r="L485">
        <v>95.5914153384104</v>
      </c>
      <c r="M485">
        <v>36.4521951922329</v>
      </c>
      <c r="N485">
        <v>1.5783565377765501</v>
      </c>
      <c r="O485">
        <v>19.905310827501001</v>
      </c>
      <c r="P485">
        <v>18.343483556638201</v>
      </c>
      <c r="Q485">
        <v>3.3937846654166999E-2</v>
      </c>
    </row>
    <row r="486" spans="1:17" x14ac:dyDescent="0.3">
      <c r="A486" t="s">
        <v>1093</v>
      </c>
      <c r="B486" t="s">
        <v>1094</v>
      </c>
      <c r="C486" t="str">
        <f>IFERROR(VLOOKUP(Table1[[#This Row],[Ticker]],[1]!Table1[[Symbol]:[Industry]],2,FALSE),"-")</f>
        <v>-</v>
      </c>
      <c r="D486" t="s">
        <v>218</v>
      </c>
      <c r="E486">
        <v>10968.38584716</v>
      </c>
      <c r="F486">
        <v>561.4</v>
      </c>
      <c r="G486">
        <v>15.102939789310801</v>
      </c>
      <c r="H486">
        <v>-7.1413950512714397</v>
      </c>
      <c r="I486">
        <v>-8.6188322694249706</v>
      </c>
      <c r="J486">
        <v>-6.3188315129093304</v>
      </c>
      <c r="K486">
        <v>589.50242916595505</v>
      </c>
      <c r="L486">
        <v>552.60437750918595</v>
      </c>
      <c r="M486">
        <v>34.941433538172802</v>
      </c>
      <c r="N486">
        <v>0.64719044071903498</v>
      </c>
      <c r="O486">
        <v>26.362664766654699</v>
      </c>
      <c r="P486">
        <v>42.886230593026198</v>
      </c>
      <c r="Q486">
        <v>-5.4658320215623002E-2</v>
      </c>
    </row>
    <row r="487" spans="1:17" x14ac:dyDescent="0.3">
      <c r="A487" t="s">
        <v>1095</v>
      </c>
      <c r="B487" t="s">
        <v>1096</v>
      </c>
      <c r="C487" t="str">
        <f>IFERROR(VLOOKUP(Table1[[#This Row],[Ticker]],[1]!Table1[[Symbol]:[Industry]],2,FALSE),"-")</f>
        <v>-</v>
      </c>
      <c r="D487" t="s">
        <v>542</v>
      </c>
      <c r="E487">
        <v>10925.67891776</v>
      </c>
      <c r="F487">
        <v>2136.8000000000002</v>
      </c>
      <c r="G487">
        <v>-45.9006288676471</v>
      </c>
      <c r="H487">
        <v>3.5393601662522798</v>
      </c>
      <c r="I487">
        <v>-22.7943855715524</v>
      </c>
      <c r="J487">
        <v>-2.6259489517808499</v>
      </c>
      <c r="K487">
        <v>2031.7737478419299</v>
      </c>
      <c r="L487">
        <v>2177.0105463088398</v>
      </c>
      <c r="M487">
        <v>71.295231613165598</v>
      </c>
      <c r="N487">
        <v>1.3343134059047299</v>
      </c>
      <c r="O487">
        <v>28.7439161362785</v>
      </c>
      <c r="P487">
        <v>18.185840707964601</v>
      </c>
      <c r="Q487">
        <v>-0.13938353186105501</v>
      </c>
    </row>
    <row r="488" spans="1:17" x14ac:dyDescent="0.3">
      <c r="A488" t="s">
        <v>1097</v>
      </c>
      <c r="B488" t="s">
        <v>1098</v>
      </c>
      <c r="C488" t="str">
        <f>IFERROR(VLOOKUP(Table1[[#This Row],[Ticker]],[1]!Table1[[Symbol]:[Industry]],2,FALSE),"-")</f>
        <v>-</v>
      </c>
      <c r="D488" t="s">
        <v>347</v>
      </c>
      <c r="E488">
        <v>10906.1510936</v>
      </c>
      <c r="F488">
        <v>786.8</v>
      </c>
      <c r="G488">
        <v>-18.108073245979501</v>
      </c>
      <c r="H488">
        <v>5.9857644306133402</v>
      </c>
      <c r="I488">
        <v>-4.0600845436082897</v>
      </c>
      <c r="J488">
        <v>-1.5141374724521799</v>
      </c>
      <c r="K488">
        <v>730.84848197265399</v>
      </c>
      <c r="L488">
        <v>742.29724965887397</v>
      </c>
      <c r="M488">
        <v>72.318514151703397</v>
      </c>
      <c r="N488">
        <v>0.849765965836346</v>
      </c>
      <c r="O488">
        <v>5.8337569903406301</v>
      </c>
      <c r="P488">
        <v>21.579232017306602</v>
      </c>
      <c r="Q488">
        <v>-9.8419499182754E-2</v>
      </c>
    </row>
    <row r="489" spans="1:17" x14ac:dyDescent="0.3">
      <c r="A489" t="s">
        <v>1099</v>
      </c>
      <c r="B489" t="s">
        <v>1100</v>
      </c>
      <c r="C489" t="str">
        <f>IFERROR(VLOOKUP(Table1[[#This Row],[Ticker]],[1]!Table1[[Symbol]:[Industry]],2,FALSE),"-")</f>
        <v>-</v>
      </c>
      <c r="D489" t="s">
        <v>230</v>
      </c>
      <c r="E489">
        <v>10898.18091214</v>
      </c>
      <c r="F489">
        <v>1637.95</v>
      </c>
      <c r="G489">
        <v>41.179396631072599</v>
      </c>
      <c r="H489">
        <v>4.29490915698078</v>
      </c>
      <c r="I489">
        <v>29.903363896351301</v>
      </c>
      <c r="J489">
        <v>-6.1102913186060297</v>
      </c>
      <c r="K489">
        <v>1528.8640106012399</v>
      </c>
      <c r="L489">
        <v>1258.34308854284</v>
      </c>
      <c r="M489">
        <v>56.600486616274502</v>
      </c>
      <c r="N489">
        <v>0.80811754896562504</v>
      </c>
      <c r="O489">
        <v>5.7388809182209402</v>
      </c>
      <c r="P489">
        <v>94.600213852916696</v>
      </c>
      <c r="Q489">
        <v>0.127402161782737</v>
      </c>
    </row>
    <row r="490" spans="1:17" x14ac:dyDescent="0.3">
      <c r="A490" t="s">
        <v>1101</v>
      </c>
      <c r="B490" t="s">
        <v>1102</v>
      </c>
      <c r="C490" t="str">
        <f>IFERROR(VLOOKUP(Table1[[#This Row],[Ticker]],[1]!Table1[[Symbol]:[Industry]],2,FALSE),"-")</f>
        <v>-</v>
      </c>
      <c r="D490" t="s">
        <v>98</v>
      </c>
      <c r="E490">
        <v>10880.106504879999</v>
      </c>
      <c r="F490">
        <v>1804.85</v>
      </c>
      <c r="G490">
        <v>204.83067132128201</v>
      </c>
      <c r="H490">
        <v>-11.4193617950604</v>
      </c>
      <c r="I490">
        <v>92.627630154283494</v>
      </c>
      <c r="J490">
        <v>-5.7764622894509197</v>
      </c>
      <c r="K490">
        <v>1781.46958705521</v>
      </c>
      <c r="L490">
        <v>1349.9487318454801</v>
      </c>
      <c r="M490">
        <v>56.085239424375303</v>
      </c>
      <c r="N490">
        <v>0.38568721909336001</v>
      </c>
      <c r="O490">
        <v>16.860126880350101</v>
      </c>
      <c r="P490">
        <v>262.90549597855198</v>
      </c>
      <c r="Q490">
        <v>0.29499765229142999</v>
      </c>
    </row>
    <row r="491" spans="1:17" hidden="1" x14ac:dyDescent="0.3">
      <c r="A491" t="s">
        <v>1103</v>
      </c>
      <c r="B491" t="s">
        <v>1104</v>
      </c>
      <c r="C491" t="str">
        <f>IFERROR(VLOOKUP(Table1[[#This Row],[Ticker]],[1]!Table1[[Symbol]:[Industry]],2,FALSE),"-")</f>
        <v>-</v>
      </c>
      <c r="D491" t="s">
        <v>148</v>
      </c>
      <c r="E491">
        <v>10848.743655344901</v>
      </c>
      <c r="F491">
        <v>722.85</v>
      </c>
      <c r="G491">
        <v>620.18844924349696</v>
      </c>
      <c r="H491">
        <v>3.9342027148494698</v>
      </c>
      <c r="I491">
        <v>225.961215892506</v>
      </c>
      <c r="J491">
        <v>-9.6905642714596194</v>
      </c>
      <c r="K491">
        <v>660.22236199841404</v>
      </c>
      <c r="L491">
        <v>418.44864161111002</v>
      </c>
      <c r="M491">
        <v>40.080619356773099</v>
      </c>
      <c r="N491">
        <v>1.15960887400601</v>
      </c>
      <c r="O491">
        <v>16.995227225565401</v>
      </c>
      <c r="P491">
        <v>851.11842105263099</v>
      </c>
      <c r="Q491">
        <v>0.24482589695783399</v>
      </c>
    </row>
    <row r="492" spans="1:17" x14ac:dyDescent="0.3">
      <c r="A492" t="s">
        <v>1105</v>
      </c>
      <c r="B492" t="s">
        <v>1106</v>
      </c>
      <c r="C492" t="str">
        <f>IFERROR(VLOOKUP(Table1[[#This Row],[Ticker]],[1]!Table1[[Symbol]:[Industry]],2,FALSE),"-")</f>
        <v>-</v>
      </c>
      <c r="D492" t="s">
        <v>129</v>
      </c>
      <c r="E492">
        <v>10827.409607559999</v>
      </c>
      <c r="F492">
        <v>746.2</v>
      </c>
      <c r="G492">
        <v>105.758895298065</v>
      </c>
      <c r="H492">
        <v>38.626041343051298</v>
      </c>
      <c r="I492">
        <v>60.859457708177501</v>
      </c>
      <c r="J492">
        <v>-0.23629269684704601</v>
      </c>
      <c r="K492">
        <v>591.25302056623104</v>
      </c>
      <c r="L492">
        <v>483.90086057778097</v>
      </c>
      <c r="M492">
        <v>75.414418758209607</v>
      </c>
      <c r="N492">
        <v>0.86396423518668897</v>
      </c>
      <c r="O492">
        <v>4.1275797373358101</v>
      </c>
      <c r="P492">
        <v>145.460526315789</v>
      </c>
      <c r="Q492">
        <v>0.168719562360511</v>
      </c>
    </row>
    <row r="493" spans="1:17" hidden="1" x14ac:dyDescent="0.3">
      <c r="A493" t="s">
        <v>1107</v>
      </c>
      <c r="B493" t="s">
        <v>1108</v>
      </c>
      <c r="C493" t="str">
        <f>IFERROR(VLOOKUP(Table1[[#This Row],[Ticker]],[1]!Table1[[Symbol]:[Industry]],2,FALSE),"-")</f>
        <v>-</v>
      </c>
      <c r="D493" t="s">
        <v>705</v>
      </c>
      <c r="E493">
        <v>10739.054693185</v>
      </c>
      <c r="F493">
        <v>111.3</v>
      </c>
      <c r="G493">
        <v>42.360474933697503</v>
      </c>
      <c r="H493">
        <v>-5.2807476922110101</v>
      </c>
      <c r="I493">
        <v>11.3646758046877</v>
      </c>
      <c r="J493">
        <v>-2.0147061941461399</v>
      </c>
      <c r="K493">
        <v>107.86268738027201</v>
      </c>
      <c r="L493">
        <v>94.869216415824596</v>
      </c>
      <c r="M493">
        <v>54.041415573722702</v>
      </c>
      <c r="N493">
        <v>0.76454883823094599</v>
      </c>
      <c r="O493">
        <v>9.2902066486972092</v>
      </c>
      <c r="P493">
        <v>70.8365310821181</v>
      </c>
      <c r="Q493">
        <v>2.1133606920337E-2</v>
      </c>
    </row>
    <row r="494" spans="1:17" x14ac:dyDescent="0.3">
      <c r="A494" t="s">
        <v>1109</v>
      </c>
      <c r="B494" t="s">
        <v>1110</v>
      </c>
      <c r="C494" t="str">
        <f>IFERROR(VLOOKUP(Table1[[#This Row],[Ticker]],[1]!Table1[[Symbol]:[Industry]],2,FALSE),"-")</f>
        <v>-</v>
      </c>
      <c r="D494" t="s">
        <v>375</v>
      </c>
      <c r="E494">
        <v>10721.793546303999</v>
      </c>
      <c r="F494">
        <v>173.44</v>
      </c>
      <c r="G494">
        <v>176.39454654040401</v>
      </c>
      <c r="H494">
        <v>-2.8266012891288401</v>
      </c>
      <c r="I494">
        <v>44.057963388989499</v>
      </c>
      <c r="J494">
        <v>-5.3032512099704396</v>
      </c>
      <c r="K494">
        <v>171.83010635737301</v>
      </c>
      <c r="L494">
        <v>142.30861663763599</v>
      </c>
      <c r="M494">
        <v>51.706080581669802</v>
      </c>
      <c r="N494">
        <v>0.79192624421586899</v>
      </c>
      <c r="O494">
        <v>19.9261992619926</v>
      </c>
      <c r="P494">
        <v>220.29547553093201</v>
      </c>
      <c r="Q494">
        <v>0.15549980535108701</v>
      </c>
    </row>
    <row r="495" spans="1:17" x14ac:dyDescent="0.3">
      <c r="A495" t="s">
        <v>1111</v>
      </c>
      <c r="B495" t="s">
        <v>1112</v>
      </c>
      <c r="C495" t="str">
        <f>IFERROR(VLOOKUP(Table1[[#This Row],[Ticker]],[1]!Table1[[Symbol]:[Industry]],2,FALSE),"-")</f>
        <v>-</v>
      </c>
      <c r="D495" t="s">
        <v>1113</v>
      </c>
      <c r="E495">
        <v>10681.725086549999</v>
      </c>
      <c r="F495">
        <v>555.45000000000005</v>
      </c>
      <c r="G495">
        <v>16.011080586585301</v>
      </c>
      <c r="H495">
        <v>9.5636692283450806</v>
      </c>
      <c r="I495">
        <v>37.419067627805397</v>
      </c>
      <c r="J495">
        <v>-2.3471950958323902</v>
      </c>
      <c r="K495">
        <v>492.15988652766202</v>
      </c>
      <c r="L495">
        <v>414.908956010238</v>
      </c>
      <c r="M495">
        <v>62.519573493692199</v>
      </c>
      <c r="N495">
        <v>0.81096104502250699</v>
      </c>
      <c r="O495">
        <v>4.6718876586551303</v>
      </c>
      <c r="P495">
        <v>79.408914728682106</v>
      </c>
      <c r="Q495">
        <v>5.3154910474425998E-2</v>
      </c>
    </row>
    <row r="496" spans="1:17" x14ac:dyDescent="0.3">
      <c r="A496" t="s">
        <v>1114</v>
      </c>
      <c r="B496" t="s">
        <v>1115</v>
      </c>
      <c r="C496" t="str">
        <f>IFERROR(VLOOKUP(Table1[[#This Row],[Ticker]],[1]!Table1[[Symbol]:[Industry]],2,FALSE),"-")</f>
        <v>-</v>
      </c>
      <c r="D496" t="s">
        <v>378</v>
      </c>
      <c r="E496">
        <v>10658.062403899999</v>
      </c>
      <c r="F496">
        <v>193.19</v>
      </c>
      <c r="G496">
        <v>48.751111420456098</v>
      </c>
      <c r="H496">
        <v>7.1733454733936703</v>
      </c>
      <c r="I496">
        <v>10.9121518861478</v>
      </c>
      <c r="J496">
        <v>-19.0275619125253</v>
      </c>
      <c r="K496">
        <v>164.330081282305</v>
      </c>
      <c r="L496">
        <v>146.436845133563</v>
      </c>
      <c r="M496">
        <v>58.384108160401098</v>
      </c>
      <c r="N496">
        <v>3.7202760559073198</v>
      </c>
      <c r="O496">
        <v>17.8632434391013</v>
      </c>
      <c r="P496">
        <v>83.553444180522504</v>
      </c>
      <c r="Q496">
        <v>7.6002062082230995E-2</v>
      </c>
    </row>
    <row r="497" spans="1:17" x14ac:dyDescent="0.3">
      <c r="A497" t="s">
        <v>1116</v>
      </c>
      <c r="B497" t="s">
        <v>1117</v>
      </c>
      <c r="C497" t="str">
        <f>IFERROR(VLOOKUP(Table1[[#This Row],[Ticker]],[1]!Table1[[Symbol]:[Industry]],2,FALSE),"-")</f>
        <v>-</v>
      </c>
      <c r="D497" t="s">
        <v>62</v>
      </c>
      <c r="E497">
        <v>10648.223882660001</v>
      </c>
      <c r="F497">
        <v>869.05</v>
      </c>
      <c r="G497">
        <v>25.016663623677299</v>
      </c>
      <c r="H497">
        <v>-4.4693097225686804</v>
      </c>
      <c r="I497">
        <v>22.492099911816201</v>
      </c>
      <c r="J497">
        <v>-3.12665934381651</v>
      </c>
      <c r="K497">
        <v>832.37950376833896</v>
      </c>
      <c r="L497">
        <v>751.44427084175902</v>
      </c>
      <c r="M497">
        <v>64.548284981371395</v>
      </c>
      <c r="N497">
        <v>0.54938408998232902</v>
      </c>
      <c r="O497">
        <v>4.2517691732351501</v>
      </c>
      <c r="P497">
        <v>54.360568383658901</v>
      </c>
      <c r="Q497">
        <v>-2.8382717509522998E-2</v>
      </c>
    </row>
    <row r="498" spans="1:17" hidden="1" x14ac:dyDescent="0.3">
      <c r="A498" t="s">
        <v>1118</v>
      </c>
      <c r="B498" t="s">
        <v>1119</v>
      </c>
      <c r="C498" t="str">
        <f>IFERROR(VLOOKUP(Table1[[#This Row],[Ticker]],[1]!Table1[[Symbol]:[Industry]],2,FALSE),"-")</f>
        <v>-</v>
      </c>
      <c r="D498" t="s">
        <v>705</v>
      </c>
      <c r="E498">
        <v>10625.948094249999</v>
      </c>
      <c r="F498">
        <v>537.20000000000005</v>
      </c>
      <c r="G498">
        <v>-7.3941346582798602</v>
      </c>
      <c r="H498">
        <v>2.22266659540609</v>
      </c>
      <c r="I498">
        <v>-1.41061327776025</v>
      </c>
      <c r="J498">
        <v>-0.115579408305852</v>
      </c>
      <c r="K498">
        <v>507.53992240034898</v>
      </c>
      <c r="L498">
        <v>480.34754823282498</v>
      </c>
      <c r="M498">
        <v>77.9215973242584</v>
      </c>
      <c r="N498">
        <v>0.98159169683380099</v>
      </c>
      <c r="O498">
        <v>1.2379002233804799</v>
      </c>
      <c r="P498">
        <v>24.901185770750999</v>
      </c>
      <c r="Q498">
        <v>-1.3416788414562999E-2</v>
      </c>
    </row>
    <row r="499" spans="1:17" x14ac:dyDescent="0.3">
      <c r="A499" t="s">
        <v>1120</v>
      </c>
      <c r="B499" t="s">
        <v>1121</v>
      </c>
      <c r="C499" t="str">
        <f>IFERROR(VLOOKUP(Table1[[#This Row],[Ticker]],[1]!Table1[[Symbol]:[Industry]],2,FALSE),"-")</f>
        <v>-</v>
      </c>
      <c r="D499" t="s">
        <v>143</v>
      </c>
      <c r="E499">
        <v>10598.703711</v>
      </c>
      <c r="F499">
        <v>766.9</v>
      </c>
      <c r="G499">
        <v>28.732649309265199</v>
      </c>
      <c r="H499">
        <v>2.91723976406315</v>
      </c>
      <c r="I499">
        <v>56.578104561052101</v>
      </c>
      <c r="J499">
        <v>-2.5679582310853299</v>
      </c>
      <c r="K499">
        <v>735.60464692167795</v>
      </c>
      <c r="L499">
        <v>598.516513363272</v>
      </c>
      <c r="M499">
        <v>48.154270311572098</v>
      </c>
      <c r="N499">
        <v>1.4690147136179199</v>
      </c>
      <c r="O499">
        <v>5.6265484417785796</v>
      </c>
      <c r="P499">
        <v>86.570976766816599</v>
      </c>
    </row>
    <row r="500" spans="1:17" x14ac:dyDescent="0.3">
      <c r="A500" t="s">
        <v>1122</v>
      </c>
      <c r="B500" t="s">
        <v>1123</v>
      </c>
      <c r="C500" t="str">
        <f>IFERROR(VLOOKUP(Table1[[#This Row],[Ticker]],[1]!Table1[[Symbol]:[Industry]],2,FALSE),"-")</f>
        <v>-</v>
      </c>
      <c r="D500" t="s">
        <v>62</v>
      </c>
      <c r="E500">
        <v>10532.50826576</v>
      </c>
      <c r="F500">
        <v>686.6</v>
      </c>
      <c r="G500">
        <v>151.18732558193099</v>
      </c>
      <c r="H500">
        <v>12.291274423930799</v>
      </c>
      <c r="I500">
        <v>56.442857970906999</v>
      </c>
      <c r="J500">
        <v>11.939501978308099</v>
      </c>
      <c r="K500">
        <v>569.26574805514201</v>
      </c>
      <c r="L500">
        <v>462.98631078822501</v>
      </c>
      <c r="M500">
        <v>89.241062735100599</v>
      </c>
      <c r="N500">
        <v>2.0308821298484401</v>
      </c>
      <c r="O500">
        <v>0</v>
      </c>
      <c r="P500">
        <v>221.969519343493</v>
      </c>
      <c r="Q500">
        <v>2.3166911746508999E-2</v>
      </c>
    </row>
    <row r="501" spans="1:17" x14ac:dyDescent="0.3">
      <c r="A501" t="s">
        <v>1124</v>
      </c>
      <c r="B501" t="s">
        <v>1125</v>
      </c>
      <c r="C501" t="str">
        <f>IFERROR(VLOOKUP(Table1[[#This Row],[Ticker]],[1]!Table1[[Symbol]:[Industry]],2,FALSE),"-")</f>
        <v>-</v>
      </c>
      <c r="D501" t="s">
        <v>378</v>
      </c>
      <c r="E501">
        <v>10440.13552715</v>
      </c>
      <c r="F501">
        <v>710.5</v>
      </c>
      <c r="G501">
        <v>-5.5388526930415196</v>
      </c>
      <c r="H501">
        <v>-4.31305837231774</v>
      </c>
      <c r="I501">
        <v>-15.356600623391699</v>
      </c>
      <c r="J501">
        <v>-14.182117901916699</v>
      </c>
      <c r="K501">
        <v>678.08611041572794</v>
      </c>
      <c r="L501">
        <v>667.11727834445503</v>
      </c>
      <c r="M501">
        <v>56.482097793457299</v>
      </c>
      <c r="N501">
        <v>3.41540929810431</v>
      </c>
      <c r="O501">
        <v>14.6938775510204</v>
      </c>
      <c r="P501">
        <v>33.552631578947299</v>
      </c>
      <c r="Q501">
        <v>5.6293398519019003E-2</v>
      </c>
    </row>
    <row r="502" spans="1:17" x14ac:dyDescent="0.3">
      <c r="A502" t="s">
        <v>1126</v>
      </c>
      <c r="B502" t="s">
        <v>1127</v>
      </c>
      <c r="C502" t="str">
        <f>IFERROR(VLOOKUP(Table1[[#This Row],[Ticker]],[1]!Table1[[Symbol]:[Industry]],2,FALSE),"-")</f>
        <v>-</v>
      </c>
      <c r="D502" t="s">
        <v>983</v>
      </c>
      <c r="E502">
        <v>10438.113846791999</v>
      </c>
      <c r="F502">
        <v>49.04</v>
      </c>
      <c r="G502">
        <v>-13.0389000065788</v>
      </c>
      <c r="H502">
        <v>11.934257275432101</v>
      </c>
      <c r="I502">
        <v>-4.5584312606607096</v>
      </c>
      <c r="J502">
        <v>-8.0889093736464606</v>
      </c>
      <c r="K502">
        <v>45.293748094524901</v>
      </c>
      <c r="L502">
        <v>45.939058786351801</v>
      </c>
      <c r="M502">
        <v>54.272281821723404</v>
      </c>
      <c r="N502">
        <v>2.9487309416127099</v>
      </c>
      <c r="O502">
        <v>16.741435562805801</v>
      </c>
      <c r="P502">
        <v>34.172366621066999</v>
      </c>
      <c r="Q502">
        <v>7.3721305512749998E-3</v>
      </c>
    </row>
    <row r="503" spans="1:17" x14ac:dyDescent="0.3">
      <c r="A503" t="s">
        <v>1128</v>
      </c>
      <c r="B503" t="s">
        <v>1129</v>
      </c>
      <c r="C503" t="str">
        <f>IFERROR(VLOOKUP(Table1[[#This Row],[Ticker]],[1]!Table1[[Symbol]:[Industry]],2,FALSE),"-")</f>
        <v>-</v>
      </c>
      <c r="D503" t="s">
        <v>80</v>
      </c>
      <c r="E503">
        <v>10401.44548407</v>
      </c>
      <c r="F503">
        <v>883.95</v>
      </c>
      <c r="G503">
        <v>-5.8898872985599304</v>
      </c>
      <c r="H503">
        <v>6.0164386147859004</v>
      </c>
      <c r="I503">
        <v>-12.433546209549</v>
      </c>
      <c r="J503">
        <v>3.1803044492624499</v>
      </c>
      <c r="K503">
        <v>822.99977282109205</v>
      </c>
      <c r="L503">
        <v>808.12762819837201</v>
      </c>
      <c r="M503">
        <v>74.2153139976962</v>
      </c>
      <c r="N503">
        <v>2.2129767102581401</v>
      </c>
      <c r="O503">
        <v>13.1172577634481</v>
      </c>
      <c r="P503">
        <v>45.578063241106697</v>
      </c>
      <c r="Q503">
        <v>2.4848043544669001E-2</v>
      </c>
    </row>
    <row r="504" spans="1:17" x14ac:dyDescent="0.3">
      <c r="A504" t="s">
        <v>1130</v>
      </c>
      <c r="B504" t="s">
        <v>1131</v>
      </c>
      <c r="C504" t="str">
        <f>IFERROR(VLOOKUP(Table1[[#This Row],[Ticker]],[1]!Table1[[Symbol]:[Industry]],2,FALSE),"-")</f>
        <v>-</v>
      </c>
      <c r="D504" t="s">
        <v>21</v>
      </c>
      <c r="E504">
        <v>10326.670315560001</v>
      </c>
      <c r="F504">
        <v>501.3</v>
      </c>
      <c r="G504">
        <v>18.117906150227299</v>
      </c>
      <c r="H504">
        <v>-0.43613681135502003</v>
      </c>
      <c r="I504">
        <v>0.62219997630292101</v>
      </c>
      <c r="J504">
        <v>-3.5216048099758499</v>
      </c>
      <c r="K504">
        <v>495.46239193143703</v>
      </c>
      <c r="L504">
        <v>469.16634335978398</v>
      </c>
      <c r="M504">
        <v>48.955457675925999</v>
      </c>
      <c r="N504">
        <v>0.36770196930069199</v>
      </c>
      <c r="O504">
        <v>13.1258727308996</v>
      </c>
      <c r="P504">
        <v>45.304347826086897</v>
      </c>
      <c r="Q504">
        <v>-7.8595832885566999E-2</v>
      </c>
    </row>
    <row r="505" spans="1:17" hidden="1" x14ac:dyDescent="0.3">
      <c r="A505" t="s">
        <v>1132</v>
      </c>
      <c r="B505" t="s">
        <v>1133</v>
      </c>
      <c r="C505" t="str">
        <f>IFERROR(VLOOKUP(Table1[[#This Row],[Ticker]],[1]!Table1[[Symbol]:[Industry]],2,FALSE),"-")</f>
        <v>-</v>
      </c>
      <c r="D505" t="s">
        <v>114</v>
      </c>
      <c r="E505">
        <v>10244.8540694</v>
      </c>
      <c r="F505">
        <v>8964.25</v>
      </c>
      <c r="G505">
        <v>38.3933589153295</v>
      </c>
      <c r="H505">
        <v>10.710534347841699</v>
      </c>
      <c r="I505">
        <v>10.271542499434201</v>
      </c>
      <c r="J505">
        <v>3.5179896877584702</v>
      </c>
      <c r="K505">
        <v>7933.9491611922504</v>
      </c>
      <c r="L505">
        <v>7377.9483645119999</v>
      </c>
      <c r="M505">
        <v>78.370858076920797</v>
      </c>
      <c r="N505">
        <v>2.5573508365000199</v>
      </c>
      <c r="O505">
        <v>3.1318849875895798</v>
      </c>
      <c r="P505">
        <v>65.820384757676607</v>
      </c>
      <c r="Q505">
        <v>0.105417617473907</v>
      </c>
    </row>
    <row r="506" spans="1:17" hidden="1" x14ac:dyDescent="0.3">
      <c r="A506" t="s">
        <v>1134</v>
      </c>
      <c r="B506" t="s">
        <v>1135</v>
      </c>
      <c r="C506" t="str">
        <f>IFERROR(VLOOKUP(Table1[[#This Row],[Ticker]],[1]!Table1[[Symbol]:[Industry]],2,FALSE),"-")</f>
        <v>-</v>
      </c>
      <c r="D506" t="s">
        <v>230</v>
      </c>
      <c r="E506">
        <v>10217.2496328</v>
      </c>
      <c r="F506">
        <v>5034.1000000000004</v>
      </c>
      <c r="G506">
        <v>96.330167349842398</v>
      </c>
      <c r="H506">
        <v>-7.0987876093659601</v>
      </c>
      <c r="I506">
        <v>30.875779958862999</v>
      </c>
      <c r="J506">
        <v>-8.5321296965024906</v>
      </c>
      <c r="K506">
        <v>4857.0584175817703</v>
      </c>
      <c r="L506">
        <v>3863.4663005126799</v>
      </c>
      <c r="M506">
        <v>29.653164825065101</v>
      </c>
      <c r="N506">
        <v>0.544248151369219</v>
      </c>
      <c r="O506">
        <v>14.088913609185299</v>
      </c>
      <c r="P506">
        <v>123.335773385683</v>
      </c>
      <c r="Q506">
        <v>0.15923203536521199</v>
      </c>
    </row>
    <row r="507" spans="1:17" x14ac:dyDescent="0.3">
      <c r="A507" t="s">
        <v>1136</v>
      </c>
      <c r="B507" t="s">
        <v>1137</v>
      </c>
      <c r="C507" t="str">
        <f>IFERROR(VLOOKUP(Table1[[#This Row],[Ticker]],[1]!Table1[[Symbol]:[Industry]],2,FALSE),"-")</f>
        <v>-</v>
      </c>
      <c r="D507" t="s">
        <v>275</v>
      </c>
      <c r="E507">
        <v>10133.31397083</v>
      </c>
      <c r="F507">
        <v>1978.05</v>
      </c>
      <c r="G507">
        <v>8.9115401435325392</v>
      </c>
      <c r="H507">
        <v>-7.5255912374651102</v>
      </c>
      <c r="I507">
        <v>8.3222717266737298</v>
      </c>
      <c r="J507">
        <v>-2.9490735668842798</v>
      </c>
      <c r="K507">
        <v>1891.33960839001</v>
      </c>
      <c r="L507">
        <v>1709.8992958076601</v>
      </c>
      <c r="M507">
        <v>61.947143217612897</v>
      </c>
      <c r="N507">
        <v>0.36263175698849198</v>
      </c>
      <c r="O507">
        <v>4.5448800586435896</v>
      </c>
      <c r="P507">
        <v>52.627314814814802</v>
      </c>
      <c r="Q507">
        <v>-7.9981744065166005E-2</v>
      </c>
    </row>
    <row r="508" spans="1:17" x14ac:dyDescent="0.3">
      <c r="A508" t="s">
        <v>1138</v>
      </c>
      <c r="B508" t="s">
        <v>1139</v>
      </c>
      <c r="C508" t="str">
        <f>IFERROR(VLOOKUP(Table1[[#This Row],[Ticker]],[1]!Table1[[Symbol]:[Industry]],2,FALSE),"-")</f>
        <v>-</v>
      </c>
      <c r="D508" t="s">
        <v>83</v>
      </c>
      <c r="E508">
        <v>10114.046357110001</v>
      </c>
      <c r="F508">
        <v>209.21</v>
      </c>
      <c r="G508">
        <v>45.915788399881997</v>
      </c>
      <c r="H508">
        <v>1.41317575276271E-2</v>
      </c>
      <c r="I508">
        <v>28.854307183946698</v>
      </c>
      <c r="J508">
        <v>1.6837279686989099</v>
      </c>
      <c r="K508">
        <v>202.17614643744</v>
      </c>
      <c r="L508">
        <v>177.09841749967299</v>
      </c>
      <c r="M508">
        <v>62.330629988927797</v>
      </c>
      <c r="N508">
        <v>1.29960242433962</v>
      </c>
      <c r="O508">
        <v>7.7147363892739298</v>
      </c>
      <c r="P508">
        <v>81.0558199913457</v>
      </c>
      <c r="Q508">
        <v>4.9857295504188E-2</v>
      </c>
    </row>
    <row r="509" spans="1:17" x14ac:dyDescent="0.3">
      <c r="A509" t="s">
        <v>1140</v>
      </c>
      <c r="B509" t="s">
        <v>1141</v>
      </c>
      <c r="C509" t="str">
        <f>IFERROR(VLOOKUP(Table1[[#This Row],[Ticker]],[1]!Table1[[Symbol]:[Industry]],2,FALSE),"-")</f>
        <v>-</v>
      </c>
      <c r="D509" t="s">
        <v>1142</v>
      </c>
      <c r="E509">
        <v>10059.291405784999</v>
      </c>
      <c r="F509">
        <v>494.35</v>
      </c>
      <c r="G509">
        <v>178.87971462287899</v>
      </c>
      <c r="H509">
        <v>-2.8282177744680199</v>
      </c>
      <c r="I509">
        <v>48.172038546896601</v>
      </c>
      <c r="J509">
        <v>-4.6656004041820403</v>
      </c>
      <c r="K509">
        <v>466.83950695134303</v>
      </c>
      <c r="L509">
        <v>349.10504359856901</v>
      </c>
      <c r="M509">
        <v>38.543707399102303</v>
      </c>
      <c r="N509">
        <v>0.723702861218256</v>
      </c>
      <c r="O509">
        <v>14.4937797107312</v>
      </c>
      <c r="P509">
        <v>207.91030831516599</v>
      </c>
      <c r="Q509">
        <v>8.6069497629103001E-2</v>
      </c>
    </row>
    <row r="510" spans="1:17" x14ac:dyDescent="0.3">
      <c r="A510" t="s">
        <v>1143</v>
      </c>
      <c r="B510" t="s">
        <v>1144</v>
      </c>
      <c r="C510" t="str">
        <f>IFERROR(VLOOKUP(Table1[[#This Row],[Ticker]],[1]!Table1[[Symbol]:[Industry]],2,FALSE),"-")</f>
        <v>-</v>
      </c>
      <c r="D510" t="s">
        <v>1145</v>
      </c>
      <c r="E510">
        <v>10043.756864679999</v>
      </c>
      <c r="F510">
        <v>1476.2</v>
      </c>
      <c r="G510">
        <v>116.478472156496</v>
      </c>
      <c r="H510">
        <v>23.3605911222432</v>
      </c>
      <c r="I510">
        <v>25.438296213186799</v>
      </c>
      <c r="J510">
        <v>1.5186360920115001</v>
      </c>
      <c r="K510">
        <v>1169.9120968075899</v>
      </c>
      <c r="L510">
        <v>977.48655307456704</v>
      </c>
      <c r="M510">
        <v>69.3019782987529</v>
      </c>
      <c r="N510">
        <v>2.3334037663275602</v>
      </c>
      <c r="O510">
        <v>10.757349952580901</v>
      </c>
      <c r="P510">
        <v>148.07999327787499</v>
      </c>
      <c r="Q510">
        <v>0.25360901966096899</v>
      </c>
    </row>
    <row r="511" spans="1:17" x14ac:dyDescent="0.3">
      <c r="A511" t="s">
        <v>1146</v>
      </c>
      <c r="B511" t="s">
        <v>1147</v>
      </c>
      <c r="C511" t="str">
        <f>IFERROR(VLOOKUP(Table1[[#This Row],[Ticker]],[1]!Table1[[Symbol]:[Industry]],2,FALSE),"-")</f>
        <v>-</v>
      </c>
      <c r="D511" t="s">
        <v>140</v>
      </c>
      <c r="E511">
        <v>10018.150460055</v>
      </c>
      <c r="F511">
        <v>186.05</v>
      </c>
      <c r="G511">
        <v>122.33890254513599</v>
      </c>
      <c r="H511">
        <v>-12.700925744200701</v>
      </c>
      <c r="I511">
        <v>-6.6856038280090901</v>
      </c>
      <c r="J511">
        <v>-9.14323115105082</v>
      </c>
      <c r="K511">
        <v>203.69666708584899</v>
      </c>
      <c r="L511">
        <v>195.60553702457401</v>
      </c>
      <c r="M511">
        <v>35.628718047093201</v>
      </c>
      <c r="N511">
        <v>0.60707859734995395</v>
      </c>
      <c r="O511">
        <v>53.1308787960225</v>
      </c>
      <c r="P511">
        <v>169.05278380332601</v>
      </c>
      <c r="Q511">
        <v>0.15260065238831499</v>
      </c>
    </row>
    <row r="512" spans="1:17" x14ac:dyDescent="0.3">
      <c r="A512" t="s">
        <v>1148</v>
      </c>
      <c r="B512" t="s">
        <v>1149</v>
      </c>
      <c r="C512" t="str">
        <f>IFERROR(VLOOKUP(Table1[[#This Row],[Ticker]],[1]!Table1[[Symbol]:[Industry]],2,FALSE),"-")</f>
        <v>-</v>
      </c>
      <c r="D512" t="s">
        <v>526</v>
      </c>
      <c r="E512">
        <v>9992.5596930600004</v>
      </c>
      <c r="F512">
        <v>1567.3</v>
      </c>
      <c r="G512">
        <v>-15.845024924984299</v>
      </c>
      <c r="H512">
        <v>5.5906172323560499</v>
      </c>
      <c r="I512">
        <v>1.25193135229168</v>
      </c>
      <c r="J512">
        <v>-3.7922751755495199</v>
      </c>
      <c r="K512">
        <v>1482.02600213868</v>
      </c>
      <c r="L512">
        <v>1434.25070701302</v>
      </c>
      <c r="M512">
        <v>66.475240068847697</v>
      </c>
      <c r="N512">
        <v>1.53284318864365</v>
      </c>
      <c r="O512">
        <v>7.1907101384546701</v>
      </c>
      <c r="P512">
        <v>29.2085737840065</v>
      </c>
      <c r="Q512">
        <v>1.5489086771741999E-2</v>
      </c>
    </row>
    <row r="513" spans="1:17" x14ac:dyDescent="0.3">
      <c r="A513" t="s">
        <v>1150</v>
      </c>
      <c r="B513" t="s">
        <v>1151</v>
      </c>
      <c r="C513" t="str">
        <f>IFERROR(VLOOKUP(Table1[[#This Row],[Ticker]],[1]!Table1[[Symbol]:[Industry]],2,FALSE),"-")</f>
        <v>-</v>
      </c>
      <c r="D513" t="s">
        <v>1152</v>
      </c>
      <c r="E513">
        <v>9946.3501882050004</v>
      </c>
      <c r="F513">
        <v>915.05</v>
      </c>
      <c r="G513">
        <v>-51.198143252295203</v>
      </c>
      <c r="H513">
        <v>-1.9340994482728</v>
      </c>
      <c r="I513">
        <v>-36.997205869513799</v>
      </c>
      <c r="J513">
        <v>-7.2243938827085898</v>
      </c>
      <c r="K513">
        <v>931.10070625697495</v>
      </c>
      <c r="L513">
        <v>1030.8874344093499</v>
      </c>
      <c r="M513">
        <v>41.660850782354899</v>
      </c>
      <c r="N513">
        <v>0.84522648215444296</v>
      </c>
      <c r="O513">
        <v>49.7131304300311</v>
      </c>
      <c r="P513">
        <v>7.1487119437938897</v>
      </c>
      <c r="Q513">
        <v>-8.5543240439797996E-2</v>
      </c>
    </row>
    <row r="514" spans="1:17" x14ac:dyDescent="0.3">
      <c r="A514" t="s">
        <v>1153</v>
      </c>
      <c r="B514" t="s">
        <v>1154</v>
      </c>
      <c r="C514" t="str">
        <f>IFERROR(VLOOKUP(Table1[[#This Row],[Ticker]],[1]!Table1[[Symbol]:[Industry]],2,FALSE),"-")</f>
        <v>-</v>
      </c>
      <c r="D514" t="s">
        <v>197</v>
      </c>
      <c r="E514">
        <v>9945.6307080000006</v>
      </c>
      <c r="F514">
        <v>650.95000000000005</v>
      </c>
      <c r="G514">
        <v>66.377122071607303</v>
      </c>
      <c r="H514">
        <v>12.586668804177901</v>
      </c>
      <c r="I514">
        <v>7.0085108829662097</v>
      </c>
      <c r="J514">
        <v>-6.0999865826915398</v>
      </c>
      <c r="K514">
        <v>587.56800900023995</v>
      </c>
      <c r="L514">
        <v>514.61074873839402</v>
      </c>
      <c r="M514">
        <v>50.3245909143956</v>
      </c>
      <c r="N514">
        <v>0.81897713758956303</v>
      </c>
      <c r="O514">
        <v>8.7333896612642903</v>
      </c>
      <c r="P514">
        <v>103.421875</v>
      </c>
      <c r="Q514">
        <v>4.4711303592318001E-2</v>
      </c>
    </row>
    <row r="515" spans="1:17" x14ac:dyDescent="0.3">
      <c r="A515" t="s">
        <v>1155</v>
      </c>
      <c r="B515" t="s">
        <v>1156</v>
      </c>
      <c r="C515" t="str">
        <f>IFERROR(VLOOKUP(Table1[[#This Row],[Ticker]],[1]!Table1[[Symbol]:[Industry]],2,FALSE),"-")</f>
        <v>-</v>
      </c>
      <c r="D515" t="s">
        <v>480</v>
      </c>
      <c r="E515">
        <v>9940.2212296199996</v>
      </c>
      <c r="F515">
        <v>2038.3</v>
      </c>
      <c r="G515">
        <v>11.130667263976299</v>
      </c>
      <c r="H515">
        <v>-6.1741390705619601</v>
      </c>
      <c r="I515">
        <v>-5.14857111905987</v>
      </c>
      <c r="J515">
        <v>-4.1534908726751496</v>
      </c>
      <c r="K515">
        <v>2026.4954545999301</v>
      </c>
      <c r="L515">
        <v>1907.5733585778501</v>
      </c>
      <c r="M515">
        <v>46.3661544956447</v>
      </c>
      <c r="N515">
        <v>1.44434393130467</v>
      </c>
      <c r="O515">
        <v>13.5750380218809</v>
      </c>
      <c r="P515">
        <v>48.6697908499115</v>
      </c>
      <c r="Q515">
        <v>0.20013552823069999</v>
      </c>
    </row>
    <row r="516" spans="1:17" x14ac:dyDescent="0.3">
      <c r="A516" t="s">
        <v>1157</v>
      </c>
      <c r="B516" t="s">
        <v>1158</v>
      </c>
      <c r="C516" t="str">
        <f>IFERROR(VLOOKUP(Table1[[#This Row],[Ticker]],[1]!Table1[[Symbol]:[Industry]],2,FALSE),"-")</f>
        <v>-</v>
      </c>
      <c r="D516" t="s">
        <v>477</v>
      </c>
      <c r="E516">
        <v>9825.125927903</v>
      </c>
      <c r="F516">
        <v>166.52</v>
      </c>
      <c r="G516">
        <v>34.277925513508102</v>
      </c>
      <c r="H516">
        <v>-6.3203623741575203</v>
      </c>
      <c r="I516">
        <v>-25.353629672865299</v>
      </c>
      <c r="J516">
        <v>-9.5347635138199092</v>
      </c>
      <c r="K516">
        <v>167.969872935946</v>
      </c>
      <c r="L516">
        <v>164.715524796246</v>
      </c>
      <c r="M516">
        <v>40.792278350569902</v>
      </c>
      <c r="N516">
        <v>1.3192597336996901</v>
      </c>
      <c r="O516">
        <v>25.689033315609802</v>
      </c>
      <c r="P516">
        <v>61.810525856076502</v>
      </c>
      <c r="Q516">
        <v>-4.7894877504985001E-2</v>
      </c>
    </row>
    <row r="517" spans="1:17" x14ac:dyDescent="0.3">
      <c r="A517" t="s">
        <v>1159</v>
      </c>
      <c r="B517" t="s">
        <v>1160</v>
      </c>
      <c r="C517" t="str">
        <f>IFERROR(VLOOKUP(Table1[[#This Row],[Ticker]],[1]!Table1[[Symbol]:[Industry]],2,FALSE),"-")</f>
        <v>-</v>
      </c>
      <c r="D517" t="s">
        <v>132</v>
      </c>
      <c r="E517">
        <v>9814.7872577500002</v>
      </c>
      <c r="F517">
        <v>1175.05</v>
      </c>
      <c r="G517">
        <v>150.70987029998</v>
      </c>
      <c r="H517">
        <v>15.2930293578234</v>
      </c>
      <c r="I517">
        <v>35.476474861648597</v>
      </c>
      <c r="J517">
        <v>-5.2867127232883</v>
      </c>
      <c r="K517">
        <v>1022.90014191897</v>
      </c>
      <c r="L517">
        <v>847.82257411509397</v>
      </c>
      <c r="M517">
        <v>61.792115314190802</v>
      </c>
      <c r="N517">
        <v>1.3062563222543899</v>
      </c>
      <c r="O517">
        <v>4.6763967490745104</v>
      </c>
      <c r="P517">
        <v>186.59756097560901</v>
      </c>
      <c r="Q517">
        <v>0.19865469739634001</v>
      </c>
    </row>
    <row r="518" spans="1:17" x14ac:dyDescent="0.3">
      <c r="A518" t="s">
        <v>1161</v>
      </c>
      <c r="B518" t="s">
        <v>1162</v>
      </c>
      <c r="C518" t="str">
        <f>IFERROR(VLOOKUP(Table1[[#This Row],[Ticker]],[1]!Table1[[Symbol]:[Industry]],2,FALSE),"-")</f>
        <v>-</v>
      </c>
      <c r="D518" t="s">
        <v>46</v>
      </c>
      <c r="E518">
        <v>9806.6505020000004</v>
      </c>
      <c r="F518">
        <v>348.7</v>
      </c>
      <c r="G518">
        <v>18.131378155400501</v>
      </c>
      <c r="H518">
        <v>23.9962838945093</v>
      </c>
      <c r="I518">
        <v>24.9855765492795</v>
      </c>
      <c r="J518">
        <v>-5.76352020158419</v>
      </c>
      <c r="K518">
        <v>314.73006668181199</v>
      </c>
      <c r="L518">
        <v>280.06228123321199</v>
      </c>
      <c r="M518">
        <v>47.893378082801398</v>
      </c>
      <c r="N518">
        <v>0.92687565863580401</v>
      </c>
      <c r="O518">
        <v>16.719242902208201</v>
      </c>
      <c r="P518">
        <v>47.286166842660997</v>
      </c>
      <c r="Q518">
        <v>1.5490525818135E-2</v>
      </c>
    </row>
    <row r="519" spans="1:17" x14ac:dyDescent="0.3">
      <c r="A519" t="s">
        <v>1163</v>
      </c>
      <c r="B519" t="s">
        <v>1164</v>
      </c>
      <c r="C519" t="str">
        <f>IFERROR(VLOOKUP(Table1[[#This Row],[Ticker]],[1]!Table1[[Symbol]:[Industry]],2,FALSE),"-")</f>
        <v>-</v>
      </c>
      <c r="D519" t="s">
        <v>542</v>
      </c>
      <c r="E519">
        <v>9730.5566863999993</v>
      </c>
      <c r="F519">
        <v>2744.5</v>
      </c>
      <c r="G519">
        <v>-23.0655824830143</v>
      </c>
      <c r="H519">
        <v>6.0347242301006601</v>
      </c>
      <c r="I519">
        <v>-10.2826891393703</v>
      </c>
      <c r="J519">
        <v>-1.1037634428120999</v>
      </c>
      <c r="K519">
        <v>2593.9206036536498</v>
      </c>
      <c r="L519">
        <v>2603.0496982640898</v>
      </c>
      <c r="M519">
        <v>68.966537919073403</v>
      </c>
      <c r="N519">
        <v>0.97066218590897202</v>
      </c>
      <c r="O519">
        <v>8.3621789032610696</v>
      </c>
      <c r="P519">
        <v>22.140631953715999</v>
      </c>
      <c r="Q519">
        <v>-9.0825101335778993E-2</v>
      </c>
    </row>
    <row r="520" spans="1:17" hidden="1" x14ac:dyDescent="0.3">
      <c r="A520" t="s">
        <v>1165</v>
      </c>
      <c r="B520" t="s">
        <v>1166</v>
      </c>
      <c r="C520" t="str">
        <f>IFERROR(VLOOKUP(Table1[[#This Row],[Ticker]],[1]!Table1[[Symbol]:[Industry]],2,FALSE),"-")</f>
        <v>-</v>
      </c>
      <c r="D520" t="s">
        <v>140</v>
      </c>
      <c r="E520">
        <v>9717.1900299270001</v>
      </c>
      <c r="F520">
        <v>265.01</v>
      </c>
      <c r="G520">
        <v>-25.381531837814499</v>
      </c>
      <c r="H520">
        <v>-2.5578538682195702</v>
      </c>
      <c r="I520">
        <v>2.0062341362240201</v>
      </c>
      <c r="J520">
        <v>-3.8021783086213699</v>
      </c>
      <c r="K520">
        <v>259.67084962847002</v>
      </c>
      <c r="L520">
        <v>256.14944039191499</v>
      </c>
      <c r="M520">
        <v>22.227502817667499</v>
      </c>
      <c r="N520">
        <v>0.95973707610027104</v>
      </c>
      <c r="O520">
        <v>2.6376363156107301</v>
      </c>
      <c r="P520">
        <v>14.179233089185599</v>
      </c>
    </row>
    <row r="521" spans="1:17" x14ac:dyDescent="0.3">
      <c r="A521" t="s">
        <v>1167</v>
      </c>
      <c r="B521" t="s">
        <v>1168</v>
      </c>
      <c r="C521" t="str">
        <f>IFERROR(VLOOKUP(Table1[[#This Row],[Ticker]],[1]!Table1[[Symbol]:[Industry]],2,FALSE),"-")</f>
        <v>-</v>
      </c>
      <c r="D521" t="s">
        <v>480</v>
      </c>
      <c r="E521">
        <v>9681.6356903699998</v>
      </c>
      <c r="F521">
        <v>370.05</v>
      </c>
      <c r="G521">
        <v>150.63359271085699</v>
      </c>
      <c r="H521">
        <v>-4.0798172078798496</v>
      </c>
      <c r="I521">
        <v>32.738776008965601</v>
      </c>
      <c r="J521">
        <v>1.2690049170731601</v>
      </c>
      <c r="K521">
        <v>351.78023104751298</v>
      </c>
      <c r="L521">
        <v>280.08776906986901</v>
      </c>
      <c r="M521">
        <v>52.227706070761499</v>
      </c>
      <c r="N521">
        <v>1.0952281211177399</v>
      </c>
      <c r="O521">
        <v>6.3640048642075397</v>
      </c>
      <c r="P521">
        <v>196.871239470517</v>
      </c>
      <c r="Q521">
        <v>0.16274977843814001</v>
      </c>
    </row>
    <row r="522" spans="1:17" x14ac:dyDescent="0.3">
      <c r="A522" t="s">
        <v>1169</v>
      </c>
      <c r="B522" t="s">
        <v>1170</v>
      </c>
      <c r="C522" t="str">
        <f>IFERROR(VLOOKUP(Table1[[#This Row],[Ticker]],[1]!Table1[[Symbol]:[Industry]],2,FALSE),"-")</f>
        <v>-</v>
      </c>
      <c r="D522" t="s">
        <v>278</v>
      </c>
      <c r="E522">
        <v>9670.9693770840004</v>
      </c>
      <c r="F522">
        <v>256.20999999999998</v>
      </c>
      <c r="G522">
        <v>33.373917305114801</v>
      </c>
      <c r="H522">
        <v>-1.7322419736267101</v>
      </c>
      <c r="I522">
        <v>-8.95929418164142</v>
      </c>
      <c r="J522">
        <v>-5.16545702037231</v>
      </c>
      <c r="K522">
        <v>256.35047374053602</v>
      </c>
      <c r="L522">
        <v>243.25326714406901</v>
      </c>
      <c r="M522">
        <v>49.773203895503201</v>
      </c>
      <c r="N522">
        <v>1.35713470799392</v>
      </c>
      <c r="O522">
        <v>34.069708442293397</v>
      </c>
      <c r="P522">
        <v>69.395041322314</v>
      </c>
      <c r="Q522">
        <v>6.8614313242317995E-2</v>
      </c>
    </row>
    <row r="523" spans="1:17" x14ac:dyDescent="0.3">
      <c r="A523" t="s">
        <v>1171</v>
      </c>
      <c r="B523" t="s">
        <v>1172</v>
      </c>
      <c r="C523" t="str">
        <f>IFERROR(VLOOKUP(Table1[[#This Row],[Ticker]],[1]!Table1[[Symbol]:[Industry]],2,FALSE),"-")</f>
        <v>-</v>
      </c>
      <c r="D523" t="s">
        <v>378</v>
      </c>
      <c r="E523">
        <v>9659.0953272000006</v>
      </c>
      <c r="F523">
        <v>242.4</v>
      </c>
      <c r="G523">
        <v>22.979904115248001</v>
      </c>
      <c r="H523">
        <v>2.5697354828968302</v>
      </c>
      <c r="I523">
        <v>-11.470580320605</v>
      </c>
      <c r="J523">
        <v>-10.7551256706753</v>
      </c>
      <c r="K523">
        <v>230.080358887903</v>
      </c>
      <c r="L523">
        <v>218.01241214113901</v>
      </c>
      <c r="M523">
        <v>57.400899824026503</v>
      </c>
      <c r="N523">
        <v>2.7359498090682401</v>
      </c>
      <c r="O523">
        <v>32.941419141914103</v>
      </c>
      <c r="P523">
        <v>65.856996236743001</v>
      </c>
      <c r="Q523">
        <v>6.5253108311654998E-2</v>
      </c>
    </row>
    <row r="524" spans="1:17" x14ac:dyDescent="0.3">
      <c r="A524" t="s">
        <v>1173</v>
      </c>
      <c r="B524" t="s">
        <v>1174</v>
      </c>
      <c r="C524" t="str">
        <f>IFERROR(VLOOKUP(Table1[[#This Row],[Ticker]],[1]!Table1[[Symbol]:[Industry]],2,FALSE),"-")</f>
        <v>-</v>
      </c>
      <c r="D524" t="s">
        <v>62</v>
      </c>
      <c r="E524">
        <v>9603.0436176099993</v>
      </c>
      <c r="F524">
        <v>7484.9</v>
      </c>
      <c r="G524">
        <v>134.44966031857501</v>
      </c>
      <c r="H524">
        <v>13.9319745352804</v>
      </c>
      <c r="I524">
        <v>30.941810384687098</v>
      </c>
      <c r="J524">
        <v>12.6026397022348</v>
      </c>
      <c r="K524">
        <v>6630.5351751935596</v>
      </c>
      <c r="L524">
        <v>5713.8910754949102</v>
      </c>
      <c r="M524">
        <v>80.700783661467099</v>
      </c>
      <c r="N524">
        <v>1.09786432293037</v>
      </c>
      <c r="O524">
        <v>4.0762067629494103</v>
      </c>
      <c r="P524">
        <v>168.65152004594199</v>
      </c>
      <c r="Q524">
        <v>0.10378114773714001</v>
      </c>
    </row>
    <row r="525" spans="1:17" hidden="1" x14ac:dyDescent="0.3">
      <c r="A525" t="s">
        <v>1175</v>
      </c>
      <c r="B525" t="s">
        <v>1176</v>
      </c>
      <c r="C525" t="str">
        <f>IFERROR(VLOOKUP(Table1[[#This Row],[Ticker]],[1]!Table1[[Symbol]:[Industry]],2,FALSE),"-")</f>
        <v>-</v>
      </c>
      <c r="D525" t="s">
        <v>86</v>
      </c>
      <c r="E525">
        <v>9591.9028099999996</v>
      </c>
      <c r="F525">
        <v>135.59</v>
      </c>
      <c r="G525">
        <v>-26.535288103144001</v>
      </c>
      <c r="H525">
        <v>-5.7288835961094096</v>
      </c>
      <c r="I525">
        <v>-5.5857938819359498</v>
      </c>
      <c r="J525">
        <v>-2.16062310811787</v>
      </c>
      <c r="K525">
        <v>134.89004446972501</v>
      </c>
      <c r="L525">
        <v>134.609559661677</v>
      </c>
      <c r="M525">
        <v>19.599037825510401</v>
      </c>
      <c r="N525">
        <v>0.64848040143825403</v>
      </c>
      <c r="O525">
        <v>4.9487425326351504</v>
      </c>
      <c r="P525">
        <v>7.6111111111111196</v>
      </c>
      <c r="Q525">
        <v>-1.3388827299693999E-2</v>
      </c>
    </row>
    <row r="526" spans="1:17" hidden="1" x14ac:dyDescent="0.3">
      <c r="A526" t="s">
        <v>1177</v>
      </c>
      <c r="B526" t="s">
        <v>1178</v>
      </c>
      <c r="C526" t="str">
        <f>IFERROR(VLOOKUP(Table1[[#This Row],[Ticker]],[1]!Table1[[Symbol]:[Industry]],2,FALSE),"-")</f>
        <v>-</v>
      </c>
      <c r="E526">
        <v>9588.0970032200003</v>
      </c>
      <c r="F526">
        <v>687.8</v>
      </c>
      <c r="G526">
        <v>18.594000700395899</v>
      </c>
      <c r="H526">
        <v>0.39183680529505499</v>
      </c>
      <c r="I526">
        <v>14.886089860930699</v>
      </c>
      <c r="J526">
        <v>-4.2977438519683</v>
      </c>
      <c r="K526">
        <v>662.28262184961704</v>
      </c>
      <c r="L526">
        <v>575.04135038029301</v>
      </c>
      <c r="M526">
        <v>39.042482764887303</v>
      </c>
      <c r="N526">
        <v>1.3282650680761201</v>
      </c>
      <c r="O526">
        <v>7.5021808665309804</v>
      </c>
      <c r="P526">
        <v>71.949999999999903</v>
      </c>
      <c r="Q526">
        <v>8.2100182370430999E-2</v>
      </c>
    </row>
    <row r="527" spans="1:17" x14ac:dyDescent="0.3">
      <c r="A527" t="s">
        <v>1179</v>
      </c>
      <c r="B527" t="s">
        <v>1180</v>
      </c>
      <c r="C527" t="str">
        <f>IFERROR(VLOOKUP(Table1[[#This Row],[Ticker]],[1]!Table1[[Symbol]:[Industry]],2,FALSE),"-")</f>
        <v>-</v>
      </c>
      <c r="D527" t="s">
        <v>59</v>
      </c>
      <c r="E527">
        <v>9569.5286425199993</v>
      </c>
      <c r="F527">
        <v>17.82</v>
      </c>
      <c r="G527">
        <v>240.86526188727299</v>
      </c>
      <c r="H527">
        <v>-2.6149094513552198</v>
      </c>
      <c r="I527">
        <v>92.251913566925396</v>
      </c>
      <c r="J527">
        <v>-9.3810983803967005</v>
      </c>
      <c r="K527">
        <v>15.2100697866316</v>
      </c>
      <c r="L527">
        <v>10.7738617249824</v>
      </c>
      <c r="M527">
        <v>51.310004575442299</v>
      </c>
      <c r="N527">
        <v>0.91623431282341405</v>
      </c>
      <c r="O527">
        <v>18.4062850729517</v>
      </c>
      <c r="P527">
        <v>314.41860465116201</v>
      </c>
      <c r="Q527">
        <v>6.0844609000966998E-2</v>
      </c>
    </row>
    <row r="528" spans="1:17" hidden="1" x14ac:dyDescent="0.3">
      <c r="A528" t="s">
        <v>1181</v>
      </c>
      <c r="B528" t="s">
        <v>1182</v>
      </c>
      <c r="C528" t="str">
        <f>IFERROR(VLOOKUP(Table1[[#This Row],[Ticker]],[1]!Table1[[Symbol]:[Industry]],2,FALSE),"-")</f>
        <v>-</v>
      </c>
      <c r="D528" t="s">
        <v>391</v>
      </c>
      <c r="E528">
        <v>9487.5034790000009</v>
      </c>
      <c r="F528">
        <v>8398.75</v>
      </c>
      <c r="G528">
        <v>47.329745035979201</v>
      </c>
      <c r="H528">
        <v>-3.68340880086593</v>
      </c>
      <c r="I528">
        <v>1.82864417576619</v>
      </c>
      <c r="J528">
        <v>-0.71095051511794805</v>
      </c>
      <c r="K528">
        <v>8414.9630799225397</v>
      </c>
      <c r="L528">
        <v>7722.9272755729398</v>
      </c>
      <c r="M528">
        <v>44.662559577375397</v>
      </c>
      <c r="N528">
        <v>2.1219643758003799</v>
      </c>
      <c r="O528">
        <v>23.6963833903854</v>
      </c>
      <c r="P528">
        <v>84.223513928493105</v>
      </c>
      <c r="Q528">
        <v>0.16456882139189699</v>
      </c>
    </row>
    <row r="529" spans="1:17" hidden="1" x14ac:dyDescent="0.3">
      <c r="A529" t="s">
        <v>1183</v>
      </c>
      <c r="B529" t="s">
        <v>1184</v>
      </c>
      <c r="C529" t="str">
        <f>IFERROR(VLOOKUP(Table1[[#This Row],[Ticker]],[1]!Table1[[Symbol]:[Industry]],2,FALSE),"-")</f>
        <v>-</v>
      </c>
      <c r="D529" t="s">
        <v>109</v>
      </c>
      <c r="E529">
        <v>9458.6969812499992</v>
      </c>
      <c r="F529">
        <v>2947.5</v>
      </c>
      <c r="G529">
        <v>-11.420699775097299</v>
      </c>
      <c r="H529">
        <v>10.326394843982399</v>
      </c>
      <c r="I529">
        <v>-3.4313871506217999</v>
      </c>
      <c r="J529">
        <v>3.9049207420605598</v>
      </c>
      <c r="K529">
        <v>2622.5291381312099</v>
      </c>
      <c r="L529">
        <v>2656.5178496446902</v>
      </c>
      <c r="M529">
        <v>75.8506266227796</v>
      </c>
      <c r="N529">
        <v>2.87885867921357</v>
      </c>
      <c r="O529">
        <v>18.744698897370601</v>
      </c>
      <c r="P529">
        <v>25.478927203065101</v>
      </c>
      <c r="Q529">
        <v>1.9099381169508E-2</v>
      </c>
    </row>
    <row r="530" spans="1:17" hidden="1" x14ac:dyDescent="0.3">
      <c r="A530" t="s">
        <v>1185</v>
      </c>
      <c r="B530" t="s">
        <v>1186</v>
      </c>
      <c r="C530" t="str">
        <f>IFERROR(VLOOKUP(Table1[[#This Row],[Ticker]],[1]!Table1[[Symbol]:[Industry]],2,FALSE),"-")</f>
        <v>-</v>
      </c>
      <c r="D530" t="s">
        <v>286</v>
      </c>
      <c r="E530">
        <v>9419.63842664</v>
      </c>
      <c r="F530">
        <v>423.35</v>
      </c>
      <c r="G530">
        <v>-21.115326370676399</v>
      </c>
      <c r="H530">
        <v>-8.1591415003405405</v>
      </c>
      <c r="I530">
        <v>-4.8059942786535697</v>
      </c>
      <c r="J530">
        <v>-10.908756066653501</v>
      </c>
      <c r="K530">
        <v>448.48314695406498</v>
      </c>
      <c r="M530">
        <v>36.557051068440003</v>
      </c>
      <c r="N530">
        <v>0.73476438006948197</v>
      </c>
      <c r="O530">
        <v>27.140663753395501</v>
      </c>
      <c r="P530">
        <v>15.986301369863</v>
      </c>
    </row>
    <row r="531" spans="1:17" hidden="1" x14ac:dyDescent="0.3">
      <c r="A531" t="s">
        <v>1187</v>
      </c>
      <c r="B531" t="s">
        <v>1188</v>
      </c>
      <c r="C531" t="str">
        <f>IFERROR(VLOOKUP(Table1[[#This Row],[Ticker]],[1]!Table1[[Symbol]:[Industry]],2,FALSE),"-")</f>
        <v>-</v>
      </c>
      <c r="D531" t="s">
        <v>132</v>
      </c>
      <c r="E531">
        <v>9417.9087995850005</v>
      </c>
      <c r="F531">
        <v>310.05</v>
      </c>
      <c r="G531">
        <v>142.11675825133199</v>
      </c>
      <c r="H531">
        <v>-11.997124580437699</v>
      </c>
      <c r="I531">
        <v>24.938309904400899</v>
      </c>
      <c r="J531">
        <v>-4.4164288503455396</v>
      </c>
      <c r="K531">
        <v>300.62377828785799</v>
      </c>
      <c r="L531">
        <v>257.54412272975702</v>
      </c>
      <c r="M531">
        <v>49.448304552409503</v>
      </c>
      <c r="N531">
        <v>0.72767422309301599</v>
      </c>
      <c r="O531">
        <v>10.9337203676826</v>
      </c>
      <c r="P531">
        <v>171.14123305640501</v>
      </c>
      <c r="Q531">
        <v>0.13993861473535399</v>
      </c>
    </row>
    <row r="532" spans="1:17" hidden="1" x14ac:dyDescent="0.3">
      <c r="A532" t="s">
        <v>1189</v>
      </c>
      <c r="B532" t="s">
        <v>1190</v>
      </c>
      <c r="C532" t="str">
        <f>IFERROR(VLOOKUP(Table1[[#This Row],[Ticker]],[1]!Table1[[Symbol]:[Industry]],2,FALSE),"-")</f>
        <v>-</v>
      </c>
      <c r="D532" t="s">
        <v>140</v>
      </c>
      <c r="E532">
        <v>9398</v>
      </c>
      <c r="F532">
        <v>4699</v>
      </c>
      <c r="G532">
        <v>-27.568583471379199</v>
      </c>
      <c r="H532">
        <v>-5.8902221650957003</v>
      </c>
      <c r="I532">
        <v>-7.98475672687211</v>
      </c>
      <c r="J532">
        <v>-3.13234421330043</v>
      </c>
      <c r="K532">
        <v>4759.3455190754603</v>
      </c>
      <c r="L532">
        <v>4858.3763825923097</v>
      </c>
      <c r="M532">
        <v>46.363691395275701</v>
      </c>
      <c r="N532">
        <v>1.32102970297029</v>
      </c>
      <c r="O532">
        <v>48.414556288572001</v>
      </c>
      <c r="P532">
        <v>21.045852653271499</v>
      </c>
      <c r="Q532">
        <v>0.122245187697909</v>
      </c>
    </row>
    <row r="533" spans="1:17" hidden="1" x14ac:dyDescent="0.3">
      <c r="A533" t="s">
        <v>1191</v>
      </c>
      <c r="B533" t="s">
        <v>1192</v>
      </c>
      <c r="C533" t="str">
        <f>IFERROR(VLOOKUP(Table1[[#This Row],[Ticker]],[1]!Table1[[Symbol]:[Industry]],2,FALSE),"-")</f>
        <v>-</v>
      </c>
      <c r="D533" t="s">
        <v>230</v>
      </c>
      <c r="E533">
        <v>9351.8753708000004</v>
      </c>
      <c r="F533">
        <v>6075.4</v>
      </c>
      <c r="G533">
        <v>27.1723385599228</v>
      </c>
      <c r="H533">
        <v>4.2003587008998098</v>
      </c>
      <c r="I533">
        <v>-6.9706240864930704</v>
      </c>
      <c r="J533">
        <v>-3.53758362629834</v>
      </c>
      <c r="K533">
        <v>5704.0119564245697</v>
      </c>
      <c r="L533">
        <v>5340.8405137136497</v>
      </c>
      <c r="M533">
        <v>55.318554230268703</v>
      </c>
      <c r="N533">
        <v>1.4662159367599401</v>
      </c>
      <c r="O533">
        <v>9.4578134773018991</v>
      </c>
      <c r="P533">
        <v>54.629676762534899</v>
      </c>
      <c r="Q533">
        <v>0.12281518939017699</v>
      </c>
    </row>
    <row r="534" spans="1:17" hidden="1" x14ac:dyDescent="0.3">
      <c r="A534" t="s">
        <v>1193</v>
      </c>
      <c r="B534" t="s">
        <v>1194</v>
      </c>
      <c r="C534" t="str">
        <f>IFERROR(VLOOKUP(Table1[[#This Row],[Ticker]],[1]!Table1[[Symbol]:[Industry]],2,FALSE),"-")</f>
        <v>-</v>
      </c>
      <c r="E534">
        <v>9330.536349</v>
      </c>
      <c r="F534">
        <v>482.25</v>
      </c>
      <c r="G534">
        <v>-38.844169886258904</v>
      </c>
      <c r="H534">
        <v>5.3482639971558097</v>
      </c>
      <c r="I534">
        <v>-16.406872189058099</v>
      </c>
      <c r="J534">
        <v>9.3519060035016093</v>
      </c>
      <c r="K534">
        <v>450.00001414350498</v>
      </c>
      <c r="L534">
        <v>470.69196945326598</v>
      </c>
      <c r="M534">
        <v>76.681746694999305</v>
      </c>
      <c r="N534">
        <v>2.1625831847399999</v>
      </c>
      <c r="O534">
        <v>21.928460342146099</v>
      </c>
      <c r="P534">
        <v>21.427672164169699</v>
      </c>
      <c r="Q534">
        <v>-1.1944443779830999E-2</v>
      </c>
    </row>
    <row r="535" spans="1:17" x14ac:dyDescent="0.3">
      <c r="A535" t="s">
        <v>1195</v>
      </c>
      <c r="B535" t="s">
        <v>1196</v>
      </c>
      <c r="C535" t="str">
        <f>IFERROR(VLOOKUP(Table1[[#This Row],[Ticker]],[1]!Table1[[Symbol]:[Industry]],2,FALSE),"-")</f>
        <v>-</v>
      </c>
      <c r="D535" t="s">
        <v>132</v>
      </c>
      <c r="E535">
        <v>9276.8580632100002</v>
      </c>
      <c r="F535">
        <v>3554.7</v>
      </c>
      <c r="G535">
        <v>95.805899378067807</v>
      </c>
      <c r="H535">
        <v>28.923516113653701</v>
      </c>
      <c r="I535">
        <v>37.8088921999381</v>
      </c>
      <c r="J535">
        <v>4.5733980860590497</v>
      </c>
      <c r="K535">
        <v>2640.7248741734802</v>
      </c>
      <c r="L535">
        <v>2128.5323438953801</v>
      </c>
      <c r="M535">
        <v>86.9991995169609</v>
      </c>
      <c r="N535">
        <v>1.15987502911221</v>
      </c>
      <c r="O535">
        <v>1.0211832222128501</v>
      </c>
      <c r="P535">
        <v>144.95744754160401</v>
      </c>
      <c r="Q535">
        <v>0.21718968833527999</v>
      </c>
    </row>
    <row r="536" spans="1:17" x14ac:dyDescent="0.3">
      <c r="A536" t="s">
        <v>1197</v>
      </c>
      <c r="B536" t="s">
        <v>1198</v>
      </c>
      <c r="C536" t="str">
        <f>IFERROR(VLOOKUP(Table1[[#This Row],[Ticker]],[1]!Table1[[Symbol]:[Industry]],2,FALSE),"-")</f>
        <v>-</v>
      </c>
      <c r="D536" t="s">
        <v>140</v>
      </c>
      <c r="E536">
        <v>9250.3084996100006</v>
      </c>
      <c r="F536">
        <v>596.65</v>
      </c>
      <c r="G536">
        <v>6.6095906142003003E-2</v>
      </c>
      <c r="H536">
        <v>-2.0532637562497502</v>
      </c>
      <c r="I536">
        <v>0.17108632532282</v>
      </c>
      <c r="J536">
        <v>-6.6164809698872604</v>
      </c>
      <c r="K536">
        <v>604.43896610140496</v>
      </c>
      <c r="L536">
        <v>565.50665327532295</v>
      </c>
      <c r="M536">
        <v>35.6231873847535</v>
      </c>
      <c r="N536">
        <v>0.66311231179212404</v>
      </c>
      <c r="O536">
        <v>13.7685410206988</v>
      </c>
      <c r="P536">
        <v>30.959174714661899</v>
      </c>
      <c r="Q536">
        <v>0.12590667717665799</v>
      </c>
    </row>
    <row r="537" spans="1:17" x14ac:dyDescent="0.3">
      <c r="A537" t="s">
        <v>1199</v>
      </c>
      <c r="B537" t="s">
        <v>1200</v>
      </c>
      <c r="C537" t="str">
        <f>IFERROR(VLOOKUP(Table1[[#This Row],[Ticker]],[1]!Table1[[Symbol]:[Industry]],2,FALSE),"-")</f>
        <v>-</v>
      </c>
      <c r="D537" t="s">
        <v>477</v>
      </c>
      <c r="E537">
        <v>9206.6970826500001</v>
      </c>
      <c r="F537">
        <v>1035.5</v>
      </c>
      <c r="G537">
        <v>5.39543270140787</v>
      </c>
      <c r="H537">
        <v>20.0102126387686</v>
      </c>
      <c r="I537">
        <v>-0.25233542393917302</v>
      </c>
      <c r="J537">
        <v>-4.3167677406443596</v>
      </c>
      <c r="K537">
        <v>926.00572575822798</v>
      </c>
      <c r="L537">
        <v>894.85458588104598</v>
      </c>
      <c r="M537">
        <v>61.762511816899398</v>
      </c>
      <c r="N537">
        <v>0.94281439733778405</v>
      </c>
      <c r="O537">
        <v>5.5045871559632902</v>
      </c>
      <c r="P537">
        <v>34.306095979247701</v>
      </c>
      <c r="Q537">
        <v>5.2845090062534003E-2</v>
      </c>
    </row>
    <row r="538" spans="1:17" x14ac:dyDescent="0.3">
      <c r="A538" t="s">
        <v>1201</v>
      </c>
      <c r="B538" t="s">
        <v>1202</v>
      </c>
      <c r="C538" t="str">
        <f>IFERROR(VLOOKUP(Table1[[#This Row],[Ticker]],[1]!Table1[[Symbol]:[Industry]],2,FALSE),"-")</f>
        <v>-</v>
      </c>
      <c r="D538" t="s">
        <v>140</v>
      </c>
      <c r="E538">
        <v>9201.6045721219998</v>
      </c>
      <c r="F538">
        <v>145.06</v>
      </c>
      <c r="G538">
        <v>117.651335683656</v>
      </c>
      <c r="H538">
        <v>0.46765403875683997</v>
      </c>
      <c r="I538">
        <v>55.062454877466799</v>
      </c>
      <c r="J538">
        <v>-10.085181078527601</v>
      </c>
      <c r="K538">
        <v>134.860080983915</v>
      </c>
      <c r="L538">
        <v>111.246319719986</v>
      </c>
      <c r="M538">
        <v>49.764342994076003</v>
      </c>
      <c r="N538">
        <v>1.42901337437528</v>
      </c>
      <c r="O538">
        <v>13.3048393768095</v>
      </c>
      <c r="P538">
        <v>147.54266211603999</v>
      </c>
      <c r="Q538">
        <v>2.3915478527738E-2</v>
      </c>
    </row>
    <row r="539" spans="1:17" x14ac:dyDescent="0.3">
      <c r="A539" t="s">
        <v>1203</v>
      </c>
      <c r="B539" t="s">
        <v>1204</v>
      </c>
      <c r="C539" t="str">
        <f>IFERROR(VLOOKUP(Table1[[#This Row],[Ticker]],[1]!Table1[[Symbol]:[Industry]],2,FALSE),"-")</f>
        <v>-</v>
      </c>
      <c r="D539" t="s">
        <v>659</v>
      </c>
      <c r="E539">
        <v>9184.1480799599994</v>
      </c>
      <c r="F539">
        <v>542.15</v>
      </c>
      <c r="G539">
        <v>40.695396529661203</v>
      </c>
      <c r="H539">
        <v>40.707198562222899</v>
      </c>
      <c r="I539">
        <v>21.4536018943881</v>
      </c>
      <c r="J539">
        <v>3.7881592445242198</v>
      </c>
      <c r="K539">
        <v>428.98676432586399</v>
      </c>
      <c r="L539">
        <v>389.53288049191099</v>
      </c>
      <c r="M539">
        <v>70.518279375693993</v>
      </c>
      <c r="N539">
        <v>3.07672017197021</v>
      </c>
      <c r="O539">
        <v>3.6613483353315601</v>
      </c>
      <c r="P539">
        <v>76.941906005221895</v>
      </c>
      <c r="Q539">
        <v>8.9808401713490998E-2</v>
      </c>
    </row>
    <row r="540" spans="1:17" hidden="1" x14ac:dyDescent="0.3">
      <c r="A540" t="s">
        <v>1205</v>
      </c>
      <c r="B540" t="s">
        <v>1206</v>
      </c>
      <c r="C540" t="str">
        <f>IFERROR(VLOOKUP(Table1[[#This Row],[Ticker]],[1]!Table1[[Symbol]:[Industry]],2,FALSE),"-")</f>
        <v>-</v>
      </c>
      <c r="D540" t="s">
        <v>218</v>
      </c>
      <c r="E540">
        <v>9172.4866276399898</v>
      </c>
      <c r="F540">
        <v>11570.2</v>
      </c>
      <c r="G540">
        <v>51.1735932338255</v>
      </c>
      <c r="H540">
        <v>-8.5609698435516108</v>
      </c>
      <c r="I540">
        <v>29.475128715220301</v>
      </c>
      <c r="J540">
        <v>-7.7913953813602301</v>
      </c>
      <c r="K540">
        <v>11087.086177482</v>
      </c>
      <c r="L540">
        <v>9119.0798494791798</v>
      </c>
      <c r="M540">
        <v>42.916913058655098</v>
      </c>
      <c r="N540">
        <v>0.83581727015632301</v>
      </c>
      <c r="O540">
        <v>11.907745760660999</v>
      </c>
      <c r="P540">
        <v>96.438030560271599</v>
      </c>
      <c r="Q540">
        <v>0.124581581717705</v>
      </c>
    </row>
    <row r="541" spans="1:17" x14ac:dyDescent="0.3">
      <c r="A541" t="s">
        <v>1207</v>
      </c>
      <c r="B541" t="s">
        <v>1208</v>
      </c>
      <c r="C541" t="str">
        <f>IFERROR(VLOOKUP(Table1[[#This Row],[Ticker]],[1]!Table1[[Symbol]:[Industry]],2,FALSE),"-")</f>
        <v>-</v>
      </c>
      <c r="D541" t="s">
        <v>286</v>
      </c>
      <c r="E541">
        <v>9168.1551328999994</v>
      </c>
      <c r="F541">
        <v>454.9</v>
      </c>
      <c r="G541">
        <v>26.298764270601499</v>
      </c>
      <c r="H541">
        <v>7.3171979359369503</v>
      </c>
      <c r="I541">
        <v>10.9131867058254</v>
      </c>
      <c r="J541">
        <v>-9.2190040344616104</v>
      </c>
      <c r="K541">
        <v>424.05774485063699</v>
      </c>
      <c r="L541">
        <v>396.085172518273</v>
      </c>
      <c r="M541">
        <v>54.657764010731498</v>
      </c>
      <c r="N541">
        <v>2.3596762649542602</v>
      </c>
      <c r="O541">
        <v>11.0134095405583</v>
      </c>
      <c r="P541">
        <v>55.255972696245699</v>
      </c>
      <c r="Q541">
        <v>0.103250311553384</v>
      </c>
    </row>
    <row r="542" spans="1:17" x14ac:dyDescent="0.3">
      <c r="A542" t="s">
        <v>1209</v>
      </c>
      <c r="B542" t="s">
        <v>1210</v>
      </c>
      <c r="C542" t="str">
        <f>IFERROR(VLOOKUP(Table1[[#This Row],[Ticker]],[1]!Table1[[Symbol]:[Industry]],2,FALSE),"-")</f>
        <v>-</v>
      </c>
      <c r="D542" t="s">
        <v>836</v>
      </c>
      <c r="E542">
        <v>9154.4239949999992</v>
      </c>
      <c r="F542">
        <v>1245</v>
      </c>
      <c r="G542">
        <v>58.010070912305302</v>
      </c>
      <c r="H542">
        <v>0.42651243453545501</v>
      </c>
      <c r="I542">
        <v>17.404943403898699</v>
      </c>
      <c r="J542">
        <v>1.2726708023796199E-2</v>
      </c>
      <c r="K542">
        <v>1126.8362001077101</v>
      </c>
      <c r="L542">
        <v>948.48575701110599</v>
      </c>
      <c r="M542">
        <v>55.075578616769299</v>
      </c>
      <c r="N542">
        <v>0.57465140684348204</v>
      </c>
      <c r="O542">
        <v>4.4096385542168699</v>
      </c>
      <c r="P542">
        <v>89.786585365853597</v>
      </c>
      <c r="Q542">
        <v>3.1053037043605E-2</v>
      </c>
    </row>
    <row r="543" spans="1:17" x14ac:dyDescent="0.3">
      <c r="A543" t="s">
        <v>1211</v>
      </c>
      <c r="B543" t="s">
        <v>1212</v>
      </c>
      <c r="C543" t="str">
        <f>IFERROR(VLOOKUP(Table1[[#This Row],[Ticker]],[1]!Table1[[Symbol]:[Industry]],2,FALSE),"-")</f>
        <v>-</v>
      </c>
      <c r="D543" t="s">
        <v>80</v>
      </c>
      <c r="E543">
        <v>9097.6521297569998</v>
      </c>
      <c r="F543">
        <v>293.57</v>
      </c>
      <c r="G543">
        <v>10.400827334478</v>
      </c>
      <c r="H543">
        <v>31.895560700771799</v>
      </c>
      <c r="I543">
        <v>3.7375474244288802</v>
      </c>
      <c r="J543">
        <v>23.278005678514401</v>
      </c>
      <c r="K543">
        <v>225.37803335113699</v>
      </c>
      <c r="L543">
        <v>225.904148071305</v>
      </c>
      <c r="M543">
        <v>87.860511818342701</v>
      </c>
      <c r="N543">
        <v>4.4351732882363697</v>
      </c>
      <c r="O543">
        <v>4.8812889600435998</v>
      </c>
      <c r="P543">
        <v>70.136192407997598</v>
      </c>
      <c r="Q543">
        <v>3.1299302565607E-2</v>
      </c>
    </row>
    <row r="544" spans="1:17" x14ac:dyDescent="0.3">
      <c r="A544" t="s">
        <v>1213</v>
      </c>
      <c r="B544" t="s">
        <v>1214</v>
      </c>
      <c r="C544" t="str">
        <f>IFERROR(VLOOKUP(Table1[[#This Row],[Ticker]],[1]!Table1[[Symbol]:[Industry]],2,FALSE),"-")</f>
        <v>-</v>
      </c>
      <c r="D544" t="s">
        <v>46</v>
      </c>
      <c r="E544">
        <v>9030.0143529600009</v>
      </c>
      <c r="F544">
        <v>525.65</v>
      </c>
      <c r="G544">
        <v>190.00385819877999</v>
      </c>
      <c r="H544">
        <v>23.660290357782301</v>
      </c>
      <c r="I544">
        <v>71.763686420111</v>
      </c>
      <c r="J544">
        <v>7.1793847947542799</v>
      </c>
      <c r="K544">
        <v>422.99478675861297</v>
      </c>
      <c r="L544">
        <v>326.31598072971701</v>
      </c>
      <c r="M544">
        <v>80.774186200746797</v>
      </c>
      <c r="N544">
        <v>1.4024462503128301</v>
      </c>
      <c r="O544">
        <v>2.3399600494625701</v>
      </c>
      <c r="P544">
        <v>227.50778816199301</v>
      </c>
      <c r="Q544">
        <v>0.20881596944164099</v>
      </c>
    </row>
    <row r="545" spans="1:17" x14ac:dyDescent="0.3">
      <c r="A545" t="s">
        <v>1215</v>
      </c>
      <c r="B545" t="s">
        <v>1216</v>
      </c>
      <c r="C545" t="str">
        <f>IFERROR(VLOOKUP(Table1[[#This Row],[Ticker]],[1]!Table1[[Symbol]:[Industry]],2,FALSE),"-")</f>
        <v>-</v>
      </c>
      <c r="D545" t="s">
        <v>930</v>
      </c>
      <c r="E545">
        <v>9012.6548844000008</v>
      </c>
      <c r="F545">
        <v>949.25</v>
      </c>
      <c r="G545">
        <v>132.270120670539</v>
      </c>
      <c r="H545">
        <v>4.2317223804035198</v>
      </c>
      <c r="I545">
        <v>45.6990139447799</v>
      </c>
      <c r="J545">
        <v>-4.9432338537778699</v>
      </c>
      <c r="K545">
        <v>823.09949026027004</v>
      </c>
      <c r="L545">
        <v>637.56005161690496</v>
      </c>
      <c r="M545">
        <v>55.046597332462703</v>
      </c>
      <c r="N545">
        <v>1.2220210528325399</v>
      </c>
      <c r="O545">
        <v>11.5617592836449</v>
      </c>
      <c r="P545">
        <v>177.924169228517</v>
      </c>
      <c r="Q545">
        <v>0.17125688863191399</v>
      </c>
    </row>
    <row r="546" spans="1:17" x14ac:dyDescent="0.3">
      <c r="A546" t="s">
        <v>1217</v>
      </c>
      <c r="B546" t="s">
        <v>1218</v>
      </c>
      <c r="C546" t="str">
        <f>IFERROR(VLOOKUP(Table1[[#This Row],[Ticker]],[1]!Table1[[Symbol]:[Industry]],2,FALSE),"-")</f>
        <v>-</v>
      </c>
      <c r="D546" t="s">
        <v>1219</v>
      </c>
      <c r="E546">
        <v>8939.52236988</v>
      </c>
      <c r="F546">
        <v>601.95000000000005</v>
      </c>
      <c r="G546">
        <v>8.7578562866369101</v>
      </c>
      <c r="H546">
        <v>-5.4806248456727804</v>
      </c>
      <c r="I546">
        <v>4.8145151152386099</v>
      </c>
      <c r="J546">
        <v>-2.10995975361931</v>
      </c>
      <c r="K546">
        <v>596.04256317754005</v>
      </c>
      <c r="L546">
        <v>535.71326134393098</v>
      </c>
      <c r="M546">
        <v>47.454253425154597</v>
      </c>
      <c r="N546">
        <v>0.32802149242298301</v>
      </c>
      <c r="O546">
        <v>11.371376360162699</v>
      </c>
      <c r="P546">
        <v>51.357807392506899</v>
      </c>
      <c r="Q546">
        <v>-8.7262194529842005E-2</v>
      </c>
    </row>
    <row r="547" spans="1:17" x14ac:dyDescent="0.3">
      <c r="A547" t="s">
        <v>1220</v>
      </c>
      <c r="B547" t="s">
        <v>1221</v>
      </c>
      <c r="C547" t="str">
        <f>IFERROR(VLOOKUP(Table1[[#This Row],[Ticker]],[1]!Table1[[Symbol]:[Industry]],2,FALSE),"-")</f>
        <v>-</v>
      </c>
      <c r="D547" t="s">
        <v>92</v>
      </c>
      <c r="E547">
        <v>8917.7194143449997</v>
      </c>
      <c r="F547">
        <v>1147.6500000000001</v>
      </c>
      <c r="G547">
        <v>156.60320323656001</v>
      </c>
      <c r="H547">
        <v>23.994698784195801</v>
      </c>
      <c r="I547">
        <v>52.944234932016101</v>
      </c>
      <c r="J547">
        <v>3.9320686327163399</v>
      </c>
      <c r="K547">
        <v>940.97469698612701</v>
      </c>
      <c r="L547">
        <v>757.20213523085602</v>
      </c>
      <c r="M547">
        <v>90.676607997587297</v>
      </c>
      <c r="N547">
        <v>1.2979160722840499</v>
      </c>
      <c r="O547">
        <v>2.55739990415195</v>
      </c>
      <c r="P547">
        <v>220.17017715162501</v>
      </c>
    </row>
    <row r="548" spans="1:17" x14ac:dyDescent="0.3">
      <c r="A548" t="s">
        <v>1222</v>
      </c>
      <c r="B548" t="s">
        <v>1223</v>
      </c>
      <c r="C548" t="str">
        <f>IFERROR(VLOOKUP(Table1[[#This Row],[Ticker]],[1]!Table1[[Symbol]:[Industry]],2,FALSE),"-")</f>
        <v>-</v>
      </c>
      <c r="D548" t="s">
        <v>480</v>
      </c>
      <c r="E548">
        <v>8904.2194208849996</v>
      </c>
      <c r="F548">
        <v>291.64999999999998</v>
      </c>
      <c r="G548">
        <v>-33.333828945426603</v>
      </c>
      <c r="H548">
        <v>10.620245580018</v>
      </c>
      <c r="I548">
        <v>-5.2813777773250097</v>
      </c>
      <c r="J548">
        <v>0.27357481526010202</v>
      </c>
      <c r="K548">
        <v>270.12501026116701</v>
      </c>
      <c r="L548">
        <v>275.081818785736</v>
      </c>
      <c r="M548">
        <v>60.983277450166199</v>
      </c>
      <c r="N548">
        <v>0.74144987890807901</v>
      </c>
      <c r="O548">
        <v>16.2009257671867</v>
      </c>
      <c r="P548">
        <v>36.924882629107898</v>
      </c>
      <c r="Q548">
        <v>-7.2660130535720999E-2</v>
      </c>
    </row>
    <row r="549" spans="1:17" x14ac:dyDescent="0.3">
      <c r="A549" t="s">
        <v>1224</v>
      </c>
      <c r="B549" t="s">
        <v>1225</v>
      </c>
      <c r="C549" t="str">
        <f>IFERROR(VLOOKUP(Table1[[#This Row],[Ticker]],[1]!Table1[[Symbol]:[Industry]],2,FALSE),"-")</f>
        <v>-</v>
      </c>
      <c r="D549" t="s">
        <v>414</v>
      </c>
      <c r="E549">
        <v>8898.009437056</v>
      </c>
      <c r="F549">
        <v>256.24</v>
      </c>
      <c r="G549">
        <v>72.001279653902998</v>
      </c>
      <c r="H549">
        <v>19.4815580115025</v>
      </c>
      <c r="I549">
        <v>17.807885580918501</v>
      </c>
      <c r="J549">
        <v>-6.9598051876366203</v>
      </c>
      <c r="K549">
        <v>230.83305103963599</v>
      </c>
      <c r="L549">
        <v>197.94352923097799</v>
      </c>
      <c r="M549">
        <v>54.373544775849503</v>
      </c>
      <c r="N549">
        <v>0.78451492812840595</v>
      </c>
      <c r="O549">
        <v>7.3212613175148196</v>
      </c>
      <c r="P549">
        <v>106.561870213623</v>
      </c>
      <c r="Q549">
        <v>0.122886339100857</v>
      </c>
    </row>
    <row r="550" spans="1:17" x14ac:dyDescent="0.3">
      <c r="A550" t="s">
        <v>1226</v>
      </c>
      <c r="B550" t="s">
        <v>1227</v>
      </c>
      <c r="C550" t="str">
        <f>IFERROR(VLOOKUP(Table1[[#This Row],[Ticker]],[1]!Table1[[Symbol]:[Industry]],2,FALSE),"-")</f>
        <v>-</v>
      </c>
      <c r="D550" t="s">
        <v>126</v>
      </c>
      <c r="E550">
        <v>8827.27785597</v>
      </c>
      <c r="F550">
        <v>82.34</v>
      </c>
      <c r="G550">
        <v>-37.251561692125499</v>
      </c>
      <c r="H550">
        <v>-5.8632986917701198</v>
      </c>
      <c r="I550">
        <v>-18.606461502634801</v>
      </c>
      <c r="J550">
        <v>-6.96281995640439</v>
      </c>
      <c r="K550">
        <v>84.220102996386004</v>
      </c>
      <c r="L550">
        <v>85.827961066133398</v>
      </c>
      <c r="M550">
        <v>30.417625957543901</v>
      </c>
      <c r="N550">
        <v>0.65223476548925297</v>
      </c>
      <c r="O550">
        <v>19.018702939033201</v>
      </c>
      <c r="P550">
        <v>13.729281767955801</v>
      </c>
    </row>
    <row r="551" spans="1:17" x14ac:dyDescent="0.3">
      <c r="A551" t="s">
        <v>1228</v>
      </c>
      <c r="B551" t="s">
        <v>1229</v>
      </c>
      <c r="C551" t="str">
        <f>IFERROR(VLOOKUP(Table1[[#This Row],[Ticker]],[1]!Table1[[Symbol]:[Industry]],2,FALSE),"-")</f>
        <v>-</v>
      </c>
      <c r="D551" t="s">
        <v>347</v>
      </c>
      <c r="E551">
        <v>8826.5213490419992</v>
      </c>
      <c r="F551">
        <v>229.41</v>
      </c>
      <c r="G551">
        <v>145.416499672887</v>
      </c>
      <c r="H551">
        <v>4.98845840267375</v>
      </c>
      <c r="I551">
        <v>3.97148040785155</v>
      </c>
      <c r="J551">
        <v>-5.7067676933842897</v>
      </c>
      <c r="K551">
        <v>220.10204668686799</v>
      </c>
      <c r="L551">
        <v>192.94054337337101</v>
      </c>
      <c r="M551">
        <v>49.4147531010533</v>
      </c>
      <c r="N551">
        <v>1.0133130470735301</v>
      </c>
      <c r="O551">
        <v>8.9751972451070205</v>
      </c>
      <c r="P551">
        <v>179.08759124087501</v>
      </c>
    </row>
    <row r="552" spans="1:17" x14ac:dyDescent="0.3">
      <c r="A552" t="s">
        <v>1230</v>
      </c>
      <c r="B552" t="s">
        <v>1231</v>
      </c>
      <c r="C552" t="str">
        <f>IFERROR(VLOOKUP(Table1[[#This Row],[Ticker]],[1]!Table1[[Symbol]:[Industry]],2,FALSE),"-")</f>
        <v>-</v>
      </c>
      <c r="D552" t="s">
        <v>132</v>
      </c>
      <c r="E552">
        <v>8825.9785257000003</v>
      </c>
      <c r="F552">
        <v>497</v>
      </c>
      <c r="G552">
        <v>-14.4057768687733</v>
      </c>
      <c r="H552">
        <v>1.6873703279603101</v>
      </c>
      <c r="I552">
        <v>-34.996364122528597</v>
      </c>
      <c r="J552">
        <v>2.0386356127984699</v>
      </c>
      <c r="K552">
        <v>475.85915326602299</v>
      </c>
      <c r="L552">
        <v>493.95759379502402</v>
      </c>
      <c r="M552">
        <v>60.8144461395907</v>
      </c>
      <c r="N552">
        <v>1.70642774120276</v>
      </c>
      <c r="O552">
        <v>41.891348088531103</v>
      </c>
      <c r="P552">
        <v>28.723128723128699</v>
      </c>
    </row>
    <row r="553" spans="1:17" x14ac:dyDescent="0.3">
      <c r="A553" t="s">
        <v>1232</v>
      </c>
      <c r="B553" t="s">
        <v>1233</v>
      </c>
      <c r="C553" t="str">
        <f>IFERROR(VLOOKUP(Table1[[#This Row],[Ticker]],[1]!Table1[[Symbol]:[Industry]],2,FALSE),"-")</f>
        <v>-</v>
      </c>
      <c r="D553" t="s">
        <v>80</v>
      </c>
      <c r="E553">
        <v>8812.7670026399992</v>
      </c>
      <c r="F553">
        <v>175.08</v>
      </c>
      <c r="G553">
        <v>12.7820164132233</v>
      </c>
      <c r="H553">
        <v>12.7776759656898</v>
      </c>
      <c r="I553">
        <v>-13.6255698767831</v>
      </c>
      <c r="J553">
        <v>-1.01617528720596</v>
      </c>
      <c r="K553">
        <v>162.566120191902</v>
      </c>
      <c r="L553">
        <v>158.68628013084901</v>
      </c>
      <c r="M553">
        <v>70.4511252763605</v>
      </c>
      <c r="N553">
        <v>2.2358976317344799</v>
      </c>
      <c r="O553">
        <v>13.662325793922699</v>
      </c>
      <c r="P553">
        <v>45.960817007086298</v>
      </c>
      <c r="Q553">
        <v>-5.607433163102E-3</v>
      </c>
    </row>
    <row r="554" spans="1:17" x14ac:dyDescent="0.3">
      <c r="A554" t="s">
        <v>1234</v>
      </c>
      <c r="B554" t="s">
        <v>1235</v>
      </c>
      <c r="C554" t="str">
        <f>IFERROR(VLOOKUP(Table1[[#This Row],[Ticker]],[1]!Table1[[Symbol]:[Industry]],2,FALSE),"-")</f>
        <v>-</v>
      </c>
      <c r="D554" t="s">
        <v>1142</v>
      </c>
      <c r="E554">
        <v>8792.8259105699999</v>
      </c>
      <c r="F554">
        <v>542.65</v>
      </c>
      <c r="G554">
        <v>139.19779512221101</v>
      </c>
      <c r="H554">
        <v>-2.6106550840498</v>
      </c>
      <c r="I554">
        <v>2.5298837782174899</v>
      </c>
      <c r="J554">
        <v>-10.651943893355799</v>
      </c>
      <c r="K554">
        <v>525.43245760904404</v>
      </c>
      <c r="L554">
        <v>419.20872211125499</v>
      </c>
      <c r="M554">
        <v>39.979624313522002</v>
      </c>
      <c r="N554">
        <v>1.3860994101847199</v>
      </c>
      <c r="O554">
        <v>16.981479775177299</v>
      </c>
      <c r="P554">
        <v>176.380459233479</v>
      </c>
    </row>
    <row r="555" spans="1:17" x14ac:dyDescent="0.3">
      <c r="A555" t="s">
        <v>1236</v>
      </c>
      <c r="B555" t="s">
        <v>1237</v>
      </c>
      <c r="C555" t="str">
        <f>IFERROR(VLOOKUP(Table1[[#This Row],[Ticker]],[1]!Table1[[Symbol]:[Industry]],2,FALSE),"-")</f>
        <v>-</v>
      </c>
      <c r="D555" t="s">
        <v>302</v>
      </c>
      <c r="E555">
        <v>8789.4084682499997</v>
      </c>
      <c r="F555">
        <v>746.25</v>
      </c>
      <c r="G555">
        <v>55.388211122592402</v>
      </c>
      <c r="H555">
        <v>-2.6060828154109701</v>
      </c>
      <c r="I555">
        <v>-9.4103052020765894</v>
      </c>
      <c r="J555">
        <v>-7.6622802042451097</v>
      </c>
      <c r="K555">
        <v>728.67419269155096</v>
      </c>
      <c r="L555">
        <v>681.32362030129605</v>
      </c>
      <c r="M555">
        <v>51.6652309076037</v>
      </c>
      <c r="N555">
        <v>0.97605506117518903</v>
      </c>
      <c r="O555">
        <v>23.510887772194302</v>
      </c>
      <c r="P555">
        <v>83.331286082790797</v>
      </c>
      <c r="Q555">
        <v>9.1122856190640006E-2</v>
      </c>
    </row>
    <row r="556" spans="1:17" x14ac:dyDescent="0.3">
      <c r="A556" t="s">
        <v>1238</v>
      </c>
      <c r="B556" t="s">
        <v>1239</v>
      </c>
      <c r="C556" t="str">
        <f>IFERROR(VLOOKUP(Table1[[#This Row],[Ticker]],[1]!Table1[[Symbol]:[Industry]],2,FALSE),"-")</f>
        <v>-</v>
      </c>
      <c r="D556" t="s">
        <v>375</v>
      </c>
      <c r="E556">
        <v>8787.6709461600003</v>
      </c>
      <c r="F556">
        <v>655.8</v>
      </c>
      <c r="G556">
        <v>9.8828186537229499</v>
      </c>
      <c r="H556">
        <v>-17.338716332642498</v>
      </c>
      <c r="I556">
        <v>-39.073786454780603</v>
      </c>
      <c r="J556">
        <v>-6.1168802581217898</v>
      </c>
      <c r="K556">
        <v>743.17888793413897</v>
      </c>
      <c r="L556">
        <v>771.99792766625103</v>
      </c>
      <c r="M556">
        <v>34.6092124654892</v>
      </c>
      <c r="N556">
        <v>1.0093666134753501</v>
      </c>
      <c r="O556">
        <v>67.276608722171403</v>
      </c>
      <c r="P556">
        <v>47.569756975697501</v>
      </c>
      <c r="Q556">
        <v>0.154738955646294</v>
      </c>
    </row>
    <row r="557" spans="1:17" x14ac:dyDescent="0.3">
      <c r="A557" t="s">
        <v>1240</v>
      </c>
      <c r="B557" t="s">
        <v>1241</v>
      </c>
      <c r="C557" t="str">
        <f>IFERROR(VLOOKUP(Table1[[#This Row],[Ticker]],[1]!Table1[[Symbol]:[Industry]],2,FALSE),"-")</f>
        <v>-</v>
      </c>
      <c r="D557" t="s">
        <v>151</v>
      </c>
      <c r="E557">
        <v>8740.8653853699998</v>
      </c>
      <c r="F557">
        <v>1027.8499999999999</v>
      </c>
      <c r="G557">
        <v>10.9936018830658</v>
      </c>
      <c r="H557">
        <v>3.5201890627178498</v>
      </c>
      <c r="I557">
        <v>19.826578208788199</v>
      </c>
      <c r="J557">
        <v>-1.2106719138826001</v>
      </c>
      <c r="K557">
        <v>984.960466934848</v>
      </c>
      <c r="L557">
        <v>877.95289026258695</v>
      </c>
      <c r="M557">
        <v>53.797699049624498</v>
      </c>
      <c r="N557">
        <v>0.43158651775854301</v>
      </c>
      <c r="O557">
        <v>13.051515298924899</v>
      </c>
      <c r="P557">
        <v>48.308202871365701</v>
      </c>
      <c r="Q557">
        <v>-3.0755924473371998E-2</v>
      </c>
    </row>
    <row r="558" spans="1:17" x14ac:dyDescent="0.3">
      <c r="A558" t="s">
        <v>1242</v>
      </c>
      <c r="B558" t="s">
        <v>1243</v>
      </c>
      <c r="C558" t="str">
        <f>IFERROR(VLOOKUP(Table1[[#This Row],[Ticker]],[1]!Table1[[Symbol]:[Industry]],2,FALSE),"-")</f>
        <v>-</v>
      </c>
      <c r="D558" t="s">
        <v>62</v>
      </c>
      <c r="E558">
        <v>8721.51740789</v>
      </c>
      <c r="F558">
        <v>948.85</v>
      </c>
      <c r="G558">
        <v>94.593962432832896</v>
      </c>
      <c r="H558">
        <v>6.4251676023658097</v>
      </c>
      <c r="I558">
        <v>37.157537304691502</v>
      </c>
      <c r="J558">
        <v>-3.0941044429685198</v>
      </c>
      <c r="K558">
        <v>887.13701453746</v>
      </c>
      <c r="L558">
        <v>725.30882699101005</v>
      </c>
      <c r="M558">
        <v>58.360252834862798</v>
      </c>
      <c r="N558">
        <v>0.90940765243440802</v>
      </c>
      <c r="O558">
        <v>4.7425831269431296</v>
      </c>
      <c r="P558">
        <v>130.24751273962599</v>
      </c>
      <c r="Q558">
        <v>-9.8919946371020008E-3</v>
      </c>
    </row>
    <row r="559" spans="1:17" x14ac:dyDescent="0.3">
      <c r="A559" t="s">
        <v>1244</v>
      </c>
      <c r="B559" t="s">
        <v>1245</v>
      </c>
      <c r="C559" t="str">
        <f>IFERROR(VLOOKUP(Table1[[#This Row],[Ticker]],[1]!Table1[[Symbol]:[Industry]],2,FALSE),"-")</f>
        <v>-</v>
      </c>
      <c r="D559" t="s">
        <v>24</v>
      </c>
      <c r="E559">
        <v>8706.2219214199995</v>
      </c>
      <c r="F559">
        <v>45.05</v>
      </c>
      <c r="G559">
        <v>-11.799882483157599</v>
      </c>
      <c r="H559">
        <v>-22.765229304878101</v>
      </c>
      <c r="I559">
        <v>-30.864826521180198</v>
      </c>
      <c r="J559">
        <v>-11.918550519722301</v>
      </c>
      <c r="K559">
        <v>50.015873447221402</v>
      </c>
      <c r="L559">
        <v>50.2030836354716</v>
      </c>
      <c r="M559">
        <v>32.786237407330503</v>
      </c>
      <c r="N559">
        <v>2.3999353790825002</v>
      </c>
      <c r="O559">
        <v>39.844617092119798</v>
      </c>
      <c r="P559">
        <v>19.179894179894099</v>
      </c>
      <c r="Q559">
        <v>2.4080522727580999E-2</v>
      </c>
    </row>
    <row r="560" spans="1:17" x14ac:dyDescent="0.3">
      <c r="A560" t="s">
        <v>1246</v>
      </c>
      <c r="B560" t="s">
        <v>1247</v>
      </c>
      <c r="C560" t="str">
        <f>IFERROR(VLOOKUP(Table1[[#This Row],[Ticker]],[1]!Table1[[Symbol]:[Industry]],2,FALSE),"-")</f>
        <v>-</v>
      </c>
      <c r="D560" t="s">
        <v>983</v>
      </c>
      <c r="E560">
        <v>8669.4540226399895</v>
      </c>
      <c r="F560">
        <v>396.05</v>
      </c>
      <c r="G560">
        <v>15.091365452012701</v>
      </c>
      <c r="H560">
        <v>10.929997608963101</v>
      </c>
      <c r="I560">
        <v>4.1180700786205504</v>
      </c>
      <c r="J560">
        <v>-7.7632217215364303</v>
      </c>
      <c r="K560">
        <v>361.14675559260598</v>
      </c>
      <c r="L560">
        <v>341.64754822061599</v>
      </c>
      <c r="M560">
        <v>59.157764664422899</v>
      </c>
      <c r="N560">
        <v>2.0364881447168202</v>
      </c>
      <c r="O560">
        <v>7.8146698649160298</v>
      </c>
      <c r="P560">
        <v>48.056074766355103</v>
      </c>
      <c r="Q560">
        <v>5.494072484609E-2</v>
      </c>
    </row>
    <row r="561" spans="1:17" x14ac:dyDescent="0.3">
      <c r="A561" t="s">
        <v>1248</v>
      </c>
      <c r="B561" t="s">
        <v>1249</v>
      </c>
      <c r="C561" t="str">
        <f>IFERROR(VLOOKUP(Table1[[#This Row],[Ticker]],[1]!Table1[[Symbol]:[Industry]],2,FALSE),"-")</f>
        <v>-</v>
      </c>
      <c r="D561" t="s">
        <v>983</v>
      </c>
      <c r="E561">
        <v>8669.1650576499997</v>
      </c>
      <c r="F561">
        <v>429.7</v>
      </c>
      <c r="G561">
        <v>-13.908316414729001</v>
      </c>
      <c r="H561">
        <v>7.0802681257940998</v>
      </c>
      <c r="I561">
        <v>-3.18442628607065</v>
      </c>
      <c r="J561">
        <v>-5.3508278700906704</v>
      </c>
      <c r="K561">
        <v>402.75616413216801</v>
      </c>
      <c r="L561">
        <v>395.06727480435597</v>
      </c>
      <c r="M561">
        <v>54.935725829293602</v>
      </c>
      <c r="N561">
        <v>1.6971099610851501</v>
      </c>
      <c r="O561">
        <v>13.0788922504072</v>
      </c>
      <c r="P561">
        <v>25.094614264919901</v>
      </c>
      <c r="Q561">
        <v>-9.4583922535080005E-3</v>
      </c>
    </row>
    <row r="562" spans="1:17" hidden="1" x14ac:dyDescent="0.3">
      <c r="A562" t="s">
        <v>1250</v>
      </c>
      <c r="B562" t="s">
        <v>1251</v>
      </c>
      <c r="C562" t="str">
        <f>IFERROR(VLOOKUP(Table1[[#This Row],[Ticker]],[1]!Table1[[Symbol]:[Industry]],2,FALSE),"-")</f>
        <v>-</v>
      </c>
      <c r="D562" t="s">
        <v>705</v>
      </c>
      <c r="E562">
        <v>8642.3479203879997</v>
      </c>
      <c r="F562">
        <v>538.70000000000005</v>
      </c>
      <c r="G562">
        <v>-7.2334474091623902</v>
      </c>
      <c r="H562">
        <v>2.2188638206369902</v>
      </c>
      <c r="I562">
        <v>-1.3383963617080099</v>
      </c>
      <c r="J562">
        <v>-0.24016390756422601</v>
      </c>
      <c r="K562">
        <v>507.74086730682302</v>
      </c>
      <c r="L562">
        <v>480.76986909976398</v>
      </c>
      <c r="M562">
        <v>73.886051750125603</v>
      </c>
      <c r="N562">
        <v>1.7443640714864701</v>
      </c>
      <c r="O562">
        <v>1.48505661778355</v>
      </c>
      <c r="P562">
        <v>25.533055251322399</v>
      </c>
      <c r="Q562">
        <v>-1.0545973830429E-2</v>
      </c>
    </row>
    <row r="563" spans="1:17" hidden="1" x14ac:dyDescent="0.3">
      <c r="A563" t="s">
        <v>1252</v>
      </c>
      <c r="B563" t="s">
        <v>1253</v>
      </c>
      <c r="C563" t="str">
        <f>IFERROR(VLOOKUP(Table1[[#This Row],[Ticker]],[1]!Table1[[Symbol]:[Industry]],2,FALSE),"-")</f>
        <v>-</v>
      </c>
      <c r="D563" t="s">
        <v>129</v>
      </c>
      <c r="E563">
        <v>8637.8578309999994</v>
      </c>
      <c r="F563">
        <v>358</v>
      </c>
      <c r="G563">
        <v>494.97035925268</v>
      </c>
      <c r="H563">
        <v>27.206025665258</v>
      </c>
      <c r="I563">
        <v>85.970055523625902</v>
      </c>
      <c r="J563">
        <v>-2.1679836262983398</v>
      </c>
      <c r="K563">
        <v>294.15049929188899</v>
      </c>
      <c r="L563">
        <v>206.56145704054299</v>
      </c>
      <c r="M563">
        <v>75.929356007491194</v>
      </c>
      <c r="N563">
        <v>0.95406821279282905</v>
      </c>
      <c r="O563">
        <v>3.7430167597765198</v>
      </c>
      <c r="P563">
        <v>525.87412587412496</v>
      </c>
      <c r="Q563">
        <v>0.13299124302637699</v>
      </c>
    </row>
    <row r="564" spans="1:17" x14ac:dyDescent="0.3">
      <c r="A564" t="s">
        <v>1254</v>
      </c>
      <c r="B564" t="s">
        <v>1255</v>
      </c>
      <c r="C564" t="str">
        <f>IFERROR(VLOOKUP(Table1[[#This Row],[Ticker]],[1]!Table1[[Symbol]:[Industry]],2,FALSE),"-")</f>
        <v>-</v>
      </c>
      <c r="D564" t="s">
        <v>154</v>
      </c>
      <c r="E564">
        <v>8612.9565000000002</v>
      </c>
      <c r="F564">
        <v>459.75</v>
      </c>
      <c r="G564">
        <v>35.783683169817799</v>
      </c>
      <c r="H564">
        <v>-6.78019868632515</v>
      </c>
      <c r="I564">
        <v>-1.68846423708867</v>
      </c>
      <c r="J564">
        <v>-3.80294836235305</v>
      </c>
      <c r="K564">
        <v>441.263508864301</v>
      </c>
      <c r="L564">
        <v>405.65220979570699</v>
      </c>
      <c r="M564">
        <v>54.401487296296601</v>
      </c>
      <c r="N564">
        <v>1.75210490878194</v>
      </c>
      <c r="O564">
        <v>19.086460032626398</v>
      </c>
      <c r="P564">
        <v>65.496760259179197</v>
      </c>
      <c r="Q564">
        <v>7.6463725724369005E-2</v>
      </c>
    </row>
    <row r="565" spans="1:17" x14ac:dyDescent="0.3">
      <c r="A565" t="s">
        <v>1256</v>
      </c>
      <c r="B565" t="s">
        <v>1257</v>
      </c>
      <c r="C565" t="str">
        <f>IFERROR(VLOOKUP(Table1[[#This Row],[Ticker]],[1]!Table1[[Symbol]:[Industry]],2,FALSE),"-")</f>
        <v>-</v>
      </c>
      <c r="D565" t="s">
        <v>1258</v>
      </c>
      <c r="E565">
        <v>8607.4568430399995</v>
      </c>
      <c r="F565">
        <v>322.85000000000002</v>
      </c>
      <c r="G565">
        <v>68.341464662345999</v>
      </c>
      <c r="H565">
        <v>-2.85094566071932</v>
      </c>
      <c r="I565">
        <v>-4.9480212015024199</v>
      </c>
      <c r="J565">
        <v>-3.6311680189981601</v>
      </c>
      <c r="K565">
        <v>307.276646381631</v>
      </c>
      <c r="L565">
        <v>286.46517536193397</v>
      </c>
      <c r="M565">
        <v>59.643862098171901</v>
      </c>
      <c r="N565">
        <v>1.8613302510384599</v>
      </c>
      <c r="O565">
        <v>13.0401115068917</v>
      </c>
      <c r="P565">
        <v>110.944135903299</v>
      </c>
      <c r="Q565">
        <v>7.0977140079515999E-2</v>
      </c>
    </row>
    <row r="566" spans="1:17" x14ac:dyDescent="0.3">
      <c r="A566" t="s">
        <v>1259</v>
      </c>
      <c r="B566" t="s">
        <v>1260</v>
      </c>
      <c r="C566" t="str">
        <f>IFERROR(VLOOKUP(Table1[[#This Row],[Ticker]],[1]!Table1[[Symbol]:[Industry]],2,FALSE),"-")</f>
        <v>-</v>
      </c>
      <c r="D566" t="s">
        <v>21</v>
      </c>
      <c r="E566">
        <v>8550.0345364559998</v>
      </c>
      <c r="F566">
        <v>30.87</v>
      </c>
      <c r="G566">
        <v>68.205988414965702</v>
      </c>
      <c r="H566">
        <v>-5.5502696319807798</v>
      </c>
      <c r="I566">
        <v>32.338518647756899</v>
      </c>
      <c r="J566">
        <v>-4.4558768579475299</v>
      </c>
      <c r="K566">
        <v>31.985378474650599</v>
      </c>
      <c r="L566">
        <v>28.484443562450501</v>
      </c>
      <c r="M566">
        <v>41.6168838144795</v>
      </c>
      <c r="N566">
        <v>0.69165336284234702</v>
      </c>
      <c r="O566">
        <v>37.674117265953903</v>
      </c>
      <c r="P566">
        <v>125.328467153284</v>
      </c>
      <c r="Q566">
        <v>1.1140487886946999E-2</v>
      </c>
    </row>
    <row r="567" spans="1:17" x14ac:dyDescent="0.3">
      <c r="A567" t="s">
        <v>1261</v>
      </c>
      <c r="B567" t="s">
        <v>1262</v>
      </c>
      <c r="C567" t="str">
        <f>IFERROR(VLOOKUP(Table1[[#This Row],[Ticker]],[1]!Table1[[Symbol]:[Industry]],2,FALSE),"-")</f>
        <v>-</v>
      </c>
      <c r="D567" t="s">
        <v>378</v>
      </c>
      <c r="E567">
        <v>8548.8255090000002</v>
      </c>
      <c r="F567">
        <v>677.2</v>
      </c>
      <c r="G567">
        <v>-5.8874256526811299</v>
      </c>
      <c r="H567">
        <v>13.4916942742451</v>
      </c>
      <c r="I567">
        <v>-10.040924550860799</v>
      </c>
      <c r="J567">
        <v>-10.6332614040761</v>
      </c>
      <c r="K567">
        <v>597.23588570363495</v>
      </c>
      <c r="L567">
        <v>588.89767021438001</v>
      </c>
      <c r="M567">
        <v>58.813591692590698</v>
      </c>
      <c r="N567">
        <v>3.1960276015306102</v>
      </c>
      <c r="O567">
        <v>10.7501476668635</v>
      </c>
      <c r="P567">
        <v>50.488888888888802</v>
      </c>
      <c r="Q567">
        <v>4.6159229159888002E-2</v>
      </c>
    </row>
    <row r="568" spans="1:17" x14ac:dyDescent="0.3">
      <c r="A568" t="s">
        <v>1263</v>
      </c>
      <c r="B568" t="s">
        <v>1264</v>
      </c>
      <c r="C568" t="str">
        <f>IFERROR(VLOOKUP(Table1[[#This Row],[Ticker]],[1]!Table1[[Symbol]:[Industry]],2,FALSE),"-")</f>
        <v>-</v>
      </c>
      <c r="D568" t="s">
        <v>80</v>
      </c>
      <c r="E568">
        <v>8532.6527832869997</v>
      </c>
      <c r="F568">
        <v>211.11</v>
      </c>
      <c r="G568">
        <v>22.059265741006101</v>
      </c>
      <c r="H568">
        <v>-7.2112238262976396</v>
      </c>
      <c r="I568">
        <v>10.801225493531</v>
      </c>
      <c r="J568">
        <v>-4.8134129891792199</v>
      </c>
      <c r="K568">
        <v>217.29601472018999</v>
      </c>
      <c r="L568">
        <v>194.75473481432601</v>
      </c>
      <c r="M568">
        <v>39.286600696640797</v>
      </c>
      <c r="N568">
        <v>0.86956419495154302</v>
      </c>
      <c r="O568">
        <v>21.263796125242699</v>
      </c>
      <c r="P568">
        <v>50.739021777936401</v>
      </c>
      <c r="Q568">
        <v>5.8313057152023999E-2</v>
      </c>
    </row>
    <row r="569" spans="1:17" hidden="1" x14ac:dyDescent="0.3">
      <c r="A569" t="s">
        <v>1265</v>
      </c>
      <c r="B569" t="s">
        <v>1266</v>
      </c>
      <c r="C569" t="str">
        <f>IFERROR(VLOOKUP(Table1[[#This Row],[Ticker]],[1]!Table1[[Symbol]:[Industry]],2,FALSE),"-")</f>
        <v>-</v>
      </c>
      <c r="D569" t="s">
        <v>275</v>
      </c>
      <c r="E569">
        <v>8511.7809760399996</v>
      </c>
      <c r="F569">
        <v>1298.2</v>
      </c>
      <c r="G569">
        <v>-4.2875809927215798</v>
      </c>
      <c r="H569">
        <v>7.4758560337787401</v>
      </c>
      <c r="I569">
        <v>5.8492127978323003</v>
      </c>
      <c r="J569">
        <v>1.3021358956139999</v>
      </c>
      <c r="K569">
        <v>1226.13303878596</v>
      </c>
      <c r="M569">
        <v>64.3456863071752</v>
      </c>
      <c r="N569">
        <v>1.8209960583459299</v>
      </c>
      <c r="O569">
        <v>27.4033276844862</v>
      </c>
      <c r="P569">
        <v>32.889753301258999</v>
      </c>
    </row>
    <row r="570" spans="1:17" hidden="1" x14ac:dyDescent="0.3">
      <c r="A570" t="s">
        <v>1267</v>
      </c>
      <c r="B570" t="s">
        <v>1268</v>
      </c>
      <c r="C570" t="str">
        <f>IFERROR(VLOOKUP(Table1[[#This Row],[Ticker]],[1]!Table1[[Symbol]:[Industry]],2,FALSE),"-")</f>
        <v>-</v>
      </c>
      <c r="D570" t="s">
        <v>140</v>
      </c>
      <c r="E570">
        <v>8492.4479936999996</v>
      </c>
      <c r="F570">
        <v>673.95</v>
      </c>
      <c r="G570">
        <v>-7.20029464304654</v>
      </c>
      <c r="H570">
        <v>-11.567023373729899</v>
      </c>
      <c r="I570">
        <v>-1.8437113325437</v>
      </c>
      <c r="J570">
        <v>-6.2491786802615996</v>
      </c>
      <c r="K570">
        <v>684.25324715101101</v>
      </c>
      <c r="L570">
        <v>639.87061214430003</v>
      </c>
      <c r="M570">
        <v>39.168071403358603</v>
      </c>
      <c r="N570">
        <v>0.566092641368237</v>
      </c>
      <c r="O570">
        <v>11.284219897618501</v>
      </c>
      <c r="P570">
        <v>30.106177606177599</v>
      </c>
    </row>
    <row r="571" spans="1:17" x14ac:dyDescent="0.3">
      <c r="A571" t="s">
        <v>1269</v>
      </c>
      <c r="B571" t="s">
        <v>1270</v>
      </c>
      <c r="C571" t="str">
        <f>IFERROR(VLOOKUP(Table1[[#This Row],[Ticker]],[1]!Table1[[Symbol]:[Industry]],2,FALSE),"-")</f>
        <v>-</v>
      </c>
      <c r="D571" t="s">
        <v>375</v>
      </c>
      <c r="E571">
        <v>8435.1457728999994</v>
      </c>
      <c r="F571">
        <v>533.5</v>
      </c>
      <c r="G571">
        <v>-6.30496726847616</v>
      </c>
      <c r="H571">
        <v>7.6843057697698596</v>
      </c>
      <c r="I571">
        <v>-4.5626664647702198</v>
      </c>
      <c r="J571">
        <v>-10.5091914263155</v>
      </c>
      <c r="K571">
        <v>511.81323606861298</v>
      </c>
      <c r="L571">
        <v>481.18847485047797</v>
      </c>
      <c r="M571">
        <v>42.451799943608201</v>
      </c>
      <c r="N571">
        <v>2.5922156786629</v>
      </c>
      <c r="O571">
        <v>18.819119025304499</v>
      </c>
      <c r="P571">
        <v>32.4478649453823</v>
      </c>
      <c r="Q571">
        <v>-1.0329295263790001E-2</v>
      </c>
    </row>
    <row r="572" spans="1:17" hidden="1" x14ac:dyDescent="0.3">
      <c r="A572" t="s">
        <v>1271</v>
      </c>
      <c r="B572" t="s">
        <v>1272</v>
      </c>
      <c r="C572" t="str">
        <f>IFERROR(VLOOKUP(Table1[[#This Row],[Ticker]],[1]!Table1[[Symbol]:[Industry]],2,FALSE),"-")</f>
        <v>-</v>
      </c>
      <c r="D572" t="s">
        <v>197</v>
      </c>
      <c r="E572">
        <v>8419.4631102399999</v>
      </c>
      <c r="F572">
        <v>1911.35</v>
      </c>
      <c r="G572">
        <v>65.567022345385595</v>
      </c>
      <c r="H572">
        <v>-4.2524644410379198</v>
      </c>
      <c r="I572">
        <v>26.526037864753601</v>
      </c>
      <c r="J572">
        <v>-2.4082316242316901</v>
      </c>
      <c r="K572">
        <v>1933.76548922297</v>
      </c>
      <c r="L572">
        <v>1610.2467474805301</v>
      </c>
      <c r="M572">
        <v>41.032772069117001</v>
      </c>
      <c r="N572">
        <v>0.51964213711136797</v>
      </c>
      <c r="O572">
        <v>15.415805582441701</v>
      </c>
      <c r="P572">
        <v>102.23250892739</v>
      </c>
      <c r="Q572">
        <v>0.123520241199556</v>
      </c>
    </row>
    <row r="573" spans="1:17" x14ac:dyDescent="0.3">
      <c r="A573" t="s">
        <v>1273</v>
      </c>
      <c r="B573" t="s">
        <v>1274</v>
      </c>
      <c r="C573" t="str">
        <f>IFERROR(VLOOKUP(Table1[[#This Row],[Ticker]],[1]!Table1[[Symbol]:[Industry]],2,FALSE),"-")</f>
        <v>-</v>
      </c>
      <c r="D573" t="s">
        <v>21</v>
      </c>
      <c r="E573">
        <v>8410.5340055100005</v>
      </c>
      <c r="F573">
        <v>2726.1</v>
      </c>
      <c r="G573">
        <v>15.994938522514101</v>
      </c>
      <c r="H573">
        <v>3.1099059780269802</v>
      </c>
      <c r="I573">
        <v>-12.812555579025799</v>
      </c>
      <c r="J573">
        <v>-3.7770745353892501</v>
      </c>
      <c r="K573">
        <v>2625.3713759223301</v>
      </c>
      <c r="L573">
        <v>2537.0029712037899</v>
      </c>
      <c r="M573">
        <v>59.296256649166097</v>
      </c>
      <c r="N573">
        <v>0.96252297218191896</v>
      </c>
      <c r="O573">
        <v>15.366274164557399</v>
      </c>
      <c r="P573">
        <v>43.509159823120598</v>
      </c>
      <c r="Q573">
        <v>-6.4011964264820004E-3</v>
      </c>
    </row>
    <row r="574" spans="1:17" x14ac:dyDescent="0.3">
      <c r="A574" t="s">
        <v>1275</v>
      </c>
      <c r="B574" t="s">
        <v>1276</v>
      </c>
      <c r="C574" t="str">
        <f>IFERROR(VLOOKUP(Table1[[#This Row],[Ticker]],[1]!Table1[[Symbol]:[Industry]],2,FALSE),"-")</f>
        <v>-</v>
      </c>
      <c r="D574" t="s">
        <v>542</v>
      </c>
      <c r="E574">
        <v>8399.6077647999991</v>
      </c>
      <c r="F574">
        <v>764.75</v>
      </c>
      <c r="G574">
        <v>-52.107457465907302</v>
      </c>
      <c r="H574">
        <v>-4.4323061512461104</v>
      </c>
      <c r="I574">
        <v>-35.411996796123702</v>
      </c>
      <c r="J574">
        <v>-4.8525047914947601</v>
      </c>
      <c r="K574">
        <v>799.06108478181</v>
      </c>
      <c r="L574">
        <v>875.12826590930194</v>
      </c>
      <c r="M574">
        <v>32.312064543348598</v>
      </c>
      <c r="N574">
        <v>0.85626133782390901</v>
      </c>
      <c r="O574">
        <v>44.661654135338303</v>
      </c>
      <c r="P574">
        <v>6.15630205441422</v>
      </c>
      <c r="Q574">
        <v>-4.1377259910325002E-2</v>
      </c>
    </row>
    <row r="575" spans="1:17" hidden="1" x14ac:dyDescent="0.3">
      <c r="A575" t="s">
        <v>1277</v>
      </c>
      <c r="B575" t="s">
        <v>1278</v>
      </c>
      <c r="C575" t="str">
        <f>IFERROR(VLOOKUP(Table1[[#This Row],[Ticker]],[1]!Table1[[Symbol]:[Industry]],2,FALSE),"-")</f>
        <v>-</v>
      </c>
      <c r="D575" t="s">
        <v>62</v>
      </c>
      <c r="E575">
        <v>8382.9369007299993</v>
      </c>
      <c r="F575">
        <v>5050.1499999999996</v>
      </c>
      <c r="G575">
        <v>-29.302618517394201</v>
      </c>
      <c r="H575">
        <v>-0.37452173278079098</v>
      </c>
      <c r="I575">
        <v>-7.9862431421633904</v>
      </c>
      <c r="J575">
        <v>-2.7802688326977099</v>
      </c>
      <c r="K575">
        <v>4908.6075836572199</v>
      </c>
      <c r="L575">
        <v>4944.3014815057104</v>
      </c>
      <c r="M575">
        <v>64.169840245660694</v>
      </c>
      <c r="N575">
        <v>1.21943443049867</v>
      </c>
      <c r="O575">
        <v>11.7362850608397</v>
      </c>
      <c r="P575">
        <v>8.9204257475924802</v>
      </c>
      <c r="Q575">
        <v>-9.4124650842327004E-2</v>
      </c>
    </row>
    <row r="576" spans="1:17" hidden="1" x14ac:dyDescent="0.3">
      <c r="A576" t="s">
        <v>1279</v>
      </c>
      <c r="B576" t="s">
        <v>1280</v>
      </c>
      <c r="C576" t="str">
        <f>IFERROR(VLOOKUP(Table1[[#This Row],[Ticker]],[1]!Table1[[Symbol]:[Industry]],2,FALSE),"-")</f>
        <v>-</v>
      </c>
      <c r="D576" t="s">
        <v>705</v>
      </c>
      <c r="E576">
        <v>8375.5088797930002</v>
      </c>
      <c r="F576">
        <v>252.94</v>
      </c>
      <c r="G576">
        <v>1.9102537792349901</v>
      </c>
      <c r="H576">
        <v>0.34709439959233601</v>
      </c>
      <c r="I576">
        <v>1.1497819717524</v>
      </c>
      <c r="J576">
        <v>-7.3427061210307995E-2</v>
      </c>
      <c r="K576">
        <v>241.00857617542201</v>
      </c>
      <c r="L576">
        <v>225.93810404984799</v>
      </c>
      <c r="M576">
        <v>59.785019392106697</v>
      </c>
      <c r="N576">
        <v>0.70273547169294603</v>
      </c>
      <c r="O576">
        <v>0.61279354787697704</v>
      </c>
      <c r="P576">
        <v>29.453912687445602</v>
      </c>
      <c r="Q576">
        <v>1.1816369177710001E-3</v>
      </c>
    </row>
    <row r="577" spans="1:17" hidden="1" x14ac:dyDescent="0.3">
      <c r="A577" t="s">
        <v>1281</v>
      </c>
      <c r="B577" t="s">
        <v>1282</v>
      </c>
      <c r="C577" t="str">
        <f>IFERROR(VLOOKUP(Table1[[#This Row],[Ticker]],[1]!Table1[[Symbol]:[Industry]],2,FALSE),"-")</f>
        <v>-</v>
      </c>
      <c r="D577" t="s">
        <v>1283</v>
      </c>
      <c r="E577">
        <v>8369.7008711939998</v>
      </c>
      <c r="F577">
        <v>1230.3900000000001</v>
      </c>
      <c r="K577">
        <v>1221.0284065276701</v>
      </c>
      <c r="L577">
        <v>1201.49851616978</v>
      </c>
      <c r="M577">
        <v>68.273684852772604</v>
      </c>
      <c r="N577">
        <v>1</v>
      </c>
      <c r="Q577">
        <v>-6.1080809493942997E-2</v>
      </c>
    </row>
    <row r="578" spans="1:17" x14ac:dyDescent="0.3">
      <c r="A578" t="s">
        <v>1284</v>
      </c>
      <c r="B578" t="s">
        <v>1285</v>
      </c>
      <c r="C578" t="str">
        <f>IFERROR(VLOOKUP(Table1[[#This Row],[Ticker]],[1]!Table1[[Symbol]:[Industry]],2,FALSE),"-")</f>
        <v>-</v>
      </c>
      <c r="D578" t="s">
        <v>535</v>
      </c>
      <c r="E578">
        <v>8368.4528029520006</v>
      </c>
      <c r="F578">
        <v>87.56</v>
      </c>
      <c r="G578">
        <v>-5.1991371668160298</v>
      </c>
      <c r="H578">
        <v>-2.2013633751585302</v>
      </c>
      <c r="I578">
        <v>-20.7641824984807</v>
      </c>
      <c r="J578">
        <v>-0.64815460706300598</v>
      </c>
      <c r="K578">
        <v>82.657813186475096</v>
      </c>
      <c r="L578">
        <v>84.709313343832207</v>
      </c>
      <c r="M578">
        <v>67.351086048647801</v>
      </c>
      <c r="N578">
        <v>1.1377649921433299</v>
      </c>
      <c r="O578">
        <v>31.167199634536299</v>
      </c>
      <c r="P578">
        <v>26.898550724637602</v>
      </c>
      <c r="Q578">
        <v>-3.6380711059796997E-2</v>
      </c>
    </row>
    <row r="579" spans="1:17" x14ac:dyDescent="0.3">
      <c r="A579" t="s">
        <v>1286</v>
      </c>
      <c r="B579" t="s">
        <v>1287</v>
      </c>
      <c r="C579" t="str">
        <f>IFERROR(VLOOKUP(Table1[[#This Row],[Ticker]],[1]!Table1[[Symbol]:[Industry]],2,FALSE),"-")</f>
        <v>-</v>
      </c>
      <c r="D579" t="s">
        <v>46</v>
      </c>
      <c r="E579">
        <v>8351.3391052000006</v>
      </c>
      <c r="F579">
        <v>1246.7</v>
      </c>
      <c r="G579">
        <v>76.719933504904205</v>
      </c>
      <c r="H579">
        <v>-10.0864599242541</v>
      </c>
      <c r="I579">
        <v>48.678550063834102</v>
      </c>
      <c r="J579">
        <v>-2.5475754630330401</v>
      </c>
      <c r="K579">
        <v>1173.64006050541</v>
      </c>
      <c r="L579">
        <v>978.78018887209498</v>
      </c>
      <c r="M579">
        <v>61.204708570534599</v>
      </c>
      <c r="N579">
        <v>1.07838230072581</v>
      </c>
      <c r="O579">
        <v>11.4141333119435</v>
      </c>
      <c r="P579">
        <v>105.99801718440099</v>
      </c>
      <c r="Q579">
        <v>0.11857804777638301</v>
      </c>
    </row>
    <row r="580" spans="1:17" x14ac:dyDescent="0.3">
      <c r="A580" t="s">
        <v>1288</v>
      </c>
      <c r="B580" t="s">
        <v>1289</v>
      </c>
      <c r="C580" t="str">
        <f>IFERROR(VLOOKUP(Table1[[#This Row],[Ticker]],[1]!Table1[[Symbol]:[Industry]],2,FALSE),"-")</f>
        <v>-</v>
      </c>
      <c r="D580" t="s">
        <v>218</v>
      </c>
      <c r="E580">
        <v>8349.5587905100001</v>
      </c>
      <c r="F580">
        <v>2163.35</v>
      </c>
      <c r="G580">
        <v>9.3826342586150595</v>
      </c>
      <c r="H580">
        <v>-10.9795889622578</v>
      </c>
      <c r="I580">
        <v>2.3032896659838098</v>
      </c>
      <c r="J580">
        <v>-9.8829449332630794</v>
      </c>
      <c r="K580">
        <v>2223.9648742865402</v>
      </c>
      <c r="L580">
        <v>1945.9624636849001</v>
      </c>
      <c r="M580">
        <v>39.342488731365002</v>
      </c>
      <c r="N580">
        <v>0.38314576079947898</v>
      </c>
      <c r="O580">
        <v>26.794092495435301</v>
      </c>
      <c r="P580">
        <v>47.982078117518199</v>
      </c>
      <c r="Q580">
        <v>-2.4431606837349001E-2</v>
      </c>
    </row>
    <row r="581" spans="1:17" x14ac:dyDescent="0.3">
      <c r="A581" t="s">
        <v>1290</v>
      </c>
      <c r="B581" t="s">
        <v>1291</v>
      </c>
      <c r="C581" t="str">
        <f>IFERROR(VLOOKUP(Table1[[#This Row],[Ticker]],[1]!Table1[[Symbol]:[Industry]],2,FALSE),"-")</f>
        <v>-</v>
      </c>
      <c r="D581" t="s">
        <v>1113</v>
      </c>
      <c r="E581">
        <v>8337.8980053159994</v>
      </c>
      <c r="F581">
        <v>79.64</v>
      </c>
      <c r="G581">
        <v>0.156980838466658</v>
      </c>
      <c r="H581">
        <v>-7.5346745597296998</v>
      </c>
      <c r="I581">
        <v>-19.799477688043201</v>
      </c>
      <c r="J581">
        <v>-8.9029418271696592</v>
      </c>
      <c r="K581">
        <v>83.562389755252397</v>
      </c>
      <c r="L581">
        <v>85.265255410289996</v>
      </c>
      <c r="M581">
        <v>36.231400454994599</v>
      </c>
      <c r="N581">
        <v>1.1906606606763801</v>
      </c>
      <c r="O581">
        <v>70.391762933199303</v>
      </c>
      <c r="P581">
        <v>39.352580927383997</v>
      </c>
      <c r="Q581">
        <v>3.9208449979474001E-2</v>
      </c>
    </row>
    <row r="582" spans="1:17" x14ac:dyDescent="0.3">
      <c r="A582" t="s">
        <v>1292</v>
      </c>
      <c r="B582" t="s">
        <v>1293</v>
      </c>
      <c r="C582" t="str">
        <f>IFERROR(VLOOKUP(Table1[[#This Row],[Ticker]],[1]!Table1[[Symbol]:[Industry]],2,FALSE),"-")</f>
        <v>-</v>
      </c>
      <c r="D582" t="s">
        <v>92</v>
      </c>
      <c r="E582">
        <v>8329.2834433899898</v>
      </c>
      <c r="F582">
        <v>282.10000000000002</v>
      </c>
      <c r="G582">
        <v>-74.543036668362802</v>
      </c>
      <c r="H582">
        <v>-11.973602501702301</v>
      </c>
      <c r="I582">
        <v>-32.790645466572499</v>
      </c>
      <c r="J582">
        <v>-6.02204323575363</v>
      </c>
      <c r="K582">
        <v>294.042498830169</v>
      </c>
      <c r="L582">
        <v>362.82355070360597</v>
      </c>
      <c r="M582">
        <v>38.664651172535798</v>
      </c>
      <c r="N582">
        <v>0.65098861143348796</v>
      </c>
      <c r="O582">
        <v>99.929103154909598</v>
      </c>
      <c r="P582">
        <v>8.0842911877394705</v>
      </c>
      <c r="Q582">
        <v>-0.101074405007955</v>
      </c>
    </row>
    <row r="583" spans="1:17" x14ac:dyDescent="0.3">
      <c r="A583" t="s">
        <v>1294</v>
      </c>
      <c r="B583" t="s">
        <v>1295</v>
      </c>
      <c r="C583" t="str">
        <f>IFERROR(VLOOKUP(Table1[[#This Row],[Ticker]],[1]!Table1[[Symbol]:[Industry]],2,FALSE),"-")</f>
        <v>-</v>
      </c>
      <c r="D583" t="s">
        <v>89</v>
      </c>
      <c r="E583">
        <v>8293.8319575999994</v>
      </c>
      <c r="F583">
        <v>754.25</v>
      </c>
      <c r="G583">
        <v>-31.563715754316501</v>
      </c>
      <c r="H583">
        <v>-5.0514105290031397</v>
      </c>
      <c r="I583">
        <v>0.58953296442732905</v>
      </c>
      <c r="J583">
        <v>-3.9467569315226601</v>
      </c>
      <c r="K583">
        <v>741.12025328937398</v>
      </c>
      <c r="L583">
        <v>724.69291322919003</v>
      </c>
      <c r="M583">
        <v>56.710109247927001</v>
      </c>
      <c r="N583">
        <v>1.2522591189577099</v>
      </c>
      <c r="O583">
        <v>17.799138216771599</v>
      </c>
      <c r="P583">
        <v>22.443181818181799</v>
      </c>
      <c r="Q583">
        <v>0.127541877160123</v>
      </c>
    </row>
    <row r="584" spans="1:17" x14ac:dyDescent="0.3">
      <c r="A584" t="s">
        <v>1296</v>
      </c>
      <c r="B584" t="s">
        <v>1297</v>
      </c>
      <c r="C584" t="str">
        <f>IFERROR(VLOOKUP(Table1[[#This Row],[Ticker]],[1]!Table1[[Symbol]:[Industry]],2,FALSE),"-")</f>
        <v>-</v>
      </c>
      <c r="D584" t="s">
        <v>278</v>
      </c>
      <c r="E584">
        <v>8255.2572261000005</v>
      </c>
      <c r="F584">
        <v>669</v>
      </c>
      <c r="G584">
        <v>-2.7716844146338802</v>
      </c>
      <c r="H584">
        <v>2.0488492673449001</v>
      </c>
      <c r="I584">
        <v>-7.41202463920777</v>
      </c>
      <c r="J584">
        <v>-8.5794260229396198</v>
      </c>
      <c r="K584">
        <v>648.32610305122</v>
      </c>
      <c r="L584">
        <v>630.63587196065305</v>
      </c>
      <c r="M584">
        <v>52.423144156839697</v>
      </c>
      <c r="N584">
        <v>2.3981862453613401</v>
      </c>
      <c r="O584">
        <v>25.2167414050822</v>
      </c>
      <c r="P584">
        <v>35.383992714762698</v>
      </c>
    </row>
    <row r="585" spans="1:17" hidden="1" x14ac:dyDescent="0.3">
      <c r="A585" t="s">
        <v>1298</v>
      </c>
      <c r="B585" t="s">
        <v>1299</v>
      </c>
      <c r="C585" t="str">
        <f>IFERROR(VLOOKUP(Table1[[#This Row],[Ticker]],[1]!Table1[[Symbol]:[Industry]],2,FALSE),"-")</f>
        <v>-</v>
      </c>
      <c r="D585" t="s">
        <v>230</v>
      </c>
      <c r="E585">
        <v>8227.5581761199992</v>
      </c>
      <c r="F585">
        <v>68.33</v>
      </c>
      <c r="G585">
        <v>114.041173024198</v>
      </c>
      <c r="H585">
        <v>11.5166294268037</v>
      </c>
      <c r="I585">
        <v>17.950787863360699</v>
      </c>
      <c r="J585">
        <v>17.3756498870268</v>
      </c>
      <c r="K585">
        <v>57.511660077153799</v>
      </c>
      <c r="L585">
        <v>51.8949539224567</v>
      </c>
      <c r="M585">
        <v>83.426526927068196</v>
      </c>
      <c r="N585">
        <v>2.1546666211891199</v>
      </c>
      <c r="O585">
        <v>7.4198741402019701</v>
      </c>
      <c r="P585">
        <v>155.43925233644799</v>
      </c>
      <c r="Q585">
        <v>6.2411342362336003E-2</v>
      </c>
    </row>
    <row r="586" spans="1:17" x14ac:dyDescent="0.3">
      <c r="A586" t="s">
        <v>1300</v>
      </c>
      <c r="B586" t="s">
        <v>1301</v>
      </c>
      <c r="C586" t="str">
        <f>IFERROR(VLOOKUP(Table1[[#This Row],[Ticker]],[1]!Table1[[Symbol]:[Industry]],2,FALSE),"-")</f>
        <v>-</v>
      </c>
      <c r="D586" t="s">
        <v>542</v>
      </c>
      <c r="E586">
        <v>8197.4646258299999</v>
      </c>
      <c r="F586">
        <v>518.85</v>
      </c>
      <c r="G586">
        <v>-3.7672161821793799</v>
      </c>
      <c r="H586">
        <v>-3.1517526303321999</v>
      </c>
      <c r="I586">
        <v>-8.0820925372391201</v>
      </c>
      <c r="J586">
        <v>-7.53330133367795</v>
      </c>
      <c r="K586">
        <v>514.89298194831701</v>
      </c>
      <c r="L586">
        <v>487.072065360593</v>
      </c>
      <c r="M586">
        <v>46.345385011578898</v>
      </c>
      <c r="N586">
        <v>0.56705177813024998</v>
      </c>
      <c r="O586">
        <v>12.1133275513154</v>
      </c>
      <c r="P586">
        <v>30.037593984962399</v>
      </c>
      <c r="Q586">
        <v>-3.8156690242699E-2</v>
      </c>
    </row>
    <row r="587" spans="1:17" x14ac:dyDescent="0.3">
      <c r="A587" t="s">
        <v>1302</v>
      </c>
      <c r="B587" t="s">
        <v>1303</v>
      </c>
      <c r="C587" t="str">
        <f>IFERROR(VLOOKUP(Table1[[#This Row],[Ticker]],[1]!Table1[[Symbol]:[Industry]],2,FALSE),"-")</f>
        <v>-</v>
      </c>
      <c r="D587" t="s">
        <v>129</v>
      </c>
      <c r="E587">
        <v>8195.6835776600001</v>
      </c>
      <c r="F587">
        <v>232.58</v>
      </c>
      <c r="G587">
        <v>36.610814953224398</v>
      </c>
      <c r="H587">
        <v>-10.178656241795601</v>
      </c>
      <c r="I587">
        <v>-16.9361506256522</v>
      </c>
      <c r="J587">
        <v>-2.2717135826453201</v>
      </c>
      <c r="K587">
        <v>235.12045047230501</v>
      </c>
      <c r="L587">
        <v>220.11221787263099</v>
      </c>
      <c r="M587">
        <v>51.185860743457603</v>
      </c>
      <c r="N587">
        <v>0.572044032664763</v>
      </c>
      <c r="O587">
        <v>22.087023819760901</v>
      </c>
      <c r="P587">
        <v>64.489550549877904</v>
      </c>
      <c r="Q587">
        <v>0.12504125425245499</v>
      </c>
    </row>
    <row r="588" spans="1:17" x14ac:dyDescent="0.3">
      <c r="A588" t="s">
        <v>1304</v>
      </c>
      <c r="B588" t="s">
        <v>1305</v>
      </c>
      <c r="C588" t="str">
        <f>IFERROR(VLOOKUP(Table1[[#This Row],[Ticker]],[1]!Table1[[Symbol]:[Industry]],2,FALSE),"-")</f>
        <v>-</v>
      </c>
      <c r="D588" t="s">
        <v>140</v>
      </c>
      <c r="E588">
        <v>8192.2529825750007</v>
      </c>
      <c r="F588">
        <v>559.25</v>
      </c>
      <c r="G588">
        <v>71.934152016162599</v>
      </c>
      <c r="H588">
        <v>17.233842203234101</v>
      </c>
      <c r="I588">
        <v>17.449139277623001</v>
      </c>
      <c r="J588">
        <v>-9.9407788430397606</v>
      </c>
      <c r="K588">
        <v>502.809869308489</v>
      </c>
      <c r="L588">
        <v>450.861301697729</v>
      </c>
      <c r="M588">
        <v>47.817530304303297</v>
      </c>
      <c r="N588">
        <v>1.50832703329622</v>
      </c>
      <c r="O588">
        <v>10.755476084041099</v>
      </c>
      <c r="P588">
        <v>102.04118497109801</v>
      </c>
      <c r="Q588">
        <v>5.3891148064869998E-2</v>
      </c>
    </row>
    <row r="589" spans="1:17" hidden="1" x14ac:dyDescent="0.3">
      <c r="A589" t="s">
        <v>1306</v>
      </c>
      <c r="B589" t="s">
        <v>1307</v>
      </c>
      <c r="C589" t="str">
        <f>IFERROR(VLOOKUP(Table1[[#This Row],[Ticker]],[1]!Table1[[Symbol]:[Industry]],2,FALSE),"-")</f>
        <v>-</v>
      </c>
      <c r="D589" t="s">
        <v>148</v>
      </c>
      <c r="E589">
        <v>8175.7239892600001</v>
      </c>
      <c r="F589">
        <v>6786.2</v>
      </c>
      <c r="G589">
        <v>183.75398117310499</v>
      </c>
      <c r="H589">
        <v>-16.654488100975101</v>
      </c>
      <c r="I589">
        <v>22.653092525838101</v>
      </c>
      <c r="J589">
        <v>-5.6907149319731696</v>
      </c>
      <c r="K589">
        <v>6862.4067593493401</v>
      </c>
      <c r="L589">
        <v>5407.5530954097903</v>
      </c>
      <c r="M589">
        <v>34.731476120894001</v>
      </c>
      <c r="N589">
        <v>0.76870656313441899</v>
      </c>
      <c r="O589">
        <v>17.8715628776045</v>
      </c>
      <c r="P589">
        <v>236.533597818001</v>
      </c>
      <c r="Q589">
        <v>0.216967057072634</v>
      </c>
    </row>
    <row r="590" spans="1:17" x14ac:dyDescent="0.3">
      <c r="A590" t="s">
        <v>1308</v>
      </c>
      <c r="B590" t="s">
        <v>1309</v>
      </c>
      <c r="C590" t="str">
        <f>IFERROR(VLOOKUP(Table1[[#This Row],[Ticker]],[1]!Table1[[Symbol]:[Industry]],2,FALSE),"-")</f>
        <v>-</v>
      </c>
      <c r="D590" t="s">
        <v>151</v>
      </c>
      <c r="E590">
        <v>8150.4177735499998</v>
      </c>
      <c r="F590">
        <v>682.45</v>
      </c>
      <c r="G590">
        <v>-38.076931036441799</v>
      </c>
      <c r="H590">
        <v>-8.7064276184853497</v>
      </c>
      <c r="I590">
        <v>-18.533263156633101</v>
      </c>
      <c r="J590">
        <v>-3.1303569982230801</v>
      </c>
      <c r="K590">
        <v>695.40581303480405</v>
      </c>
      <c r="L590">
        <v>721.41406103486395</v>
      </c>
      <c r="M590">
        <v>31.971565620922298</v>
      </c>
      <c r="N590">
        <v>1.03751811045635</v>
      </c>
      <c r="O590">
        <v>43.307201992819898</v>
      </c>
      <c r="P590">
        <v>14.007684597393901</v>
      </c>
      <c r="Q590">
        <v>-0.102059241987594</v>
      </c>
    </row>
    <row r="591" spans="1:17" x14ac:dyDescent="0.3">
      <c r="A591" t="s">
        <v>1310</v>
      </c>
      <c r="B591" t="s">
        <v>1311</v>
      </c>
      <c r="C591" t="str">
        <f>IFERROR(VLOOKUP(Table1[[#This Row],[Ticker]],[1]!Table1[[Symbol]:[Industry]],2,FALSE),"-")</f>
        <v>-</v>
      </c>
      <c r="D591" t="s">
        <v>414</v>
      </c>
      <c r="E591">
        <v>8141.3576206500002</v>
      </c>
      <c r="F591">
        <v>597.54999999999995</v>
      </c>
      <c r="G591">
        <v>26.581997159166999</v>
      </c>
      <c r="H591">
        <v>8.1469278720091207</v>
      </c>
      <c r="I591">
        <v>38.674031946987697</v>
      </c>
      <c r="J591">
        <v>-9.2115717501138796</v>
      </c>
      <c r="K591">
        <v>562.17444390876597</v>
      </c>
      <c r="L591">
        <v>498.04502009934998</v>
      </c>
      <c r="M591">
        <v>48.226488010996597</v>
      </c>
      <c r="N591">
        <v>1.57542342624717</v>
      </c>
      <c r="O591">
        <v>12.459208434440599</v>
      </c>
      <c r="P591">
        <v>54.845814977973497</v>
      </c>
      <c r="Q591">
        <v>-3.0737178535503E-2</v>
      </c>
    </row>
    <row r="592" spans="1:17" hidden="1" x14ac:dyDescent="0.3">
      <c r="A592" t="s">
        <v>1312</v>
      </c>
      <c r="B592" t="s">
        <v>1313</v>
      </c>
      <c r="C592" t="str">
        <f>IFERROR(VLOOKUP(Table1[[#This Row],[Ticker]],[1]!Table1[[Symbol]:[Industry]],2,FALSE),"-")</f>
        <v>-</v>
      </c>
      <c r="D592" t="s">
        <v>347</v>
      </c>
      <c r="E592">
        <v>8101.7579299999998</v>
      </c>
      <c r="F592">
        <v>1174.9000000000001</v>
      </c>
      <c r="G592">
        <v>4.0378129538110903</v>
      </c>
      <c r="H592">
        <v>5.8764977413766202</v>
      </c>
      <c r="I592">
        <v>23.9035463598006</v>
      </c>
      <c r="J592">
        <v>-4.4139105399197396</v>
      </c>
      <c r="K592">
        <v>1081.7950025647599</v>
      </c>
      <c r="L592">
        <v>969.17852282325396</v>
      </c>
      <c r="M592">
        <v>50.853875289863502</v>
      </c>
      <c r="N592">
        <v>0.596906491754991</v>
      </c>
      <c r="O592">
        <v>9.7965784322069798</v>
      </c>
      <c r="P592">
        <v>43.280487804878</v>
      </c>
      <c r="Q592">
        <v>-3.8414427268978001E-2</v>
      </c>
    </row>
    <row r="593" spans="1:17" x14ac:dyDescent="0.3">
      <c r="A593" t="s">
        <v>1314</v>
      </c>
      <c r="B593" t="s">
        <v>1315</v>
      </c>
      <c r="C593" t="str">
        <f>IFERROR(VLOOKUP(Table1[[#This Row],[Ticker]],[1]!Table1[[Symbol]:[Industry]],2,FALSE),"-")</f>
        <v>-</v>
      </c>
      <c r="D593" t="s">
        <v>230</v>
      </c>
      <c r="E593">
        <v>8093.6417983199999</v>
      </c>
      <c r="F593">
        <v>70.849999999999994</v>
      </c>
      <c r="G593">
        <v>180.98098446613901</v>
      </c>
      <c r="H593">
        <v>8.2075728770081309</v>
      </c>
      <c r="I593">
        <v>61.717932984401202</v>
      </c>
      <c r="J593">
        <v>-0.84883469012812096</v>
      </c>
      <c r="K593">
        <v>64.456077086512096</v>
      </c>
      <c r="L593">
        <v>52.126330334459801</v>
      </c>
      <c r="M593">
        <v>55.685127987788803</v>
      </c>
      <c r="N593">
        <v>1.12588140648783</v>
      </c>
      <c r="O593">
        <v>7.6217360621030297</v>
      </c>
      <c r="P593">
        <v>215.44088872120301</v>
      </c>
      <c r="Q593">
        <v>0.21967618776954301</v>
      </c>
    </row>
    <row r="594" spans="1:17" x14ac:dyDescent="0.3">
      <c r="A594" t="s">
        <v>1316</v>
      </c>
      <c r="B594" t="s">
        <v>1317</v>
      </c>
      <c r="C594" t="str">
        <f>IFERROR(VLOOKUP(Table1[[#This Row],[Ticker]],[1]!Table1[[Symbol]:[Industry]],2,FALSE),"-")</f>
        <v>-</v>
      </c>
      <c r="D594" t="s">
        <v>119</v>
      </c>
      <c r="E594">
        <v>8087.6967623699902</v>
      </c>
      <c r="F594">
        <v>1375.05</v>
      </c>
      <c r="G594">
        <v>43.600977712991899</v>
      </c>
      <c r="H594">
        <v>8.6931658700730292</v>
      </c>
      <c r="I594">
        <v>10.971113990075301</v>
      </c>
      <c r="J594">
        <v>-10.9286532484779</v>
      </c>
      <c r="K594">
        <v>1309.4476079282299</v>
      </c>
      <c r="L594">
        <v>1137.8250317793099</v>
      </c>
      <c r="M594">
        <v>42.012045906829897</v>
      </c>
      <c r="N594">
        <v>1.03169319859669</v>
      </c>
      <c r="O594">
        <v>13.8831315224901</v>
      </c>
      <c r="P594">
        <v>74.831532104259296</v>
      </c>
      <c r="Q594">
        <v>0.12735571566521001</v>
      </c>
    </row>
    <row r="595" spans="1:17" x14ac:dyDescent="0.3">
      <c r="A595" t="s">
        <v>1318</v>
      </c>
      <c r="B595" t="s">
        <v>1319</v>
      </c>
      <c r="C595" t="str">
        <f>IFERROR(VLOOKUP(Table1[[#This Row],[Ticker]],[1]!Table1[[Symbol]:[Industry]],2,FALSE),"-")</f>
        <v>-</v>
      </c>
      <c r="D595" t="s">
        <v>302</v>
      </c>
      <c r="E595">
        <v>8033.1328723050001</v>
      </c>
      <c r="F595">
        <v>493.55</v>
      </c>
      <c r="G595">
        <v>7.3774525739528203</v>
      </c>
      <c r="H595">
        <v>9.6797557275314894</v>
      </c>
      <c r="I595">
        <v>22.498013620717799</v>
      </c>
      <c r="J595">
        <v>3.3713749742847399</v>
      </c>
      <c r="K595">
        <v>443.09996970315501</v>
      </c>
      <c r="L595">
        <v>397.37982959947402</v>
      </c>
      <c r="M595">
        <v>72.629730218062306</v>
      </c>
      <c r="N595">
        <v>1.03799300436393</v>
      </c>
      <c r="O595">
        <v>1.79313139499543</v>
      </c>
      <c r="P595">
        <v>44.608848520363303</v>
      </c>
      <c r="Q595">
        <v>0.109632331315049</v>
      </c>
    </row>
    <row r="596" spans="1:17" x14ac:dyDescent="0.3">
      <c r="A596" t="s">
        <v>1320</v>
      </c>
      <c r="B596" t="s">
        <v>1321</v>
      </c>
      <c r="C596" t="str">
        <f>IFERROR(VLOOKUP(Table1[[#This Row],[Ticker]],[1]!Table1[[Symbol]:[Industry]],2,FALSE),"-")</f>
        <v>-</v>
      </c>
      <c r="D596" t="s">
        <v>46</v>
      </c>
      <c r="E596">
        <v>8005.4259410599998</v>
      </c>
      <c r="F596">
        <v>47.66</v>
      </c>
      <c r="G596">
        <v>119.222472887438</v>
      </c>
      <c r="H596">
        <v>21.2215883724005</v>
      </c>
      <c r="I596">
        <v>64.5671884448561</v>
      </c>
      <c r="J596">
        <v>-6.2110029451591302</v>
      </c>
      <c r="K596">
        <v>41.883345673269702</v>
      </c>
      <c r="L596">
        <v>34.3694391909373</v>
      </c>
      <c r="M596">
        <v>52.247318283633099</v>
      </c>
      <c r="N596">
        <v>1.4117032481392899</v>
      </c>
      <c r="O596">
        <v>12.0436424674779</v>
      </c>
      <c r="P596">
        <v>167.64171463791001</v>
      </c>
      <c r="Q596">
        <v>0.101095957093064</v>
      </c>
    </row>
    <row r="597" spans="1:17" x14ac:dyDescent="0.3">
      <c r="A597" t="s">
        <v>1322</v>
      </c>
      <c r="B597" t="s">
        <v>1323</v>
      </c>
      <c r="C597" t="str">
        <f>IFERROR(VLOOKUP(Table1[[#This Row],[Ticker]],[1]!Table1[[Symbol]:[Industry]],2,FALSE),"-")</f>
        <v>-</v>
      </c>
      <c r="D597" t="s">
        <v>642</v>
      </c>
      <c r="E597">
        <v>7995.2481918000003</v>
      </c>
      <c r="F597">
        <v>248.4</v>
      </c>
      <c r="G597">
        <v>192.928112021526</v>
      </c>
      <c r="H597">
        <v>13.511084682168599</v>
      </c>
      <c r="I597">
        <v>36.8211853253624</v>
      </c>
      <c r="J597">
        <v>12.976188896115</v>
      </c>
      <c r="K597">
        <v>197.61698252291399</v>
      </c>
      <c r="L597">
        <v>166.42362523269199</v>
      </c>
      <c r="M597">
        <v>82.687464749330005</v>
      </c>
      <c r="N597">
        <v>2.2674160152794598</v>
      </c>
      <c r="O597">
        <v>1.7673107890499</v>
      </c>
      <c r="P597">
        <v>233.42281879194601</v>
      </c>
      <c r="Q597">
        <v>0.16997609332272101</v>
      </c>
    </row>
    <row r="598" spans="1:17" x14ac:dyDescent="0.3">
      <c r="A598" t="s">
        <v>1324</v>
      </c>
      <c r="B598" t="s">
        <v>1325</v>
      </c>
      <c r="C598" t="str">
        <f>IFERROR(VLOOKUP(Table1[[#This Row],[Ticker]],[1]!Table1[[Symbol]:[Industry]],2,FALSE),"-")</f>
        <v>-</v>
      </c>
      <c r="D598" t="s">
        <v>381</v>
      </c>
      <c r="E598">
        <v>7989.2131206000004</v>
      </c>
      <c r="F598">
        <v>181.47</v>
      </c>
      <c r="G598">
        <v>-36.2738364355451</v>
      </c>
      <c r="H598">
        <v>-4.2214346437847201</v>
      </c>
      <c r="I598">
        <v>-19.011284019801501</v>
      </c>
      <c r="J598">
        <v>-5.6764778755333296</v>
      </c>
      <c r="K598">
        <v>175.11776875773299</v>
      </c>
      <c r="L598">
        <v>191.55962571433801</v>
      </c>
      <c r="M598">
        <v>57.2585453595673</v>
      </c>
      <c r="N598">
        <v>1.3240521736405799</v>
      </c>
      <c r="O598">
        <v>42.172259877665702</v>
      </c>
      <c r="P598">
        <v>25.151724137931001</v>
      </c>
    </row>
    <row r="599" spans="1:17" x14ac:dyDescent="0.3">
      <c r="A599" t="s">
        <v>1326</v>
      </c>
      <c r="B599" t="s">
        <v>1327</v>
      </c>
      <c r="C599" t="str">
        <f>IFERROR(VLOOKUP(Table1[[#This Row],[Ticker]],[1]!Table1[[Symbol]:[Industry]],2,FALSE),"-")</f>
        <v>-</v>
      </c>
      <c r="D599" t="s">
        <v>267</v>
      </c>
      <c r="E599">
        <v>7978.7277787200001</v>
      </c>
      <c r="F599">
        <v>7189.95</v>
      </c>
      <c r="G599">
        <v>31.444361479517401</v>
      </c>
      <c r="H599">
        <v>-0.78558619708626998</v>
      </c>
      <c r="I599">
        <v>28.141273487625298</v>
      </c>
      <c r="J599">
        <v>-6.3443519463703496E-2</v>
      </c>
      <c r="K599">
        <v>6736.1656269812502</v>
      </c>
      <c r="L599">
        <v>5991.9438466002503</v>
      </c>
      <c r="M599">
        <v>61.211282312599202</v>
      </c>
      <c r="N599">
        <v>3.1741378473682502</v>
      </c>
      <c r="O599">
        <v>8.8324675414988896</v>
      </c>
      <c r="P599">
        <v>66.738943902043005</v>
      </c>
      <c r="Q599">
        <v>1.7606635694544001E-2</v>
      </c>
    </row>
    <row r="600" spans="1:17" x14ac:dyDescent="0.3">
      <c r="A600" t="s">
        <v>1328</v>
      </c>
      <c r="B600" t="s">
        <v>1329</v>
      </c>
      <c r="C600" t="str">
        <f>IFERROR(VLOOKUP(Table1[[#This Row],[Ticker]],[1]!Table1[[Symbol]:[Industry]],2,FALSE),"-")</f>
        <v>-</v>
      </c>
      <c r="D600" t="s">
        <v>1330</v>
      </c>
      <c r="E600">
        <v>7965.9719225199997</v>
      </c>
      <c r="F600">
        <v>1280.9000000000001</v>
      </c>
      <c r="G600">
        <v>139.18158501878401</v>
      </c>
      <c r="H600">
        <v>25.305331266367499</v>
      </c>
      <c r="I600">
        <v>89.549137088996901</v>
      </c>
      <c r="J600">
        <v>5.8204953435860096</v>
      </c>
      <c r="K600">
        <v>1022.7165408081499</v>
      </c>
      <c r="L600">
        <v>767.95515937225696</v>
      </c>
      <c r="M600">
        <v>71.0124751732193</v>
      </c>
      <c r="N600">
        <v>1.12665970438524</v>
      </c>
      <c r="O600">
        <v>5.3165742837067498</v>
      </c>
      <c r="P600">
        <v>194.155471351475</v>
      </c>
      <c r="Q600">
        <v>0.13707859563286201</v>
      </c>
    </row>
    <row r="601" spans="1:17" x14ac:dyDescent="0.3">
      <c r="A601" t="s">
        <v>1331</v>
      </c>
      <c r="B601" t="s">
        <v>1332</v>
      </c>
      <c r="C601" t="str">
        <f>IFERROR(VLOOKUP(Table1[[#This Row],[Ticker]],[1]!Table1[[Symbol]:[Industry]],2,FALSE),"-")</f>
        <v>-</v>
      </c>
      <c r="D601" t="s">
        <v>140</v>
      </c>
      <c r="E601">
        <v>7927.1937108499997</v>
      </c>
      <c r="F601">
        <v>950.65</v>
      </c>
      <c r="G601">
        <v>125.437279950714</v>
      </c>
      <c r="H601">
        <v>12.3482894097883</v>
      </c>
      <c r="I601">
        <v>133.040461231672</v>
      </c>
      <c r="J601">
        <v>-8.2273532070389308</v>
      </c>
      <c r="K601">
        <v>868.50231292125102</v>
      </c>
      <c r="L601">
        <v>674.39920001739597</v>
      </c>
      <c r="M601">
        <v>51.3090925013746</v>
      </c>
      <c r="N601">
        <v>1.1508356940918201</v>
      </c>
      <c r="O601">
        <v>12.5545679272077</v>
      </c>
      <c r="P601">
        <v>162.75566611387501</v>
      </c>
      <c r="Q601">
        <v>0.19143398786069199</v>
      </c>
    </row>
    <row r="602" spans="1:17" x14ac:dyDescent="0.3">
      <c r="A602" t="s">
        <v>1333</v>
      </c>
      <c r="B602" t="s">
        <v>1334</v>
      </c>
      <c r="C602" t="str">
        <f>IFERROR(VLOOKUP(Table1[[#This Row],[Ticker]],[1]!Table1[[Symbol]:[Industry]],2,FALSE),"-")</f>
        <v>-</v>
      </c>
      <c r="D602" t="s">
        <v>227</v>
      </c>
      <c r="E602">
        <v>7910.8541116420001</v>
      </c>
      <c r="F602">
        <v>199.93</v>
      </c>
      <c r="G602">
        <v>17.328871507288302</v>
      </c>
      <c r="H602">
        <v>10.199281811512799</v>
      </c>
      <c r="I602">
        <v>-5.4629711290912804</v>
      </c>
      <c r="J602">
        <v>-8.0298883882030996</v>
      </c>
      <c r="K602">
        <v>193.91211988275899</v>
      </c>
      <c r="L602">
        <v>195.21050030947899</v>
      </c>
      <c r="M602">
        <v>50.588000530218601</v>
      </c>
      <c r="N602">
        <v>1.1067566997612099</v>
      </c>
      <c r="O602">
        <v>54.053918871604999</v>
      </c>
      <c r="P602">
        <v>48.3710575139146</v>
      </c>
      <c r="Q602">
        <v>7.4500922359905006E-2</v>
      </c>
    </row>
    <row r="603" spans="1:17" x14ac:dyDescent="0.3">
      <c r="A603" t="s">
        <v>1335</v>
      </c>
      <c r="B603" t="s">
        <v>1336</v>
      </c>
      <c r="C603" t="str">
        <f>IFERROR(VLOOKUP(Table1[[#This Row],[Ticker]],[1]!Table1[[Symbol]:[Industry]],2,FALSE),"-")</f>
        <v>-</v>
      </c>
      <c r="D603" t="s">
        <v>535</v>
      </c>
      <c r="E603">
        <v>7891.9168444819998</v>
      </c>
      <c r="F603">
        <v>239.14</v>
      </c>
      <c r="G603">
        <v>7.0776750764673002</v>
      </c>
      <c r="H603">
        <v>5.8047058519633099</v>
      </c>
      <c r="I603">
        <v>3.19593633732396</v>
      </c>
      <c r="J603">
        <v>-2.7394121977269199</v>
      </c>
      <c r="K603">
        <v>223.652464485736</v>
      </c>
      <c r="L603">
        <v>217.30010675803001</v>
      </c>
      <c r="M603">
        <v>70.769994040542102</v>
      </c>
      <c r="N603">
        <v>2.2247524827801102</v>
      </c>
      <c r="O603">
        <v>17.337124696830301</v>
      </c>
      <c r="P603">
        <v>46.891891891891802</v>
      </c>
      <c r="Q603">
        <v>4.0204617944401999E-2</v>
      </c>
    </row>
    <row r="604" spans="1:17" hidden="1" x14ac:dyDescent="0.3">
      <c r="A604" t="s">
        <v>1337</v>
      </c>
      <c r="B604" t="s">
        <v>1338</v>
      </c>
      <c r="C604" t="str">
        <f>IFERROR(VLOOKUP(Table1[[#This Row],[Ticker]],[1]!Table1[[Symbol]:[Industry]],2,FALSE),"-")</f>
        <v>-</v>
      </c>
      <c r="D604" t="s">
        <v>267</v>
      </c>
      <c r="E604">
        <v>7864.1636989999997</v>
      </c>
      <c r="F604">
        <v>1899.25</v>
      </c>
      <c r="G604">
        <v>79.256408956480399</v>
      </c>
      <c r="H604">
        <v>5.0913383339034599</v>
      </c>
      <c r="I604">
        <v>44.175037398131202</v>
      </c>
      <c r="J604">
        <v>1.3934972141786699</v>
      </c>
      <c r="K604">
        <v>1674.9088693573501</v>
      </c>
      <c r="L604">
        <v>1387.8646825621699</v>
      </c>
      <c r="M604">
        <v>63.639255860431398</v>
      </c>
      <c r="N604">
        <v>0.34038361830399699</v>
      </c>
      <c r="O604">
        <v>2.9353692246939498</v>
      </c>
      <c r="P604">
        <v>107.51160885004001</v>
      </c>
      <c r="Q604">
        <v>0.16011835303493999</v>
      </c>
    </row>
    <row r="605" spans="1:17" x14ac:dyDescent="0.3">
      <c r="A605" t="s">
        <v>1339</v>
      </c>
      <c r="B605" t="s">
        <v>1340</v>
      </c>
      <c r="C605" t="str">
        <f>IFERROR(VLOOKUP(Table1[[#This Row],[Ticker]],[1]!Table1[[Symbol]:[Industry]],2,FALSE),"-")</f>
        <v>-</v>
      </c>
      <c r="D605" t="s">
        <v>249</v>
      </c>
      <c r="E605">
        <v>7862.6152116000003</v>
      </c>
      <c r="F605">
        <v>591.04999999999995</v>
      </c>
      <c r="G605">
        <v>-37.7378227628312</v>
      </c>
      <c r="H605">
        <v>-7.8163642971988896</v>
      </c>
      <c r="I605">
        <v>-15.868844916108401</v>
      </c>
      <c r="J605">
        <v>-6.5286393640032596</v>
      </c>
      <c r="K605">
        <v>590.63087231641998</v>
      </c>
      <c r="L605">
        <v>603.37920031370504</v>
      </c>
      <c r="M605">
        <v>46.0590148294256</v>
      </c>
      <c r="N605">
        <v>1.0016845988535601</v>
      </c>
      <c r="O605">
        <v>26.808222654597699</v>
      </c>
      <c r="P605">
        <v>7.1519216823785197</v>
      </c>
      <c r="Q605">
        <v>2.2626017654541E-2</v>
      </c>
    </row>
    <row r="606" spans="1:17" x14ac:dyDescent="0.3">
      <c r="A606" t="s">
        <v>1341</v>
      </c>
      <c r="B606" t="s">
        <v>1342</v>
      </c>
      <c r="C606" t="str">
        <f>IFERROR(VLOOKUP(Table1[[#This Row],[Ticker]],[1]!Table1[[Symbol]:[Industry]],2,FALSE),"-")</f>
        <v>-</v>
      </c>
      <c r="D606" t="s">
        <v>24</v>
      </c>
      <c r="E606">
        <v>7861.1755039999998</v>
      </c>
      <c r="F606">
        <v>224</v>
      </c>
      <c r="G606">
        <v>3.75090026489679</v>
      </c>
      <c r="H606">
        <v>-1.99757137495934</v>
      </c>
      <c r="I606">
        <v>-15.0099911949792</v>
      </c>
      <c r="J606">
        <v>-7.0432284530036204</v>
      </c>
      <c r="K606">
        <v>223.480870124794</v>
      </c>
      <c r="L606">
        <v>221.08703802564801</v>
      </c>
      <c r="M606">
        <v>50.9338628828189</v>
      </c>
      <c r="N606">
        <v>1.09823465543579</v>
      </c>
      <c r="O606">
        <v>27.9241071428571</v>
      </c>
      <c r="P606">
        <v>42.131979695431397</v>
      </c>
      <c r="Q606">
        <v>0.123142850284581</v>
      </c>
    </row>
    <row r="607" spans="1:17" x14ac:dyDescent="0.3">
      <c r="A607" t="s">
        <v>1343</v>
      </c>
      <c r="B607" t="s">
        <v>1344</v>
      </c>
      <c r="C607" t="str">
        <f>IFERROR(VLOOKUP(Table1[[#This Row],[Ticker]],[1]!Table1[[Symbol]:[Industry]],2,FALSE),"-")</f>
        <v>-</v>
      </c>
      <c r="D607" t="s">
        <v>46</v>
      </c>
      <c r="E607">
        <v>7816.2587489699999</v>
      </c>
      <c r="F607">
        <v>4944.45</v>
      </c>
      <c r="G607">
        <v>23.431205945940501</v>
      </c>
      <c r="H607">
        <v>-2.4473845004022401</v>
      </c>
      <c r="I607">
        <v>8.9039004575440899</v>
      </c>
      <c r="J607">
        <v>-4.2802999039058198</v>
      </c>
      <c r="K607">
        <v>4964.2693912186996</v>
      </c>
      <c r="L607">
        <v>4564.0544409805698</v>
      </c>
      <c r="M607">
        <v>46.036937162216397</v>
      </c>
      <c r="N607">
        <v>0.90790372765307004</v>
      </c>
      <c r="O607">
        <v>12.247064890938301</v>
      </c>
      <c r="P607">
        <v>50.332927941623502</v>
      </c>
      <c r="Q607">
        <v>0.19171206407708499</v>
      </c>
    </row>
    <row r="608" spans="1:17" x14ac:dyDescent="0.3">
      <c r="A608" t="s">
        <v>1345</v>
      </c>
      <c r="B608" t="s">
        <v>1346</v>
      </c>
      <c r="C608" t="str">
        <f>IFERROR(VLOOKUP(Table1[[#This Row],[Ticker]],[1]!Table1[[Symbol]:[Industry]],2,FALSE),"-")</f>
        <v>-</v>
      </c>
      <c r="D608" t="s">
        <v>62</v>
      </c>
      <c r="E608">
        <v>7801.1744539319998</v>
      </c>
      <c r="F608">
        <v>240.39</v>
      </c>
      <c r="G608">
        <v>-10.650957580063601</v>
      </c>
      <c r="H608">
        <v>6.4420003159541199</v>
      </c>
      <c r="I608">
        <v>-21.543289385104</v>
      </c>
      <c r="J608">
        <v>-0.56625741359242798</v>
      </c>
      <c r="K608">
        <v>249.92703483267599</v>
      </c>
      <c r="L608">
        <v>278.514850906623</v>
      </c>
      <c r="M608">
        <v>59.859704726135298</v>
      </c>
      <c r="N608">
        <v>0.97630824174748898</v>
      </c>
      <c r="O608">
        <v>96.6803943591663</v>
      </c>
      <c r="P608">
        <v>22.585415604283501</v>
      </c>
      <c r="Q608">
        <v>-8.2263569727940005E-3</v>
      </c>
    </row>
    <row r="609" spans="1:17" hidden="1" x14ac:dyDescent="0.3">
      <c r="A609" t="s">
        <v>1347</v>
      </c>
      <c r="B609" t="s">
        <v>1348</v>
      </c>
      <c r="C609" t="str">
        <f>IFERROR(VLOOKUP(Table1[[#This Row],[Ticker]],[1]!Table1[[Symbol]:[Industry]],2,FALSE),"-")</f>
        <v>-</v>
      </c>
      <c r="D609" t="s">
        <v>1349</v>
      </c>
      <c r="E609">
        <v>7757.7658793099999</v>
      </c>
      <c r="F609">
        <v>608.1</v>
      </c>
      <c r="G609">
        <v>5.8541220301557502</v>
      </c>
      <c r="H609">
        <v>-6.6628600477104802</v>
      </c>
      <c r="I609">
        <v>2.1652604566565099</v>
      </c>
      <c r="J609">
        <v>-3.9188144603747102</v>
      </c>
      <c r="K609">
        <v>587.24006257029998</v>
      </c>
      <c r="L609">
        <v>530.46982043987498</v>
      </c>
      <c r="M609">
        <v>51.776685270207402</v>
      </c>
      <c r="N609">
        <v>0.46370685941065598</v>
      </c>
      <c r="O609">
        <v>8.8636737378720394</v>
      </c>
      <c r="P609">
        <v>56.646058732611998</v>
      </c>
      <c r="Q609">
        <v>6.5784091462240998E-2</v>
      </c>
    </row>
    <row r="610" spans="1:17" x14ac:dyDescent="0.3">
      <c r="A610" t="s">
        <v>1350</v>
      </c>
      <c r="B610" t="s">
        <v>1351</v>
      </c>
      <c r="C610" t="str">
        <f>IFERROR(VLOOKUP(Table1[[#This Row],[Ticker]],[1]!Table1[[Symbol]:[Industry]],2,FALSE),"-")</f>
        <v>-</v>
      </c>
      <c r="D610" t="s">
        <v>613</v>
      </c>
      <c r="E610">
        <v>7717.1873581</v>
      </c>
      <c r="F610">
        <v>389.65</v>
      </c>
      <c r="G610">
        <v>55.6497360224826</v>
      </c>
      <c r="H610">
        <v>3.2771185911283101</v>
      </c>
      <c r="I610">
        <v>16.673737671160001</v>
      </c>
      <c r="J610">
        <v>3.81235498648156</v>
      </c>
      <c r="K610">
        <v>365.364504380178</v>
      </c>
      <c r="L610">
        <v>313.43511154937102</v>
      </c>
      <c r="M610">
        <v>68.701204056944903</v>
      </c>
      <c r="N610">
        <v>0.91997344476415799</v>
      </c>
      <c r="O610">
        <v>3.93943282432953</v>
      </c>
      <c r="P610">
        <v>95.754835468475207</v>
      </c>
      <c r="Q610">
        <v>7.7428375106687E-2</v>
      </c>
    </row>
    <row r="611" spans="1:17" x14ac:dyDescent="0.3">
      <c r="A611" t="s">
        <v>1352</v>
      </c>
      <c r="B611" t="s">
        <v>1353</v>
      </c>
      <c r="C611" t="str">
        <f>IFERROR(VLOOKUP(Table1[[#This Row],[Ticker]],[1]!Table1[[Symbol]:[Industry]],2,FALSE),"-")</f>
        <v>-</v>
      </c>
      <c r="D611" t="s">
        <v>535</v>
      </c>
      <c r="E611">
        <v>7710.982825</v>
      </c>
      <c r="F611">
        <v>386.75</v>
      </c>
      <c r="G611">
        <v>81.540509911814098</v>
      </c>
      <c r="H611">
        <v>6.3114274905735099</v>
      </c>
      <c r="I611">
        <v>59.341915759427103</v>
      </c>
      <c r="J611">
        <v>-0.38226934058405698</v>
      </c>
      <c r="K611">
        <v>346.54697157407401</v>
      </c>
      <c r="L611">
        <v>278.40502713166899</v>
      </c>
      <c r="M611">
        <v>83.067402010009502</v>
      </c>
      <c r="N611">
        <v>0.77183684848629197</v>
      </c>
      <c r="O611">
        <v>16.6645119586296</v>
      </c>
      <c r="P611">
        <v>132.806621519939</v>
      </c>
      <c r="Q611">
        <v>0.33548803881015998</v>
      </c>
    </row>
    <row r="612" spans="1:17" x14ac:dyDescent="0.3">
      <c r="A612" t="s">
        <v>1354</v>
      </c>
      <c r="B612" t="s">
        <v>1355</v>
      </c>
      <c r="C612" t="str">
        <f>IFERROR(VLOOKUP(Table1[[#This Row],[Ticker]],[1]!Table1[[Symbol]:[Industry]],2,FALSE),"-")</f>
        <v>-</v>
      </c>
      <c r="D612" t="s">
        <v>378</v>
      </c>
      <c r="E612">
        <v>7684.0496431600004</v>
      </c>
      <c r="F612">
        <v>1685.9</v>
      </c>
      <c r="G612">
        <v>84.655310114341304</v>
      </c>
      <c r="H612">
        <v>26.1709113385796</v>
      </c>
      <c r="I612">
        <v>46.012920147702197</v>
      </c>
      <c r="J612">
        <v>-3.6935073796179001</v>
      </c>
      <c r="K612">
        <v>1418.9496930502501</v>
      </c>
      <c r="L612">
        <v>1145.60470059403</v>
      </c>
      <c r="M612">
        <v>68.866874003787302</v>
      </c>
      <c r="N612">
        <v>1.0546676687340599</v>
      </c>
      <c r="O612">
        <v>2.79376000949047</v>
      </c>
      <c r="P612">
        <v>139.69574180706601</v>
      </c>
      <c r="Q612">
        <v>3.4379239950359998E-2</v>
      </c>
    </row>
    <row r="613" spans="1:17" x14ac:dyDescent="0.3">
      <c r="A613" t="s">
        <v>1356</v>
      </c>
      <c r="B613" t="s">
        <v>1357</v>
      </c>
      <c r="C613" t="str">
        <f>IFERROR(VLOOKUP(Table1[[#This Row],[Ticker]],[1]!Table1[[Symbol]:[Industry]],2,FALSE),"-")</f>
        <v>-</v>
      </c>
      <c r="D613" t="s">
        <v>275</v>
      </c>
      <c r="E613">
        <v>7683.5230304999995</v>
      </c>
      <c r="F613">
        <v>748.9</v>
      </c>
      <c r="G613">
        <v>26.473961590673898</v>
      </c>
      <c r="H613">
        <v>-8.8742419636629108</v>
      </c>
      <c r="I613">
        <v>4.1401830033085503</v>
      </c>
      <c r="J613">
        <v>-5.5160690602024998</v>
      </c>
      <c r="K613">
        <v>754.68250098888996</v>
      </c>
      <c r="L613">
        <v>651.37213914065103</v>
      </c>
      <c r="M613">
        <v>27.6937505356169</v>
      </c>
      <c r="N613">
        <v>0.35002757752797697</v>
      </c>
      <c r="O613">
        <v>17.505674989985302</v>
      </c>
      <c r="P613">
        <v>71.275014293882194</v>
      </c>
      <c r="Q613">
        <v>4.8786680271620001E-3</v>
      </c>
    </row>
    <row r="614" spans="1:17" x14ac:dyDescent="0.3">
      <c r="A614" t="s">
        <v>1358</v>
      </c>
      <c r="B614" t="s">
        <v>1359</v>
      </c>
      <c r="C614" t="str">
        <f>IFERROR(VLOOKUP(Table1[[#This Row],[Ticker]],[1]!Table1[[Symbol]:[Industry]],2,FALSE),"-")</f>
        <v>-</v>
      </c>
      <c r="D614" t="s">
        <v>46</v>
      </c>
      <c r="E614">
        <v>7668.2441540949903</v>
      </c>
      <c r="F614">
        <v>524.45000000000005</v>
      </c>
      <c r="G614">
        <v>93.892350285327097</v>
      </c>
      <c r="H614">
        <v>19.022460639696</v>
      </c>
      <c r="I614">
        <v>23.284695234653</v>
      </c>
      <c r="J614">
        <v>-6.8468827088671498</v>
      </c>
      <c r="K614">
        <v>467.61065971184399</v>
      </c>
      <c r="L614">
        <v>405.55723128109003</v>
      </c>
      <c r="M614">
        <v>58.980863046031203</v>
      </c>
      <c r="N614">
        <v>1.670328228344</v>
      </c>
      <c r="O614">
        <v>7.5412336733720897</v>
      </c>
      <c r="P614">
        <v>121.94244604316501</v>
      </c>
      <c r="Q614">
        <v>-2.6152788013759001E-2</v>
      </c>
    </row>
    <row r="615" spans="1:17" hidden="1" x14ac:dyDescent="0.3">
      <c r="A615" t="s">
        <v>1360</v>
      </c>
      <c r="B615" t="s">
        <v>1361</v>
      </c>
      <c r="C615" t="str">
        <f>IFERROR(VLOOKUP(Table1[[#This Row],[Ticker]],[1]!Table1[[Symbol]:[Industry]],2,FALSE),"-")</f>
        <v>-</v>
      </c>
      <c r="D615" t="s">
        <v>613</v>
      </c>
      <c r="E615">
        <v>7635.8265949349998</v>
      </c>
      <c r="F615">
        <v>3846.15</v>
      </c>
      <c r="G615">
        <v>-2.53607194957821</v>
      </c>
      <c r="H615">
        <v>10.4678421952769</v>
      </c>
      <c r="I615">
        <v>3.52313760999477</v>
      </c>
      <c r="J615">
        <v>-7.2050664445925303</v>
      </c>
      <c r="K615">
        <v>3653.9524729232899</v>
      </c>
      <c r="L615">
        <v>3407.02114800646</v>
      </c>
      <c r="M615">
        <v>40.1621378894272</v>
      </c>
      <c r="N615">
        <v>0.68896347819764303</v>
      </c>
      <c r="O615">
        <v>11.508911508911501</v>
      </c>
      <c r="P615">
        <v>27.906551380113001</v>
      </c>
      <c r="Q615">
        <v>-3.3947886412604003E-2</v>
      </c>
    </row>
    <row r="616" spans="1:17" hidden="1" x14ac:dyDescent="0.3">
      <c r="A616" t="s">
        <v>1362</v>
      </c>
      <c r="B616" t="s">
        <v>1363</v>
      </c>
      <c r="C616" t="str">
        <f>IFERROR(VLOOKUP(Table1[[#This Row],[Ticker]],[1]!Table1[[Symbol]:[Industry]],2,FALSE),"-")</f>
        <v>-</v>
      </c>
      <c r="D616" t="s">
        <v>477</v>
      </c>
      <c r="E616">
        <v>7629.0109770700001</v>
      </c>
      <c r="F616">
        <v>711.55</v>
      </c>
      <c r="G616">
        <v>4.07412177231401</v>
      </c>
      <c r="H616">
        <v>16.178386353428401</v>
      </c>
      <c r="I616">
        <v>23.690737096337202</v>
      </c>
      <c r="J616">
        <v>-0.75853536509005204</v>
      </c>
      <c r="K616">
        <v>636.45510737486404</v>
      </c>
      <c r="M616">
        <v>60.232090492380799</v>
      </c>
      <c r="N616">
        <v>1.46633614666329</v>
      </c>
      <c r="O616">
        <v>7.0901552947790103</v>
      </c>
      <c r="P616">
        <v>37.060579793893801</v>
      </c>
    </row>
    <row r="617" spans="1:17" hidden="1" x14ac:dyDescent="0.3">
      <c r="A617" t="s">
        <v>1364</v>
      </c>
      <c r="B617" t="s">
        <v>1365</v>
      </c>
      <c r="C617" t="str">
        <f>IFERROR(VLOOKUP(Table1[[#This Row],[Ticker]],[1]!Table1[[Symbol]:[Industry]],2,FALSE),"-")</f>
        <v>-</v>
      </c>
      <c r="D617" t="s">
        <v>230</v>
      </c>
      <c r="E617">
        <v>7589.7868207499996</v>
      </c>
      <c r="F617">
        <v>1348</v>
      </c>
      <c r="G617">
        <v>77.870849597438195</v>
      </c>
      <c r="H617">
        <v>16.5222683143359</v>
      </c>
      <c r="I617">
        <v>114.063420347855</v>
      </c>
      <c r="J617">
        <v>2.3814982489664902</v>
      </c>
      <c r="K617">
        <v>1150.3345254491001</v>
      </c>
      <c r="L617">
        <v>847.42903677911897</v>
      </c>
      <c r="M617">
        <v>57.225187931976201</v>
      </c>
      <c r="N617">
        <v>0.51816461896302901</v>
      </c>
      <c r="O617">
        <v>7.91913946587536</v>
      </c>
      <c r="P617">
        <v>149.14518066722101</v>
      </c>
    </row>
    <row r="618" spans="1:17" hidden="1" x14ac:dyDescent="0.3">
      <c r="A618" t="s">
        <v>1366</v>
      </c>
      <c r="B618" t="s">
        <v>1367</v>
      </c>
      <c r="C618" t="str">
        <f>IFERROR(VLOOKUP(Table1[[#This Row],[Ticker]],[1]!Table1[[Symbol]:[Industry]],2,FALSE),"-")</f>
        <v>-</v>
      </c>
      <c r="D618" t="s">
        <v>21</v>
      </c>
      <c r="E618">
        <v>7533.3340331999998</v>
      </c>
      <c r="F618">
        <v>1364.4</v>
      </c>
      <c r="G618">
        <v>148.939805099334</v>
      </c>
      <c r="H618">
        <v>27.837209159771401</v>
      </c>
      <c r="I618">
        <v>15.907111088942999</v>
      </c>
      <c r="J618">
        <v>-2.6776040111137198</v>
      </c>
      <c r="K618">
        <v>1235.46479926812</v>
      </c>
      <c r="L618">
        <v>1013.04232001197</v>
      </c>
      <c r="M618">
        <v>53.846787081300597</v>
      </c>
      <c r="N618">
        <v>1.8196896931108999</v>
      </c>
      <c r="O618">
        <v>11.400615655233</v>
      </c>
      <c r="P618">
        <v>206.07369188491899</v>
      </c>
      <c r="Q618">
        <v>0.242738365660778</v>
      </c>
    </row>
    <row r="619" spans="1:17" x14ac:dyDescent="0.3">
      <c r="A619" t="s">
        <v>1368</v>
      </c>
      <c r="B619" t="s">
        <v>1369</v>
      </c>
      <c r="C619" t="str">
        <f>IFERROR(VLOOKUP(Table1[[#This Row],[Ticker]],[1]!Table1[[Symbol]:[Industry]],2,FALSE),"-")</f>
        <v>-</v>
      </c>
      <c r="D619" t="s">
        <v>62</v>
      </c>
      <c r="E619">
        <v>7522.6399312200001</v>
      </c>
      <c r="F619">
        <v>462.05</v>
      </c>
      <c r="G619">
        <v>21.0859749882434</v>
      </c>
      <c r="H619">
        <v>-6.5481666581320299</v>
      </c>
      <c r="I619">
        <v>7.3069320124158796</v>
      </c>
      <c r="J619">
        <v>-2.2989165231886899</v>
      </c>
      <c r="K619">
        <v>453.69036344416298</v>
      </c>
      <c r="L619">
        <v>419.63260767972201</v>
      </c>
      <c r="M619">
        <v>58.241954708319703</v>
      </c>
      <c r="N619">
        <v>1.2427682275856899</v>
      </c>
      <c r="O619">
        <v>6.0383075424737598</v>
      </c>
      <c r="P619">
        <v>50.725819605284599</v>
      </c>
      <c r="Q619">
        <v>-1.3416862683139999E-2</v>
      </c>
    </row>
    <row r="620" spans="1:17" x14ac:dyDescent="0.3">
      <c r="A620" t="s">
        <v>1370</v>
      </c>
      <c r="B620" t="s">
        <v>1371</v>
      </c>
      <c r="C620" t="str">
        <f>IFERROR(VLOOKUP(Table1[[#This Row],[Ticker]],[1]!Table1[[Symbol]:[Industry]],2,FALSE),"-")</f>
        <v>-</v>
      </c>
      <c r="D620" t="s">
        <v>24</v>
      </c>
      <c r="E620">
        <v>7463.1040270200001</v>
      </c>
      <c r="F620">
        <v>471.3</v>
      </c>
      <c r="G620">
        <v>-18.831704239383001</v>
      </c>
      <c r="H620">
        <v>-4.2592457818781497</v>
      </c>
      <c r="I620">
        <v>-16.912112574276598</v>
      </c>
      <c r="J620">
        <v>-4.8162453849895401</v>
      </c>
      <c r="K620">
        <v>475.063019174055</v>
      </c>
      <c r="L620">
        <v>486.68882220833501</v>
      </c>
      <c r="M620">
        <v>41.331378802676397</v>
      </c>
      <c r="N620">
        <v>1.6763285897881399</v>
      </c>
      <c r="O620">
        <v>29.715680033948601</v>
      </c>
      <c r="P620">
        <v>17.136821175593301</v>
      </c>
    </row>
    <row r="621" spans="1:17" x14ac:dyDescent="0.3">
      <c r="A621" t="s">
        <v>1372</v>
      </c>
      <c r="B621" t="s">
        <v>1373</v>
      </c>
      <c r="C621" t="str">
        <f>IFERROR(VLOOKUP(Table1[[#This Row],[Ticker]],[1]!Table1[[Symbol]:[Industry]],2,FALSE),"-")</f>
        <v>-</v>
      </c>
      <c r="D621" t="s">
        <v>375</v>
      </c>
      <c r="E621">
        <v>7455.1335569699904</v>
      </c>
      <c r="F621">
        <v>674.3</v>
      </c>
      <c r="G621">
        <v>-24.607010300119999</v>
      </c>
      <c r="H621">
        <v>6.10731395098954</v>
      </c>
      <c r="I621">
        <v>-19.064854519619399</v>
      </c>
      <c r="J621">
        <v>-1.3528453439111401</v>
      </c>
      <c r="K621">
        <v>647.38198935291496</v>
      </c>
      <c r="L621">
        <v>642.926216605479</v>
      </c>
      <c r="M621">
        <v>49.664117332531603</v>
      </c>
      <c r="N621">
        <v>1.2291836179365301</v>
      </c>
      <c r="O621">
        <v>15.0823075782292</v>
      </c>
      <c r="P621">
        <v>29.337297400978201</v>
      </c>
      <c r="Q621">
        <v>-6.7522953132182997E-2</v>
      </c>
    </row>
    <row r="622" spans="1:17" x14ac:dyDescent="0.3">
      <c r="A622" t="s">
        <v>1374</v>
      </c>
      <c r="B622" t="s">
        <v>1375</v>
      </c>
      <c r="C622" t="str">
        <f>IFERROR(VLOOKUP(Table1[[#This Row],[Ticker]],[1]!Table1[[Symbol]:[Industry]],2,FALSE),"-")</f>
        <v>-</v>
      </c>
      <c r="D622" t="s">
        <v>542</v>
      </c>
      <c r="E622">
        <v>7418.3709550000003</v>
      </c>
      <c r="F622">
        <v>2289.5500000000002</v>
      </c>
      <c r="G622">
        <v>-28.3377321176844</v>
      </c>
      <c r="H622">
        <v>0.78179035426385002</v>
      </c>
      <c r="I622">
        <v>-22.4653243749501</v>
      </c>
      <c r="J622">
        <v>-7.5090653955701896</v>
      </c>
      <c r="K622">
        <v>2224.7515461817702</v>
      </c>
      <c r="L622">
        <v>2246.7999307607301</v>
      </c>
      <c r="M622">
        <v>52.243430697351499</v>
      </c>
      <c r="N622">
        <v>1.65300641430061</v>
      </c>
      <c r="O622">
        <v>19.455788255333999</v>
      </c>
      <c r="P622">
        <v>16.813775510204</v>
      </c>
      <c r="Q622">
        <v>-4.8656822112337003E-2</v>
      </c>
    </row>
    <row r="623" spans="1:17" hidden="1" x14ac:dyDescent="0.3">
      <c r="A623" t="s">
        <v>1376</v>
      </c>
      <c r="B623" t="s">
        <v>1377</v>
      </c>
      <c r="C623" t="str">
        <f>IFERROR(VLOOKUP(Table1[[#This Row],[Ticker]],[1]!Table1[[Symbol]:[Industry]],2,FALSE),"-")</f>
        <v>-</v>
      </c>
      <c r="D623" t="s">
        <v>230</v>
      </c>
      <c r="E623">
        <v>7342.263097</v>
      </c>
      <c r="F623">
        <v>3664.7</v>
      </c>
      <c r="G623">
        <v>492.79360395250899</v>
      </c>
      <c r="H623">
        <v>28.966252085650599</v>
      </c>
      <c r="I623">
        <v>255.16222366763299</v>
      </c>
      <c r="J623">
        <v>3.5075897595165002</v>
      </c>
      <c r="K623">
        <v>2551.1047174994101</v>
      </c>
      <c r="L623">
        <v>1653.4797215419701</v>
      </c>
      <c r="M623">
        <v>84.556472122136299</v>
      </c>
      <c r="N623">
        <v>0.97169590256340399</v>
      </c>
      <c r="O623">
        <v>0</v>
      </c>
      <c r="P623">
        <v>535.62570462232202</v>
      </c>
      <c r="Q623">
        <v>0.13333545647196801</v>
      </c>
    </row>
    <row r="624" spans="1:17" x14ac:dyDescent="0.3">
      <c r="A624" t="s">
        <v>1378</v>
      </c>
      <c r="B624" t="s">
        <v>1379</v>
      </c>
      <c r="C624" t="str">
        <f>IFERROR(VLOOKUP(Table1[[#This Row],[Ticker]],[1]!Table1[[Symbol]:[Industry]],2,FALSE),"-")</f>
        <v>-</v>
      </c>
      <c r="D624" t="s">
        <v>324</v>
      </c>
      <c r="E624">
        <v>7316.1930878399899</v>
      </c>
      <c r="F624">
        <v>322.39999999999998</v>
      </c>
      <c r="G624">
        <v>133.86261378507999</v>
      </c>
      <c r="H624">
        <v>17.227233903540998</v>
      </c>
      <c r="I624">
        <v>72.725806869990194</v>
      </c>
      <c r="J624">
        <v>-1.4316743764133799</v>
      </c>
      <c r="K624">
        <v>285.31572650970998</v>
      </c>
      <c r="L624">
        <v>221.179474286496</v>
      </c>
      <c r="M624">
        <v>59.705640423352698</v>
      </c>
      <c r="N624">
        <v>1.83739494646381</v>
      </c>
      <c r="O624">
        <v>9.2586848635235892</v>
      </c>
      <c r="P624">
        <v>174.38297872340399</v>
      </c>
      <c r="Q624">
        <v>0.118818560122724</v>
      </c>
    </row>
    <row r="625" spans="1:17" x14ac:dyDescent="0.3">
      <c r="A625" t="s">
        <v>1380</v>
      </c>
      <c r="B625" t="s">
        <v>1381</v>
      </c>
      <c r="C625" t="str">
        <f>IFERROR(VLOOKUP(Table1[[#This Row],[Ticker]],[1]!Table1[[Symbol]:[Industry]],2,FALSE),"-")</f>
        <v>-</v>
      </c>
      <c r="D625" t="s">
        <v>745</v>
      </c>
      <c r="E625">
        <v>7300.8073461599997</v>
      </c>
      <c r="F625">
        <v>41.2</v>
      </c>
      <c r="G625">
        <v>-28.345261194942399</v>
      </c>
      <c r="H625">
        <v>-11.480029796682</v>
      </c>
      <c r="I625">
        <v>-3.9255057879131998</v>
      </c>
      <c r="J625">
        <v>-6.3317426400224601</v>
      </c>
      <c r="K625">
        <v>43.299945417636899</v>
      </c>
      <c r="L625">
        <v>44.016847601848902</v>
      </c>
      <c r="M625">
        <v>29.9626772934554</v>
      </c>
      <c r="N625">
        <v>0.60156914514295101</v>
      </c>
      <c r="O625">
        <v>31.067961165048501</v>
      </c>
      <c r="P625">
        <v>11.351351351351299</v>
      </c>
      <c r="Q625">
        <v>4.4974320538133002E-2</v>
      </c>
    </row>
    <row r="626" spans="1:17" x14ac:dyDescent="0.3">
      <c r="A626" t="s">
        <v>1382</v>
      </c>
      <c r="B626" t="s">
        <v>1383</v>
      </c>
      <c r="C626" t="str">
        <f>IFERROR(VLOOKUP(Table1[[#This Row],[Ticker]],[1]!Table1[[Symbol]:[Industry]],2,FALSE),"-")</f>
        <v>-</v>
      </c>
      <c r="D626" t="s">
        <v>46</v>
      </c>
      <c r="E626">
        <v>7280.9629428600001</v>
      </c>
      <c r="F626">
        <v>196.12</v>
      </c>
      <c r="G626">
        <v>43.833545853703598</v>
      </c>
      <c r="H626">
        <v>-3.9040660778612302</v>
      </c>
      <c r="I626">
        <v>-15.8461610419794</v>
      </c>
      <c r="J626">
        <v>-3.9111935028415501</v>
      </c>
      <c r="K626">
        <v>200.45521671378799</v>
      </c>
      <c r="L626">
        <v>187.43516167848901</v>
      </c>
      <c r="M626">
        <v>42.271659206577901</v>
      </c>
      <c r="N626">
        <v>1.2241031746428299</v>
      </c>
      <c r="O626">
        <v>27.116051397103799</v>
      </c>
      <c r="P626">
        <v>81.340730466943995</v>
      </c>
      <c r="Q626">
        <v>0.165847983015148</v>
      </c>
    </row>
    <row r="627" spans="1:17" x14ac:dyDescent="0.3">
      <c r="A627" t="s">
        <v>1384</v>
      </c>
      <c r="B627" t="s">
        <v>1385</v>
      </c>
      <c r="C627" t="str">
        <f>IFERROR(VLOOKUP(Table1[[#This Row],[Ticker]],[1]!Table1[[Symbol]:[Industry]],2,FALSE),"-")</f>
        <v>-</v>
      </c>
      <c r="D627" t="s">
        <v>613</v>
      </c>
      <c r="E627">
        <v>7257.6344665899996</v>
      </c>
      <c r="F627">
        <v>550.29999999999995</v>
      </c>
      <c r="G627">
        <v>30.8735641669352</v>
      </c>
      <c r="H627">
        <v>18.543977107023998</v>
      </c>
      <c r="I627">
        <v>-5.3491157887740997</v>
      </c>
      <c r="J627">
        <v>-2.33169440392453</v>
      </c>
      <c r="K627">
        <v>485.59165176168</v>
      </c>
      <c r="L627">
        <v>481.05038819152901</v>
      </c>
      <c r="M627">
        <v>75.941962154039004</v>
      </c>
      <c r="N627">
        <v>1.3740285341437199</v>
      </c>
      <c r="O627">
        <v>21.0248955115391</v>
      </c>
      <c r="P627">
        <v>74.173128659598007</v>
      </c>
      <c r="Q627">
        <v>9.5926139652021999E-2</v>
      </c>
    </row>
    <row r="628" spans="1:17" hidden="1" x14ac:dyDescent="0.3">
      <c r="A628" t="s">
        <v>1386</v>
      </c>
      <c r="B628" t="s">
        <v>1387</v>
      </c>
      <c r="C628" t="str">
        <f>IFERROR(VLOOKUP(Table1[[#This Row],[Ticker]],[1]!Table1[[Symbol]:[Industry]],2,FALSE),"-")</f>
        <v>-</v>
      </c>
      <c r="E628">
        <v>7254.5774591999998</v>
      </c>
      <c r="F628">
        <v>3300.8</v>
      </c>
      <c r="G628">
        <v>-2.15853407495793</v>
      </c>
      <c r="H628">
        <v>-14.4840660778612</v>
      </c>
      <c r="I628">
        <v>26.2473131327272</v>
      </c>
      <c r="J628">
        <v>-10.2777397238593</v>
      </c>
      <c r="K628">
        <v>3147.0894074971402</v>
      </c>
      <c r="L628">
        <v>2702.71004214907</v>
      </c>
      <c r="M628">
        <v>35.713273476626398</v>
      </c>
      <c r="N628">
        <v>0.83554069025848599</v>
      </c>
      <c r="O628">
        <v>17.850218128938401</v>
      </c>
      <c r="P628">
        <v>57.255836112434501</v>
      </c>
      <c r="Q628">
        <v>0.109304529912127</v>
      </c>
    </row>
    <row r="629" spans="1:17" x14ac:dyDescent="0.3">
      <c r="A629" t="s">
        <v>1388</v>
      </c>
      <c r="B629" t="s">
        <v>1389</v>
      </c>
      <c r="C629" t="str">
        <f>IFERROR(VLOOKUP(Table1[[#This Row],[Ticker]],[1]!Table1[[Symbol]:[Industry]],2,FALSE),"-")</f>
        <v>-</v>
      </c>
      <c r="D629" t="s">
        <v>62</v>
      </c>
      <c r="E629">
        <v>7207.1162163839999</v>
      </c>
      <c r="F629">
        <v>159.04</v>
      </c>
      <c r="G629">
        <v>45.563793596114699</v>
      </c>
      <c r="H629">
        <v>-8.9221656253725499</v>
      </c>
      <c r="I629">
        <v>-13.065073906340601</v>
      </c>
      <c r="J629">
        <v>-3.8003338396168198</v>
      </c>
      <c r="K629">
        <v>159.39746210607899</v>
      </c>
      <c r="L629">
        <v>144.825976228771</v>
      </c>
      <c r="M629">
        <v>46.968731927718302</v>
      </c>
      <c r="N629">
        <v>0.46510536976295302</v>
      </c>
      <c r="O629">
        <v>16.637323943661901</v>
      </c>
      <c r="P629">
        <v>75.929203539822893</v>
      </c>
      <c r="Q629">
        <v>5.0318109638219997E-2</v>
      </c>
    </row>
    <row r="630" spans="1:17" hidden="1" x14ac:dyDescent="0.3">
      <c r="A630" t="s">
        <v>1390</v>
      </c>
      <c r="B630" t="s">
        <v>1391</v>
      </c>
      <c r="C630" t="str">
        <f>IFERROR(VLOOKUP(Table1[[#This Row],[Ticker]],[1]!Table1[[Symbol]:[Industry]],2,FALSE),"-")</f>
        <v>-</v>
      </c>
      <c r="D630" t="s">
        <v>197</v>
      </c>
      <c r="E630">
        <v>7149.376389</v>
      </c>
      <c r="F630">
        <v>362.65</v>
      </c>
      <c r="G630">
        <v>-9.6112721207117104</v>
      </c>
      <c r="H630">
        <v>10.7052151163623</v>
      </c>
      <c r="I630">
        <v>15.6283453614412</v>
      </c>
      <c r="J630">
        <v>-3.9733860518771702</v>
      </c>
      <c r="K630">
        <v>322.19868841076698</v>
      </c>
      <c r="M630">
        <v>71.888499751898607</v>
      </c>
      <c r="N630">
        <v>1.48418049577639</v>
      </c>
      <c r="O630">
        <v>2.5230938921825401</v>
      </c>
      <c r="P630">
        <v>51.041232819658397</v>
      </c>
    </row>
    <row r="631" spans="1:17" hidden="1" x14ac:dyDescent="0.3">
      <c r="A631" t="s">
        <v>1392</v>
      </c>
      <c r="B631" t="s">
        <v>1393</v>
      </c>
      <c r="C631" t="str">
        <f>IFERROR(VLOOKUP(Table1[[#This Row],[Ticker]],[1]!Table1[[Symbol]:[Industry]],2,FALSE),"-")</f>
        <v>-</v>
      </c>
      <c r="D631" t="s">
        <v>745</v>
      </c>
      <c r="E631">
        <v>7129.1525279999996</v>
      </c>
      <c r="F631">
        <v>831.2</v>
      </c>
      <c r="G631">
        <v>130.422021883002</v>
      </c>
      <c r="H631">
        <v>17.44209629194</v>
      </c>
      <c r="I631">
        <v>74.278498093509995</v>
      </c>
      <c r="J631">
        <v>3.8220330126367701</v>
      </c>
      <c r="K631">
        <v>716.66497400023297</v>
      </c>
      <c r="L631">
        <v>596.84737772549897</v>
      </c>
      <c r="M631">
        <v>60.465660079714503</v>
      </c>
      <c r="N631">
        <v>2.5858720470498899</v>
      </c>
      <c r="O631">
        <v>10.6773339749759</v>
      </c>
      <c r="P631">
        <v>157.73643410852699</v>
      </c>
      <c r="Q631">
        <v>6.2835384208647996E-2</v>
      </c>
    </row>
    <row r="632" spans="1:17" x14ac:dyDescent="0.3">
      <c r="A632" t="s">
        <v>1394</v>
      </c>
      <c r="B632" t="s">
        <v>1395</v>
      </c>
      <c r="C632" t="str">
        <f>IFERROR(VLOOKUP(Table1[[#This Row],[Ticker]],[1]!Table1[[Symbol]:[Industry]],2,FALSE),"-")</f>
        <v>-</v>
      </c>
      <c r="D632" t="s">
        <v>21</v>
      </c>
      <c r="E632">
        <v>7092.4086460149902</v>
      </c>
      <c r="F632">
        <v>856.45</v>
      </c>
      <c r="G632">
        <v>81.824576608722595</v>
      </c>
      <c r="H632">
        <v>7.1013644884692502</v>
      </c>
      <c r="I632">
        <v>83.168806069183802</v>
      </c>
      <c r="J632">
        <v>-3.7304836262983398</v>
      </c>
      <c r="K632">
        <v>788.50660563301199</v>
      </c>
      <c r="L632">
        <v>618.91050804639701</v>
      </c>
      <c r="M632">
        <v>52.012984137787903</v>
      </c>
      <c r="N632">
        <v>0.69194331260275899</v>
      </c>
      <c r="O632">
        <v>6.9414443341701197</v>
      </c>
      <c r="P632">
        <v>111.469135802469</v>
      </c>
      <c r="Q632">
        <v>0.13964939916534699</v>
      </c>
    </row>
    <row r="633" spans="1:17" hidden="1" x14ac:dyDescent="0.3">
      <c r="A633" t="s">
        <v>1396</v>
      </c>
      <c r="B633" t="s">
        <v>1397</v>
      </c>
      <c r="C633" t="str">
        <f>IFERROR(VLOOKUP(Table1[[#This Row],[Ticker]],[1]!Table1[[Symbol]:[Industry]],2,FALSE),"-")</f>
        <v>-</v>
      </c>
      <c r="D633" t="s">
        <v>21</v>
      </c>
      <c r="E633">
        <v>7092.2191763199999</v>
      </c>
      <c r="F633">
        <v>606.79999999999995</v>
      </c>
      <c r="G633">
        <v>147.702468480552</v>
      </c>
      <c r="H633">
        <v>-8.6071898545777401</v>
      </c>
      <c r="I633">
        <v>21.981157410900199</v>
      </c>
      <c r="J633">
        <v>-1.00002837049968</v>
      </c>
      <c r="K633">
        <v>589.93534407999402</v>
      </c>
      <c r="L633">
        <v>501.43108733409298</v>
      </c>
      <c r="M633">
        <v>47.715771652149201</v>
      </c>
      <c r="N633">
        <v>0.69774326726899805</v>
      </c>
      <c r="O633">
        <v>10.7531311799604</v>
      </c>
      <c r="P633">
        <v>180.86091182596601</v>
      </c>
      <c r="Q633">
        <v>0.25840308435679099</v>
      </c>
    </row>
    <row r="634" spans="1:17" x14ac:dyDescent="0.3">
      <c r="A634" t="s">
        <v>1398</v>
      </c>
      <c r="B634" t="s">
        <v>1399</v>
      </c>
      <c r="C634" t="str">
        <f>IFERROR(VLOOKUP(Table1[[#This Row],[Ticker]],[1]!Table1[[Symbol]:[Industry]],2,FALSE),"-")</f>
        <v>-</v>
      </c>
      <c r="D634" t="s">
        <v>197</v>
      </c>
      <c r="E634">
        <v>7073.2788057050002</v>
      </c>
      <c r="F634">
        <v>510.85</v>
      </c>
      <c r="G634">
        <v>3.8779191488461899</v>
      </c>
      <c r="H634">
        <v>19.452273823021098</v>
      </c>
      <c r="I634">
        <v>16.908105228406502</v>
      </c>
      <c r="J634">
        <v>-1.16660919079864</v>
      </c>
      <c r="K634">
        <v>459.13528355189601</v>
      </c>
      <c r="L634">
        <v>417.07989884452701</v>
      </c>
      <c r="M634">
        <v>64.526504485478796</v>
      </c>
      <c r="N634">
        <v>0.91544333866057004</v>
      </c>
      <c r="O634">
        <v>3.7486542037780102</v>
      </c>
      <c r="P634">
        <v>44.409893992932801</v>
      </c>
      <c r="Q634">
        <v>4.6331178280067997E-2</v>
      </c>
    </row>
    <row r="635" spans="1:17" x14ac:dyDescent="0.3">
      <c r="A635" t="s">
        <v>1400</v>
      </c>
      <c r="B635" t="s">
        <v>1401</v>
      </c>
      <c r="C635" t="str">
        <f>IFERROR(VLOOKUP(Table1[[#This Row],[Ticker]],[1]!Table1[[Symbol]:[Industry]],2,FALSE),"-")</f>
        <v>-</v>
      </c>
      <c r="D635" t="s">
        <v>1402</v>
      </c>
      <c r="E635">
        <v>7062.3543524999995</v>
      </c>
      <c r="F635">
        <v>574.5</v>
      </c>
      <c r="G635">
        <v>10.5056853756541</v>
      </c>
      <c r="H635">
        <v>-2.62685610834358</v>
      </c>
      <c r="I635">
        <v>-5.85048512469724</v>
      </c>
      <c r="J635">
        <v>8.1821808155666194</v>
      </c>
      <c r="K635">
        <v>525.30391637835896</v>
      </c>
      <c r="L635">
        <v>509.62489409894499</v>
      </c>
      <c r="M635">
        <v>74.449147019063204</v>
      </c>
      <c r="N635">
        <v>2.0863009447758798</v>
      </c>
      <c r="O635">
        <v>19.573542210617902</v>
      </c>
      <c r="P635">
        <v>43.589102724318899</v>
      </c>
      <c r="Q635">
        <v>0.13541172545517499</v>
      </c>
    </row>
    <row r="636" spans="1:17" x14ac:dyDescent="0.3">
      <c r="A636" t="s">
        <v>1403</v>
      </c>
      <c r="B636" t="s">
        <v>1404</v>
      </c>
      <c r="C636" t="str">
        <f>IFERROR(VLOOKUP(Table1[[#This Row],[Ticker]],[1]!Table1[[Symbol]:[Industry]],2,FALSE),"-")</f>
        <v>-</v>
      </c>
      <c r="D636" t="s">
        <v>623</v>
      </c>
      <c r="E636">
        <v>7059.7351388799998</v>
      </c>
      <c r="F636">
        <v>41.18</v>
      </c>
      <c r="G636">
        <v>-16.155273752979401</v>
      </c>
      <c r="H636">
        <v>-10.3835181326557</v>
      </c>
      <c r="I636">
        <v>-29.105229290217299</v>
      </c>
      <c r="J636">
        <v>-5.5744231969936298</v>
      </c>
      <c r="K636">
        <v>44.204578070251998</v>
      </c>
      <c r="L636">
        <v>46.936257544646701</v>
      </c>
      <c r="M636">
        <v>32.468096810602503</v>
      </c>
      <c r="N636">
        <v>1.59689229976856</v>
      </c>
      <c r="O636">
        <v>66.828557552209801</v>
      </c>
      <c r="P636">
        <v>11.147098515519501</v>
      </c>
      <c r="Q636">
        <v>-1.4750452044628E-2</v>
      </c>
    </row>
    <row r="637" spans="1:17" x14ac:dyDescent="0.3">
      <c r="A637" t="s">
        <v>1405</v>
      </c>
      <c r="B637" t="s">
        <v>1406</v>
      </c>
      <c r="C637" t="str">
        <f>IFERROR(VLOOKUP(Table1[[#This Row],[Ticker]],[1]!Table1[[Symbol]:[Industry]],2,FALSE),"-")</f>
        <v>-</v>
      </c>
      <c r="D637" t="s">
        <v>24</v>
      </c>
      <c r="E637">
        <v>7047.6279859619999</v>
      </c>
      <c r="F637">
        <v>26.94</v>
      </c>
      <c r="G637">
        <v>38.202630533297899</v>
      </c>
      <c r="H637">
        <v>-8.1298725294741292</v>
      </c>
      <c r="I637">
        <v>-0.40805372747762497</v>
      </c>
      <c r="J637">
        <v>-8.4179836262983407</v>
      </c>
      <c r="K637">
        <v>27.807609377564599</v>
      </c>
      <c r="L637">
        <v>26.122975768221998</v>
      </c>
      <c r="M637">
        <v>37.676265855331501</v>
      </c>
      <c r="N637">
        <v>0.75568385134942595</v>
      </c>
      <c r="O637">
        <v>36.903211089032801</v>
      </c>
      <c r="P637">
        <v>65.224161872644302</v>
      </c>
      <c r="Q637">
        <v>7.2675162497588E-2</v>
      </c>
    </row>
    <row r="638" spans="1:17" hidden="1" x14ac:dyDescent="0.3">
      <c r="A638" t="s">
        <v>1407</v>
      </c>
      <c r="B638" t="s">
        <v>1408</v>
      </c>
      <c r="C638" t="str">
        <f>IFERROR(VLOOKUP(Table1[[#This Row],[Ticker]],[1]!Table1[[Symbol]:[Industry]],2,FALSE),"-")</f>
        <v>-</v>
      </c>
      <c r="D638" t="s">
        <v>381</v>
      </c>
      <c r="E638">
        <v>7040.3983130249999</v>
      </c>
      <c r="F638">
        <v>904.05</v>
      </c>
      <c r="G638">
        <v>-0.61007943342839199</v>
      </c>
      <c r="H638">
        <v>-1.92059687496269</v>
      </c>
      <c r="I638">
        <v>1.1155499305618499</v>
      </c>
      <c r="J638">
        <v>-2.6711833200028798</v>
      </c>
      <c r="K638">
        <v>888.787521722478</v>
      </c>
      <c r="L638">
        <v>841.05247156065002</v>
      </c>
      <c r="M638">
        <v>45.388433237709599</v>
      </c>
      <c r="N638">
        <v>0.45775847366370198</v>
      </c>
      <c r="O638">
        <v>19.407112438471302</v>
      </c>
      <c r="P638">
        <v>26.440559440559401</v>
      </c>
      <c r="Q638">
        <v>7.1770269444809007E-2</v>
      </c>
    </row>
    <row r="639" spans="1:17" hidden="1" x14ac:dyDescent="0.3">
      <c r="A639" t="s">
        <v>1409</v>
      </c>
      <c r="B639" t="s">
        <v>1410</v>
      </c>
      <c r="C639" t="str">
        <f>IFERROR(VLOOKUP(Table1[[#This Row],[Ticker]],[1]!Table1[[Symbol]:[Industry]],2,FALSE),"-")</f>
        <v>-</v>
      </c>
      <c r="D639" t="s">
        <v>62</v>
      </c>
      <c r="E639">
        <v>7008.00317</v>
      </c>
      <c r="F639">
        <v>404</v>
      </c>
      <c r="G639">
        <v>-28.831245327226</v>
      </c>
      <c r="H639">
        <v>-0.35085783747284699</v>
      </c>
      <c r="I639">
        <v>-0.748154192933563</v>
      </c>
      <c r="J639">
        <v>-10.052376689882101</v>
      </c>
      <c r="K639">
        <v>386.73444884314603</v>
      </c>
      <c r="M639">
        <v>52.471545526678597</v>
      </c>
      <c r="N639">
        <v>1.22307504363634</v>
      </c>
      <c r="O639">
        <v>9.6039603960396107</v>
      </c>
      <c r="P639">
        <v>26.447574334898199</v>
      </c>
    </row>
    <row r="640" spans="1:17" hidden="1" x14ac:dyDescent="0.3">
      <c r="A640" t="s">
        <v>1411</v>
      </c>
      <c r="B640" t="s">
        <v>1412</v>
      </c>
      <c r="C640" t="str">
        <f>IFERROR(VLOOKUP(Table1[[#This Row],[Ticker]],[1]!Table1[[Symbol]:[Industry]],2,FALSE),"-")</f>
        <v>-</v>
      </c>
      <c r="E640">
        <v>7000.7500571250002</v>
      </c>
      <c r="F640">
        <v>669.35</v>
      </c>
      <c r="G640">
        <v>55.2570592692799</v>
      </c>
      <c r="H640">
        <v>7.5885679822448102</v>
      </c>
      <c r="I640">
        <v>71.566391361302806</v>
      </c>
      <c r="J640">
        <v>-11.859137238517</v>
      </c>
      <c r="K640">
        <v>615.64476005430902</v>
      </c>
      <c r="M640">
        <v>44.817081153697899</v>
      </c>
      <c r="N640">
        <v>0.42044032409579901</v>
      </c>
      <c r="O640">
        <v>13.6774482707103</v>
      </c>
      <c r="P640">
        <v>83.383561643835606</v>
      </c>
    </row>
    <row r="641" spans="1:17" x14ac:dyDescent="0.3">
      <c r="A641" t="s">
        <v>1413</v>
      </c>
      <c r="B641" t="s">
        <v>1414</v>
      </c>
      <c r="C641" t="str">
        <f>IFERROR(VLOOKUP(Table1[[#This Row],[Ticker]],[1]!Table1[[Symbol]:[Industry]],2,FALSE),"-")</f>
        <v>-</v>
      </c>
      <c r="D641" t="s">
        <v>197</v>
      </c>
      <c r="E641">
        <v>6958.0863479999998</v>
      </c>
      <c r="F641">
        <v>1291.2</v>
      </c>
      <c r="G641">
        <v>23.573387823370702</v>
      </c>
      <c r="H641">
        <v>18.887558422162801</v>
      </c>
      <c r="I641">
        <v>16.8010132422182</v>
      </c>
      <c r="J641">
        <v>-1.23281663219224</v>
      </c>
      <c r="K641">
        <v>1119.9161829117099</v>
      </c>
      <c r="L641">
        <v>1005.1637953086999</v>
      </c>
      <c r="M641">
        <v>75.931945583671293</v>
      </c>
      <c r="N641">
        <v>1.8962424725063201</v>
      </c>
      <c r="O641">
        <v>3.9769206939281201</v>
      </c>
      <c r="P641">
        <v>57.367458866544702</v>
      </c>
      <c r="Q641">
        <v>4.8632579700708001E-2</v>
      </c>
    </row>
    <row r="642" spans="1:17" x14ac:dyDescent="0.3">
      <c r="A642" t="s">
        <v>1415</v>
      </c>
      <c r="B642" t="s">
        <v>1416</v>
      </c>
      <c r="C642" t="str">
        <f>IFERROR(VLOOKUP(Table1[[#This Row],[Ticker]],[1]!Table1[[Symbol]:[Industry]],2,FALSE),"-")</f>
        <v>-</v>
      </c>
      <c r="D642" t="s">
        <v>197</v>
      </c>
      <c r="E642">
        <v>6953.8031354000004</v>
      </c>
      <c r="F642">
        <v>484.1</v>
      </c>
      <c r="G642">
        <v>126.50060552090299</v>
      </c>
      <c r="H642">
        <v>19.385373296323799</v>
      </c>
      <c r="I642">
        <v>12.014825550761801</v>
      </c>
      <c r="J642">
        <v>10.315792184911</v>
      </c>
      <c r="K642">
        <v>397.70599309943401</v>
      </c>
      <c r="L642">
        <v>351.185626396739</v>
      </c>
      <c r="M642">
        <v>83.984661174437804</v>
      </c>
      <c r="N642">
        <v>2.3686116308732799</v>
      </c>
      <c r="O642">
        <v>6.7961165048543597</v>
      </c>
      <c r="P642">
        <v>157.774227902023</v>
      </c>
      <c r="Q642">
        <v>0.152165618852248</v>
      </c>
    </row>
    <row r="643" spans="1:17" x14ac:dyDescent="0.3">
      <c r="A643" t="s">
        <v>1417</v>
      </c>
      <c r="B643" t="s">
        <v>1418</v>
      </c>
      <c r="C643" t="str">
        <f>IFERROR(VLOOKUP(Table1[[#This Row],[Ticker]],[1]!Table1[[Symbol]:[Industry]],2,FALSE),"-")</f>
        <v>-</v>
      </c>
      <c r="D643" t="s">
        <v>613</v>
      </c>
      <c r="E643">
        <v>6932.9928300000001</v>
      </c>
      <c r="F643">
        <v>345.75</v>
      </c>
      <c r="G643">
        <v>-16.410875039911001</v>
      </c>
      <c r="H643">
        <v>-1.68205636769499</v>
      </c>
      <c r="I643">
        <v>6.4804753495048297</v>
      </c>
      <c r="J643">
        <v>-5.7281210833430096</v>
      </c>
      <c r="K643">
        <v>346.00445661841201</v>
      </c>
      <c r="L643">
        <v>340.61765965990298</v>
      </c>
      <c r="M643">
        <v>41.389580544452599</v>
      </c>
      <c r="N643">
        <v>0.97035021747714401</v>
      </c>
      <c r="O643">
        <v>26.377440347071499</v>
      </c>
      <c r="P643">
        <v>29.1316526610644</v>
      </c>
      <c r="Q643">
        <v>0.138520558792493</v>
      </c>
    </row>
    <row r="644" spans="1:17" hidden="1" x14ac:dyDescent="0.3">
      <c r="A644" t="s">
        <v>1419</v>
      </c>
      <c r="B644" t="s">
        <v>1420</v>
      </c>
      <c r="C644" t="str">
        <f>IFERROR(VLOOKUP(Table1[[#This Row],[Ticker]],[1]!Table1[[Symbol]:[Industry]],2,FALSE),"-")</f>
        <v>-</v>
      </c>
      <c r="E644">
        <v>6931.6396800000002</v>
      </c>
      <c r="F644">
        <v>3327.4</v>
      </c>
      <c r="G644">
        <v>2476.4136526242301</v>
      </c>
      <c r="H644">
        <v>39.300595661763502</v>
      </c>
      <c r="I644">
        <v>352.37269910741901</v>
      </c>
      <c r="J644">
        <v>12.3824959705151</v>
      </c>
      <c r="K644">
        <v>2284.2813536488902</v>
      </c>
      <c r="L644">
        <v>1408.7048117304</v>
      </c>
      <c r="M644">
        <v>84.884001595500493</v>
      </c>
      <c r="N644">
        <v>1.20680717054263</v>
      </c>
      <c r="O644">
        <v>5.4096291398675299E-2</v>
      </c>
      <c r="P644">
        <v>2527.24042637189</v>
      </c>
    </row>
    <row r="645" spans="1:17" x14ac:dyDescent="0.3">
      <c r="A645" t="s">
        <v>1421</v>
      </c>
      <c r="B645" t="s">
        <v>1422</v>
      </c>
      <c r="C645" t="str">
        <f>IFERROR(VLOOKUP(Table1[[#This Row],[Ticker]],[1]!Table1[[Symbol]:[Industry]],2,FALSE),"-")</f>
        <v>-</v>
      </c>
      <c r="D645" t="s">
        <v>542</v>
      </c>
      <c r="E645">
        <v>6928.9493667679899</v>
      </c>
      <c r="F645">
        <v>250.64</v>
      </c>
      <c r="G645">
        <v>-30.287013301360101</v>
      </c>
      <c r="H645">
        <v>-4.00591050448514</v>
      </c>
      <c r="I645">
        <v>-24.1175022406346</v>
      </c>
      <c r="J645">
        <v>-7.9278518009669003</v>
      </c>
      <c r="K645">
        <v>249.65079330353399</v>
      </c>
      <c r="L645">
        <v>259.57713692059201</v>
      </c>
      <c r="M645">
        <v>44.272900467489997</v>
      </c>
      <c r="N645">
        <v>1.5401597133835301</v>
      </c>
      <c r="O645">
        <v>28.0521864028088</v>
      </c>
      <c r="P645">
        <v>13.927272727272699</v>
      </c>
      <c r="Q645">
        <v>-2.0065799314358999E-2</v>
      </c>
    </row>
    <row r="646" spans="1:17" hidden="1" x14ac:dyDescent="0.3">
      <c r="A646" t="s">
        <v>1423</v>
      </c>
      <c r="B646" t="s">
        <v>1424</v>
      </c>
      <c r="C646" t="str">
        <f>IFERROR(VLOOKUP(Table1[[#This Row],[Ticker]],[1]!Table1[[Symbol]:[Industry]],2,FALSE),"-")</f>
        <v>-</v>
      </c>
      <c r="D646" t="s">
        <v>983</v>
      </c>
      <c r="E646">
        <v>6891.4844039999998</v>
      </c>
      <c r="F646">
        <v>730.5</v>
      </c>
      <c r="G646">
        <v>926.94705219887101</v>
      </c>
      <c r="H646">
        <v>-13.3660913943169</v>
      </c>
      <c r="I646">
        <v>162.479186294198</v>
      </c>
      <c r="J646">
        <v>-5.86996112147113</v>
      </c>
      <c r="K646">
        <v>689.77871621221198</v>
      </c>
      <c r="L646">
        <v>433.41567924464698</v>
      </c>
      <c r="M646">
        <v>39.070535935757398</v>
      </c>
      <c r="N646">
        <v>0.43366080215173503</v>
      </c>
      <c r="O646">
        <v>23.620807665982198</v>
      </c>
      <c r="P646">
        <v>1026.44564379336</v>
      </c>
      <c r="Q646">
        <v>0.23502947271131</v>
      </c>
    </row>
    <row r="647" spans="1:17" x14ac:dyDescent="0.3">
      <c r="A647" t="s">
        <v>1425</v>
      </c>
      <c r="B647" t="s">
        <v>1426</v>
      </c>
      <c r="C647" t="str">
        <f>IFERROR(VLOOKUP(Table1[[#This Row],[Ticker]],[1]!Table1[[Symbol]:[Industry]],2,FALSE),"-")</f>
        <v>-</v>
      </c>
      <c r="D647" t="s">
        <v>480</v>
      </c>
      <c r="E647">
        <v>6886.3810115050001</v>
      </c>
      <c r="F647">
        <v>485.05</v>
      </c>
      <c r="G647">
        <v>-47.229825249164598</v>
      </c>
      <c r="H647">
        <v>-10.6890290696804</v>
      </c>
      <c r="I647">
        <v>-29.0681701150828</v>
      </c>
      <c r="J647">
        <v>-1.08125426370691</v>
      </c>
      <c r="K647">
        <v>502.36371118624697</v>
      </c>
      <c r="L647">
        <v>552.59019839862003</v>
      </c>
      <c r="M647">
        <v>52.782845705062201</v>
      </c>
      <c r="N647">
        <v>0.75168547454746004</v>
      </c>
      <c r="O647">
        <v>49.025873621276098</v>
      </c>
      <c r="P647">
        <v>13.1971995332555</v>
      </c>
      <c r="Q647">
        <v>-9.9663243039440005E-3</v>
      </c>
    </row>
    <row r="648" spans="1:17" x14ac:dyDescent="0.3">
      <c r="A648" t="s">
        <v>1427</v>
      </c>
      <c r="B648" t="s">
        <v>1428</v>
      </c>
      <c r="C648" t="str">
        <f>IFERROR(VLOOKUP(Table1[[#This Row],[Ticker]],[1]!Table1[[Symbol]:[Industry]],2,FALSE),"-")</f>
        <v>-</v>
      </c>
      <c r="D648" t="s">
        <v>92</v>
      </c>
      <c r="E648">
        <v>6883.0437560949904</v>
      </c>
      <c r="F648">
        <v>2811.65</v>
      </c>
      <c r="G648">
        <v>79.258407549128506</v>
      </c>
      <c r="H648">
        <v>13.880301350770299</v>
      </c>
      <c r="I648">
        <v>30.1974791404912</v>
      </c>
      <c r="J648">
        <v>4.6263490630224204</v>
      </c>
      <c r="K648">
        <v>2530.7556601279998</v>
      </c>
      <c r="L648">
        <v>2224.10507805111</v>
      </c>
      <c r="M648">
        <v>70.991229807095195</v>
      </c>
      <c r="N648">
        <v>1.35637279222966</v>
      </c>
      <c r="O648">
        <v>8.2638308466558694</v>
      </c>
      <c r="P648">
        <v>117.771667570288</v>
      </c>
      <c r="Q648">
        <v>0.19132468879314701</v>
      </c>
    </row>
    <row r="649" spans="1:17" x14ac:dyDescent="0.3">
      <c r="A649" t="s">
        <v>1429</v>
      </c>
      <c r="B649" t="s">
        <v>1430</v>
      </c>
      <c r="C649" t="str">
        <f>IFERROR(VLOOKUP(Table1[[#This Row],[Ticker]],[1]!Table1[[Symbol]:[Industry]],2,FALSE),"-")</f>
        <v>-</v>
      </c>
      <c r="D649" t="s">
        <v>613</v>
      </c>
      <c r="E649">
        <v>6867.8111255000003</v>
      </c>
      <c r="F649">
        <v>515.5</v>
      </c>
      <c r="G649">
        <v>21.4471752159304</v>
      </c>
      <c r="H649">
        <v>14.5426105379119</v>
      </c>
      <c r="I649">
        <v>15.1624475652225</v>
      </c>
      <c r="J649">
        <v>2.5522257134762101</v>
      </c>
      <c r="K649">
        <v>475.86168888019</v>
      </c>
      <c r="L649">
        <v>432.32628839094701</v>
      </c>
      <c r="M649">
        <v>60.541154509404599</v>
      </c>
      <c r="N649">
        <v>3.1892718834912599</v>
      </c>
      <c r="O649">
        <v>8.5935984481086294</v>
      </c>
      <c r="P649">
        <v>73.102753525856201</v>
      </c>
      <c r="Q649">
        <v>0.13644687096323699</v>
      </c>
    </row>
    <row r="650" spans="1:17" hidden="1" x14ac:dyDescent="0.3">
      <c r="A650" t="s">
        <v>1431</v>
      </c>
      <c r="B650" t="s">
        <v>1432</v>
      </c>
      <c r="C650" t="str">
        <f>IFERROR(VLOOKUP(Table1[[#This Row],[Ticker]],[1]!Table1[[Symbol]:[Industry]],2,FALSE),"-")</f>
        <v>-</v>
      </c>
      <c r="D650" t="s">
        <v>140</v>
      </c>
      <c r="E650">
        <v>6849.3550960800003</v>
      </c>
      <c r="F650">
        <v>464.65</v>
      </c>
      <c r="G650">
        <v>37.600857397884397</v>
      </c>
      <c r="H650">
        <v>21.346613639376301</v>
      </c>
      <c r="I650">
        <v>31.9119258049551</v>
      </c>
      <c r="J650">
        <v>-1.3866488460487401</v>
      </c>
      <c r="K650">
        <v>382.40607460195503</v>
      </c>
      <c r="M650">
        <v>63.530442398736199</v>
      </c>
      <c r="N650">
        <v>0.65184200299975603</v>
      </c>
      <c r="O650">
        <v>4.3688798020015103</v>
      </c>
      <c r="P650">
        <v>91.4109165808444</v>
      </c>
    </row>
    <row r="651" spans="1:17" x14ac:dyDescent="0.3">
      <c r="A651" t="s">
        <v>1433</v>
      </c>
      <c r="B651" t="s">
        <v>1434</v>
      </c>
      <c r="C651" t="str">
        <f>IFERROR(VLOOKUP(Table1[[#This Row],[Ticker]],[1]!Table1[[Symbol]:[Industry]],2,FALSE),"-")</f>
        <v>-</v>
      </c>
      <c r="D651" t="s">
        <v>613</v>
      </c>
      <c r="E651">
        <v>6814.9829679000004</v>
      </c>
      <c r="F651">
        <v>381.9</v>
      </c>
      <c r="G651">
        <v>101.646943590229</v>
      </c>
      <c r="H651">
        <v>16.228866887566401</v>
      </c>
      <c r="I651">
        <v>-11.959577875617301</v>
      </c>
      <c r="J651">
        <v>-4.3567123287885199</v>
      </c>
      <c r="K651">
        <v>334.12660961339998</v>
      </c>
      <c r="L651">
        <v>301.20086667211598</v>
      </c>
      <c r="M651">
        <v>65.273881994451003</v>
      </c>
      <c r="N651">
        <v>1.3303256736189399</v>
      </c>
      <c r="O651">
        <v>11.0238282272846</v>
      </c>
      <c r="P651">
        <v>129.78339350180499</v>
      </c>
      <c r="Q651">
        <v>8.3780463788703005E-2</v>
      </c>
    </row>
    <row r="652" spans="1:17" x14ac:dyDescent="0.3">
      <c r="A652" t="s">
        <v>1435</v>
      </c>
      <c r="B652" t="s">
        <v>1436</v>
      </c>
      <c r="C652" t="str">
        <f>IFERROR(VLOOKUP(Table1[[#This Row],[Ticker]],[1]!Table1[[Symbol]:[Industry]],2,FALSE),"-")</f>
        <v>-</v>
      </c>
      <c r="D652" t="s">
        <v>378</v>
      </c>
      <c r="E652">
        <v>6808.2903659760004</v>
      </c>
      <c r="F652">
        <v>83.56</v>
      </c>
      <c r="G652">
        <v>7.4602238165225003</v>
      </c>
      <c r="H652">
        <v>14.6193996261098</v>
      </c>
      <c r="I652">
        <v>12.7246876655274</v>
      </c>
      <c r="J652">
        <v>-11.7089672328557</v>
      </c>
      <c r="K652">
        <v>74.462939266900406</v>
      </c>
      <c r="L652">
        <v>70.577660656577507</v>
      </c>
      <c r="M652">
        <v>59.518603620507498</v>
      </c>
      <c r="N652">
        <v>3.6345754428559198</v>
      </c>
      <c r="O652">
        <v>12.3743417903303</v>
      </c>
      <c r="P652">
        <v>42.472293265132102</v>
      </c>
      <c r="Q652">
        <v>7.3134060804705997E-2</v>
      </c>
    </row>
    <row r="653" spans="1:17" hidden="1" x14ac:dyDescent="0.3">
      <c r="A653" t="s">
        <v>1437</v>
      </c>
      <c r="B653" t="s">
        <v>1438</v>
      </c>
      <c r="C653" t="str">
        <f>IFERROR(VLOOKUP(Table1[[#This Row],[Ticker]],[1]!Table1[[Symbol]:[Industry]],2,FALSE),"-")</f>
        <v>-</v>
      </c>
      <c r="D653" t="s">
        <v>230</v>
      </c>
      <c r="E653">
        <v>6802.0643382400003</v>
      </c>
      <c r="F653">
        <v>2497.6999999999998</v>
      </c>
      <c r="G653">
        <v>-10.662933222450199</v>
      </c>
      <c r="H653">
        <v>-4.3220618890421703</v>
      </c>
      <c r="I653">
        <v>-8.0759519325427203</v>
      </c>
      <c r="J653">
        <v>-1.1690149502351701</v>
      </c>
      <c r="K653">
        <v>2306.69887062826</v>
      </c>
      <c r="L653">
        <v>2179.7826950968101</v>
      </c>
      <c r="M653">
        <v>52.905495949901599</v>
      </c>
      <c r="N653">
        <v>0.70197595423709402</v>
      </c>
      <c r="O653">
        <v>7.1946190495255804</v>
      </c>
      <c r="P653">
        <v>45.215116279069697</v>
      </c>
      <c r="Q653">
        <v>8.9503684241896003E-2</v>
      </c>
    </row>
    <row r="654" spans="1:17" x14ac:dyDescent="0.3">
      <c r="A654" t="s">
        <v>1439</v>
      </c>
      <c r="B654" t="s">
        <v>1440</v>
      </c>
      <c r="C654" t="str">
        <f>IFERROR(VLOOKUP(Table1[[#This Row],[Ticker]],[1]!Table1[[Symbol]:[Industry]],2,FALSE),"-")</f>
        <v>-</v>
      </c>
      <c r="D654" t="s">
        <v>129</v>
      </c>
      <c r="E654">
        <v>6772.4875821599999</v>
      </c>
      <c r="F654">
        <v>624.6</v>
      </c>
      <c r="G654">
        <v>16.559955594167</v>
      </c>
      <c r="H654">
        <v>0.17041006452704299</v>
      </c>
      <c r="I654">
        <v>-14.288645658762</v>
      </c>
      <c r="J654">
        <v>-2.4634399865954002</v>
      </c>
      <c r="K654">
        <v>599.93037136919702</v>
      </c>
      <c r="L654">
        <v>566.50021076965595</v>
      </c>
      <c r="M654">
        <v>58.5595260395271</v>
      </c>
      <c r="N654">
        <v>0.80928955753938103</v>
      </c>
      <c r="O654">
        <v>34.7502401536983</v>
      </c>
      <c r="P654">
        <v>71.346272546464505</v>
      </c>
      <c r="Q654">
        <v>7.2261732887571997E-2</v>
      </c>
    </row>
    <row r="655" spans="1:17" hidden="1" x14ac:dyDescent="0.3">
      <c r="A655" t="s">
        <v>1441</v>
      </c>
      <c r="B655" t="s">
        <v>1442</v>
      </c>
      <c r="C655" t="str">
        <f>IFERROR(VLOOKUP(Table1[[#This Row],[Ticker]],[1]!Table1[[Symbol]:[Industry]],2,FALSE),"-")</f>
        <v>-</v>
      </c>
      <c r="D655" t="s">
        <v>1005</v>
      </c>
      <c r="E655">
        <v>6746.8437323999997</v>
      </c>
      <c r="F655">
        <v>131</v>
      </c>
      <c r="G655">
        <v>-12.1469381757524</v>
      </c>
      <c r="H655">
        <v>-2.0541014080017699</v>
      </c>
      <c r="I655">
        <v>-4.3038891018978003</v>
      </c>
      <c r="K655">
        <v>118.559164208989</v>
      </c>
      <c r="M655">
        <v>1.05563603616817</v>
      </c>
      <c r="N655">
        <v>0.86486486486486402</v>
      </c>
      <c r="O655">
        <v>0</v>
      </c>
      <c r="P655">
        <v>14.410480349344899</v>
      </c>
    </row>
    <row r="656" spans="1:17" x14ac:dyDescent="0.3">
      <c r="A656" t="s">
        <v>1443</v>
      </c>
      <c r="B656" t="s">
        <v>1444</v>
      </c>
      <c r="C656" t="str">
        <f>IFERROR(VLOOKUP(Table1[[#This Row],[Ticker]],[1]!Table1[[Symbol]:[Industry]],2,FALSE),"-")</f>
        <v>-</v>
      </c>
      <c r="D656" t="s">
        <v>480</v>
      </c>
      <c r="E656">
        <v>6690.7866039749997</v>
      </c>
      <c r="F656">
        <v>940.05</v>
      </c>
      <c r="G656">
        <v>68.029623495188204</v>
      </c>
      <c r="H656">
        <v>4.3548661724183502</v>
      </c>
      <c r="I656">
        <v>3.27081225065933</v>
      </c>
      <c r="J656">
        <v>3.2979254646107399</v>
      </c>
      <c r="K656">
        <v>844.95255220904005</v>
      </c>
      <c r="L656">
        <v>788.41036092284105</v>
      </c>
      <c r="M656">
        <v>73.615223006862394</v>
      </c>
      <c r="N656">
        <v>1.66390710924914</v>
      </c>
      <c r="O656">
        <v>8.8186798574543896</v>
      </c>
      <c r="P656">
        <v>96.745500209292501</v>
      </c>
      <c r="Q656">
        <v>0.16552754267132999</v>
      </c>
    </row>
    <row r="657" spans="1:17" hidden="1" x14ac:dyDescent="0.3">
      <c r="A657" t="s">
        <v>1445</v>
      </c>
      <c r="B657" t="s">
        <v>1446</v>
      </c>
      <c r="C657" t="str">
        <f>IFERROR(VLOOKUP(Table1[[#This Row],[Ticker]],[1]!Table1[[Symbol]:[Industry]],2,FALSE),"-")</f>
        <v>-</v>
      </c>
      <c r="D657" t="s">
        <v>218</v>
      </c>
      <c r="E657">
        <v>6688.58017905</v>
      </c>
      <c r="F657">
        <v>1294.5999999999999</v>
      </c>
      <c r="G657">
        <v>5429.6657574405599</v>
      </c>
      <c r="H657">
        <v>21.967748896658499</v>
      </c>
      <c r="I657">
        <v>714.07537743193598</v>
      </c>
      <c r="J657">
        <v>8.23153882285526</v>
      </c>
      <c r="K657">
        <v>946.27629801293904</v>
      </c>
      <c r="M657">
        <v>89.982634169021196</v>
      </c>
      <c r="N657">
        <v>2.89399206630842</v>
      </c>
      <c r="O657">
        <v>0</v>
      </c>
    </row>
    <row r="658" spans="1:17" x14ac:dyDescent="0.3">
      <c r="A658" t="s">
        <v>1447</v>
      </c>
      <c r="B658" t="s">
        <v>1448</v>
      </c>
      <c r="C658" t="str">
        <f>IFERROR(VLOOKUP(Table1[[#This Row],[Ticker]],[1]!Table1[[Symbol]:[Industry]],2,FALSE),"-")</f>
        <v>-</v>
      </c>
      <c r="D658" t="s">
        <v>620</v>
      </c>
      <c r="E658">
        <v>6675.3654439900001</v>
      </c>
      <c r="F658">
        <v>136.9</v>
      </c>
      <c r="G658">
        <v>-33.078415452376298</v>
      </c>
      <c r="H658">
        <v>1.22937130021132</v>
      </c>
      <c r="I658">
        <v>-14.5807209543882</v>
      </c>
      <c r="J658">
        <v>-2.6363334250542998</v>
      </c>
      <c r="K658">
        <v>131.835572352957</v>
      </c>
      <c r="L658">
        <v>139.01529277249099</v>
      </c>
      <c r="M658">
        <v>53.437354792157798</v>
      </c>
      <c r="N658">
        <v>0.753336480453209</v>
      </c>
      <c r="O658">
        <v>30.788897005113199</v>
      </c>
      <c r="P658">
        <v>25.022831050228302</v>
      </c>
      <c r="Q658">
        <v>-0.106033065616517</v>
      </c>
    </row>
    <row r="659" spans="1:17" x14ac:dyDescent="0.3">
      <c r="A659" t="s">
        <v>1449</v>
      </c>
      <c r="B659" t="s">
        <v>1450</v>
      </c>
      <c r="C659" t="str">
        <f>IFERROR(VLOOKUP(Table1[[#This Row],[Ticker]],[1]!Table1[[Symbol]:[Industry]],2,FALSE),"-")</f>
        <v>-</v>
      </c>
      <c r="D659" t="s">
        <v>49</v>
      </c>
      <c r="E659">
        <v>6672.4667713999997</v>
      </c>
      <c r="F659">
        <v>74.3</v>
      </c>
      <c r="G659">
        <v>166.828563705899</v>
      </c>
      <c r="H659">
        <v>10.8353975236713</v>
      </c>
      <c r="I659">
        <v>48.767429885812497</v>
      </c>
      <c r="J659">
        <v>-0.71715074075294005</v>
      </c>
      <c r="K659">
        <v>69.723216485170397</v>
      </c>
      <c r="L659">
        <v>59.263029927415502</v>
      </c>
      <c r="M659">
        <v>56.524297953413601</v>
      </c>
      <c r="N659">
        <v>2.1904249722359901</v>
      </c>
      <c r="O659">
        <v>34.0915208613728</v>
      </c>
      <c r="P659">
        <v>211.530398322851</v>
      </c>
      <c r="Q659">
        <v>7.8861897826637994E-2</v>
      </c>
    </row>
    <row r="660" spans="1:17" x14ac:dyDescent="0.3">
      <c r="A660" t="s">
        <v>1451</v>
      </c>
      <c r="B660" t="s">
        <v>1452</v>
      </c>
      <c r="C660" t="str">
        <f>IFERROR(VLOOKUP(Table1[[#This Row],[Ticker]],[1]!Table1[[Symbol]:[Industry]],2,FALSE),"-")</f>
        <v>-</v>
      </c>
      <c r="D660" t="s">
        <v>1453</v>
      </c>
      <c r="E660">
        <v>6652.2339324000004</v>
      </c>
      <c r="F660">
        <v>869.1</v>
      </c>
      <c r="G660">
        <v>-1.72260094394254</v>
      </c>
      <c r="H660">
        <v>16.023745980721699</v>
      </c>
      <c r="I660">
        <v>-8.5335332117040306</v>
      </c>
      <c r="J660">
        <v>-8.8086310463752504</v>
      </c>
      <c r="K660">
        <v>754.69859710807896</v>
      </c>
      <c r="L660">
        <v>744.45165552362801</v>
      </c>
      <c r="M660">
        <v>63.275448349298401</v>
      </c>
      <c r="N660">
        <v>0.96678989092165502</v>
      </c>
      <c r="O660">
        <v>13.8419054193993</v>
      </c>
      <c r="P660">
        <v>46.931530008453002</v>
      </c>
      <c r="Q660">
        <v>-7.1115577058670004E-3</v>
      </c>
    </row>
    <row r="661" spans="1:17" hidden="1" x14ac:dyDescent="0.3">
      <c r="A661" t="s">
        <v>1454</v>
      </c>
      <c r="B661" t="s">
        <v>1455</v>
      </c>
      <c r="C661" t="str">
        <f>IFERROR(VLOOKUP(Table1[[#This Row],[Ticker]],[1]!Table1[[Symbol]:[Industry]],2,FALSE),"-")</f>
        <v>-</v>
      </c>
      <c r="D661" t="s">
        <v>1283</v>
      </c>
      <c r="E661">
        <v>6636.6662775300001</v>
      </c>
      <c r="F661">
        <v>1381.74</v>
      </c>
      <c r="G661">
        <v>-19.090901188777401</v>
      </c>
      <c r="H661">
        <v>-4.1004105767261896</v>
      </c>
      <c r="I661">
        <v>-5.44059834180959</v>
      </c>
      <c r="J661">
        <v>-4.7326289150414098</v>
      </c>
      <c r="K661">
        <v>1366.2206591716199</v>
      </c>
      <c r="L661">
        <v>1335.68098447753</v>
      </c>
      <c r="M661">
        <v>77.088001342421407</v>
      </c>
      <c r="N661">
        <v>0.65791442758995899</v>
      </c>
      <c r="O661">
        <v>2.7544979518577999</v>
      </c>
      <c r="P661">
        <v>10.8362411262182</v>
      </c>
      <c r="Q661">
        <v>-5.5078309021881003E-2</v>
      </c>
    </row>
    <row r="662" spans="1:17" x14ac:dyDescent="0.3">
      <c r="A662" t="s">
        <v>1456</v>
      </c>
      <c r="B662" t="s">
        <v>1457</v>
      </c>
      <c r="C662" t="str">
        <f>IFERROR(VLOOKUP(Table1[[#This Row],[Ticker]],[1]!Table1[[Symbol]:[Industry]],2,FALSE),"-")</f>
        <v>-</v>
      </c>
      <c r="D662" t="s">
        <v>197</v>
      </c>
      <c r="E662">
        <v>6635.3580329599999</v>
      </c>
      <c r="F662">
        <v>1637.6</v>
      </c>
      <c r="G662">
        <v>73.454795215360605</v>
      </c>
      <c r="H662">
        <v>11.2439574713397</v>
      </c>
      <c r="I662">
        <v>62.2034721178943</v>
      </c>
      <c r="J662">
        <v>1.54962808981131</v>
      </c>
      <c r="K662">
        <v>1474.99528839147</v>
      </c>
      <c r="L662">
        <v>1259.40730226354</v>
      </c>
      <c r="M662">
        <v>60.921668727110699</v>
      </c>
      <c r="N662">
        <v>0.72102056827190997</v>
      </c>
      <c r="O662">
        <v>6.7690522716170101</v>
      </c>
      <c r="P662">
        <v>104.69999999999899</v>
      </c>
      <c r="Q662">
        <v>3.0124250307378999E-2</v>
      </c>
    </row>
    <row r="663" spans="1:17" hidden="1" x14ac:dyDescent="0.3">
      <c r="A663" t="s">
        <v>1458</v>
      </c>
      <c r="B663" t="s">
        <v>1459</v>
      </c>
      <c r="C663" t="str">
        <f>IFERROR(VLOOKUP(Table1[[#This Row],[Ticker]],[1]!Table1[[Symbol]:[Industry]],2,FALSE),"-")</f>
        <v>-</v>
      </c>
      <c r="D663" t="s">
        <v>230</v>
      </c>
      <c r="E663">
        <v>6629.9575043799996</v>
      </c>
      <c r="F663">
        <v>2887.4</v>
      </c>
      <c r="G663">
        <v>53.859977125989801</v>
      </c>
      <c r="H663">
        <v>21.756575585039801</v>
      </c>
      <c r="I663">
        <v>5.5745333547270999</v>
      </c>
      <c r="J663">
        <v>-5.3872664398002597</v>
      </c>
      <c r="K663">
        <v>2542.8090469906401</v>
      </c>
      <c r="L663">
        <v>2198.6339446009001</v>
      </c>
      <c r="M663">
        <v>55.483530777524102</v>
      </c>
      <c r="N663">
        <v>1.8649117273896301</v>
      </c>
      <c r="O663">
        <v>9.7457920620627601</v>
      </c>
      <c r="P663">
        <v>88.411092985318106</v>
      </c>
      <c r="Q663">
        <v>0.161412374512517</v>
      </c>
    </row>
    <row r="664" spans="1:17" x14ac:dyDescent="0.3">
      <c r="A664" t="s">
        <v>1460</v>
      </c>
      <c r="B664" t="s">
        <v>1461</v>
      </c>
      <c r="C664" t="str">
        <f>IFERROR(VLOOKUP(Table1[[#This Row],[Ticker]],[1]!Table1[[Symbol]:[Industry]],2,FALSE),"-")</f>
        <v>-</v>
      </c>
      <c r="D664" t="s">
        <v>1462</v>
      </c>
      <c r="E664">
        <v>6579.1048680000004</v>
      </c>
      <c r="F664">
        <v>504</v>
      </c>
      <c r="G664">
        <v>-27.1393299562049</v>
      </c>
      <c r="H664">
        <v>-0.74431504051683794</v>
      </c>
      <c r="I664">
        <v>5.0177797761879201</v>
      </c>
      <c r="J664">
        <v>-0.80517320836981499</v>
      </c>
      <c r="K664">
        <v>501.23018914345801</v>
      </c>
      <c r="L664">
        <v>498.674076852327</v>
      </c>
      <c r="M664">
        <v>54.026994928776404</v>
      </c>
      <c r="N664">
        <v>1.3007740692607099</v>
      </c>
      <c r="O664">
        <v>32.807539682539598</v>
      </c>
      <c r="P664">
        <v>28.883774453394601</v>
      </c>
      <c r="Q664">
        <v>4.9400123904153E-2</v>
      </c>
    </row>
    <row r="665" spans="1:17" x14ac:dyDescent="0.3">
      <c r="A665" t="s">
        <v>1463</v>
      </c>
      <c r="B665" t="s">
        <v>1464</v>
      </c>
      <c r="C665" t="str">
        <f>IFERROR(VLOOKUP(Table1[[#This Row],[Ticker]],[1]!Table1[[Symbol]:[Industry]],2,FALSE),"-")</f>
        <v>-</v>
      </c>
      <c r="D665" t="s">
        <v>197</v>
      </c>
      <c r="E665">
        <v>6547.4995585999995</v>
      </c>
      <c r="F665">
        <v>2202.1999999999998</v>
      </c>
      <c r="G665">
        <v>156.902486224548</v>
      </c>
      <c r="H665">
        <v>33.2205170039976</v>
      </c>
      <c r="I665">
        <v>54.809626053808998</v>
      </c>
      <c r="J665">
        <v>17.7487313015856</v>
      </c>
      <c r="K665">
        <v>1667.9158399021401</v>
      </c>
      <c r="L665">
        <v>1363.1360123125401</v>
      </c>
      <c r="M665">
        <v>92.817189189446097</v>
      </c>
      <c r="N665">
        <v>1.825002733629</v>
      </c>
      <c r="O665">
        <v>0.98991917173736299</v>
      </c>
      <c r="P665">
        <v>189.534577964764</v>
      </c>
      <c r="Q665">
        <v>0.10936197355244701</v>
      </c>
    </row>
    <row r="666" spans="1:17" x14ac:dyDescent="0.3">
      <c r="A666" t="s">
        <v>1465</v>
      </c>
      <c r="B666" t="s">
        <v>1466</v>
      </c>
      <c r="C666" t="str">
        <f>IFERROR(VLOOKUP(Table1[[#This Row],[Ticker]],[1]!Table1[[Symbol]:[Industry]],2,FALSE),"-")</f>
        <v>-</v>
      </c>
      <c r="D666" t="s">
        <v>104</v>
      </c>
      <c r="E666">
        <v>6538.3615151000004</v>
      </c>
      <c r="F666">
        <v>1373</v>
      </c>
      <c r="G666">
        <v>-30.206541332114899</v>
      </c>
      <c r="H666">
        <v>-6.4825381746645503</v>
      </c>
      <c r="I666">
        <v>-17.930049788260199</v>
      </c>
      <c r="J666">
        <v>-2.6718907321188201</v>
      </c>
      <c r="K666">
        <v>1367.1370469308799</v>
      </c>
      <c r="L666">
        <v>1400.1762125606001</v>
      </c>
      <c r="M666">
        <v>55.136234443312297</v>
      </c>
      <c r="N666">
        <v>0.77040514642126601</v>
      </c>
      <c r="O666">
        <v>22.356154406409299</v>
      </c>
      <c r="P666">
        <v>9.84</v>
      </c>
      <c r="Q666">
        <v>-0.15469993619000499</v>
      </c>
    </row>
    <row r="667" spans="1:17" x14ac:dyDescent="0.3">
      <c r="A667" t="s">
        <v>1467</v>
      </c>
      <c r="B667" t="s">
        <v>1468</v>
      </c>
      <c r="C667" t="str">
        <f>IFERROR(VLOOKUP(Table1[[#This Row],[Ticker]],[1]!Table1[[Symbol]:[Industry]],2,FALSE),"-")</f>
        <v>-</v>
      </c>
      <c r="D667" t="s">
        <v>388</v>
      </c>
      <c r="E667">
        <v>6523.6262593370002</v>
      </c>
      <c r="F667">
        <v>209.99</v>
      </c>
      <c r="G667">
        <v>207.821562366622</v>
      </c>
      <c r="H667">
        <v>7.6293385186112399</v>
      </c>
      <c r="I667">
        <v>9.0644135669254897</v>
      </c>
      <c r="J667">
        <v>5.2445253013620903</v>
      </c>
      <c r="K667">
        <v>187.12478209701999</v>
      </c>
      <c r="L667">
        <v>154.513100412894</v>
      </c>
      <c r="M667">
        <v>76.118794527605104</v>
      </c>
      <c r="N667">
        <v>1.231960521397</v>
      </c>
      <c r="O667">
        <v>2.2905852659650301</v>
      </c>
      <c r="P667">
        <v>241.72497965825801</v>
      </c>
      <c r="Q667">
        <v>9.4972270240666998E-2</v>
      </c>
    </row>
    <row r="668" spans="1:17" x14ac:dyDescent="0.3">
      <c r="A668" t="s">
        <v>1469</v>
      </c>
      <c r="B668" t="s">
        <v>1470</v>
      </c>
      <c r="C668" t="str">
        <f>IFERROR(VLOOKUP(Table1[[#This Row],[Ticker]],[1]!Table1[[Symbol]:[Industry]],2,FALSE),"-")</f>
        <v>-</v>
      </c>
      <c r="D668" t="s">
        <v>140</v>
      </c>
      <c r="E668">
        <v>6506.9773059999998</v>
      </c>
      <c r="F668">
        <v>923.5</v>
      </c>
      <c r="G668">
        <v>25.3840095762517</v>
      </c>
      <c r="H668">
        <v>-1.0557194416012601</v>
      </c>
      <c r="I668">
        <v>-6.8094663613899096</v>
      </c>
      <c r="J668">
        <v>-7.50034680908509</v>
      </c>
      <c r="K668">
        <v>891.60505511344797</v>
      </c>
      <c r="L668">
        <v>818.037613287662</v>
      </c>
      <c r="M668">
        <v>47.840774395652403</v>
      </c>
      <c r="N668">
        <v>1.26170129818386</v>
      </c>
      <c r="O668">
        <v>8.6085544125609204</v>
      </c>
      <c r="P668">
        <v>53.660565723793603</v>
      </c>
      <c r="Q668">
        <v>1.7500915110852E-2</v>
      </c>
    </row>
    <row r="669" spans="1:17" x14ac:dyDescent="0.3">
      <c r="A669" t="s">
        <v>1471</v>
      </c>
      <c r="B669" t="s">
        <v>1472</v>
      </c>
      <c r="C669" t="str">
        <f>IFERROR(VLOOKUP(Table1[[#This Row],[Ticker]],[1]!Table1[[Symbol]:[Industry]],2,FALSE),"-")</f>
        <v>-</v>
      </c>
      <c r="D669" t="s">
        <v>391</v>
      </c>
      <c r="E669">
        <v>6499.9727115249998</v>
      </c>
      <c r="F669">
        <v>210.95</v>
      </c>
      <c r="G669">
        <v>212.590491442748</v>
      </c>
      <c r="H669">
        <v>4.5749344537708803</v>
      </c>
      <c r="I669">
        <v>38.7279022674904</v>
      </c>
      <c r="J669">
        <v>-8.7545111835675495</v>
      </c>
      <c r="K669">
        <v>187.77297064926699</v>
      </c>
      <c r="L669">
        <v>143.93369639445299</v>
      </c>
      <c r="M669">
        <v>46.405833897108501</v>
      </c>
      <c r="N669">
        <v>0.84963286379841196</v>
      </c>
      <c r="O669">
        <v>13.7236311922256</v>
      </c>
      <c r="P669">
        <v>249.834162520729</v>
      </c>
      <c r="Q669">
        <v>9.4898003657961999E-2</v>
      </c>
    </row>
    <row r="670" spans="1:17" hidden="1" x14ac:dyDescent="0.3">
      <c r="A670" t="s">
        <v>1473</v>
      </c>
      <c r="B670" t="s">
        <v>1474</v>
      </c>
      <c r="C670" t="str">
        <f>IFERROR(VLOOKUP(Table1[[#This Row],[Ticker]],[1]!Table1[[Symbol]:[Industry]],2,FALSE),"-")</f>
        <v>-</v>
      </c>
      <c r="D670" t="s">
        <v>662</v>
      </c>
      <c r="E670">
        <v>6498.8148914100002</v>
      </c>
      <c r="F670">
        <v>450.9</v>
      </c>
      <c r="G670">
        <v>-16.137435667254799</v>
      </c>
      <c r="H670">
        <v>3.4012627747551698</v>
      </c>
      <c r="I670">
        <v>-11.5504832810552</v>
      </c>
      <c r="J670">
        <v>-0.282469343809923</v>
      </c>
      <c r="K670">
        <v>436.39222937025801</v>
      </c>
      <c r="L670">
        <v>441.20906156434802</v>
      </c>
      <c r="M670">
        <v>70.980491616623496</v>
      </c>
      <c r="N670">
        <v>0.98651396166747096</v>
      </c>
      <c r="O670">
        <v>25.2051452650255</v>
      </c>
      <c r="P670">
        <v>14.732824427480899</v>
      </c>
      <c r="Q670">
        <v>-3.7824086983808E-2</v>
      </c>
    </row>
    <row r="671" spans="1:17" hidden="1" x14ac:dyDescent="0.3">
      <c r="A671" t="s">
        <v>1475</v>
      </c>
      <c r="B671" t="s">
        <v>1476</v>
      </c>
      <c r="C671" t="str">
        <f>IFERROR(VLOOKUP(Table1[[#This Row],[Ticker]],[1]!Table1[[Symbol]:[Industry]],2,FALSE),"-")</f>
        <v>-</v>
      </c>
      <c r="D671" t="s">
        <v>1283</v>
      </c>
      <c r="E671">
        <v>6496.9056107910001</v>
      </c>
      <c r="F671">
        <v>1157.94</v>
      </c>
      <c r="G671">
        <v>-19.2284539603212</v>
      </c>
      <c r="H671">
        <v>-4.2109898656317002</v>
      </c>
      <c r="I671">
        <v>-5.78046585603692</v>
      </c>
      <c r="J671">
        <v>-2.08219655155093</v>
      </c>
      <c r="K671">
        <v>1145.6693957033799</v>
      </c>
      <c r="L671">
        <v>1119.4771776795601</v>
      </c>
      <c r="M671">
        <v>63.340787818078198</v>
      </c>
      <c r="N671">
        <v>0.799986745750356</v>
      </c>
      <c r="O671">
        <v>14.460162011848601</v>
      </c>
      <c r="P671">
        <v>33.740659036047099</v>
      </c>
    </row>
    <row r="672" spans="1:17" x14ac:dyDescent="0.3">
      <c r="A672" t="s">
        <v>1477</v>
      </c>
      <c r="B672" t="s">
        <v>1478</v>
      </c>
      <c r="C672" t="str">
        <f>IFERROR(VLOOKUP(Table1[[#This Row],[Ticker]],[1]!Table1[[Symbol]:[Industry]],2,FALSE),"-")</f>
        <v>-</v>
      </c>
      <c r="D672" t="s">
        <v>414</v>
      </c>
      <c r="E672">
        <v>6492.4617865800001</v>
      </c>
      <c r="F672">
        <v>283.64999999999998</v>
      </c>
      <c r="G672">
        <v>-44.041054888733697</v>
      </c>
      <c r="H672">
        <v>-2.2140498294409499</v>
      </c>
      <c r="I672">
        <v>-31.532948372855198</v>
      </c>
      <c r="J672">
        <v>-9.0289628304902596</v>
      </c>
      <c r="K672">
        <v>290.64438457602103</v>
      </c>
      <c r="L672">
        <v>323.81501770197798</v>
      </c>
      <c r="M672">
        <v>38.184108656412199</v>
      </c>
      <c r="N672">
        <v>2.1811353411894401</v>
      </c>
      <c r="O672">
        <v>66.014454433280406</v>
      </c>
      <c r="P672">
        <v>9.8779779198140591</v>
      </c>
      <c r="Q672">
        <v>-1.6531784657807001E-2</v>
      </c>
    </row>
    <row r="673" spans="1:17" x14ac:dyDescent="0.3">
      <c r="A673" t="s">
        <v>1479</v>
      </c>
      <c r="B673" t="s">
        <v>1480</v>
      </c>
      <c r="C673" t="str">
        <f>IFERROR(VLOOKUP(Table1[[#This Row],[Ticker]],[1]!Table1[[Symbol]:[Industry]],2,FALSE),"-")</f>
        <v>-</v>
      </c>
      <c r="D673" t="s">
        <v>378</v>
      </c>
      <c r="E673">
        <v>6396.1611792000003</v>
      </c>
      <c r="F673">
        <v>130.38</v>
      </c>
      <c r="G673">
        <v>59.699724332045399</v>
      </c>
      <c r="H673">
        <v>12.319181154611</v>
      </c>
      <c r="I673">
        <v>32.243716845614003</v>
      </c>
      <c r="J673">
        <v>-16.598960057274699</v>
      </c>
      <c r="K673">
        <v>111.79035984055299</v>
      </c>
      <c r="L673">
        <v>95.997414636821802</v>
      </c>
      <c r="M673">
        <v>57.410117689448398</v>
      </c>
      <c r="N673">
        <v>3.6290362173706701</v>
      </c>
      <c r="O673">
        <v>19.2667587053229</v>
      </c>
      <c r="P673">
        <v>100.430438124519</v>
      </c>
      <c r="Q673">
        <v>6.0389713378838999E-2</v>
      </c>
    </row>
    <row r="674" spans="1:17" x14ac:dyDescent="0.3">
      <c r="A674" t="s">
        <v>1481</v>
      </c>
      <c r="B674" t="s">
        <v>1482</v>
      </c>
      <c r="C674" t="str">
        <f>IFERROR(VLOOKUP(Table1[[#This Row],[Ticker]],[1]!Table1[[Symbol]:[Industry]],2,FALSE),"-")</f>
        <v>-</v>
      </c>
      <c r="D674" t="s">
        <v>24</v>
      </c>
      <c r="E674">
        <v>6388.4181883949996</v>
      </c>
      <c r="F674">
        <v>378.15</v>
      </c>
      <c r="G674">
        <v>8.4479367051775007</v>
      </c>
      <c r="H674">
        <v>4.26148101872033</v>
      </c>
      <c r="I674">
        <v>-16.4608840521221</v>
      </c>
      <c r="J674">
        <v>1.4155857788007999</v>
      </c>
      <c r="K674">
        <v>353.82931521430498</v>
      </c>
      <c r="L674">
        <v>351.03941534065399</v>
      </c>
      <c r="M674">
        <v>79.988617409431399</v>
      </c>
      <c r="N674">
        <v>1.6027229431429899</v>
      </c>
      <c r="O674">
        <v>11.662038873462899</v>
      </c>
      <c r="P674">
        <v>35.440544412607402</v>
      </c>
      <c r="Q674">
        <v>-3.5353009788418002E-2</v>
      </c>
    </row>
    <row r="675" spans="1:17" hidden="1" x14ac:dyDescent="0.3">
      <c r="A675" t="s">
        <v>1483</v>
      </c>
      <c r="B675" t="s">
        <v>1484</v>
      </c>
      <c r="C675" t="str">
        <f>IFERROR(VLOOKUP(Table1[[#This Row],[Ticker]],[1]!Table1[[Symbol]:[Industry]],2,FALSE),"-")</f>
        <v>-</v>
      </c>
      <c r="D675" t="s">
        <v>46</v>
      </c>
      <c r="E675">
        <v>6347.84</v>
      </c>
      <c r="F675">
        <v>92</v>
      </c>
      <c r="G675">
        <v>-34.557418525097297</v>
      </c>
      <c r="H675">
        <v>-4.9040660778612297</v>
      </c>
      <c r="I675">
        <v>-2.0127923154274399</v>
      </c>
      <c r="J675">
        <v>-2.1679836262983398</v>
      </c>
      <c r="K675">
        <v>92.098486022311405</v>
      </c>
      <c r="L675">
        <v>93.161903475494597</v>
      </c>
      <c r="M675">
        <v>53.081674366169402</v>
      </c>
      <c r="N675">
        <v>1.4750000000000001</v>
      </c>
      <c r="O675">
        <v>11.9565217391304</v>
      </c>
      <c r="P675">
        <v>8.2352941176470509</v>
      </c>
    </row>
    <row r="676" spans="1:17" hidden="1" x14ac:dyDescent="0.3">
      <c r="A676" t="s">
        <v>1485</v>
      </c>
      <c r="B676" t="s">
        <v>1486</v>
      </c>
      <c r="C676" t="str">
        <f>IFERROR(VLOOKUP(Table1[[#This Row],[Ticker]],[1]!Table1[[Symbol]:[Industry]],2,FALSE),"-")</f>
        <v>-</v>
      </c>
      <c r="D676" t="s">
        <v>21</v>
      </c>
      <c r="E676">
        <v>6345.205272575</v>
      </c>
      <c r="F676">
        <v>536.35</v>
      </c>
      <c r="G676">
        <v>4.3554445454420403</v>
      </c>
      <c r="H676">
        <v>5.80862879964433</v>
      </c>
      <c r="I676">
        <v>-13.8256145229621</v>
      </c>
      <c r="J676">
        <v>-1.33634062426994</v>
      </c>
      <c r="K676">
        <v>471.67760043480899</v>
      </c>
      <c r="L676">
        <v>459.541064502116</v>
      </c>
      <c r="M676">
        <v>70.033006391338006</v>
      </c>
      <c r="N676">
        <v>1.52924831707667</v>
      </c>
      <c r="O676">
        <v>11.6808054442062</v>
      </c>
      <c r="P676">
        <v>37.490387080235799</v>
      </c>
      <c r="Q676">
        <v>0.11775456853904399</v>
      </c>
    </row>
    <row r="677" spans="1:17" x14ac:dyDescent="0.3">
      <c r="A677" t="s">
        <v>1487</v>
      </c>
      <c r="B677" t="s">
        <v>1488</v>
      </c>
      <c r="C677" t="str">
        <f>IFERROR(VLOOKUP(Table1[[#This Row],[Ticker]],[1]!Table1[[Symbol]:[Industry]],2,FALSE),"-")</f>
        <v>-</v>
      </c>
      <c r="D677" t="s">
        <v>1489</v>
      </c>
      <c r="E677">
        <v>6305.4937580099904</v>
      </c>
      <c r="F677">
        <v>198.05</v>
      </c>
      <c r="G677">
        <v>-36.942033909712698</v>
      </c>
      <c r="H677">
        <v>0.75341006211756101</v>
      </c>
      <c r="I677">
        <v>-9.8170519503158697</v>
      </c>
      <c r="J677">
        <v>1.2414611064468599</v>
      </c>
      <c r="K677">
        <v>189.48384517755099</v>
      </c>
      <c r="L677">
        <v>190.23051815897901</v>
      </c>
      <c r="M677">
        <v>66.316123739963402</v>
      </c>
      <c r="N677">
        <v>1.48252134407416</v>
      </c>
      <c r="O677">
        <v>19.237566271143599</v>
      </c>
      <c r="P677">
        <v>16.774764150943401</v>
      </c>
      <c r="Q677">
        <v>-0.102076561262709</v>
      </c>
    </row>
    <row r="678" spans="1:17" x14ac:dyDescent="0.3">
      <c r="A678" t="s">
        <v>1490</v>
      </c>
      <c r="B678" t="s">
        <v>1491</v>
      </c>
      <c r="C678" t="str">
        <f>IFERROR(VLOOKUP(Table1[[#This Row],[Ticker]],[1]!Table1[[Symbol]:[Industry]],2,FALSE),"-")</f>
        <v>-</v>
      </c>
      <c r="D678" t="s">
        <v>46</v>
      </c>
      <c r="E678">
        <v>6303.9205609519904</v>
      </c>
      <c r="F678">
        <v>224.56</v>
      </c>
      <c r="G678">
        <v>152.74606406196699</v>
      </c>
      <c r="H678">
        <v>22.432814347789801</v>
      </c>
      <c r="I678">
        <v>53.664322326049501</v>
      </c>
      <c r="J678">
        <v>-9.2731930236425608</v>
      </c>
      <c r="K678">
        <v>199.39542286774301</v>
      </c>
      <c r="L678">
        <v>162.40178878883401</v>
      </c>
      <c r="M678">
        <v>49.845125580129803</v>
      </c>
      <c r="N678">
        <v>1.4633679134931901</v>
      </c>
      <c r="O678">
        <v>10.8835055219095</v>
      </c>
      <c r="P678">
        <v>182.643171806167</v>
      </c>
      <c r="Q678">
        <v>6.1276740936392002E-2</v>
      </c>
    </row>
    <row r="679" spans="1:17" x14ac:dyDescent="0.3">
      <c r="A679" t="s">
        <v>1492</v>
      </c>
      <c r="B679" t="s">
        <v>1493</v>
      </c>
      <c r="C679" t="str">
        <f>IFERROR(VLOOKUP(Table1[[#This Row],[Ticker]],[1]!Table1[[Symbol]:[Industry]],2,FALSE),"-")</f>
        <v>-</v>
      </c>
      <c r="D679" t="s">
        <v>46</v>
      </c>
      <c r="E679">
        <v>6285.9119109499998</v>
      </c>
      <c r="F679">
        <v>830.75</v>
      </c>
      <c r="G679">
        <v>150.59020449408499</v>
      </c>
      <c r="H679">
        <v>19.934043337843999</v>
      </c>
      <c r="I679">
        <v>30.010228609978</v>
      </c>
      <c r="J679">
        <v>-6.6880792656015302</v>
      </c>
      <c r="K679">
        <v>740.59564651286098</v>
      </c>
      <c r="L679">
        <v>593.27073546721704</v>
      </c>
      <c r="M679">
        <v>51.537415798273102</v>
      </c>
      <c r="N679">
        <v>0.93388171986974</v>
      </c>
      <c r="O679">
        <v>10.141438459223499</v>
      </c>
      <c r="P679">
        <v>180.896027049873</v>
      </c>
      <c r="Q679">
        <v>0.15778456594409901</v>
      </c>
    </row>
    <row r="680" spans="1:17" hidden="1" x14ac:dyDescent="0.3">
      <c r="A680" t="s">
        <v>1494</v>
      </c>
      <c r="B680" t="s">
        <v>1495</v>
      </c>
      <c r="C680" t="str">
        <f>IFERROR(VLOOKUP(Table1[[#This Row],[Ticker]],[1]!Table1[[Symbol]:[Industry]],2,FALSE),"-")</f>
        <v>-</v>
      </c>
      <c r="D680" t="s">
        <v>1005</v>
      </c>
      <c r="E680">
        <v>6266.1528877000001</v>
      </c>
      <c r="F680">
        <v>101</v>
      </c>
      <c r="M680">
        <v>50</v>
      </c>
      <c r="N680">
        <v>1</v>
      </c>
    </row>
    <row r="681" spans="1:17" x14ac:dyDescent="0.3">
      <c r="A681" t="s">
        <v>1496</v>
      </c>
      <c r="B681" t="s">
        <v>1497</v>
      </c>
      <c r="C681" t="str">
        <f>IFERROR(VLOOKUP(Table1[[#This Row],[Ticker]],[1]!Table1[[Symbol]:[Industry]],2,FALSE),"-")</f>
        <v>-</v>
      </c>
      <c r="D681" t="s">
        <v>998</v>
      </c>
      <c r="E681">
        <v>6249.3877425000001</v>
      </c>
      <c r="F681">
        <v>136.25</v>
      </c>
      <c r="G681">
        <v>-13.015751858430701</v>
      </c>
      <c r="H681">
        <v>-12.780801601057901</v>
      </c>
      <c r="I681">
        <v>-34.711010895998903</v>
      </c>
      <c r="J681">
        <v>-7.8406604640237099</v>
      </c>
      <c r="K681">
        <v>151.125187097413</v>
      </c>
      <c r="L681">
        <v>160.67136054179599</v>
      </c>
      <c r="M681">
        <v>29.1187974036756</v>
      </c>
      <c r="N681">
        <v>1.83957692681576</v>
      </c>
      <c r="O681">
        <v>54.568807339449499</v>
      </c>
      <c r="P681">
        <v>15.6130674586338</v>
      </c>
      <c r="Q681">
        <v>2.8501017761217998E-2</v>
      </c>
    </row>
    <row r="682" spans="1:17" x14ac:dyDescent="0.3">
      <c r="A682" t="s">
        <v>1498</v>
      </c>
      <c r="B682" t="s">
        <v>1499</v>
      </c>
      <c r="C682" t="str">
        <f>IFERROR(VLOOKUP(Table1[[#This Row],[Ticker]],[1]!Table1[[Symbol]:[Industry]],2,FALSE),"-")</f>
        <v>-</v>
      </c>
      <c r="D682" t="s">
        <v>162</v>
      </c>
      <c r="E682">
        <v>6238.4136337500004</v>
      </c>
      <c r="F682">
        <v>901.15</v>
      </c>
      <c r="G682">
        <v>57.858830323771897</v>
      </c>
      <c r="H682">
        <v>6.5851376590687796</v>
      </c>
      <c r="I682">
        <v>52.5025005273733</v>
      </c>
      <c r="J682">
        <v>-0.53233782821599696</v>
      </c>
      <c r="K682">
        <v>781.35109132306604</v>
      </c>
      <c r="L682">
        <v>629.36445064068505</v>
      </c>
      <c r="M682">
        <v>75.733054813166703</v>
      </c>
      <c r="N682">
        <v>0.80013792570351505</v>
      </c>
      <c r="O682">
        <v>5.38756033956611</v>
      </c>
      <c r="P682">
        <v>106.165637153969</v>
      </c>
      <c r="Q682">
        <v>-1.5356396578396001E-2</v>
      </c>
    </row>
    <row r="683" spans="1:17" hidden="1" x14ac:dyDescent="0.3">
      <c r="A683" t="s">
        <v>1500</v>
      </c>
      <c r="B683" t="s">
        <v>1501</v>
      </c>
      <c r="C683" t="str">
        <f>IFERROR(VLOOKUP(Table1[[#This Row],[Ticker]],[1]!Table1[[Symbol]:[Industry]],2,FALSE),"-")</f>
        <v>-</v>
      </c>
      <c r="D683" t="s">
        <v>43</v>
      </c>
      <c r="E683">
        <v>6146.7261145000002</v>
      </c>
      <c r="F683">
        <v>3995.35</v>
      </c>
      <c r="G683">
        <v>-11.3837096049095</v>
      </c>
      <c r="H683">
        <v>-7.6735782729831898</v>
      </c>
      <c r="I683">
        <v>7.7480742284730297</v>
      </c>
      <c r="J683">
        <v>-4.4931946471615403</v>
      </c>
      <c r="K683">
        <v>4009.5879059106401</v>
      </c>
      <c r="L683">
        <v>3712.7089706944898</v>
      </c>
      <c r="M683">
        <v>32.701680328827599</v>
      </c>
      <c r="N683">
        <v>0.83087865744508804</v>
      </c>
      <c r="O683">
        <v>13.194088127448101</v>
      </c>
      <c r="P683">
        <v>26.475150364039202</v>
      </c>
      <c r="Q683">
        <v>-6.0492371737573998E-2</v>
      </c>
    </row>
    <row r="684" spans="1:17" hidden="1" x14ac:dyDescent="0.3">
      <c r="A684" t="s">
        <v>1502</v>
      </c>
      <c r="B684" t="s">
        <v>1503</v>
      </c>
      <c r="C684" t="str">
        <f>IFERROR(VLOOKUP(Table1[[#This Row],[Ticker]],[1]!Table1[[Symbol]:[Industry]],2,FALSE),"-")</f>
        <v>-</v>
      </c>
      <c r="D684" t="s">
        <v>119</v>
      </c>
      <c r="E684">
        <v>6141.7045875650001</v>
      </c>
      <c r="F684">
        <v>536.04999999999995</v>
      </c>
      <c r="G684">
        <v>-26.594714562393399</v>
      </c>
      <c r="H684">
        <v>0.98482281102764502</v>
      </c>
      <c r="I684">
        <v>-12.8552812005163</v>
      </c>
      <c r="J684">
        <v>2.2755752060220602</v>
      </c>
      <c r="K684">
        <v>506.080536363877</v>
      </c>
      <c r="L684">
        <v>520.64080388858895</v>
      </c>
      <c r="M684">
        <v>70.651657877331502</v>
      </c>
      <c r="N684">
        <v>4.0057986779904997</v>
      </c>
      <c r="O684">
        <v>17.517022665796102</v>
      </c>
      <c r="P684">
        <v>14.785867237687301</v>
      </c>
      <c r="Q684">
        <v>1.0553338368846E-2</v>
      </c>
    </row>
    <row r="685" spans="1:17" x14ac:dyDescent="0.3">
      <c r="A685" t="s">
        <v>1504</v>
      </c>
      <c r="B685" t="s">
        <v>1505</v>
      </c>
      <c r="C685" t="str">
        <f>IFERROR(VLOOKUP(Table1[[#This Row],[Ticker]],[1]!Table1[[Symbol]:[Industry]],2,FALSE),"-")</f>
        <v>-</v>
      </c>
      <c r="D685" t="s">
        <v>46</v>
      </c>
      <c r="E685">
        <v>6131.5177761499999</v>
      </c>
      <c r="F685">
        <v>449.15</v>
      </c>
      <c r="G685">
        <v>103.636064163293</v>
      </c>
      <c r="H685">
        <v>-4.0564194126816604</v>
      </c>
      <c r="I685">
        <v>27.866919716986899</v>
      </c>
      <c r="J685">
        <v>-4.3637651298137499</v>
      </c>
      <c r="K685">
        <v>412.79446224963698</v>
      </c>
      <c r="L685">
        <v>336.70489700408302</v>
      </c>
      <c r="M685">
        <v>48.179883584996603</v>
      </c>
      <c r="N685">
        <v>0.68903649903597497</v>
      </c>
      <c r="O685">
        <v>10.6534565289992</v>
      </c>
      <c r="P685">
        <v>130.15629003330699</v>
      </c>
      <c r="Q685">
        <v>0.146183092585668</v>
      </c>
    </row>
    <row r="686" spans="1:17" x14ac:dyDescent="0.3">
      <c r="A686" t="s">
        <v>1506</v>
      </c>
      <c r="B686" t="s">
        <v>1507</v>
      </c>
      <c r="C686" t="str">
        <f>IFERROR(VLOOKUP(Table1[[#This Row],[Ticker]],[1]!Table1[[Symbol]:[Industry]],2,FALSE),"-")</f>
        <v>-</v>
      </c>
      <c r="D686" t="s">
        <v>903</v>
      </c>
      <c r="E686">
        <v>6097.7714126000001</v>
      </c>
      <c r="F686">
        <v>206</v>
      </c>
      <c r="G686">
        <v>56.066694950079899</v>
      </c>
      <c r="H686">
        <v>-12.8015693630123</v>
      </c>
      <c r="I686">
        <v>-3.12380146167565</v>
      </c>
      <c r="J686">
        <v>-0.73038412801091102</v>
      </c>
      <c r="K686">
        <v>210.32927180983901</v>
      </c>
      <c r="L686">
        <v>186.45272619438799</v>
      </c>
      <c r="M686">
        <v>44.384765427235003</v>
      </c>
      <c r="N686">
        <v>0.671542333103883</v>
      </c>
      <c r="O686">
        <v>23.5922330097087</v>
      </c>
      <c r="P686">
        <v>88.6446886446886</v>
      </c>
      <c r="Q686">
        <v>6.0524733522544998E-2</v>
      </c>
    </row>
    <row r="687" spans="1:17" hidden="1" x14ac:dyDescent="0.3">
      <c r="A687" t="s">
        <v>1508</v>
      </c>
      <c r="B687" t="s">
        <v>1509</v>
      </c>
      <c r="C687" t="str">
        <f>IFERROR(VLOOKUP(Table1[[#This Row],[Ticker]],[1]!Table1[[Symbol]:[Industry]],2,FALSE),"-")</f>
        <v>-</v>
      </c>
      <c r="D687" t="s">
        <v>151</v>
      </c>
      <c r="E687">
        <v>6080.6066531500001</v>
      </c>
      <c r="F687">
        <v>156.94999999999999</v>
      </c>
      <c r="G687">
        <v>-31.8494774196182</v>
      </c>
      <c r="H687">
        <v>12.3660280568237</v>
      </c>
      <c r="I687">
        <v>-15.540145327595299</v>
      </c>
      <c r="J687">
        <v>-6.6053471714685799</v>
      </c>
      <c r="O687">
        <v>25.8362535839439</v>
      </c>
      <c r="P687">
        <v>16.259259259259199</v>
      </c>
    </row>
    <row r="688" spans="1:17" x14ac:dyDescent="0.3">
      <c r="A688" t="s">
        <v>1510</v>
      </c>
      <c r="B688" t="s">
        <v>1511</v>
      </c>
      <c r="C688" t="str">
        <f>IFERROR(VLOOKUP(Table1[[#This Row],[Ticker]],[1]!Table1[[Symbol]:[Industry]],2,FALSE),"-")</f>
        <v>-</v>
      </c>
      <c r="D688" t="s">
        <v>378</v>
      </c>
      <c r="E688">
        <v>6064.5123346500004</v>
      </c>
      <c r="F688">
        <v>311.85000000000002</v>
      </c>
      <c r="G688">
        <v>33.735565283692097</v>
      </c>
      <c r="H688">
        <v>10.4341664452214</v>
      </c>
      <c r="I688">
        <v>14.541829533312001</v>
      </c>
      <c r="J688">
        <v>-12.8885203824243</v>
      </c>
      <c r="K688">
        <v>288.92152767248001</v>
      </c>
      <c r="L688">
        <v>258.72356317884299</v>
      </c>
      <c r="M688">
        <v>50.761786218198402</v>
      </c>
      <c r="N688">
        <v>1.37824158896852</v>
      </c>
      <c r="O688">
        <v>11.672278338944899</v>
      </c>
      <c r="P688">
        <v>60.623229461756303</v>
      </c>
      <c r="Q688">
        <v>-4.8279095270568E-2</v>
      </c>
    </row>
    <row r="689" spans="1:17" x14ac:dyDescent="0.3">
      <c r="A689" t="s">
        <v>1512</v>
      </c>
      <c r="B689" t="s">
        <v>1513</v>
      </c>
      <c r="C689" t="str">
        <f>IFERROR(VLOOKUP(Table1[[#This Row],[Ticker]],[1]!Table1[[Symbol]:[Industry]],2,FALSE),"-")</f>
        <v>-</v>
      </c>
      <c r="D689" t="s">
        <v>1514</v>
      </c>
      <c r="E689">
        <v>6038.6359848849997</v>
      </c>
      <c r="F689">
        <v>445.15</v>
      </c>
      <c r="G689">
        <v>-10.330264478099901</v>
      </c>
      <c r="H689">
        <v>-1.4248034050501699</v>
      </c>
      <c r="I689">
        <v>-7.3945744182870801</v>
      </c>
      <c r="J689">
        <v>-3.5080539250681002</v>
      </c>
      <c r="K689">
        <v>458.37564562830499</v>
      </c>
      <c r="L689">
        <v>440.956360700868</v>
      </c>
      <c r="M689">
        <v>42.762961280714798</v>
      </c>
      <c r="N689">
        <v>1.0502559156993301</v>
      </c>
      <c r="O689">
        <v>29.596765135347599</v>
      </c>
      <c r="P689">
        <v>30.046742623429701</v>
      </c>
    </row>
    <row r="690" spans="1:17" x14ac:dyDescent="0.3">
      <c r="A690" t="s">
        <v>1515</v>
      </c>
      <c r="B690" t="s">
        <v>1516</v>
      </c>
      <c r="C690" t="str">
        <f>IFERROR(VLOOKUP(Table1[[#This Row],[Ticker]],[1]!Table1[[Symbol]:[Industry]],2,FALSE),"-")</f>
        <v>-</v>
      </c>
      <c r="D690" t="s">
        <v>119</v>
      </c>
      <c r="E690">
        <v>6038.2151388250004</v>
      </c>
      <c r="F690">
        <v>1014.95</v>
      </c>
      <c r="G690">
        <v>45.511751602901199</v>
      </c>
      <c r="H690">
        <v>6.6081070001481299</v>
      </c>
      <c r="I690">
        <v>11.135636583130699</v>
      </c>
      <c r="J690">
        <v>-6.81925874221798</v>
      </c>
      <c r="K690">
        <v>965.64490934307696</v>
      </c>
      <c r="L690">
        <v>865.08623805846901</v>
      </c>
      <c r="M690">
        <v>50.958108301939198</v>
      </c>
      <c r="N690">
        <v>1.6007662713024999</v>
      </c>
      <c r="O690">
        <v>6.8131435046061304</v>
      </c>
      <c r="P690">
        <v>76.513043478260798</v>
      </c>
      <c r="Q690">
        <v>4.0739915228151999E-2</v>
      </c>
    </row>
    <row r="691" spans="1:17" x14ac:dyDescent="0.3">
      <c r="A691" t="s">
        <v>1517</v>
      </c>
      <c r="B691" t="s">
        <v>1518</v>
      </c>
      <c r="C691" t="str">
        <f>IFERROR(VLOOKUP(Table1[[#This Row],[Ticker]],[1]!Table1[[Symbol]:[Industry]],2,FALSE),"-")</f>
        <v>-</v>
      </c>
      <c r="D691" t="s">
        <v>67</v>
      </c>
      <c r="E691">
        <v>6035.3919999999998</v>
      </c>
      <c r="F691">
        <v>857.3</v>
      </c>
      <c r="G691">
        <v>124.776501146553</v>
      </c>
      <c r="H691">
        <v>-12.894522069377601</v>
      </c>
      <c r="I691">
        <v>23.017885897098001</v>
      </c>
      <c r="J691">
        <v>-4.1284356036994696</v>
      </c>
      <c r="K691">
        <v>881.22001181215603</v>
      </c>
      <c r="L691">
        <v>747.99635786143097</v>
      </c>
      <c r="M691">
        <v>37.958478321467197</v>
      </c>
      <c r="N691">
        <v>0.70989348371775496</v>
      </c>
      <c r="O691">
        <v>35.891753178583897</v>
      </c>
      <c r="P691">
        <v>155.719612229679</v>
      </c>
      <c r="Q691">
        <v>0.100590411346792</v>
      </c>
    </row>
    <row r="692" spans="1:17" x14ac:dyDescent="0.3">
      <c r="A692" t="s">
        <v>1519</v>
      </c>
      <c r="B692" t="s">
        <v>1520</v>
      </c>
      <c r="C692" t="str">
        <f>IFERROR(VLOOKUP(Table1[[#This Row],[Ticker]],[1]!Table1[[Symbol]:[Industry]],2,FALSE),"-")</f>
        <v>-</v>
      </c>
      <c r="D692" t="s">
        <v>197</v>
      </c>
      <c r="E692">
        <v>5997.1791090899997</v>
      </c>
      <c r="F692">
        <v>492.05</v>
      </c>
      <c r="G692">
        <v>89.775841532057996</v>
      </c>
      <c r="H692">
        <v>6.3951156282255104</v>
      </c>
      <c r="I692">
        <v>18.308412587173699</v>
      </c>
      <c r="J692">
        <v>-1.1711369169096699</v>
      </c>
      <c r="K692">
        <v>448.75852174718398</v>
      </c>
      <c r="L692">
        <v>384.66971139289097</v>
      </c>
      <c r="M692">
        <v>61.425988132359997</v>
      </c>
      <c r="N692">
        <v>1.5385524010313301</v>
      </c>
      <c r="O692">
        <v>4.6641601463265996</v>
      </c>
      <c r="P692">
        <v>133.19905213270101</v>
      </c>
      <c r="Q692">
        <v>0.16746461541081101</v>
      </c>
    </row>
    <row r="693" spans="1:17" x14ac:dyDescent="0.3">
      <c r="A693" t="s">
        <v>1521</v>
      </c>
      <c r="B693" t="s">
        <v>1522</v>
      </c>
      <c r="C693" t="str">
        <f>IFERROR(VLOOKUP(Table1[[#This Row],[Ticker]],[1]!Table1[[Symbol]:[Industry]],2,FALSE),"-")</f>
        <v>-</v>
      </c>
      <c r="D693" t="s">
        <v>278</v>
      </c>
      <c r="E693">
        <v>5988.6215327399996</v>
      </c>
      <c r="F693">
        <v>1217.3</v>
      </c>
      <c r="G693">
        <v>135.706935670744</v>
      </c>
      <c r="H693">
        <v>11.7651269896947</v>
      </c>
      <c r="I693">
        <v>56.300004961097002</v>
      </c>
      <c r="J693">
        <v>13.3513279606538</v>
      </c>
      <c r="K693">
        <v>999.19458408624598</v>
      </c>
      <c r="L693">
        <v>842.13159608359604</v>
      </c>
      <c r="M693">
        <v>86.177049428009795</v>
      </c>
      <c r="N693">
        <v>2.3405227816363499</v>
      </c>
      <c r="O693">
        <v>3.0970179906350199</v>
      </c>
      <c r="P693">
        <v>164.918389553862</v>
      </c>
      <c r="Q693">
        <v>4.1380819999318003E-2</v>
      </c>
    </row>
    <row r="694" spans="1:17" hidden="1" x14ac:dyDescent="0.3">
      <c r="A694" t="s">
        <v>1523</v>
      </c>
      <c r="B694" t="s">
        <v>1524</v>
      </c>
      <c r="C694" t="str">
        <f>IFERROR(VLOOKUP(Table1[[#This Row],[Ticker]],[1]!Table1[[Symbol]:[Industry]],2,FALSE),"-")</f>
        <v>-</v>
      </c>
      <c r="D694" t="s">
        <v>535</v>
      </c>
      <c r="E694">
        <v>5963.7771878399999</v>
      </c>
      <c r="F694">
        <v>6001.65</v>
      </c>
      <c r="G694">
        <v>55.509381620515903</v>
      </c>
      <c r="H694">
        <v>-11.255487061649699</v>
      </c>
      <c r="I694">
        <v>60.561470580287597</v>
      </c>
      <c r="J694">
        <v>-5.8028937732120101</v>
      </c>
      <c r="K694">
        <v>5706.9425354146997</v>
      </c>
      <c r="L694">
        <v>4453.5850685166997</v>
      </c>
      <c r="M694">
        <v>44.402313002003901</v>
      </c>
      <c r="N694">
        <v>0.69342855935426595</v>
      </c>
      <c r="O694">
        <v>11.6176384827505</v>
      </c>
      <c r="P694">
        <v>110.024146136618</v>
      </c>
      <c r="Q694">
        <v>0.130902300633915</v>
      </c>
    </row>
    <row r="695" spans="1:17" x14ac:dyDescent="0.3">
      <c r="A695" t="s">
        <v>1525</v>
      </c>
      <c r="B695" t="s">
        <v>1526</v>
      </c>
      <c r="C695" t="str">
        <f>IFERROR(VLOOKUP(Table1[[#This Row],[Ticker]],[1]!Table1[[Symbol]:[Industry]],2,FALSE),"-")</f>
        <v>-</v>
      </c>
      <c r="D695" t="s">
        <v>381</v>
      </c>
      <c r="E695">
        <v>5945.8316808</v>
      </c>
      <c r="F695">
        <v>60.5</v>
      </c>
      <c r="G695">
        <v>-41.361150262467497</v>
      </c>
      <c r="H695">
        <v>-17.591611598618702</v>
      </c>
      <c r="I695">
        <v>-33.092020754770601</v>
      </c>
      <c r="J695">
        <v>-7.0251264834412002</v>
      </c>
      <c r="K695">
        <v>67.0460497176378</v>
      </c>
      <c r="L695">
        <v>71.2421718074485</v>
      </c>
      <c r="M695">
        <v>26.763150598393199</v>
      </c>
      <c r="N695">
        <v>2.27951108396095</v>
      </c>
      <c r="O695">
        <v>61.983471074380098</v>
      </c>
      <c r="P695">
        <v>2.0236087689713398</v>
      </c>
      <c r="Q695">
        <v>6.1921860020690001E-2</v>
      </c>
    </row>
    <row r="696" spans="1:17" hidden="1" x14ac:dyDescent="0.3">
      <c r="A696" t="s">
        <v>1527</v>
      </c>
      <c r="B696" t="s">
        <v>1528</v>
      </c>
      <c r="C696" t="str">
        <f>IFERROR(VLOOKUP(Table1[[#This Row],[Ticker]],[1]!Table1[[Symbol]:[Industry]],2,FALSE),"-")</f>
        <v>-</v>
      </c>
      <c r="D696" t="s">
        <v>391</v>
      </c>
      <c r="E696">
        <v>5938.8173605800002</v>
      </c>
      <c r="F696">
        <v>269.10000000000002</v>
      </c>
      <c r="G696">
        <v>154.34028502396299</v>
      </c>
      <c r="H696">
        <v>-15.7623009631982</v>
      </c>
      <c r="I696">
        <v>73.437920392864001</v>
      </c>
      <c r="J696">
        <v>-6.4046390947567096</v>
      </c>
      <c r="K696">
        <v>256.353569015652</v>
      </c>
      <c r="L696">
        <v>199.588577934792</v>
      </c>
      <c r="M696">
        <v>49.8315276294801</v>
      </c>
      <c r="N696">
        <v>0.62966344753323</v>
      </c>
      <c r="O696">
        <v>11.482720178372301</v>
      </c>
      <c r="P696">
        <v>184.46088794926001</v>
      </c>
      <c r="Q696">
        <v>0.13479107383971001</v>
      </c>
    </row>
    <row r="697" spans="1:17" x14ac:dyDescent="0.3">
      <c r="A697" t="s">
        <v>1529</v>
      </c>
      <c r="B697" t="s">
        <v>1530</v>
      </c>
      <c r="C697" t="str">
        <f>IFERROR(VLOOKUP(Table1[[#This Row],[Ticker]],[1]!Table1[[Symbol]:[Industry]],2,FALSE),"-")</f>
        <v>-</v>
      </c>
      <c r="D697" t="s">
        <v>230</v>
      </c>
      <c r="E697">
        <v>5931.8809206799997</v>
      </c>
      <c r="F697">
        <v>1319.45</v>
      </c>
      <c r="G697">
        <v>-38.479584006890299</v>
      </c>
      <c r="H697">
        <v>-3.3552315565744002</v>
      </c>
      <c r="I697">
        <v>-29.776644357021599</v>
      </c>
      <c r="J697">
        <v>-3.23400967637154</v>
      </c>
      <c r="K697">
        <v>1329.3537180379001</v>
      </c>
      <c r="L697">
        <v>1430.87849962219</v>
      </c>
      <c r="M697">
        <v>49.656376176008202</v>
      </c>
      <c r="N697">
        <v>0.73618315770241405</v>
      </c>
      <c r="O697">
        <v>43.844025919890797</v>
      </c>
      <c r="P697">
        <v>15.427346688828599</v>
      </c>
      <c r="Q697">
        <v>-7.6866315347444994E-2</v>
      </c>
    </row>
    <row r="698" spans="1:17" x14ac:dyDescent="0.3">
      <c r="A698" t="s">
        <v>1531</v>
      </c>
      <c r="B698" t="s">
        <v>1532</v>
      </c>
      <c r="C698" t="str">
        <f>IFERROR(VLOOKUP(Table1[[#This Row],[Ticker]],[1]!Table1[[Symbol]:[Industry]],2,FALSE),"-")</f>
        <v>-</v>
      </c>
      <c r="D698" t="s">
        <v>230</v>
      </c>
      <c r="E698">
        <v>5926.1501158999999</v>
      </c>
      <c r="F698">
        <v>747.25</v>
      </c>
      <c r="G698">
        <v>51.105444052173098</v>
      </c>
      <c r="H698">
        <v>6.5894942143734401</v>
      </c>
      <c r="I698">
        <v>0.62809132491940201</v>
      </c>
      <c r="J698">
        <v>-4.2710191398225703</v>
      </c>
      <c r="K698">
        <v>695.06360534689202</v>
      </c>
      <c r="L698">
        <v>665.62152428301204</v>
      </c>
      <c r="M698">
        <v>71.213094033591005</v>
      </c>
      <c r="N698">
        <v>1.7181658399589601</v>
      </c>
      <c r="O698">
        <v>18.273670123787198</v>
      </c>
      <c r="P698">
        <v>85.421836228287802</v>
      </c>
    </row>
    <row r="699" spans="1:17" hidden="1" x14ac:dyDescent="0.3">
      <c r="A699" t="s">
        <v>1533</v>
      </c>
      <c r="B699" t="s">
        <v>1534</v>
      </c>
      <c r="C699" t="str">
        <f>IFERROR(VLOOKUP(Table1[[#This Row],[Ticker]],[1]!Table1[[Symbol]:[Industry]],2,FALSE),"-")</f>
        <v>-</v>
      </c>
      <c r="D699" t="s">
        <v>302</v>
      </c>
      <c r="E699">
        <v>5892.5445803100001</v>
      </c>
      <c r="F699">
        <v>350.59</v>
      </c>
      <c r="G699">
        <v>153.57841847050699</v>
      </c>
      <c r="H699">
        <v>23.172703214421801</v>
      </c>
      <c r="I699">
        <v>16.181772925021399</v>
      </c>
      <c r="J699">
        <v>18.730299068549702</v>
      </c>
      <c r="K699">
        <v>261.96111054223599</v>
      </c>
      <c r="L699">
        <v>241.960675870828</v>
      </c>
      <c r="M699">
        <v>87.520242928460405</v>
      </c>
      <c r="N699">
        <v>4.6265145407042896</v>
      </c>
      <c r="O699">
        <v>9.6380387347043595</v>
      </c>
      <c r="P699">
        <v>183.763658437879</v>
      </c>
      <c r="Q699">
        <v>3.2482364315293999E-2</v>
      </c>
    </row>
    <row r="700" spans="1:17" x14ac:dyDescent="0.3">
      <c r="A700" t="s">
        <v>1535</v>
      </c>
      <c r="B700" t="s">
        <v>1536</v>
      </c>
      <c r="C700" t="str">
        <f>IFERROR(VLOOKUP(Table1[[#This Row],[Ticker]],[1]!Table1[[Symbol]:[Industry]],2,FALSE),"-")</f>
        <v>-</v>
      </c>
      <c r="D700" t="s">
        <v>535</v>
      </c>
      <c r="E700">
        <v>5885.8295781999996</v>
      </c>
      <c r="F700">
        <v>299.64999999999998</v>
      </c>
      <c r="G700">
        <v>-11.7049846423837</v>
      </c>
      <c r="H700">
        <v>-5.5732013991111504</v>
      </c>
      <c r="I700">
        <v>-28.628496641992299</v>
      </c>
      <c r="J700">
        <v>-1.2705308085604601</v>
      </c>
      <c r="K700">
        <v>316.16079734294999</v>
      </c>
      <c r="L700">
        <v>321.18891460603999</v>
      </c>
      <c r="M700">
        <v>37.376073138216199</v>
      </c>
      <c r="N700">
        <v>1.4572384491480901</v>
      </c>
      <c r="O700">
        <v>35.251126314033002</v>
      </c>
      <c r="P700">
        <v>28.0555555555555</v>
      </c>
      <c r="Q700">
        <v>0.10752924203613599</v>
      </c>
    </row>
    <row r="701" spans="1:17" x14ac:dyDescent="0.3">
      <c r="A701" t="s">
        <v>1537</v>
      </c>
      <c r="B701" t="s">
        <v>1538</v>
      </c>
      <c r="C701" t="str">
        <f>IFERROR(VLOOKUP(Table1[[#This Row],[Ticker]],[1]!Table1[[Symbol]:[Industry]],2,FALSE),"-")</f>
        <v>-</v>
      </c>
      <c r="D701" t="s">
        <v>391</v>
      </c>
      <c r="E701">
        <v>5861.2380623600002</v>
      </c>
      <c r="F701">
        <v>65.2</v>
      </c>
      <c r="G701">
        <v>4.62970421132112</v>
      </c>
      <c r="H701">
        <v>-22.5438176306562</v>
      </c>
      <c r="I701">
        <v>-27.084821126952001</v>
      </c>
      <c r="J701">
        <v>-6.9640778250346997</v>
      </c>
      <c r="K701">
        <v>72.144347176712898</v>
      </c>
      <c r="L701">
        <v>68.0156685000333</v>
      </c>
      <c r="M701">
        <v>24.159167508564799</v>
      </c>
      <c r="N701">
        <v>0.37853236419784397</v>
      </c>
      <c r="O701">
        <v>34.662576687116498</v>
      </c>
      <c r="P701">
        <v>49.199084668192199</v>
      </c>
      <c r="Q701">
        <v>3.8309798765728001E-2</v>
      </c>
    </row>
    <row r="702" spans="1:17" x14ac:dyDescent="0.3">
      <c r="A702" t="s">
        <v>1539</v>
      </c>
      <c r="B702" t="s">
        <v>1540</v>
      </c>
      <c r="C702" t="str">
        <f>IFERROR(VLOOKUP(Table1[[#This Row],[Ticker]],[1]!Table1[[Symbol]:[Industry]],2,FALSE),"-")</f>
        <v>-</v>
      </c>
      <c r="D702" t="s">
        <v>89</v>
      </c>
      <c r="E702">
        <v>5779.4947733899999</v>
      </c>
      <c r="F702">
        <v>2922.35</v>
      </c>
      <c r="G702">
        <v>9.4654753117142096</v>
      </c>
      <c r="H702">
        <v>23.382419341136799</v>
      </c>
      <c r="I702">
        <v>34.272461512130903</v>
      </c>
      <c r="J702">
        <v>4.8677718523636901</v>
      </c>
      <c r="K702">
        <v>2429.8496609890799</v>
      </c>
      <c r="L702">
        <v>2193.9811151193398</v>
      </c>
      <c r="M702">
        <v>80.210227496507997</v>
      </c>
      <c r="N702">
        <v>0.70273116845633299</v>
      </c>
      <c r="O702">
        <v>1.28834670727326</v>
      </c>
      <c r="P702">
        <v>83.219435736677099</v>
      </c>
      <c r="Q702">
        <v>-3.1665006977638001E-2</v>
      </c>
    </row>
    <row r="703" spans="1:17" hidden="1" x14ac:dyDescent="0.3">
      <c r="A703" t="s">
        <v>1541</v>
      </c>
      <c r="B703" t="s">
        <v>1542</v>
      </c>
      <c r="C703" t="str">
        <f>IFERROR(VLOOKUP(Table1[[#This Row],[Ticker]],[1]!Table1[[Symbol]:[Industry]],2,FALSE),"-")</f>
        <v>-</v>
      </c>
      <c r="D703" t="s">
        <v>62</v>
      </c>
      <c r="E703">
        <v>5776.6518944999998</v>
      </c>
      <c r="F703">
        <v>1138.95</v>
      </c>
      <c r="G703">
        <v>103.185395393208</v>
      </c>
      <c r="H703">
        <v>8.3380095495354993</v>
      </c>
      <c r="I703">
        <v>47.217695400189697</v>
      </c>
      <c r="J703">
        <v>-6.9475754630330302</v>
      </c>
      <c r="K703">
        <v>1079.4057753915199</v>
      </c>
      <c r="L703">
        <v>887.64942139987704</v>
      </c>
      <c r="M703">
        <v>51.796373643318198</v>
      </c>
      <c r="N703">
        <v>1.0368176386075401</v>
      </c>
      <c r="O703">
        <v>19.40383686729</v>
      </c>
      <c r="P703">
        <v>163.61532230065899</v>
      </c>
      <c r="Q703">
        <v>2.3126429854104999E-2</v>
      </c>
    </row>
    <row r="704" spans="1:17" x14ac:dyDescent="0.3">
      <c r="A704" t="s">
        <v>1543</v>
      </c>
      <c r="B704" t="s">
        <v>1544</v>
      </c>
      <c r="C704" t="str">
        <f>IFERROR(VLOOKUP(Table1[[#This Row],[Ticker]],[1]!Table1[[Symbol]:[Industry]],2,FALSE),"-")</f>
        <v>-</v>
      </c>
      <c r="D704" t="s">
        <v>347</v>
      </c>
      <c r="E704">
        <v>5766.8535181719999</v>
      </c>
      <c r="F704">
        <v>270.27999999999997</v>
      </c>
      <c r="G704">
        <v>-10.656903945337501</v>
      </c>
      <c r="H704">
        <v>18.4411138421742</v>
      </c>
      <c r="I704">
        <v>9.7430345436180392</v>
      </c>
      <c r="J704">
        <v>8.4539535026709203</v>
      </c>
      <c r="K704">
        <v>234.87517066208801</v>
      </c>
      <c r="L704">
        <v>225.965913554135</v>
      </c>
      <c r="M704">
        <v>74.668348561760496</v>
      </c>
      <c r="N704">
        <v>1.3341771735026999</v>
      </c>
      <c r="O704">
        <v>4.0402545508361802</v>
      </c>
      <c r="P704">
        <v>43.0052910052909</v>
      </c>
      <c r="Q704">
        <v>-8.2527144403782005E-2</v>
      </c>
    </row>
    <row r="705" spans="1:17" hidden="1" x14ac:dyDescent="0.3">
      <c r="A705" t="s">
        <v>1545</v>
      </c>
      <c r="B705" t="s">
        <v>1546</v>
      </c>
      <c r="C705" t="str">
        <f>IFERROR(VLOOKUP(Table1[[#This Row],[Ticker]],[1]!Table1[[Symbol]:[Industry]],2,FALSE),"-")</f>
        <v>-</v>
      </c>
      <c r="E705">
        <v>5733.7265100750001</v>
      </c>
      <c r="F705">
        <v>2654.25</v>
      </c>
      <c r="G705">
        <v>1647.4366999082599</v>
      </c>
      <c r="H705">
        <v>36.200617117730999</v>
      </c>
      <c r="I705">
        <v>591.28488568269097</v>
      </c>
      <c r="J705">
        <v>-11.392454614849701</v>
      </c>
      <c r="K705">
        <v>1984.0638816686001</v>
      </c>
      <c r="L705">
        <v>933.318469710925</v>
      </c>
      <c r="M705">
        <v>57.881546428191697</v>
      </c>
      <c r="N705">
        <v>1.19163407214254</v>
      </c>
      <c r="O705">
        <v>14.898747292078699</v>
      </c>
      <c r="P705">
        <v>1762.6315789473599</v>
      </c>
    </row>
    <row r="706" spans="1:17" hidden="1" x14ac:dyDescent="0.3">
      <c r="A706" t="s">
        <v>1547</v>
      </c>
      <c r="B706" t="s">
        <v>1548</v>
      </c>
      <c r="C706" t="str">
        <f>IFERROR(VLOOKUP(Table1[[#This Row],[Ticker]],[1]!Table1[[Symbol]:[Industry]],2,FALSE),"-")</f>
        <v>-</v>
      </c>
      <c r="D706" t="s">
        <v>1549</v>
      </c>
      <c r="E706">
        <v>5724.2834260250002</v>
      </c>
      <c r="F706">
        <v>4449.05</v>
      </c>
      <c r="G706">
        <v>140.260804082661</v>
      </c>
      <c r="H706">
        <v>34.508997980201201</v>
      </c>
      <c r="I706">
        <v>13.737868114280101</v>
      </c>
      <c r="J706">
        <v>0.36160560554199001</v>
      </c>
      <c r="K706">
        <v>3731.80098059496</v>
      </c>
      <c r="L706">
        <v>3223.6806725331298</v>
      </c>
      <c r="M706">
        <v>78.050305076240093</v>
      </c>
      <c r="N706">
        <v>0.98285007648145495</v>
      </c>
      <c r="O706">
        <v>2.4904193029972701</v>
      </c>
      <c r="P706">
        <v>194.327202963747</v>
      </c>
      <c r="Q706">
        <v>0.15925963327432599</v>
      </c>
    </row>
    <row r="707" spans="1:17" x14ac:dyDescent="0.3">
      <c r="A707" t="s">
        <v>1550</v>
      </c>
      <c r="B707" t="s">
        <v>1551</v>
      </c>
      <c r="C707" t="str">
        <f>IFERROR(VLOOKUP(Table1[[#This Row],[Ticker]],[1]!Table1[[Symbol]:[Industry]],2,FALSE),"-")</f>
        <v>-</v>
      </c>
      <c r="D707" t="s">
        <v>230</v>
      </c>
      <c r="E707">
        <v>5715.9009975749996</v>
      </c>
      <c r="F707">
        <v>1858.25</v>
      </c>
      <c r="G707">
        <v>-29.758439517960799</v>
      </c>
      <c r="H707">
        <v>-17.353477842567099</v>
      </c>
      <c r="I707">
        <v>-25.810962725247599</v>
      </c>
      <c r="J707">
        <v>-3.2788880300509602</v>
      </c>
      <c r="K707">
        <v>1865.34425960723</v>
      </c>
      <c r="L707">
        <v>1973.9572424706801</v>
      </c>
      <c r="M707">
        <v>51.769939956483597</v>
      </c>
      <c r="N707">
        <v>1.19032698463158</v>
      </c>
      <c r="O707">
        <v>57.155926274720798</v>
      </c>
      <c r="P707">
        <v>16.140624999999901</v>
      </c>
      <c r="Q707">
        <v>2.3459627756644001E-2</v>
      </c>
    </row>
    <row r="708" spans="1:17" x14ac:dyDescent="0.3">
      <c r="A708" t="s">
        <v>1552</v>
      </c>
      <c r="B708" t="s">
        <v>1553</v>
      </c>
      <c r="C708" t="str">
        <f>IFERROR(VLOOKUP(Table1[[#This Row],[Ticker]],[1]!Table1[[Symbol]:[Industry]],2,FALSE),"-")</f>
        <v>-</v>
      </c>
      <c r="D708" t="s">
        <v>278</v>
      </c>
      <c r="E708">
        <v>5656.8465638400003</v>
      </c>
      <c r="F708">
        <v>770.3</v>
      </c>
      <c r="G708">
        <v>-13.7342768187627</v>
      </c>
      <c r="H708">
        <v>-7.5462911094667904</v>
      </c>
      <c r="I708">
        <v>-10.867361365341299</v>
      </c>
      <c r="J708">
        <v>-6.9175198044059396</v>
      </c>
      <c r="K708">
        <v>773.57270626778404</v>
      </c>
      <c r="L708">
        <v>757.31934719321396</v>
      </c>
      <c r="M708">
        <v>46.294169659209402</v>
      </c>
      <c r="N708">
        <v>0.88870545666447498</v>
      </c>
      <c r="O708">
        <v>12.787225756198801</v>
      </c>
      <c r="P708">
        <v>23.643659711075401</v>
      </c>
      <c r="Q708">
        <v>5.1873682616578001E-2</v>
      </c>
    </row>
    <row r="709" spans="1:17" hidden="1" x14ac:dyDescent="0.3">
      <c r="A709" t="s">
        <v>1554</v>
      </c>
      <c r="B709" t="s">
        <v>1555</v>
      </c>
      <c r="C709" t="str">
        <f>IFERROR(VLOOKUP(Table1[[#This Row],[Ticker]],[1]!Table1[[Symbol]:[Industry]],2,FALSE),"-")</f>
        <v>-</v>
      </c>
      <c r="D709" t="s">
        <v>542</v>
      </c>
      <c r="E709">
        <v>5652.1782446699999</v>
      </c>
      <c r="F709">
        <v>1446.95</v>
      </c>
      <c r="G709">
        <v>7.0421382820675698</v>
      </c>
      <c r="H709">
        <v>25.762785440230999</v>
      </c>
      <c r="I709">
        <v>7.4475374484937298</v>
      </c>
      <c r="J709">
        <v>1.33520108707744</v>
      </c>
      <c r="K709">
        <v>1226.3398200444001</v>
      </c>
      <c r="L709">
        <v>1185.1204279327201</v>
      </c>
      <c r="M709">
        <v>82.281863704092601</v>
      </c>
      <c r="N709">
        <v>2.0761343085872199</v>
      </c>
      <c r="O709">
        <v>2.3497702062960002</v>
      </c>
      <c r="P709">
        <v>48.4051282051282</v>
      </c>
      <c r="Q709">
        <v>-1.097776786867E-2</v>
      </c>
    </row>
    <row r="710" spans="1:17" x14ac:dyDescent="0.3">
      <c r="A710" t="s">
        <v>1556</v>
      </c>
      <c r="B710" t="s">
        <v>1557</v>
      </c>
      <c r="C710" t="str">
        <f>IFERROR(VLOOKUP(Table1[[#This Row],[Ticker]],[1]!Table1[[Symbol]:[Industry]],2,FALSE),"-")</f>
        <v>-</v>
      </c>
      <c r="D710" t="s">
        <v>1558</v>
      </c>
      <c r="E710">
        <v>5644.0293465599998</v>
      </c>
      <c r="F710">
        <v>316.8</v>
      </c>
      <c r="G710">
        <v>101.931582556763</v>
      </c>
      <c r="H710">
        <v>6.2070450332498597</v>
      </c>
      <c r="I710">
        <v>15.816378350053199</v>
      </c>
      <c r="J710">
        <v>-0.776651465735406</v>
      </c>
      <c r="K710">
        <v>295.511888893449</v>
      </c>
      <c r="L710">
        <v>268.57239600114002</v>
      </c>
      <c r="M710">
        <v>61.041767213922697</v>
      </c>
      <c r="N710">
        <v>1.26983529556592</v>
      </c>
      <c r="O710">
        <v>17.834595959595902</v>
      </c>
      <c r="P710">
        <v>130.06535947712399</v>
      </c>
      <c r="Q710">
        <v>0.105948879406961</v>
      </c>
    </row>
    <row r="711" spans="1:17" x14ac:dyDescent="0.3">
      <c r="A711" t="s">
        <v>1559</v>
      </c>
      <c r="B711" t="s">
        <v>1560</v>
      </c>
      <c r="C711" t="str">
        <f>IFERROR(VLOOKUP(Table1[[#This Row],[Ticker]],[1]!Table1[[Symbol]:[Industry]],2,FALSE),"-")</f>
        <v>-</v>
      </c>
      <c r="D711" t="s">
        <v>80</v>
      </c>
      <c r="E711">
        <v>5639.0126190000001</v>
      </c>
      <c r="F711">
        <v>275.25</v>
      </c>
      <c r="G711">
        <v>81.965308747629805</v>
      </c>
      <c r="H711">
        <v>19.529361684178401</v>
      </c>
      <c r="I711">
        <v>0.51650109207639705</v>
      </c>
      <c r="J711">
        <v>9.8617719528727505</v>
      </c>
      <c r="K711">
        <v>226.94566457069899</v>
      </c>
      <c r="L711">
        <v>215.96511443130899</v>
      </c>
      <c r="M711">
        <v>88.030011056414097</v>
      </c>
      <c r="N711">
        <v>2.2733584734913501</v>
      </c>
      <c r="O711">
        <v>6.7211625794732104</v>
      </c>
      <c r="P711">
        <v>113.372093023255</v>
      </c>
      <c r="Q711">
        <v>6.1671448947774002E-2</v>
      </c>
    </row>
    <row r="712" spans="1:17" x14ac:dyDescent="0.3">
      <c r="A712" t="s">
        <v>1561</v>
      </c>
      <c r="B712" t="s">
        <v>1562</v>
      </c>
      <c r="C712" t="str">
        <f>IFERROR(VLOOKUP(Table1[[#This Row],[Ticker]],[1]!Table1[[Symbol]:[Industry]],2,FALSE),"-")</f>
        <v>-</v>
      </c>
      <c r="D712" t="s">
        <v>391</v>
      </c>
      <c r="E712">
        <v>5634.9322411200001</v>
      </c>
      <c r="F712">
        <v>51.22</v>
      </c>
      <c r="G712">
        <v>-20.515751858430701</v>
      </c>
      <c r="H712">
        <v>-9.2273743485379391</v>
      </c>
      <c r="I712">
        <v>-12.964135815790501</v>
      </c>
      <c r="J712">
        <v>-5.9850660148093002</v>
      </c>
      <c r="K712">
        <v>52.784283668036103</v>
      </c>
      <c r="L712">
        <v>52.641405741601801</v>
      </c>
      <c r="M712">
        <v>36.701931775570699</v>
      </c>
      <c r="N712">
        <v>0.80165292669291499</v>
      </c>
      <c r="O712">
        <v>33.346349082389601</v>
      </c>
      <c r="P712">
        <v>37.688172043010702</v>
      </c>
    </row>
    <row r="713" spans="1:17" x14ac:dyDescent="0.3">
      <c r="A713" t="s">
        <v>1563</v>
      </c>
      <c r="B713" t="s">
        <v>1564</v>
      </c>
      <c r="C713" t="str">
        <f>IFERROR(VLOOKUP(Table1[[#This Row],[Ticker]],[1]!Table1[[Symbol]:[Industry]],2,FALSE),"-")</f>
        <v>-</v>
      </c>
      <c r="D713" t="s">
        <v>140</v>
      </c>
      <c r="E713">
        <v>5633.6841314849999</v>
      </c>
      <c r="F713">
        <v>190.91</v>
      </c>
      <c r="G713">
        <v>173.14430831948599</v>
      </c>
      <c r="H713">
        <v>5.1249194293851401</v>
      </c>
      <c r="I713">
        <v>29.1022785304291</v>
      </c>
      <c r="J713">
        <v>-4.8346502929649997</v>
      </c>
      <c r="K713">
        <v>172.32452782419901</v>
      </c>
      <c r="L713">
        <v>140.22064465080001</v>
      </c>
      <c r="M713">
        <v>57.122276636355402</v>
      </c>
      <c r="N713">
        <v>1.74831138351791</v>
      </c>
      <c r="O713">
        <v>7.2756796396207601</v>
      </c>
      <c r="P713">
        <v>204.23904382470101</v>
      </c>
      <c r="Q713">
        <v>0.158265110753538</v>
      </c>
    </row>
    <row r="714" spans="1:17" hidden="1" x14ac:dyDescent="0.3">
      <c r="A714" t="s">
        <v>1565</v>
      </c>
      <c r="B714" t="s">
        <v>1566</v>
      </c>
      <c r="C714" t="str">
        <f>IFERROR(VLOOKUP(Table1[[#This Row],[Ticker]],[1]!Table1[[Symbol]:[Industry]],2,FALSE),"-")</f>
        <v>-</v>
      </c>
      <c r="D714" t="s">
        <v>545</v>
      </c>
      <c r="E714">
        <v>5612.4175958550004</v>
      </c>
      <c r="F714">
        <v>5834.55</v>
      </c>
      <c r="G714">
        <v>-16.174785975317299</v>
      </c>
      <c r="H714">
        <v>-1.97234133324266</v>
      </c>
      <c r="I714">
        <v>-5.7976348536654401</v>
      </c>
      <c r="J714">
        <v>-5.29382844922345</v>
      </c>
      <c r="K714">
        <v>5553.9576098497</v>
      </c>
      <c r="L714">
        <v>5452.2599410339599</v>
      </c>
      <c r="M714">
        <v>56.3214915490002</v>
      </c>
      <c r="N714">
        <v>2.0876404249245901</v>
      </c>
      <c r="O714">
        <v>10.548371339691901</v>
      </c>
      <c r="P714">
        <v>17.079704619336201</v>
      </c>
      <c r="Q714">
        <v>4.4514741880991998E-2</v>
      </c>
    </row>
    <row r="715" spans="1:17" hidden="1" x14ac:dyDescent="0.3">
      <c r="A715" t="s">
        <v>1567</v>
      </c>
      <c r="B715" t="s">
        <v>1568</v>
      </c>
      <c r="C715" t="str">
        <f>IFERROR(VLOOKUP(Table1[[#This Row],[Ticker]],[1]!Table1[[Symbol]:[Industry]],2,FALSE),"-")</f>
        <v>-</v>
      </c>
      <c r="D715" t="s">
        <v>267</v>
      </c>
      <c r="E715">
        <v>5576.5387124999997</v>
      </c>
      <c r="F715">
        <v>5036.5</v>
      </c>
      <c r="G715">
        <v>138.235830863719</v>
      </c>
      <c r="H715">
        <v>17.787073162645001</v>
      </c>
      <c r="I715">
        <v>48.042818086379803</v>
      </c>
      <c r="J715">
        <v>18.147309323056099</v>
      </c>
      <c r="K715">
        <v>3946.80746399383</v>
      </c>
      <c r="L715">
        <v>3250.8174832417299</v>
      </c>
      <c r="M715">
        <v>89.174972131655394</v>
      </c>
      <c r="N715">
        <v>3.9769510254331402</v>
      </c>
      <c r="O715">
        <v>5.5842350838876103</v>
      </c>
      <c r="P715">
        <v>172.06676750215999</v>
      </c>
      <c r="Q715">
        <v>0.106929594609079</v>
      </c>
    </row>
    <row r="716" spans="1:17" x14ac:dyDescent="0.3">
      <c r="A716" t="s">
        <v>1569</v>
      </c>
      <c r="B716" t="s">
        <v>1570</v>
      </c>
      <c r="C716" t="str">
        <f>IFERROR(VLOOKUP(Table1[[#This Row],[Ticker]],[1]!Table1[[Symbol]:[Industry]],2,FALSE),"-")</f>
        <v>-</v>
      </c>
      <c r="D716" t="s">
        <v>62</v>
      </c>
      <c r="E716">
        <v>5570.1701196800004</v>
      </c>
      <c r="F716">
        <v>569.6</v>
      </c>
      <c r="G716">
        <v>104.752226144953</v>
      </c>
      <c r="H716">
        <v>8.2601851298682298</v>
      </c>
      <c r="I716">
        <v>53.078078441477402</v>
      </c>
      <c r="J716">
        <v>-4.6991902837185702</v>
      </c>
      <c r="K716">
        <v>520.60544633768598</v>
      </c>
      <c r="L716">
        <v>435.19381021944201</v>
      </c>
      <c r="M716">
        <v>56.929504589538901</v>
      </c>
      <c r="N716">
        <v>0.87509069990614297</v>
      </c>
      <c r="O716">
        <v>6.7415730337078497</v>
      </c>
      <c r="P716">
        <v>132.34754232102699</v>
      </c>
      <c r="Q716">
        <v>-2.6758500267221E-2</v>
      </c>
    </row>
    <row r="717" spans="1:17" x14ac:dyDescent="0.3">
      <c r="A717" t="s">
        <v>1571</v>
      </c>
      <c r="B717" t="s">
        <v>1572</v>
      </c>
      <c r="C717" t="str">
        <f>IFERROR(VLOOKUP(Table1[[#This Row],[Ticker]],[1]!Table1[[Symbol]:[Industry]],2,FALSE),"-")</f>
        <v>-</v>
      </c>
      <c r="D717" t="s">
        <v>148</v>
      </c>
      <c r="E717">
        <v>5552.3274066000004</v>
      </c>
      <c r="F717">
        <v>355.5</v>
      </c>
      <c r="G717">
        <v>32.716775023289699</v>
      </c>
      <c r="H717">
        <v>-1.8841826872198799</v>
      </c>
      <c r="I717">
        <v>25.6204402246744</v>
      </c>
      <c r="J717">
        <v>-13.7197741538301</v>
      </c>
      <c r="K717">
        <v>335.81214473632002</v>
      </c>
      <c r="L717">
        <v>290.50625520637402</v>
      </c>
      <c r="M717">
        <v>49.1382798128339</v>
      </c>
      <c r="N717">
        <v>1.0223730311869501</v>
      </c>
      <c r="O717">
        <v>11.814345991561099</v>
      </c>
      <c r="P717">
        <v>60.859728506787299</v>
      </c>
      <c r="Q717">
        <v>0.21337441924298101</v>
      </c>
    </row>
    <row r="718" spans="1:17" x14ac:dyDescent="0.3">
      <c r="A718" t="s">
        <v>1573</v>
      </c>
      <c r="B718" t="s">
        <v>1574</v>
      </c>
      <c r="C718" t="str">
        <f>IFERROR(VLOOKUP(Table1[[#This Row],[Ticker]],[1]!Table1[[Symbol]:[Industry]],2,FALSE),"-")</f>
        <v>-</v>
      </c>
      <c r="D718" t="s">
        <v>207</v>
      </c>
      <c r="E718">
        <v>5538.15534888</v>
      </c>
      <c r="F718">
        <v>611.1</v>
      </c>
      <c r="G718">
        <v>35.818029860713601</v>
      </c>
      <c r="H718">
        <v>0.18403018341938401</v>
      </c>
      <c r="I718">
        <v>8.9676763449200294</v>
      </c>
      <c r="J718">
        <v>-7.2673316548609002</v>
      </c>
      <c r="K718">
        <v>574.52516634554104</v>
      </c>
      <c r="L718">
        <v>492.87832170793303</v>
      </c>
      <c r="M718">
        <v>47.1233563579394</v>
      </c>
      <c r="N718">
        <v>0.50676148723902603</v>
      </c>
      <c r="O718">
        <v>6.8564882997872596</v>
      </c>
      <c r="P718">
        <v>90.789884483296902</v>
      </c>
    </row>
    <row r="719" spans="1:17" x14ac:dyDescent="0.3">
      <c r="A719" t="s">
        <v>1575</v>
      </c>
      <c r="B719" t="s">
        <v>1576</v>
      </c>
      <c r="C719" t="str">
        <f>IFERROR(VLOOKUP(Table1[[#This Row],[Ticker]],[1]!Table1[[Symbol]:[Industry]],2,FALSE),"-")</f>
        <v>-</v>
      </c>
      <c r="D719" t="s">
        <v>278</v>
      </c>
      <c r="E719">
        <v>5504.7726826300004</v>
      </c>
      <c r="F719">
        <v>1324.85</v>
      </c>
      <c r="G719">
        <v>-7.6941491908070496</v>
      </c>
      <c r="H719">
        <v>1.77207028577512</v>
      </c>
      <c r="I719">
        <v>27.6709225196633</v>
      </c>
      <c r="J719">
        <v>-8.9752872958604701</v>
      </c>
      <c r="K719">
        <v>1286.3503436067999</v>
      </c>
      <c r="L719">
        <v>1151.51297875354</v>
      </c>
      <c r="M719">
        <v>47.743615854342103</v>
      </c>
      <c r="N719">
        <v>0.77589276600708601</v>
      </c>
      <c r="O719">
        <v>8.9368607766917094</v>
      </c>
      <c r="P719">
        <v>53.685981091583997</v>
      </c>
      <c r="Q719">
        <v>0.106732677046773</v>
      </c>
    </row>
    <row r="720" spans="1:17" x14ac:dyDescent="0.3">
      <c r="A720" t="s">
        <v>1577</v>
      </c>
      <c r="B720" t="s">
        <v>1578</v>
      </c>
      <c r="C720" t="str">
        <f>IFERROR(VLOOKUP(Table1[[#This Row],[Ticker]],[1]!Table1[[Symbol]:[Industry]],2,FALSE),"-")</f>
        <v>-</v>
      </c>
      <c r="D720" t="s">
        <v>72</v>
      </c>
      <c r="E720">
        <v>5493.93859307</v>
      </c>
      <c r="F720">
        <v>1408.7</v>
      </c>
      <c r="G720">
        <v>101.72000814805099</v>
      </c>
      <c r="H720">
        <v>51.929634362667301</v>
      </c>
      <c r="I720">
        <v>84.835696976425496</v>
      </c>
      <c r="J720">
        <v>-2.0941958539863199</v>
      </c>
      <c r="K720">
        <v>994.08927453460399</v>
      </c>
      <c r="L720">
        <v>791.81855897514095</v>
      </c>
      <c r="M720">
        <v>75.279886883005403</v>
      </c>
      <c r="N720">
        <v>2.6062803567264399</v>
      </c>
      <c r="O720">
        <v>8.4013629587562804</v>
      </c>
      <c r="P720">
        <v>133.05484324592601</v>
      </c>
      <c r="Q720">
        <v>9.1017956707205999E-2</v>
      </c>
    </row>
    <row r="721" spans="1:17" x14ac:dyDescent="0.3">
      <c r="A721" t="s">
        <v>1579</v>
      </c>
      <c r="B721" t="s">
        <v>1580</v>
      </c>
      <c r="C721" t="str">
        <f>IFERROR(VLOOKUP(Table1[[#This Row],[Ticker]],[1]!Table1[[Symbol]:[Industry]],2,FALSE),"-")</f>
        <v>-</v>
      </c>
      <c r="D721" t="s">
        <v>480</v>
      </c>
      <c r="E721">
        <v>5490.2832685200001</v>
      </c>
      <c r="F721">
        <v>1016.55</v>
      </c>
      <c r="G721">
        <v>-36.5494496920887</v>
      </c>
      <c r="H721">
        <v>1.15126179099121</v>
      </c>
      <c r="I721">
        <v>-31.494600222972199</v>
      </c>
      <c r="J721">
        <v>-5.9914447180521204</v>
      </c>
      <c r="K721">
        <v>1048.83086117579</v>
      </c>
      <c r="L721">
        <v>1122.76006450868</v>
      </c>
      <c r="M721">
        <v>34.4958369894443</v>
      </c>
      <c r="N721">
        <v>0.830425002092819</v>
      </c>
      <c r="O721">
        <v>38.183070188382203</v>
      </c>
      <c r="P721">
        <v>8.9199614271938206</v>
      </c>
      <c r="Q721">
        <v>-7.6238829133544003E-2</v>
      </c>
    </row>
    <row r="722" spans="1:17" hidden="1" x14ac:dyDescent="0.3">
      <c r="A722" t="s">
        <v>1581</v>
      </c>
      <c r="B722" t="s">
        <v>1582</v>
      </c>
      <c r="C722" t="str">
        <f>IFERROR(VLOOKUP(Table1[[#This Row],[Ticker]],[1]!Table1[[Symbol]:[Industry]],2,FALSE),"-")</f>
        <v>-</v>
      </c>
      <c r="D722" t="s">
        <v>132</v>
      </c>
      <c r="E722">
        <v>5485.4323453999996</v>
      </c>
      <c r="F722">
        <v>454</v>
      </c>
      <c r="G722">
        <v>75.265208725402701</v>
      </c>
      <c r="H722">
        <v>60.232504483595498</v>
      </c>
      <c r="I722">
        <v>91.5745408174256</v>
      </c>
      <c r="J722">
        <v>7.0666462356840896</v>
      </c>
      <c r="K722">
        <v>314.620986452279</v>
      </c>
      <c r="M722">
        <v>78.820301136681806</v>
      </c>
      <c r="N722">
        <v>1.7029753845926601</v>
      </c>
      <c r="O722">
        <v>1.65198237885462</v>
      </c>
      <c r="P722">
        <v>168.00472255017701</v>
      </c>
    </row>
    <row r="723" spans="1:17" x14ac:dyDescent="0.3">
      <c r="A723" t="s">
        <v>1583</v>
      </c>
      <c r="B723" t="s">
        <v>1584</v>
      </c>
      <c r="C723" t="str">
        <f>IFERROR(VLOOKUP(Table1[[#This Row],[Ticker]],[1]!Table1[[Symbol]:[Industry]],2,FALSE),"-")</f>
        <v>-</v>
      </c>
      <c r="D723" t="s">
        <v>278</v>
      </c>
      <c r="E723">
        <v>5474.4813221599998</v>
      </c>
      <c r="F723">
        <v>2356.4</v>
      </c>
      <c r="G723">
        <v>143.23878023835499</v>
      </c>
      <c r="H723">
        <v>30.753031550681399</v>
      </c>
      <c r="I723">
        <v>56.011703307982401</v>
      </c>
      <c r="J723">
        <v>5.26728326217264</v>
      </c>
      <c r="K723">
        <v>1904.60656452475</v>
      </c>
      <c r="L723">
        <v>1610.8917813023199</v>
      </c>
      <c r="M723">
        <v>75.132816241050904</v>
      </c>
      <c r="N723">
        <v>2.4295224694119599</v>
      </c>
      <c r="O723">
        <v>2.78602953658122</v>
      </c>
      <c r="P723">
        <v>188.15652705594599</v>
      </c>
      <c r="Q723">
        <v>0.11329694433799301</v>
      </c>
    </row>
    <row r="724" spans="1:17" x14ac:dyDescent="0.3">
      <c r="A724" t="s">
        <v>1585</v>
      </c>
      <c r="B724" t="s">
        <v>1586</v>
      </c>
      <c r="C724" t="str">
        <f>IFERROR(VLOOKUP(Table1[[#This Row],[Ticker]],[1]!Table1[[Symbol]:[Industry]],2,FALSE),"-")</f>
        <v>-</v>
      </c>
      <c r="D724" t="s">
        <v>197</v>
      </c>
      <c r="E724">
        <v>5428.8883120500004</v>
      </c>
      <c r="F724">
        <v>213.5</v>
      </c>
      <c r="G724">
        <v>21.603580780940099</v>
      </c>
      <c r="H724">
        <v>24.5982523147199</v>
      </c>
      <c r="I724">
        <v>34.252759590614097</v>
      </c>
      <c r="J724">
        <v>5.80624317782536</v>
      </c>
      <c r="K724">
        <v>179.95338608138701</v>
      </c>
      <c r="L724">
        <v>160.03076760913001</v>
      </c>
      <c r="M724">
        <v>82.306812757103003</v>
      </c>
      <c r="N724">
        <v>2.73895202344637</v>
      </c>
      <c r="O724">
        <v>3.6299765807962401</v>
      </c>
      <c r="P724">
        <v>69.377231257437501</v>
      </c>
      <c r="Q724">
        <v>5.6225102954265999E-2</v>
      </c>
    </row>
    <row r="725" spans="1:17" x14ac:dyDescent="0.3">
      <c r="A725" t="s">
        <v>1587</v>
      </c>
      <c r="B725" t="s">
        <v>1588</v>
      </c>
      <c r="C725" t="str">
        <f>IFERROR(VLOOKUP(Table1[[#This Row],[Ticker]],[1]!Table1[[Symbol]:[Industry]],2,FALSE),"-")</f>
        <v>-</v>
      </c>
      <c r="D725" t="s">
        <v>278</v>
      </c>
      <c r="E725">
        <v>5408.4385183199902</v>
      </c>
      <c r="F725">
        <v>160.80000000000001</v>
      </c>
      <c r="G725">
        <v>-27.359392615165198</v>
      </c>
      <c r="H725">
        <v>-11.4885007327804</v>
      </c>
      <c r="I725">
        <v>-3.8988800838681401</v>
      </c>
      <c r="J725">
        <v>-11.0797820226328</v>
      </c>
      <c r="K725">
        <v>166.37417177977301</v>
      </c>
      <c r="L725">
        <v>165.972322899662</v>
      </c>
      <c r="M725">
        <v>40.480250835151999</v>
      </c>
      <c r="N725">
        <v>0.95768940796742597</v>
      </c>
      <c r="O725">
        <v>36.567164179104402</v>
      </c>
      <c r="P725">
        <v>23.644752018454401</v>
      </c>
      <c r="Q725">
        <v>-4.232653064367E-2</v>
      </c>
    </row>
    <row r="726" spans="1:17" x14ac:dyDescent="0.3">
      <c r="A726" t="s">
        <v>1589</v>
      </c>
      <c r="B726" t="s">
        <v>1590</v>
      </c>
      <c r="C726" t="str">
        <f>IFERROR(VLOOKUP(Table1[[#This Row],[Ticker]],[1]!Table1[[Symbol]:[Industry]],2,FALSE),"-")</f>
        <v>-</v>
      </c>
      <c r="D726" t="s">
        <v>278</v>
      </c>
      <c r="E726">
        <v>5395.7821911000001</v>
      </c>
      <c r="F726">
        <v>563.5</v>
      </c>
      <c r="G726">
        <v>-15.127717121102901</v>
      </c>
      <c r="H726">
        <v>1.9529657791706301</v>
      </c>
      <c r="I726">
        <v>-9.6230864330744996</v>
      </c>
      <c r="J726">
        <v>-4.6325226333905301</v>
      </c>
      <c r="K726">
        <v>519.48275260151297</v>
      </c>
      <c r="L726">
        <v>526.44178670809094</v>
      </c>
      <c r="M726">
        <v>69.009907952998901</v>
      </c>
      <c r="N726">
        <v>1.72062856369169</v>
      </c>
      <c r="O726">
        <v>17.107364685004399</v>
      </c>
      <c r="P726">
        <v>29.555121278307801</v>
      </c>
      <c r="Q726">
        <v>6.8481652387658007E-2</v>
      </c>
    </row>
    <row r="727" spans="1:17" x14ac:dyDescent="0.3">
      <c r="A727" t="s">
        <v>1591</v>
      </c>
      <c r="B727" t="s">
        <v>1592</v>
      </c>
      <c r="C727" t="str">
        <f>IFERROR(VLOOKUP(Table1[[#This Row],[Ticker]],[1]!Table1[[Symbol]:[Industry]],2,FALSE),"-")</f>
        <v>-</v>
      </c>
      <c r="D727" t="s">
        <v>347</v>
      </c>
      <c r="E727">
        <v>5368.5681369599997</v>
      </c>
      <c r="F727">
        <v>1974.4</v>
      </c>
      <c r="G727">
        <v>62.561355421262697</v>
      </c>
      <c r="H727">
        <v>6.0408269664793197</v>
      </c>
      <c r="I727">
        <v>65.418090887980696</v>
      </c>
      <c r="J727">
        <v>5.11714747318383</v>
      </c>
      <c r="K727">
        <v>1599.0270783517999</v>
      </c>
      <c r="L727">
        <v>1307.12300289018</v>
      </c>
      <c r="M727">
        <v>69.862400121291003</v>
      </c>
      <c r="N727">
        <v>0.57768626004880497</v>
      </c>
      <c r="O727">
        <v>4.22913290113451</v>
      </c>
      <c r="P727">
        <v>110.49040511727</v>
      </c>
      <c r="Q727">
        <v>-4.0338888947134E-2</v>
      </c>
    </row>
    <row r="728" spans="1:17" x14ac:dyDescent="0.3">
      <c r="A728" t="s">
        <v>1593</v>
      </c>
      <c r="B728" t="s">
        <v>1594</v>
      </c>
      <c r="C728" t="str">
        <f>IFERROR(VLOOKUP(Table1[[#This Row],[Ticker]],[1]!Table1[[Symbol]:[Industry]],2,FALSE),"-")</f>
        <v>-</v>
      </c>
      <c r="D728" t="s">
        <v>140</v>
      </c>
      <c r="E728">
        <v>5367.9750000000004</v>
      </c>
      <c r="F728">
        <v>188.35</v>
      </c>
      <c r="G728">
        <v>57.738080496428999</v>
      </c>
      <c r="H728">
        <v>-12.013001206380199</v>
      </c>
      <c r="I728">
        <v>11.346490713471599</v>
      </c>
      <c r="J728">
        <v>-4.3589311466612601</v>
      </c>
      <c r="K728">
        <v>197.207495531338</v>
      </c>
      <c r="L728">
        <v>177.17933024182099</v>
      </c>
      <c r="M728">
        <v>37.145286559165797</v>
      </c>
      <c r="N728">
        <v>0.82553972747538296</v>
      </c>
      <c r="O728">
        <v>40.668967348022299</v>
      </c>
      <c r="P728">
        <v>94.677002583979302</v>
      </c>
      <c r="Q728">
        <v>9.4717443723119996E-3</v>
      </c>
    </row>
    <row r="729" spans="1:17" x14ac:dyDescent="0.3">
      <c r="A729" t="s">
        <v>1595</v>
      </c>
      <c r="B729" t="s">
        <v>1596</v>
      </c>
      <c r="C729" t="str">
        <f>IFERROR(VLOOKUP(Table1[[#This Row],[Ticker]],[1]!Table1[[Symbol]:[Industry]],2,FALSE),"-")</f>
        <v>-</v>
      </c>
      <c r="D729" t="s">
        <v>391</v>
      </c>
      <c r="E729">
        <v>5338.3583513399999</v>
      </c>
      <c r="F729">
        <v>294.2</v>
      </c>
      <c r="G729">
        <v>-12.3123858411287</v>
      </c>
      <c r="H729">
        <v>-2.1335485660996101</v>
      </c>
      <c r="I729">
        <v>-5.2766306766520499</v>
      </c>
      <c r="J729">
        <v>-9.0955518762589005</v>
      </c>
      <c r="K729">
        <v>298.93968171310098</v>
      </c>
      <c r="L729">
        <v>295.026280575172</v>
      </c>
      <c r="M729">
        <v>35.415317680034597</v>
      </c>
      <c r="N729">
        <v>1.7347499276313001</v>
      </c>
      <c r="O729">
        <v>31.866077498300399</v>
      </c>
      <c r="P729">
        <v>19.270270270270199</v>
      </c>
      <c r="Q729">
        <v>-2.117361244444E-2</v>
      </c>
    </row>
    <row r="730" spans="1:17" x14ac:dyDescent="0.3">
      <c r="A730" t="s">
        <v>1597</v>
      </c>
      <c r="B730" t="s">
        <v>1598</v>
      </c>
      <c r="C730" t="str">
        <f>IFERROR(VLOOKUP(Table1[[#This Row],[Ticker]],[1]!Table1[[Symbol]:[Industry]],2,FALSE),"-")</f>
        <v>-</v>
      </c>
      <c r="D730" t="s">
        <v>46</v>
      </c>
      <c r="E730">
        <v>5311.1074687829996</v>
      </c>
      <c r="F730">
        <v>65.790000000000006</v>
      </c>
      <c r="G730">
        <v>78.077107135866797</v>
      </c>
      <c r="H730">
        <v>3.2009380238614802</v>
      </c>
      <c r="I730">
        <v>4.5291605483763299E-2</v>
      </c>
      <c r="J730">
        <v>-9.5477980766778696</v>
      </c>
      <c r="K730">
        <v>63.221201527519398</v>
      </c>
      <c r="L730">
        <v>57.123775181156198</v>
      </c>
      <c r="M730">
        <v>45.728223175326796</v>
      </c>
      <c r="N730">
        <v>1.41961198929454</v>
      </c>
      <c r="O730">
        <v>20.079039367684999</v>
      </c>
      <c r="P730">
        <v>104.95327102803699</v>
      </c>
      <c r="Q730">
        <v>0.11796382548131799</v>
      </c>
    </row>
    <row r="731" spans="1:17" hidden="1" x14ac:dyDescent="0.3">
      <c r="A731" t="s">
        <v>1599</v>
      </c>
      <c r="B731" t="s">
        <v>1600</v>
      </c>
      <c r="C731" t="str">
        <f>IFERROR(VLOOKUP(Table1[[#This Row],[Ticker]],[1]!Table1[[Symbol]:[Industry]],2,FALSE),"-")</f>
        <v>-</v>
      </c>
      <c r="D731" t="s">
        <v>275</v>
      </c>
      <c r="E731">
        <v>5293.0081060000002</v>
      </c>
      <c r="F731">
        <v>380</v>
      </c>
      <c r="G731">
        <v>-5.8458556280198701</v>
      </c>
      <c r="H731">
        <v>-1.8809070153178999</v>
      </c>
      <c r="I731">
        <v>-6.2097565220546498</v>
      </c>
      <c r="J731">
        <v>-6.4581150357289099</v>
      </c>
      <c r="K731">
        <v>367.654373560892</v>
      </c>
      <c r="L731">
        <v>355.12967094795403</v>
      </c>
      <c r="M731">
        <v>55.3308632496231</v>
      </c>
      <c r="N731">
        <v>1.6227708718910301</v>
      </c>
      <c r="O731">
        <v>5.5263157894736903</v>
      </c>
      <c r="P731">
        <v>21.405750798722</v>
      </c>
      <c r="Q731">
        <v>3.5577861174116002E-2</v>
      </c>
    </row>
    <row r="732" spans="1:17" x14ac:dyDescent="0.3">
      <c r="A732" t="s">
        <v>1601</v>
      </c>
      <c r="B732" t="s">
        <v>1602</v>
      </c>
      <c r="C732" t="str">
        <f>IFERROR(VLOOKUP(Table1[[#This Row],[Ticker]],[1]!Table1[[Symbol]:[Industry]],2,FALSE),"-")</f>
        <v>-</v>
      </c>
      <c r="D732" t="s">
        <v>62</v>
      </c>
      <c r="E732">
        <v>5286.8392314449902</v>
      </c>
      <c r="F732">
        <v>1292.45</v>
      </c>
      <c r="G732">
        <v>-25.604479645972201</v>
      </c>
      <c r="H732">
        <v>4.4115705874228697</v>
      </c>
      <c r="I732">
        <v>1.70565777412372</v>
      </c>
      <c r="J732">
        <v>-8.4310984678532694</v>
      </c>
      <c r="K732">
        <v>1246.5438428156399</v>
      </c>
      <c r="L732">
        <v>1178.17788180876</v>
      </c>
      <c r="M732">
        <v>46.200418832982002</v>
      </c>
      <c r="N732">
        <v>1.5528260283115001</v>
      </c>
      <c r="O732">
        <v>13.660102905334799</v>
      </c>
      <c r="P732">
        <v>28.672407785355102</v>
      </c>
      <c r="Q732">
        <v>-1.0011304244783E-2</v>
      </c>
    </row>
    <row r="733" spans="1:17" hidden="1" x14ac:dyDescent="0.3">
      <c r="A733" t="s">
        <v>1603</v>
      </c>
      <c r="B733" t="s">
        <v>1604</v>
      </c>
      <c r="C733" t="str">
        <f>IFERROR(VLOOKUP(Table1[[#This Row],[Ticker]],[1]!Table1[[Symbol]:[Industry]],2,FALSE),"-")</f>
        <v>-</v>
      </c>
      <c r="D733" t="s">
        <v>148</v>
      </c>
      <c r="E733">
        <v>5258.7200644000004</v>
      </c>
      <c r="F733">
        <v>4652.45</v>
      </c>
      <c r="G733">
        <v>186.149262480414</v>
      </c>
      <c r="H733">
        <v>4.0298265549723897</v>
      </c>
      <c r="I733">
        <v>81.082813685159095</v>
      </c>
      <c r="J733">
        <v>-3.8906062313255698</v>
      </c>
      <c r="K733">
        <v>4136.5980180572196</v>
      </c>
      <c r="L733">
        <v>3002.0005042866701</v>
      </c>
      <c r="M733">
        <v>47.345963748390297</v>
      </c>
      <c r="N733">
        <v>0.77956102562782603</v>
      </c>
      <c r="O733">
        <v>11.554127395243301</v>
      </c>
      <c r="P733">
        <v>214.540691287078</v>
      </c>
      <c r="Q733">
        <v>0.214160760147697</v>
      </c>
    </row>
    <row r="734" spans="1:17" hidden="1" x14ac:dyDescent="0.3">
      <c r="A734" t="s">
        <v>1605</v>
      </c>
      <c r="B734" t="s">
        <v>1606</v>
      </c>
      <c r="C734" t="str">
        <f>IFERROR(VLOOKUP(Table1[[#This Row],[Ticker]],[1]!Table1[[Symbol]:[Industry]],2,FALSE),"-")</f>
        <v>-</v>
      </c>
      <c r="D734" t="s">
        <v>302</v>
      </c>
      <c r="E734">
        <v>5222.4189116400003</v>
      </c>
      <c r="F734">
        <v>276.3</v>
      </c>
      <c r="G734">
        <v>218.51564254646499</v>
      </c>
      <c r="H734">
        <v>94.219061434013</v>
      </c>
      <c r="I734">
        <v>177.654383088651</v>
      </c>
      <c r="J734">
        <v>-12.5298257315615</v>
      </c>
      <c r="K734">
        <v>184.276446730055</v>
      </c>
      <c r="L734">
        <v>125.55152147338499</v>
      </c>
      <c r="M734">
        <v>64.406549154405596</v>
      </c>
      <c r="N734">
        <v>2.3707659579706202</v>
      </c>
      <c r="O734">
        <v>18.2772348896127</v>
      </c>
      <c r="P734">
        <v>271.12155809267898</v>
      </c>
      <c r="Q734">
        <v>0.14879623615419599</v>
      </c>
    </row>
    <row r="735" spans="1:17" x14ac:dyDescent="0.3">
      <c r="A735" t="s">
        <v>1607</v>
      </c>
      <c r="B735" t="s">
        <v>1608</v>
      </c>
      <c r="C735" t="str">
        <f>IFERROR(VLOOKUP(Table1[[#This Row],[Ticker]],[1]!Table1[[Symbol]:[Industry]],2,FALSE),"-")</f>
        <v>-</v>
      </c>
      <c r="D735" t="s">
        <v>1113</v>
      </c>
      <c r="E735">
        <v>5219.3638197</v>
      </c>
      <c r="F735">
        <v>408.3</v>
      </c>
      <c r="G735">
        <v>28.867019997932701</v>
      </c>
      <c r="H735">
        <v>-6.7073447663858197</v>
      </c>
      <c r="I735">
        <v>8.6684710155930293</v>
      </c>
      <c r="J735">
        <v>-9.8924554572842496</v>
      </c>
      <c r="K735">
        <v>440.180001961691</v>
      </c>
      <c r="L735">
        <v>398.56127639372602</v>
      </c>
      <c r="M735">
        <v>31.7293490127566</v>
      </c>
      <c r="N735">
        <v>1.28367413520673</v>
      </c>
      <c r="O735">
        <v>30.0391868723977</v>
      </c>
      <c r="P735">
        <v>62.023809523809497</v>
      </c>
      <c r="Q735">
        <v>0.113935997646691</v>
      </c>
    </row>
    <row r="736" spans="1:17" x14ac:dyDescent="0.3">
      <c r="A736" t="s">
        <v>1609</v>
      </c>
      <c r="B736" t="s">
        <v>1610</v>
      </c>
      <c r="C736" t="str">
        <f>IFERROR(VLOOKUP(Table1[[#This Row],[Ticker]],[1]!Table1[[Symbol]:[Industry]],2,FALSE),"-")</f>
        <v>-</v>
      </c>
      <c r="D736" t="s">
        <v>119</v>
      </c>
      <c r="E736">
        <v>5207.2475400000003</v>
      </c>
      <c r="F736">
        <v>561.15</v>
      </c>
      <c r="G736">
        <v>139.453484532499</v>
      </c>
      <c r="H736">
        <v>50.708108553732202</v>
      </c>
      <c r="I736">
        <v>74.614374446516905</v>
      </c>
      <c r="J736">
        <v>-1.19389962272371</v>
      </c>
      <c r="K736">
        <v>469.559853078515</v>
      </c>
      <c r="L736">
        <v>344.12346625569302</v>
      </c>
      <c r="M736">
        <v>49.420452780208201</v>
      </c>
      <c r="N736">
        <v>0.94741536141848404</v>
      </c>
      <c r="O736">
        <v>29.6177492649024</v>
      </c>
      <c r="P736">
        <v>168.42860559674699</v>
      </c>
      <c r="Q736">
        <v>6.9514287098402003E-2</v>
      </c>
    </row>
    <row r="737" spans="1:17" hidden="1" x14ac:dyDescent="0.3">
      <c r="A737" t="s">
        <v>1611</v>
      </c>
      <c r="B737" t="s">
        <v>1612</v>
      </c>
      <c r="C737" t="str">
        <f>IFERROR(VLOOKUP(Table1[[#This Row],[Ticker]],[1]!Table1[[Symbol]:[Industry]],2,FALSE),"-")</f>
        <v>-</v>
      </c>
      <c r="D737" t="s">
        <v>148</v>
      </c>
      <c r="E737">
        <v>5203.8727440000002</v>
      </c>
      <c r="F737">
        <v>177.24</v>
      </c>
      <c r="G737">
        <v>172.83447336679399</v>
      </c>
      <c r="H737">
        <v>20.724464995584999</v>
      </c>
      <c r="I737">
        <v>65.585246900258795</v>
      </c>
      <c r="J737">
        <v>7.7152704351013703</v>
      </c>
      <c r="K737">
        <v>143.63200808399401</v>
      </c>
      <c r="L737">
        <v>115.785460987479</v>
      </c>
      <c r="M737">
        <v>77.158486908541505</v>
      </c>
      <c r="N737">
        <v>3.0947557457686199</v>
      </c>
      <c r="O737">
        <v>6.0708643647032297</v>
      </c>
      <c r="P737">
        <v>219.35135135135101</v>
      </c>
    </row>
    <row r="738" spans="1:17" x14ac:dyDescent="0.3">
      <c r="A738" t="s">
        <v>1613</v>
      </c>
      <c r="B738" t="s">
        <v>1614</v>
      </c>
      <c r="C738" t="str">
        <f>IFERROR(VLOOKUP(Table1[[#This Row],[Ticker]],[1]!Table1[[Symbol]:[Industry]],2,FALSE),"-")</f>
        <v>-</v>
      </c>
      <c r="D738" t="s">
        <v>1453</v>
      </c>
      <c r="E738">
        <v>5170.8013566</v>
      </c>
      <c r="F738">
        <v>914</v>
      </c>
      <c r="G738">
        <v>33.585086752875803</v>
      </c>
      <c r="H738">
        <v>0.82216657211842903</v>
      </c>
      <c r="I738">
        <v>-1.3153649027723699</v>
      </c>
      <c r="J738">
        <v>-2.1405110988258098</v>
      </c>
      <c r="K738">
        <v>909.06615949207503</v>
      </c>
      <c r="L738">
        <v>846.51349409925695</v>
      </c>
      <c r="M738">
        <v>64.876681803402306</v>
      </c>
      <c r="N738">
        <v>0.38884242480999998</v>
      </c>
      <c r="O738">
        <v>20.995623632385101</v>
      </c>
      <c r="P738">
        <v>67.814192600752705</v>
      </c>
      <c r="Q738">
        <v>0.15154585049371599</v>
      </c>
    </row>
    <row r="739" spans="1:17" hidden="1" x14ac:dyDescent="0.3">
      <c r="A739" t="s">
        <v>1615</v>
      </c>
      <c r="B739" t="s">
        <v>1616</v>
      </c>
      <c r="C739" t="str">
        <f>IFERROR(VLOOKUP(Table1[[#This Row],[Ticker]],[1]!Table1[[Symbol]:[Industry]],2,FALSE),"-")</f>
        <v>-</v>
      </c>
      <c r="D739" t="s">
        <v>1617</v>
      </c>
      <c r="E739">
        <v>5168.879891351</v>
      </c>
      <c r="F739">
        <v>60.63</v>
      </c>
      <c r="G739">
        <v>-4.1961672637451999</v>
      </c>
      <c r="H739">
        <v>-5.9661575811292202</v>
      </c>
      <c r="I739">
        <v>2.3633548745035</v>
      </c>
      <c r="J739">
        <v>-3.5844603439798801</v>
      </c>
      <c r="K739">
        <v>60.3226074733671</v>
      </c>
      <c r="L739">
        <v>56.096286210064697</v>
      </c>
      <c r="M739">
        <v>56.425916595309197</v>
      </c>
      <c r="N739">
        <v>0.90800470864023097</v>
      </c>
      <c r="O739">
        <v>6.8777832756061299</v>
      </c>
      <c r="P739">
        <v>26.841004184100399</v>
      </c>
      <c r="Q739">
        <v>-3.0196124243903E-2</v>
      </c>
    </row>
    <row r="740" spans="1:17" x14ac:dyDescent="0.3">
      <c r="A740" t="s">
        <v>1618</v>
      </c>
      <c r="B740" t="s">
        <v>1619</v>
      </c>
      <c r="C740" t="str">
        <f>IFERROR(VLOOKUP(Table1[[#This Row],[Ticker]],[1]!Table1[[Symbol]:[Industry]],2,FALSE),"-")</f>
        <v>-</v>
      </c>
      <c r="D740" t="s">
        <v>381</v>
      </c>
      <c r="E740">
        <v>5122.8482505080001</v>
      </c>
      <c r="F740">
        <v>102.53</v>
      </c>
      <c r="G740">
        <v>15.647851932600201</v>
      </c>
      <c r="H740">
        <v>-8.8493232746521802</v>
      </c>
      <c r="I740">
        <v>-9.1835226085303905</v>
      </c>
      <c r="J740">
        <v>-5.0128523613818796</v>
      </c>
      <c r="K740">
        <v>103.020976510504</v>
      </c>
      <c r="L740">
        <v>99.090429316548693</v>
      </c>
      <c r="M740">
        <v>50.667373356013101</v>
      </c>
      <c r="N740">
        <v>0.89250459795549497</v>
      </c>
      <c r="O740">
        <v>18.550668097142299</v>
      </c>
      <c r="P740">
        <v>45.742714996446303</v>
      </c>
      <c r="Q740">
        <v>2.8964008588501001E-2</v>
      </c>
    </row>
    <row r="741" spans="1:17" x14ac:dyDescent="0.3">
      <c r="A741" t="s">
        <v>1620</v>
      </c>
      <c r="B741" t="s">
        <v>1621</v>
      </c>
      <c r="C741" t="str">
        <f>IFERROR(VLOOKUP(Table1[[#This Row],[Ticker]],[1]!Table1[[Symbol]:[Industry]],2,FALSE),"-")</f>
        <v>-</v>
      </c>
      <c r="D741" t="s">
        <v>480</v>
      </c>
      <c r="E741">
        <v>5117.7608960199996</v>
      </c>
      <c r="F741">
        <v>308.60000000000002</v>
      </c>
      <c r="G741">
        <v>-25.504275297618399</v>
      </c>
      <c r="H741">
        <v>-18.519024526614601</v>
      </c>
      <c r="I741">
        <v>-32.7006558513431</v>
      </c>
      <c r="J741">
        <v>-6.9320697463166496</v>
      </c>
      <c r="K741">
        <v>350.81702305208398</v>
      </c>
      <c r="L741">
        <v>384.53634330347398</v>
      </c>
      <c r="M741">
        <v>29.071827788204399</v>
      </c>
      <c r="N741">
        <v>0.62195020392095801</v>
      </c>
      <c r="O741">
        <v>75.761503564484698</v>
      </c>
      <c r="P741">
        <v>17.494764896249698</v>
      </c>
      <c r="Q741">
        <v>-0.134360971830571</v>
      </c>
    </row>
    <row r="742" spans="1:17" x14ac:dyDescent="0.3">
      <c r="A742" t="s">
        <v>1622</v>
      </c>
      <c r="B742" t="s">
        <v>1623</v>
      </c>
      <c r="C742" t="str">
        <f>IFERROR(VLOOKUP(Table1[[#This Row],[Ticker]],[1]!Table1[[Symbol]:[Industry]],2,FALSE),"-")</f>
        <v>-</v>
      </c>
      <c r="D742" t="s">
        <v>983</v>
      </c>
      <c r="E742">
        <v>5116.3511473620001</v>
      </c>
      <c r="F742">
        <v>40.11</v>
      </c>
      <c r="G742">
        <v>129.736511187362</v>
      </c>
      <c r="H742">
        <v>20.456435489536801</v>
      </c>
      <c r="I742">
        <v>34.553357610246799</v>
      </c>
      <c r="J742">
        <v>-9.3837608884793102</v>
      </c>
      <c r="K742">
        <v>35.725308073943097</v>
      </c>
      <c r="L742">
        <v>30.600165454055801</v>
      </c>
      <c r="M742">
        <v>54.9254054256605</v>
      </c>
      <c r="N742">
        <v>1.5968798621526299</v>
      </c>
      <c r="O742">
        <v>10.6955871353777</v>
      </c>
      <c r="P742">
        <v>157.942122186495</v>
      </c>
      <c r="Q742">
        <v>5.1158883124009E-2</v>
      </c>
    </row>
    <row r="743" spans="1:17" x14ac:dyDescent="0.3">
      <c r="A743" t="s">
        <v>1624</v>
      </c>
      <c r="B743" t="s">
        <v>1625</v>
      </c>
      <c r="C743" t="str">
        <f>IFERROR(VLOOKUP(Table1[[#This Row],[Ticker]],[1]!Table1[[Symbol]:[Industry]],2,FALSE),"-")</f>
        <v>-</v>
      </c>
      <c r="D743" t="s">
        <v>1626</v>
      </c>
      <c r="E743">
        <v>5112.2713124080001</v>
      </c>
      <c r="F743">
        <v>75.62</v>
      </c>
      <c r="G743">
        <v>64.402177434498498</v>
      </c>
      <c r="H743">
        <v>15.2891706371146</v>
      </c>
      <c r="I743">
        <v>9.87899855501127</v>
      </c>
      <c r="J743">
        <v>-11.9140537593092</v>
      </c>
      <c r="K743">
        <v>68.398072523549203</v>
      </c>
      <c r="L743">
        <v>60.661593695975299</v>
      </c>
      <c r="M743">
        <v>52.122577227717002</v>
      </c>
      <c r="N743">
        <v>0.974776388138623</v>
      </c>
      <c r="O743">
        <v>11.3329806929383</v>
      </c>
      <c r="P743">
        <v>95.906735751295301</v>
      </c>
      <c r="Q743">
        <v>7.8656609904407995E-2</v>
      </c>
    </row>
    <row r="744" spans="1:17" hidden="1" x14ac:dyDescent="0.3">
      <c r="A744" t="s">
        <v>1627</v>
      </c>
      <c r="B744" t="s">
        <v>1628</v>
      </c>
      <c r="C744" t="str">
        <f>IFERROR(VLOOKUP(Table1[[#This Row],[Ticker]],[1]!Table1[[Symbol]:[Industry]],2,FALSE),"-")</f>
        <v>-</v>
      </c>
      <c r="D744" t="s">
        <v>59</v>
      </c>
      <c r="E744">
        <v>5063.5544953919998</v>
      </c>
      <c r="F744">
        <v>83.89</v>
      </c>
      <c r="G744">
        <v>339.498137030458</v>
      </c>
      <c r="H744">
        <v>19.463069377357101</v>
      </c>
      <c r="I744">
        <v>42.975657859162901</v>
      </c>
      <c r="J744">
        <v>-15.1109888076454</v>
      </c>
      <c r="K744">
        <v>72.065230957713695</v>
      </c>
      <c r="L744">
        <v>53.703234373381299</v>
      </c>
      <c r="M744">
        <v>51.570291005692603</v>
      </c>
      <c r="N744">
        <v>1.0096190143747801</v>
      </c>
      <c r="O744">
        <v>16.223626177136701</v>
      </c>
      <c r="P744">
        <v>379.371428571428</v>
      </c>
      <c r="Q744">
        <v>8.1681464983200003E-2</v>
      </c>
    </row>
    <row r="745" spans="1:17" x14ac:dyDescent="0.3">
      <c r="A745" t="s">
        <v>1629</v>
      </c>
      <c r="B745" t="s">
        <v>1630</v>
      </c>
      <c r="C745" t="str">
        <f>IFERROR(VLOOKUP(Table1[[#This Row],[Ticker]],[1]!Table1[[Symbol]:[Industry]],2,FALSE),"-")</f>
        <v>-</v>
      </c>
      <c r="D745" t="s">
        <v>49</v>
      </c>
      <c r="E745">
        <v>5036.6388464399997</v>
      </c>
      <c r="F745">
        <v>706.35</v>
      </c>
      <c r="G745">
        <v>-25.3031180663817</v>
      </c>
      <c r="H745">
        <v>-14.536233638789501</v>
      </c>
      <c r="I745">
        <v>-45.083641578607001</v>
      </c>
      <c r="J745">
        <v>-12.1435117046084</v>
      </c>
      <c r="K745">
        <v>791.06479894670895</v>
      </c>
      <c r="L745">
        <v>847.33656610725404</v>
      </c>
      <c r="M745">
        <v>25.793297181943</v>
      </c>
      <c r="N745">
        <v>2.3722633793041301</v>
      </c>
      <c r="O745">
        <v>76.003397748991205</v>
      </c>
      <c r="P745">
        <v>5.1194285289083803</v>
      </c>
      <c r="Q745">
        <v>-1.0113826189990001E-2</v>
      </c>
    </row>
    <row r="746" spans="1:17" hidden="1" x14ac:dyDescent="0.3">
      <c r="A746" t="s">
        <v>1631</v>
      </c>
      <c r="B746" t="s">
        <v>1632</v>
      </c>
      <c r="C746" t="str">
        <f>IFERROR(VLOOKUP(Table1[[#This Row],[Ticker]],[1]!Table1[[Symbol]:[Industry]],2,FALSE),"-")</f>
        <v>-</v>
      </c>
      <c r="E746">
        <v>5017.6269000000002</v>
      </c>
      <c r="F746">
        <v>449.85</v>
      </c>
      <c r="G746">
        <v>328.35346505472802</v>
      </c>
      <c r="H746">
        <v>-6.4618002826542602</v>
      </c>
      <c r="I746">
        <v>-12.142162130676599</v>
      </c>
      <c r="J746">
        <v>-5.4017345632294802</v>
      </c>
      <c r="K746">
        <v>458.56748065754499</v>
      </c>
      <c r="L746">
        <v>411.08413068639402</v>
      </c>
      <c r="M746">
        <v>43.308479733380302</v>
      </c>
      <c r="N746">
        <v>2.15779961833235</v>
      </c>
      <c r="O746">
        <v>41.936200955874099</v>
      </c>
      <c r="P746">
        <v>354.910883579825</v>
      </c>
      <c r="Q746">
        <v>0.28983366187961301</v>
      </c>
    </row>
    <row r="747" spans="1:17" hidden="1" x14ac:dyDescent="0.3">
      <c r="A747" t="s">
        <v>1633</v>
      </c>
      <c r="B747" t="s">
        <v>1634</v>
      </c>
      <c r="C747" t="str">
        <f>IFERROR(VLOOKUP(Table1[[#This Row],[Ticker]],[1]!Table1[[Symbol]:[Industry]],2,FALSE),"-")</f>
        <v>-</v>
      </c>
      <c r="D747" t="s">
        <v>230</v>
      </c>
      <c r="E747">
        <v>4998.7765850249998</v>
      </c>
      <c r="F747">
        <v>549.04999999999995</v>
      </c>
      <c r="G747">
        <v>-8.0744664318733896</v>
      </c>
      <c r="H747">
        <v>0.86836323433912199</v>
      </c>
      <c r="I747">
        <v>29.494850701056301</v>
      </c>
      <c r="J747">
        <v>-9.7662742245889493</v>
      </c>
      <c r="K747">
        <v>495.93090557856601</v>
      </c>
      <c r="L747">
        <v>437.39515364396999</v>
      </c>
      <c r="M747">
        <v>48.597405028256702</v>
      </c>
      <c r="N747">
        <v>0.88319803946589104</v>
      </c>
      <c r="O747">
        <v>8.5147072215645103</v>
      </c>
      <c r="P747">
        <v>52.471535684532</v>
      </c>
    </row>
    <row r="748" spans="1:17" hidden="1" x14ac:dyDescent="0.3">
      <c r="A748" t="s">
        <v>1635</v>
      </c>
      <c r="B748" t="s">
        <v>1636</v>
      </c>
      <c r="C748" t="str">
        <f>IFERROR(VLOOKUP(Table1[[#This Row],[Ticker]],[1]!Table1[[Symbol]:[Industry]],2,FALSE),"-")</f>
        <v>-</v>
      </c>
      <c r="D748" t="s">
        <v>197</v>
      </c>
      <c r="E748">
        <v>4989.1638138750004</v>
      </c>
      <c r="F748">
        <v>7346.25</v>
      </c>
      <c r="G748">
        <v>72.595411024207905</v>
      </c>
      <c r="H748">
        <v>-11.6568571263109</v>
      </c>
      <c r="I748">
        <v>34.725568175888803</v>
      </c>
      <c r="J748">
        <v>-7.3353734237361499</v>
      </c>
      <c r="K748">
        <v>7695.7969977980702</v>
      </c>
      <c r="L748">
        <v>6397.0154113885701</v>
      </c>
      <c r="M748">
        <v>31.377206698126098</v>
      </c>
      <c r="N748">
        <v>0.58277001488296798</v>
      </c>
      <c r="O748">
        <v>23.6399523566445</v>
      </c>
      <c r="P748">
        <v>104.06249999999901</v>
      </c>
      <c r="Q748">
        <v>0.15079069211030099</v>
      </c>
    </row>
    <row r="749" spans="1:17" x14ac:dyDescent="0.3">
      <c r="A749" t="s">
        <v>1637</v>
      </c>
      <c r="B749" t="s">
        <v>1638</v>
      </c>
      <c r="C749" t="str">
        <f>IFERROR(VLOOKUP(Table1[[#This Row],[Ticker]],[1]!Table1[[Symbol]:[Industry]],2,FALSE),"-")</f>
        <v>-</v>
      </c>
      <c r="D749" t="s">
        <v>80</v>
      </c>
      <c r="E749">
        <v>4961.4675617040002</v>
      </c>
      <c r="F749">
        <v>218.94</v>
      </c>
      <c r="G749">
        <v>0.84438537365152599</v>
      </c>
      <c r="H749">
        <v>6.1312811269519996</v>
      </c>
      <c r="I749">
        <v>-15.530370664093301</v>
      </c>
      <c r="J749">
        <v>0.19866146938438001</v>
      </c>
      <c r="K749">
        <v>208.76603024542601</v>
      </c>
      <c r="L749">
        <v>203.16290284911099</v>
      </c>
      <c r="M749">
        <v>58.000260525150097</v>
      </c>
      <c r="N749">
        <v>1.66964705301901</v>
      </c>
      <c r="O749">
        <v>12.816296702292799</v>
      </c>
      <c r="P749">
        <v>27.997661502484601</v>
      </c>
      <c r="Q749">
        <v>-9.8840195350100996E-2</v>
      </c>
    </row>
    <row r="750" spans="1:17" x14ac:dyDescent="0.3">
      <c r="A750" t="s">
        <v>1639</v>
      </c>
      <c r="B750" t="s">
        <v>1640</v>
      </c>
      <c r="C750" t="str">
        <f>IFERROR(VLOOKUP(Table1[[#This Row],[Ticker]],[1]!Table1[[Symbol]:[Industry]],2,FALSE),"-")</f>
        <v>-</v>
      </c>
      <c r="D750" t="s">
        <v>1219</v>
      </c>
      <c r="E750">
        <v>4957.1938162500001</v>
      </c>
      <c r="F750">
        <v>2957.25</v>
      </c>
      <c r="G750">
        <v>-6.3171208975790201</v>
      </c>
      <c r="H750">
        <v>-6.83913058001131</v>
      </c>
      <c r="I750">
        <v>-17.906166058367202</v>
      </c>
      <c r="J750">
        <v>1.4201077133379201</v>
      </c>
      <c r="K750">
        <v>3006.3200663736002</v>
      </c>
      <c r="L750">
        <v>2906.7216131218802</v>
      </c>
      <c r="M750">
        <v>60.401563712372301</v>
      </c>
      <c r="N750">
        <v>0.96185954981069499</v>
      </c>
      <c r="O750">
        <v>25.116239749767502</v>
      </c>
      <c r="P750">
        <v>35.647447364799703</v>
      </c>
      <c r="Q750">
        <v>-5.5984624732430002E-2</v>
      </c>
    </row>
    <row r="751" spans="1:17" x14ac:dyDescent="0.3">
      <c r="A751" t="s">
        <v>1641</v>
      </c>
      <c r="B751" t="s">
        <v>1642</v>
      </c>
      <c r="C751" t="str">
        <f>IFERROR(VLOOKUP(Table1[[#This Row],[Ticker]],[1]!Table1[[Symbol]:[Industry]],2,FALSE),"-")</f>
        <v>-</v>
      </c>
      <c r="D751" t="s">
        <v>526</v>
      </c>
      <c r="E751">
        <v>4949.516670256</v>
      </c>
      <c r="F751">
        <v>99.38</v>
      </c>
      <c r="G751">
        <v>-34.962948479014401</v>
      </c>
      <c r="H751">
        <v>-6.2071548809500303</v>
      </c>
      <c r="I751">
        <v>-20.8775828359522</v>
      </c>
      <c r="J751">
        <v>-6.8744141947978701</v>
      </c>
      <c r="K751">
        <v>104.694476111762</v>
      </c>
      <c r="L751">
        <v>108.509284938476</v>
      </c>
      <c r="M751">
        <v>29.227321267255299</v>
      </c>
      <c r="N751">
        <v>1.51547778150698</v>
      </c>
      <c r="O751">
        <v>38.559066210505101</v>
      </c>
      <c r="P751">
        <v>8.6120218579234908</v>
      </c>
      <c r="Q751">
        <v>-0.112277906890179</v>
      </c>
    </row>
    <row r="752" spans="1:17" hidden="1" x14ac:dyDescent="0.3">
      <c r="A752" t="s">
        <v>1643</v>
      </c>
      <c r="B752" t="s">
        <v>1644</v>
      </c>
      <c r="C752" t="str">
        <f>IFERROR(VLOOKUP(Table1[[#This Row],[Ticker]],[1]!Table1[[Symbol]:[Industry]],2,FALSE),"-")</f>
        <v>-</v>
      </c>
      <c r="D752" t="s">
        <v>378</v>
      </c>
      <c r="E752">
        <v>4937.7794094999999</v>
      </c>
      <c r="F752">
        <v>11621.75</v>
      </c>
      <c r="G752">
        <v>-5.6888978495004103</v>
      </c>
      <c r="H752">
        <v>21.147221430119099</v>
      </c>
      <c r="I752">
        <v>18.7133863026719</v>
      </c>
      <c r="J752">
        <v>-5.9860170853432804</v>
      </c>
      <c r="K752">
        <v>10449.6871212264</v>
      </c>
      <c r="L752">
        <v>9616.1668692622297</v>
      </c>
      <c r="M752">
        <v>52.212399811007401</v>
      </c>
      <c r="N752">
        <v>2.46218453074039</v>
      </c>
      <c r="O752">
        <v>14.2418310495407</v>
      </c>
      <c r="P752">
        <v>39.470762953406698</v>
      </c>
      <c r="Q752">
        <v>-7.3466772463558996E-2</v>
      </c>
    </row>
    <row r="753" spans="1:17" x14ac:dyDescent="0.3">
      <c r="A753" t="s">
        <v>1645</v>
      </c>
      <c r="B753" t="s">
        <v>1646</v>
      </c>
      <c r="C753" t="str">
        <f>IFERROR(VLOOKUP(Table1[[#This Row],[Ticker]],[1]!Table1[[Symbol]:[Industry]],2,FALSE),"-")</f>
        <v>-</v>
      </c>
      <c r="D753" t="s">
        <v>381</v>
      </c>
      <c r="E753">
        <v>4929.2870357250004</v>
      </c>
      <c r="F753">
        <v>563.54999999999995</v>
      </c>
      <c r="G753">
        <v>-47.201759347479701</v>
      </c>
      <c r="H753">
        <v>-6.5416875858742003</v>
      </c>
      <c r="I753">
        <v>-36.087012607571097</v>
      </c>
      <c r="J753">
        <v>-3.2860397932144401</v>
      </c>
      <c r="K753">
        <v>570.44232462621005</v>
      </c>
      <c r="L753">
        <v>614.39736346314896</v>
      </c>
      <c r="M753">
        <v>43.206207131186403</v>
      </c>
      <c r="N753">
        <v>1.37143708172566</v>
      </c>
      <c r="O753">
        <v>41.779788838612298</v>
      </c>
      <c r="P753">
        <v>10.2298288508557</v>
      </c>
      <c r="Q753">
        <v>6.0610007522440001E-2</v>
      </c>
    </row>
    <row r="754" spans="1:17" x14ac:dyDescent="0.3">
      <c r="A754" t="s">
        <v>1647</v>
      </c>
      <c r="B754" t="s">
        <v>1648</v>
      </c>
      <c r="C754" t="str">
        <f>IFERROR(VLOOKUP(Table1[[#This Row],[Ticker]],[1]!Table1[[Symbol]:[Industry]],2,FALSE),"-")</f>
        <v>-</v>
      </c>
      <c r="D754" t="s">
        <v>197</v>
      </c>
      <c r="E754">
        <v>4923.3356322849904</v>
      </c>
      <c r="F754">
        <v>123.41</v>
      </c>
      <c r="G754">
        <v>-4.9112874260338</v>
      </c>
      <c r="H754">
        <v>-8.9413331586065894</v>
      </c>
      <c r="I754">
        <v>0.83202157772657503</v>
      </c>
      <c r="J754">
        <v>-5.8988037836314602</v>
      </c>
      <c r="K754">
        <v>127.377123324086</v>
      </c>
      <c r="L754">
        <v>121.38383249196499</v>
      </c>
      <c r="M754">
        <v>37.248626625993701</v>
      </c>
      <c r="N754">
        <v>0.55218960122591099</v>
      </c>
      <c r="O754">
        <v>16.684223320638502</v>
      </c>
      <c r="P754">
        <v>22.006920415224801</v>
      </c>
      <c r="Q754">
        <v>1.4038843212411001E-2</v>
      </c>
    </row>
    <row r="755" spans="1:17" x14ac:dyDescent="0.3">
      <c r="A755" t="s">
        <v>1649</v>
      </c>
      <c r="B755" t="s">
        <v>1650</v>
      </c>
      <c r="C755" t="str">
        <f>IFERROR(VLOOKUP(Table1[[#This Row],[Ticker]],[1]!Table1[[Symbol]:[Industry]],2,FALSE),"-")</f>
        <v>-</v>
      </c>
      <c r="D755" t="s">
        <v>197</v>
      </c>
      <c r="E755">
        <v>4918.3375605000001</v>
      </c>
      <c r="F755">
        <v>687.7</v>
      </c>
      <c r="G755">
        <v>100.29397517439099</v>
      </c>
      <c r="H755">
        <v>3.6767661453187599</v>
      </c>
      <c r="I755">
        <v>-2.4327693522561198</v>
      </c>
      <c r="J755">
        <v>5.3428791918270404</v>
      </c>
      <c r="K755">
        <v>623.92496698742104</v>
      </c>
      <c r="L755">
        <v>569.92250406851895</v>
      </c>
      <c r="M755">
        <v>68.3659785134478</v>
      </c>
      <c r="N755">
        <v>2.8727977631997201</v>
      </c>
      <c r="O755">
        <v>6.7253162716300601</v>
      </c>
      <c r="P755">
        <v>130.65571021298001</v>
      </c>
      <c r="Q755">
        <v>0.14524410956732101</v>
      </c>
    </row>
    <row r="756" spans="1:17" x14ac:dyDescent="0.3">
      <c r="A756" t="s">
        <v>1651</v>
      </c>
      <c r="B756" t="s">
        <v>1652</v>
      </c>
      <c r="C756" t="str">
        <f>IFERROR(VLOOKUP(Table1[[#This Row],[Ticker]],[1]!Table1[[Symbol]:[Industry]],2,FALSE),"-")</f>
        <v>-</v>
      </c>
      <c r="D756" t="s">
        <v>272</v>
      </c>
      <c r="E756">
        <v>4838.6356351839904</v>
      </c>
      <c r="F756">
        <v>250.96</v>
      </c>
      <c r="G756">
        <v>46.817365585437997</v>
      </c>
      <c r="H756">
        <v>2.1512016250748598</v>
      </c>
      <c r="I756">
        <v>-7.3323595517950197</v>
      </c>
      <c r="J756">
        <v>-11.909519847630699</v>
      </c>
      <c r="K756">
        <v>244.64962939361001</v>
      </c>
      <c r="L756">
        <v>222.507662642274</v>
      </c>
      <c r="M756">
        <v>41.147474137248103</v>
      </c>
      <c r="N756">
        <v>0.94001311618640604</v>
      </c>
      <c r="O756">
        <v>16.114121772393901</v>
      </c>
      <c r="P756">
        <v>79.129193433261904</v>
      </c>
      <c r="Q756">
        <v>0.17282183018744299</v>
      </c>
    </row>
    <row r="757" spans="1:17" hidden="1" x14ac:dyDescent="0.3">
      <c r="A757" t="s">
        <v>1653</v>
      </c>
      <c r="B757" t="s">
        <v>1654</v>
      </c>
      <c r="C757" t="str">
        <f>IFERROR(VLOOKUP(Table1[[#This Row],[Ticker]],[1]!Table1[[Symbol]:[Industry]],2,FALSE),"-")</f>
        <v>-</v>
      </c>
      <c r="D757" t="s">
        <v>46</v>
      </c>
      <c r="E757">
        <v>4745.3915880000004</v>
      </c>
      <c r="F757">
        <v>2473.8000000000002</v>
      </c>
      <c r="G757">
        <v>653.57503180602805</v>
      </c>
      <c r="H757">
        <v>8.5703525267899092</v>
      </c>
      <c r="I757">
        <v>405.288018599748</v>
      </c>
      <c r="J757">
        <v>-7.7157962472817001</v>
      </c>
      <c r="K757">
        <v>2137.9432139965902</v>
      </c>
      <c r="L757">
        <v>1054.1931485461901</v>
      </c>
      <c r="M757">
        <v>47.2661161126453</v>
      </c>
      <c r="N757">
        <v>1.00721396508728</v>
      </c>
      <c r="O757">
        <v>20.624140997655399</v>
      </c>
      <c r="P757">
        <v>809.81978668628096</v>
      </c>
    </row>
    <row r="758" spans="1:17" x14ac:dyDescent="0.3">
      <c r="A758" t="s">
        <v>1655</v>
      </c>
      <c r="B758" t="s">
        <v>1656</v>
      </c>
      <c r="C758" t="str">
        <f>IFERROR(VLOOKUP(Table1[[#This Row],[Ticker]],[1]!Table1[[Symbol]:[Industry]],2,FALSE),"-")</f>
        <v>-</v>
      </c>
      <c r="D758" t="s">
        <v>1657</v>
      </c>
      <c r="E758">
        <v>4730.4172864000002</v>
      </c>
      <c r="F758">
        <v>934.4</v>
      </c>
      <c r="G758">
        <v>56.784090353544798</v>
      </c>
      <c r="H758">
        <v>7.4992164543779101</v>
      </c>
      <c r="I758">
        <v>42.519018937643999</v>
      </c>
      <c r="J758">
        <v>-9.0760859613631606</v>
      </c>
      <c r="K758">
        <v>870.693758606497</v>
      </c>
      <c r="L758">
        <v>723.33337125096898</v>
      </c>
      <c r="M758">
        <v>47.173297585080199</v>
      </c>
      <c r="N758">
        <v>0.97590357392689797</v>
      </c>
      <c r="O758">
        <v>11.253210616438301</v>
      </c>
      <c r="P758">
        <v>84.919849594300402</v>
      </c>
      <c r="Q758">
        <v>-1.7185877287837999E-2</v>
      </c>
    </row>
    <row r="759" spans="1:17" hidden="1" x14ac:dyDescent="0.3">
      <c r="A759" t="s">
        <v>1658</v>
      </c>
      <c r="B759" t="s">
        <v>1659</v>
      </c>
      <c r="C759" t="str">
        <f>IFERROR(VLOOKUP(Table1[[#This Row],[Ticker]],[1]!Table1[[Symbol]:[Industry]],2,FALSE),"-")</f>
        <v>-</v>
      </c>
      <c r="D759" t="s">
        <v>92</v>
      </c>
      <c r="E759">
        <v>4721.5941452999996</v>
      </c>
      <c r="F759">
        <v>1720.75</v>
      </c>
      <c r="G759">
        <v>103.39714515257199</v>
      </c>
      <c r="H759">
        <v>32.509183133495199</v>
      </c>
      <c r="I759">
        <v>4.4609329656322503</v>
      </c>
      <c r="J759">
        <v>18.584641204776801</v>
      </c>
      <c r="K759">
        <v>1390.98693292545</v>
      </c>
      <c r="L759">
        <v>1268.46998907085</v>
      </c>
      <c r="M759">
        <v>81.570784564830205</v>
      </c>
      <c r="N759">
        <v>3.0483553020341998</v>
      </c>
      <c r="O759">
        <v>3.0742408833357602</v>
      </c>
      <c r="P759">
        <v>131.89138198234599</v>
      </c>
      <c r="Q759">
        <v>0.123551660501611</v>
      </c>
    </row>
    <row r="760" spans="1:17" hidden="1" x14ac:dyDescent="0.3">
      <c r="A760" t="s">
        <v>1660</v>
      </c>
      <c r="B760" t="s">
        <v>1661</v>
      </c>
      <c r="C760" t="str">
        <f>IFERROR(VLOOKUP(Table1[[#This Row],[Ticker]],[1]!Table1[[Symbol]:[Industry]],2,FALSE),"-")</f>
        <v>-</v>
      </c>
      <c r="E760">
        <v>4692.42492477</v>
      </c>
      <c r="F760">
        <v>4288.3500000000004</v>
      </c>
      <c r="G760">
        <v>65.363129052408894</v>
      </c>
      <c r="H760">
        <v>-7.25386366728313</v>
      </c>
      <c r="I760">
        <v>28.054554905977898</v>
      </c>
      <c r="J760">
        <v>0.89422891303837904</v>
      </c>
      <c r="K760">
        <v>4144.4141755390701</v>
      </c>
      <c r="L760">
        <v>3553.9088421578699</v>
      </c>
      <c r="M760">
        <v>55.501878092255097</v>
      </c>
      <c r="N760">
        <v>0.90544760582928496</v>
      </c>
      <c r="O760">
        <v>11.3948255156411</v>
      </c>
      <c r="P760">
        <v>93.225493950931593</v>
      </c>
      <c r="Q760">
        <v>0.12275723491344601</v>
      </c>
    </row>
    <row r="761" spans="1:17" hidden="1" x14ac:dyDescent="0.3">
      <c r="A761" t="s">
        <v>1662</v>
      </c>
      <c r="B761" t="s">
        <v>1663</v>
      </c>
      <c r="C761" t="str">
        <f>IFERROR(VLOOKUP(Table1[[#This Row],[Ticker]],[1]!Table1[[Symbol]:[Industry]],2,FALSE),"-")</f>
        <v>-</v>
      </c>
      <c r="D761" t="s">
        <v>302</v>
      </c>
      <c r="E761">
        <v>4691.3360448000003</v>
      </c>
      <c r="F761">
        <v>215.06</v>
      </c>
      <c r="G761">
        <v>206.55906226796299</v>
      </c>
      <c r="H761">
        <v>162.38028730854001</v>
      </c>
      <c r="I761">
        <v>249.44416979706401</v>
      </c>
      <c r="J761">
        <v>17.135371452918701</v>
      </c>
      <c r="K761">
        <v>116.990546999248</v>
      </c>
      <c r="L761">
        <v>79.5294618164925</v>
      </c>
      <c r="M761">
        <v>98.956866397739304</v>
      </c>
      <c r="N761">
        <v>1.55107616628595</v>
      </c>
      <c r="O761">
        <v>0</v>
      </c>
      <c r="P761">
        <v>366.710069444444</v>
      </c>
      <c r="Q761">
        <v>0.22908194174160401</v>
      </c>
    </row>
    <row r="762" spans="1:17" hidden="1" x14ac:dyDescent="0.3">
      <c r="A762" t="s">
        <v>1664</v>
      </c>
      <c r="B762" t="s">
        <v>1665</v>
      </c>
      <c r="C762" t="str">
        <f>IFERROR(VLOOKUP(Table1[[#This Row],[Ticker]],[1]!Table1[[Symbol]:[Industry]],2,FALSE),"-")</f>
        <v>-</v>
      </c>
      <c r="D762" t="s">
        <v>129</v>
      </c>
      <c r="E762">
        <v>4689.9215185200001</v>
      </c>
      <c r="F762">
        <v>48.3</v>
      </c>
      <c r="G762">
        <v>79.412730728633903</v>
      </c>
      <c r="H762">
        <v>-3.4350209571896602</v>
      </c>
      <c r="I762">
        <v>-6.04096669197419</v>
      </c>
      <c r="J762">
        <v>2.4856960273812998</v>
      </c>
      <c r="K762">
        <v>48.649762016202601</v>
      </c>
      <c r="L762">
        <v>45.593385753305903</v>
      </c>
      <c r="M762">
        <v>51.310646267812501</v>
      </c>
      <c r="N762">
        <v>1.8724448882131399</v>
      </c>
      <c r="O762">
        <v>35.403726708074501</v>
      </c>
      <c r="P762">
        <v>123.611111111111</v>
      </c>
      <c r="Q762">
        <v>6.4746521152183004E-2</v>
      </c>
    </row>
    <row r="763" spans="1:17" hidden="1" x14ac:dyDescent="0.3">
      <c r="A763" t="s">
        <v>1666</v>
      </c>
      <c r="B763" t="s">
        <v>1667</v>
      </c>
      <c r="C763" t="str">
        <f>IFERROR(VLOOKUP(Table1[[#This Row],[Ticker]],[1]!Table1[[Symbol]:[Industry]],2,FALSE),"-")</f>
        <v>-</v>
      </c>
      <c r="D763" t="s">
        <v>381</v>
      </c>
      <c r="E763">
        <v>4683.726255175</v>
      </c>
      <c r="F763">
        <v>1221.55</v>
      </c>
      <c r="G763">
        <v>-47.8036308905154</v>
      </c>
      <c r="H763">
        <v>15.235558380492099</v>
      </c>
      <c r="I763">
        <v>-20.355526274122401</v>
      </c>
      <c r="J763">
        <v>5.3834150203117197</v>
      </c>
      <c r="K763">
        <v>1113.2517377444899</v>
      </c>
      <c r="L763">
        <v>1231.14433632705</v>
      </c>
      <c r="M763">
        <v>67.745733546109193</v>
      </c>
      <c r="N763">
        <v>0.97092911739776899</v>
      </c>
      <c r="O763">
        <v>35.483606892881902</v>
      </c>
      <c r="P763">
        <v>22.418199128125401</v>
      </c>
      <c r="Q763">
        <v>-6.0353090799655E-2</v>
      </c>
    </row>
    <row r="764" spans="1:17" hidden="1" x14ac:dyDescent="0.3">
      <c r="A764" t="s">
        <v>1668</v>
      </c>
      <c r="B764" t="s">
        <v>1669</v>
      </c>
      <c r="C764" t="str">
        <f>IFERROR(VLOOKUP(Table1[[#This Row],[Ticker]],[1]!Table1[[Symbol]:[Industry]],2,FALSE),"-")</f>
        <v>-</v>
      </c>
      <c r="E764">
        <v>4651.3741799999998</v>
      </c>
      <c r="F764">
        <v>1150</v>
      </c>
      <c r="G764">
        <v>3.6804070694665998</v>
      </c>
      <c r="H764">
        <v>-5.0261236192736201</v>
      </c>
      <c r="I764">
        <v>-14.5184601948325</v>
      </c>
      <c r="J764">
        <v>-8.7411364561792801</v>
      </c>
      <c r="K764">
        <v>1161.2711973759899</v>
      </c>
      <c r="M764">
        <v>45.189426283767602</v>
      </c>
      <c r="N764">
        <v>0.60943188782384805</v>
      </c>
      <c r="O764">
        <v>48.869565217391298</v>
      </c>
      <c r="P764">
        <v>48.387096774193502</v>
      </c>
    </row>
    <row r="765" spans="1:17" x14ac:dyDescent="0.3">
      <c r="A765" t="s">
        <v>1670</v>
      </c>
      <c r="B765" t="s">
        <v>1671</v>
      </c>
      <c r="C765" t="str">
        <f>IFERROR(VLOOKUP(Table1[[#This Row],[Ticker]],[1]!Table1[[Symbol]:[Industry]],2,FALSE),"-")</f>
        <v>-</v>
      </c>
      <c r="D765" t="s">
        <v>542</v>
      </c>
      <c r="E765">
        <v>4650.1792132199998</v>
      </c>
      <c r="F765">
        <v>841.7</v>
      </c>
      <c r="G765">
        <v>-29.5035125003063</v>
      </c>
      <c r="H765">
        <v>13.1520925558049</v>
      </c>
      <c r="I765">
        <v>-5.3633512305822801</v>
      </c>
      <c r="J765">
        <v>-3.2233605899666902</v>
      </c>
      <c r="K765">
        <v>742.47734991286302</v>
      </c>
      <c r="L765">
        <v>753.38701091345695</v>
      </c>
      <c r="M765">
        <v>80.405961493868801</v>
      </c>
      <c r="N765">
        <v>2.1839062987989899</v>
      </c>
      <c r="O765">
        <v>7.3838659855055102</v>
      </c>
      <c r="P765">
        <v>28.122383743055</v>
      </c>
      <c r="Q765">
        <v>-0.11994094899591901</v>
      </c>
    </row>
    <row r="766" spans="1:17" x14ac:dyDescent="0.3">
      <c r="A766" t="s">
        <v>1672</v>
      </c>
      <c r="B766" t="s">
        <v>1673</v>
      </c>
      <c r="C766" t="str">
        <f>IFERROR(VLOOKUP(Table1[[#This Row],[Ticker]],[1]!Table1[[Symbol]:[Industry]],2,FALSE),"-")</f>
        <v>-</v>
      </c>
      <c r="D766" t="s">
        <v>62</v>
      </c>
      <c r="E766">
        <v>4638.5804250000001</v>
      </c>
      <c r="F766">
        <v>504.55</v>
      </c>
      <c r="G766">
        <v>-16.956028278545801</v>
      </c>
      <c r="H766">
        <v>-0.74644895096082997</v>
      </c>
      <c r="I766">
        <v>-7.9882566803383801</v>
      </c>
      <c r="J766">
        <v>-5.5265864475247</v>
      </c>
      <c r="K766">
        <v>499.307086518863</v>
      </c>
      <c r="L766">
        <v>496.06199773959298</v>
      </c>
      <c r="M766">
        <v>41.644586257166502</v>
      </c>
      <c r="N766">
        <v>0.93063261423048704</v>
      </c>
      <c r="O766">
        <v>27.985333465464201</v>
      </c>
      <c r="P766">
        <v>17.051386150098601</v>
      </c>
      <c r="Q766">
        <v>-8.6148274244187001E-2</v>
      </c>
    </row>
    <row r="767" spans="1:17" x14ac:dyDescent="0.3">
      <c r="A767" t="s">
        <v>1674</v>
      </c>
      <c r="B767" t="s">
        <v>1675</v>
      </c>
      <c r="C767" t="str">
        <f>IFERROR(VLOOKUP(Table1[[#This Row],[Ticker]],[1]!Table1[[Symbol]:[Industry]],2,FALSE),"-")</f>
        <v>-</v>
      </c>
      <c r="D767" t="s">
        <v>109</v>
      </c>
      <c r="E767">
        <v>4621.3789381500001</v>
      </c>
      <c r="F767">
        <v>270.25</v>
      </c>
      <c r="G767">
        <v>71.210601965206294</v>
      </c>
      <c r="H767">
        <v>-12.4637930403185</v>
      </c>
      <c r="I767">
        <v>11.1307592889106</v>
      </c>
      <c r="J767">
        <v>3.9563543512985903E-2</v>
      </c>
      <c r="K767">
        <v>268.42677198550899</v>
      </c>
      <c r="L767">
        <v>229.09662809692099</v>
      </c>
      <c r="M767">
        <v>50.719298481461202</v>
      </c>
      <c r="N767">
        <v>0.55373162582260604</v>
      </c>
      <c r="O767">
        <v>18.575393154486498</v>
      </c>
      <c r="P767">
        <v>108.848531684698</v>
      </c>
      <c r="Q767">
        <v>5.7954123608099997E-2</v>
      </c>
    </row>
    <row r="768" spans="1:17" hidden="1" x14ac:dyDescent="0.3">
      <c r="A768" t="s">
        <v>1676</v>
      </c>
      <c r="B768" t="s">
        <v>1677</v>
      </c>
      <c r="C768" t="str">
        <f>IFERROR(VLOOKUP(Table1[[#This Row],[Ticker]],[1]!Table1[[Symbol]:[Industry]],2,FALSE),"-")</f>
        <v>-</v>
      </c>
      <c r="D768" t="s">
        <v>46</v>
      </c>
      <c r="E768">
        <v>4609.8614352000004</v>
      </c>
      <c r="F768">
        <v>828.8</v>
      </c>
      <c r="G768">
        <v>-7.2283565425187302</v>
      </c>
      <c r="H768">
        <v>25.935628578627298</v>
      </c>
      <c r="I768">
        <v>9.0809755495041404</v>
      </c>
      <c r="J768">
        <v>0.836824066009349</v>
      </c>
      <c r="M768">
        <v>64.615823184037396</v>
      </c>
      <c r="O768">
        <v>8.2589285714285801</v>
      </c>
      <c r="P768">
        <v>50.690909090909003</v>
      </c>
    </row>
    <row r="769" spans="1:17" x14ac:dyDescent="0.3">
      <c r="A769" t="s">
        <v>1678</v>
      </c>
      <c r="B769" t="s">
        <v>1679</v>
      </c>
      <c r="C769" t="str">
        <f>IFERROR(VLOOKUP(Table1[[#This Row],[Ticker]],[1]!Table1[[Symbol]:[Industry]],2,FALSE),"-")</f>
        <v>-</v>
      </c>
      <c r="D769" t="s">
        <v>662</v>
      </c>
      <c r="E769">
        <v>4600.8650799999996</v>
      </c>
      <c r="F769">
        <v>1062.8499999999999</v>
      </c>
      <c r="G769">
        <v>97.601602881630399</v>
      </c>
      <c r="H769">
        <v>-9.9058241650623504</v>
      </c>
      <c r="I769">
        <v>19.154726009854802</v>
      </c>
      <c r="J769">
        <v>-2.80697594919633</v>
      </c>
      <c r="K769">
        <v>1146.3024314946899</v>
      </c>
      <c r="L769">
        <v>981.89784386863403</v>
      </c>
      <c r="M769">
        <v>38.095574249456199</v>
      </c>
      <c r="N769">
        <v>1.0892550700747801</v>
      </c>
      <c r="O769">
        <v>40.6548431105048</v>
      </c>
      <c r="P769">
        <v>125.53846153846099</v>
      </c>
      <c r="Q769">
        <v>0.153522703821692</v>
      </c>
    </row>
    <row r="770" spans="1:17" x14ac:dyDescent="0.3">
      <c r="A770" t="s">
        <v>1680</v>
      </c>
      <c r="B770" t="s">
        <v>1681</v>
      </c>
      <c r="C770" t="str">
        <f>IFERROR(VLOOKUP(Table1[[#This Row],[Ticker]],[1]!Table1[[Symbol]:[Industry]],2,FALSE),"-")</f>
        <v>-</v>
      </c>
      <c r="D770" t="s">
        <v>278</v>
      </c>
      <c r="E770">
        <v>4597.7550009500001</v>
      </c>
      <c r="F770">
        <v>275.89999999999998</v>
      </c>
      <c r="G770">
        <v>0.90850894083008105</v>
      </c>
      <c r="H770">
        <v>1.3834169942997201</v>
      </c>
      <c r="I770">
        <v>-8.6274602820616195</v>
      </c>
      <c r="J770">
        <v>-13.768949032573399</v>
      </c>
      <c r="K770">
        <v>267.54364729648501</v>
      </c>
      <c r="L770">
        <v>255.92130275791601</v>
      </c>
      <c r="M770">
        <v>48.859464439955403</v>
      </c>
      <c r="N770">
        <v>2.8332185790271098</v>
      </c>
      <c r="O770">
        <v>12.8488582819862</v>
      </c>
      <c r="P770">
        <v>35.013457303645602</v>
      </c>
      <c r="Q770">
        <v>-1.326284317589E-2</v>
      </c>
    </row>
    <row r="771" spans="1:17" x14ac:dyDescent="0.3">
      <c r="A771" t="s">
        <v>1682</v>
      </c>
      <c r="B771" t="s">
        <v>1683</v>
      </c>
      <c r="C771" t="str">
        <f>IFERROR(VLOOKUP(Table1[[#This Row],[Ticker]],[1]!Table1[[Symbol]:[Industry]],2,FALSE),"-")</f>
        <v>-</v>
      </c>
      <c r="D771" t="s">
        <v>1489</v>
      </c>
      <c r="E771">
        <v>4556.3130569249997</v>
      </c>
      <c r="F771">
        <v>704.25</v>
      </c>
      <c r="G771">
        <v>-4.1855679603710501</v>
      </c>
      <c r="H771">
        <v>3.12658526313492</v>
      </c>
      <c r="I771">
        <v>-25.5721215418877</v>
      </c>
      <c r="J771">
        <v>-3.3317525550700799</v>
      </c>
      <c r="K771">
        <v>718.25260090137203</v>
      </c>
      <c r="L771">
        <v>745.38202558014802</v>
      </c>
      <c r="M771">
        <v>53.596233621653198</v>
      </c>
      <c r="N771">
        <v>0.63170805453019596</v>
      </c>
      <c r="O771">
        <v>54.632587859424902</v>
      </c>
      <c r="P771">
        <v>25.747701098116199</v>
      </c>
      <c r="Q771">
        <v>8.7498280024171995E-2</v>
      </c>
    </row>
    <row r="772" spans="1:17" hidden="1" x14ac:dyDescent="0.3">
      <c r="A772" t="s">
        <v>1684</v>
      </c>
      <c r="B772" t="s">
        <v>1685</v>
      </c>
      <c r="C772" t="str">
        <f>IFERROR(VLOOKUP(Table1[[#This Row],[Ticker]],[1]!Table1[[Symbol]:[Industry]],2,FALSE),"-")</f>
        <v>-</v>
      </c>
      <c r="D772" t="s">
        <v>197</v>
      </c>
      <c r="E772">
        <v>4531.6054367099996</v>
      </c>
      <c r="F772">
        <v>590.70000000000005</v>
      </c>
      <c r="G772">
        <v>-2.6040033535518901</v>
      </c>
      <c r="H772">
        <v>-1.4328430562785099</v>
      </c>
      <c r="I772">
        <v>-11.773467778410801</v>
      </c>
      <c r="J772">
        <v>4.4480282343391497</v>
      </c>
      <c r="K772">
        <v>549.95260107686101</v>
      </c>
      <c r="L772">
        <v>518.23532364924904</v>
      </c>
      <c r="M772">
        <v>82.546115346556405</v>
      </c>
      <c r="N772">
        <v>1.17625376478947</v>
      </c>
      <c r="O772">
        <v>9.0909090909090793</v>
      </c>
      <c r="P772">
        <v>47.214953271028001</v>
      </c>
      <c r="Q772">
        <v>0.13971369494979699</v>
      </c>
    </row>
    <row r="773" spans="1:17" hidden="1" x14ac:dyDescent="0.3">
      <c r="A773" t="s">
        <v>1686</v>
      </c>
      <c r="B773" t="s">
        <v>1687</v>
      </c>
      <c r="C773" t="str">
        <f>IFERROR(VLOOKUP(Table1[[#This Row],[Ticker]],[1]!Table1[[Symbol]:[Industry]],2,FALSE),"-")</f>
        <v>-</v>
      </c>
      <c r="D773" t="s">
        <v>62</v>
      </c>
      <c r="E773">
        <v>4524.2216433399999</v>
      </c>
      <c r="F773">
        <v>1040.2</v>
      </c>
      <c r="G773">
        <v>-36.0698364277549</v>
      </c>
      <c r="H773">
        <v>-2.2856789653873801</v>
      </c>
      <c r="I773">
        <v>-19.760504335732001</v>
      </c>
      <c r="J773">
        <v>-1.80145658897923</v>
      </c>
      <c r="K773">
        <v>1048.1436300816499</v>
      </c>
      <c r="M773">
        <v>45.339876716864197</v>
      </c>
      <c r="N773">
        <v>0.92996265019764901</v>
      </c>
      <c r="O773">
        <v>20.938281099788501</v>
      </c>
      <c r="P773">
        <v>7.2371134020618504</v>
      </c>
    </row>
    <row r="774" spans="1:17" x14ac:dyDescent="0.3">
      <c r="A774" t="s">
        <v>1688</v>
      </c>
      <c r="B774" t="s">
        <v>1689</v>
      </c>
      <c r="C774" t="str">
        <f>IFERROR(VLOOKUP(Table1[[#This Row],[Ticker]],[1]!Table1[[Symbol]:[Industry]],2,FALSE),"-")</f>
        <v>-</v>
      </c>
      <c r="D774" t="s">
        <v>49</v>
      </c>
      <c r="E774">
        <v>4515.3227243749998</v>
      </c>
      <c r="F774">
        <v>448.75</v>
      </c>
      <c r="G774">
        <v>-44.765748061231498</v>
      </c>
      <c r="H774">
        <v>-6.8240140114765904</v>
      </c>
      <c r="I774">
        <v>-30.8092477005554</v>
      </c>
      <c r="J774">
        <v>-7.5863936681393396</v>
      </c>
      <c r="K774">
        <v>475.19151911985603</v>
      </c>
      <c r="L774">
        <v>511.084580660261</v>
      </c>
      <c r="M774">
        <v>35.090071776341098</v>
      </c>
      <c r="N774">
        <v>1.02350687266198</v>
      </c>
      <c r="O774">
        <v>53.983286908077901</v>
      </c>
      <c r="P774">
        <v>7.8207592503603998</v>
      </c>
    </row>
    <row r="775" spans="1:17" hidden="1" x14ac:dyDescent="0.3">
      <c r="A775" t="s">
        <v>1690</v>
      </c>
      <c r="B775" t="s">
        <v>1691</v>
      </c>
      <c r="C775" t="str">
        <f>IFERROR(VLOOKUP(Table1[[#This Row],[Ticker]],[1]!Table1[[Symbol]:[Industry]],2,FALSE),"-")</f>
        <v>-</v>
      </c>
      <c r="D775" t="s">
        <v>391</v>
      </c>
      <c r="E775">
        <v>4512.8586789299998</v>
      </c>
      <c r="F775">
        <v>121.71</v>
      </c>
      <c r="G775">
        <v>-39.7766698619957</v>
      </c>
      <c r="H775">
        <v>-4.4752000984797897</v>
      </c>
      <c r="I775">
        <v>-22.434233619221601</v>
      </c>
      <c r="J775">
        <v>-2.8044585344990698</v>
      </c>
      <c r="K775">
        <v>122.543201114474</v>
      </c>
      <c r="M775">
        <v>49.784967193019902</v>
      </c>
      <c r="N775">
        <v>0.90803360747986195</v>
      </c>
      <c r="O775">
        <v>26.2016268178457</v>
      </c>
      <c r="P775">
        <v>11.917241379310299</v>
      </c>
    </row>
    <row r="776" spans="1:17" hidden="1" x14ac:dyDescent="0.3">
      <c r="A776" t="s">
        <v>1692</v>
      </c>
      <c r="B776" t="s">
        <v>1693</v>
      </c>
      <c r="C776" t="str">
        <f>IFERROR(VLOOKUP(Table1[[#This Row],[Ticker]],[1]!Table1[[Symbol]:[Industry]],2,FALSE),"-")</f>
        <v>-</v>
      </c>
      <c r="D776" t="s">
        <v>129</v>
      </c>
      <c r="E776">
        <v>4505.9418158999997</v>
      </c>
      <c r="F776">
        <v>430.5</v>
      </c>
      <c r="G776">
        <v>4.3334297570552502</v>
      </c>
      <c r="I776">
        <v>-13.277706885828101</v>
      </c>
      <c r="K776">
        <v>425.76520424318301</v>
      </c>
      <c r="L776">
        <v>384.46648021701702</v>
      </c>
      <c r="M776">
        <v>38.331602171758398</v>
      </c>
      <c r="N776">
        <v>1</v>
      </c>
      <c r="O776">
        <v>7.2938443670151001</v>
      </c>
      <c r="P776">
        <v>31.792438389713698</v>
      </c>
      <c r="Q776">
        <v>9.3594908740256E-2</v>
      </c>
    </row>
    <row r="777" spans="1:17" hidden="1" x14ac:dyDescent="0.3">
      <c r="A777" t="s">
        <v>1694</v>
      </c>
      <c r="B777" t="s">
        <v>1695</v>
      </c>
      <c r="C777" t="str">
        <f>IFERROR(VLOOKUP(Table1[[#This Row],[Ticker]],[1]!Table1[[Symbol]:[Industry]],2,FALSE),"-")</f>
        <v>-</v>
      </c>
      <c r="D777" t="s">
        <v>480</v>
      </c>
      <c r="E777">
        <v>4502.0278901749998</v>
      </c>
      <c r="F777">
        <v>730.55</v>
      </c>
      <c r="G777">
        <v>8.66701460771149</v>
      </c>
      <c r="H777">
        <v>3.3648390101293502</v>
      </c>
      <c r="I777">
        <v>-15.800769044580599</v>
      </c>
      <c r="J777">
        <v>2.27867072801335</v>
      </c>
      <c r="K777">
        <v>698.13871544791198</v>
      </c>
      <c r="L777">
        <v>692.81608963698102</v>
      </c>
      <c r="M777">
        <v>68.366339180278402</v>
      </c>
      <c r="N777">
        <v>0.86425233555972902</v>
      </c>
      <c r="O777">
        <v>13.2639791937581</v>
      </c>
      <c r="P777">
        <v>40.625601539942203</v>
      </c>
      <c r="Q777">
        <v>0.143098676237954</v>
      </c>
    </row>
    <row r="778" spans="1:17" x14ac:dyDescent="0.3">
      <c r="A778" t="s">
        <v>1696</v>
      </c>
      <c r="B778" t="s">
        <v>1697</v>
      </c>
      <c r="C778" t="str">
        <f>IFERROR(VLOOKUP(Table1[[#This Row],[Ticker]],[1]!Table1[[Symbol]:[Industry]],2,FALSE),"-")</f>
        <v>-</v>
      </c>
      <c r="D778" t="s">
        <v>230</v>
      </c>
      <c r="E778">
        <v>4486.6040947199999</v>
      </c>
      <c r="F778">
        <v>1429.2</v>
      </c>
      <c r="G778">
        <v>-0.29742470911611102</v>
      </c>
      <c r="H778">
        <v>8.3066296192264399</v>
      </c>
      <c r="I778">
        <v>1.5435362350001101</v>
      </c>
      <c r="J778">
        <v>10.9079320846425</v>
      </c>
      <c r="K778">
        <v>1266.5313590498399</v>
      </c>
      <c r="L778">
        <v>1184.8156832499801</v>
      </c>
      <c r="M778">
        <v>88.609695673991396</v>
      </c>
      <c r="N778">
        <v>2.8214235648303001</v>
      </c>
      <c r="O778">
        <v>3.5509375874615201</v>
      </c>
      <c r="P778">
        <v>48.272642390289398</v>
      </c>
      <c r="Q778">
        <v>0.12016462791884901</v>
      </c>
    </row>
    <row r="779" spans="1:17" hidden="1" x14ac:dyDescent="0.3">
      <c r="A779" t="s">
        <v>1698</v>
      </c>
      <c r="B779" t="s">
        <v>1699</v>
      </c>
      <c r="C779" t="str">
        <f>IFERROR(VLOOKUP(Table1[[#This Row],[Ticker]],[1]!Table1[[Symbol]:[Industry]],2,FALSE),"-")</f>
        <v>-</v>
      </c>
      <c r="D779" t="s">
        <v>705</v>
      </c>
      <c r="E779">
        <v>4449.3999170859997</v>
      </c>
      <c r="F779">
        <v>267.48</v>
      </c>
      <c r="G779">
        <v>1.9275464090941801</v>
      </c>
      <c r="H779">
        <v>-0.22354863372167399</v>
      </c>
      <c r="I779">
        <v>1.1276630672586101</v>
      </c>
      <c r="J779">
        <v>-0.2326475191105</v>
      </c>
      <c r="K779">
        <v>254.90768733184299</v>
      </c>
      <c r="L779">
        <v>238.99192949227799</v>
      </c>
      <c r="M779">
        <v>58.987597709054498</v>
      </c>
      <c r="N779">
        <v>0.68886922868883804</v>
      </c>
      <c r="O779">
        <v>0.38133692238671002</v>
      </c>
      <c r="P779">
        <v>29.279845335910998</v>
      </c>
      <c r="Q779">
        <v>3.7892634135868998E-2</v>
      </c>
    </row>
    <row r="780" spans="1:17" x14ac:dyDescent="0.3">
      <c r="A780" t="s">
        <v>1700</v>
      </c>
      <c r="B780" t="s">
        <v>1701</v>
      </c>
      <c r="C780" t="str">
        <f>IFERROR(VLOOKUP(Table1[[#This Row],[Ticker]],[1]!Table1[[Symbol]:[Industry]],2,FALSE),"-")</f>
        <v>-</v>
      </c>
      <c r="D780" t="s">
        <v>659</v>
      </c>
      <c r="E780">
        <v>4424.6163469200001</v>
      </c>
      <c r="F780">
        <v>669.9</v>
      </c>
      <c r="G780">
        <v>9.9433808354141995</v>
      </c>
      <c r="H780">
        <v>6.6143012690775302</v>
      </c>
      <c r="I780">
        <v>-17.8162133733987</v>
      </c>
      <c r="J780">
        <v>-4.5824418018823199</v>
      </c>
      <c r="K780">
        <v>641.99587706733996</v>
      </c>
      <c r="L780">
        <v>638.33231132740798</v>
      </c>
      <c r="M780">
        <v>51.262109380395103</v>
      </c>
      <c r="N780">
        <v>1.8283098134087501</v>
      </c>
      <c r="O780">
        <v>21.659949246156099</v>
      </c>
      <c r="P780">
        <v>43.971631205673702</v>
      </c>
      <c r="Q780">
        <v>9.3332993053165003E-2</v>
      </c>
    </row>
    <row r="781" spans="1:17" x14ac:dyDescent="0.3">
      <c r="A781" t="s">
        <v>1702</v>
      </c>
      <c r="B781" t="s">
        <v>1703</v>
      </c>
      <c r="C781" t="str">
        <f>IFERROR(VLOOKUP(Table1[[#This Row],[Ticker]],[1]!Table1[[Symbol]:[Industry]],2,FALSE),"-")</f>
        <v>-</v>
      </c>
      <c r="D781" t="s">
        <v>613</v>
      </c>
      <c r="E781">
        <v>4358.2994597999996</v>
      </c>
      <c r="F781">
        <v>211.02</v>
      </c>
      <c r="G781">
        <v>69.284808853092898</v>
      </c>
      <c r="H781">
        <v>8.8185616593650291</v>
      </c>
      <c r="I781">
        <v>30.996893486604201</v>
      </c>
      <c r="J781">
        <v>11.548259145022699</v>
      </c>
      <c r="K781">
        <v>176.74574040659601</v>
      </c>
      <c r="L781">
        <v>159.28954800100101</v>
      </c>
      <c r="M781">
        <v>84.574009334687105</v>
      </c>
      <c r="N781">
        <v>2.7269830750553599</v>
      </c>
      <c r="O781">
        <v>1.6491327836223899</v>
      </c>
      <c r="P781">
        <v>100.875773441218</v>
      </c>
      <c r="Q781">
        <v>8.6345694029498002E-2</v>
      </c>
    </row>
    <row r="782" spans="1:17" x14ac:dyDescent="0.3">
      <c r="A782" t="s">
        <v>1704</v>
      </c>
      <c r="B782" t="s">
        <v>1705</v>
      </c>
      <c r="C782" t="str">
        <f>IFERROR(VLOOKUP(Table1[[#This Row],[Ticker]],[1]!Table1[[Symbol]:[Industry]],2,FALSE),"-")</f>
        <v>-</v>
      </c>
      <c r="D782" t="s">
        <v>24</v>
      </c>
      <c r="E782">
        <v>4322.3470589999997</v>
      </c>
      <c r="F782">
        <v>138</v>
      </c>
      <c r="G782">
        <v>-8.0516220459217696</v>
      </c>
      <c r="H782">
        <v>1.0235705657107299</v>
      </c>
      <c r="I782">
        <v>-6.4106146497788004</v>
      </c>
      <c r="J782">
        <v>-7.1009669066631398</v>
      </c>
      <c r="K782">
        <v>133.32322807749699</v>
      </c>
      <c r="L782">
        <v>128.13189490162699</v>
      </c>
      <c r="M782">
        <v>51.396472205062103</v>
      </c>
      <c r="N782">
        <v>1.30313384414504</v>
      </c>
      <c r="O782">
        <v>18.4420289855072</v>
      </c>
      <c r="P782">
        <v>25.568698817106402</v>
      </c>
      <c r="Q782">
        <v>9.2652548073199996E-3</v>
      </c>
    </row>
    <row r="783" spans="1:17" x14ac:dyDescent="0.3">
      <c r="A783" t="s">
        <v>1706</v>
      </c>
      <c r="B783" t="s">
        <v>1707</v>
      </c>
      <c r="C783" t="str">
        <f>IFERROR(VLOOKUP(Table1[[#This Row],[Ticker]],[1]!Table1[[Symbol]:[Industry]],2,FALSE),"-")</f>
        <v>-</v>
      </c>
      <c r="D783" t="s">
        <v>542</v>
      </c>
      <c r="E783">
        <v>4280.0087536450001</v>
      </c>
      <c r="F783">
        <v>383.05</v>
      </c>
      <c r="G783">
        <v>-1.1728031404819901</v>
      </c>
      <c r="H783">
        <v>-0.16216118692505099</v>
      </c>
      <c r="I783">
        <v>-6.5388675350103398</v>
      </c>
      <c r="J783">
        <v>-4.3072241326274501</v>
      </c>
      <c r="K783">
        <v>369.33162626234099</v>
      </c>
      <c r="L783">
        <v>351.85424290470598</v>
      </c>
      <c r="M783">
        <v>58.235288707864797</v>
      </c>
      <c r="N783">
        <v>1.47753217961752</v>
      </c>
      <c r="O783">
        <v>19.788539355175502</v>
      </c>
      <c r="P783">
        <v>44.0037593984962</v>
      </c>
      <c r="Q783">
        <v>0.14366597947627099</v>
      </c>
    </row>
    <row r="784" spans="1:17" x14ac:dyDescent="0.3">
      <c r="A784" t="s">
        <v>1708</v>
      </c>
      <c r="B784" t="s">
        <v>1709</v>
      </c>
      <c r="C784" t="str">
        <f>IFERROR(VLOOKUP(Table1[[#This Row],[Ticker]],[1]!Table1[[Symbol]:[Industry]],2,FALSE),"-")</f>
        <v>-</v>
      </c>
      <c r="D784" t="s">
        <v>542</v>
      </c>
      <c r="E784">
        <v>4268.8840631249996</v>
      </c>
      <c r="F784">
        <v>381.75</v>
      </c>
      <c r="G784">
        <v>14.6223152027132</v>
      </c>
      <c r="H784">
        <v>-6.0486930641257102</v>
      </c>
      <c r="I784">
        <v>-8.8132518376181501</v>
      </c>
      <c r="J784">
        <v>-8.9252553143460904</v>
      </c>
      <c r="K784">
        <v>374.52478262670201</v>
      </c>
      <c r="L784">
        <v>357.85811374771902</v>
      </c>
      <c r="M784">
        <v>54.822311349011699</v>
      </c>
      <c r="N784">
        <v>1.8478469036377101</v>
      </c>
      <c r="O784">
        <v>11.368696791093599</v>
      </c>
      <c r="P784">
        <v>42.444029850746197</v>
      </c>
      <c r="Q784">
        <v>-6.3854610515878998E-2</v>
      </c>
    </row>
    <row r="785" spans="1:17" x14ac:dyDescent="0.3">
      <c r="A785" t="s">
        <v>1710</v>
      </c>
      <c r="B785" t="s">
        <v>1711</v>
      </c>
      <c r="C785" t="str">
        <f>IFERROR(VLOOKUP(Table1[[#This Row],[Ticker]],[1]!Table1[[Symbol]:[Industry]],2,FALSE),"-")</f>
        <v>-</v>
      </c>
      <c r="D785" t="s">
        <v>101</v>
      </c>
      <c r="E785">
        <v>4263.6899999999996</v>
      </c>
      <c r="F785">
        <v>7106.15</v>
      </c>
      <c r="G785">
        <v>78.4966862216923</v>
      </c>
      <c r="H785">
        <v>15.6760338395834</v>
      </c>
      <c r="I785">
        <v>-10.835651047695</v>
      </c>
      <c r="J785">
        <v>-10.169282327596999</v>
      </c>
      <c r="K785">
        <v>6644.2451959994496</v>
      </c>
      <c r="L785">
        <v>6139.8982154328996</v>
      </c>
      <c r="M785">
        <v>50.380691037297801</v>
      </c>
      <c r="N785">
        <v>2.12979942623361</v>
      </c>
      <c r="O785">
        <v>19.6146999430071</v>
      </c>
      <c r="P785">
        <v>113.148264794984</v>
      </c>
      <c r="Q785">
        <v>7.0375591803893994E-2</v>
      </c>
    </row>
    <row r="786" spans="1:17" x14ac:dyDescent="0.3">
      <c r="A786" t="s">
        <v>1712</v>
      </c>
      <c r="B786" t="s">
        <v>1713</v>
      </c>
      <c r="C786" t="str">
        <f>IFERROR(VLOOKUP(Table1[[#This Row],[Ticker]],[1]!Table1[[Symbol]:[Industry]],2,FALSE),"-")</f>
        <v>-</v>
      </c>
      <c r="D786" t="s">
        <v>480</v>
      </c>
      <c r="E786">
        <v>4257.5485959799998</v>
      </c>
      <c r="F786">
        <v>1415.8</v>
      </c>
      <c r="G786">
        <v>-32.057351778334599</v>
      </c>
      <c r="H786">
        <v>-8.4408041561771405</v>
      </c>
      <c r="I786">
        <v>-1.6078163287160101</v>
      </c>
      <c r="J786">
        <v>-9.3396876388048593</v>
      </c>
      <c r="K786">
        <v>1421.12057060136</v>
      </c>
      <c r="L786">
        <v>1373.9214589333901</v>
      </c>
      <c r="M786">
        <v>34.839017281268198</v>
      </c>
      <c r="N786">
        <v>0.59766187814577598</v>
      </c>
      <c r="O786">
        <v>21.454301455007698</v>
      </c>
      <c r="P786">
        <v>32.101702822486502</v>
      </c>
      <c r="Q786">
        <v>-0.155868476125051</v>
      </c>
    </row>
    <row r="787" spans="1:17" hidden="1" x14ac:dyDescent="0.3">
      <c r="A787" t="s">
        <v>1714</v>
      </c>
      <c r="B787" t="s">
        <v>1715</v>
      </c>
      <c r="C787" t="str">
        <f>IFERROR(VLOOKUP(Table1[[#This Row],[Ticker]],[1]!Table1[[Symbol]:[Industry]],2,FALSE),"-")</f>
        <v>-</v>
      </c>
      <c r="D787" t="s">
        <v>1453</v>
      </c>
      <c r="E787">
        <v>4238.2260406650003</v>
      </c>
      <c r="F787">
        <v>78.150000000000006</v>
      </c>
      <c r="G787">
        <v>49.258104534520101</v>
      </c>
      <c r="H787">
        <v>-10.247760040802</v>
      </c>
      <c r="I787">
        <v>24.261380004102701</v>
      </c>
      <c r="J787">
        <v>-2.0541892148683201</v>
      </c>
      <c r="K787">
        <v>78.864284593254794</v>
      </c>
      <c r="L787">
        <v>69.8485162819549</v>
      </c>
      <c r="M787">
        <v>47.817815721241701</v>
      </c>
      <c r="N787">
        <v>1.15205487533327</v>
      </c>
      <c r="O787">
        <v>16.058861164427299</v>
      </c>
      <c r="P787">
        <v>82.167832167832103</v>
      </c>
      <c r="Q787">
        <v>0.168542841108616</v>
      </c>
    </row>
    <row r="788" spans="1:17" hidden="1" x14ac:dyDescent="0.3">
      <c r="A788" t="s">
        <v>1716</v>
      </c>
      <c r="B788" t="s">
        <v>1717</v>
      </c>
      <c r="C788" t="str">
        <f>IFERROR(VLOOKUP(Table1[[#This Row],[Ticker]],[1]!Table1[[Symbol]:[Industry]],2,FALSE),"-")</f>
        <v>-</v>
      </c>
      <c r="D788" t="s">
        <v>197</v>
      </c>
      <c r="E788">
        <v>4223.0362762499999</v>
      </c>
      <c r="F788">
        <v>647.35</v>
      </c>
      <c r="G788">
        <v>16.867861191308901</v>
      </c>
      <c r="H788">
        <v>1.5713437582043299</v>
      </c>
      <c r="I788">
        <v>7.6555653290601002</v>
      </c>
      <c r="J788">
        <v>-5.6669807290395804</v>
      </c>
      <c r="K788">
        <v>620.33849435570403</v>
      </c>
      <c r="L788">
        <v>546.76728820863696</v>
      </c>
      <c r="M788">
        <v>48.375853583582099</v>
      </c>
      <c r="N788">
        <v>0.89262137307624401</v>
      </c>
      <c r="O788">
        <v>13.346721248165601</v>
      </c>
      <c r="P788">
        <v>84.614287751318997</v>
      </c>
      <c r="Q788">
        <v>6.0963490134713E-2</v>
      </c>
    </row>
    <row r="789" spans="1:17" hidden="1" x14ac:dyDescent="0.3">
      <c r="A789" t="s">
        <v>1718</v>
      </c>
      <c r="B789" t="s">
        <v>1719</v>
      </c>
      <c r="C789" t="str">
        <f>IFERROR(VLOOKUP(Table1[[#This Row],[Ticker]],[1]!Table1[[Symbol]:[Industry]],2,FALSE),"-")</f>
        <v>-</v>
      </c>
      <c r="D789" t="s">
        <v>140</v>
      </c>
      <c r="E789">
        <v>4222.5466182849996</v>
      </c>
      <c r="F789">
        <v>420.05</v>
      </c>
      <c r="G789">
        <v>95.691258723579793</v>
      </c>
      <c r="H789">
        <v>8.5047458168325196</v>
      </c>
      <c r="I789">
        <v>44.666167669820503</v>
      </c>
      <c r="J789">
        <v>-9.7902058485205607</v>
      </c>
      <c r="K789">
        <v>380.57933651295798</v>
      </c>
      <c r="L789">
        <v>307.68115921554897</v>
      </c>
      <c r="M789">
        <v>54.602579134731698</v>
      </c>
      <c r="N789">
        <v>0.89241875531443104</v>
      </c>
      <c r="O789">
        <v>11.653374598262101</v>
      </c>
      <c r="P789">
        <v>123.134130146082</v>
      </c>
      <c r="Q789">
        <v>0.11423779819319101</v>
      </c>
    </row>
    <row r="790" spans="1:17" hidden="1" x14ac:dyDescent="0.3">
      <c r="A790" t="s">
        <v>1720</v>
      </c>
      <c r="B790" t="s">
        <v>1721</v>
      </c>
      <c r="C790" t="str">
        <f>IFERROR(VLOOKUP(Table1[[#This Row],[Ticker]],[1]!Table1[[Symbol]:[Industry]],2,FALSE),"-")</f>
        <v>-</v>
      </c>
      <c r="D790" t="s">
        <v>132</v>
      </c>
      <c r="E790">
        <v>4210.8706819999998</v>
      </c>
      <c r="F790">
        <v>5521.15</v>
      </c>
      <c r="G790">
        <v>447.03875829688502</v>
      </c>
      <c r="H790">
        <v>-4.5252781990733597</v>
      </c>
      <c r="I790">
        <v>113.95194605291501</v>
      </c>
      <c r="J790">
        <v>-6.5691380274527402</v>
      </c>
      <c r="K790">
        <v>5173.6559775545602</v>
      </c>
      <c r="L790">
        <v>3813.3198998436701</v>
      </c>
      <c r="M790">
        <v>59.731900461650099</v>
      </c>
      <c r="N790">
        <v>0.54724639974679501</v>
      </c>
      <c r="O790">
        <v>22.610325747353301</v>
      </c>
      <c r="P790">
        <v>516.88826815642403</v>
      </c>
      <c r="Q790">
        <v>0.30805212596350501</v>
      </c>
    </row>
    <row r="791" spans="1:17" x14ac:dyDescent="0.3">
      <c r="A791" t="s">
        <v>1722</v>
      </c>
      <c r="B791" t="s">
        <v>1723</v>
      </c>
      <c r="C791" t="str">
        <f>IFERROR(VLOOKUP(Table1[[#This Row],[Ticker]],[1]!Table1[[Symbol]:[Industry]],2,FALSE),"-")</f>
        <v>-</v>
      </c>
      <c r="D791" t="s">
        <v>272</v>
      </c>
      <c r="E791">
        <v>4205.2115149250003</v>
      </c>
      <c r="F791">
        <v>498.25</v>
      </c>
      <c r="G791">
        <v>-18.077122422332302</v>
      </c>
      <c r="H791">
        <v>-5.5779069709518403</v>
      </c>
      <c r="I791">
        <v>-10.177791193066399</v>
      </c>
      <c r="J791">
        <v>-5.91067368477787</v>
      </c>
      <c r="K791">
        <v>515.64699526203106</v>
      </c>
      <c r="L791">
        <v>512.31035725338904</v>
      </c>
      <c r="M791">
        <v>40.554255431160797</v>
      </c>
      <c r="N791">
        <v>0.65625655313345399</v>
      </c>
      <c r="O791">
        <v>40.291018564977399</v>
      </c>
      <c r="P791">
        <v>14.395591780507299</v>
      </c>
    </row>
    <row r="792" spans="1:17" hidden="1" x14ac:dyDescent="0.3">
      <c r="A792" t="s">
        <v>1724</v>
      </c>
      <c r="B792" t="s">
        <v>1725</v>
      </c>
      <c r="C792" t="str">
        <f>IFERROR(VLOOKUP(Table1[[#This Row],[Ticker]],[1]!Table1[[Symbol]:[Industry]],2,FALSE),"-")</f>
        <v>-</v>
      </c>
      <c r="D792" t="s">
        <v>286</v>
      </c>
      <c r="E792">
        <v>4203.4454528719998</v>
      </c>
      <c r="F792">
        <v>191.02</v>
      </c>
      <c r="G792">
        <v>6.6503917956836398</v>
      </c>
      <c r="H792">
        <v>-6.8246474430312398</v>
      </c>
      <c r="I792">
        <v>1.00409760885911</v>
      </c>
      <c r="J792">
        <v>-3.7616506228089399</v>
      </c>
      <c r="K792">
        <v>191.74849764026399</v>
      </c>
      <c r="M792">
        <v>53.515850009195098</v>
      </c>
      <c r="N792">
        <v>0.88951911389520899</v>
      </c>
      <c r="O792">
        <v>24.515757512302301</v>
      </c>
      <c r="P792">
        <v>50.113948919449903</v>
      </c>
    </row>
    <row r="793" spans="1:17" hidden="1" x14ac:dyDescent="0.3">
      <c r="A793" t="s">
        <v>1726</v>
      </c>
      <c r="B793" t="s">
        <v>1727</v>
      </c>
      <c r="C793" t="str">
        <f>IFERROR(VLOOKUP(Table1[[#This Row],[Ticker]],[1]!Table1[[Symbol]:[Industry]],2,FALSE),"-")</f>
        <v>-</v>
      </c>
      <c r="D793" t="s">
        <v>930</v>
      </c>
      <c r="E793">
        <v>4197.6166028999996</v>
      </c>
      <c r="F793">
        <v>172.55</v>
      </c>
      <c r="G793">
        <v>203.07197525992501</v>
      </c>
      <c r="H793">
        <v>38.056995111698001</v>
      </c>
      <c r="I793">
        <v>43.952092297935302</v>
      </c>
      <c r="J793">
        <v>-6.7381064483491802</v>
      </c>
      <c r="K793">
        <v>136.12365988211999</v>
      </c>
      <c r="L793">
        <v>109.522454263828</v>
      </c>
      <c r="M793">
        <v>63.694681856931403</v>
      </c>
      <c r="N793">
        <v>2.1037318291547198</v>
      </c>
      <c r="O793">
        <v>12.431179368299</v>
      </c>
      <c r="P793">
        <v>283.501259445843</v>
      </c>
      <c r="Q793">
        <v>0.24384968005409799</v>
      </c>
    </row>
    <row r="794" spans="1:17" hidden="1" x14ac:dyDescent="0.3">
      <c r="A794" t="s">
        <v>1728</v>
      </c>
      <c r="B794" t="s">
        <v>1729</v>
      </c>
      <c r="C794" t="str">
        <f>IFERROR(VLOOKUP(Table1[[#This Row],[Ticker]],[1]!Table1[[Symbol]:[Industry]],2,FALSE),"-")</f>
        <v>-</v>
      </c>
      <c r="D794" t="s">
        <v>542</v>
      </c>
      <c r="E794">
        <v>4190.2012814199998</v>
      </c>
      <c r="F794">
        <v>1588.3</v>
      </c>
      <c r="G794">
        <v>-27.600999721944799</v>
      </c>
      <c r="H794">
        <v>8.6016517951578599</v>
      </c>
      <c r="I794">
        <v>-2.9160145314661801</v>
      </c>
      <c r="J794">
        <v>-1.5089405928947801</v>
      </c>
      <c r="K794">
        <v>1518.93964669611</v>
      </c>
      <c r="L794">
        <v>1474.11110091978</v>
      </c>
      <c r="M794">
        <v>41.866804676311503</v>
      </c>
      <c r="N794">
        <v>3.1178967734302798</v>
      </c>
      <c r="O794">
        <v>17.062267833532701</v>
      </c>
      <c r="P794">
        <v>35.059523809523697</v>
      </c>
      <c r="Q794">
        <v>4.6568645033042998E-2</v>
      </c>
    </row>
    <row r="795" spans="1:17" hidden="1" x14ac:dyDescent="0.3">
      <c r="A795" t="s">
        <v>1730</v>
      </c>
      <c r="B795" t="s">
        <v>1731</v>
      </c>
      <c r="C795" t="str">
        <f>IFERROR(VLOOKUP(Table1[[#This Row],[Ticker]],[1]!Table1[[Symbol]:[Industry]],2,FALSE),"-")</f>
        <v>-</v>
      </c>
      <c r="D795" t="s">
        <v>230</v>
      </c>
      <c r="E795">
        <v>4175.9150540000001</v>
      </c>
      <c r="F795">
        <v>4275.5</v>
      </c>
      <c r="G795">
        <v>20.9270154941164</v>
      </c>
      <c r="H795">
        <v>3.0141970128156399</v>
      </c>
      <c r="I795">
        <v>5.0955434313619898</v>
      </c>
      <c r="J795">
        <v>-1.59669107690534</v>
      </c>
      <c r="K795">
        <v>3947.7735710800798</v>
      </c>
      <c r="L795">
        <v>3511.1158260665802</v>
      </c>
      <c r="M795">
        <v>63.914792224311498</v>
      </c>
      <c r="N795">
        <v>1.00792918274878</v>
      </c>
      <c r="O795">
        <v>8.1651268857443497</v>
      </c>
      <c r="P795">
        <v>56.896203739380901</v>
      </c>
      <c r="Q795">
        <v>0.123613712746757</v>
      </c>
    </row>
    <row r="796" spans="1:17" hidden="1" x14ac:dyDescent="0.3">
      <c r="A796" t="s">
        <v>1732</v>
      </c>
      <c r="B796" t="s">
        <v>1733</v>
      </c>
      <c r="C796" t="str">
        <f>IFERROR(VLOOKUP(Table1[[#This Row],[Ticker]],[1]!Table1[[Symbol]:[Industry]],2,FALSE),"-")</f>
        <v>-</v>
      </c>
      <c r="D796" t="s">
        <v>258</v>
      </c>
      <c r="E796">
        <v>4175.0888287219996</v>
      </c>
      <c r="F796">
        <v>3.26</v>
      </c>
      <c r="G796">
        <v>280.942581474902</v>
      </c>
      <c r="H796">
        <v>95.741095212461303</v>
      </c>
      <c r="I796">
        <v>131.23339504840601</v>
      </c>
      <c r="J796">
        <v>18.3746520326163</v>
      </c>
      <c r="K796">
        <v>2.0264554183155998</v>
      </c>
      <c r="L796">
        <v>1.6365819953406799</v>
      </c>
      <c r="M796">
        <v>95.874909182117406</v>
      </c>
      <c r="N796">
        <v>2.2593906276432101</v>
      </c>
      <c r="O796">
        <v>0</v>
      </c>
      <c r="P796">
        <v>365.71428571428498</v>
      </c>
      <c r="Q796">
        <v>5.3339950582504E-2</v>
      </c>
    </row>
    <row r="797" spans="1:17" hidden="1" x14ac:dyDescent="0.3">
      <c r="A797" t="s">
        <v>1734</v>
      </c>
      <c r="B797" t="s">
        <v>1735</v>
      </c>
      <c r="C797" t="str">
        <f>IFERROR(VLOOKUP(Table1[[#This Row],[Ticker]],[1]!Table1[[Symbol]:[Industry]],2,FALSE),"-")</f>
        <v>-</v>
      </c>
      <c r="D797" t="s">
        <v>1462</v>
      </c>
      <c r="E797">
        <v>4164.7888503000004</v>
      </c>
      <c r="F797">
        <v>7876.2</v>
      </c>
      <c r="G797">
        <v>-3.2277910412647999</v>
      </c>
      <c r="H797">
        <v>21.1288540345179</v>
      </c>
      <c r="I797">
        <v>-5.2033742117340003</v>
      </c>
      <c r="J797">
        <v>-2.9148632942962598</v>
      </c>
      <c r="K797">
        <v>7184.9460800958796</v>
      </c>
      <c r="L797">
        <v>6904.8059379041397</v>
      </c>
      <c r="M797">
        <v>54.407061548888699</v>
      </c>
      <c r="N797">
        <v>0.39877654873998197</v>
      </c>
      <c r="O797">
        <v>9.4436403341713095</v>
      </c>
      <c r="P797">
        <v>35.561656095902698</v>
      </c>
      <c r="Q797">
        <v>-1.3350143495776999E-2</v>
      </c>
    </row>
    <row r="798" spans="1:17" hidden="1" x14ac:dyDescent="0.3">
      <c r="A798" t="s">
        <v>1736</v>
      </c>
      <c r="B798" t="s">
        <v>1737</v>
      </c>
      <c r="C798" t="str">
        <f>IFERROR(VLOOKUP(Table1[[#This Row],[Ticker]],[1]!Table1[[Symbol]:[Industry]],2,FALSE),"-")</f>
        <v>-</v>
      </c>
      <c r="D798" t="s">
        <v>129</v>
      </c>
      <c r="E798">
        <v>4163.64548595</v>
      </c>
      <c r="F798">
        <v>2051.4499999999998</v>
      </c>
      <c r="G798">
        <v>55.649002692840099</v>
      </c>
      <c r="H798">
        <v>-7.8345796730273998</v>
      </c>
      <c r="I798">
        <v>41.206324788778502</v>
      </c>
      <c r="J798">
        <v>-0.19288597004835201</v>
      </c>
      <c r="K798">
        <v>2054.48141500579</v>
      </c>
      <c r="L798">
        <v>1690.9328381524299</v>
      </c>
      <c r="M798">
        <v>37.538017692433399</v>
      </c>
      <c r="N798">
        <v>0.74901200620537101</v>
      </c>
      <c r="O798">
        <v>10.8971702941821</v>
      </c>
      <c r="P798">
        <v>79.801919453087294</v>
      </c>
      <c r="Q798">
        <v>0.31315805496521598</v>
      </c>
    </row>
    <row r="799" spans="1:17" hidden="1" x14ac:dyDescent="0.3">
      <c r="A799" t="s">
        <v>1738</v>
      </c>
      <c r="B799" t="s">
        <v>1739</v>
      </c>
      <c r="C799" t="str">
        <f>IFERROR(VLOOKUP(Table1[[#This Row],[Ticker]],[1]!Table1[[Symbol]:[Industry]],2,FALSE),"-")</f>
        <v>-</v>
      </c>
      <c r="E799">
        <v>4122.5309095319999</v>
      </c>
      <c r="F799">
        <v>51.96</v>
      </c>
      <c r="G799">
        <v>48.509966919646502</v>
      </c>
      <c r="H799">
        <v>-16.886898695886899</v>
      </c>
      <c r="I799">
        <v>-22.403623203995799</v>
      </c>
      <c r="J799">
        <v>-8.7629918245129499</v>
      </c>
      <c r="K799">
        <v>57.005838544523101</v>
      </c>
      <c r="L799">
        <v>54.612567817268797</v>
      </c>
      <c r="M799">
        <v>33.866405058426203</v>
      </c>
      <c r="N799">
        <v>0.47960265970432397</v>
      </c>
      <c r="O799">
        <v>49.153194765203999</v>
      </c>
      <c r="P799">
        <v>85.571428571428498</v>
      </c>
      <c r="Q799">
        <v>-5.5320428874046999E-2</v>
      </c>
    </row>
    <row r="800" spans="1:17" x14ac:dyDescent="0.3">
      <c r="A800" t="s">
        <v>1740</v>
      </c>
      <c r="B800" t="s">
        <v>1741</v>
      </c>
      <c r="C800" t="str">
        <f>IFERROR(VLOOKUP(Table1[[#This Row],[Ticker]],[1]!Table1[[Symbol]:[Industry]],2,FALSE),"-")</f>
        <v>-</v>
      </c>
      <c r="D800" t="s">
        <v>62</v>
      </c>
      <c r="E800">
        <v>4116.39553875</v>
      </c>
      <c r="F800">
        <v>333.85</v>
      </c>
      <c r="G800">
        <v>-19.502744803756901</v>
      </c>
      <c r="H800">
        <v>6.7151115368802703</v>
      </c>
      <c r="I800">
        <v>-2.0309065303192302</v>
      </c>
      <c r="J800">
        <v>1.3610557786708</v>
      </c>
      <c r="K800">
        <v>302.43677099855</v>
      </c>
      <c r="L800">
        <v>296.27071166530499</v>
      </c>
      <c r="M800">
        <v>65.381439672336896</v>
      </c>
      <c r="N800">
        <v>2.4723326872391</v>
      </c>
      <c r="O800">
        <v>6.8443911936498303</v>
      </c>
      <c r="P800">
        <v>33.486605357856803</v>
      </c>
      <c r="Q800">
        <v>-6.6902945471549E-2</v>
      </c>
    </row>
    <row r="801" spans="1:17" hidden="1" x14ac:dyDescent="0.3">
      <c r="A801" t="s">
        <v>1742</v>
      </c>
      <c r="B801" t="s">
        <v>1743</v>
      </c>
      <c r="C801" t="str">
        <f>IFERROR(VLOOKUP(Table1[[#This Row],[Ticker]],[1]!Table1[[Symbol]:[Industry]],2,FALSE),"-")</f>
        <v>-</v>
      </c>
      <c r="D801" t="s">
        <v>119</v>
      </c>
      <c r="E801">
        <v>4108.8291007500002</v>
      </c>
      <c r="F801">
        <v>329.75</v>
      </c>
      <c r="G801">
        <v>-35.642061480708001</v>
      </c>
      <c r="H801">
        <v>-2.2945600200793002</v>
      </c>
      <c r="I801">
        <v>-19.332729388685198</v>
      </c>
      <c r="J801">
        <v>-6.3872093766245701</v>
      </c>
      <c r="K801">
        <v>333.256075280223</v>
      </c>
      <c r="M801">
        <v>45.169310768564301</v>
      </c>
      <c r="N801">
        <v>0.95086346251988796</v>
      </c>
      <c r="O801">
        <v>19.1357088703563</v>
      </c>
      <c r="P801">
        <v>9.5333001162597402</v>
      </c>
    </row>
    <row r="802" spans="1:17" hidden="1" x14ac:dyDescent="0.3">
      <c r="A802" t="s">
        <v>1744</v>
      </c>
      <c r="B802" t="s">
        <v>1745</v>
      </c>
      <c r="C802" t="str">
        <f>IFERROR(VLOOKUP(Table1[[#This Row],[Ticker]],[1]!Table1[[Symbol]:[Industry]],2,FALSE),"-")</f>
        <v>-</v>
      </c>
      <c r="D802" t="s">
        <v>129</v>
      </c>
      <c r="E802">
        <v>4066.0642736999998</v>
      </c>
      <c r="F802">
        <v>931.45</v>
      </c>
      <c r="G802">
        <v>139.571152903474</v>
      </c>
      <c r="H802">
        <v>-0.91731716307942701</v>
      </c>
      <c r="I802">
        <v>79.804963964803406</v>
      </c>
      <c r="J802">
        <v>4.2687307846925897</v>
      </c>
      <c r="K802">
        <v>855.76790779203498</v>
      </c>
      <c r="L802">
        <v>711.020595502981</v>
      </c>
      <c r="M802">
        <v>73.089652813881401</v>
      </c>
      <c r="N802">
        <v>1.9722933439841901</v>
      </c>
      <c r="O802">
        <v>15.3792474099522</v>
      </c>
      <c r="P802">
        <v>171.99591181194299</v>
      </c>
      <c r="Q802">
        <v>8.1402345760028E-2</v>
      </c>
    </row>
    <row r="803" spans="1:17" hidden="1" x14ac:dyDescent="0.3">
      <c r="A803" t="s">
        <v>1746</v>
      </c>
      <c r="B803" t="s">
        <v>1747</v>
      </c>
      <c r="C803" t="str">
        <f>IFERROR(VLOOKUP(Table1[[#This Row],[Ticker]],[1]!Table1[[Symbol]:[Industry]],2,FALSE),"-")</f>
        <v>-</v>
      </c>
      <c r="D803" t="s">
        <v>1005</v>
      </c>
      <c r="E803">
        <v>4060.8879999999999</v>
      </c>
      <c r="F803">
        <v>118</v>
      </c>
      <c r="G803">
        <v>-24.833280594062899</v>
      </c>
      <c r="I803">
        <v>-8.5239485020400192</v>
      </c>
      <c r="K803">
        <v>104.378999999999</v>
      </c>
      <c r="M803">
        <v>99.990560428137201</v>
      </c>
      <c r="N803">
        <v>1</v>
      </c>
      <c r="O803">
        <v>0</v>
      </c>
      <c r="P803">
        <v>5.3571428571428603</v>
      </c>
    </row>
    <row r="804" spans="1:17" hidden="1" x14ac:dyDescent="0.3">
      <c r="A804" t="s">
        <v>1748</v>
      </c>
      <c r="B804" t="s">
        <v>1749</v>
      </c>
      <c r="C804" t="str">
        <f>IFERROR(VLOOKUP(Table1[[#This Row],[Ticker]],[1]!Table1[[Symbol]:[Industry]],2,FALSE),"-")</f>
        <v>-</v>
      </c>
      <c r="D804" t="s">
        <v>92</v>
      </c>
      <c r="E804">
        <v>4047.0440531849999</v>
      </c>
      <c r="F804">
        <v>3228.05</v>
      </c>
      <c r="G804">
        <v>106.84339850971701</v>
      </c>
      <c r="H804">
        <v>17.299552089960098</v>
      </c>
      <c r="I804">
        <v>3.8495383371785801</v>
      </c>
      <c r="J804">
        <v>13.0067819320989</v>
      </c>
      <c r="K804">
        <v>2644.5641667662599</v>
      </c>
      <c r="L804">
        <v>2414.5567918064698</v>
      </c>
      <c r="M804">
        <v>86.724542305168001</v>
      </c>
      <c r="N804">
        <v>2.0039488052993302</v>
      </c>
      <c r="O804">
        <v>8.0218707888663303</v>
      </c>
      <c r="P804">
        <v>138.31161640397099</v>
      </c>
      <c r="Q804">
        <v>0.20986399857707</v>
      </c>
    </row>
    <row r="805" spans="1:17" hidden="1" x14ac:dyDescent="0.3">
      <c r="A805" t="s">
        <v>1750</v>
      </c>
      <c r="B805" t="s">
        <v>1751</v>
      </c>
      <c r="C805" t="str">
        <f>IFERROR(VLOOKUP(Table1[[#This Row],[Ticker]],[1]!Table1[[Symbol]:[Industry]],2,FALSE),"-")</f>
        <v>-</v>
      </c>
      <c r="E805">
        <v>4041.2566995000002</v>
      </c>
      <c r="F805">
        <v>89.13</v>
      </c>
      <c r="G805">
        <v>36.983865878572303</v>
      </c>
      <c r="H805">
        <v>-5.4770997857264101</v>
      </c>
      <c r="I805">
        <v>22.5835082017988</v>
      </c>
      <c r="J805">
        <v>-7.5768558871214298</v>
      </c>
      <c r="K805">
        <v>88.513741024328894</v>
      </c>
      <c r="L805">
        <v>79.351510554350796</v>
      </c>
      <c r="M805">
        <v>49.220558118719701</v>
      </c>
      <c r="N805">
        <v>0.789420577440198</v>
      </c>
      <c r="O805">
        <v>18.6469202288791</v>
      </c>
      <c r="P805">
        <v>69.529243937232494</v>
      </c>
      <c r="Q805">
        <v>9.6058959206235001E-2</v>
      </c>
    </row>
    <row r="806" spans="1:17" hidden="1" x14ac:dyDescent="0.3">
      <c r="A806" t="s">
        <v>1752</v>
      </c>
      <c r="B806" t="s">
        <v>1753</v>
      </c>
      <c r="C806" t="str">
        <f>IFERROR(VLOOKUP(Table1[[#This Row],[Ticker]],[1]!Table1[[Symbol]:[Industry]],2,FALSE),"-")</f>
        <v>-</v>
      </c>
      <c r="D806" t="s">
        <v>378</v>
      </c>
      <c r="E806">
        <v>4028.3451017500001</v>
      </c>
      <c r="F806">
        <v>446.5</v>
      </c>
      <c r="G806">
        <v>-45.837903022973101</v>
      </c>
      <c r="H806">
        <v>5.6428089221387498</v>
      </c>
      <c r="I806">
        <v>-10.147200882127301</v>
      </c>
      <c r="J806">
        <v>-6.0992144629168301</v>
      </c>
      <c r="K806">
        <v>406.94419856867302</v>
      </c>
      <c r="L806">
        <v>407.99206423835</v>
      </c>
      <c r="M806">
        <v>63.2431738256385</v>
      </c>
      <c r="N806">
        <v>0.95502085679660997</v>
      </c>
      <c r="O806">
        <v>29.451287793952901</v>
      </c>
      <c r="P806">
        <v>40.3867316459676</v>
      </c>
      <c r="Q806">
        <v>1.4524299581723001E-2</v>
      </c>
    </row>
    <row r="807" spans="1:17" x14ac:dyDescent="0.3">
      <c r="A807" t="s">
        <v>1754</v>
      </c>
      <c r="B807" t="s">
        <v>1755</v>
      </c>
      <c r="C807" t="str">
        <f>IFERROR(VLOOKUP(Table1[[#This Row],[Ticker]],[1]!Table1[[Symbol]:[Industry]],2,FALSE),"-")</f>
        <v>-</v>
      </c>
      <c r="D807" t="s">
        <v>507</v>
      </c>
      <c r="E807">
        <v>4023.8346753750002</v>
      </c>
      <c r="F807">
        <v>361.25</v>
      </c>
      <c r="G807">
        <v>12.4383490778268</v>
      </c>
      <c r="H807">
        <v>5.5596124383675098</v>
      </c>
      <c r="I807">
        <v>-4.1541069910774402</v>
      </c>
      <c r="J807">
        <v>-2.4052812254049698</v>
      </c>
      <c r="K807">
        <v>328.56990157946302</v>
      </c>
      <c r="L807">
        <v>310.701975257583</v>
      </c>
      <c r="M807">
        <v>61.121624175443799</v>
      </c>
      <c r="N807">
        <v>2.6803020353856102</v>
      </c>
      <c r="O807">
        <v>8.7889273356401301</v>
      </c>
      <c r="P807">
        <v>53.5274118147046</v>
      </c>
    </row>
    <row r="808" spans="1:17" hidden="1" x14ac:dyDescent="0.3">
      <c r="A808" t="s">
        <v>1756</v>
      </c>
      <c r="B808" t="s">
        <v>1757</v>
      </c>
      <c r="C808" t="str">
        <f>IFERROR(VLOOKUP(Table1[[#This Row],[Ticker]],[1]!Table1[[Symbol]:[Industry]],2,FALSE),"-")</f>
        <v>-</v>
      </c>
      <c r="D808" t="s">
        <v>1758</v>
      </c>
      <c r="E808">
        <v>4019.4359824500002</v>
      </c>
      <c r="F808">
        <v>240.3</v>
      </c>
      <c r="G808">
        <v>-36.269986625792399</v>
      </c>
      <c r="H808">
        <v>4.5352906342227399</v>
      </c>
      <c r="I808">
        <v>-16.270769264517501</v>
      </c>
      <c r="J808">
        <v>-5.6279457952768999</v>
      </c>
      <c r="K808">
        <v>231.07464322627499</v>
      </c>
      <c r="M808">
        <v>53.808695786454699</v>
      </c>
      <c r="N808">
        <v>1.7543630920787501</v>
      </c>
      <c r="O808">
        <v>16.937161880982099</v>
      </c>
      <c r="P808">
        <v>22.2278738555442</v>
      </c>
    </row>
    <row r="809" spans="1:17" hidden="1" x14ac:dyDescent="0.3">
      <c r="A809" t="s">
        <v>1759</v>
      </c>
      <c r="B809" t="s">
        <v>1760</v>
      </c>
      <c r="C809" t="str">
        <f>IFERROR(VLOOKUP(Table1[[#This Row],[Ticker]],[1]!Table1[[Symbol]:[Industry]],2,FALSE),"-")</f>
        <v>-</v>
      </c>
      <c r="D809" t="s">
        <v>278</v>
      </c>
      <c r="E809">
        <v>4013.5420127249999</v>
      </c>
      <c r="F809">
        <v>746.55</v>
      </c>
      <c r="G809">
        <v>738.30588082615304</v>
      </c>
      <c r="H809">
        <v>44.574486047895199</v>
      </c>
      <c r="I809">
        <v>120.65318784627701</v>
      </c>
      <c r="J809">
        <v>-8.5505819576451696</v>
      </c>
      <c r="K809">
        <v>582.75734920289301</v>
      </c>
      <c r="L809">
        <v>381.32351039306798</v>
      </c>
      <c r="M809">
        <v>50.579487314262202</v>
      </c>
      <c r="N809">
        <v>1.3166035592394201</v>
      </c>
      <c r="O809">
        <v>21.733306543433098</v>
      </c>
      <c r="P809">
        <v>776.23239436619701</v>
      </c>
      <c r="Q809">
        <v>0.22022553166096201</v>
      </c>
    </row>
    <row r="810" spans="1:17" hidden="1" x14ac:dyDescent="0.3">
      <c r="A810" t="s">
        <v>1761</v>
      </c>
      <c r="B810" t="s">
        <v>1762</v>
      </c>
      <c r="C810" t="str">
        <f>IFERROR(VLOOKUP(Table1[[#This Row],[Ticker]],[1]!Table1[[Symbol]:[Industry]],2,FALSE),"-")</f>
        <v>-</v>
      </c>
      <c r="E810">
        <v>4009.743109392</v>
      </c>
      <c r="F810">
        <v>31.52</v>
      </c>
      <c r="G810">
        <v>93.400711272529904</v>
      </c>
      <c r="H810">
        <v>-7.1399006873558601</v>
      </c>
      <c r="I810">
        <v>-28.568894932685801</v>
      </c>
      <c r="J810">
        <v>-4.0130020764828496</v>
      </c>
      <c r="K810">
        <v>33.286802691554399</v>
      </c>
      <c r="L810">
        <v>32.382261564189299</v>
      </c>
      <c r="M810">
        <v>32.964648013171498</v>
      </c>
      <c r="N810">
        <v>0.71819601613139405</v>
      </c>
      <c r="O810">
        <v>51.491116751268997</v>
      </c>
      <c r="P810">
        <v>121.19298245614</v>
      </c>
      <c r="Q810">
        <v>0.118766316598216</v>
      </c>
    </row>
    <row r="811" spans="1:17" x14ac:dyDescent="0.3">
      <c r="A811" t="s">
        <v>1763</v>
      </c>
      <c r="B811" t="s">
        <v>1764</v>
      </c>
      <c r="C811" t="str">
        <f>IFERROR(VLOOKUP(Table1[[#This Row],[Ticker]],[1]!Table1[[Symbol]:[Industry]],2,FALSE),"-")</f>
        <v>-</v>
      </c>
      <c r="D811" t="s">
        <v>855</v>
      </c>
      <c r="E811">
        <v>4006.2369946499998</v>
      </c>
      <c r="F811">
        <v>326.7</v>
      </c>
      <c r="G811">
        <v>-28.947618704362299</v>
      </c>
      <c r="H811">
        <v>-0.31013662749208298</v>
      </c>
      <c r="I811">
        <v>-32.118228726509798</v>
      </c>
      <c r="J811">
        <v>-2.5586086262983398</v>
      </c>
      <c r="K811">
        <v>313.13379612778101</v>
      </c>
      <c r="L811">
        <v>336.96198033026297</v>
      </c>
      <c r="M811">
        <v>69.862379299326605</v>
      </c>
      <c r="N811">
        <v>1.1698705691594999</v>
      </c>
      <c r="O811">
        <v>37.710437710437702</v>
      </c>
      <c r="P811">
        <v>21.925732412763502</v>
      </c>
      <c r="Q811">
        <v>4.52772700463E-3</v>
      </c>
    </row>
    <row r="812" spans="1:17" x14ac:dyDescent="0.3">
      <c r="A812" t="s">
        <v>1765</v>
      </c>
      <c r="B812" t="s">
        <v>1766</v>
      </c>
      <c r="C812" t="str">
        <f>IFERROR(VLOOKUP(Table1[[#This Row],[Ticker]],[1]!Table1[[Symbol]:[Industry]],2,FALSE),"-")</f>
        <v>-</v>
      </c>
      <c r="D812" t="s">
        <v>129</v>
      </c>
      <c r="E812">
        <v>4005.8225999699998</v>
      </c>
      <c r="F812">
        <v>742.45</v>
      </c>
      <c r="G812">
        <v>103.303262589453</v>
      </c>
      <c r="H812">
        <v>-2.9382952345043098</v>
      </c>
      <c r="I812">
        <v>37.415000281324801</v>
      </c>
      <c r="J812">
        <v>-9.2692423150077197</v>
      </c>
      <c r="K812">
        <v>726.97781892445801</v>
      </c>
      <c r="L812">
        <v>595.49255569570198</v>
      </c>
      <c r="M812">
        <v>41.944583851545502</v>
      </c>
      <c r="N812">
        <v>0.37509014519808598</v>
      </c>
      <c r="O812">
        <v>18.5265001010169</v>
      </c>
      <c r="P812">
        <v>134.58135860979399</v>
      </c>
      <c r="Q812">
        <v>7.7920177613599997E-2</v>
      </c>
    </row>
    <row r="813" spans="1:17" x14ac:dyDescent="0.3">
      <c r="A813" t="s">
        <v>1767</v>
      </c>
      <c r="B813" t="s">
        <v>1768</v>
      </c>
      <c r="C813" t="str">
        <f>IFERROR(VLOOKUP(Table1[[#This Row],[Ticker]],[1]!Table1[[Symbol]:[Industry]],2,FALSE),"-")</f>
        <v>-</v>
      </c>
      <c r="D813" t="s">
        <v>46</v>
      </c>
      <c r="E813">
        <v>4003.0922093499998</v>
      </c>
      <c r="F813">
        <v>578.5</v>
      </c>
      <c r="G813">
        <v>26.992681010403601</v>
      </c>
      <c r="H813">
        <v>10.635933922138699</v>
      </c>
      <c r="I813">
        <v>-34.996053912749304</v>
      </c>
      <c r="J813">
        <v>-5.0428995644287902</v>
      </c>
      <c r="K813">
        <v>541.93357873236596</v>
      </c>
      <c r="L813">
        <v>568.02307350333194</v>
      </c>
      <c r="M813">
        <v>62.382953964480201</v>
      </c>
      <c r="N813">
        <v>1.7238644535315599</v>
      </c>
      <c r="O813">
        <v>74.425237683664605</v>
      </c>
      <c r="P813">
        <v>54.348986125933799</v>
      </c>
      <c r="Q813">
        <v>9.6781403927076001E-2</v>
      </c>
    </row>
    <row r="814" spans="1:17" hidden="1" x14ac:dyDescent="0.3">
      <c r="A814" t="s">
        <v>1769</v>
      </c>
      <c r="B814" t="s">
        <v>1770</v>
      </c>
      <c r="C814" t="str">
        <f>IFERROR(VLOOKUP(Table1[[#This Row],[Ticker]],[1]!Table1[[Symbol]:[Industry]],2,FALSE),"-")</f>
        <v>-</v>
      </c>
      <c r="D814" t="s">
        <v>197</v>
      </c>
      <c r="E814">
        <v>3972.9126244499998</v>
      </c>
      <c r="F814">
        <v>582.9</v>
      </c>
      <c r="G814">
        <v>38.968635713153297</v>
      </c>
      <c r="H814">
        <v>9.2645753123441299</v>
      </c>
      <c r="I814">
        <v>41.075901105866301</v>
      </c>
      <c r="J814">
        <v>5.2249763439811998</v>
      </c>
      <c r="K814">
        <v>501.50107088453001</v>
      </c>
      <c r="L814">
        <v>435.20351909330498</v>
      </c>
      <c r="M814">
        <v>73.425178602860001</v>
      </c>
      <c r="N814">
        <v>1.8490388586919599</v>
      </c>
      <c r="O814">
        <v>2.1787613655858702</v>
      </c>
      <c r="P814">
        <v>75.387392808785904</v>
      </c>
      <c r="Q814">
        <v>0.134608399191846</v>
      </c>
    </row>
    <row r="815" spans="1:17" x14ac:dyDescent="0.3">
      <c r="A815" t="s">
        <v>1771</v>
      </c>
      <c r="B815" t="s">
        <v>1772</v>
      </c>
      <c r="C815" t="str">
        <f>IFERROR(VLOOKUP(Table1[[#This Row],[Ticker]],[1]!Table1[[Symbol]:[Industry]],2,FALSE),"-")</f>
        <v>-</v>
      </c>
      <c r="D815" t="s">
        <v>129</v>
      </c>
      <c r="E815">
        <v>3944.1814433099998</v>
      </c>
      <c r="F815">
        <v>222.57</v>
      </c>
      <c r="G815">
        <v>-2.2340000081304798</v>
      </c>
      <c r="H815">
        <v>-4.5542250964891302</v>
      </c>
      <c r="I815">
        <v>-14.703978255353899</v>
      </c>
      <c r="J815">
        <v>-2.6411271014244999</v>
      </c>
      <c r="K815">
        <v>219.37266919569899</v>
      </c>
      <c r="L815">
        <v>216.90309928123401</v>
      </c>
      <c r="M815">
        <v>55.901129573527498</v>
      </c>
      <c r="N815">
        <v>0.78478715377794495</v>
      </c>
      <c r="O815">
        <v>24.904524419283799</v>
      </c>
      <c r="P815">
        <v>33.355302576393001</v>
      </c>
      <c r="Q815">
        <v>7.3429830254749001E-2</v>
      </c>
    </row>
    <row r="816" spans="1:17" hidden="1" x14ac:dyDescent="0.3">
      <c r="A816" t="s">
        <v>1773</v>
      </c>
      <c r="B816" t="s">
        <v>1774</v>
      </c>
      <c r="C816" t="str">
        <f>IFERROR(VLOOKUP(Table1[[#This Row],[Ticker]],[1]!Table1[[Symbol]:[Industry]],2,FALSE),"-")</f>
        <v>-</v>
      </c>
      <c r="D816" t="s">
        <v>129</v>
      </c>
      <c r="E816">
        <v>3943.1791477259999</v>
      </c>
      <c r="F816">
        <v>131.22</v>
      </c>
      <c r="G816">
        <v>45.760375302873697</v>
      </c>
      <c r="H816">
        <v>6.9263103825455099</v>
      </c>
      <c r="I816">
        <v>33.240158509517002</v>
      </c>
      <c r="J816">
        <v>-9.7102450033763592E-3</v>
      </c>
      <c r="K816">
        <v>116.763927234997</v>
      </c>
      <c r="L816">
        <v>98.546649760446101</v>
      </c>
      <c r="M816">
        <v>59.4194327926553</v>
      </c>
      <c r="N816">
        <v>0.80017588399136697</v>
      </c>
      <c r="O816">
        <v>6.5386374028349303</v>
      </c>
      <c r="P816">
        <v>92.404692082111396</v>
      </c>
      <c r="Q816">
        <v>0.124415749192738</v>
      </c>
    </row>
    <row r="817" spans="1:17" hidden="1" x14ac:dyDescent="0.3">
      <c r="A817" t="s">
        <v>1775</v>
      </c>
      <c r="B817" t="s">
        <v>1776</v>
      </c>
      <c r="C817" t="str">
        <f>IFERROR(VLOOKUP(Table1[[#This Row],[Ticker]],[1]!Table1[[Symbol]:[Industry]],2,FALSE),"-")</f>
        <v>-</v>
      </c>
      <c r="D817" t="s">
        <v>983</v>
      </c>
      <c r="E817">
        <v>3941.1650115000002</v>
      </c>
      <c r="F817">
        <v>3142.95</v>
      </c>
      <c r="G817">
        <v>-10.1755703830522</v>
      </c>
      <c r="H817">
        <v>23.900124822604798</v>
      </c>
      <c r="I817">
        <v>14.9291479145437</v>
      </c>
      <c r="J817">
        <v>-6.2517789911368498</v>
      </c>
      <c r="K817">
        <v>2700.35276383379</v>
      </c>
      <c r="L817">
        <v>2606.4630667016399</v>
      </c>
      <c r="M817">
        <v>61.573467504502197</v>
      </c>
      <c r="N817">
        <v>3.46194767060532</v>
      </c>
      <c r="O817">
        <v>8.1468047534959105</v>
      </c>
      <c r="P817">
        <v>43.566142883245</v>
      </c>
      <c r="Q817">
        <v>3.9201067960932999E-2</v>
      </c>
    </row>
    <row r="818" spans="1:17" x14ac:dyDescent="0.3">
      <c r="A818" t="s">
        <v>1777</v>
      </c>
      <c r="B818" t="s">
        <v>1778</v>
      </c>
      <c r="C818" t="str">
        <f>IFERROR(VLOOKUP(Table1[[#This Row],[Ticker]],[1]!Table1[[Symbol]:[Industry]],2,FALSE),"-")</f>
        <v>-</v>
      </c>
      <c r="D818" t="s">
        <v>855</v>
      </c>
      <c r="E818">
        <v>3936.1422024499998</v>
      </c>
      <c r="F818">
        <v>318.10000000000002</v>
      </c>
      <c r="G818">
        <v>52.8054233130757</v>
      </c>
      <c r="H818">
        <v>15.384673094419799</v>
      </c>
      <c r="I818">
        <v>23.660564377281201</v>
      </c>
      <c r="J818">
        <v>-0.25996014293240499</v>
      </c>
      <c r="K818">
        <v>276.11642695624698</v>
      </c>
      <c r="L818">
        <v>236.24031662649</v>
      </c>
      <c r="M818">
        <v>63.146823979856599</v>
      </c>
      <c r="N818">
        <v>1.9037097684855999</v>
      </c>
      <c r="O818">
        <v>6.3816409933982801</v>
      </c>
      <c r="P818">
        <v>113.705072220356</v>
      </c>
      <c r="Q818">
        <v>2.9219513909976999E-2</v>
      </c>
    </row>
    <row r="819" spans="1:17" hidden="1" x14ac:dyDescent="0.3">
      <c r="A819" t="s">
        <v>1779</v>
      </c>
      <c r="B819" t="s">
        <v>1780</v>
      </c>
      <c r="C819" t="str">
        <f>IFERROR(VLOOKUP(Table1[[#This Row],[Ticker]],[1]!Table1[[Symbol]:[Industry]],2,FALSE),"-")</f>
        <v>-</v>
      </c>
      <c r="D819" t="s">
        <v>1462</v>
      </c>
      <c r="E819">
        <v>3906.4482436199901</v>
      </c>
      <c r="F819">
        <v>327.45</v>
      </c>
      <c r="G819">
        <v>-32.293214801962499</v>
      </c>
      <c r="H819">
        <v>-9.7935405325530809</v>
      </c>
      <c r="I819">
        <v>-12.458031184455701</v>
      </c>
      <c r="J819">
        <v>-7.9812628376639401</v>
      </c>
      <c r="K819">
        <v>342.006512584284</v>
      </c>
      <c r="L819">
        <v>346.656083165572</v>
      </c>
      <c r="M819">
        <v>41.799300329794903</v>
      </c>
      <c r="N819">
        <v>2.2705315465503402</v>
      </c>
      <c r="O819">
        <v>28.2638570774164</v>
      </c>
      <c r="P819">
        <v>14.794040315512699</v>
      </c>
      <c r="Q819">
        <v>4.1729304707949E-2</v>
      </c>
    </row>
    <row r="820" spans="1:17" hidden="1" x14ac:dyDescent="0.3">
      <c r="A820" t="s">
        <v>1781</v>
      </c>
      <c r="B820" t="s">
        <v>1782</v>
      </c>
      <c r="C820" t="str">
        <f>IFERROR(VLOOKUP(Table1[[#This Row],[Ticker]],[1]!Table1[[Symbol]:[Industry]],2,FALSE),"-")</f>
        <v>-</v>
      </c>
      <c r="D820" t="s">
        <v>953</v>
      </c>
      <c r="E820">
        <v>3904.4475200500001</v>
      </c>
      <c r="F820">
        <v>839.3</v>
      </c>
      <c r="G820">
        <v>-48.0300981658159</v>
      </c>
      <c r="H820">
        <v>-2.0504075412758702</v>
      </c>
      <c r="I820">
        <v>-25.126382579119099</v>
      </c>
      <c r="J820">
        <v>-4.0982161844378799</v>
      </c>
      <c r="K820">
        <v>840.42359958777695</v>
      </c>
      <c r="L820">
        <v>913.74776366578999</v>
      </c>
      <c r="M820">
        <v>44.883444983991303</v>
      </c>
      <c r="N820">
        <v>1.2808609282218799</v>
      </c>
      <c r="O820">
        <v>31.627546765161402</v>
      </c>
      <c r="P820">
        <v>16.764051196438501</v>
      </c>
      <c r="Q820">
        <v>-7.7438734464922998E-2</v>
      </c>
    </row>
    <row r="821" spans="1:17" x14ac:dyDescent="0.3">
      <c r="A821" t="s">
        <v>1783</v>
      </c>
      <c r="B821" t="s">
        <v>1784</v>
      </c>
      <c r="C821" t="str">
        <f>IFERROR(VLOOKUP(Table1[[#This Row],[Ticker]],[1]!Table1[[Symbol]:[Industry]],2,FALSE),"-")</f>
        <v>-</v>
      </c>
      <c r="D821" t="s">
        <v>278</v>
      </c>
      <c r="E821">
        <v>3893.9472974999999</v>
      </c>
      <c r="F821">
        <v>2291.25</v>
      </c>
      <c r="G821">
        <v>100.625170340105</v>
      </c>
      <c r="H821">
        <v>10.614603903161299</v>
      </c>
      <c r="I821">
        <v>50.035229411626403</v>
      </c>
      <c r="J821">
        <v>9.6708529330640296</v>
      </c>
      <c r="K821">
        <v>1861.3437047744001</v>
      </c>
      <c r="L821">
        <v>1557.0778403802201</v>
      </c>
      <c r="M821">
        <v>91.4790137800982</v>
      </c>
      <c r="N821">
        <v>1.99187770827063</v>
      </c>
      <c r="O821">
        <v>1.4293507910529</v>
      </c>
      <c r="P821">
        <v>132.21343873517699</v>
      </c>
      <c r="Q821">
        <v>-3.7301644087027998E-2</v>
      </c>
    </row>
    <row r="822" spans="1:17" hidden="1" x14ac:dyDescent="0.3">
      <c r="A822" t="s">
        <v>1785</v>
      </c>
      <c r="B822" t="s">
        <v>1786</v>
      </c>
      <c r="C822" t="str">
        <f>IFERROR(VLOOKUP(Table1[[#This Row],[Ticker]],[1]!Table1[[Symbol]:[Industry]],2,FALSE),"-")</f>
        <v>-</v>
      </c>
      <c r="D822" t="s">
        <v>140</v>
      </c>
      <c r="E822">
        <v>3871.4709984000001</v>
      </c>
      <c r="F822">
        <v>429.6</v>
      </c>
      <c r="G822">
        <v>-16.3894482725008</v>
      </c>
      <c r="H822">
        <v>-6.7296474732100799</v>
      </c>
      <c r="I822">
        <v>-5.2370866775135196</v>
      </c>
      <c r="J822">
        <v>-2.6043043810153299</v>
      </c>
      <c r="K822">
        <v>427.25797914685199</v>
      </c>
      <c r="L822">
        <v>421.13335288887799</v>
      </c>
      <c r="M822">
        <v>66.298310626018406</v>
      </c>
      <c r="N822">
        <v>0.11470336433527401</v>
      </c>
      <c r="O822">
        <v>10.5796089385474</v>
      </c>
      <c r="P822">
        <v>16.061056328515399</v>
      </c>
      <c r="Q822">
        <v>6.283286989779E-3</v>
      </c>
    </row>
    <row r="823" spans="1:17" hidden="1" x14ac:dyDescent="0.3">
      <c r="A823" t="s">
        <v>1787</v>
      </c>
      <c r="B823" t="s">
        <v>1788</v>
      </c>
      <c r="C823" t="str">
        <f>IFERROR(VLOOKUP(Table1[[#This Row],[Ticker]],[1]!Table1[[Symbol]:[Industry]],2,FALSE),"-")</f>
        <v>-</v>
      </c>
      <c r="E823">
        <v>3868.99246696</v>
      </c>
      <c r="F823">
        <v>373.9</v>
      </c>
      <c r="G823">
        <v>62.7743787099256</v>
      </c>
      <c r="H823">
        <v>19.5713437582043</v>
      </c>
      <c r="I823">
        <v>87.582601397613303</v>
      </c>
      <c r="J823">
        <v>-9.2304071269103396</v>
      </c>
      <c r="K823">
        <v>311.35745721583902</v>
      </c>
      <c r="L823">
        <v>231.12170501118501</v>
      </c>
      <c r="M823">
        <v>47.782818017019203</v>
      </c>
      <c r="N823">
        <v>0.69439285487651103</v>
      </c>
      <c r="O823">
        <v>10.9922439154854</v>
      </c>
      <c r="P823">
        <v>133.6875</v>
      </c>
    </row>
    <row r="824" spans="1:17" hidden="1" x14ac:dyDescent="0.3">
      <c r="A824" t="s">
        <v>1789</v>
      </c>
      <c r="B824" t="s">
        <v>1790</v>
      </c>
      <c r="C824" t="str">
        <f>IFERROR(VLOOKUP(Table1[[#This Row],[Ticker]],[1]!Table1[[Symbol]:[Industry]],2,FALSE),"-")</f>
        <v>-</v>
      </c>
      <c r="D824" t="s">
        <v>37</v>
      </c>
      <c r="E824">
        <v>3862.0592842000001</v>
      </c>
      <c r="F824">
        <v>549.25</v>
      </c>
      <c r="G824">
        <v>-8.2100795895231506</v>
      </c>
      <c r="H824">
        <v>7.1685511687348296</v>
      </c>
      <c r="I824">
        <v>8.0992525024997093</v>
      </c>
      <c r="J824">
        <v>-7.4768886113856796</v>
      </c>
      <c r="K824">
        <v>526.493610959693</v>
      </c>
      <c r="M824">
        <v>42.971799653786299</v>
      </c>
      <c r="N824">
        <v>1.1970228127015199</v>
      </c>
      <c r="O824">
        <v>10.150204824761</v>
      </c>
      <c r="P824">
        <v>27.569387992103099</v>
      </c>
    </row>
    <row r="825" spans="1:17" x14ac:dyDescent="0.3">
      <c r="A825" t="s">
        <v>1791</v>
      </c>
      <c r="B825" t="s">
        <v>1792</v>
      </c>
      <c r="C825" t="str">
        <f>IFERROR(VLOOKUP(Table1[[#This Row],[Ticker]],[1]!Table1[[Symbol]:[Industry]],2,FALSE),"-")</f>
        <v>-</v>
      </c>
      <c r="D825" t="s">
        <v>1793</v>
      </c>
      <c r="E825">
        <v>3855.287601</v>
      </c>
      <c r="F825">
        <v>21.78</v>
      </c>
      <c r="G825">
        <v>20.604743637064701</v>
      </c>
      <c r="H825">
        <v>-2.1012157215667</v>
      </c>
      <c r="I825">
        <v>-7.7539687860156699</v>
      </c>
      <c r="J825">
        <v>-7.6701670324118698</v>
      </c>
      <c r="K825">
        <v>21.6119522797378</v>
      </c>
      <c r="L825">
        <v>20.803689440142001</v>
      </c>
      <c r="M825">
        <v>44.099986873732597</v>
      </c>
      <c r="N825">
        <v>1.0114603442891199</v>
      </c>
      <c r="O825">
        <v>28.3287419651055</v>
      </c>
      <c r="P825">
        <v>49.178082191780803</v>
      </c>
      <c r="Q825">
        <v>-6.2056016015049002E-2</v>
      </c>
    </row>
    <row r="826" spans="1:17" hidden="1" x14ac:dyDescent="0.3">
      <c r="A826" t="s">
        <v>1794</v>
      </c>
      <c r="B826" t="s">
        <v>1795</v>
      </c>
      <c r="C826" t="str">
        <f>IFERROR(VLOOKUP(Table1[[#This Row],[Ticker]],[1]!Table1[[Symbol]:[Industry]],2,FALSE),"-")</f>
        <v>-</v>
      </c>
      <c r="D826" t="s">
        <v>278</v>
      </c>
      <c r="E826">
        <v>3853.0391404000002</v>
      </c>
      <c r="F826">
        <v>557.6</v>
      </c>
      <c r="G826">
        <v>65.917555586052003</v>
      </c>
      <c r="H826">
        <v>3.1699788217055</v>
      </c>
      <c r="I826">
        <v>47.779404001954497</v>
      </c>
      <c r="J826">
        <v>-0.698075148901665</v>
      </c>
      <c r="K826">
        <v>516.29465152979697</v>
      </c>
      <c r="L826">
        <v>434.06031011057399</v>
      </c>
      <c r="M826">
        <v>63.9434044747033</v>
      </c>
      <c r="N826">
        <v>0.52540092667799998</v>
      </c>
      <c r="O826">
        <v>10.276183644189301</v>
      </c>
      <c r="P826">
        <v>97.941072062477801</v>
      </c>
      <c r="Q826">
        <v>5.8857355985316002E-2</v>
      </c>
    </row>
    <row r="827" spans="1:17" hidden="1" x14ac:dyDescent="0.3">
      <c r="A827" t="s">
        <v>1796</v>
      </c>
      <c r="B827" t="s">
        <v>1797</v>
      </c>
      <c r="C827" t="str">
        <f>IFERROR(VLOOKUP(Table1[[#This Row],[Ticker]],[1]!Table1[[Symbol]:[Industry]],2,FALSE),"-")</f>
        <v>-</v>
      </c>
      <c r="D827" t="s">
        <v>286</v>
      </c>
      <c r="E827">
        <v>3841.80329923</v>
      </c>
      <c r="F827">
        <v>180.05</v>
      </c>
      <c r="G827">
        <v>-38.1024934452644</v>
      </c>
      <c r="H827">
        <v>-5.2066795579162601</v>
      </c>
      <c r="I827">
        <v>-21.793161353241501</v>
      </c>
      <c r="J827">
        <v>-8.2819732636040406</v>
      </c>
      <c r="K827">
        <v>183.66125520041101</v>
      </c>
      <c r="M827">
        <v>46.016845726944098</v>
      </c>
      <c r="N827">
        <v>1.0030001854953701</v>
      </c>
      <c r="O827">
        <v>30.5193001943904</v>
      </c>
      <c r="P827">
        <v>22.901023890784899</v>
      </c>
    </row>
    <row r="828" spans="1:17" x14ac:dyDescent="0.3">
      <c r="A828" t="s">
        <v>1798</v>
      </c>
      <c r="B828" t="s">
        <v>1799</v>
      </c>
      <c r="C828" t="str">
        <f>IFERROR(VLOOKUP(Table1[[#This Row],[Ticker]],[1]!Table1[[Symbol]:[Industry]],2,FALSE),"-")</f>
        <v>-</v>
      </c>
      <c r="D828" t="s">
        <v>129</v>
      </c>
      <c r="E828">
        <v>3838.13358405599</v>
      </c>
      <c r="F828">
        <v>212.97</v>
      </c>
      <c r="G828">
        <v>4.7839320761976998</v>
      </c>
      <c r="H828">
        <v>-7.2904034884312896</v>
      </c>
      <c r="I828">
        <v>-10.0740506851911</v>
      </c>
      <c r="J828">
        <v>-3.6677507432056502</v>
      </c>
      <c r="K828">
        <v>210.522895376446</v>
      </c>
      <c r="L828">
        <v>201.294790507832</v>
      </c>
      <c r="M828">
        <v>51.000720070024698</v>
      </c>
      <c r="N828">
        <v>0.74221365137297601</v>
      </c>
      <c r="O828">
        <v>16.823965816781701</v>
      </c>
      <c r="P828">
        <v>33.901288902860699</v>
      </c>
      <c r="Q828">
        <v>8.0229841797654994E-2</v>
      </c>
    </row>
    <row r="829" spans="1:17" hidden="1" x14ac:dyDescent="0.3">
      <c r="A829" t="s">
        <v>1800</v>
      </c>
      <c r="B829" t="s">
        <v>1801</v>
      </c>
      <c r="C829" t="str">
        <f>IFERROR(VLOOKUP(Table1[[#This Row],[Ticker]],[1]!Table1[[Symbol]:[Industry]],2,FALSE),"-")</f>
        <v>-</v>
      </c>
      <c r="D829" t="s">
        <v>227</v>
      </c>
      <c r="E829">
        <v>3805.214728255</v>
      </c>
      <c r="F829">
        <v>350.65</v>
      </c>
      <c r="G829">
        <v>89.854209373719598</v>
      </c>
      <c r="H829">
        <v>8.6236116162101695</v>
      </c>
      <c r="I829">
        <v>44.491592321048302</v>
      </c>
      <c r="J829">
        <v>-8.2129822709174594</v>
      </c>
      <c r="K829">
        <v>331.29355405005498</v>
      </c>
      <c r="L829">
        <v>277.21285291675798</v>
      </c>
      <c r="M829">
        <v>50.536684314467102</v>
      </c>
      <c r="N829">
        <v>0.90137886056597505</v>
      </c>
      <c r="O829">
        <v>14.3590474832454</v>
      </c>
      <c r="P829">
        <v>131.48576902301701</v>
      </c>
      <c r="Q829">
        <v>0.124128247792837</v>
      </c>
    </row>
    <row r="830" spans="1:17" x14ac:dyDescent="0.3">
      <c r="A830" t="s">
        <v>1802</v>
      </c>
      <c r="B830" t="s">
        <v>1803</v>
      </c>
      <c r="C830" t="str">
        <f>IFERROR(VLOOKUP(Table1[[#This Row],[Ticker]],[1]!Table1[[Symbol]:[Industry]],2,FALSE),"-")</f>
        <v>-</v>
      </c>
      <c r="D830" t="s">
        <v>302</v>
      </c>
      <c r="E830">
        <v>3801.6781413799999</v>
      </c>
      <c r="F830">
        <v>1419.95</v>
      </c>
      <c r="G830">
        <v>2.5172110540318</v>
      </c>
      <c r="H830">
        <v>7.2075863460665701</v>
      </c>
      <c r="I830">
        <v>-14.2244177940212</v>
      </c>
      <c r="J830">
        <v>2.0489509295500499</v>
      </c>
      <c r="K830">
        <v>1319.0739371770501</v>
      </c>
      <c r="L830">
        <v>1278.24072523358</v>
      </c>
      <c r="M830">
        <v>68.669312409761503</v>
      </c>
      <c r="N830">
        <v>1.1227537736100801</v>
      </c>
      <c r="O830">
        <v>28.381281031022201</v>
      </c>
      <c r="P830">
        <v>50.259259259259203</v>
      </c>
      <c r="Q830">
        <v>5.6475318761054001E-2</v>
      </c>
    </row>
    <row r="831" spans="1:17" hidden="1" x14ac:dyDescent="0.3">
      <c r="A831" t="s">
        <v>1804</v>
      </c>
      <c r="B831" t="s">
        <v>1805</v>
      </c>
      <c r="C831" t="str">
        <f>IFERROR(VLOOKUP(Table1[[#This Row],[Ticker]],[1]!Table1[[Symbol]:[Industry]],2,FALSE),"-")</f>
        <v>-</v>
      </c>
      <c r="D831" t="s">
        <v>230</v>
      </c>
      <c r="E831">
        <v>3789.6034716650001</v>
      </c>
      <c r="F831">
        <v>3736.15</v>
      </c>
      <c r="G831">
        <v>41.204867907627502</v>
      </c>
      <c r="H831">
        <v>42.153359664713001</v>
      </c>
      <c r="I831">
        <v>45.772626405962498</v>
      </c>
      <c r="J831">
        <v>-5.6573077240773904</v>
      </c>
      <c r="K831">
        <v>2932.0937406399398</v>
      </c>
      <c r="L831">
        <v>2565.2211491594999</v>
      </c>
      <c r="M831">
        <v>73.922906272282106</v>
      </c>
      <c r="N831">
        <v>2.1000136197772199</v>
      </c>
      <c r="O831">
        <v>7.2226757491000004</v>
      </c>
      <c r="P831">
        <v>77.480879768182007</v>
      </c>
      <c r="Q831">
        <v>0.103567678618517</v>
      </c>
    </row>
    <row r="832" spans="1:17" x14ac:dyDescent="0.3">
      <c r="A832" t="s">
        <v>1806</v>
      </c>
      <c r="B832" t="s">
        <v>1807</v>
      </c>
      <c r="C832" t="str">
        <f>IFERROR(VLOOKUP(Table1[[#This Row],[Ticker]],[1]!Table1[[Symbol]:[Industry]],2,FALSE),"-")</f>
        <v>-</v>
      </c>
      <c r="D832" t="s">
        <v>381</v>
      </c>
      <c r="E832">
        <v>3783.0031542050001</v>
      </c>
      <c r="F832">
        <v>525.04999999999995</v>
      </c>
      <c r="G832">
        <v>12.161207630781</v>
      </c>
      <c r="H832">
        <v>6.55734981105293</v>
      </c>
      <c r="I832">
        <v>26.966077946907198</v>
      </c>
      <c r="J832">
        <v>-0.81215667535651803</v>
      </c>
      <c r="K832">
        <v>456.139581916834</v>
      </c>
      <c r="L832">
        <v>426.05904060203102</v>
      </c>
      <c r="M832">
        <v>83.927796061733503</v>
      </c>
      <c r="N832">
        <v>1.5628775331231399</v>
      </c>
      <c r="O832">
        <v>1.08561089420056</v>
      </c>
      <c r="P832">
        <v>50.854762246803602</v>
      </c>
      <c r="Q832">
        <v>-3.7889588860137997E-2</v>
      </c>
    </row>
    <row r="833" spans="1:17" hidden="1" x14ac:dyDescent="0.3">
      <c r="A833" t="s">
        <v>1808</v>
      </c>
      <c r="B833" t="s">
        <v>1809</v>
      </c>
      <c r="C833" t="str">
        <f>IFERROR(VLOOKUP(Table1[[#This Row],[Ticker]],[1]!Table1[[Symbol]:[Industry]],2,FALSE),"-")</f>
        <v>-</v>
      </c>
      <c r="D833" t="s">
        <v>140</v>
      </c>
      <c r="E833">
        <v>3782.7537602099901</v>
      </c>
      <c r="F833">
        <v>81.209999999999994</v>
      </c>
      <c r="G833">
        <v>56.347986880308</v>
      </c>
      <c r="H833">
        <v>10.7727588689849</v>
      </c>
      <c r="I833">
        <v>72.657318972330899</v>
      </c>
      <c r="J833">
        <v>-2.837409137496</v>
      </c>
      <c r="K833">
        <v>68.183379555280894</v>
      </c>
      <c r="M833">
        <v>69.605383389825803</v>
      </c>
      <c r="N833">
        <v>1.8939058438849701</v>
      </c>
      <c r="O833">
        <v>9.4692771826129896</v>
      </c>
      <c r="P833">
        <v>125.583333333333</v>
      </c>
    </row>
    <row r="834" spans="1:17" hidden="1" x14ac:dyDescent="0.3">
      <c r="A834" t="s">
        <v>1810</v>
      </c>
      <c r="B834" t="s">
        <v>1811</v>
      </c>
      <c r="C834" t="str">
        <f>IFERROR(VLOOKUP(Table1[[#This Row],[Ticker]],[1]!Table1[[Symbol]:[Industry]],2,FALSE),"-")</f>
        <v>-</v>
      </c>
      <c r="D834" t="s">
        <v>278</v>
      </c>
      <c r="E834">
        <v>3782.5800093749999</v>
      </c>
      <c r="F834">
        <v>2150.9499999999998</v>
      </c>
      <c r="G834">
        <v>70.596568642638601</v>
      </c>
      <c r="H834">
        <v>-0.32073274452790701</v>
      </c>
      <c r="I834">
        <v>39.821682631322297</v>
      </c>
      <c r="J834">
        <v>-8.3586879866241706</v>
      </c>
      <c r="K834">
        <v>1847.0932170619999</v>
      </c>
      <c r="L834">
        <v>1529.47176071333</v>
      </c>
      <c r="M834">
        <v>61.828096184477701</v>
      </c>
      <c r="N834">
        <v>3.2914687378093301</v>
      </c>
      <c r="O834">
        <v>5.4882726237243897</v>
      </c>
      <c r="P834">
        <v>116.99369482976</v>
      </c>
      <c r="Q834">
        <v>3.7993093371391999E-2</v>
      </c>
    </row>
    <row r="835" spans="1:17" hidden="1" x14ac:dyDescent="0.3">
      <c r="A835" t="s">
        <v>1812</v>
      </c>
      <c r="B835" t="s">
        <v>1813</v>
      </c>
      <c r="C835" t="str">
        <f>IFERROR(VLOOKUP(Table1[[#This Row],[Ticker]],[1]!Table1[[Symbol]:[Industry]],2,FALSE),"-")</f>
        <v>-</v>
      </c>
      <c r="D835" t="s">
        <v>414</v>
      </c>
      <c r="E835">
        <v>3777.0897937499999</v>
      </c>
      <c r="F835">
        <v>633.75</v>
      </c>
      <c r="G835">
        <v>84.896987400630806</v>
      </c>
      <c r="H835">
        <v>-0.907355551545456</v>
      </c>
      <c r="I835">
        <v>58.495423431930597</v>
      </c>
      <c r="J835">
        <v>-13.845592230852001</v>
      </c>
      <c r="K835">
        <v>601.96164080712197</v>
      </c>
      <c r="L835">
        <v>471.53454219993898</v>
      </c>
      <c r="M835">
        <v>36.104815347043797</v>
      </c>
      <c r="N835">
        <v>0.301168301832617</v>
      </c>
      <c r="O835">
        <v>15.1084812623274</v>
      </c>
      <c r="P835">
        <v>111.95652173913</v>
      </c>
      <c r="Q835">
        <v>0.13762630276875301</v>
      </c>
    </row>
    <row r="836" spans="1:17" x14ac:dyDescent="0.3">
      <c r="A836" t="s">
        <v>1814</v>
      </c>
      <c r="B836" t="s">
        <v>1815</v>
      </c>
      <c r="C836" t="str">
        <f>IFERROR(VLOOKUP(Table1[[#This Row],[Ticker]],[1]!Table1[[Symbol]:[Industry]],2,FALSE),"-")</f>
        <v>-</v>
      </c>
      <c r="D836" t="s">
        <v>184</v>
      </c>
      <c r="E836">
        <v>3768.756842579</v>
      </c>
      <c r="F836">
        <v>263.93</v>
      </c>
      <c r="G836">
        <v>9.7348613612955894</v>
      </c>
      <c r="H836">
        <v>3.8333921161187101</v>
      </c>
      <c r="I836">
        <v>15.762894708009201</v>
      </c>
      <c r="J836">
        <v>-3.30071891594406</v>
      </c>
      <c r="K836">
        <v>247.36356780969899</v>
      </c>
      <c r="L836">
        <v>228.91287115119499</v>
      </c>
      <c r="M836">
        <v>57.705930363321499</v>
      </c>
      <c r="N836">
        <v>1.07371923840012</v>
      </c>
      <c r="O836">
        <v>3.98590535369225</v>
      </c>
      <c r="P836">
        <v>40.239107332624798</v>
      </c>
      <c r="Q836">
        <v>-6.4716444783025004E-2</v>
      </c>
    </row>
    <row r="837" spans="1:17" x14ac:dyDescent="0.3">
      <c r="A837" t="s">
        <v>1816</v>
      </c>
      <c r="B837" t="s">
        <v>1817</v>
      </c>
      <c r="C837" t="str">
        <f>IFERROR(VLOOKUP(Table1[[#This Row],[Ticker]],[1]!Table1[[Symbol]:[Industry]],2,FALSE),"-")</f>
        <v>-</v>
      </c>
      <c r="D837" t="s">
        <v>1489</v>
      </c>
      <c r="E837">
        <v>3752.8309274199901</v>
      </c>
      <c r="F837">
        <v>519.70000000000005</v>
      </c>
      <c r="G837">
        <v>-0.986145402137658</v>
      </c>
      <c r="H837">
        <v>15.040500269292</v>
      </c>
      <c r="I837">
        <v>-2.5270790747990199</v>
      </c>
      <c r="J837">
        <v>-3.97378867498891</v>
      </c>
      <c r="K837">
        <v>458.332926741888</v>
      </c>
      <c r="L837">
        <v>450.48205603461003</v>
      </c>
      <c r="M837">
        <v>75.047053213514801</v>
      </c>
      <c r="N837">
        <v>3.0521981470936201</v>
      </c>
      <c r="O837">
        <v>6.0227054069655397</v>
      </c>
      <c r="P837">
        <v>40.099743900795197</v>
      </c>
      <c r="Q837">
        <v>-3.3104813825741999E-2</v>
      </c>
    </row>
    <row r="838" spans="1:17" hidden="1" x14ac:dyDescent="0.3">
      <c r="A838" t="s">
        <v>1818</v>
      </c>
      <c r="B838" t="s">
        <v>1819</v>
      </c>
      <c r="C838" t="str">
        <f>IFERROR(VLOOKUP(Table1[[#This Row],[Ticker]],[1]!Table1[[Symbol]:[Industry]],2,FALSE),"-")</f>
        <v>-</v>
      </c>
      <c r="D838" t="s">
        <v>62</v>
      </c>
      <c r="E838">
        <v>3745.23387125</v>
      </c>
      <c r="F838">
        <v>531.95000000000005</v>
      </c>
      <c r="G838">
        <v>16.478343776596599</v>
      </c>
      <c r="H838">
        <v>-7.5736384014787603</v>
      </c>
      <c r="I838">
        <v>20.484280241784099</v>
      </c>
      <c r="J838">
        <v>-1.92483390217974</v>
      </c>
      <c r="K838">
        <v>541.33818107778802</v>
      </c>
      <c r="L838">
        <v>489.602791673784</v>
      </c>
      <c r="M838">
        <v>45.595766709989398</v>
      </c>
      <c r="N838">
        <v>0.76865388780593402</v>
      </c>
      <c r="O838">
        <v>15.734561518939699</v>
      </c>
      <c r="P838">
        <v>43.770270270270203</v>
      </c>
      <c r="Q838">
        <v>3.2798793985657999E-2</v>
      </c>
    </row>
    <row r="839" spans="1:17" hidden="1" x14ac:dyDescent="0.3">
      <c r="A839" t="s">
        <v>1820</v>
      </c>
      <c r="B839" t="s">
        <v>1821</v>
      </c>
      <c r="C839" t="str">
        <f>IFERROR(VLOOKUP(Table1[[#This Row],[Ticker]],[1]!Table1[[Symbol]:[Industry]],2,FALSE),"-")</f>
        <v>-</v>
      </c>
      <c r="D839" t="s">
        <v>1005</v>
      </c>
      <c r="E839">
        <v>3730.8735000000001</v>
      </c>
      <c r="F839">
        <v>65.42</v>
      </c>
      <c r="G839">
        <v>-34.829992838053002</v>
      </c>
      <c r="H839">
        <v>-5.7095372024813003</v>
      </c>
      <c r="I839">
        <v>-16.897629812069901</v>
      </c>
      <c r="J839">
        <v>-2.51912866446628</v>
      </c>
      <c r="K839">
        <v>66.040729599474304</v>
      </c>
      <c r="L839">
        <v>67.650174787193393</v>
      </c>
      <c r="M839">
        <v>80.428401478298795</v>
      </c>
      <c r="N839">
        <v>0.79941904839333999</v>
      </c>
      <c r="O839">
        <v>14.169978599816501</v>
      </c>
      <c r="P839">
        <v>3.02362204724409</v>
      </c>
      <c r="Q839">
        <v>-6.679688381315E-3</v>
      </c>
    </row>
    <row r="840" spans="1:17" hidden="1" x14ac:dyDescent="0.3">
      <c r="A840" t="s">
        <v>1822</v>
      </c>
      <c r="B840" t="s">
        <v>1823</v>
      </c>
      <c r="C840" t="str">
        <f>IFERROR(VLOOKUP(Table1[[#This Row],[Ticker]],[1]!Table1[[Symbol]:[Industry]],2,FALSE),"-")</f>
        <v>-</v>
      </c>
      <c r="D840" t="s">
        <v>705</v>
      </c>
      <c r="E840">
        <v>3724.7253936799998</v>
      </c>
      <c r="F840">
        <v>162.81</v>
      </c>
      <c r="G840">
        <v>10.962642290849899</v>
      </c>
      <c r="H840">
        <v>2.32857623869026</v>
      </c>
      <c r="I840">
        <v>8.4613557834767104</v>
      </c>
      <c r="J840">
        <v>-1.4260521313063801</v>
      </c>
      <c r="K840">
        <v>153.41557163240401</v>
      </c>
      <c r="L840">
        <v>139.988112276815</v>
      </c>
      <c r="M840">
        <v>58.331342908403499</v>
      </c>
      <c r="N840">
        <v>0.71170243809090505</v>
      </c>
      <c r="O840">
        <v>2.2664455500276399</v>
      </c>
      <c r="P840">
        <v>44.271156402303902</v>
      </c>
      <c r="Q840">
        <v>8.2626113561340003E-3</v>
      </c>
    </row>
    <row r="841" spans="1:17" hidden="1" x14ac:dyDescent="0.3">
      <c r="A841" t="s">
        <v>1824</v>
      </c>
      <c r="B841" t="s">
        <v>1825</v>
      </c>
      <c r="C841" t="str">
        <f>IFERROR(VLOOKUP(Table1[[#This Row],[Ticker]],[1]!Table1[[Symbol]:[Industry]],2,FALSE),"-")</f>
        <v>-</v>
      </c>
      <c r="D841" t="s">
        <v>154</v>
      </c>
      <c r="E841">
        <v>3715.2504397799999</v>
      </c>
      <c r="F841">
        <v>406.1</v>
      </c>
      <c r="G841">
        <v>185.22761026568901</v>
      </c>
      <c r="H841">
        <v>10.927031224779601</v>
      </c>
      <c r="I841">
        <v>-15.5308852668937</v>
      </c>
      <c r="J841">
        <v>-1.39393276009855</v>
      </c>
      <c r="K841">
        <v>373.50418593594702</v>
      </c>
      <c r="L841">
        <v>337.37802691577599</v>
      </c>
      <c r="M841">
        <v>53.312417768576303</v>
      </c>
      <c r="N841">
        <v>1.65372073204221</v>
      </c>
      <c r="O841">
        <v>18.985471558729301</v>
      </c>
      <c r="P841">
        <v>245.911413969335</v>
      </c>
      <c r="Q841">
        <v>8.5730143882886994E-2</v>
      </c>
    </row>
    <row r="842" spans="1:17" x14ac:dyDescent="0.3">
      <c r="A842" t="s">
        <v>1826</v>
      </c>
      <c r="B842" t="s">
        <v>1827</v>
      </c>
      <c r="C842" t="str">
        <f>IFERROR(VLOOKUP(Table1[[#This Row],[Ticker]],[1]!Table1[[Symbol]:[Industry]],2,FALSE),"-")</f>
        <v>-</v>
      </c>
      <c r="D842" t="s">
        <v>302</v>
      </c>
      <c r="E842">
        <v>3713.4939261</v>
      </c>
      <c r="F842">
        <v>1360.25</v>
      </c>
      <c r="G842">
        <v>36.5029986410498</v>
      </c>
      <c r="H842">
        <v>-2.6361415495593499</v>
      </c>
      <c r="I842">
        <v>15.9054030174239</v>
      </c>
      <c r="J842">
        <v>-2.1569126985546001</v>
      </c>
      <c r="K842">
        <v>1310.4191584740599</v>
      </c>
      <c r="L842">
        <v>1136.10769882361</v>
      </c>
      <c r="M842">
        <v>70.889901911091698</v>
      </c>
      <c r="N842">
        <v>0.65383961867510099</v>
      </c>
      <c r="O842">
        <v>1.7460025730564099</v>
      </c>
      <c r="P842">
        <v>79.440670140492003</v>
      </c>
      <c r="Q842">
        <v>6.3804234580292996E-2</v>
      </c>
    </row>
    <row r="843" spans="1:17" x14ac:dyDescent="0.3">
      <c r="A843" t="s">
        <v>1828</v>
      </c>
      <c r="B843" t="s">
        <v>1829</v>
      </c>
      <c r="C843" t="str">
        <f>IFERROR(VLOOKUP(Table1[[#This Row],[Ticker]],[1]!Table1[[Symbol]:[Industry]],2,FALSE),"-")</f>
        <v>-</v>
      </c>
      <c r="D843" t="s">
        <v>151</v>
      </c>
      <c r="E843">
        <v>3680.6563120249998</v>
      </c>
      <c r="F843">
        <v>779.65</v>
      </c>
      <c r="G843">
        <v>36.174787694898399</v>
      </c>
      <c r="H843">
        <v>-16.672171967694101</v>
      </c>
      <c r="I843">
        <v>-0.55410120620148695</v>
      </c>
      <c r="J843">
        <v>-11.1965891090158</v>
      </c>
      <c r="K843">
        <v>810.00973564246499</v>
      </c>
      <c r="L843">
        <v>727.02389099211996</v>
      </c>
      <c r="M843">
        <v>37.800957152956897</v>
      </c>
      <c r="N843">
        <v>1.5550717953895501</v>
      </c>
      <c r="O843">
        <v>24.876547168601299</v>
      </c>
      <c r="P843">
        <v>63.106694560669403</v>
      </c>
      <c r="Q843">
        <v>-7.1562229108175002E-2</v>
      </c>
    </row>
    <row r="844" spans="1:17" hidden="1" x14ac:dyDescent="0.3">
      <c r="A844" t="s">
        <v>1830</v>
      </c>
      <c r="B844" t="s">
        <v>1831</v>
      </c>
      <c r="C844" t="str">
        <f>IFERROR(VLOOKUP(Table1[[#This Row],[Ticker]],[1]!Table1[[Symbol]:[Industry]],2,FALSE),"-")</f>
        <v>-</v>
      </c>
      <c r="D844" t="s">
        <v>230</v>
      </c>
      <c r="E844">
        <v>3677.1982767</v>
      </c>
      <c r="F844">
        <v>801.7</v>
      </c>
      <c r="G844">
        <v>139.14370499593099</v>
      </c>
      <c r="H844">
        <v>14.954736017333399</v>
      </c>
      <c r="I844">
        <v>125.962874085487</v>
      </c>
      <c r="J844">
        <v>-1.3442288370263</v>
      </c>
      <c r="K844">
        <v>663.79447121149201</v>
      </c>
      <c r="L844">
        <v>504.43919972090299</v>
      </c>
      <c r="M844">
        <v>75.036184721910104</v>
      </c>
      <c r="N844">
        <v>1.2710171711367499</v>
      </c>
      <c r="O844">
        <v>4.1536734439316403</v>
      </c>
      <c r="P844">
        <v>208.08546614403201</v>
      </c>
      <c r="Q844">
        <v>7.6866735568519001E-2</v>
      </c>
    </row>
    <row r="845" spans="1:17" hidden="1" x14ac:dyDescent="0.3">
      <c r="A845" t="s">
        <v>1832</v>
      </c>
      <c r="B845" t="s">
        <v>1833</v>
      </c>
      <c r="C845" t="str">
        <f>IFERROR(VLOOKUP(Table1[[#This Row],[Ticker]],[1]!Table1[[Symbol]:[Industry]],2,FALSE),"-")</f>
        <v>-</v>
      </c>
      <c r="D845" t="s">
        <v>1834</v>
      </c>
      <c r="E845">
        <v>3672.2281524239902</v>
      </c>
      <c r="F845">
        <v>122.46</v>
      </c>
      <c r="G845">
        <v>-19.2305123024856</v>
      </c>
      <c r="H845">
        <v>16.337244746369102</v>
      </c>
      <c r="I845">
        <v>1.7921697425887999</v>
      </c>
      <c r="J845">
        <v>19.001131101768301</v>
      </c>
      <c r="K845">
        <v>104.712892255809</v>
      </c>
      <c r="L845">
        <v>103.88833968878301</v>
      </c>
      <c r="M845">
        <v>75.572117450905296</v>
      </c>
      <c r="N845">
        <v>2.8708231192202001</v>
      </c>
      <c r="O845">
        <v>20.8149599869345</v>
      </c>
      <c r="P845">
        <v>54.621212121212103</v>
      </c>
      <c r="Q845">
        <v>6.4061461185902002E-2</v>
      </c>
    </row>
    <row r="846" spans="1:17" x14ac:dyDescent="0.3">
      <c r="A846" t="s">
        <v>1835</v>
      </c>
      <c r="B846" t="s">
        <v>1836</v>
      </c>
      <c r="C846" t="str">
        <f>IFERROR(VLOOKUP(Table1[[#This Row],[Ticker]],[1]!Table1[[Symbol]:[Industry]],2,FALSE),"-")</f>
        <v>-</v>
      </c>
      <c r="D846" t="s">
        <v>21</v>
      </c>
      <c r="E846">
        <v>3655.8235818500002</v>
      </c>
      <c r="F846">
        <v>619.29999999999995</v>
      </c>
      <c r="G846">
        <v>-16.723242769133901</v>
      </c>
      <c r="H846">
        <v>5.2348850651239598</v>
      </c>
      <c r="I846">
        <v>-25.196929391256202</v>
      </c>
      <c r="J846">
        <v>-1.79216663283429</v>
      </c>
      <c r="K846">
        <v>586.37246950205395</v>
      </c>
      <c r="L846">
        <v>585.34514493753602</v>
      </c>
      <c r="M846">
        <v>63.175546623229103</v>
      </c>
      <c r="N846">
        <v>1.83845263443953</v>
      </c>
      <c r="O846">
        <v>27.805586953011399</v>
      </c>
      <c r="P846">
        <v>37.622222222222199</v>
      </c>
      <c r="Q846">
        <v>0.10395676516522501</v>
      </c>
    </row>
    <row r="847" spans="1:17" hidden="1" x14ac:dyDescent="0.3">
      <c r="A847" t="s">
        <v>1837</v>
      </c>
      <c r="B847" t="s">
        <v>1838</v>
      </c>
      <c r="C847" t="str">
        <f>IFERROR(VLOOKUP(Table1[[#This Row],[Ticker]],[1]!Table1[[Symbol]:[Industry]],2,FALSE),"-")</f>
        <v>-</v>
      </c>
      <c r="D847" t="s">
        <v>218</v>
      </c>
      <c r="E847">
        <v>3645.3092592500002</v>
      </c>
      <c r="F847">
        <v>2335.75</v>
      </c>
      <c r="G847">
        <v>223.42010619770701</v>
      </c>
      <c r="H847">
        <v>42.475541815038902</v>
      </c>
      <c r="I847">
        <v>63.724057168891797</v>
      </c>
      <c r="J847">
        <v>16.344771475742402</v>
      </c>
      <c r="K847">
        <v>1776.2311839675999</v>
      </c>
      <c r="L847">
        <v>1346.3996075047501</v>
      </c>
      <c r="M847">
        <v>72.311856760253605</v>
      </c>
      <c r="N847">
        <v>2.0372554002541201</v>
      </c>
      <c r="O847">
        <v>7.8882585893182</v>
      </c>
      <c r="P847">
        <v>279.765872693277</v>
      </c>
    </row>
    <row r="848" spans="1:17" hidden="1" x14ac:dyDescent="0.3">
      <c r="A848" t="s">
        <v>1839</v>
      </c>
      <c r="B848" t="s">
        <v>1840</v>
      </c>
      <c r="C848" t="str">
        <f>IFERROR(VLOOKUP(Table1[[#This Row],[Ticker]],[1]!Table1[[Symbol]:[Industry]],2,FALSE),"-")</f>
        <v>-</v>
      </c>
      <c r="D848" t="s">
        <v>613</v>
      </c>
      <c r="E848">
        <v>3621.08026853</v>
      </c>
      <c r="F848">
        <v>1819.55</v>
      </c>
      <c r="G848">
        <v>94.879845683251105</v>
      </c>
      <c r="H848">
        <v>-2.1855635580628099</v>
      </c>
      <c r="I848">
        <v>21.367313483741299</v>
      </c>
      <c r="J848">
        <v>-9.6653902653024897</v>
      </c>
      <c r="K848">
        <v>1778.4674035364801</v>
      </c>
      <c r="L848">
        <v>1473.7383822381501</v>
      </c>
      <c r="M848">
        <v>45.823903895740898</v>
      </c>
      <c r="N848">
        <v>1.8875790459895501</v>
      </c>
      <c r="O848">
        <v>20.0846363111758</v>
      </c>
      <c r="P848">
        <v>122.977237216997</v>
      </c>
      <c r="Q848">
        <v>0.16009864494421699</v>
      </c>
    </row>
    <row r="849" spans="1:17" x14ac:dyDescent="0.3">
      <c r="A849" t="s">
        <v>1841</v>
      </c>
      <c r="B849" t="s">
        <v>1842</v>
      </c>
      <c r="C849" t="str">
        <f>IFERROR(VLOOKUP(Table1[[#This Row],[Ticker]],[1]!Table1[[Symbol]:[Industry]],2,FALSE),"-")</f>
        <v>-</v>
      </c>
      <c r="D849" t="s">
        <v>470</v>
      </c>
      <c r="E849">
        <v>3604.3678839599902</v>
      </c>
      <c r="F849">
        <v>4171.95</v>
      </c>
      <c r="G849">
        <v>23.491572264634101</v>
      </c>
      <c r="H849">
        <v>23.1394121830083</v>
      </c>
      <c r="I849">
        <v>0.27300077684389001</v>
      </c>
      <c r="J849">
        <v>0.39402701627440001</v>
      </c>
      <c r="K849">
        <v>3652.4584239340702</v>
      </c>
      <c r="L849">
        <v>3403.99750978053</v>
      </c>
      <c r="M849">
        <v>64.194598743272607</v>
      </c>
      <c r="N849">
        <v>1.2287359637394399</v>
      </c>
      <c r="O849">
        <v>5.2745119188868497</v>
      </c>
      <c r="P849">
        <v>48.998214285714198</v>
      </c>
      <c r="Q849">
        <v>5.6424924454907002E-2</v>
      </c>
    </row>
    <row r="850" spans="1:17" x14ac:dyDescent="0.3">
      <c r="A850" t="s">
        <v>1843</v>
      </c>
      <c r="B850" t="s">
        <v>1844</v>
      </c>
      <c r="C850" t="str">
        <f>IFERROR(VLOOKUP(Table1[[#This Row],[Ticker]],[1]!Table1[[Symbol]:[Industry]],2,FALSE),"-")</f>
        <v>-</v>
      </c>
      <c r="D850" t="s">
        <v>275</v>
      </c>
      <c r="E850">
        <v>3575.2329532849999</v>
      </c>
      <c r="F850">
        <v>416.45</v>
      </c>
      <c r="G850">
        <v>-3.01391096182047</v>
      </c>
      <c r="H850">
        <v>-4.96464276795089</v>
      </c>
      <c r="I850">
        <v>0.80524690025882395</v>
      </c>
      <c r="J850">
        <v>-5.3487348000072599</v>
      </c>
      <c r="K850">
        <v>425.72223972235298</v>
      </c>
      <c r="L850">
        <v>403.95902867861003</v>
      </c>
      <c r="M850">
        <v>46.797434493500397</v>
      </c>
      <c r="N850">
        <v>0.91363255816536704</v>
      </c>
      <c r="O850">
        <v>21.239044303037499</v>
      </c>
      <c r="P850">
        <v>36.050310356092702</v>
      </c>
    </row>
    <row r="851" spans="1:17" hidden="1" x14ac:dyDescent="0.3">
      <c r="A851" t="s">
        <v>1845</v>
      </c>
      <c r="B851" t="s">
        <v>1846</v>
      </c>
      <c r="C851" t="str">
        <f>IFERROR(VLOOKUP(Table1[[#This Row],[Ticker]],[1]!Table1[[Symbol]:[Industry]],2,FALSE),"-")</f>
        <v>-</v>
      </c>
      <c r="D851" t="s">
        <v>662</v>
      </c>
      <c r="E851">
        <v>3572.33868828</v>
      </c>
      <c r="F851">
        <v>514.6</v>
      </c>
      <c r="G851">
        <v>-4.5420065511791803</v>
      </c>
      <c r="H851">
        <v>64.817245397548504</v>
      </c>
      <c r="I851">
        <v>11.767325540843601</v>
      </c>
      <c r="J851">
        <v>0.51997511204721303</v>
      </c>
      <c r="M851">
        <v>57.743559055018601</v>
      </c>
      <c r="O851">
        <v>12.5048581422464</v>
      </c>
      <c r="P851">
        <v>38.5568120624663</v>
      </c>
    </row>
    <row r="852" spans="1:17" hidden="1" x14ac:dyDescent="0.3">
      <c r="A852" t="s">
        <v>1847</v>
      </c>
      <c r="B852" t="s">
        <v>1848</v>
      </c>
      <c r="C852" t="str">
        <f>IFERROR(VLOOKUP(Table1[[#This Row],[Ticker]],[1]!Table1[[Symbol]:[Industry]],2,FALSE),"-")</f>
        <v>-</v>
      </c>
      <c r="D852" t="s">
        <v>59</v>
      </c>
      <c r="E852">
        <v>3572.099306996</v>
      </c>
      <c r="F852">
        <v>236.17</v>
      </c>
      <c r="G852">
        <v>110.7993653945</v>
      </c>
      <c r="H852">
        <v>24.418514567300001</v>
      </c>
      <c r="I852">
        <v>23.181292097998899</v>
      </c>
      <c r="J852">
        <v>-9.5635562923233692</v>
      </c>
      <c r="K852">
        <v>210.05322803835699</v>
      </c>
      <c r="L852">
        <v>177.38864588457099</v>
      </c>
      <c r="M852">
        <v>49.196322362125599</v>
      </c>
      <c r="N852">
        <v>2.2287277555075802</v>
      </c>
      <c r="O852">
        <v>14.282084938815199</v>
      </c>
      <c r="P852">
        <v>138.194654563792</v>
      </c>
      <c r="Q852">
        <v>0.108523159334979</v>
      </c>
    </row>
    <row r="853" spans="1:17" hidden="1" x14ac:dyDescent="0.3">
      <c r="A853" t="s">
        <v>1849</v>
      </c>
      <c r="B853" t="s">
        <v>1850</v>
      </c>
      <c r="C853" t="str">
        <f>IFERROR(VLOOKUP(Table1[[#This Row],[Ticker]],[1]!Table1[[Symbol]:[Industry]],2,FALSE),"-")</f>
        <v>-</v>
      </c>
      <c r="D853" t="s">
        <v>46</v>
      </c>
      <c r="E853">
        <v>3570.3532360650001</v>
      </c>
      <c r="F853">
        <v>642.95000000000005</v>
      </c>
      <c r="G853">
        <v>103.14961970284099</v>
      </c>
      <c r="H853">
        <v>31.620454178002198</v>
      </c>
      <c r="I853">
        <v>37.931217554019298</v>
      </c>
      <c r="J853">
        <v>12.099884670301901</v>
      </c>
      <c r="K853">
        <v>504.56321113134197</v>
      </c>
      <c r="M853">
        <v>83.447450780139405</v>
      </c>
      <c r="N853">
        <v>2.2511730928453302</v>
      </c>
      <c r="O853">
        <v>4.9848355237576802</v>
      </c>
      <c r="P853">
        <v>160.83164300202799</v>
      </c>
    </row>
    <row r="854" spans="1:17" x14ac:dyDescent="0.3">
      <c r="A854" t="s">
        <v>1851</v>
      </c>
      <c r="B854" t="s">
        <v>1852</v>
      </c>
      <c r="C854" t="str">
        <f>IFERROR(VLOOKUP(Table1[[#This Row],[Ticker]],[1]!Table1[[Symbol]:[Industry]],2,FALSE),"-")</f>
        <v>-</v>
      </c>
      <c r="D854" t="s">
        <v>1462</v>
      </c>
      <c r="E854">
        <v>3565.32</v>
      </c>
      <c r="F854">
        <v>321.2</v>
      </c>
      <c r="G854">
        <v>-53.747716609649103</v>
      </c>
      <c r="H854">
        <v>-3.8162649900601502</v>
      </c>
      <c r="I854">
        <v>-24.958654675241199</v>
      </c>
      <c r="J854">
        <v>-4.80231980351732</v>
      </c>
      <c r="K854">
        <v>324.33382536717698</v>
      </c>
      <c r="L854">
        <v>351.29467587539398</v>
      </c>
      <c r="M854">
        <v>42.3134290176951</v>
      </c>
      <c r="N854">
        <v>1.7142328840221499</v>
      </c>
      <c r="O854">
        <v>49.361768368617597</v>
      </c>
      <c r="P854">
        <v>10.6060606060606</v>
      </c>
      <c r="Q854">
        <v>-1.3783009837329999E-2</v>
      </c>
    </row>
    <row r="855" spans="1:17" x14ac:dyDescent="0.3">
      <c r="A855" t="s">
        <v>1853</v>
      </c>
      <c r="B855" t="s">
        <v>1854</v>
      </c>
      <c r="C855" t="str">
        <f>IFERROR(VLOOKUP(Table1[[#This Row],[Ticker]],[1]!Table1[[Symbol]:[Industry]],2,FALSE),"-")</f>
        <v>-</v>
      </c>
      <c r="D855" t="s">
        <v>132</v>
      </c>
      <c r="E855">
        <v>3557.8150338999999</v>
      </c>
      <c r="F855">
        <v>541</v>
      </c>
      <c r="G855">
        <v>-25.398106632801099</v>
      </c>
      <c r="H855">
        <v>8.4829807148254694</v>
      </c>
      <c r="I855">
        <v>-12.453437119987001</v>
      </c>
      <c r="J855">
        <v>2.5743827859153998</v>
      </c>
      <c r="K855">
        <v>512.32840238058304</v>
      </c>
      <c r="L855">
        <v>510.324938296558</v>
      </c>
      <c r="M855">
        <v>60.2123825275781</v>
      </c>
      <c r="N855">
        <v>1.50911703149919</v>
      </c>
      <c r="O855">
        <v>35.323475046210703</v>
      </c>
      <c r="P855">
        <v>20.422927100723399</v>
      </c>
    </row>
    <row r="856" spans="1:17" hidden="1" x14ac:dyDescent="0.3">
      <c r="A856" t="s">
        <v>1855</v>
      </c>
      <c r="B856" t="s">
        <v>1856</v>
      </c>
      <c r="C856" t="str">
        <f>IFERROR(VLOOKUP(Table1[[#This Row],[Ticker]],[1]!Table1[[Symbol]:[Industry]],2,FALSE),"-")</f>
        <v>-</v>
      </c>
      <c r="D856" t="s">
        <v>46</v>
      </c>
      <c r="E856">
        <v>3554.3713834499999</v>
      </c>
      <c r="F856">
        <v>1011.95</v>
      </c>
      <c r="G856">
        <v>120.953893692097</v>
      </c>
      <c r="H856">
        <v>-2.7879044616996098</v>
      </c>
      <c r="I856">
        <v>15.2106291632557</v>
      </c>
      <c r="J856">
        <v>-9.3478945660219797</v>
      </c>
      <c r="K856">
        <v>980.12445964238896</v>
      </c>
      <c r="L856">
        <v>864.67626643720996</v>
      </c>
      <c r="M856">
        <v>46.850936373443702</v>
      </c>
      <c r="N856">
        <v>1.2861779400205</v>
      </c>
      <c r="O856">
        <v>35.975097583872703</v>
      </c>
      <c r="P856">
        <v>165.48753825972801</v>
      </c>
      <c r="Q856">
        <v>0.261087050659144</v>
      </c>
    </row>
    <row r="857" spans="1:17" hidden="1" x14ac:dyDescent="0.3">
      <c r="A857" t="s">
        <v>1857</v>
      </c>
      <c r="B857" t="s">
        <v>1858</v>
      </c>
      <c r="C857" t="str">
        <f>IFERROR(VLOOKUP(Table1[[#This Row],[Ticker]],[1]!Table1[[Symbol]:[Industry]],2,FALSE),"-")</f>
        <v>-</v>
      </c>
      <c r="D857" t="s">
        <v>613</v>
      </c>
      <c r="E857">
        <v>3544.7356063500001</v>
      </c>
      <c r="F857">
        <v>1400.65</v>
      </c>
      <c r="G857">
        <v>-1.07925503125639</v>
      </c>
      <c r="H857">
        <v>15.000051720272401</v>
      </c>
      <c r="I857">
        <v>33.762812189175101</v>
      </c>
      <c r="J857">
        <v>5.56633428455123</v>
      </c>
      <c r="K857">
        <v>1188.7846395731201</v>
      </c>
      <c r="L857">
        <v>1058.3676897565399</v>
      </c>
      <c r="M857">
        <v>78.812971785250696</v>
      </c>
      <c r="N857">
        <v>0.84899937035016904</v>
      </c>
      <c r="O857">
        <v>2.38103737550421</v>
      </c>
      <c r="P857">
        <v>72.674597793256495</v>
      </c>
      <c r="Q857">
        <v>9.6891817894561E-2</v>
      </c>
    </row>
    <row r="858" spans="1:17" x14ac:dyDescent="0.3">
      <c r="A858" t="s">
        <v>1859</v>
      </c>
      <c r="B858" t="s">
        <v>1860</v>
      </c>
      <c r="C858" t="str">
        <f>IFERROR(VLOOKUP(Table1[[#This Row],[Ticker]],[1]!Table1[[Symbol]:[Industry]],2,FALSE),"-")</f>
        <v>-</v>
      </c>
      <c r="D858" t="s">
        <v>1558</v>
      </c>
      <c r="E858">
        <v>3542.0459880980002</v>
      </c>
      <c r="F858">
        <v>156.58000000000001</v>
      </c>
      <c r="G858">
        <v>1.10666626903226</v>
      </c>
      <c r="H858">
        <v>-8.6897574477681996</v>
      </c>
      <c r="I858">
        <v>-5.7917822302726298</v>
      </c>
      <c r="J858">
        <v>-5.2697606860721704</v>
      </c>
      <c r="K858">
        <v>150.68575390354499</v>
      </c>
      <c r="L858">
        <v>146.63901422109601</v>
      </c>
      <c r="M858">
        <v>64.891412627069499</v>
      </c>
      <c r="N858">
        <v>1.0953111763521599</v>
      </c>
      <c r="O858">
        <v>12.3387405798952</v>
      </c>
      <c r="P858">
        <v>30.483333333333299</v>
      </c>
      <c r="Q858">
        <v>3.8848760544089998E-2</v>
      </c>
    </row>
    <row r="859" spans="1:17" hidden="1" x14ac:dyDescent="0.3">
      <c r="A859" t="s">
        <v>1861</v>
      </c>
      <c r="B859" t="s">
        <v>1862</v>
      </c>
      <c r="C859" t="str">
        <f>IFERROR(VLOOKUP(Table1[[#This Row],[Ticker]],[1]!Table1[[Symbol]:[Industry]],2,FALSE),"-")</f>
        <v>-</v>
      </c>
      <c r="D859" t="s">
        <v>46</v>
      </c>
      <c r="E859">
        <v>3514.5091786500002</v>
      </c>
      <c r="F859">
        <v>3241.5</v>
      </c>
      <c r="G859">
        <v>69.291774877113895</v>
      </c>
      <c r="H859">
        <v>0.50373534057847802</v>
      </c>
      <c r="I859">
        <v>65.010760313431405</v>
      </c>
      <c r="J859">
        <v>-5.4069159179650104</v>
      </c>
      <c r="K859">
        <v>2792.2393574252301</v>
      </c>
      <c r="L859">
        <v>2319.61374544518</v>
      </c>
      <c r="M859">
        <v>75.773770716396399</v>
      </c>
      <c r="N859">
        <v>1.7571457600782301</v>
      </c>
      <c r="O859">
        <v>1.74302020669443</v>
      </c>
      <c r="P859">
        <v>123.528600489604</v>
      </c>
      <c r="Q859">
        <v>0.10791591735893299</v>
      </c>
    </row>
    <row r="860" spans="1:17" hidden="1" x14ac:dyDescent="0.3">
      <c r="A860" t="s">
        <v>1863</v>
      </c>
      <c r="B860" t="s">
        <v>1864</v>
      </c>
      <c r="C860" t="str">
        <f>IFERROR(VLOOKUP(Table1[[#This Row],[Ticker]],[1]!Table1[[Symbol]:[Industry]],2,FALSE),"-")</f>
        <v>-</v>
      </c>
      <c r="D860" t="s">
        <v>470</v>
      </c>
      <c r="E860">
        <v>3506.0014743749998</v>
      </c>
      <c r="F860">
        <v>2886.25</v>
      </c>
      <c r="G860">
        <v>11.0468722973102</v>
      </c>
      <c r="H860">
        <v>16.3637986455008</v>
      </c>
      <c r="I860">
        <v>6.4694661883946498</v>
      </c>
      <c r="J860">
        <v>0.70258362797148999</v>
      </c>
      <c r="K860">
        <v>2629.63608003735</v>
      </c>
      <c r="L860">
        <v>2347.2880367492698</v>
      </c>
      <c r="M860">
        <v>52.166450478061101</v>
      </c>
      <c r="N860">
        <v>1.9536800531810801</v>
      </c>
      <c r="O860">
        <v>9.3945430922477193</v>
      </c>
      <c r="P860">
        <v>50.458739508940198</v>
      </c>
      <c r="Q860">
        <v>2.7374735606431999E-2</v>
      </c>
    </row>
    <row r="861" spans="1:17" x14ac:dyDescent="0.3">
      <c r="A861" t="s">
        <v>1865</v>
      </c>
      <c r="B861" t="s">
        <v>1866</v>
      </c>
      <c r="C861" t="str">
        <f>IFERROR(VLOOKUP(Table1[[#This Row],[Ticker]],[1]!Table1[[Symbol]:[Industry]],2,FALSE),"-")</f>
        <v>-</v>
      </c>
      <c r="D861" t="s">
        <v>109</v>
      </c>
      <c r="E861">
        <v>3484.7590427999999</v>
      </c>
      <c r="F861">
        <v>21.41</v>
      </c>
      <c r="G861">
        <v>-35.256778866248702</v>
      </c>
      <c r="H861">
        <v>-15.4849789409317</v>
      </c>
      <c r="I861">
        <v>-38.160544345532401</v>
      </c>
      <c r="J861">
        <v>-5.0959115542262596</v>
      </c>
      <c r="K861">
        <v>23.612925287637299</v>
      </c>
      <c r="L861">
        <v>25.9132391420289</v>
      </c>
      <c r="M861">
        <v>40.499942296388298</v>
      </c>
      <c r="N861">
        <v>0.423305867899405</v>
      </c>
      <c r="O861">
        <v>110.88276506305399</v>
      </c>
      <c r="P861">
        <v>28.203592814371198</v>
      </c>
    </row>
    <row r="862" spans="1:17" x14ac:dyDescent="0.3">
      <c r="A862" t="s">
        <v>1867</v>
      </c>
      <c r="B862" t="s">
        <v>1868</v>
      </c>
      <c r="C862" t="str">
        <f>IFERROR(VLOOKUP(Table1[[#This Row],[Ticker]],[1]!Table1[[Symbol]:[Industry]],2,FALSE),"-")</f>
        <v>-</v>
      </c>
      <c r="D862" t="s">
        <v>1453</v>
      </c>
      <c r="E862">
        <v>3475.6688390599902</v>
      </c>
      <c r="F862">
        <v>129.80000000000001</v>
      </c>
      <c r="G862">
        <v>-75.645475006760407</v>
      </c>
      <c r="H862">
        <v>4.8786352429738802</v>
      </c>
      <c r="I862">
        <v>-19.9210161477578</v>
      </c>
      <c r="J862">
        <v>-14.522565570648201</v>
      </c>
      <c r="K862">
        <v>126.094853952279</v>
      </c>
      <c r="L862">
        <v>141.055765969075</v>
      </c>
      <c r="M862">
        <v>46.5001987909367</v>
      </c>
      <c r="N862">
        <v>3.21659321681501</v>
      </c>
      <c r="O862">
        <v>100.269645608628</v>
      </c>
      <c r="P862">
        <v>24.269985639061701</v>
      </c>
      <c r="Q862">
        <v>-5.7011962656271002E-2</v>
      </c>
    </row>
    <row r="863" spans="1:17" x14ac:dyDescent="0.3">
      <c r="A863" t="s">
        <v>1869</v>
      </c>
      <c r="B863" t="s">
        <v>1870</v>
      </c>
      <c r="C863" t="str">
        <f>IFERROR(VLOOKUP(Table1[[#This Row],[Ticker]],[1]!Table1[[Symbol]:[Industry]],2,FALSE),"-")</f>
        <v>-</v>
      </c>
      <c r="D863" t="s">
        <v>62</v>
      </c>
      <c r="E863">
        <v>3473.1114203099901</v>
      </c>
      <c r="F863">
        <v>346.35</v>
      </c>
      <c r="G863">
        <v>20.888303058555199</v>
      </c>
      <c r="H863">
        <v>3.5253511860839102</v>
      </c>
      <c r="I863">
        <v>-0.86864540986274297</v>
      </c>
      <c r="J863">
        <v>-7.0996776153693801</v>
      </c>
      <c r="K863">
        <v>335.374541493962</v>
      </c>
      <c r="L863">
        <v>308.73217243049697</v>
      </c>
      <c r="M863">
        <v>44.309423335368699</v>
      </c>
      <c r="N863">
        <v>0.68672529964529205</v>
      </c>
      <c r="O863">
        <v>11.722246282662001</v>
      </c>
      <c r="P863">
        <v>64.146919431279599</v>
      </c>
      <c r="Q863">
        <v>5.3650728920775999E-2</v>
      </c>
    </row>
    <row r="864" spans="1:17" hidden="1" x14ac:dyDescent="0.3">
      <c r="A864" t="s">
        <v>1871</v>
      </c>
      <c r="B864" t="s">
        <v>1872</v>
      </c>
      <c r="C864" t="str">
        <f>IFERROR(VLOOKUP(Table1[[#This Row],[Ticker]],[1]!Table1[[Symbol]:[Industry]],2,FALSE),"-")</f>
        <v>-</v>
      </c>
      <c r="D864" t="s">
        <v>302</v>
      </c>
      <c r="E864">
        <v>3468.0917892949901</v>
      </c>
      <c r="F864">
        <v>283.14999999999998</v>
      </c>
      <c r="G864">
        <v>50.8975862112461</v>
      </c>
      <c r="H864">
        <v>-11.424358825698899</v>
      </c>
      <c r="I864">
        <v>19.5776815632574</v>
      </c>
      <c r="J864">
        <v>-8.6260395517310897</v>
      </c>
      <c r="K864">
        <v>288.05351438109398</v>
      </c>
      <c r="M864">
        <v>42.663891978610401</v>
      </c>
      <c r="N864">
        <v>0.84805585101311798</v>
      </c>
      <c r="O864">
        <v>37.541938901642197</v>
      </c>
      <c r="P864">
        <v>82.324533161622597</v>
      </c>
    </row>
    <row r="865" spans="1:17" x14ac:dyDescent="0.3">
      <c r="A865" t="s">
        <v>1873</v>
      </c>
      <c r="B865" t="s">
        <v>1874</v>
      </c>
      <c r="C865" t="str">
        <f>IFERROR(VLOOKUP(Table1[[#This Row],[Ticker]],[1]!Table1[[Symbol]:[Industry]],2,FALSE),"-")</f>
        <v>-</v>
      </c>
      <c r="D865" t="s">
        <v>129</v>
      </c>
      <c r="E865">
        <v>3465.0022387499998</v>
      </c>
      <c r="F865">
        <v>1190.25</v>
      </c>
      <c r="G865">
        <v>-4.7740246539150997</v>
      </c>
      <c r="H865">
        <v>-7.5772928101285499</v>
      </c>
      <c r="I865">
        <v>-11.373688692586001</v>
      </c>
      <c r="J865">
        <v>-7.8198119251854497</v>
      </c>
      <c r="K865">
        <v>1195.7403276873199</v>
      </c>
      <c r="L865">
        <v>1125.7551184322001</v>
      </c>
      <c r="M865">
        <v>40.366305711932696</v>
      </c>
      <c r="N865">
        <v>0.64125266500794098</v>
      </c>
      <c r="O865">
        <v>14.1776937618147</v>
      </c>
      <c r="P865">
        <v>24.633507853403099</v>
      </c>
      <c r="Q865">
        <v>-1.391235697014E-2</v>
      </c>
    </row>
    <row r="866" spans="1:17" hidden="1" x14ac:dyDescent="0.3">
      <c r="A866" t="s">
        <v>1875</v>
      </c>
      <c r="B866" t="s">
        <v>1876</v>
      </c>
      <c r="C866" t="str">
        <f>IFERROR(VLOOKUP(Table1[[#This Row],[Ticker]],[1]!Table1[[Symbol]:[Industry]],2,FALSE),"-")</f>
        <v>-</v>
      </c>
      <c r="D866" t="s">
        <v>49</v>
      </c>
      <c r="E866">
        <v>3435.5571942299998</v>
      </c>
      <c r="F866">
        <v>549.15</v>
      </c>
      <c r="G866">
        <v>51.074798845111196</v>
      </c>
      <c r="H866">
        <v>3.8608741611825801</v>
      </c>
      <c r="I866">
        <v>29.5380914974333</v>
      </c>
      <c r="J866">
        <v>1.40784867949697</v>
      </c>
      <c r="K866">
        <v>501.43804798494801</v>
      </c>
      <c r="L866">
        <v>434.93372088777198</v>
      </c>
      <c r="M866">
        <v>67.900687058709096</v>
      </c>
      <c r="N866">
        <v>1.0248431041050201</v>
      </c>
      <c r="O866">
        <v>3.5327324046253201</v>
      </c>
      <c r="P866">
        <v>85.304538552387299</v>
      </c>
      <c r="Q866">
        <v>3.4397967548267003E-2</v>
      </c>
    </row>
    <row r="867" spans="1:17" hidden="1" x14ac:dyDescent="0.3">
      <c r="A867" t="s">
        <v>1877</v>
      </c>
      <c r="B867" t="s">
        <v>1878</v>
      </c>
      <c r="C867" t="str">
        <f>IFERROR(VLOOKUP(Table1[[#This Row],[Ticker]],[1]!Table1[[Symbol]:[Industry]],2,FALSE),"-")</f>
        <v>-</v>
      </c>
      <c r="D867" t="s">
        <v>1879</v>
      </c>
      <c r="E867">
        <v>3428.826093056</v>
      </c>
      <c r="F867">
        <v>297.27999999999997</v>
      </c>
      <c r="G867">
        <v>29.905739369639399</v>
      </c>
      <c r="H867">
        <v>6.8543640993153696</v>
      </c>
      <c r="I867">
        <v>102.474632708249</v>
      </c>
      <c r="J867">
        <v>-9.3513006099381002</v>
      </c>
      <c r="K867">
        <v>267.181255195674</v>
      </c>
      <c r="M867">
        <v>55.726883154428698</v>
      </c>
      <c r="N867">
        <v>1.3196549522235199</v>
      </c>
      <c r="O867">
        <v>9.2572658772874092</v>
      </c>
      <c r="P867">
        <v>174.62355658198601</v>
      </c>
    </row>
    <row r="868" spans="1:17" hidden="1" x14ac:dyDescent="0.3">
      <c r="A868" t="s">
        <v>1880</v>
      </c>
      <c r="B868" t="s">
        <v>1881</v>
      </c>
      <c r="C868" t="str">
        <f>IFERROR(VLOOKUP(Table1[[#This Row],[Ticker]],[1]!Table1[[Symbol]:[Industry]],2,FALSE),"-")</f>
        <v>-</v>
      </c>
      <c r="D868" t="s">
        <v>716</v>
      </c>
      <c r="E868">
        <v>3413.1413287999999</v>
      </c>
      <c r="F868">
        <v>832.4</v>
      </c>
      <c r="G868">
        <v>-7.54111883965271</v>
      </c>
      <c r="H868">
        <v>7.5321093435558302</v>
      </c>
      <c r="I868">
        <v>6.02513608403682</v>
      </c>
      <c r="J868">
        <v>6.4689022289425804</v>
      </c>
      <c r="K868">
        <v>712.29640779047998</v>
      </c>
      <c r="L868">
        <v>677.07359458729798</v>
      </c>
      <c r="M868">
        <v>76.024059724679404</v>
      </c>
      <c r="N868">
        <v>1.64399764794309</v>
      </c>
      <c r="O868">
        <v>4.8294089380105802</v>
      </c>
      <c r="P868">
        <v>48.325017818959303</v>
      </c>
      <c r="Q868">
        <v>1.3849750385889999E-3</v>
      </c>
    </row>
    <row r="869" spans="1:17" hidden="1" x14ac:dyDescent="0.3">
      <c r="A869" t="s">
        <v>1882</v>
      </c>
      <c r="B869" t="s">
        <v>1883</v>
      </c>
      <c r="C869" t="str">
        <f>IFERROR(VLOOKUP(Table1[[#This Row],[Ticker]],[1]!Table1[[Symbol]:[Industry]],2,FALSE),"-")</f>
        <v>-</v>
      </c>
      <c r="E869">
        <v>3407.6824999999999</v>
      </c>
      <c r="F869">
        <v>636.95000000000005</v>
      </c>
      <c r="G869">
        <v>404.23424814156903</v>
      </c>
      <c r="H869">
        <v>5.7461581373853896</v>
      </c>
      <c r="I869">
        <v>173.15569554690299</v>
      </c>
      <c r="J869">
        <v>-4.44521134907062</v>
      </c>
      <c r="K869">
        <v>593.89944680976703</v>
      </c>
      <c r="L869">
        <v>404.68169534668601</v>
      </c>
      <c r="M869">
        <v>48.819761934684699</v>
      </c>
      <c r="N869">
        <v>2.6778905488795002</v>
      </c>
      <c r="O869">
        <v>24.444618886882701</v>
      </c>
      <c r="P869">
        <v>853.517964071856</v>
      </c>
      <c r="Q869">
        <v>0.249226914589254</v>
      </c>
    </row>
    <row r="870" spans="1:17" hidden="1" x14ac:dyDescent="0.3">
      <c r="A870" t="s">
        <v>1884</v>
      </c>
      <c r="B870" t="s">
        <v>1885</v>
      </c>
      <c r="C870" t="str">
        <f>IFERROR(VLOOKUP(Table1[[#This Row],[Ticker]],[1]!Table1[[Symbol]:[Industry]],2,FALSE),"-")</f>
        <v>-</v>
      </c>
      <c r="D870" t="s">
        <v>62</v>
      </c>
      <c r="E870">
        <v>3405.8909663499999</v>
      </c>
      <c r="F870">
        <v>468.85</v>
      </c>
      <c r="G870">
        <v>170.08921228793599</v>
      </c>
      <c r="H870">
        <v>19.662108488313301</v>
      </c>
      <c r="I870">
        <v>99.013239163890404</v>
      </c>
      <c r="J870">
        <v>-7.0715921285227603</v>
      </c>
      <c r="K870">
        <v>425.48390321765902</v>
      </c>
      <c r="L870">
        <v>328.45440188047502</v>
      </c>
      <c r="M870">
        <v>49.554151078257298</v>
      </c>
      <c r="N870">
        <v>0.94383215582040303</v>
      </c>
      <c r="O870">
        <v>10.909672603177899</v>
      </c>
      <c r="P870">
        <v>213.40240641711199</v>
      </c>
      <c r="Q870">
        <v>0.17418629078794201</v>
      </c>
    </row>
    <row r="871" spans="1:17" x14ac:dyDescent="0.3">
      <c r="A871" t="s">
        <v>1886</v>
      </c>
      <c r="B871" t="s">
        <v>1887</v>
      </c>
      <c r="C871" t="str">
        <f>IFERROR(VLOOKUP(Table1[[#This Row],[Ticker]],[1]!Table1[[Symbol]:[Industry]],2,FALSE),"-")</f>
        <v>-</v>
      </c>
      <c r="D871" t="s">
        <v>197</v>
      </c>
      <c r="E871">
        <v>3400.03075545</v>
      </c>
      <c r="F871">
        <v>216.66</v>
      </c>
      <c r="G871">
        <v>-22.6188241379541</v>
      </c>
      <c r="H871">
        <v>-6.4315890136410596</v>
      </c>
      <c r="I871">
        <v>-25.383221568209599</v>
      </c>
      <c r="J871">
        <v>-6.1788940179992897</v>
      </c>
      <c r="K871">
        <v>220.81087493186399</v>
      </c>
      <c r="L871">
        <v>233.27036739217399</v>
      </c>
      <c r="M871">
        <v>49.483745781262002</v>
      </c>
      <c r="N871">
        <v>1.0871821442473999</v>
      </c>
      <c r="O871">
        <v>38.004246284501001</v>
      </c>
      <c r="P871">
        <v>13.702440304382</v>
      </c>
      <c r="Q871">
        <v>8.1559655176660001E-2</v>
      </c>
    </row>
    <row r="872" spans="1:17" x14ac:dyDescent="0.3">
      <c r="A872" t="s">
        <v>1888</v>
      </c>
      <c r="B872" t="s">
        <v>1889</v>
      </c>
      <c r="C872" t="str">
        <f>IFERROR(VLOOKUP(Table1[[#This Row],[Ticker]],[1]!Table1[[Symbol]:[Industry]],2,FALSE),"-")</f>
        <v>-</v>
      </c>
      <c r="D872" t="s">
        <v>230</v>
      </c>
      <c r="E872">
        <v>3385.991031</v>
      </c>
      <c r="F872">
        <v>349.35</v>
      </c>
      <c r="G872">
        <v>58.430667257269597</v>
      </c>
      <c r="H872">
        <v>3.5639264640902799</v>
      </c>
      <c r="I872">
        <v>12.223429780772999</v>
      </c>
      <c r="J872">
        <v>1.16238937547785</v>
      </c>
      <c r="K872">
        <v>324.704723792793</v>
      </c>
      <c r="L872">
        <v>296.57142631176799</v>
      </c>
      <c r="M872">
        <v>62.362868789815003</v>
      </c>
      <c r="N872">
        <v>1.5920346685851201</v>
      </c>
      <c r="O872">
        <v>14.9420352082438</v>
      </c>
      <c r="P872">
        <v>93.011049723756898</v>
      </c>
      <c r="Q872">
        <v>8.1236642488915004E-2</v>
      </c>
    </row>
    <row r="873" spans="1:17" hidden="1" x14ac:dyDescent="0.3">
      <c r="A873" t="s">
        <v>1890</v>
      </c>
      <c r="B873" t="s">
        <v>1891</v>
      </c>
      <c r="C873" t="str">
        <f>IFERROR(VLOOKUP(Table1[[#This Row],[Ticker]],[1]!Table1[[Symbol]:[Industry]],2,FALSE),"-")</f>
        <v>-</v>
      </c>
      <c r="D873" t="s">
        <v>98</v>
      </c>
      <c r="E873">
        <v>3381.7996418399998</v>
      </c>
      <c r="F873">
        <v>897.8</v>
      </c>
      <c r="G873">
        <v>120.600186430167</v>
      </c>
      <c r="H873">
        <v>-11.930724348222199</v>
      </c>
      <c r="I873">
        <v>41.036773285520098</v>
      </c>
      <c r="J873">
        <v>-5.4594683424555397</v>
      </c>
      <c r="K873">
        <v>873.67378432258897</v>
      </c>
      <c r="L873">
        <v>736.37400594774704</v>
      </c>
      <c r="M873">
        <v>48.456983452664801</v>
      </c>
      <c r="N873">
        <v>0.79269428354188298</v>
      </c>
      <c r="O873">
        <v>13.1655157050568</v>
      </c>
      <c r="P873">
        <v>148.31973447655901</v>
      </c>
      <c r="Q873">
        <v>5.4837076360053E-2</v>
      </c>
    </row>
    <row r="874" spans="1:17" hidden="1" x14ac:dyDescent="0.3">
      <c r="A874" t="s">
        <v>1892</v>
      </c>
      <c r="B874" t="s">
        <v>1893</v>
      </c>
      <c r="C874" t="str">
        <f>IFERROR(VLOOKUP(Table1[[#This Row],[Ticker]],[1]!Table1[[Symbol]:[Industry]],2,FALSE),"-")</f>
        <v>-</v>
      </c>
      <c r="D874" t="s">
        <v>49</v>
      </c>
      <c r="E874">
        <v>3377.8963397849998</v>
      </c>
      <c r="F874">
        <v>248.23</v>
      </c>
      <c r="G874">
        <v>33.6943568138309</v>
      </c>
      <c r="H874">
        <v>2.34604699314735</v>
      </c>
      <c r="I874">
        <v>35.941548431472</v>
      </c>
      <c r="J874">
        <v>-11.580826962051001</v>
      </c>
      <c r="K874">
        <v>237.855419827714</v>
      </c>
      <c r="L874">
        <v>207.07921944434099</v>
      </c>
      <c r="M874">
        <v>50.072690144745401</v>
      </c>
      <c r="N874">
        <v>1.16735835714956</v>
      </c>
      <c r="O874">
        <v>12.7986141884542</v>
      </c>
      <c r="P874">
        <v>76.049645390070907</v>
      </c>
      <c r="Q874">
        <v>-3.8435782141894997E-2</v>
      </c>
    </row>
    <row r="875" spans="1:17" hidden="1" x14ac:dyDescent="0.3">
      <c r="A875" t="s">
        <v>1894</v>
      </c>
      <c r="B875" t="s">
        <v>1895</v>
      </c>
      <c r="C875" t="str">
        <f>IFERROR(VLOOKUP(Table1[[#This Row],[Ticker]],[1]!Table1[[Symbol]:[Industry]],2,FALSE),"-")</f>
        <v>-</v>
      </c>
      <c r="D875" t="s">
        <v>388</v>
      </c>
      <c r="E875">
        <v>3377.423515</v>
      </c>
      <c r="F875">
        <v>1971.7</v>
      </c>
      <c r="G875">
        <v>624.92423940725098</v>
      </c>
      <c r="H875">
        <v>62.856512671684001</v>
      </c>
      <c r="I875">
        <v>235.542864110594</v>
      </c>
      <c r="J875">
        <v>20.277444102315201</v>
      </c>
      <c r="K875">
        <v>1315.7217361962801</v>
      </c>
      <c r="L875">
        <v>834.30096959581601</v>
      </c>
      <c r="M875">
        <v>76.239866357745598</v>
      </c>
      <c r="N875">
        <v>1.6047478997475</v>
      </c>
      <c r="O875">
        <v>10.523913374245501</v>
      </c>
      <c r="P875">
        <v>686.16427432216904</v>
      </c>
      <c r="Q875">
        <v>0.29514439157982297</v>
      </c>
    </row>
    <row r="876" spans="1:17" hidden="1" x14ac:dyDescent="0.3">
      <c r="A876" t="s">
        <v>1896</v>
      </c>
      <c r="B876" t="s">
        <v>1897</v>
      </c>
      <c r="C876" t="str">
        <f>IFERROR(VLOOKUP(Table1[[#This Row],[Ticker]],[1]!Table1[[Symbol]:[Industry]],2,FALSE),"-")</f>
        <v>-</v>
      </c>
      <c r="D876" t="s">
        <v>275</v>
      </c>
      <c r="E876">
        <v>3374.65084376</v>
      </c>
      <c r="F876">
        <v>637.29999999999995</v>
      </c>
      <c r="G876">
        <v>-4.4342030417209397</v>
      </c>
      <c r="H876">
        <v>-4.3404589925150203</v>
      </c>
      <c r="I876">
        <v>-13.098696189171999</v>
      </c>
      <c r="J876">
        <v>-6.6713860270935097</v>
      </c>
      <c r="K876">
        <v>630.87755369084095</v>
      </c>
      <c r="L876">
        <v>611.83034465038099</v>
      </c>
      <c r="M876">
        <v>53.487667169741499</v>
      </c>
      <c r="N876">
        <v>0.67606570727202198</v>
      </c>
      <c r="O876">
        <v>13.392436842931099</v>
      </c>
      <c r="P876">
        <v>25.749802683504299</v>
      </c>
      <c r="Q876">
        <v>-0.156072901164965</v>
      </c>
    </row>
    <row r="877" spans="1:17" x14ac:dyDescent="0.3">
      <c r="A877" t="s">
        <v>1898</v>
      </c>
      <c r="B877" t="s">
        <v>1899</v>
      </c>
      <c r="C877" t="str">
        <f>IFERROR(VLOOKUP(Table1[[#This Row],[Ticker]],[1]!Table1[[Symbol]:[Industry]],2,FALSE),"-")</f>
        <v>-</v>
      </c>
      <c r="D877" t="s">
        <v>197</v>
      </c>
      <c r="E877">
        <v>3363.2577531000002</v>
      </c>
      <c r="F877">
        <v>1277.8499999999999</v>
      </c>
      <c r="G877">
        <v>20.161681308417698</v>
      </c>
      <c r="H877">
        <v>5.1471513084594599E-2</v>
      </c>
      <c r="I877">
        <v>11.5563173415894</v>
      </c>
      <c r="J877">
        <v>-0.50797266396179597</v>
      </c>
      <c r="K877">
        <v>1225.96753640712</v>
      </c>
      <c r="L877">
        <v>1108.2000775208601</v>
      </c>
      <c r="M877">
        <v>49.870677359264597</v>
      </c>
      <c r="N877">
        <v>2.2894572892340102</v>
      </c>
      <c r="O877">
        <v>6.1626951520131499</v>
      </c>
      <c r="P877">
        <v>55.456204379562003</v>
      </c>
      <c r="Q877">
        <v>0.12152914358305</v>
      </c>
    </row>
    <row r="878" spans="1:17" x14ac:dyDescent="0.3">
      <c r="A878" t="s">
        <v>1900</v>
      </c>
      <c r="B878" t="s">
        <v>1901</v>
      </c>
      <c r="C878" t="str">
        <f>IFERROR(VLOOKUP(Table1[[#This Row],[Ticker]],[1]!Table1[[Symbol]:[Industry]],2,FALSE),"-")</f>
        <v>-</v>
      </c>
      <c r="D878" t="s">
        <v>480</v>
      </c>
      <c r="E878">
        <v>3362.93152461</v>
      </c>
      <c r="F878">
        <v>531.45000000000005</v>
      </c>
      <c r="G878">
        <v>1.53368776557508</v>
      </c>
      <c r="H878">
        <v>4.4154755507768204</v>
      </c>
      <c r="I878">
        <v>35.095821675772697</v>
      </c>
      <c r="J878">
        <v>0.47913120897112399</v>
      </c>
      <c r="K878">
        <v>491.16198613642899</v>
      </c>
      <c r="L878">
        <v>435.49724030522901</v>
      </c>
      <c r="M878">
        <v>47.741461602835997</v>
      </c>
      <c r="N878">
        <v>1.7626670098503601</v>
      </c>
      <c r="O878">
        <v>7.5642111205193201</v>
      </c>
      <c r="P878">
        <v>61.534954407294798</v>
      </c>
      <c r="Q878">
        <v>-3.4425592371311001E-2</v>
      </c>
    </row>
    <row r="879" spans="1:17" x14ac:dyDescent="0.3">
      <c r="A879" t="s">
        <v>1902</v>
      </c>
      <c r="B879" t="s">
        <v>1903</v>
      </c>
      <c r="C879" t="str">
        <f>IFERROR(VLOOKUP(Table1[[#This Row],[Ticker]],[1]!Table1[[Symbol]:[Industry]],2,FALSE),"-")</f>
        <v>-</v>
      </c>
      <c r="D879" t="s">
        <v>72</v>
      </c>
      <c r="E879">
        <v>3351.2101499999999</v>
      </c>
      <c r="F879">
        <v>781.35</v>
      </c>
      <c r="G879">
        <v>-66.219181527529898</v>
      </c>
      <c r="H879">
        <v>7.5162476532468503</v>
      </c>
      <c r="I879">
        <v>-15.424057306860901</v>
      </c>
      <c r="J879">
        <v>-4.1293803406465202</v>
      </c>
      <c r="K879">
        <v>727.70193136268495</v>
      </c>
      <c r="L879">
        <v>804.41108196811194</v>
      </c>
      <c r="M879">
        <v>55.852731336916698</v>
      </c>
      <c r="N879">
        <v>3.50538521617236</v>
      </c>
      <c r="O879">
        <v>72.003583541306696</v>
      </c>
      <c r="P879">
        <v>26.268584356819598</v>
      </c>
    </row>
    <row r="880" spans="1:17" x14ac:dyDescent="0.3">
      <c r="A880" t="s">
        <v>1904</v>
      </c>
      <c r="B880" t="s">
        <v>1905</v>
      </c>
      <c r="C880" t="str">
        <f>IFERROR(VLOOKUP(Table1[[#This Row],[Ticker]],[1]!Table1[[Symbol]:[Industry]],2,FALSE),"-")</f>
        <v>-</v>
      </c>
      <c r="D880" t="s">
        <v>129</v>
      </c>
      <c r="E880">
        <v>3348.8201669999999</v>
      </c>
      <c r="F880">
        <v>581.35</v>
      </c>
      <c r="G880">
        <v>-33.190358378947799</v>
      </c>
      <c r="H880">
        <v>10.653683181763601</v>
      </c>
      <c r="I880">
        <v>-2.21054694227354</v>
      </c>
      <c r="J880">
        <v>7.79913708765186</v>
      </c>
      <c r="K880">
        <v>541.62033902391397</v>
      </c>
      <c r="L880">
        <v>542.79035030270404</v>
      </c>
      <c r="M880">
        <v>74.157028225404403</v>
      </c>
      <c r="N880">
        <v>2.18851267548302</v>
      </c>
      <c r="O880">
        <v>29.010062784897201</v>
      </c>
      <c r="P880">
        <v>26.380434782608599</v>
      </c>
      <c r="Q880">
        <v>0.18636683208735999</v>
      </c>
    </row>
    <row r="881" spans="1:17" hidden="1" x14ac:dyDescent="0.3">
      <c r="A881" t="s">
        <v>1906</v>
      </c>
      <c r="B881" t="s">
        <v>1907</v>
      </c>
      <c r="C881" t="str">
        <f>IFERROR(VLOOKUP(Table1[[#This Row],[Ticker]],[1]!Table1[[Symbol]:[Industry]],2,FALSE),"-")</f>
        <v>-</v>
      </c>
      <c r="D881" t="s">
        <v>67</v>
      </c>
      <c r="E881">
        <v>3348.4349499999998</v>
      </c>
      <c r="F881">
        <v>1248.95</v>
      </c>
      <c r="G881">
        <v>610.50366143949395</v>
      </c>
      <c r="H881">
        <v>-12.5786463170974</v>
      </c>
      <c r="I881">
        <v>127.104631164797</v>
      </c>
      <c r="J881">
        <v>-1.4617351225875299</v>
      </c>
      <c r="K881">
        <v>1249.8044105619099</v>
      </c>
      <c r="L881">
        <v>859.76892658087695</v>
      </c>
      <c r="M881">
        <v>48.250437369168502</v>
      </c>
      <c r="N881">
        <v>1.0576037441697399</v>
      </c>
      <c r="O881">
        <v>27.1468033147844</v>
      </c>
      <c r="P881">
        <v>651.92655027092098</v>
      </c>
      <c r="Q881">
        <v>0.20759160259110301</v>
      </c>
    </row>
    <row r="882" spans="1:17" hidden="1" x14ac:dyDescent="0.3">
      <c r="A882" t="s">
        <v>1908</v>
      </c>
      <c r="B882" t="s">
        <v>1909</v>
      </c>
      <c r="C882" t="str">
        <f>IFERROR(VLOOKUP(Table1[[#This Row],[Ticker]],[1]!Table1[[Symbol]:[Industry]],2,FALSE),"-")</f>
        <v>-</v>
      </c>
      <c r="D882" t="s">
        <v>1558</v>
      </c>
      <c r="E882">
        <v>3326.6734632600001</v>
      </c>
      <c r="F882">
        <v>1961.4</v>
      </c>
      <c r="G882">
        <v>55.003259064460998</v>
      </c>
      <c r="H882">
        <v>16.428124969472201</v>
      </c>
      <c r="I882">
        <v>5.2846932099719597</v>
      </c>
      <c r="J882">
        <v>-4.53885368390827</v>
      </c>
      <c r="K882">
        <v>1816.83004470734</v>
      </c>
      <c r="L882">
        <v>1610.04812075115</v>
      </c>
      <c r="M882">
        <v>48.385162880510997</v>
      </c>
      <c r="N882">
        <v>0.66743459945587402</v>
      </c>
      <c r="O882">
        <v>8.0350769858264393</v>
      </c>
      <c r="P882">
        <v>88.568956400519099</v>
      </c>
      <c r="Q882">
        <v>0.105896235455423</v>
      </c>
    </row>
    <row r="883" spans="1:17" x14ac:dyDescent="0.3">
      <c r="A883" t="s">
        <v>1910</v>
      </c>
      <c r="B883" t="s">
        <v>1911</v>
      </c>
      <c r="C883" t="str">
        <f>IFERROR(VLOOKUP(Table1[[#This Row],[Ticker]],[1]!Table1[[Symbol]:[Industry]],2,FALSE),"-")</f>
        <v>-</v>
      </c>
      <c r="D883" t="s">
        <v>983</v>
      </c>
      <c r="E883">
        <v>3320.1302090599902</v>
      </c>
      <c r="F883">
        <v>410.2</v>
      </c>
      <c r="G883">
        <v>-15.7524482387656</v>
      </c>
      <c r="H883">
        <v>3.0050127470756198</v>
      </c>
      <c r="I883">
        <v>-8.5372012359507803</v>
      </c>
      <c r="J883">
        <v>-9.2315211191432205</v>
      </c>
      <c r="K883">
        <v>396.676011684066</v>
      </c>
      <c r="L883">
        <v>393.80969416839298</v>
      </c>
      <c r="M883">
        <v>46.992628911024099</v>
      </c>
      <c r="N883">
        <v>1.67441752147792</v>
      </c>
      <c r="O883">
        <v>19.453924914675699</v>
      </c>
      <c r="P883">
        <v>21.342996598136299</v>
      </c>
      <c r="Q883">
        <v>-4.4654626272034002E-2</v>
      </c>
    </row>
    <row r="884" spans="1:17" x14ac:dyDescent="0.3">
      <c r="A884" t="s">
        <v>1912</v>
      </c>
      <c r="B884" t="s">
        <v>1913</v>
      </c>
      <c r="C884" t="str">
        <f>IFERROR(VLOOKUP(Table1[[#This Row],[Ticker]],[1]!Table1[[Symbol]:[Industry]],2,FALSE),"-")</f>
        <v>-</v>
      </c>
      <c r="D884" t="s">
        <v>230</v>
      </c>
      <c r="E884">
        <v>3315.3130362000002</v>
      </c>
      <c r="F884">
        <v>485.65</v>
      </c>
      <c r="G884">
        <v>-50.185347444738802</v>
      </c>
      <c r="H884">
        <v>5.55047937668422</v>
      </c>
      <c r="I884">
        <v>-20.661294328296702</v>
      </c>
      <c r="J884">
        <v>1.7578854382920699</v>
      </c>
      <c r="K884">
        <v>450.04217645330999</v>
      </c>
      <c r="L884">
        <v>498.31143319348001</v>
      </c>
      <c r="M884">
        <v>73.021390553533294</v>
      </c>
      <c r="N884">
        <v>2.3221356631654899</v>
      </c>
      <c r="O884">
        <v>43.096880469473902</v>
      </c>
      <c r="P884">
        <v>21.412499999999898</v>
      </c>
      <c r="Q884">
        <v>-6.9879459971112001E-2</v>
      </c>
    </row>
    <row r="885" spans="1:17" hidden="1" x14ac:dyDescent="0.3">
      <c r="A885" t="s">
        <v>1914</v>
      </c>
      <c r="B885" t="s">
        <v>1915</v>
      </c>
      <c r="C885" t="str">
        <f>IFERROR(VLOOKUP(Table1[[#This Row],[Ticker]],[1]!Table1[[Symbol]:[Industry]],2,FALSE),"-")</f>
        <v>-</v>
      </c>
      <c r="D885" t="s">
        <v>197</v>
      </c>
      <c r="E885">
        <v>3308.6832187599998</v>
      </c>
      <c r="F885">
        <v>549.70000000000005</v>
      </c>
      <c r="G885">
        <v>49.093643944945697</v>
      </c>
      <c r="H885">
        <v>-1.7576023689323399</v>
      </c>
      <c r="I885">
        <v>-0.231074524738657</v>
      </c>
      <c r="J885">
        <v>-2.1139636389030101</v>
      </c>
      <c r="K885">
        <v>534.41909932980695</v>
      </c>
      <c r="L885">
        <v>475.56399041727201</v>
      </c>
      <c r="M885">
        <v>44.8984825058781</v>
      </c>
      <c r="N885">
        <v>0.62159921474049495</v>
      </c>
      <c r="O885">
        <v>8.2408586501728092</v>
      </c>
      <c r="P885">
        <v>76.242385379929402</v>
      </c>
      <c r="Q885">
        <v>7.6842124303432E-2</v>
      </c>
    </row>
    <row r="886" spans="1:17" x14ac:dyDescent="0.3">
      <c r="A886" t="s">
        <v>1916</v>
      </c>
      <c r="B886" t="s">
        <v>1917</v>
      </c>
      <c r="C886" t="str">
        <f>IFERROR(VLOOKUP(Table1[[#This Row],[Ticker]],[1]!Table1[[Symbol]:[Industry]],2,FALSE),"-")</f>
        <v>-</v>
      </c>
      <c r="D886" t="s">
        <v>140</v>
      </c>
      <c r="E886">
        <v>3294.7911301499998</v>
      </c>
      <c r="F886">
        <v>433.5</v>
      </c>
      <c r="G886">
        <v>2.0013003361125801</v>
      </c>
      <c r="H886">
        <v>-14.145058705833399</v>
      </c>
      <c r="I886">
        <v>-21.105581806300901</v>
      </c>
      <c r="J886">
        <v>-4.1747100836974402</v>
      </c>
      <c r="K886">
        <v>471.458240269035</v>
      </c>
      <c r="L886">
        <v>468.69567427292998</v>
      </c>
      <c r="M886">
        <v>34.767013877444199</v>
      </c>
      <c r="N886">
        <v>0.92752500894868894</v>
      </c>
      <c r="O886">
        <v>34.948096885813101</v>
      </c>
      <c r="P886">
        <v>30.160636541059802</v>
      </c>
      <c r="Q886">
        <v>6.0104395205676002E-2</v>
      </c>
    </row>
    <row r="887" spans="1:17" hidden="1" x14ac:dyDescent="0.3">
      <c r="A887" t="s">
        <v>1918</v>
      </c>
      <c r="B887" t="s">
        <v>1919</v>
      </c>
      <c r="C887" t="str">
        <f>IFERROR(VLOOKUP(Table1[[#This Row],[Ticker]],[1]!Table1[[Symbol]:[Industry]],2,FALSE),"-")</f>
        <v>-</v>
      </c>
      <c r="D887" t="s">
        <v>129</v>
      </c>
      <c r="E887">
        <v>3294.0313465660001</v>
      </c>
      <c r="F887">
        <v>183.94</v>
      </c>
      <c r="G887">
        <v>123.361059735772</v>
      </c>
      <c r="H887">
        <v>6.76209660735194</v>
      </c>
      <c r="I887">
        <v>-0.85766121749318602</v>
      </c>
      <c r="J887">
        <v>-7.5341873062737497</v>
      </c>
      <c r="K887">
        <v>173.11628300139799</v>
      </c>
      <c r="L887">
        <v>157.567124533634</v>
      </c>
      <c r="M887">
        <v>57.195527512512697</v>
      </c>
      <c r="N887">
        <v>1.9961331225659</v>
      </c>
      <c r="O887">
        <v>21.561378710448999</v>
      </c>
      <c r="P887">
        <v>151.972602739726</v>
      </c>
      <c r="Q887">
        <v>7.9282822954934995E-2</v>
      </c>
    </row>
    <row r="888" spans="1:17" hidden="1" x14ac:dyDescent="0.3">
      <c r="A888" t="s">
        <v>1920</v>
      </c>
      <c r="B888" t="s">
        <v>1921</v>
      </c>
      <c r="C888" t="str">
        <f>IFERROR(VLOOKUP(Table1[[#This Row],[Ticker]],[1]!Table1[[Symbol]:[Industry]],2,FALSE),"-")</f>
        <v>-</v>
      </c>
      <c r="D888" t="s">
        <v>132</v>
      </c>
      <c r="E888">
        <v>3277.9058442</v>
      </c>
      <c r="F888">
        <v>106.95</v>
      </c>
      <c r="G888">
        <v>57.680307573093799</v>
      </c>
      <c r="H888">
        <v>-10.5903405876651</v>
      </c>
      <c r="I888">
        <v>-11.722061559744199</v>
      </c>
      <c r="J888">
        <v>-11.7158082266915</v>
      </c>
      <c r="K888">
        <v>107.895286038573</v>
      </c>
      <c r="L888">
        <v>99.955850994979698</v>
      </c>
      <c r="M888">
        <v>46.983831903352304</v>
      </c>
      <c r="N888">
        <v>2.3696855144206701</v>
      </c>
      <c r="O888">
        <v>51.192145862552501</v>
      </c>
      <c r="P888">
        <v>136.61504424778701</v>
      </c>
      <c r="Q888">
        <v>0.18537258790163699</v>
      </c>
    </row>
    <row r="889" spans="1:17" x14ac:dyDescent="0.3">
      <c r="A889" t="s">
        <v>1922</v>
      </c>
      <c r="B889" t="s">
        <v>1923</v>
      </c>
      <c r="C889" t="str">
        <f>IFERROR(VLOOKUP(Table1[[#This Row],[Ticker]],[1]!Table1[[Symbol]:[Industry]],2,FALSE),"-")</f>
        <v>-</v>
      </c>
      <c r="D889" t="s">
        <v>80</v>
      </c>
      <c r="E889">
        <v>3276.5768132640001</v>
      </c>
      <c r="F889">
        <v>250.68</v>
      </c>
      <c r="G889">
        <v>-8.3121355062294509</v>
      </c>
      <c r="H889">
        <v>9.9965349392446292</v>
      </c>
      <c r="I889">
        <v>-14.623444052757799</v>
      </c>
      <c r="J889">
        <v>-3.5449677532824699</v>
      </c>
      <c r="K889">
        <v>233.921472590147</v>
      </c>
      <c r="L889">
        <v>234.86732104565499</v>
      </c>
      <c r="M889">
        <v>58.026199001144299</v>
      </c>
      <c r="N889">
        <v>2.0232595155989999</v>
      </c>
      <c r="O889">
        <v>21.669060156374599</v>
      </c>
      <c r="P889">
        <v>31.694247438928301</v>
      </c>
      <c r="Q889">
        <v>-2.2697200185527001E-2</v>
      </c>
    </row>
    <row r="890" spans="1:17" hidden="1" x14ac:dyDescent="0.3">
      <c r="A890" t="s">
        <v>1924</v>
      </c>
      <c r="B890" t="s">
        <v>1925</v>
      </c>
      <c r="C890" t="str">
        <f>IFERROR(VLOOKUP(Table1[[#This Row],[Ticker]],[1]!Table1[[Symbol]:[Industry]],2,FALSE),"-")</f>
        <v>-</v>
      </c>
      <c r="D890" t="s">
        <v>388</v>
      </c>
      <c r="E890">
        <v>3270.2877697499998</v>
      </c>
      <c r="F890">
        <v>4270.95</v>
      </c>
      <c r="G890">
        <v>19.4305153676749</v>
      </c>
      <c r="H890">
        <v>-6.9635272113390903</v>
      </c>
      <c r="I890">
        <v>-17.0325379586758</v>
      </c>
      <c r="J890">
        <v>-6.24521181108602</v>
      </c>
      <c r="K890">
        <v>4185.3774683641404</v>
      </c>
      <c r="L890">
        <v>4018.6779158977802</v>
      </c>
      <c r="M890">
        <v>54.752716486581697</v>
      </c>
      <c r="N890">
        <v>0.673863638464966</v>
      </c>
      <c r="O890">
        <v>19.341130193516602</v>
      </c>
      <c r="P890">
        <v>55.025408348457297</v>
      </c>
      <c r="Q890">
        <v>6.3219983582952999E-2</v>
      </c>
    </row>
    <row r="891" spans="1:17" x14ac:dyDescent="0.3">
      <c r="A891" t="s">
        <v>1926</v>
      </c>
      <c r="B891" t="s">
        <v>1927</v>
      </c>
      <c r="C891" t="str">
        <f>IFERROR(VLOOKUP(Table1[[#This Row],[Ticker]],[1]!Table1[[Symbol]:[Industry]],2,FALSE),"-")</f>
        <v>-</v>
      </c>
      <c r="D891" t="s">
        <v>46</v>
      </c>
      <c r="E891">
        <v>3257.2476514</v>
      </c>
      <c r="F891">
        <v>1921.9</v>
      </c>
      <c r="G891">
        <v>-4.4040515056801999</v>
      </c>
      <c r="H891">
        <v>19.7812552256499</v>
      </c>
      <c r="I891">
        <v>0.65208667713899904</v>
      </c>
      <c r="J891">
        <v>16.0965286418045</v>
      </c>
      <c r="K891">
        <v>1653.29069517836</v>
      </c>
      <c r="L891">
        <v>1615.80939232931</v>
      </c>
      <c r="M891">
        <v>76.675496858333204</v>
      </c>
      <c r="N891">
        <v>2.67552425289235</v>
      </c>
      <c r="O891">
        <v>5.1329413601123699</v>
      </c>
      <c r="P891">
        <v>35.919377652050898</v>
      </c>
      <c r="Q891">
        <v>2.1930303609415999E-2</v>
      </c>
    </row>
    <row r="892" spans="1:17" x14ac:dyDescent="0.3">
      <c r="A892" t="s">
        <v>1928</v>
      </c>
      <c r="B892" t="s">
        <v>1929</v>
      </c>
      <c r="C892" t="str">
        <f>IFERROR(VLOOKUP(Table1[[#This Row],[Ticker]],[1]!Table1[[Symbol]:[Industry]],2,FALSE),"-")</f>
        <v>-</v>
      </c>
      <c r="D892" t="s">
        <v>278</v>
      </c>
      <c r="E892">
        <v>3227.9430846599998</v>
      </c>
      <c r="F892">
        <v>129.71</v>
      </c>
      <c r="G892">
        <v>18.3699557765786</v>
      </c>
      <c r="H892">
        <v>26.132583136798399</v>
      </c>
      <c r="I892">
        <v>18.624243422861898</v>
      </c>
      <c r="J892">
        <v>-3.3992385592107301</v>
      </c>
      <c r="K892">
        <v>106.142415264878</v>
      </c>
      <c r="L892">
        <v>98.265714561696598</v>
      </c>
      <c r="M892">
        <v>68.829127415678599</v>
      </c>
      <c r="N892">
        <v>3.6414198566303102</v>
      </c>
      <c r="O892">
        <v>6.0828000925140504</v>
      </c>
      <c r="P892">
        <v>58.9583333333333</v>
      </c>
      <c r="Q892">
        <v>-1.100527050846E-3</v>
      </c>
    </row>
    <row r="893" spans="1:17" hidden="1" x14ac:dyDescent="0.3">
      <c r="A893" t="s">
        <v>1930</v>
      </c>
      <c r="B893" t="s">
        <v>1931</v>
      </c>
      <c r="C893" t="str">
        <f>IFERROR(VLOOKUP(Table1[[#This Row],[Ticker]],[1]!Table1[[Symbol]:[Industry]],2,FALSE),"-")</f>
        <v>-</v>
      </c>
      <c r="D893" t="s">
        <v>480</v>
      </c>
      <c r="E893">
        <v>3227.0665204799998</v>
      </c>
      <c r="F893">
        <v>740.2</v>
      </c>
      <c r="G893">
        <v>124.954643996139</v>
      </c>
      <c r="H893">
        <v>5.5727169975062596</v>
      </c>
      <c r="I893">
        <v>4.5071556118074803</v>
      </c>
      <c r="J893">
        <v>10.2410065604696</v>
      </c>
      <c r="K893">
        <v>640.57299596811902</v>
      </c>
      <c r="L893">
        <v>572.48619569318805</v>
      </c>
      <c r="M893">
        <v>68.792043910259395</v>
      </c>
      <c r="N893">
        <v>5.0289993814413396</v>
      </c>
      <c r="O893">
        <v>7.0994325857876204</v>
      </c>
      <c r="P893">
        <v>171.63302752293501</v>
      </c>
      <c r="Q893">
        <v>0.16409726505229399</v>
      </c>
    </row>
    <row r="894" spans="1:17" hidden="1" x14ac:dyDescent="0.3">
      <c r="A894" t="s">
        <v>1932</v>
      </c>
      <c r="B894" t="s">
        <v>1933</v>
      </c>
      <c r="C894" t="str">
        <f>IFERROR(VLOOKUP(Table1[[#This Row],[Ticker]],[1]!Table1[[Symbol]:[Industry]],2,FALSE),"-")</f>
        <v>-</v>
      </c>
      <c r="D894" t="s">
        <v>1934</v>
      </c>
      <c r="E894">
        <v>3218.9321249999998</v>
      </c>
      <c r="F894">
        <v>1266.05</v>
      </c>
      <c r="G894">
        <v>77.331783504051401</v>
      </c>
      <c r="H894">
        <v>8.3240040975773493</v>
      </c>
      <c r="I894">
        <v>23.400177052621601</v>
      </c>
      <c r="J894">
        <v>11.463778335055499</v>
      </c>
      <c r="K894">
        <v>1113.47778515558</v>
      </c>
      <c r="L894">
        <v>1010.68842981891</v>
      </c>
      <c r="M894">
        <v>75.710786015447397</v>
      </c>
      <c r="N894">
        <v>3.1009044344797601</v>
      </c>
      <c r="O894">
        <v>5.9989731843134102</v>
      </c>
      <c r="P894">
        <v>108.57495881383799</v>
      </c>
      <c r="Q894">
        <v>8.3509327393067004E-2</v>
      </c>
    </row>
    <row r="895" spans="1:17" x14ac:dyDescent="0.3">
      <c r="A895" t="s">
        <v>1935</v>
      </c>
      <c r="B895" t="s">
        <v>1936</v>
      </c>
      <c r="C895" t="str">
        <f>IFERROR(VLOOKUP(Table1[[#This Row],[Ticker]],[1]!Table1[[Symbol]:[Industry]],2,FALSE),"-")</f>
        <v>-</v>
      </c>
      <c r="D895" t="s">
        <v>1152</v>
      </c>
      <c r="E895">
        <v>3196.2236229499999</v>
      </c>
      <c r="F895">
        <v>442.1</v>
      </c>
      <c r="G895">
        <v>-47.328027844093697</v>
      </c>
      <c r="H895">
        <v>-5.3942049505418197</v>
      </c>
      <c r="I895">
        <v>-21.437319056618001</v>
      </c>
      <c r="J895">
        <v>0.80267209161012398</v>
      </c>
      <c r="K895">
        <v>394.50051372431398</v>
      </c>
      <c r="L895">
        <v>428.69224528076199</v>
      </c>
      <c r="M895">
        <v>69.309117247087698</v>
      </c>
      <c r="N895">
        <v>1.72938166209422</v>
      </c>
      <c r="O895">
        <v>50.2148835105179</v>
      </c>
      <c r="P895">
        <v>40.349206349206298</v>
      </c>
      <c r="Q895">
        <v>1.4371911833137E-2</v>
      </c>
    </row>
    <row r="896" spans="1:17" hidden="1" x14ac:dyDescent="0.3">
      <c r="A896" t="s">
        <v>1937</v>
      </c>
      <c r="B896" t="s">
        <v>1938</v>
      </c>
      <c r="C896" t="str">
        <f>IFERROR(VLOOKUP(Table1[[#This Row],[Ticker]],[1]!Table1[[Symbol]:[Industry]],2,FALSE),"-")</f>
        <v>-</v>
      </c>
      <c r="D896" t="s">
        <v>140</v>
      </c>
      <c r="E896">
        <v>3194.1586445399998</v>
      </c>
      <c r="F896">
        <v>702.6</v>
      </c>
      <c r="G896">
        <v>81.250922202498003</v>
      </c>
      <c r="H896">
        <v>3.5330016953061101</v>
      </c>
      <c r="I896">
        <v>54.391632371846399</v>
      </c>
      <c r="J896">
        <v>-6.2491983146607699E-2</v>
      </c>
      <c r="K896">
        <v>669.15202094551705</v>
      </c>
      <c r="L896">
        <v>553.26502454228296</v>
      </c>
      <c r="M896">
        <v>56.156727174970797</v>
      </c>
      <c r="N896">
        <v>0.81141241777328899</v>
      </c>
      <c r="O896">
        <v>8.7389695417022306</v>
      </c>
      <c r="P896">
        <v>127.378640776699</v>
      </c>
      <c r="Q896">
        <v>0.18598111670443501</v>
      </c>
    </row>
    <row r="897" spans="1:17" hidden="1" x14ac:dyDescent="0.3">
      <c r="A897" t="s">
        <v>1939</v>
      </c>
      <c r="B897" t="s">
        <v>1940</v>
      </c>
      <c r="C897" t="str">
        <f>IFERROR(VLOOKUP(Table1[[#This Row],[Ticker]],[1]!Table1[[Symbol]:[Industry]],2,FALSE),"-")</f>
        <v>-</v>
      </c>
      <c r="D897" t="s">
        <v>230</v>
      </c>
      <c r="E897">
        <v>3186.8984121449998</v>
      </c>
      <c r="F897">
        <v>994.35</v>
      </c>
      <c r="G897">
        <v>141.78693446370301</v>
      </c>
      <c r="H897">
        <v>7.2632556515042799</v>
      </c>
      <c r="I897">
        <v>30.924625996825299</v>
      </c>
      <c r="J897">
        <v>-4.1502219855545004</v>
      </c>
      <c r="K897">
        <v>911.26995852308596</v>
      </c>
      <c r="L897">
        <v>747.17893797127101</v>
      </c>
      <c r="M897">
        <v>56.593718005127599</v>
      </c>
      <c r="N897">
        <v>0.69011902179245499</v>
      </c>
      <c r="O897">
        <v>3.9422738472368799</v>
      </c>
      <c r="P897">
        <v>174.303448275862</v>
      </c>
      <c r="Q897">
        <v>0.19203464284563901</v>
      </c>
    </row>
    <row r="898" spans="1:17" hidden="1" x14ac:dyDescent="0.3">
      <c r="A898" t="s">
        <v>1941</v>
      </c>
      <c r="B898" t="s">
        <v>1942</v>
      </c>
      <c r="C898" t="str">
        <f>IFERROR(VLOOKUP(Table1[[#This Row],[Ticker]],[1]!Table1[[Symbol]:[Industry]],2,FALSE),"-")</f>
        <v>-</v>
      </c>
      <c r="D898" t="s">
        <v>1489</v>
      </c>
      <c r="E898">
        <v>3181.04884128</v>
      </c>
      <c r="F898">
        <v>216.2</v>
      </c>
      <c r="G898">
        <v>-18.186491206801598</v>
      </c>
      <c r="K898">
        <v>198.53034696656701</v>
      </c>
      <c r="L898">
        <v>172.215069946667</v>
      </c>
      <c r="M898">
        <v>81.1750791682543</v>
      </c>
      <c r="N898">
        <v>1</v>
      </c>
      <c r="O898">
        <v>2.8445883441258202</v>
      </c>
      <c r="P898">
        <v>14.1499472016895</v>
      </c>
      <c r="Q898">
        <v>0.14788253940821999</v>
      </c>
    </row>
    <row r="899" spans="1:17" x14ac:dyDescent="0.3">
      <c r="A899" t="s">
        <v>1943</v>
      </c>
      <c r="B899" t="s">
        <v>1944</v>
      </c>
      <c r="C899" t="str">
        <f>IFERROR(VLOOKUP(Table1[[#This Row],[Ticker]],[1]!Table1[[Symbol]:[Industry]],2,FALSE),"-")</f>
        <v>-</v>
      </c>
      <c r="D899" t="s">
        <v>545</v>
      </c>
      <c r="E899">
        <v>3175.80186357</v>
      </c>
      <c r="F899">
        <v>1062.95</v>
      </c>
      <c r="G899">
        <v>27.025878686288198</v>
      </c>
      <c r="H899">
        <v>-6.7315958745427</v>
      </c>
      <c r="I899">
        <v>0.34914590487159802</v>
      </c>
      <c r="J899">
        <v>-4.3885506390072404</v>
      </c>
      <c r="K899">
        <v>1078.5412215439301</v>
      </c>
      <c r="L899">
        <v>1005.39453059374</v>
      </c>
      <c r="M899">
        <v>51.466457473815701</v>
      </c>
      <c r="N899">
        <v>0.85744596159063502</v>
      </c>
      <c r="O899">
        <v>18.9096382708499</v>
      </c>
      <c r="P899">
        <v>55.3906878152182</v>
      </c>
      <c r="Q899">
        <v>6.2683960083299997E-3</v>
      </c>
    </row>
    <row r="900" spans="1:17" hidden="1" x14ac:dyDescent="0.3">
      <c r="A900" t="s">
        <v>1945</v>
      </c>
      <c r="B900" t="s">
        <v>1946</v>
      </c>
      <c r="C900" t="str">
        <f>IFERROR(VLOOKUP(Table1[[#This Row],[Ticker]],[1]!Table1[[Symbol]:[Industry]],2,FALSE),"-")</f>
        <v>-</v>
      </c>
      <c r="D900" t="s">
        <v>498</v>
      </c>
      <c r="E900">
        <v>3163.96924756</v>
      </c>
      <c r="F900">
        <v>300.2</v>
      </c>
      <c r="G900">
        <v>-59.979463324387602</v>
      </c>
      <c r="H900">
        <v>-7.5949398013172296</v>
      </c>
      <c r="I900">
        <v>-25.874843037908601</v>
      </c>
      <c r="J900">
        <v>0.115199198714431</v>
      </c>
      <c r="K900">
        <v>294.36234190096098</v>
      </c>
      <c r="M900">
        <v>61.229095932736598</v>
      </c>
      <c r="N900">
        <v>1.0717015222255299</v>
      </c>
      <c r="O900">
        <v>71.352431712191802</v>
      </c>
      <c r="P900">
        <v>21.982933766761398</v>
      </c>
    </row>
    <row r="901" spans="1:17" hidden="1" x14ac:dyDescent="0.3">
      <c r="A901" t="s">
        <v>1947</v>
      </c>
      <c r="B901" t="s">
        <v>1948</v>
      </c>
      <c r="C901" t="str">
        <f>IFERROR(VLOOKUP(Table1[[#This Row],[Ticker]],[1]!Table1[[Symbol]:[Industry]],2,FALSE),"-")</f>
        <v>-</v>
      </c>
      <c r="D901" t="s">
        <v>80</v>
      </c>
      <c r="E901">
        <v>3148.5125695199999</v>
      </c>
      <c r="F901">
        <v>244.22</v>
      </c>
      <c r="G901">
        <v>102.54201862312</v>
      </c>
      <c r="H901">
        <v>27.261277475382599</v>
      </c>
      <c r="I901">
        <v>48.182014118336397</v>
      </c>
      <c r="J901">
        <v>-2.9081152052457</v>
      </c>
      <c r="K901">
        <v>205.73565713509501</v>
      </c>
      <c r="L901">
        <v>173.05676034823901</v>
      </c>
      <c r="M901">
        <v>64.823107059348999</v>
      </c>
      <c r="N901">
        <v>1.29259554484049</v>
      </c>
      <c r="O901">
        <v>12.169355499140099</v>
      </c>
      <c r="P901">
        <v>131.05014191106901</v>
      </c>
      <c r="Q901">
        <v>3.7825799157403001E-2</v>
      </c>
    </row>
    <row r="902" spans="1:17" x14ac:dyDescent="0.3">
      <c r="A902" t="s">
        <v>1949</v>
      </c>
      <c r="B902" t="s">
        <v>1950</v>
      </c>
      <c r="C902" t="str">
        <f>IFERROR(VLOOKUP(Table1[[#This Row],[Ticker]],[1]!Table1[[Symbol]:[Industry]],2,FALSE),"-")</f>
        <v>-</v>
      </c>
      <c r="D902" t="s">
        <v>278</v>
      </c>
      <c r="E902">
        <v>3147.8791270500001</v>
      </c>
      <c r="F902">
        <v>1002.75</v>
      </c>
      <c r="G902">
        <v>-50.224300875799599</v>
      </c>
      <c r="H902">
        <v>15.2637996295728</v>
      </c>
      <c r="I902">
        <v>-14.556703667543401</v>
      </c>
      <c r="J902">
        <v>9.7322496150640703E-2</v>
      </c>
      <c r="K902">
        <v>893.00020420855606</v>
      </c>
      <c r="L902">
        <v>997.25835867228602</v>
      </c>
      <c r="M902">
        <v>75.021847517451505</v>
      </c>
      <c r="N902">
        <v>2.56196665338565</v>
      </c>
      <c r="O902">
        <v>36.419845425081</v>
      </c>
      <c r="P902">
        <v>33.406505687487503</v>
      </c>
      <c r="Q902">
        <v>-5.7471056470153999E-2</v>
      </c>
    </row>
    <row r="903" spans="1:17" hidden="1" x14ac:dyDescent="0.3">
      <c r="A903" t="s">
        <v>1951</v>
      </c>
      <c r="B903" t="s">
        <v>1952</v>
      </c>
      <c r="C903" t="str">
        <f>IFERROR(VLOOKUP(Table1[[#This Row],[Ticker]],[1]!Table1[[Symbol]:[Industry]],2,FALSE),"-")</f>
        <v>-</v>
      </c>
      <c r="D903" t="s">
        <v>129</v>
      </c>
      <c r="E903">
        <v>3144.4486980900001</v>
      </c>
      <c r="F903">
        <v>18.21</v>
      </c>
      <c r="G903">
        <v>50.755142331767203</v>
      </c>
      <c r="H903">
        <v>-16.694042211512699</v>
      </c>
      <c r="I903">
        <v>27.915798240673499</v>
      </c>
      <c r="J903">
        <v>-9.2102371474250901</v>
      </c>
      <c r="K903">
        <v>20.193779777350901</v>
      </c>
      <c r="L903">
        <v>17.799852235150802</v>
      </c>
      <c r="M903">
        <v>19.8432967739713</v>
      </c>
      <c r="N903">
        <v>1.46822836885687</v>
      </c>
      <c r="O903">
        <v>86.436024162547994</v>
      </c>
      <c r="P903">
        <v>108.591065292096</v>
      </c>
      <c r="Q903">
        <v>7.8394154717207995E-2</v>
      </c>
    </row>
    <row r="904" spans="1:17" hidden="1" x14ac:dyDescent="0.3">
      <c r="A904" t="s">
        <v>1953</v>
      </c>
      <c r="B904" t="s">
        <v>1954</v>
      </c>
      <c r="C904" t="str">
        <f>IFERROR(VLOOKUP(Table1[[#This Row],[Ticker]],[1]!Table1[[Symbol]:[Industry]],2,FALSE),"-")</f>
        <v>-</v>
      </c>
      <c r="D904" t="s">
        <v>302</v>
      </c>
      <c r="E904">
        <v>3140.5320000000002</v>
      </c>
      <c r="F904">
        <v>1620</v>
      </c>
      <c r="G904">
        <v>470.49417852649901</v>
      </c>
      <c r="H904">
        <v>2.80022755094762</v>
      </c>
      <c r="I904">
        <v>88.826177278882199</v>
      </c>
      <c r="J904">
        <v>-7.3356665531276102</v>
      </c>
      <c r="K904">
        <v>1463.6142057826801</v>
      </c>
      <c r="L904">
        <v>1067.3232893719301</v>
      </c>
      <c r="M904">
        <v>57.610697683086201</v>
      </c>
      <c r="N904">
        <v>0.86101419370974797</v>
      </c>
      <c r="O904">
        <v>9.50617283950616</v>
      </c>
      <c r="P904">
        <v>565.75342465753397</v>
      </c>
      <c r="Q904">
        <v>0.28845215353880499</v>
      </c>
    </row>
    <row r="905" spans="1:17" hidden="1" x14ac:dyDescent="0.3">
      <c r="A905" t="s">
        <v>1955</v>
      </c>
      <c r="B905" t="s">
        <v>1956</v>
      </c>
      <c r="C905" t="str">
        <f>IFERROR(VLOOKUP(Table1[[#This Row],[Ticker]],[1]!Table1[[Symbol]:[Industry]],2,FALSE),"-")</f>
        <v>-</v>
      </c>
      <c r="D905" t="s">
        <v>230</v>
      </c>
      <c r="E905">
        <v>3128.74</v>
      </c>
      <c r="F905">
        <v>15643.7</v>
      </c>
      <c r="G905">
        <v>25.735069485105399</v>
      </c>
      <c r="H905">
        <v>6.3572713115816102</v>
      </c>
      <c r="I905">
        <v>1.8224353882855</v>
      </c>
      <c r="J905">
        <v>0.605936515763839</v>
      </c>
      <c r="K905">
        <v>14441.2624947654</v>
      </c>
      <c r="L905">
        <v>13071.8546804002</v>
      </c>
      <c r="M905">
        <v>52.734395884451601</v>
      </c>
      <c r="N905">
        <v>0.65402314879375201</v>
      </c>
      <c r="O905">
        <v>8.6702634287284894</v>
      </c>
      <c r="P905">
        <v>58.294586978189002</v>
      </c>
      <c r="Q905">
        <v>0.13517368855567399</v>
      </c>
    </row>
    <row r="906" spans="1:17" hidden="1" x14ac:dyDescent="0.3">
      <c r="A906" t="s">
        <v>1957</v>
      </c>
      <c r="B906" t="s">
        <v>1958</v>
      </c>
      <c r="C906" t="str">
        <f>IFERROR(VLOOKUP(Table1[[#This Row],[Ticker]],[1]!Table1[[Symbol]:[Industry]],2,FALSE),"-")</f>
        <v>-</v>
      </c>
      <c r="D906" t="s">
        <v>197</v>
      </c>
      <c r="E906">
        <v>3122.2182892800001</v>
      </c>
      <c r="F906">
        <v>1543.2</v>
      </c>
      <c r="G906">
        <v>-24.477048093478299</v>
      </c>
      <c r="H906">
        <v>-7.4235507287280997</v>
      </c>
      <c r="I906">
        <v>-8.1677160014555099</v>
      </c>
      <c r="J906">
        <v>-5.9878204122368102</v>
      </c>
      <c r="K906">
        <v>1555.32203727871</v>
      </c>
      <c r="M906">
        <v>44.557180180703398</v>
      </c>
      <c r="N906">
        <v>0.471898924464556</v>
      </c>
      <c r="O906">
        <v>19.560005184033098</v>
      </c>
      <c r="P906">
        <v>28.183403937204002</v>
      </c>
    </row>
    <row r="907" spans="1:17" x14ac:dyDescent="0.3">
      <c r="A907" t="s">
        <v>1959</v>
      </c>
      <c r="B907" t="s">
        <v>1960</v>
      </c>
      <c r="C907" t="str">
        <f>IFERROR(VLOOKUP(Table1[[#This Row],[Ticker]],[1]!Table1[[Symbol]:[Industry]],2,FALSE),"-")</f>
        <v>-</v>
      </c>
      <c r="D907" t="s">
        <v>62</v>
      </c>
      <c r="E907">
        <v>3119.513328</v>
      </c>
      <c r="F907">
        <v>387.6</v>
      </c>
      <c r="G907">
        <v>32.295040491296</v>
      </c>
      <c r="H907">
        <v>1.7174434604301601</v>
      </c>
      <c r="I907">
        <v>12.643479831985699</v>
      </c>
      <c r="J907">
        <v>-4.7816199899347103</v>
      </c>
      <c r="K907">
        <v>375.790218144557</v>
      </c>
      <c r="L907">
        <v>334.23040891507497</v>
      </c>
      <c r="M907">
        <v>51.883748328728402</v>
      </c>
      <c r="N907">
        <v>0.82737092721580796</v>
      </c>
      <c r="O907">
        <v>9.3911248710010202</v>
      </c>
      <c r="P907">
        <v>66.138019717102395</v>
      </c>
      <c r="Q907">
        <v>-5.0681459267041998E-2</v>
      </c>
    </row>
    <row r="908" spans="1:17" hidden="1" x14ac:dyDescent="0.3">
      <c r="A908" t="s">
        <v>1961</v>
      </c>
      <c r="B908" t="s">
        <v>1962</v>
      </c>
      <c r="C908" t="str">
        <f>IFERROR(VLOOKUP(Table1[[#This Row],[Ticker]],[1]!Table1[[Symbol]:[Industry]],2,FALSE),"-")</f>
        <v>-</v>
      </c>
      <c r="D908" t="s">
        <v>378</v>
      </c>
      <c r="E908">
        <v>3107.8880604800001</v>
      </c>
      <c r="F908">
        <v>249.76</v>
      </c>
      <c r="G908">
        <v>33.771250110157403</v>
      </c>
      <c r="H908">
        <v>25.5704145581993</v>
      </c>
      <c r="I908">
        <v>52.012754885749501</v>
      </c>
      <c r="J908">
        <v>-8.2423531104385095</v>
      </c>
      <c r="K908">
        <v>217.083471540581</v>
      </c>
      <c r="L908">
        <v>175.98209937540901</v>
      </c>
      <c r="M908">
        <v>50.277193183279799</v>
      </c>
      <c r="N908">
        <v>1.61759773105703</v>
      </c>
      <c r="O908">
        <v>14.109545163356801</v>
      </c>
      <c r="P908">
        <v>122.018756389172</v>
      </c>
      <c r="Q908">
        <v>0.157857643175075</v>
      </c>
    </row>
    <row r="909" spans="1:17" hidden="1" x14ac:dyDescent="0.3">
      <c r="A909" t="s">
        <v>1963</v>
      </c>
      <c r="B909" t="s">
        <v>1964</v>
      </c>
      <c r="C909" t="str">
        <f>IFERROR(VLOOKUP(Table1[[#This Row],[Ticker]],[1]!Table1[[Symbol]:[Industry]],2,FALSE),"-")</f>
        <v>-</v>
      </c>
      <c r="D909" t="s">
        <v>1965</v>
      </c>
      <c r="E909">
        <v>3087.14</v>
      </c>
      <c r="F909">
        <v>1102.55</v>
      </c>
      <c r="G909">
        <v>197.53135278589599</v>
      </c>
      <c r="H909">
        <v>11.7073672278554</v>
      </c>
      <c r="I909">
        <v>74.371806400147094</v>
      </c>
      <c r="J909">
        <v>-7.9420422037042</v>
      </c>
      <c r="K909">
        <v>950.59420152800305</v>
      </c>
      <c r="L909">
        <v>727.23354057078996</v>
      </c>
      <c r="M909">
        <v>53.3447603758502</v>
      </c>
      <c r="N909">
        <v>1.1413010847856</v>
      </c>
      <c r="O909">
        <v>9.9269874382114303</v>
      </c>
      <c r="P909">
        <v>230.00598623166701</v>
      </c>
      <c r="Q909">
        <v>8.8786189723479E-2</v>
      </c>
    </row>
    <row r="910" spans="1:17" hidden="1" x14ac:dyDescent="0.3">
      <c r="A910" t="s">
        <v>1966</v>
      </c>
      <c r="B910" t="s">
        <v>1967</v>
      </c>
      <c r="C910" t="str">
        <f>IFERROR(VLOOKUP(Table1[[#This Row],[Ticker]],[1]!Table1[[Symbol]:[Industry]],2,FALSE),"-")</f>
        <v>-</v>
      </c>
      <c r="D910" t="s">
        <v>162</v>
      </c>
      <c r="E910">
        <v>3079.4505290249999</v>
      </c>
      <c r="F910">
        <v>469.95</v>
      </c>
      <c r="G910">
        <v>2.3225700316183899</v>
      </c>
      <c r="H910">
        <v>35.329396957158202</v>
      </c>
      <c r="I910">
        <v>21.390569029110299</v>
      </c>
      <c r="J910">
        <v>4.0945473325411399</v>
      </c>
      <c r="K910">
        <v>354.71945429897801</v>
      </c>
      <c r="L910">
        <v>326.89461076305298</v>
      </c>
      <c r="M910">
        <v>81.985712392749704</v>
      </c>
      <c r="N910">
        <v>2.0807729728369599</v>
      </c>
      <c r="O910">
        <v>2.9896797531652402</v>
      </c>
      <c r="P910">
        <v>90.263157894736807</v>
      </c>
      <c r="Q910">
        <v>0.13460002078435701</v>
      </c>
    </row>
    <row r="911" spans="1:17" x14ac:dyDescent="0.3">
      <c r="A911" t="s">
        <v>1968</v>
      </c>
      <c r="B911" t="s">
        <v>1969</v>
      </c>
      <c r="C911" t="str">
        <f>IFERROR(VLOOKUP(Table1[[#This Row],[Ticker]],[1]!Table1[[Symbol]:[Industry]],2,FALSE),"-")</f>
        <v>-</v>
      </c>
      <c r="D911" t="s">
        <v>278</v>
      </c>
      <c r="E911">
        <v>3075.2271842</v>
      </c>
      <c r="F911">
        <v>300.35000000000002</v>
      </c>
      <c r="G911">
        <v>28.9434875064842</v>
      </c>
      <c r="H911">
        <v>9.7248401721387498</v>
      </c>
      <c r="I911">
        <v>29.287337492593299</v>
      </c>
      <c r="J911">
        <v>-11.8895649214837</v>
      </c>
      <c r="K911">
        <v>276.34357259339703</v>
      </c>
      <c r="L911">
        <v>244.00697348235599</v>
      </c>
      <c r="M911">
        <v>53.226835896660397</v>
      </c>
      <c r="N911">
        <v>1.4078401269949601</v>
      </c>
      <c r="O911">
        <v>10.2047611120359</v>
      </c>
      <c r="P911">
        <v>62.527056277056197</v>
      </c>
      <c r="Q911">
        <v>5.5746444610557999E-2</v>
      </c>
    </row>
    <row r="912" spans="1:17" hidden="1" x14ac:dyDescent="0.3">
      <c r="A912" t="s">
        <v>1970</v>
      </c>
      <c r="B912" t="s">
        <v>1971</v>
      </c>
      <c r="C912" t="str">
        <f>IFERROR(VLOOKUP(Table1[[#This Row],[Ticker]],[1]!Table1[[Symbol]:[Industry]],2,FALSE),"-")</f>
        <v>-</v>
      </c>
      <c r="D912" t="s">
        <v>480</v>
      </c>
      <c r="E912">
        <v>3068.0585114</v>
      </c>
      <c r="F912">
        <v>540.95000000000005</v>
      </c>
      <c r="G912">
        <v>13.603224045183699</v>
      </c>
      <c r="H912">
        <v>-9.2746334537477502</v>
      </c>
      <c r="I912">
        <v>5.8605205641352098</v>
      </c>
      <c r="J912">
        <v>-8.3353461871890708</v>
      </c>
      <c r="K912">
        <v>557.91238288677096</v>
      </c>
      <c r="L912">
        <v>502.25372377670101</v>
      </c>
      <c r="M912">
        <v>32.815615801187299</v>
      </c>
      <c r="N912">
        <v>0.79303594251812803</v>
      </c>
      <c r="O912">
        <v>21.998336260282802</v>
      </c>
      <c r="P912">
        <v>51.103351955307197</v>
      </c>
      <c r="Q912">
        <v>4.1138468336793001E-2</v>
      </c>
    </row>
    <row r="913" spans="1:17" hidden="1" x14ac:dyDescent="0.3">
      <c r="A913" t="s">
        <v>1972</v>
      </c>
      <c r="B913" t="s">
        <v>1973</v>
      </c>
      <c r="C913" t="str">
        <f>IFERROR(VLOOKUP(Table1[[#This Row],[Ticker]],[1]!Table1[[Symbol]:[Industry]],2,FALSE),"-")</f>
        <v>-</v>
      </c>
      <c r="D913" t="s">
        <v>92</v>
      </c>
      <c r="E913">
        <v>3059.1516809999998</v>
      </c>
      <c r="F913">
        <v>1374.6</v>
      </c>
      <c r="G913">
        <v>362.10237528933499</v>
      </c>
      <c r="H913">
        <v>-3.3632100467328301</v>
      </c>
      <c r="I913">
        <v>93.215501488772702</v>
      </c>
      <c r="J913">
        <v>2.2243677618126898</v>
      </c>
      <c r="K913">
        <v>1188.7336704138299</v>
      </c>
      <c r="L913">
        <v>870.61458024853505</v>
      </c>
      <c r="M913">
        <v>79.9558016329118</v>
      </c>
      <c r="N913">
        <v>0.90828354719725701</v>
      </c>
      <c r="O913">
        <v>5.77986323294048</v>
      </c>
      <c r="P913">
        <v>460.83231334149298</v>
      </c>
      <c r="Q913">
        <v>0.19136781198286901</v>
      </c>
    </row>
    <row r="914" spans="1:17" x14ac:dyDescent="0.3">
      <c r="A914" t="s">
        <v>1974</v>
      </c>
      <c r="B914" t="s">
        <v>1975</v>
      </c>
      <c r="C914" t="str">
        <f>IFERROR(VLOOKUP(Table1[[#This Row],[Ticker]],[1]!Table1[[Symbol]:[Industry]],2,FALSE),"-")</f>
        <v>-</v>
      </c>
      <c r="D914" t="s">
        <v>230</v>
      </c>
      <c r="E914">
        <v>3055.0405216259901</v>
      </c>
      <c r="F914">
        <v>131.41</v>
      </c>
      <c r="G914">
        <v>-30.180447494660999</v>
      </c>
      <c r="H914">
        <v>-2.5342137080088598</v>
      </c>
      <c r="I914">
        <v>-21.3674641807917</v>
      </c>
      <c r="J914">
        <v>-4.1397098167745296</v>
      </c>
      <c r="K914">
        <v>132.528784507003</v>
      </c>
      <c r="L914">
        <v>138.429698756465</v>
      </c>
      <c r="M914">
        <v>47.478902357688</v>
      </c>
      <c r="N914">
        <v>0.93953120657450395</v>
      </c>
      <c r="O914">
        <v>33.703675519366797</v>
      </c>
      <c r="P914">
        <v>17.278000892458699</v>
      </c>
      <c r="Q914">
        <v>-5.3355159461149999E-2</v>
      </c>
    </row>
    <row r="915" spans="1:17" hidden="1" x14ac:dyDescent="0.3">
      <c r="A915" t="s">
        <v>1976</v>
      </c>
      <c r="B915" t="s">
        <v>1977</v>
      </c>
      <c r="C915" t="str">
        <f>IFERROR(VLOOKUP(Table1[[#This Row],[Ticker]],[1]!Table1[[Symbol]:[Industry]],2,FALSE),"-")</f>
        <v>-</v>
      </c>
      <c r="D915" t="s">
        <v>806</v>
      </c>
      <c r="E915">
        <v>3052.9386</v>
      </c>
      <c r="F915">
        <v>716.4</v>
      </c>
      <c r="G915">
        <v>194.61514784658399</v>
      </c>
      <c r="H915">
        <v>-3.6697564544302699</v>
      </c>
      <c r="I915">
        <v>39.720513106385397</v>
      </c>
      <c r="J915">
        <v>0.86253447164346198</v>
      </c>
      <c r="K915">
        <v>737.90529721381597</v>
      </c>
      <c r="L915">
        <v>611.73175171336902</v>
      </c>
      <c r="M915">
        <v>47.5047175434471</v>
      </c>
      <c r="N915">
        <v>1.8685221388009401</v>
      </c>
      <c r="O915">
        <v>26.326074818537101</v>
      </c>
      <c r="P915">
        <v>228.62385321100899</v>
      </c>
      <c r="Q915">
        <v>0.110973014974735</v>
      </c>
    </row>
    <row r="916" spans="1:17" hidden="1" x14ac:dyDescent="0.3">
      <c r="A916" t="s">
        <v>1978</v>
      </c>
      <c r="B916" t="s">
        <v>1979</v>
      </c>
      <c r="C916" t="str">
        <f>IFERROR(VLOOKUP(Table1[[#This Row],[Ticker]],[1]!Table1[[Symbol]:[Industry]],2,FALSE),"-")</f>
        <v>-</v>
      </c>
      <c r="D916" t="s">
        <v>119</v>
      </c>
      <c r="E916">
        <v>3050.8025652000001</v>
      </c>
      <c r="F916">
        <v>4244.3999999999996</v>
      </c>
      <c r="G916">
        <v>20.2466766602927</v>
      </c>
      <c r="H916">
        <v>-13.0126183490447</v>
      </c>
      <c r="I916">
        <v>63.293771892592403</v>
      </c>
      <c r="J916">
        <v>-10.627557537064</v>
      </c>
      <c r="K916">
        <v>4366.51896062383</v>
      </c>
      <c r="L916">
        <v>3590.6475291503998</v>
      </c>
      <c r="M916">
        <v>37.422755151878299</v>
      </c>
      <c r="N916">
        <v>0.58293823974327297</v>
      </c>
      <c r="O916">
        <v>21.171425878805</v>
      </c>
      <c r="P916">
        <v>98.968685542846401</v>
      </c>
      <c r="Q916">
        <v>0.14051711012472901</v>
      </c>
    </row>
    <row r="917" spans="1:17" hidden="1" x14ac:dyDescent="0.3">
      <c r="A917" t="s">
        <v>1980</v>
      </c>
      <c r="B917" t="s">
        <v>1981</v>
      </c>
      <c r="C917" t="str">
        <f>IFERROR(VLOOKUP(Table1[[#This Row],[Ticker]],[1]!Table1[[Symbol]:[Industry]],2,FALSE),"-")</f>
        <v>-</v>
      </c>
      <c r="D917" t="s">
        <v>202</v>
      </c>
      <c r="E917">
        <v>3036.8749131</v>
      </c>
      <c r="F917">
        <v>2098.5</v>
      </c>
      <c r="G917">
        <v>60.850485024802097</v>
      </c>
      <c r="H917">
        <v>-12.167533710274</v>
      </c>
      <c r="I917">
        <v>46.848784355965698</v>
      </c>
      <c r="J917">
        <v>-2.8443472626619699</v>
      </c>
      <c r="K917">
        <v>2078.7494013461001</v>
      </c>
      <c r="L917">
        <v>1738.0549951074299</v>
      </c>
      <c r="M917">
        <v>53.191340163890501</v>
      </c>
      <c r="N917">
        <v>0.64601517868641201</v>
      </c>
      <c r="O917">
        <v>18.1796521324755</v>
      </c>
      <c r="P917">
        <v>111.74511881337899</v>
      </c>
      <c r="Q917">
        <v>0.138697453936825</v>
      </c>
    </row>
    <row r="918" spans="1:17" hidden="1" x14ac:dyDescent="0.3">
      <c r="A918" t="s">
        <v>1982</v>
      </c>
      <c r="B918" t="s">
        <v>1983</v>
      </c>
      <c r="C918" t="str">
        <f>IFERROR(VLOOKUP(Table1[[#This Row],[Ticker]],[1]!Table1[[Symbol]:[Industry]],2,FALSE),"-")</f>
        <v>-</v>
      </c>
      <c r="E918">
        <v>3034.6684019999998</v>
      </c>
      <c r="F918">
        <v>324.14999999999998</v>
      </c>
      <c r="G918">
        <v>74.216814983728796</v>
      </c>
      <c r="H918">
        <v>6.4746424736221897</v>
      </c>
      <c r="I918">
        <v>22.085042776968301</v>
      </c>
      <c r="J918">
        <v>-10.195076867399299</v>
      </c>
      <c r="K918">
        <v>291.17027101210999</v>
      </c>
      <c r="L918">
        <v>243.38050089098499</v>
      </c>
      <c r="M918">
        <v>44.919989646163003</v>
      </c>
      <c r="N918">
        <v>1.3798981164841699</v>
      </c>
      <c r="O918">
        <v>8.5300015424957607</v>
      </c>
      <c r="P918">
        <v>109.73794888385601</v>
      </c>
    </row>
    <row r="919" spans="1:17" hidden="1" x14ac:dyDescent="0.3">
      <c r="A919" t="s">
        <v>1984</v>
      </c>
      <c r="B919" t="s">
        <v>1985</v>
      </c>
      <c r="C919" t="str">
        <f>IFERROR(VLOOKUP(Table1[[#This Row],[Ticker]],[1]!Table1[[Symbol]:[Industry]],2,FALSE),"-")</f>
        <v>-</v>
      </c>
      <c r="D919" t="s">
        <v>197</v>
      </c>
      <c r="E919">
        <v>3022.9994790000001</v>
      </c>
      <c r="F919">
        <v>2000.4</v>
      </c>
      <c r="G919">
        <v>-35.595001227505101</v>
      </c>
      <c r="H919">
        <v>-2.8952332702902601</v>
      </c>
      <c r="I919">
        <v>-17.210553295080899</v>
      </c>
      <c r="J919">
        <v>-5.7622404475156701</v>
      </c>
      <c r="K919">
        <v>1977.8695145193601</v>
      </c>
      <c r="L919">
        <v>2035.8750573325201</v>
      </c>
      <c r="M919">
        <v>42.727437930306699</v>
      </c>
      <c r="N919">
        <v>1.46099025463441</v>
      </c>
      <c r="O919">
        <v>22.9754049190161</v>
      </c>
      <c r="P919">
        <v>14.823637459461001</v>
      </c>
      <c r="Q919">
        <v>1.8121770447222001E-2</v>
      </c>
    </row>
    <row r="920" spans="1:17" hidden="1" x14ac:dyDescent="0.3">
      <c r="A920" t="s">
        <v>1986</v>
      </c>
      <c r="B920" t="s">
        <v>1987</v>
      </c>
      <c r="C920" t="str">
        <f>IFERROR(VLOOKUP(Table1[[#This Row],[Ticker]],[1]!Table1[[Symbol]:[Industry]],2,FALSE),"-")</f>
        <v>-</v>
      </c>
      <c r="D920" t="s">
        <v>1489</v>
      </c>
      <c r="E920">
        <v>3019.2921084149998</v>
      </c>
      <c r="F920">
        <v>689.55</v>
      </c>
      <c r="G920">
        <v>-21.850107007369001</v>
      </c>
      <c r="H920">
        <v>27.083571550108601</v>
      </c>
      <c r="I920">
        <v>-2.1766186797636302</v>
      </c>
      <c r="J920">
        <v>6.4993191726838404</v>
      </c>
      <c r="K920">
        <v>571.93812297159195</v>
      </c>
      <c r="L920">
        <v>596.69109350812596</v>
      </c>
      <c r="M920">
        <v>78.853796599020797</v>
      </c>
      <c r="N920">
        <v>2.8450165031736798</v>
      </c>
      <c r="O920">
        <v>7.7224276702197097</v>
      </c>
      <c r="P920">
        <v>53.506233303650902</v>
      </c>
      <c r="Q920">
        <v>-5.0440583723189998E-2</v>
      </c>
    </row>
    <row r="921" spans="1:17" hidden="1" x14ac:dyDescent="0.3">
      <c r="A921" t="s">
        <v>1988</v>
      </c>
      <c r="B921" t="s">
        <v>1989</v>
      </c>
      <c r="C921" t="str">
        <f>IFERROR(VLOOKUP(Table1[[#This Row],[Ticker]],[1]!Table1[[Symbol]:[Industry]],2,FALSE),"-")</f>
        <v>-</v>
      </c>
      <c r="D921" t="s">
        <v>129</v>
      </c>
      <c r="E921">
        <v>3012.433905635</v>
      </c>
      <c r="F921">
        <v>920.15</v>
      </c>
      <c r="G921">
        <v>98.006339864164303</v>
      </c>
      <c r="H921">
        <v>-4.5433557559966404</v>
      </c>
      <c r="I921">
        <v>-12.338956831031499</v>
      </c>
      <c r="J921">
        <v>-5.0464541703077899</v>
      </c>
      <c r="K921">
        <v>902.49922097056196</v>
      </c>
      <c r="L921">
        <v>848.69807198054195</v>
      </c>
      <c r="M921">
        <v>58.874004392238</v>
      </c>
      <c r="N921">
        <v>1.15878491489027</v>
      </c>
      <c r="O921">
        <v>27.0173341303048</v>
      </c>
      <c r="P921">
        <v>131.42605633802799</v>
      </c>
      <c r="Q921">
        <v>0.17323776013207201</v>
      </c>
    </row>
    <row r="922" spans="1:17" x14ac:dyDescent="0.3">
      <c r="A922" t="s">
        <v>1990</v>
      </c>
      <c r="B922" t="s">
        <v>1991</v>
      </c>
      <c r="C922" t="str">
        <f>IFERROR(VLOOKUP(Table1[[#This Row],[Ticker]],[1]!Table1[[Symbol]:[Industry]],2,FALSE),"-")</f>
        <v>-</v>
      </c>
      <c r="D922" t="s">
        <v>1549</v>
      </c>
      <c r="E922">
        <v>3007.3592407000001</v>
      </c>
      <c r="F922">
        <v>727.7</v>
      </c>
      <c r="G922">
        <v>-29.3947240862162</v>
      </c>
      <c r="H922">
        <v>1.4238342097705801</v>
      </c>
      <c r="I922">
        <v>-21.140145454687101</v>
      </c>
      <c r="J922">
        <v>-2.7403974194017802</v>
      </c>
      <c r="K922">
        <v>725.59703273634705</v>
      </c>
      <c r="L922">
        <v>732.646902226375</v>
      </c>
      <c r="M922">
        <v>57.076155620862799</v>
      </c>
      <c r="N922">
        <v>1.0694025647963401</v>
      </c>
      <c r="O922">
        <v>24.364435893912301</v>
      </c>
      <c r="P922">
        <v>13.881064162754299</v>
      </c>
    </row>
    <row r="923" spans="1:17" hidden="1" x14ac:dyDescent="0.3">
      <c r="A923" t="s">
        <v>1992</v>
      </c>
      <c r="B923" t="s">
        <v>1993</v>
      </c>
      <c r="C923" t="str">
        <f>IFERROR(VLOOKUP(Table1[[#This Row],[Ticker]],[1]!Table1[[Symbol]:[Industry]],2,FALSE),"-")</f>
        <v>-</v>
      </c>
      <c r="D923" t="s">
        <v>129</v>
      </c>
      <c r="E923">
        <v>2994.4735799999999</v>
      </c>
      <c r="F923">
        <v>589.79999999999995</v>
      </c>
      <c r="G923">
        <v>-55.816788839939903</v>
      </c>
      <c r="H923">
        <v>1.3515594846950101</v>
      </c>
      <c r="I923">
        <v>-33.7500319583663</v>
      </c>
      <c r="J923">
        <v>-0.207368666892569</v>
      </c>
      <c r="K923">
        <v>585.281980526398</v>
      </c>
      <c r="L923">
        <v>661.49476801889296</v>
      </c>
      <c r="M923">
        <v>68.670471555697503</v>
      </c>
      <c r="N923">
        <v>1.0319708286472</v>
      </c>
      <c r="O923">
        <v>45.7527975584944</v>
      </c>
      <c r="P923">
        <v>17.7245508982035</v>
      </c>
      <c r="Q923">
        <v>4.6112676109054999E-2</v>
      </c>
    </row>
    <row r="924" spans="1:17" x14ac:dyDescent="0.3">
      <c r="A924" t="s">
        <v>1994</v>
      </c>
      <c r="B924" t="s">
        <v>1995</v>
      </c>
      <c r="C924" t="str">
        <f>IFERROR(VLOOKUP(Table1[[#This Row],[Ticker]],[1]!Table1[[Symbol]:[Industry]],2,FALSE),"-")</f>
        <v>-</v>
      </c>
      <c r="D924" t="s">
        <v>62</v>
      </c>
      <c r="E924">
        <v>2994.0780184</v>
      </c>
      <c r="F924">
        <v>324.8</v>
      </c>
      <c r="G924">
        <v>-26.971338500568699</v>
      </c>
      <c r="H924">
        <v>-3.5029325766017898</v>
      </c>
      <c r="I924">
        <v>-28.956633548579401</v>
      </c>
      <c r="J924">
        <v>-3.6516177651787198</v>
      </c>
      <c r="K924">
        <v>325.31093849779103</v>
      </c>
      <c r="L924">
        <v>340.30675333007503</v>
      </c>
      <c r="M924">
        <v>53.874253670335598</v>
      </c>
      <c r="N924">
        <v>0.69019509060246698</v>
      </c>
      <c r="O924">
        <v>27.7709359605911</v>
      </c>
      <c r="P924">
        <v>13.328681088625199</v>
      </c>
      <c r="Q924">
        <v>-0.112889841942678</v>
      </c>
    </row>
    <row r="925" spans="1:17" hidden="1" x14ac:dyDescent="0.3">
      <c r="A925" t="s">
        <v>1996</v>
      </c>
      <c r="B925" t="s">
        <v>1997</v>
      </c>
      <c r="C925" t="str">
        <f>IFERROR(VLOOKUP(Table1[[#This Row],[Ticker]],[1]!Table1[[Symbol]:[Industry]],2,FALSE),"-")</f>
        <v>-</v>
      </c>
      <c r="D925" t="s">
        <v>129</v>
      </c>
      <c r="E925">
        <v>2988.0275200000001</v>
      </c>
      <c r="F925">
        <v>1237.75</v>
      </c>
      <c r="G925">
        <v>8.84158601463899</v>
      </c>
      <c r="H925">
        <v>-11.383522412808899</v>
      </c>
      <c r="I925">
        <v>15.188954357399201</v>
      </c>
      <c r="J925">
        <v>-5.1185773927637097</v>
      </c>
      <c r="K925">
        <v>1143.3965124921499</v>
      </c>
      <c r="L925">
        <v>1009.50099286286</v>
      </c>
      <c r="M925">
        <v>62.664294813799899</v>
      </c>
      <c r="N925">
        <v>0.642705683055527</v>
      </c>
      <c r="O925">
        <v>5.0292870127246898</v>
      </c>
      <c r="P925">
        <v>50.030303030303003</v>
      </c>
      <c r="Q925">
        <v>3.9034994624878999E-2</v>
      </c>
    </row>
    <row r="926" spans="1:17" hidden="1" x14ac:dyDescent="0.3">
      <c r="A926" t="s">
        <v>1998</v>
      </c>
      <c r="B926" t="s">
        <v>1999</v>
      </c>
      <c r="C926" t="str">
        <f>IFERROR(VLOOKUP(Table1[[#This Row],[Ticker]],[1]!Table1[[Symbol]:[Industry]],2,FALSE),"-")</f>
        <v>-</v>
      </c>
      <c r="E926">
        <v>2961.7743045950001</v>
      </c>
      <c r="F926">
        <v>5998.15</v>
      </c>
      <c r="G926">
        <v>81.972340896401704</v>
      </c>
      <c r="H926">
        <v>59.682420408625198</v>
      </c>
      <c r="I926">
        <v>83.128340157937103</v>
      </c>
      <c r="J926">
        <v>33.609766900451604</v>
      </c>
      <c r="K926">
        <v>4179.1075597236304</v>
      </c>
      <c r="L926">
        <v>3395.2636019618799</v>
      </c>
      <c r="M926">
        <v>81.924260518151101</v>
      </c>
      <c r="N926">
        <v>1.5281245652428299</v>
      </c>
      <c r="O926">
        <v>7.4164534064669896</v>
      </c>
      <c r="P926">
        <v>152.66006739679801</v>
      </c>
      <c r="Q926">
        <v>0.166622544053387</v>
      </c>
    </row>
    <row r="927" spans="1:17" hidden="1" x14ac:dyDescent="0.3">
      <c r="A927" t="s">
        <v>2000</v>
      </c>
      <c r="B927" t="s">
        <v>2001</v>
      </c>
      <c r="C927" t="str">
        <f>IFERROR(VLOOKUP(Table1[[#This Row],[Ticker]],[1]!Table1[[Symbol]:[Industry]],2,FALSE),"-")</f>
        <v>-</v>
      </c>
      <c r="D927" t="s">
        <v>140</v>
      </c>
      <c r="E927">
        <v>2948.0526197999998</v>
      </c>
      <c r="F927">
        <v>575.70000000000005</v>
      </c>
      <c r="G927">
        <v>53.658577718446203</v>
      </c>
      <c r="H927">
        <v>34.798464808548701</v>
      </c>
      <c r="I927">
        <v>26.497756797329298</v>
      </c>
      <c r="J927">
        <v>-4.2199557060224899</v>
      </c>
      <c r="K927">
        <v>480.16325951200997</v>
      </c>
      <c r="L927">
        <v>432.84366660248799</v>
      </c>
      <c r="M927">
        <v>67.333194491957002</v>
      </c>
      <c r="N927">
        <v>2.03846012111946</v>
      </c>
      <c r="O927">
        <v>7.4170574952231796</v>
      </c>
      <c r="P927">
        <v>90.376984126984098</v>
      </c>
      <c r="Q927">
        <v>0.18611750223910101</v>
      </c>
    </row>
    <row r="928" spans="1:17" hidden="1" x14ac:dyDescent="0.3">
      <c r="A928" t="s">
        <v>2002</v>
      </c>
      <c r="B928" t="s">
        <v>2003</v>
      </c>
      <c r="C928" t="str">
        <f>IFERROR(VLOOKUP(Table1[[#This Row],[Ticker]],[1]!Table1[[Symbol]:[Industry]],2,FALSE),"-")</f>
        <v>-</v>
      </c>
      <c r="D928" t="s">
        <v>46</v>
      </c>
      <c r="E928">
        <v>2945.9350368239998</v>
      </c>
      <c r="F928">
        <v>18.84</v>
      </c>
      <c r="G928">
        <v>86.813218228081993</v>
      </c>
      <c r="H928">
        <v>1.1390274150333</v>
      </c>
      <c r="I928">
        <v>-13.750285016599401</v>
      </c>
      <c r="J928">
        <v>-8.8201900586094801</v>
      </c>
      <c r="K928">
        <v>19.175170507847401</v>
      </c>
      <c r="L928">
        <v>18.226391899833999</v>
      </c>
      <c r="M928">
        <v>37.679409285781098</v>
      </c>
      <c r="N928">
        <v>1.0716191575071199</v>
      </c>
      <c r="O928">
        <v>41.754652902833797</v>
      </c>
      <c r="P928">
        <v>116.88773516119799</v>
      </c>
      <c r="Q928">
        <v>0.10918166255039401</v>
      </c>
    </row>
    <row r="929" spans="1:17" hidden="1" x14ac:dyDescent="0.3">
      <c r="A929" t="s">
        <v>2004</v>
      </c>
      <c r="B929" t="s">
        <v>2005</v>
      </c>
      <c r="C929" t="str">
        <f>IFERROR(VLOOKUP(Table1[[#This Row],[Ticker]],[1]!Table1[[Symbol]:[Industry]],2,FALSE),"-")</f>
        <v>-</v>
      </c>
      <c r="D929" t="s">
        <v>140</v>
      </c>
      <c r="E929">
        <v>2925.0245705459902</v>
      </c>
      <c r="F929">
        <v>11.18</v>
      </c>
      <c r="G929">
        <v>644.47706423352304</v>
      </c>
      <c r="H929">
        <v>-0.37576419106878101</v>
      </c>
      <c r="I929">
        <v>64.439413566925396</v>
      </c>
      <c r="J929">
        <v>1.6745655770756001</v>
      </c>
      <c r="K929">
        <v>10.881221303389299</v>
      </c>
      <c r="L929">
        <v>9.0370718931132892</v>
      </c>
      <c r="M929">
        <v>52.667330519538602</v>
      </c>
      <c r="N929">
        <v>1.3545871056502099</v>
      </c>
      <c r="O929">
        <v>77.101967799642196</v>
      </c>
      <c r="P929">
        <v>760</v>
      </c>
      <c r="Q929">
        <v>0.11591108608810199</v>
      </c>
    </row>
    <row r="930" spans="1:17" x14ac:dyDescent="0.3">
      <c r="A930" t="s">
        <v>2006</v>
      </c>
      <c r="B930" t="s">
        <v>2007</v>
      </c>
      <c r="C930" t="str">
        <f>IFERROR(VLOOKUP(Table1[[#This Row],[Ticker]],[1]!Table1[[Symbol]:[Industry]],2,FALSE),"-")</f>
        <v>-</v>
      </c>
      <c r="D930" t="s">
        <v>62</v>
      </c>
      <c r="E930">
        <v>2912.3608352849901</v>
      </c>
      <c r="F930">
        <v>116.93</v>
      </c>
      <c r="G930">
        <v>0.33352016182611099</v>
      </c>
      <c r="H930">
        <v>4.7138276779635504</v>
      </c>
      <c r="I930">
        <v>-9.6631401965153607</v>
      </c>
      <c r="J930">
        <v>-7.7926325872226698</v>
      </c>
      <c r="K930">
        <v>118.173922047807</v>
      </c>
      <c r="L930">
        <v>115.63909692379499</v>
      </c>
      <c r="M930">
        <v>42.515325809603098</v>
      </c>
      <c r="N930">
        <v>0.70326338478611905</v>
      </c>
      <c r="O930">
        <v>32.985546908406697</v>
      </c>
      <c r="P930">
        <v>35.335648148148103</v>
      </c>
      <c r="Q930">
        <v>-9.8300077923902995E-2</v>
      </c>
    </row>
    <row r="931" spans="1:17" x14ac:dyDescent="0.3">
      <c r="A931" t="s">
        <v>2008</v>
      </c>
      <c r="B931" t="s">
        <v>2009</v>
      </c>
      <c r="C931" t="str">
        <f>IFERROR(VLOOKUP(Table1[[#This Row],[Ticker]],[1]!Table1[[Symbol]:[Industry]],2,FALSE),"-")</f>
        <v>-</v>
      </c>
      <c r="D931" t="s">
        <v>535</v>
      </c>
      <c r="E931">
        <v>2911.0746541799999</v>
      </c>
      <c r="F931">
        <v>49.98</v>
      </c>
      <c r="G931">
        <v>24.4395603268663</v>
      </c>
      <c r="H931">
        <v>3.6580254254067301</v>
      </c>
      <c r="I931">
        <v>16.123594982854598</v>
      </c>
      <c r="J931">
        <v>-3.12206830131325</v>
      </c>
      <c r="K931">
        <v>46.780099578193401</v>
      </c>
      <c r="L931">
        <v>43.459076610362203</v>
      </c>
      <c r="M931">
        <v>56.620366201872201</v>
      </c>
      <c r="N931">
        <v>0.99643804928096702</v>
      </c>
      <c r="O931">
        <v>13.6454581832733</v>
      </c>
      <c r="P931">
        <v>67.157190635451499</v>
      </c>
      <c r="Q931">
        <v>-5.6259916937027997E-2</v>
      </c>
    </row>
    <row r="932" spans="1:17" hidden="1" x14ac:dyDescent="0.3">
      <c r="A932" t="s">
        <v>2010</v>
      </c>
      <c r="B932" t="s">
        <v>2011</v>
      </c>
      <c r="C932" t="str">
        <f>IFERROR(VLOOKUP(Table1[[#This Row],[Ticker]],[1]!Table1[[Symbol]:[Industry]],2,FALSE),"-")</f>
        <v>-</v>
      </c>
      <c r="D932" t="s">
        <v>62</v>
      </c>
      <c r="E932">
        <v>2910.1737642950002</v>
      </c>
      <c r="F932">
        <v>508.55</v>
      </c>
      <c r="G932">
        <v>-32.625021037103203</v>
      </c>
      <c r="H932">
        <v>-2.1685037678308401</v>
      </c>
      <c r="I932">
        <v>-16.315688945080399</v>
      </c>
      <c r="J932">
        <v>-0.96027826648199199</v>
      </c>
      <c r="K932">
        <v>490.65362164383902</v>
      </c>
      <c r="M932">
        <v>61.811106027243099</v>
      </c>
      <c r="N932">
        <v>1.82717507253861</v>
      </c>
      <c r="O932">
        <v>15.622849277357099</v>
      </c>
      <c r="P932">
        <v>20.6953838851311</v>
      </c>
    </row>
    <row r="933" spans="1:17" hidden="1" x14ac:dyDescent="0.3">
      <c r="A933" t="s">
        <v>2012</v>
      </c>
      <c r="B933" t="s">
        <v>2013</v>
      </c>
      <c r="C933" t="str">
        <f>IFERROR(VLOOKUP(Table1[[#This Row],[Ticker]],[1]!Table1[[Symbol]:[Industry]],2,FALSE),"-")</f>
        <v>-</v>
      </c>
      <c r="D933" t="s">
        <v>324</v>
      </c>
      <c r="E933">
        <v>2909.3700866250001</v>
      </c>
      <c r="F933">
        <v>1949.65</v>
      </c>
      <c r="G933">
        <v>-47.0025974535667</v>
      </c>
      <c r="H933">
        <v>2.22737240264382</v>
      </c>
      <c r="I933">
        <v>-22.572140936829499</v>
      </c>
      <c r="J933">
        <v>-2.2210675494530401</v>
      </c>
      <c r="K933">
        <v>1916.96129306065</v>
      </c>
      <c r="L933">
        <v>2023.9713778379801</v>
      </c>
      <c r="M933">
        <v>46.970752633204299</v>
      </c>
      <c r="N933">
        <v>0.83188104133635898</v>
      </c>
      <c r="O933">
        <v>43.871977021516599</v>
      </c>
      <c r="P933">
        <v>15.363905325443699</v>
      </c>
      <c r="Q933">
        <v>-6.7375925726369995E-2</v>
      </c>
    </row>
    <row r="934" spans="1:17" hidden="1" x14ac:dyDescent="0.3">
      <c r="A934" t="s">
        <v>2014</v>
      </c>
      <c r="B934" t="s">
        <v>2015</v>
      </c>
      <c r="C934" t="str">
        <f>IFERROR(VLOOKUP(Table1[[#This Row],[Ticker]],[1]!Table1[[Symbol]:[Industry]],2,FALSE),"-")</f>
        <v>-</v>
      </c>
      <c r="D934" t="s">
        <v>218</v>
      </c>
      <c r="E934">
        <v>2881.7531367500001</v>
      </c>
      <c r="F934">
        <v>161.30000000000001</v>
      </c>
      <c r="G934">
        <v>64.330155439399604</v>
      </c>
      <c r="H934">
        <v>16.3647026909075</v>
      </c>
      <c r="I934">
        <v>23.666400906070301</v>
      </c>
      <c r="J934">
        <v>2.9331940690624498</v>
      </c>
      <c r="K934">
        <v>139.593586875212</v>
      </c>
      <c r="L934">
        <v>125.624941607406</v>
      </c>
      <c r="M934">
        <v>66.557448428934293</v>
      </c>
      <c r="N934">
        <v>3.2901511902026002</v>
      </c>
      <c r="O934">
        <v>7.47055176689397</v>
      </c>
      <c r="P934">
        <v>92.023809523809504</v>
      </c>
      <c r="Q934">
        <v>0.14059975300777899</v>
      </c>
    </row>
    <row r="935" spans="1:17" hidden="1" x14ac:dyDescent="0.3">
      <c r="A935" t="s">
        <v>2016</v>
      </c>
      <c r="B935" t="s">
        <v>2017</v>
      </c>
      <c r="C935" t="str">
        <f>IFERROR(VLOOKUP(Table1[[#This Row],[Ticker]],[1]!Table1[[Symbol]:[Industry]],2,FALSE),"-")</f>
        <v>-</v>
      </c>
      <c r="D935" t="s">
        <v>62</v>
      </c>
      <c r="E935">
        <v>2867.2258914479999</v>
      </c>
      <c r="F935">
        <v>111.66</v>
      </c>
      <c r="G935">
        <v>27.350231371525599</v>
      </c>
      <c r="H935">
        <v>3.93587518498751</v>
      </c>
      <c r="I935">
        <v>12.4552102702221</v>
      </c>
      <c r="J935">
        <v>4.6844911454460103</v>
      </c>
      <c r="K935">
        <v>100.77705939178</v>
      </c>
      <c r="L935">
        <v>91.8049842397307</v>
      </c>
      <c r="M935">
        <v>64.874954772449897</v>
      </c>
      <c r="N935">
        <v>1.94509603855425</v>
      </c>
      <c r="O935">
        <v>4.5943041375604503</v>
      </c>
      <c r="P935">
        <v>57.378435517970303</v>
      </c>
      <c r="Q935">
        <v>-5.7159399310264002E-2</v>
      </c>
    </row>
    <row r="936" spans="1:17" hidden="1" x14ac:dyDescent="0.3">
      <c r="A936" t="s">
        <v>2018</v>
      </c>
      <c r="B936" t="s">
        <v>2019</v>
      </c>
      <c r="C936" t="str">
        <f>IFERROR(VLOOKUP(Table1[[#This Row],[Ticker]],[1]!Table1[[Symbol]:[Industry]],2,FALSE),"-")</f>
        <v>-</v>
      </c>
      <c r="E936">
        <v>2864.75</v>
      </c>
      <c r="F936">
        <v>572.95000000000005</v>
      </c>
      <c r="G936">
        <v>146.275914808236</v>
      </c>
      <c r="H936">
        <v>0.36410578076502997</v>
      </c>
      <c r="I936">
        <v>162.585246900258</v>
      </c>
      <c r="J936">
        <v>-9.6064155244387308</v>
      </c>
      <c r="K936">
        <v>546.38594207796496</v>
      </c>
      <c r="M936">
        <v>44.340136157864002</v>
      </c>
      <c r="N936">
        <v>0.52131311350144005</v>
      </c>
      <c r="O936">
        <v>25.0981761061174</v>
      </c>
      <c r="P936">
        <v>186.47499999999999</v>
      </c>
    </row>
    <row r="937" spans="1:17" hidden="1" x14ac:dyDescent="0.3">
      <c r="A937" t="s">
        <v>2020</v>
      </c>
      <c r="B937" t="s">
        <v>2021</v>
      </c>
      <c r="C937" t="str">
        <f>IFERROR(VLOOKUP(Table1[[#This Row],[Ticker]],[1]!Table1[[Symbol]:[Industry]],2,FALSE),"-")</f>
        <v>-</v>
      </c>
      <c r="D937" t="s">
        <v>275</v>
      </c>
      <c r="E937">
        <v>2859.8893634000001</v>
      </c>
      <c r="F937">
        <v>266.8</v>
      </c>
      <c r="G937">
        <v>28.423702590209</v>
      </c>
      <c r="H937">
        <v>-9.7156705356712401</v>
      </c>
      <c r="I937">
        <v>-22.035158676420501</v>
      </c>
      <c r="J937">
        <v>-5.92402011350993</v>
      </c>
      <c r="K937">
        <v>271.82181115978602</v>
      </c>
      <c r="L937">
        <v>260.98044192430098</v>
      </c>
      <c r="M937">
        <v>35.925657722372897</v>
      </c>
      <c r="N937">
        <v>0.74603568286341604</v>
      </c>
      <c r="O937">
        <v>27.248875562218799</v>
      </c>
      <c r="P937">
        <v>58.3382789317507</v>
      </c>
      <c r="Q937">
        <v>1.7578883012619E-2</v>
      </c>
    </row>
    <row r="938" spans="1:17" hidden="1" x14ac:dyDescent="0.3">
      <c r="A938" t="s">
        <v>2022</v>
      </c>
      <c r="B938" t="s">
        <v>2023</v>
      </c>
      <c r="C938" t="str">
        <f>IFERROR(VLOOKUP(Table1[[#This Row],[Ticker]],[1]!Table1[[Symbol]:[Industry]],2,FALSE),"-")</f>
        <v>-</v>
      </c>
      <c r="D938" t="s">
        <v>126</v>
      </c>
      <c r="E938">
        <v>2858.803124085</v>
      </c>
      <c r="F938">
        <v>44.51</v>
      </c>
      <c r="G938">
        <v>96.550350898461502</v>
      </c>
      <c r="H938">
        <v>7.8979264501586801</v>
      </c>
      <c r="I938">
        <v>-5.0235001446584198</v>
      </c>
      <c r="J938">
        <v>-8.1858296524448395</v>
      </c>
      <c r="K938">
        <v>42.351256790334403</v>
      </c>
      <c r="L938">
        <v>38.208954529725901</v>
      </c>
      <c r="M938">
        <v>51.078041320956501</v>
      </c>
      <c r="N938">
        <v>3.2878759628278398</v>
      </c>
      <c r="O938">
        <v>52.662323073466602</v>
      </c>
      <c r="P938">
        <v>139.30107526881699</v>
      </c>
      <c r="Q938">
        <v>7.2457657601556993E-2</v>
      </c>
    </row>
    <row r="939" spans="1:17" x14ac:dyDescent="0.3">
      <c r="A939" t="s">
        <v>2024</v>
      </c>
      <c r="B939" t="s">
        <v>2025</v>
      </c>
      <c r="C939" t="str">
        <f>IFERROR(VLOOKUP(Table1[[#This Row],[Ticker]],[1]!Table1[[Symbol]:[Industry]],2,FALSE),"-")</f>
        <v>-</v>
      </c>
      <c r="D939" t="s">
        <v>1793</v>
      </c>
      <c r="E939">
        <v>2853.9470387000001</v>
      </c>
      <c r="F939">
        <v>15.5</v>
      </c>
      <c r="G939">
        <v>-22.530572887513401</v>
      </c>
      <c r="H939">
        <v>-10.8367877903994</v>
      </c>
      <c r="I939">
        <v>-26.464302649290701</v>
      </c>
      <c r="J939">
        <v>-5.7416513378970802</v>
      </c>
      <c r="K939">
        <v>16.4378984513658</v>
      </c>
      <c r="L939">
        <v>17.8096447787897</v>
      </c>
      <c r="M939">
        <v>41.473683647725402</v>
      </c>
      <c r="N939">
        <v>0.72421220536729802</v>
      </c>
      <c r="O939">
        <v>68.064516129032199</v>
      </c>
      <c r="P939">
        <v>20.622568093385201</v>
      </c>
      <c r="Q939">
        <v>1.3895755623685E-2</v>
      </c>
    </row>
    <row r="940" spans="1:17" hidden="1" x14ac:dyDescent="0.3">
      <c r="A940" t="s">
        <v>2026</v>
      </c>
      <c r="B940" t="s">
        <v>2027</v>
      </c>
      <c r="C940" t="str">
        <f>IFERROR(VLOOKUP(Table1[[#This Row],[Ticker]],[1]!Table1[[Symbol]:[Industry]],2,FALSE),"-")</f>
        <v>-</v>
      </c>
      <c r="D940" t="s">
        <v>62</v>
      </c>
      <c r="E940">
        <v>2847.7208722680002</v>
      </c>
      <c r="F940">
        <v>55.71</v>
      </c>
      <c r="G940">
        <v>54.9083795205052</v>
      </c>
      <c r="H940">
        <v>5.2807388502701604</v>
      </c>
      <c r="I940">
        <v>3.0988108202317002</v>
      </c>
      <c r="J940">
        <v>-3.4919998087183601</v>
      </c>
      <c r="K940">
        <v>50.247176723678599</v>
      </c>
      <c r="L940">
        <v>45.307180295481203</v>
      </c>
      <c r="M940">
        <v>60.863697187585998</v>
      </c>
      <c r="N940">
        <v>2.4930165334177401</v>
      </c>
      <c r="O940">
        <v>7.34159037874708</v>
      </c>
      <c r="P940">
        <v>94.790209790209701</v>
      </c>
      <c r="Q940">
        <v>-2.3440713485990999E-2</v>
      </c>
    </row>
    <row r="941" spans="1:17" hidden="1" x14ac:dyDescent="0.3">
      <c r="A941" t="s">
        <v>2028</v>
      </c>
      <c r="B941" t="s">
        <v>2029</v>
      </c>
      <c r="C941" t="str">
        <f>IFERROR(VLOOKUP(Table1[[#This Row],[Ticker]],[1]!Table1[[Symbol]:[Industry]],2,FALSE),"-")</f>
        <v>-</v>
      </c>
      <c r="D941" t="s">
        <v>218</v>
      </c>
      <c r="E941">
        <v>2821.5053256799902</v>
      </c>
      <c r="F941">
        <v>438.8</v>
      </c>
      <c r="G941">
        <v>214.92118069669201</v>
      </c>
      <c r="H941">
        <v>-2.0185410069056999</v>
      </c>
      <c r="I941">
        <v>76.953278754638802</v>
      </c>
      <c r="J941">
        <v>-10.8581599487164</v>
      </c>
      <c r="K941">
        <v>410.175776556453</v>
      </c>
      <c r="L941">
        <v>314.008878870888</v>
      </c>
      <c r="M941">
        <v>45.572403543690903</v>
      </c>
      <c r="N941">
        <v>0.98765303857700504</v>
      </c>
      <c r="O941">
        <v>13.0925250683682</v>
      </c>
      <c r="P941">
        <v>244.021952175617</v>
      </c>
      <c r="Q941">
        <v>0.159497298359045</v>
      </c>
    </row>
    <row r="942" spans="1:17" hidden="1" x14ac:dyDescent="0.3">
      <c r="A942" t="s">
        <v>2030</v>
      </c>
      <c r="B942" t="s">
        <v>2031</v>
      </c>
      <c r="C942" t="str">
        <f>IFERROR(VLOOKUP(Table1[[#This Row],[Ticker]],[1]!Table1[[Symbol]:[Industry]],2,FALSE),"-")</f>
        <v>-</v>
      </c>
      <c r="D942" t="s">
        <v>21</v>
      </c>
      <c r="E942">
        <v>2821.4865140000002</v>
      </c>
      <c r="F942">
        <v>280.10000000000002</v>
      </c>
      <c r="G942">
        <v>-31.204227035735599</v>
      </c>
      <c r="H942">
        <v>0.70976896584836902</v>
      </c>
      <c r="I942">
        <v>-22.456204282941201</v>
      </c>
      <c r="J942">
        <v>-8.2929836262983407</v>
      </c>
      <c r="K942">
        <v>272.64779219064798</v>
      </c>
      <c r="L942">
        <v>280.033975795804</v>
      </c>
      <c r="M942">
        <v>52.284195428217402</v>
      </c>
      <c r="N942">
        <v>1.33157532370596</v>
      </c>
      <c r="O942">
        <v>43.5915744377008</v>
      </c>
      <c r="P942">
        <v>33.412717313646098</v>
      </c>
      <c r="Q942">
        <v>0.14173244922273701</v>
      </c>
    </row>
    <row r="943" spans="1:17" hidden="1" x14ac:dyDescent="0.3">
      <c r="A943" t="s">
        <v>2032</v>
      </c>
      <c r="B943" t="s">
        <v>2033</v>
      </c>
      <c r="C943" t="str">
        <f>IFERROR(VLOOKUP(Table1[[#This Row],[Ticker]],[1]!Table1[[Symbol]:[Industry]],2,FALSE),"-")</f>
        <v>-</v>
      </c>
      <c r="D943" t="s">
        <v>1934</v>
      </c>
      <c r="E943">
        <v>2811.3218594999998</v>
      </c>
      <c r="F943">
        <v>702.75</v>
      </c>
      <c r="G943">
        <v>6013.6784923530104</v>
      </c>
      <c r="H943">
        <v>-21.895774591232701</v>
      </c>
      <c r="I943">
        <v>448.86560598477797</v>
      </c>
      <c r="J943">
        <v>-6.9503011078790502</v>
      </c>
      <c r="K943">
        <v>656.555312263063</v>
      </c>
      <c r="L943">
        <v>297.42802482352801</v>
      </c>
      <c r="M943">
        <v>37.569201056407998</v>
      </c>
      <c r="N943">
        <v>0.60200635988353601</v>
      </c>
      <c r="O943">
        <v>34.998221273568099</v>
      </c>
    </row>
    <row r="944" spans="1:17" hidden="1" x14ac:dyDescent="0.3">
      <c r="A944" t="s">
        <v>2034</v>
      </c>
      <c r="B944" t="s">
        <v>2035</v>
      </c>
      <c r="C944" t="str">
        <f>IFERROR(VLOOKUP(Table1[[#This Row],[Ticker]],[1]!Table1[[Symbol]:[Industry]],2,FALSE),"-")</f>
        <v>-</v>
      </c>
      <c r="D944" t="s">
        <v>620</v>
      </c>
      <c r="E944">
        <v>2808.1212421649998</v>
      </c>
      <c r="F944">
        <v>2369.5500000000002</v>
      </c>
      <c r="G944">
        <v>0.84293648539156796</v>
      </c>
      <c r="H944">
        <v>1.5201237029464699E-2</v>
      </c>
      <c r="I944">
        <v>-2.1481776739504101</v>
      </c>
      <c r="J944">
        <v>-2.5402468605717901</v>
      </c>
      <c r="K944">
        <v>2353.0376995605502</v>
      </c>
      <c r="L944">
        <v>2297.0643366545</v>
      </c>
      <c r="M944">
        <v>51.839550502832601</v>
      </c>
      <c r="N944">
        <v>0.99306870002761705</v>
      </c>
      <c r="O944">
        <v>22.331244329092002</v>
      </c>
      <c r="P944">
        <v>30.266630016492499</v>
      </c>
      <c r="Q944">
        <v>5.1424141768176002E-2</v>
      </c>
    </row>
    <row r="945" spans="1:17" hidden="1" x14ac:dyDescent="0.3">
      <c r="A945" t="s">
        <v>2036</v>
      </c>
      <c r="B945" t="s">
        <v>2037</v>
      </c>
      <c r="C945" t="str">
        <f>IFERROR(VLOOKUP(Table1[[#This Row],[Ticker]],[1]!Table1[[Symbol]:[Industry]],2,FALSE),"-")</f>
        <v>-</v>
      </c>
      <c r="D945" t="s">
        <v>613</v>
      </c>
      <c r="E945">
        <v>2805.2746950000001</v>
      </c>
      <c r="F945">
        <v>638.25</v>
      </c>
      <c r="G945">
        <v>-1.05353493449666</v>
      </c>
      <c r="H945">
        <v>16.006653258426098</v>
      </c>
      <c r="I945">
        <v>4.4007369906725602</v>
      </c>
      <c r="J945">
        <v>-4.2672202675197104</v>
      </c>
      <c r="K945">
        <v>573.27188003418803</v>
      </c>
      <c r="L945">
        <v>534.17151454290899</v>
      </c>
      <c r="M945">
        <v>60.269634408071298</v>
      </c>
      <c r="N945">
        <v>1.68345869059723</v>
      </c>
      <c r="O945">
        <v>9.0246768507638002</v>
      </c>
      <c r="P945">
        <v>40.274725274725199</v>
      </c>
      <c r="Q945">
        <v>-3.480376639906E-3</v>
      </c>
    </row>
    <row r="946" spans="1:17" hidden="1" x14ac:dyDescent="0.3">
      <c r="A946" t="s">
        <v>2038</v>
      </c>
      <c r="B946" t="s">
        <v>2039</v>
      </c>
      <c r="C946" t="str">
        <f>IFERROR(VLOOKUP(Table1[[#This Row],[Ticker]],[1]!Table1[[Symbol]:[Industry]],2,FALSE),"-")</f>
        <v>-</v>
      </c>
      <c r="D946" t="s">
        <v>286</v>
      </c>
      <c r="E946">
        <v>2802.3078203250002</v>
      </c>
      <c r="F946">
        <v>919.75</v>
      </c>
      <c r="G946">
        <v>46.833098960056702</v>
      </c>
      <c r="H946">
        <v>21.101720640242899</v>
      </c>
      <c r="I946">
        <v>91.517845342728904</v>
      </c>
      <c r="J946">
        <v>-3.5642100413926801</v>
      </c>
      <c r="K946">
        <v>803.08488934176205</v>
      </c>
      <c r="L946">
        <v>663.90485931349201</v>
      </c>
      <c r="M946">
        <v>69.645623304044904</v>
      </c>
      <c r="N946">
        <v>1.45542437991464</v>
      </c>
      <c r="O946">
        <v>3.0660505572166401</v>
      </c>
      <c r="P946">
        <v>122.269212179796</v>
      </c>
      <c r="Q946">
        <v>9.1705160966969998E-2</v>
      </c>
    </row>
    <row r="947" spans="1:17" x14ac:dyDescent="0.3">
      <c r="A947" t="s">
        <v>2040</v>
      </c>
      <c r="B947" t="s">
        <v>2041</v>
      </c>
      <c r="C947" t="str">
        <f>IFERROR(VLOOKUP(Table1[[#This Row],[Ticker]],[1]!Table1[[Symbol]:[Industry]],2,FALSE),"-")</f>
        <v>-</v>
      </c>
      <c r="D947" t="s">
        <v>207</v>
      </c>
      <c r="E947">
        <v>2801.7139076499998</v>
      </c>
      <c r="F947">
        <v>178.7</v>
      </c>
      <c r="G947">
        <v>2.6077422988997201</v>
      </c>
      <c r="H947">
        <v>-20.666947518581601</v>
      </c>
      <c r="I947">
        <v>-9.2876344556733805</v>
      </c>
      <c r="J947">
        <v>-7.7789701733835503</v>
      </c>
      <c r="K947">
        <v>186.99629187064701</v>
      </c>
      <c r="L947">
        <v>186.847641511505</v>
      </c>
      <c r="M947">
        <v>59.995144012804701</v>
      </c>
      <c r="N947">
        <v>0.84618609652073495</v>
      </c>
      <c r="O947">
        <v>58.365976496922201</v>
      </c>
      <c r="P947">
        <v>34.360902255638997</v>
      </c>
      <c r="Q947">
        <v>-2.9015673672876E-2</v>
      </c>
    </row>
    <row r="948" spans="1:17" hidden="1" x14ac:dyDescent="0.3">
      <c r="A948" t="s">
        <v>2042</v>
      </c>
      <c r="B948" t="s">
        <v>2043</v>
      </c>
      <c r="C948" t="str">
        <f>IFERROR(VLOOKUP(Table1[[#This Row],[Ticker]],[1]!Table1[[Symbol]:[Industry]],2,FALSE),"-")</f>
        <v>-</v>
      </c>
      <c r="D948" t="s">
        <v>46</v>
      </c>
      <c r="E948">
        <v>2782.2088873349999</v>
      </c>
      <c r="F948">
        <v>413.85</v>
      </c>
      <c r="G948">
        <v>136.371425185194</v>
      </c>
      <c r="H948">
        <v>13.9085444112371</v>
      </c>
      <c r="I948">
        <v>70.788658973749605</v>
      </c>
      <c r="J948">
        <v>-8.1264724322684891</v>
      </c>
      <c r="K948">
        <v>348.41955584748598</v>
      </c>
      <c r="L948">
        <v>277.05140734932098</v>
      </c>
      <c r="M948">
        <v>72.456394047324395</v>
      </c>
      <c r="N948">
        <v>1.73020413051643</v>
      </c>
      <c r="O948">
        <v>3.6607466473359702</v>
      </c>
      <c r="P948">
        <v>171.19921363040601</v>
      </c>
      <c r="Q948">
        <v>1.2196427450816999E-2</v>
      </c>
    </row>
    <row r="949" spans="1:17" hidden="1" x14ac:dyDescent="0.3">
      <c r="A949" t="s">
        <v>2044</v>
      </c>
      <c r="B949" t="s">
        <v>2045</v>
      </c>
      <c r="C949" t="str">
        <f>IFERROR(VLOOKUP(Table1[[#This Row],[Ticker]],[1]!Table1[[Symbol]:[Industry]],2,FALSE),"-")</f>
        <v>-</v>
      </c>
      <c r="D949" t="s">
        <v>24</v>
      </c>
      <c r="E949">
        <v>2775.178214478</v>
      </c>
      <c r="F949">
        <v>53.91</v>
      </c>
      <c r="G949">
        <v>-48.483559003011898</v>
      </c>
      <c r="H949">
        <v>-5.2003623741575202</v>
      </c>
      <c r="I949">
        <v>-31.9474328383032</v>
      </c>
      <c r="J949">
        <v>-6.0079550497668102</v>
      </c>
      <c r="K949">
        <v>55.708917567399403</v>
      </c>
      <c r="M949">
        <v>49.057537309135398</v>
      </c>
      <c r="N949">
        <v>1.35252147690191</v>
      </c>
      <c r="O949">
        <v>52.847338156186197</v>
      </c>
      <c r="P949">
        <v>10.0204081632653</v>
      </c>
    </row>
    <row r="950" spans="1:17" hidden="1" x14ac:dyDescent="0.3">
      <c r="A950" t="s">
        <v>2046</v>
      </c>
      <c r="B950" t="s">
        <v>2047</v>
      </c>
      <c r="C950" t="str">
        <f>IFERROR(VLOOKUP(Table1[[#This Row],[Ticker]],[1]!Table1[[Symbol]:[Industry]],2,FALSE),"-")</f>
        <v>-</v>
      </c>
      <c r="E950">
        <v>2764.866861555</v>
      </c>
      <c r="F950">
        <v>1198.6500000000001</v>
      </c>
      <c r="G950">
        <v>-25.7330924957412</v>
      </c>
      <c r="H950">
        <v>-5.2395066661724297</v>
      </c>
      <c r="I950">
        <v>-18.960625940328502</v>
      </c>
      <c r="J950">
        <v>-4.3749209205847803</v>
      </c>
      <c r="K950">
        <v>1177.02238976794</v>
      </c>
      <c r="L950">
        <v>1222.50881557659</v>
      </c>
      <c r="M950">
        <v>65.700098742860604</v>
      </c>
      <c r="N950">
        <v>1.3557702834480601</v>
      </c>
      <c r="O950">
        <v>21.052851124181299</v>
      </c>
      <c r="P950">
        <v>9.8670944087992698</v>
      </c>
      <c r="Q950">
        <v>-2.9472758377132001E-2</v>
      </c>
    </row>
    <row r="951" spans="1:17" hidden="1" x14ac:dyDescent="0.3">
      <c r="A951" t="s">
        <v>2048</v>
      </c>
      <c r="B951" t="s">
        <v>2049</v>
      </c>
      <c r="C951" t="str">
        <f>IFERROR(VLOOKUP(Table1[[#This Row],[Ticker]],[1]!Table1[[Symbol]:[Industry]],2,FALSE),"-")</f>
        <v>-</v>
      </c>
      <c r="D951" t="s">
        <v>613</v>
      </c>
      <c r="E951">
        <v>2753.8235332630002</v>
      </c>
      <c r="F951">
        <v>186.89</v>
      </c>
      <c r="G951">
        <v>-50.244637798270098</v>
      </c>
      <c r="H951">
        <v>1.3619037246939401</v>
      </c>
      <c r="I951">
        <v>-43.021467728038502</v>
      </c>
      <c r="J951">
        <v>6.5281850698703598</v>
      </c>
      <c r="K951">
        <v>185.79776298099301</v>
      </c>
      <c r="M951">
        <v>62.200889335293802</v>
      </c>
      <c r="N951">
        <v>1.93767544406459</v>
      </c>
      <c r="O951">
        <v>66.943121622344705</v>
      </c>
      <c r="P951">
        <v>29.7847222222222</v>
      </c>
    </row>
    <row r="952" spans="1:17" hidden="1" x14ac:dyDescent="0.3">
      <c r="A952" t="s">
        <v>2050</v>
      </c>
      <c r="B952" t="s">
        <v>2051</v>
      </c>
      <c r="C952" t="str">
        <f>IFERROR(VLOOKUP(Table1[[#This Row],[Ticker]],[1]!Table1[[Symbol]:[Industry]],2,FALSE),"-")</f>
        <v>-</v>
      </c>
      <c r="D952" t="s">
        <v>267</v>
      </c>
      <c r="E952">
        <v>2749.4661575700002</v>
      </c>
      <c r="F952">
        <v>6298.45</v>
      </c>
      <c r="G952">
        <v>215.12755719844901</v>
      </c>
      <c r="H952">
        <v>20.2551869897407</v>
      </c>
      <c r="I952">
        <v>80.230192187281403</v>
      </c>
      <c r="J952">
        <v>16.533570777846698</v>
      </c>
      <c r="K952">
        <v>4606.1504367331399</v>
      </c>
      <c r="L952">
        <v>3720.6851904087998</v>
      </c>
      <c r="M952">
        <v>84.825369213425901</v>
      </c>
      <c r="N952">
        <v>3.0519920627882202</v>
      </c>
      <c r="O952">
        <v>4.5717597186609202</v>
      </c>
      <c r="P952">
        <v>252.844458138427</v>
      </c>
      <c r="Q952">
        <v>0.11485706609518601</v>
      </c>
    </row>
    <row r="953" spans="1:17" hidden="1" x14ac:dyDescent="0.3">
      <c r="A953" t="s">
        <v>2052</v>
      </c>
      <c r="B953" t="s">
        <v>2053</v>
      </c>
      <c r="C953" t="str">
        <f>IFERROR(VLOOKUP(Table1[[#This Row],[Ticker]],[1]!Table1[[Symbol]:[Industry]],2,FALSE),"-")</f>
        <v>-</v>
      </c>
      <c r="E953">
        <v>2747.6731776000001</v>
      </c>
      <c r="F953">
        <v>552</v>
      </c>
      <c r="G953">
        <v>169.024910792171</v>
      </c>
      <c r="H953">
        <v>25.203589424531099</v>
      </c>
      <c r="I953">
        <v>38.398742703858296</v>
      </c>
      <c r="J953">
        <v>-14.1236255236595</v>
      </c>
      <c r="K953">
        <v>457.76844835830201</v>
      </c>
      <c r="L953">
        <v>365.400688429539</v>
      </c>
      <c r="M953">
        <v>58.605717810508096</v>
      </c>
      <c r="N953">
        <v>1.1962202495488099</v>
      </c>
      <c r="O953">
        <v>11.9565217391304</v>
      </c>
      <c r="P953">
        <v>234.14043583535101</v>
      </c>
    </row>
    <row r="954" spans="1:17" hidden="1" x14ac:dyDescent="0.3">
      <c r="A954" t="s">
        <v>2054</v>
      </c>
      <c r="B954" t="s">
        <v>2055</v>
      </c>
      <c r="C954" t="str">
        <f>IFERROR(VLOOKUP(Table1[[#This Row],[Ticker]],[1]!Table1[[Symbol]:[Industry]],2,FALSE),"-")</f>
        <v>-</v>
      </c>
      <c r="D954" t="s">
        <v>98</v>
      </c>
      <c r="E954">
        <v>2742.9596999999999</v>
      </c>
      <c r="F954">
        <v>411.3</v>
      </c>
      <c r="G954">
        <v>236.300984650906</v>
      </c>
      <c r="H954">
        <v>-7.7891516524333602</v>
      </c>
      <c r="I954">
        <v>78.537103285407696</v>
      </c>
      <c r="J954">
        <v>-6.2259546407910999</v>
      </c>
      <c r="K954">
        <v>410.94352589860802</v>
      </c>
      <c r="L954">
        <v>321.504461369799</v>
      </c>
      <c r="M954">
        <v>52.946532788987099</v>
      </c>
      <c r="N954">
        <v>0.76618972395847196</v>
      </c>
      <c r="O954">
        <v>24.945295404814001</v>
      </c>
      <c r="P954">
        <v>271.48878518741498</v>
      </c>
      <c r="Q954">
        <v>0.234185535937811</v>
      </c>
    </row>
    <row r="955" spans="1:17" x14ac:dyDescent="0.3">
      <c r="A955" t="s">
        <v>2056</v>
      </c>
      <c r="B955" t="s">
        <v>2057</v>
      </c>
      <c r="C955" t="str">
        <f>IFERROR(VLOOKUP(Table1[[#This Row],[Ticker]],[1]!Table1[[Symbol]:[Industry]],2,FALSE),"-")</f>
        <v>-</v>
      </c>
      <c r="D955" t="s">
        <v>278</v>
      </c>
      <c r="E955">
        <v>2740.4023649999999</v>
      </c>
      <c r="F955">
        <v>885.1</v>
      </c>
      <c r="G955">
        <v>19.2460573006171</v>
      </c>
      <c r="H955">
        <v>6.5876535871472601</v>
      </c>
      <c r="I955">
        <v>7.9780539529536796</v>
      </c>
      <c r="J955">
        <v>-5.6249083809330198</v>
      </c>
      <c r="K955">
        <v>841.88607531257605</v>
      </c>
      <c r="L955">
        <v>796.93352210526302</v>
      </c>
      <c r="M955">
        <v>53.904754535543901</v>
      </c>
      <c r="N955">
        <v>1.26475836342521</v>
      </c>
      <c r="O955">
        <v>10.270025985764301</v>
      </c>
      <c r="P955">
        <v>49.877233087799503</v>
      </c>
      <c r="Q955">
        <v>7.148498539858E-3</v>
      </c>
    </row>
    <row r="956" spans="1:17" hidden="1" x14ac:dyDescent="0.3">
      <c r="A956" t="s">
        <v>2058</v>
      </c>
      <c r="B956" t="s">
        <v>2059</v>
      </c>
      <c r="C956" t="str">
        <f>IFERROR(VLOOKUP(Table1[[#This Row],[Ticker]],[1]!Table1[[Symbol]:[Industry]],2,FALSE),"-")</f>
        <v>-</v>
      </c>
      <c r="D956" t="s">
        <v>414</v>
      </c>
      <c r="E956">
        <v>2730.8013500000002</v>
      </c>
      <c r="F956">
        <v>10642.25</v>
      </c>
      <c r="G956">
        <v>-48.059987223488299</v>
      </c>
      <c r="H956">
        <v>-6.7149151344650102</v>
      </c>
      <c r="I956">
        <v>-33.013081117033103</v>
      </c>
      <c r="J956">
        <v>-8.0234931510554794</v>
      </c>
      <c r="K956">
        <v>11095.5572819185</v>
      </c>
      <c r="L956">
        <v>12561.0637273051</v>
      </c>
      <c r="M956">
        <v>47.188086227653201</v>
      </c>
      <c r="N956">
        <v>1.9551855113579</v>
      </c>
      <c r="O956">
        <v>85.975240198266306</v>
      </c>
      <c r="P956">
        <v>6.9567489610605104</v>
      </c>
      <c r="Q956">
        <v>-9.4296067229834996E-2</v>
      </c>
    </row>
    <row r="957" spans="1:17" hidden="1" x14ac:dyDescent="0.3">
      <c r="A957" t="s">
        <v>2060</v>
      </c>
      <c r="B957" t="s">
        <v>2061</v>
      </c>
      <c r="C957" t="str">
        <f>IFERROR(VLOOKUP(Table1[[#This Row],[Ticker]],[1]!Table1[[Symbol]:[Industry]],2,FALSE),"-")</f>
        <v>-</v>
      </c>
      <c r="E957">
        <v>2725.8639887999998</v>
      </c>
      <c r="F957">
        <v>1104</v>
      </c>
      <c r="G957">
        <v>10.220132116047299</v>
      </c>
      <c r="H957">
        <v>-1.6809837414784099</v>
      </c>
      <c r="I957">
        <v>35.168141174933901</v>
      </c>
      <c r="J957">
        <v>-2.7912898593606799</v>
      </c>
      <c r="K957">
        <v>1059.90930772143</v>
      </c>
      <c r="L957">
        <v>928.95768240266398</v>
      </c>
      <c r="M957">
        <v>68.636141475058494</v>
      </c>
      <c r="N957">
        <v>0.84838186230532897</v>
      </c>
      <c r="O957">
        <v>10.869565217391299</v>
      </c>
      <c r="P957">
        <v>84.015334611217597</v>
      </c>
      <c r="Q957">
        <v>-1.5642145097459999E-3</v>
      </c>
    </row>
    <row r="958" spans="1:17" hidden="1" x14ac:dyDescent="0.3">
      <c r="A958" t="s">
        <v>2062</v>
      </c>
      <c r="B958" t="s">
        <v>2063</v>
      </c>
      <c r="C958" t="str">
        <f>IFERROR(VLOOKUP(Table1[[#This Row],[Ticker]],[1]!Table1[[Symbol]:[Industry]],2,FALSE),"-")</f>
        <v>-</v>
      </c>
      <c r="D958" t="s">
        <v>1489</v>
      </c>
      <c r="E958">
        <v>2722.1881110300001</v>
      </c>
      <c r="F958">
        <v>360.45</v>
      </c>
      <c r="G958">
        <v>4.8737574092690599</v>
      </c>
      <c r="H958">
        <v>16.6968468663839</v>
      </c>
      <c r="I958">
        <v>16.136906554302701</v>
      </c>
      <c r="J958">
        <v>4.7251089503711903</v>
      </c>
      <c r="K958">
        <v>329.68373671946</v>
      </c>
      <c r="L958">
        <v>306.94855138395002</v>
      </c>
      <c r="M958">
        <v>56.445753806952197</v>
      </c>
      <c r="N958">
        <v>2.9498130989061102</v>
      </c>
      <c r="O958">
        <v>10.694964627548901</v>
      </c>
      <c r="P958">
        <v>47.664891437935196</v>
      </c>
      <c r="Q958">
        <v>-1.1684837441244E-2</v>
      </c>
    </row>
    <row r="959" spans="1:17" x14ac:dyDescent="0.3">
      <c r="A959" t="s">
        <v>2064</v>
      </c>
      <c r="B959" t="s">
        <v>2065</v>
      </c>
      <c r="C959" t="str">
        <f>IFERROR(VLOOKUP(Table1[[#This Row],[Ticker]],[1]!Table1[[Symbol]:[Industry]],2,FALSE),"-")</f>
        <v>-</v>
      </c>
      <c r="D959" t="s">
        <v>866</v>
      </c>
      <c r="E959">
        <v>2718.5935708799998</v>
      </c>
      <c r="F959">
        <v>316.8</v>
      </c>
      <c r="G959">
        <v>21.5145609093499</v>
      </c>
      <c r="H959">
        <v>15.668900659304599</v>
      </c>
      <c r="I959">
        <v>-9.0663553567410702</v>
      </c>
      <c r="J959">
        <v>-1.9121882625893001</v>
      </c>
      <c r="K959">
        <v>282.54640250931902</v>
      </c>
      <c r="L959">
        <v>283.15172051661801</v>
      </c>
      <c r="M959">
        <v>65.798834856568902</v>
      </c>
      <c r="N959">
        <v>2.4310262686098101</v>
      </c>
      <c r="O959">
        <v>20.407196969696901</v>
      </c>
      <c r="P959">
        <v>56.870512503094801</v>
      </c>
      <c r="Q959">
        <v>6.1318104123346998E-2</v>
      </c>
    </row>
    <row r="960" spans="1:17" x14ac:dyDescent="0.3">
      <c r="A960" t="s">
        <v>2066</v>
      </c>
      <c r="B960" t="s">
        <v>2067</v>
      </c>
      <c r="C960" t="str">
        <f>IFERROR(VLOOKUP(Table1[[#This Row],[Ticker]],[1]!Table1[[Symbol]:[Industry]],2,FALSE),"-")</f>
        <v>-</v>
      </c>
      <c r="D960" t="s">
        <v>46</v>
      </c>
      <c r="E960">
        <v>2718.2376088699998</v>
      </c>
      <c r="F960">
        <v>685.7</v>
      </c>
      <c r="G960">
        <v>-30.534452553944799</v>
      </c>
      <c r="H960">
        <v>0.31877514776550098</v>
      </c>
      <c r="I960">
        <v>-20.975856254712301</v>
      </c>
      <c r="J960">
        <v>0.54349673623942696</v>
      </c>
      <c r="K960">
        <v>666.41846168992697</v>
      </c>
      <c r="L960">
        <v>700.27583992526297</v>
      </c>
      <c r="M960">
        <v>68.348722188324004</v>
      </c>
      <c r="N960">
        <v>0.82329759154771898</v>
      </c>
      <c r="O960">
        <v>23.377570366049198</v>
      </c>
      <c r="P960">
        <v>14.302383730621701</v>
      </c>
      <c r="Q960">
        <v>1.9734731856506E-2</v>
      </c>
    </row>
    <row r="961" spans="1:17" hidden="1" x14ac:dyDescent="0.3">
      <c r="A961" t="s">
        <v>2068</v>
      </c>
      <c r="B961" t="s">
        <v>2069</v>
      </c>
      <c r="C961" t="str">
        <f>IFERROR(VLOOKUP(Table1[[#This Row],[Ticker]],[1]!Table1[[Symbol]:[Industry]],2,FALSE),"-")</f>
        <v>-</v>
      </c>
      <c r="D961" t="s">
        <v>62</v>
      </c>
      <c r="E961">
        <v>2716.119738375</v>
      </c>
      <c r="F961">
        <v>1642.25</v>
      </c>
      <c r="G961">
        <v>56.954705734596402</v>
      </c>
      <c r="H961">
        <v>5.6520810830057897</v>
      </c>
      <c r="I961">
        <v>10.6166789763091</v>
      </c>
      <c r="J961">
        <v>1.28095726277626</v>
      </c>
      <c r="K961">
        <v>1521.0618084443499</v>
      </c>
      <c r="L961">
        <v>1411.7036996588599</v>
      </c>
      <c r="M961">
        <v>75.141448306231396</v>
      </c>
      <c r="N961">
        <v>1.2177158934410299</v>
      </c>
      <c r="O961">
        <v>5.9521997259856798</v>
      </c>
      <c r="P961">
        <v>84.605440647481998</v>
      </c>
      <c r="Q961">
        <v>0.143541589644503</v>
      </c>
    </row>
    <row r="962" spans="1:17" x14ac:dyDescent="0.3">
      <c r="A962" t="s">
        <v>2070</v>
      </c>
      <c r="B962" t="s">
        <v>2071</v>
      </c>
      <c r="C962" t="str">
        <f>IFERROR(VLOOKUP(Table1[[#This Row],[Ticker]],[1]!Table1[[Symbol]:[Industry]],2,FALSE),"-")</f>
        <v>-</v>
      </c>
      <c r="D962" t="s">
        <v>414</v>
      </c>
      <c r="E962">
        <v>2715.6744627099902</v>
      </c>
      <c r="F962">
        <v>54.23</v>
      </c>
      <c r="G962">
        <v>-33.959450455431202</v>
      </c>
      <c r="H962">
        <v>-3.1283651432817901</v>
      </c>
      <c r="I962">
        <v>-39.303554774257101</v>
      </c>
      <c r="J962">
        <v>-5.7621762608592402</v>
      </c>
      <c r="K962">
        <v>56.162396411766203</v>
      </c>
      <c r="L962">
        <v>63.111459751899098</v>
      </c>
      <c r="M962">
        <v>44.944957650740101</v>
      </c>
      <c r="N962">
        <v>0.39685081334460898</v>
      </c>
      <c r="O962">
        <v>54.988014014383097</v>
      </c>
      <c r="P962">
        <v>12.7442827442827</v>
      </c>
    </row>
    <row r="963" spans="1:17" x14ac:dyDescent="0.3">
      <c r="A963" t="s">
        <v>2072</v>
      </c>
      <c r="B963" t="s">
        <v>2073</v>
      </c>
      <c r="C963" t="str">
        <f>IFERROR(VLOOKUP(Table1[[#This Row],[Ticker]],[1]!Table1[[Symbol]:[Industry]],2,FALSE),"-")</f>
        <v>-</v>
      </c>
      <c r="D963" t="s">
        <v>414</v>
      </c>
      <c r="E963">
        <v>2709.5582062399999</v>
      </c>
      <c r="F963">
        <v>1923.4</v>
      </c>
      <c r="G963">
        <v>-13.707074791623</v>
      </c>
      <c r="H963">
        <v>-0.29622294060634102</v>
      </c>
      <c r="I963">
        <v>-12.618524481904499</v>
      </c>
      <c r="J963">
        <v>-6.2626605463023299</v>
      </c>
      <c r="K963">
        <v>1841.1010743756401</v>
      </c>
      <c r="L963">
        <v>1846.9168388661001</v>
      </c>
      <c r="M963">
        <v>49.994168122970002</v>
      </c>
      <c r="N963">
        <v>1.96391913805484</v>
      </c>
      <c r="O963">
        <v>20.354580430487601</v>
      </c>
      <c r="P963">
        <v>25.630306988896098</v>
      </c>
      <c r="Q963">
        <v>-0.118106107362378</v>
      </c>
    </row>
    <row r="964" spans="1:17" hidden="1" x14ac:dyDescent="0.3">
      <c r="A964" t="s">
        <v>2074</v>
      </c>
      <c r="B964" t="s">
        <v>2075</v>
      </c>
      <c r="C964" t="str">
        <f>IFERROR(VLOOKUP(Table1[[#This Row],[Ticker]],[1]!Table1[[Symbol]:[Industry]],2,FALSE),"-")</f>
        <v>-</v>
      </c>
      <c r="D964" t="s">
        <v>535</v>
      </c>
      <c r="E964">
        <v>2708.92866422</v>
      </c>
      <c r="F964">
        <v>295.55</v>
      </c>
      <c r="G964">
        <v>-9.0542817622366591</v>
      </c>
      <c r="H964">
        <v>-2.8702908826551399</v>
      </c>
      <c r="I964">
        <v>-0.21457935935894801</v>
      </c>
      <c r="J964">
        <v>-0.74199084651495395</v>
      </c>
      <c r="K964">
        <v>271.32056665818197</v>
      </c>
      <c r="L964">
        <v>261.06942197201101</v>
      </c>
      <c r="M964">
        <v>75.797701906849099</v>
      </c>
      <c r="N964">
        <v>1.10847785181303</v>
      </c>
      <c r="O964">
        <v>7.9851125021146796</v>
      </c>
      <c r="P964">
        <v>38.755868544600901</v>
      </c>
      <c r="Q964">
        <v>8.7416687868033999E-2</v>
      </c>
    </row>
    <row r="965" spans="1:17" hidden="1" x14ac:dyDescent="0.3">
      <c r="A965" t="s">
        <v>2076</v>
      </c>
      <c r="B965" t="s">
        <v>2077</v>
      </c>
      <c r="C965" t="str">
        <f>IFERROR(VLOOKUP(Table1[[#This Row],[Ticker]],[1]!Table1[[Symbol]:[Industry]],2,FALSE),"-")</f>
        <v>-</v>
      </c>
      <c r="E965">
        <v>2701.270513382</v>
      </c>
      <c r="F965">
        <v>50.42</v>
      </c>
      <c r="G965">
        <v>7561.6443022347603</v>
      </c>
      <c r="H965">
        <v>56.243261171160903</v>
      </c>
      <c r="I965">
        <v>577.90898562182394</v>
      </c>
      <c r="J965">
        <v>8.1891592308445098</v>
      </c>
      <c r="K965">
        <v>36.187315333038804</v>
      </c>
      <c r="L965">
        <v>20.691205740035699</v>
      </c>
      <c r="M965">
        <v>96.673352458024198</v>
      </c>
      <c r="N965">
        <v>0.46304930877829498</v>
      </c>
      <c r="O965">
        <v>0</v>
      </c>
      <c r="P965">
        <v>7972.6118067978496</v>
      </c>
      <c r="Q965">
        <v>0.32172709664462601</v>
      </c>
    </row>
    <row r="966" spans="1:17" hidden="1" x14ac:dyDescent="0.3">
      <c r="A966" t="s">
        <v>2078</v>
      </c>
      <c r="B966" t="s">
        <v>2079</v>
      </c>
      <c r="C966" t="str">
        <f>IFERROR(VLOOKUP(Table1[[#This Row],[Ticker]],[1]!Table1[[Symbol]:[Industry]],2,FALSE),"-")</f>
        <v>-</v>
      </c>
      <c r="D966" t="s">
        <v>46</v>
      </c>
      <c r="E966">
        <v>2694.7016911999999</v>
      </c>
      <c r="F966">
        <v>2153.6</v>
      </c>
      <c r="G966">
        <v>60.891445605810397</v>
      </c>
      <c r="H966">
        <v>-11.268077992717799</v>
      </c>
      <c r="I966">
        <v>26.553565147042999</v>
      </c>
      <c r="J966">
        <v>-11.8885462743498</v>
      </c>
      <c r="K966">
        <v>2160.5544422828202</v>
      </c>
      <c r="L966">
        <v>1761.84340398271</v>
      </c>
      <c r="M966">
        <v>33.1566582144224</v>
      </c>
      <c r="N966">
        <v>0.53204715969989202</v>
      </c>
      <c r="O966">
        <v>18.4992570579494</v>
      </c>
      <c r="P966">
        <v>100.33488372092999</v>
      </c>
      <c r="Q966">
        <v>0.12978128545710399</v>
      </c>
    </row>
    <row r="967" spans="1:17" x14ac:dyDescent="0.3">
      <c r="A967" t="s">
        <v>2080</v>
      </c>
      <c r="B967" t="s">
        <v>2081</v>
      </c>
      <c r="C967" t="str">
        <f>IFERROR(VLOOKUP(Table1[[#This Row],[Ticker]],[1]!Table1[[Symbol]:[Industry]],2,FALSE),"-")</f>
        <v>-</v>
      </c>
      <c r="D967" t="s">
        <v>452</v>
      </c>
      <c r="E967">
        <v>2692.3773004499999</v>
      </c>
      <c r="F967">
        <v>81.5</v>
      </c>
      <c r="G967">
        <v>-22.6695918839246</v>
      </c>
      <c r="H967">
        <v>-11.007134983477901</v>
      </c>
      <c r="I967">
        <v>-19.692530877518902</v>
      </c>
      <c r="J967">
        <v>-3.8295967251461298</v>
      </c>
      <c r="K967">
        <v>84.613760815476894</v>
      </c>
      <c r="L967">
        <v>86.498169734871894</v>
      </c>
      <c r="M967">
        <v>46.004613653013401</v>
      </c>
      <c r="N967">
        <v>0.66310197275770699</v>
      </c>
      <c r="O967">
        <v>47.239263803680899</v>
      </c>
      <c r="P967">
        <v>30.295763389288499</v>
      </c>
      <c r="Q967">
        <v>1.214796029205E-2</v>
      </c>
    </row>
    <row r="968" spans="1:17" hidden="1" x14ac:dyDescent="0.3">
      <c r="A968" t="s">
        <v>2082</v>
      </c>
      <c r="B968" t="s">
        <v>2083</v>
      </c>
      <c r="C968" t="str">
        <f>IFERROR(VLOOKUP(Table1[[#This Row],[Ticker]],[1]!Table1[[Symbol]:[Industry]],2,FALSE),"-")</f>
        <v>-</v>
      </c>
      <c r="D968" t="s">
        <v>302</v>
      </c>
      <c r="E968">
        <v>2691.940196435</v>
      </c>
      <c r="F968">
        <v>1785.35</v>
      </c>
      <c r="G968">
        <v>71.079156445844006</v>
      </c>
      <c r="H968">
        <v>9.6314388925107899</v>
      </c>
      <c r="I968">
        <v>18.774497126094399</v>
      </c>
      <c r="J968">
        <v>11.214713427905499</v>
      </c>
      <c r="K968">
        <v>1553.67319368838</v>
      </c>
      <c r="L968">
        <v>1411.7706942785701</v>
      </c>
      <c r="M968">
        <v>84.072466427666498</v>
      </c>
      <c r="N968">
        <v>1.84163428911739</v>
      </c>
      <c r="O968">
        <v>2.9490015963256502</v>
      </c>
      <c r="P968">
        <v>98.372222222222206</v>
      </c>
      <c r="Q968">
        <v>2.2765908905577E-2</v>
      </c>
    </row>
    <row r="969" spans="1:17" hidden="1" x14ac:dyDescent="0.3">
      <c r="A969" t="s">
        <v>2084</v>
      </c>
      <c r="B969" t="s">
        <v>2085</v>
      </c>
      <c r="C969" t="str">
        <f>IFERROR(VLOOKUP(Table1[[#This Row],[Ticker]],[1]!Table1[[Symbol]:[Industry]],2,FALSE),"-")</f>
        <v>-</v>
      </c>
      <c r="D969" t="s">
        <v>542</v>
      </c>
      <c r="E969">
        <v>2684.8354313049999</v>
      </c>
      <c r="F969">
        <v>4203.95</v>
      </c>
      <c r="G969">
        <v>34.153249135510002</v>
      </c>
      <c r="H969">
        <v>7.73870508704446</v>
      </c>
      <c r="I969">
        <v>-0.44424168564724997</v>
      </c>
      <c r="J969">
        <v>-3.08210127335717</v>
      </c>
      <c r="K969">
        <v>3738.1846125780398</v>
      </c>
      <c r="L969">
        <v>3439.6166178030498</v>
      </c>
      <c r="M969">
        <v>66.543040094218895</v>
      </c>
      <c r="N969">
        <v>1.2890275190432301</v>
      </c>
      <c r="O969">
        <v>3.8059444094244701</v>
      </c>
      <c r="P969">
        <v>65.509842519684994</v>
      </c>
      <c r="Q969">
        <v>0.100448588019453</v>
      </c>
    </row>
    <row r="970" spans="1:17" x14ac:dyDescent="0.3">
      <c r="A970" t="s">
        <v>2086</v>
      </c>
      <c r="B970" t="s">
        <v>2087</v>
      </c>
      <c r="C970" t="str">
        <f>IFERROR(VLOOKUP(Table1[[#This Row],[Ticker]],[1]!Table1[[Symbol]:[Industry]],2,FALSE),"-")</f>
        <v>-</v>
      </c>
      <c r="D970" t="s">
        <v>378</v>
      </c>
      <c r="E970">
        <v>2679.3941771279901</v>
      </c>
      <c r="F970">
        <v>232.66</v>
      </c>
      <c r="G970">
        <v>-21.0187476246664</v>
      </c>
      <c r="H970">
        <v>-3.98407479815772</v>
      </c>
      <c r="I970">
        <v>-47.587165345005502</v>
      </c>
      <c r="J970">
        <v>-6.1862295313366999</v>
      </c>
      <c r="K970">
        <v>239.19692519237901</v>
      </c>
      <c r="L970">
        <v>272.82794858072998</v>
      </c>
      <c r="M970">
        <v>49.984470098589902</v>
      </c>
      <c r="N970">
        <v>0.82439585591254805</v>
      </c>
      <c r="O970">
        <v>85.571219805724994</v>
      </c>
      <c r="P970">
        <v>21.493472584856299</v>
      </c>
      <c r="Q970">
        <v>-4.8993815023658002E-2</v>
      </c>
    </row>
    <row r="971" spans="1:17" hidden="1" x14ac:dyDescent="0.3">
      <c r="A971" t="s">
        <v>2088</v>
      </c>
      <c r="B971" t="s">
        <v>2089</v>
      </c>
      <c r="C971" t="str">
        <f>IFERROR(VLOOKUP(Table1[[#This Row],[Ticker]],[1]!Table1[[Symbol]:[Industry]],2,FALSE),"-")</f>
        <v>-</v>
      </c>
      <c r="D971" t="s">
        <v>375</v>
      </c>
      <c r="E971">
        <v>2674.8579681599999</v>
      </c>
      <c r="F971">
        <v>413.2</v>
      </c>
      <c r="G971">
        <v>135.625322591653</v>
      </c>
      <c r="H971">
        <v>3.8059669982137199</v>
      </c>
      <c r="I971">
        <v>44.653506819034199</v>
      </c>
      <c r="J971">
        <v>-4.2412300570866703</v>
      </c>
      <c r="K971">
        <v>382.40088484406698</v>
      </c>
      <c r="L971">
        <v>323.60157249126701</v>
      </c>
      <c r="M971">
        <v>62.621259990299002</v>
      </c>
      <c r="N971">
        <v>1.8627603509364501</v>
      </c>
      <c r="O971">
        <v>11.0842207163601</v>
      </c>
      <c r="P971">
        <v>219.44337069965201</v>
      </c>
      <c r="Q971">
        <v>0.129902527949985</v>
      </c>
    </row>
    <row r="972" spans="1:17" hidden="1" x14ac:dyDescent="0.3">
      <c r="A972" t="s">
        <v>2090</v>
      </c>
      <c r="B972" t="s">
        <v>2091</v>
      </c>
      <c r="C972" t="str">
        <f>IFERROR(VLOOKUP(Table1[[#This Row],[Ticker]],[1]!Table1[[Symbol]:[Industry]],2,FALSE),"-")</f>
        <v>-</v>
      </c>
      <c r="D972" t="s">
        <v>62</v>
      </c>
      <c r="E972">
        <v>2672.4656949999999</v>
      </c>
      <c r="F972">
        <v>1075</v>
      </c>
      <c r="G972">
        <v>301.11414739378802</v>
      </c>
      <c r="H972">
        <v>-6.5022803635755304</v>
      </c>
      <c r="I972">
        <v>68.993264129659906</v>
      </c>
      <c r="J972">
        <v>0.172066517633295</v>
      </c>
      <c r="K972">
        <v>1056.18828233621</v>
      </c>
      <c r="L972">
        <v>819.41837324469896</v>
      </c>
      <c r="M972">
        <v>49.696924802777403</v>
      </c>
      <c r="N972">
        <v>0.47782914318282499</v>
      </c>
      <c r="O972">
        <v>14.1209302325581</v>
      </c>
      <c r="P972">
        <v>339.77272727272702</v>
      </c>
      <c r="Q972">
        <v>0.224455688497013</v>
      </c>
    </row>
    <row r="973" spans="1:17" hidden="1" x14ac:dyDescent="0.3">
      <c r="A973" t="s">
        <v>2092</v>
      </c>
      <c r="B973" t="s">
        <v>2093</v>
      </c>
      <c r="C973" t="str">
        <f>IFERROR(VLOOKUP(Table1[[#This Row],[Ticker]],[1]!Table1[[Symbol]:[Industry]],2,FALSE),"-")</f>
        <v>-</v>
      </c>
      <c r="D973" t="s">
        <v>143</v>
      </c>
      <c r="E973">
        <v>2671.5077521349999</v>
      </c>
      <c r="F973">
        <v>772.35</v>
      </c>
      <c r="G973">
        <v>464.82849265407498</v>
      </c>
      <c r="H973">
        <v>33.855408871297499</v>
      </c>
      <c r="I973">
        <v>145.539295583815</v>
      </c>
      <c r="J973">
        <v>6.6073786925422198</v>
      </c>
      <c r="K973">
        <v>555.44931150646903</v>
      </c>
      <c r="L973">
        <v>385.03960071573198</v>
      </c>
      <c r="M973">
        <v>83.874889043598998</v>
      </c>
      <c r="N973">
        <v>1.2737016358972799</v>
      </c>
      <c r="O973">
        <v>0.99048358904640899</v>
      </c>
      <c r="P973">
        <v>543.625</v>
      </c>
      <c r="Q973">
        <v>0.15347156036416601</v>
      </c>
    </row>
    <row r="974" spans="1:17" hidden="1" x14ac:dyDescent="0.3">
      <c r="A974" t="s">
        <v>2094</v>
      </c>
      <c r="B974" t="s">
        <v>2095</v>
      </c>
      <c r="C974" t="str">
        <f>IFERROR(VLOOKUP(Table1[[#This Row],[Ticker]],[1]!Table1[[Symbol]:[Industry]],2,FALSE),"-")</f>
        <v>-</v>
      </c>
      <c r="D974" t="s">
        <v>324</v>
      </c>
      <c r="E974">
        <v>2664.2943245199999</v>
      </c>
      <c r="F974">
        <v>801.8</v>
      </c>
      <c r="G974">
        <v>-47.155556770294403</v>
      </c>
      <c r="H974">
        <v>-4.3685318036676897</v>
      </c>
      <c r="I974">
        <v>-20.6114179031695</v>
      </c>
      <c r="J974">
        <v>-1.27648135012231</v>
      </c>
      <c r="K974">
        <v>800.80617201892403</v>
      </c>
      <c r="L974">
        <v>851.07742740828803</v>
      </c>
      <c r="M974">
        <v>56.748045602404602</v>
      </c>
      <c r="N974">
        <v>0.74438280087846798</v>
      </c>
      <c r="O974">
        <v>37.1913195310551</v>
      </c>
      <c r="P974">
        <v>12.202630842429301</v>
      </c>
      <c r="Q974">
        <v>3.3753954586073998E-2</v>
      </c>
    </row>
    <row r="975" spans="1:17" hidden="1" x14ac:dyDescent="0.3">
      <c r="A975" t="s">
        <v>2096</v>
      </c>
      <c r="B975" t="s">
        <v>2097</v>
      </c>
      <c r="C975" t="str">
        <f>IFERROR(VLOOKUP(Table1[[#This Row],[Ticker]],[1]!Table1[[Symbol]:[Industry]],2,FALSE),"-")</f>
        <v>-</v>
      </c>
      <c r="D975" t="s">
        <v>27</v>
      </c>
      <c r="E975">
        <v>2660.49</v>
      </c>
      <c r="F975">
        <v>42.23</v>
      </c>
      <c r="G975">
        <v>87.808063708405101</v>
      </c>
      <c r="H975">
        <v>6.1925396662640804</v>
      </c>
      <c r="I975">
        <v>23.180033630116601</v>
      </c>
      <c r="J975">
        <v>-1.2907906438422001</v>
      </c>
      <c r="K975">
        <v>39.262992396768198</v>
      </c>
      <c r="L975">
        <v>35.015693471059897</v>
      </c>
      <c r="M975">
        <v>54.663518510482902</v>
      </c>
      <c r="N975">
        <v>1.5334304131157499</v>
      </c>
      <c r="O975">
        <v>24.082405872602401</v>
      </c>
      <c r="P975">
        <v>122.849604221635</v>
      </c>
      <c r="Q975">
        <v>5.9916007089435001E-2</v>
      </c>
    </row>
    <row r="976" spans="1:17" x14ac:dyDescent="0.3">
      <c r="A976" t="s">
        <v>2098</v>
      </c>
      <c r="B976" t="s">
        <v>2099</v>
      </c>
      <c r="C976" t="str">
        <f>IFERROR(VLOOKUP(Table1[[#This Row],[Ticker]],[1]!Table1[[Symbol]:[Industry]],2,FALSE),"-")</f>
        <v>-</v>
      </c>
      <c r="D976" t="s">
        <v>815</v>
      </c>
      <c r="E976">
        <v>2658.1857987599901</v>
      </c>
      <c r="F976">
        <v>499.6</v>
      </c>
      <c r="G976">
        <v>-44.244213153979501</v>
      </c>
      <c r="H976">
        <v>14.1044931232799</v>
      </c>
      <c r="I976">
        <v>-16.847450800245898</v>
      </c>
      <c r="J976">
        <v>-4.7752411416208496</v>
      </c>
      <c r="K976">
        <v>458.500670759451</v>
      </c>
      <c r="L976">
        <v>483.742179154143</v>
      </c>
      <c r="M976">
        <v>61.727142191691698</v>
      </c>
      <c r="N976">
        <v>2.3581993420112299</v>
      </c>
      <c r="O976">
        <v>29.383506805444298</v>
      </c>
      <c r="P976">
        <v>28.3988691852994</v>
      </c>
      <c r="Q976">
        <v>-9.9642771956000006E-2</v>
      </c>
    </row>
    <row r="977" spans="1:17" hidden="1" x14ac:dyDescent="0.3">
      <c r="A977" t="s">
        <v>2100</v>
      </c>
      <c r="B977" t="s">
        <v>2101</v>
      </c>
      <c r="C977" t="str">
        <f>IFERROR(VLOOKUP(Table1[[#This Row],[Ticker]],[1]!Table1[[Symbol]:[Industry]],2,FALSE),"-")</f>
        <v>-</v>
      </c>
      <c r="D977" t="s">
        <v>414</v>
      </c>
      <c r="E977">
        <v>2657.2707722649998</v>
      </c>
      <c r="F977">
        <v>241.87</v>
      </c>
      <c r="G977">
        <v>2.5707647005712899</v>
      </c>
      <c r="H977">
        <v>7.0922792853182903</v>
      </c>
      <c r="I977">
        <v>12.0319944567131</v>
      </c>
      <c r="J977">
        <v>5.3394712061871799</v>
      </c>
      <c r="K977">
        <v>222.92994614733499</v>
      </c>
      <c r="L977">
        <v>208.605000963999</v>
      </c>
      <c r="M977">
        <v>63.083737673106803</v>
      </c>
      <c r="N977">
        <v>1.65900697764306</v>
      </c>
      <c r="O977">
        <v>8.3019804026956496</v>
      </c>
      <c r="P977">
        <v>35.122905027932902</v>
      </c>
      <c r="Q977">
        <v>3.5262589474419999E-3</v>
      </c>
    </row>
    <row r="978" spans="1:17" hidden="1" x14ac:dyDescent="0.3">
      <c r="A978" t="s">
        <v>2102</v>
      </c>
      <c r="B978" t="s">
        <v>2103</v>
      </c>
      <c r="C978" t="str">
        <f>IFERROR(VLOOKUP(Table1[[#This Row],[Ticker]],[1]!Table1[[Symbol]:[Industry]],2,FALSE),"-")</f>
        <v>-</v>
      </c>
      <c r="D978" t="s">
        <v>21</v>
      </c>
      <c r="E978">
        <v>2655.5305999950001</v>
      </c>
      <c r="F978">
        <v>495.95</v>
      </c>
      <c r="G978">
        <v>181.96513201922599</v>
      </c>
      <c r="H978">
        <v>8.5123645170396092</v>
      </c>
      <c r="I978">
        <v>25.9457897168637</v>
      </c>
      <c r="J978">
        <v>-9.8340352868149505</v>
      </c>
      <c r="K978">
        <v>477.40332810597903</v>
      </c>
      <c r="L978">
        <v>413.55865491152201</v>
      </c>
      <c r="M978">
        <v>50.401327121977701</v>
      </c>
      <c r="N978">
        <v>1.6985366361946801</v>
      </c>
      <c r="O978">
        <v>20.919447524952101</v>
      </c>
      <c r="P978">
        <v>235.10135135135101</v>
      </c>
      <c r="Q978">
        <v>4.1905929898767999E-2</v>
      </c>
    </row>
    <row r="979" spans="1:17" hidden="1" x14ac:dyDescent="0.3">
      <c r="A979" t="s">
        <v>2104</v>
      </c>
      <c r="B979" t="s">
        <v>2105</v>
      </c>
      <c r="C979" t="str">
        <f>IFERROR(VLOOKUP(Table1[[#This Row],[Ticker]],[1]!Table1[[Symbol]:[Industry]],2,FALSE),"-")</f>
        <v>-</v>
      </c>
      <c r="D979" t="s">
        <v>1617</v>
      </c>
      <c r="E979">
        <v>2644.090741</v>
      </c>
      <c r="F979">
        <v>62.54</v>
      </c>
      <c r="G979">
        <v>-3.9780378900523101</v>
      </c>
      <c r="H979">
        <v>-5.8892877527380803</v>
      </c>
      <c r="I979">
        <v>2.7011640635843301</v>
      </c>
      <c r="J979">
        <v>-4.0419993743298299</v>
      </c>
      <c r="K979">
        <v>62.185517475744803</v>
      </c>
      <c r="L979">
        <v>57.772762125499099</v>
      </c>
      <c r="M979">
        <v>53.860821394049402</v>
      </c>
      <c r="N979">
        <v>0.789409243014636</v>
      </c>
      <c r="O979">
        <v>5.4525103933482599</v>
      </c>
      <c r="P979">
        <v>27.346772551415199</v>
      </c>
      <c r="Q979">
        <v>-2.7484158448541001E-2</v>
      </c>
    </row>
    <row r="980" spans="1:17" hidden="1" x14ac:dyDescent="0.3">
      <c r="A980" t="s">
        <v>2106</v>
      </c>
      <c r="B980" t="s">
        <v>2107</v>
      </c>
      <c r="C980" t="str">
        <f>IFERROR(VLOOKUP(Table1[[#This Row],[Ticker]],[1]!Table1[[Symbol]:[Industry]],2,FALSE),"-")</f>
        <v>-</v>
      </c>
      <c r="D980" t="s">
        <v>46</v>
      </c>
      <c r="E980">
        <v>2627.378555365</v>
      </c>
      <c r="F980">
        <v>310.55</v>
      </c>
      <c r="G980">
        <v>25.263652117777202</v>
      </c>
      <c r="H980">
        <v>-11.403601825307801</v>
      </c>
      <c r="I980">
        <v>12.112039650455801</v>
      </c>
      <c r="J980">
        <v>-8.4935650216471696</v>
      </c>
      <c r="K980">
        <v>303.440650629483</v>
      </c>
      <c r="L980">
        <v>265.89815703479599</v>
      </c>
      <c r="M980">
        <v>46.358347398684899</v>
      </c>
      <c r="N980">
        <v>0.40482809162768701</v>
      </c>
      <c r="O980">
        <v>7.2291096441796796</v>
      </c>
      <c r="P980">
        <v>65.803523758675894</v>
      </c>
      <c r="Q980">
        <v>3.5874263073177003E-2</v>
      </c>
    </row>
    <row r="981" spans="1:17" hidden="1" x14ac:dyDescent="0.3">
      <c r="A981" t="s">
        <v>2108</v>
      </c>
      <c r="B981" t="s">
        <v>2109</v>
      </c>
      <c r="C981" t="str">
        <f>IFERROR(VLOOKUP(Table1[[#This Row],[Ticker]],[1]!Table1[[Symbol]:[Industry]],2,FALSE),"-")</f>
        <v>-</v>
      </c>
      <c r="D981" t="s">
        <v>98</v>
      </c>
      <c r="E981">
        <v>2626.8455313119998</v>
      </c>
      <c r="F981">
        <v>249.46</v>
      </c>
      <c r="G981">
        <v>11212.5334905658</v>
      </c>
      <c r="H981">
        <v>42.749085742203803</v>
      </c>
      <c r="I981">
        <v>810.26851873297699</v>
      </c>
      <c r="J981">
        <v>-2.1679836262983398</v>
      </c>
      <c r="K981">
        <v>77.263255538049194</v>
      </c>
      <c r="L981">
        <v>24.572490641539101</v>
      </c>
      <c r="M981">
        <v>95.220695714961195</v>
      </c>
      <c r="N981">
        <v>6.8440362989014803E-3</v>
      </c>
      <c r="O981">
        <v>0</v>
      </c>
      <c r="P981">
        <v>12373</v>
      </c>
      <c r="Q981">
        <v>0.10167183441581</v>
      </c>
    </row>
    <row r="982" spans="1:17" hidden="1" x14ac:dyDescent="0.3">
      <c r="A982" t="s">
        <v>2110</v>
      </c>
      <c r="B982" t="s">
        <v>2111</v>
      </c>
      <c r="C982" t="str">
        <f>IFERROR(VLOOKUP(Table1[[#This Row],[Ticker]],[1]!Table1[[Symbol]:[Industry]],2,FALSE),"-")</f>
        <v>-</v>
      </c>
      <c r="D982" t="s">
        <v>535</v>
      </c>
      <c r="E982">
        <v>2611.4070139380001</v>
      </c>
      <c r="F982">
        <v>145.07</v>
      </c>
      <c r="G982">
        <v>111.0674790998</v>
      </c>
      <c r="H982">
        <v>29.641388467593298</v>
      </c>
      <c r="I982">
        <v>38.465393833455401</v>
      </c>
      <c r="J982">
        <v>21.865189660475998</v>
      </c>
      <c r="K982">
        <v>112.632937042093</v>
      </c>
      <c r="L982">
        <v>100.57620420905801</v>
      </c>
      <c r="M982">
        <v>92.998432260720904</v>
      </c>
      <c r="N982">
        <v>3.6700211548339898</v>
      </c>
      <c r="O982">
        <v>2.7090370166126698</v>
      </c>
      <c r="P982">
        <v>138.99505766062501</v>
      </c>
      <c r="Q982">
        <v>5.1013461866027003E-2</v>
      </c>
    </row>
    <row r="983" spans="1:17" hidden="1" x14ac:dyDescent="0.3">
      <c r="A983" t="s">
        <v>2112</v>
      </c>
      <c r="B983" t="s">
        <v>2113</v>
      </c>
      <c r="C983" t="str">
        <f>IFERROR(VLOOKUP(Table1[[#This Row],[Ticker]],[1]!Table1[[Symbol]:[Industry]],2,FALSE),"-")</f>
        <v>-</v>
      </c>
      <c r="D983" t="s">
        <v>375</v>
      </c>
      <c r="E983">
        <v>2600.9095861800001</v>
      </c>
      <c r="F983">
        <v>631.54999999999995</v>
      </c>
      <c r="G983">
        <v>-37.569113607526504</v>
      </c>
      <c r="H983">
        <v>-10.2561572163274</v>
      </c>
      <c r="I983">
        <v>-18.359537036886501</v>
      </c>
      <c r="J983">
        <v>-7.5055992873826796</v>
      </c>
      <c r="K983">
        <v>652.360753441106</v>
      </c>
      <c r="L983">
        <v>662.31075865983598</v>
      </c>
      <c r="M983">
        <v>39.9755213734636</v>
      </c>
      <c r="N983">
        <v>0.71234209253446401</v>
      </c>
      <c r="O983">
        <v>26.458712690998301</v>
      </c>
      <c r="P983">
        <v>7.3516913139554498</v>
      </c>
      <c r="Q983">
        <v>4.8923278000383E-2</v>
      </c>
    </row>
    <row r="984" spans="1:17" hidden="1" x14ac:dyDescent="0.3">
      <c r="A984" t="s">
        <v>2114</v>
      </c>
      <c r="B984" t="s">
        <v>2115</v>
      </c>
      <c r="C984" t="str">
        <f>IFERROR(VLOOKUP(Table1[[#This Row],[Ticker]],[1]!Table1[[Symbol]:[Industry]],2,FALSE),"-")</f>
        <v>-</v>
      </c>
      <c r="D984" t="s">
        <v>197</v>
      </c>
      <c r="E984">
        <v>2598.94992796</v>
      </c>
      <c r="F984">
        <v>2780.3</v>
      </c>
      <c r="G984">
        <v>4.9206038426703298</v>
      </c>
      <c r="H984">
        <v>-2.9366118165759501</v>
      </c>
      <c r="I984">
        <v>-0.239579498933991</v>
      </c>
      <c r="J984">
        <v>-6.85172374317699</v>
      </c>
      <c r="K984">
        <v>2658.4577092115101</v>
      </c>
      <c r="L984">
        <v>2439.7891954219399</v>
      </c>
      <c r="M984">
        <v>48.586857353891801</v>
      </c>
      <c r="N984">
        <v>1.19745289360249</v>
      </c>
      <c r="O984">
        <v>9.1177211092328108</v>
      </c>
      <c r="P984">
        <v>40.061963174731098</v>
      </c>
      <c r="Q984">
        <v>4.5540920705505E-2</v>
      </c>
    </row>
    <row r="985" spans="1:17" x14ac:dyDescent="0.3">
      <c r="A985" t="s">
        <v>2116</v>
      </c>
      <c r="B985" t="s">
        <v>2117</v>
      </c>
      <c r="C985" t="str">
        <f>IFERROR(VLOOKUP(Table1[[#This Row],[Ticker]],[1]!Table1[[Symbol]:[Industry]],2,FALSE),"-")</f>
        <v>-</v>
      </c>
      <c r="D985" t="s">
        <v>75</v>
      </c>
      <c r="E985">
        <v>2591.5717345329999</v>
      </c>
      <c r="F985">
        <v>195.97</v>
      </c>
      <c r="G985">
        <v>-31.4032548931478</v>
      </c>
      <c r="H985">
        <v>-1.02988521285469</v>
      </c>
      <c r="I985">
        <v>-3.3359205847384499</v>
      </c>
      <c r="J985">
        <v>-1.92007064881289</v>
      </c>
      <c r="K985">
        <v>192.332579679628</v>
      </c>
      <c r="L985">
        <v>184.27323936400899</v>
      </c>
      <c r="M985">
        <v>51.1111136425693</v>
      </c>
      <c r="N985">
        <v>1.55171241958002</v>
      </c>
      <c r="O985">
        <v>31.6272898913098</v>
      </c>
      <c r="P985">
        <v>26.677440206851902</v>
      </c>
      <c r="Q985">
        <v>4.4738790117232002E-2</v>
      </c>
    </row>
    <row r="986" spans="1:17" hidden="1" x14ac:dyDescent="0.3">
      <c r="A986" t="s">
        <v>2118</v>
      </c>
      <c r="B986" t="s">
        <v>2119</v>
      </c>
      <c r="C986" t="str">
        <f>IFERROR(VLOOKUP(Table1[[#This Row],[Ticker]],[1]!Table1[[Symbol]:[Industry]],2,FALSE),"-")</f>
        <v>-</v>
      </c>
      <c r="D986" t="s">
        <v>267</v>
      </c>
      <c r="E986">
        <v>2587.2010291799902</v>
      </c>
      <c r="F986">
        <v>686.85</v>
      </c>
      <c r="G986">
        <v>53.175670576040901</v>
      </c>
      <c r="H986">
        <v>9.8783891335058094</v>
      </c>
      <c r="I986">
        <v>17.931441419869401</v>
      </c>
      <c r="J986">
        <v>1.88001637370164</v>
      </c>
      <c r="K986">
        <v>588.500488814915</v>
      </c>
      <c r="L986">
        <v>534.64436764015704</v>
      </c>
      <c r="M986">
        <v>77.031832883398096</v>
      </c>
      <c r="N986">
        <v>2.043071478701</v>
      </c>
      <c r="O986">
        <v>5.0738880396010702</v>
      </c>
      <c r="P986">
        <v>83.895582329317193</v>
      </c>
      <c r="Q986">
        <v>5.0971274187578998E-2</v>
      </c>
    </row>
    <row r="987" spans="1:17" hidden="1" x14ac:dyDescent="0.3">
      <c r="A987" t="s">
        <v>2120</v>
      </c>
      <c r="B987" t="s">
        <v>2121</v>
      </c>
      <c r="C987" t="str">
        <f>IFERROR(VLOOKUP(Table1[[#This Row],[Ticker]],[1]!Table1[[Symbol]:[Industry]],2,FALSE),"-")</f>
        <v>-</v>
      </c>
      <c r="D987" t="s">
        <v>542</v>
      </c>
      <c r="E987">
        <v>2584.5881569500002</v>
      </c>
      <c r="F987">
        <v>1104.9000000000001</v>
      </c>
      <c r="G987">
        <v>-65.203058084194396</v>
      </c>
      <c r="H987">
        <v>-3.6816285836274498</v>
      </c>
      <c r="I987">
        <v>-40.439209478406902</v>
      </c>
      <c r="J987">
        <v>-4.3827786352109896</v>
      </c>
      <c r="K987">
        <v>1115.1093486202601</v>
      </c>
      <c r="L987">
        <v>1333.3671734274501</v>
      </c>
      <c r="M987">
        <v>57.262443317519697</v>
      </c>
      <c r="N987">
        <v>1.90604410655084</v>
      </c>
      <c r="O987">
        <v>70.870667028690306</v>
      </c>
      <c r="P987">
        <v>15.490749451238599</v>
      </c>
      <c r="Q987">
        <v>-0.15324145296551001</v>
      </c>
    </row>
    <row r="988" spans="1:17" x14ac:dyDescent="0.3">
      <c r="A988" t="s">
        <v>2122</v>
      </c>
      <c r="B988" t="s">
        <v>2123</v>
      </c>
      <c r="C988" t="str">
        <f>IFERROR(VLOOKUP(Table1[[#This Row],[Ticker]],[1]!Table1[[Symbol]:[Industry]],2,FALSE),"-")</f>
        <v>-</v>
      </c>
      <c r="D988" t="s">
        <v>302</v>
      </c>
      <c r="E988">
        <v>2581.6461025599901</v>
      </c>
      <c r="F988">
        <v>1729.6</v>
      </c>
      <c r="G988">
        <v>3.1123344456264599</v>
      </c>
      <c r="H988">
        <v>-1.48180296838562</v>
      </c>
      <c r="I988">
        <v>10.673366358200299</v>
      </c>
      <c r="J988">
        <v>-6.3037387213780702</v>
      </c>
      <c r="K988">
        <v>1702.21910212433</v>
      </c>
      <c r="L988">
        <v>1634.5586060569301</v>
      </c>
      <c r="M988">
        <v>54.240566902922197</v>
      </c>
      <c r="N988">
        <v>0.909640260866589</v>
      </c>
      <c r="O988">
        <v>22.999537465309899</v>
      </c>
      <c r="P988">
        <v>35.124999999999901</v>
      </c>
      <c r="Q988">
        <v>1.6224241277638999E-2</v>
      </c>
    </row>
    <row r="989" spans="1:17" hidden="1" x14ac:dyDescent="0.3">
      <c r="A989" t="s">
        <v>2124</v>
      </c>
      <c r="B989" t="s">
        <v>2125</v>
      </c>
      <c r="C989" t="str">
        <f>IFERROR(VLOOKUP(Table1[[#This Row],[Ticker]],[1]!Table1[[Symbol]:[Industry]],2,FALSE),"-")</f>
        <v>-</v>
      </c>
      <c r="D989" t="s">
        <v>1283</v>
      </c>
      <c r="E989">
        <v>2580.8388</v>
      </c>
      <c r="F989">
        <v>999.99</v>
      </c>
      <c r="G989">
        <v>-26.558418525097299</v>
      </c>
      <c r="H989">
        <v>-4.9030660678611397</v>
      </c>
      <c r="I989">
        <v>-10.249086433074501</v>
      </c>
      <c r="J989">
        <v>-2.1679836262983398</v>
      </c>
      <c r="K989">
        <v>999.99703142410203</v>
      </c>
      <c r="L989">
        <v>999.99695744330597</v>
      </c>
      <c r="M989">
        <v>55.379180563809697</v>
      </c>
      <c r="N989">
        <v>1.06845286661518</v>
      </c>
      <c r="O989">
        <v>3.0010300103000902</v>
      </c>
      <c r="P989">
        <v>3.09175257731959</v>
      </c>
      <c r="Q989">
        <v>-0.101916752053546</v>
      </c>
    </row>
    <row r="990" spans="1:17" hidden="1" x14ac:dyDescent="0.3">
      <c r="A990" t="s">
        <v>2126</v>
      </c>
      <c r="B990" t="s">
        <v>2127</v>
      </c>
      <c r="C990" t="str">
        <f>IFERROR(VLOOKUP(Table1[[#This Row],[Ticker]],[1]!Table1[[Symbol]:[Industry]],2,FALSE),"-")</f>
        <v>-</v>
      </c>
      <c r="E990">
        <v>2574.367886475</v>
      </c>
      <c r="F990">
        <v>1960.35</v>
      </c>
      <c r="G990">
        <v>421.48727421233201</v>
      </c>
      <c r="H990">
        <v>18.350567077762001</v>
      </c>
      <c r="I990">
        <v>199.78670717755301</v>
      </c>
      <c r="J990">
        <v>-5.31012826470233</v>
      </c>
      <c r="K990">
        <v>1685.0167795274299</v>
      </c>
      <c r="L990">
        <v>1193.54373267594</v>
      </c>
      <c r="M990">
        <v>61.4104603571555</v>
      </c>
      <c r="N990">
        <v>1.24830111871023</v>
      </c>
      <c r="O990">
        <v>8.6362129211620502</v>
      </c>
      <c r="P990">
        <v>485.17910447761102</v>
      </c>
      <c r="Q990">
        <v>0.26116491753735999</v>
      </c>
    </row>
    <row r="991" spans="1:17" hidden="1" x14ac:dyDescent="0.3">
      <c r="A991" t="s">
        <v>2128</v>
      </c>
      <c r="B991" t="s">
        <v>2129</v>
      </c>
      <c r="C991" t="str">
        <f>IFERROR(VLOOKUP(Table1[[#This Row],[Ticker]],[1]!Table1[[Symbol]:[Industry]],2,FALSE),"-")</f>
        <v>-</v>
      </c>
      <c r="D991" t="s">
        <v>542</v>
      </c>
      <c r="E991">
        <v>2567.0137545450002</v>
      </c>
      <c r="F991">
        <v>185.45</v>
      </c>
      <c r="G991">
        <v>32.0824446057836</v>
      </c>
      <c r="H991">
        <v>-14.320997036631599</v>
      </c>
      <c r="I991">
        <v>18.2688920839039</v>
      </c>
      <c r="J991">
        <v>-13.4548379293518</v>
      </c>
      <c r="K991">
        <v>196.95246589977401</v>
      </c>
      <c r="L991">
        <v>179.767541889814</v>
      </c>
      <c r="M991">
        <v>26.304352604283199</v>
      </c>
      <c r="N991">
        <v>1.2931047806905001</v>
      </c>
      <c r="O991">
        <v>25.101105419250398</v>
      </c>
      <c r="P991">
        <v>66.921692169216897</v>
      </c>
      <c r="Q991">
        <v>-2.6764334289848001E-2</v>
      </c>
    </row>
    <row r="992" spans="1:17" hidden="1" x14ac:dyDescent="0.3">
      <c r="A992" t="s">
        <v>2130</v>
      </c>
      <c r="B992" t="s">
        <v>2131</v>
      </c>
      <c r="C992" t="str">
        <f>IFERROR(VLOOKUP(Table1[[#This Row],[Ticker]],[1]!Table1[[Symbol]:[Industry]],2,FALSE),"-")</f>
        <v>-</v>
      </c>
      <c r="D992" t="s">
        <v>278</v>
      </c>
      <c r="E992">
        <v>2564.8139828849999</v>
      </c>
      <c r="F992">
        <v>2117.85</v>
      </c>
      <c r="G992">
        <v>-20.484594724636601</v>
      </c>
      <c r="H992">
        <v>0.47709984142126699</v>
      </c>
      <c r="I992">
        <v>-19.167557457695501</v>
      </c>
      <c r="J992">
        <v>-4.1561823987810902</v>
      </c>
      <c r="K992">
        <v>1995.71723996418</v>
      </c>
      <c r="L992">
        <v>2000.5828341659001</v>
      </c>
      <c r="M992">
        <v>61.386256563091898</v>
      </c>
      <c r="N992">
        <v>1.89743359913082</v>
      </c>
      <c r="O992">
        <v>22.529924215596001</v>
      </c>
      <c r="P992">
        <v>40.380472607960698</v>
      </c>
      <c r="Q992">
        <v>6.7402337406594001E-2</v>
      </c>
    </row>
    <row r="993" spans="1:17" x14ac:dyDescent="0.3">
      <c r="A993" t="s">
        <v>2132</v>
      </c>
      <c r="B993" t="s">
        <v>2133</v>
      </c>
      <c r="C993" t="str">
        <f>IFERROR(VLOOKUP(Table1[[#This Row],[Ticker]],[1]!Table1[[Symbol]:[Industry]],2,FALSE),"-")</f>
        <v>-</v>
      </c>
      <c r="D993" t="s">
        <v>80</v>
      </c>
      <c r="E993">
        <v>2558.4607040000001</v>
      </c>
      <c r="F993">
        <v>99.04</v>
      </c>
      <c r="G993">
        <v>9.9553313026076609</v>
      </c>
      <c r="H993">
        <v>3.6765790834290799</v>
      </c>
      <c r="I993">
        <v>-32.417045175707102</v>
      </c>
      <c r="J993">
        <v>-1.6903716859998299</v>
      </c>
      <c r="K993">
        <v>96.804268063123502</v>
      </c>
      <c r="L993">
        <v>100.873102571256</v>
      </c>
      <c r="M993">
        <v>48.797422871801999</v>
      </c>
      <c r="N993">
        <v>2.5416021585342699</v>
      </c>
      <c r="O993">
        <v>57.512116316639698</v>
      </c>
      <c r="P993">
        <v>44.373177842565603</v>
      </c>
      <c r="Q993">
        <v>5.2508608984896003E-2</v>
      </c>
    </row>
    <row r="994" spans="1:17" hidden="1" x14ac:dyDescent="0.3">
      <c r="A994" t="s">
        <v>2134</v>
      </c>
      <c r="B994" t="s">
        <v>2135</v>
      </c>
      <c r="C994" t="str">
        <f>IFERROR(VLOOKUP(Table1[[#This Row],[Ticker]],[1]!Table1[[Symbol]:[Industry]],2,FALSE),"-")</f>
        <v>-</v>
      </c>
      <c r="D994" t="s">
        <v>378</v>
      </c>
      <c r="E994">
        <v>2552.0798871000002</v>
      </c>
      <c r="F994">
        <v>1301.4000000000001</v>
      </c>
      <c r="G994">
        <v>-27.103824852711899</v>
      </c>
      <c r="H994">
        <v>8.7859626641241597</v>
      </c>
      <c r="I994">
        <v>7.6964486403349497</v>
      </c>
      <c r="J994">
        <v>-7.4053417274335303</v>
      </c>
      <c r="K994">
        <v>1202.8260046777</v>
      </c>
      <c r="L994">
        <v>1191.1271033682899</v>
      </c>
      <c r="M994">
        <v>61.368253505895296</v>
      </c>
      <c r="N994">
        <v>2.0489107815256999</v>
      </c>
      <c r="O994">
        <v>14.4920854464422</v>
      </c>
      <c r="P994">
        <v>57.735894794254897</v>
      </c>
      <c r="Q994">
        <v>-4.6167499707695001E-2</v>
      </c>
    </row>
    <row r="995" spans="1:17" hidden="1" x14ac:dyDescent="0.3">
      <c r="A995" t="s">
        <v>2136</v>
      </c>
      <c r="B995" t="s">
        <v>2137</v>
      </c>
      <c r="C995" t="str">
        <f>IFERROR(VLOOKUP(Table1[[#This Row],[Ticker]],[1]!Table1[[Symbol]:[Industry]],2,FALSE),"-")</f>
        <v>-</v>
      </c>
      <c r="D995" t="s">
        <v>129</v>
      </c>
      <c r="E995">
        <v>2545.6196249999998</v>
      </c>
      <c r="F995">
        <v>312.5</v>
      </c>
      <c r="G995">
        <v>32.584563088794297</v>
      </c>
      <c r="H995">
        <v>-6.2808662044635302</v>
      </c>
      <c r="I995">
        <v>30.835435011620699</v>
      </c>
      <c r="J995">
        <v>-3.62275908486885</v>
      </c>
      <c r="K995">
        <v>290.11660119358697</v>
      </c>
      <c r="L995">
        <v>241.63501443224399</v>
      </c>
      <c r="M995">
        <v>51.562381196161702</v>
      </c>
      <c r="N995">
        <v>0.486160057231527</v>
      </c>
      <c r="O995">
        <v>8.8640000000000008</v>
      </c>
      <c r="P995">
        <v>78.775743707093795</v>
      </c>
      <c r="Q995">
        <v>8.8037456615869994E-2</v>
      </c>
    </row>
    <row r="996" spans="1:17" x14ac:dyDescent="0.3">
      <c r="A996" t="s">
        <v>2138</v>
      </c>
      <c r="B996" t="s">
        <v>2139</v>
      </c>
      <c r="C996" t="str">
        <f>IFERROR(VLOOKUP(Table1[[#This Row],[Ticker]],[1]!Table1[[Symbol]:[Industry]],2,FALSE),"-")</f>
        <v>-</v>
      </c>
      <c r="D996" t="s">
        <v>1793</v>
      </c>
      <c r="E996">
        <v>2541.6390875339998</v>
      </c>
      <c r="F996">
        <v>53.31</v>
      </c>
      <c r="G996">
        <v>29.547998751622899</v>
      </c>
      <c r="H996">
        <v>-2.9289941699034201</v>
      </c>
      <c r="I996">
        <v>-15.3059671098331</v>
      </c>
      <c r="J996">
        <v>-10.0973465071847</v>
      </c>
      <c r="K996">
        <v>52.3931651916051</v>
      </c>
      <c r="L996">
        <v>51.024725067366901</v>
      </c>
      <c r="M996">
        <v>46.853187015735202</v>
      </c>
      <c r="N996">
        <v>1.7573178550086399</v>
      </c>
      <c r="O996">
        <v>30.181954605139701</v>
      </c>
      <c r="P996">
        <v>61.790591805766297</v>
      </c>
      <c r="Q996">
        <v>-3.5718359735172997E-2</v>
      </c>
    </row>
    <row r="997" spans="1:17" x14ac:dyDescent="0.3">
      <c r="A997" t="s">
        <v>2140</v>
      </c>
      <c r="B997" t="s">
        <v>2141</v>
      </c>
      <c r="C997" t="str">
        <f>IFERROR(VLOOKUP(Table1[[#This Row],[Ticker]],[1]!Table1[[Symbol]:[Industry]],2,FALSE),"-")</f>
        <v>-</v>
      </c>
      <c r="D997" t="s">
        <v>459</v>
      </c>
      <c r="E997">
        <v>2532.7875746999998</v>
      </c>
      <c r="F997">
        <v>348.45</v>
      </c>
      <c r="G997">
        <v>-25.352074348507202</v>
      </c>
      <c r="H997">
        <v>-1.20753902464912</v>
      </c>
      <c r="I997">
        <v>-8.2278844128724895</v>
      </c>
      <c r="J997">
        <v>-3.8219276466545602</v>
      </c>
      <c r="K997">
        <v>339.24510396296603</v>
      </c>
      <c r="L997">
        <v>343.92717203806501</v>
      </c>
      <c r="M997">
        <v>58.735888944418598</v>
      </c>
      <c r="N997">
        <v>1.31734702269186</v>
      </c>
      <c r="O997">
        <v>26.818768833404999</v>
      </c>
      <c r="P997">
        <v>18.098627351296301</v>
      </c>
      <c r="Q997">
        <v>-2.6699078190928E-2</v>
      </c>
    </row>
    <row r="998" spans="1:17" x14ac:dyDescent="0.3">
      <c r="A998" t="s">
        <v>2142</v>
      </c>
      <c r="B998" t="s">
        <v>2143</v>
      </c>
      <c r="C998" t="str">
        <f>IFERROR(VLOOKUP(Table1[[#This Row],[Ticker]],[1]!Table1[[Symbol]:[Industry]],2,FALSE),"-")</f>
        <v>-</v>
      </c>
      <c r="D998" t="s">
        <v>381</v>
      </c>
      <c r="E998">
        <v>2532.5175571200002</v>
      </c>
      <c r="F998">
        <v>477.6</v>
      </c>
      <c r="G998">
        <v>-47.023696626679303</v>
      </c>
      <c r="H998">
        <v>-8.6497193317112107</v>
      </c>
      <c r="I998">
        <v>-22.453968786015601</v>
      </c>
      <c r="J998">
        <v>-2.0646564925930302</v>
      </c>
      <c r="K998">
        <v>494.33423895548901</v>
      </c>
      <c r="L998">
        <v>508.79526457235499</v>
      </c>
      <c r="M998">
        <v>40.574262711396003</v>
      </c>
      <c r="N998">
        <v>0.726831275590897</v>
      </c>
      <c r="O998">
        <v>77.345058626465601</v>
      </c>
      <c r="P998">
        <v>8.5454545454545396</v>
      </c>
    </row>
    <row r="999" spans="1:17" x14ac:dyDescent="0.3">
      <c r="A999" t="s">
        <v>2144</v>
      </c>
      <c r="B999" t="s">
        <v>2145</v>
      </c>
      <c r="C999" t="str">
        <f>IFERROR(VLOOKUP(Table1[[#This Row],[Ticker]],[1]!Table1[[Symbol]:[Industry]],2,FALSE),"-")</f>
        <v>-</v>
      </c>
      <c r="D999" t="s">
        <v>109</v>
      </c>
      <c r="E999">
        <v>2515.9605310000002</v>
      </c>
      <c r="F999">
        <v>10.25</v>
      </c>
      <c r="G999">
        <v>4.0158298825459298</v>
      </c>
      <c r="H999">
        <v>-41.667820123168603</v>
      </c>
      <c r="I999">
        <v>-58.217629580282598</v>
      </c>
      <c r="J999">
        <v>-10.3446753556216</v>
      </c>
      <c r="K999">
        <v>14.1500195794347</v>
      </c>
      <c r="L999">
        <v>16.127649967643599</v>
      </c>
      <c r="M999">
        <v>39.067207931439398</v>
      </c>
      <c r="N999">
        <v>0.81165042190737002</v>
      </c>
      <c r="O999">
        <v>164.87804878048701</v>
      </c>
      <c r="P999">
        <v>36.6666666666666</v>
      </c>
      <c r="Q999">
        <v>3.493728357731E-3</v>
      </c>
    </row>
    <row r="1000" spans="1:17" hidden="1" x14ac:dyDescent="0.3">
      <c r="A1000" t="s">
        <v>2146</v>
      </c>
      <c r="B1000" t="s">
        <v>2147</v>
      </c>
      <c r="C1000" t="str">
        <f>IFERROR(VLOOKUP(Table1[[#This Row],[Ticker]],[1]!Table1[[Symbol]:[Industry]],2,FALSE),"-")</f>
        <v>-</v>
      </c>
      <c r="D1000" t="s">
        <v>302</v>
      </c>
      <c r="E1000">
        <v>2503.9744028999999</v>
      </c>
      <c r="F1000">
        <v>1728.45</v>
      </c>
      <c r="G1000">
        <v>913.11175440723298</v>
      </c>
      <c r="H1000">
        <v>41.121836521269401</v>
      </c>
      <c r="I1000">
        <v>157.728657752972</v>
      </c>
      <c r="J1000">
        <v>-12.4595367598133</v>
      </c>
      <c r="K1000">
        <v>1413.5031628751201</v>
      </c>
      <c r="L1000">
        <v>935.86682836383295</v>
      </c>
      <c r="M1000">
        <v>51.243680080206701</v>
      </c>
      <c r="N1000">
        <v>1.74611423923633</v>
      </c>
      <c r="O1000">
        <v>15.7106077699673</v>
      </c>
      <c r="P1000">
        <v>953.61170374885603</v>
      </c>
      <c r="Q1000">
        <v>0.247524640349817</v>
      </c>
    </row>
    <row r="1001" spans="1:17" hidden="1" x14ac:dyDescent="0.3">
      <c r="A1001" t="s">
        <v>2148</v>
      </c>
      <c r="B1001" t="s">
        <v>2149</v>
      </c>
      <c r="C1001" t="str">
        <f>IFERROR(VLOOKUP(Table1[[#This Row],[Ticker]],[1]!Table1[[Symbol]:[Industry]],2,FALSE),"-")</f>
        <v>-</v>
      </c>
      <c r="D1001" t="s">
        <v>535</v>
      </c>
      <c r="E1001">
        <v>2486.3851793539998</v>
      </c>
      <c r="F1001">
        <v>103.97</v>
      </c>
      <c r="G1001">
        <v>91.637754612363196</v>
      </c>
      <c r="H1001">
        <v>-3.7304719458318898</v>
      </c>
      <c r="I1001">
        <v>23.217895595166802</v>
      </c>
      <c r="J1001">
        <v>-6.9977904340260304</v>
      </c>
      <c r="K1001">
        <v>98.212115010420604</v>
      </c>
      <c r="L1001">
        <v>80.196782383879295</v>
      </c>
      <c r="M1001">
        <v>49.755727450314303</v>
      </c>
      <c r="N1001">
        <v>0.75834305494923504</v>
      </c>
      <c r="O1001">
        <v>11.666826969318</v>
      </c>
      <c r="P1001">
        <v>127.008733624454</v>
      </c>
      <c r="Q1001">
        <v>9.8433983905179996E-3</v>
      </c>
    </row>
    <row r="1002" spans="1:17" hidden="1" x14ac:dyDescent="0.3">
      <c r="A1002" t="s">
        <v>2150</v>
      </c>
      <c r="B1002" t="s">
        <v>2151</v>
      </c>
      <c r="C1002" t="str">
        <f>IFERROR(VLOOKUP(Table1[[#This Row],[Ticker]],[1]!Table1[[Symbol]:[Industry]],2,FALSE),"-")</f>
        <v>-</v>
      </c>
      <c r="D1002" t="s">
        <v>46</v>
      </c>
      <c r="E1002">
        <v>2483.5317</v>
      </c>
      <c r="F1002">
        <v>199.25</v>
      </c>
      <c r="G1002">
        <v>13.662210850331499</v>
      </c>
      <c r="H1002">
        <v>4.1722820267837104</v>
      </c>
      <c r="I1002">
        <v>-20.475615155759701</v>
      </c>
      <c r="J1002">
        <v>-1.29403902549845</v>
      </c>
      <c r="K1002">
        <v>177.579693752087</v>
      </c>
      <c r="M1002">
        <v>60.027777776746802</v>
      </c>
      <c r="N1002">
        <v>2.4585601881902801</v>
      </c>
      <c r="O1002">
        <v>21.455457967377601</v>
      </c>
      <c r="P1002">
        <v>41.312056737588598</v>
      </c>
    </row>
    <row r="1003" spans="1:17" hidden="1" x14ac:dyDescent="0.3">
      <c r="A1003" t="s">
        <v>2152</v>
      </c>
      <c r="B1003" t="s">
        <v>2153</v>
      </c>
      <c r="C1003" t="str">
        <f>IFERROR(VLOOKUP(Table1[[#This Row],[Ticker]],[1]!Table1[[Symbol]:[Industry]],2,FALSE),"-")</f>
        <v>-</v>
      </c>
      <c r="D1003" t="s">
        <v>414</v>
      </c>
      <c r="E1003">
        <v>2476.5152640299998</v>
      </c>
      <c r="F1003">
        <v>167.85</v>
      </c>
      <c r="G1003">
        <v>30.238471246037602</v>
      </c>
      <c r="H1003">
        <v>17.930691756896501</v>
      </c>
      <c r="I1003">
        <v>28.5856604651885</v>
      </c>
      <c r="J1003">
        <v>4.9833055939564002</v>
      </c>
      <c r="K1003">
        <v>149.23099398964399</v>
      </c>
      <c r="L1003">
        <v>128.267815518052</v>
      </c>
      <c r="M1003">
        <v>55.980486703258599</v>
      </c>
      <c r="N1003">
        <v>0.87537753555102504</v>
      </c>
      <c r="O1003">
        <v>7.7986297289246398</v>
      </c>
      <c r="P1003">
        <v>76.684210526315695</v>
      </c>
      <c r="Q1003">
        <v>0.113881149636524</v>
      </c>
    </row>
    <row r="1004" spans="1:17" hidden="1" x14ac:dyDescent="0.3">
      <c r="A1004" t="s">
        <v>2154</v>
      </c>
      <c r="B1004" t="s">
        <v>2155</v>
      </c>
      <c r="C1004" t="str">
        <f>IFERROR(VLOOKUP(Table1[[#This Row],[Ticker]],[1]!Table1[[Symbol]:[Industry]],2,FALSE),"-")</f>
        <v>-</v>
      </c>
      <c r="D1004" t="s">
        <v>197</v>
      </c>
      <c r="E1004">
        <v>2457.2711820999998</v>
      </c>
      <c r="F1004">
        <v>441.7</v>
      </c>
      <c r="G1004">
        <v>-6.39963832923232</v>
      </c>
      <c r="H1004">
        <v>7.2929426895446401</v>
      </c>
      <c r="I1004">
        <v>11.9710613256416</v>
      </c>
      <c r="J1004">
        <v>-4.5572152583790997</v>
      </c>
      <c r="K1004">
        <v>400.28591007588801</v>
      </c>
      <c r="L1004">
        <v>371.22156392692699</v>
      </c>
      <c r="M1004">
        <v>61.254129366491497</v>
      </c>
      <c r="N1004">
        <v>1.3113791365501799</v>
      </c>
      <c r="O1004">
        <v>3.82612633008829</v>
      </c>
      <c r="P1004">
        <v>41.095671617952398</v>
      </c>
      <c r="Q1004">
        <v>2.5066037919099999E-4</v>
      </c>
    </row>
    <row r="1005" spans="1:17" hidden="1" x14ac:dyDescent="0.3">
      <c r="A1005" t="s">
        <v>2156</v>
      </c>
      <c r="B1005" t="s">
        <v>2157</v>
      </c>
      <c r="C1005" t="str">
        <f>IFERROR(VLOOKUP(Table1[[#This Row],[Ticker]],[1]!Table1[[Symbol]:[Industry]],2,FALSE),"-")</f>
        <v>-</v>
      </c>
      <c r="D1005" t="s">
        <v>286</v>
      </c>
      <c r="E1005">
        <v>2451.2737455000001</v>
      </c>
      <c r="F1005">
        <v>137.25</v>
      </c>
      <c r="G1005">
        <v>25.9425814749026</v>
      </c>
      <c r="H1005">
        <v>-5.3210322892199597</v>
      </c>
      <c r="I1005">
        <v>1.8842665081019501</v>
      </c>
      <c r="J1005">
        <v>-5.1583891168789</v>
      </c>
      <c r="K1005">
        <v>137.82366701653501</v>
      </c>
      <c r="L1005">
        <v>122.522937930605</v>
      </c>
      <c r="M1005">
        <v>39.710207534203597</v>
      </c>
      <c r="N1005">
        <v>0.48229447938644898</v>
      </c>
      <c r="O1005">
        <v>12.786885245901599</v>
      </c>
      <c r="P1005">
        <v>73.624288425047396</v>
      </c>
      <c r="Q1005">
        <v>0.13196947886692001</v>
      </c>
    </row>
    <row r="1006" spans="1:17" hidden="1" x14ac:dyDescent="0.3">
      <c r="A1006" t="s">
        <v>2158</v>
      </c>
      <c r="B1006" t="s">
        <v>2159</v>
      </c>
      <c r="C1006" t="str">
        <f>IFERROR(VLOOKUP(Table1[[#This Row],[Ticker]],[1]!Table1[[Symbol]:[Industry]],2,FALSE),"-")</f>
        <v>-</v>
      </c>
      <c r="D1006" t="s">
        <v>342</v>
      </c>
      <c r="E1006">
        <v>2446.7019355900002</v>
      </c>
      <c r="F1006">
        <v>579.70000000000005</v>
      </c>
      <c r="G1006">
        <v>549.82099122533702</v>
      </c>
      <c r="H1006">
        <v>-9.8469698299003792</v>
      </c>
      <c r="I1006">
        <v>123.266515782434</v>
      </c>
      <c r="J1006">
        <v>-10.6779537942995</v>
      </c>
      <c r="K1006">
        <v>587.81704342067405</v>
      </c>
      <c r="L1006">
        <v>412.66268697284499</v>
      </c>
      <c r="M1006">
        <v>37.2456608832413</v>
      </c>
      <c r="N1006">
        <v>0.34718458533337998</v>
      </c>
      <c r="O1006">
        <v>28.333620838364599</v>
      </c>
      <c r="P1006">
        <v>605.23114355231098</v>
      </c>
      <c r="Q1006">
        <v>0.16245521638583901</v>
      </c>
    </row>
    <row r="1007" spans="1:17" hidden="1" x14ac:dyDescent="0.3">
      <c r="A1007" t="s">
        <v>2160</v>
      </c>
      <c r="B1007" t="s">
        <v>2161</v>
      </c>
      <c r="C1007" t="str">
        <f>IFERROR(VLOOKUP(Table1[[#This Row],[Ticker]],[1]!Table1[[Symbol]:[Industry]],2,FALSE),"-")</f>
        <v>-</v>
      </c>
      <c r="D1007" t="s">
        <v>24</v>
      </c>
      <c r="E1007">
        <v>2442.75583521</v>
      </c>
      <c r="F1007">
        <v>293.55</v>
      </c>
      <c r="G1007">
        <v>-16.819100768087999</v>
      </c>
      <c r="H1007">
        <v>3.4247603147834198</v>
      </c>
      <c r="I1007">
        <v>3.50893739951607</v>
      </c>
      <c r="J1007">
        <v>-14.585998492935801</v>
      </c>
      <c r="K1007">
        <v>291.93209990245902</v>
      </c>
      <c r="L1007">
        <v>290.40761180761501</v>
      </c>
      <c r="M1007">
        <v>43.649045018188801</v>
      </c>
      <c r="N1007">
        <v>4.8726274516067196</v>
      </c>
      <c r="O1007">
        <v>30.8124680633622</v>
      </c>
      <c r="P1007">
        <v>17.702485966319099</v>
      </c>
      <c r="Q1007">
        <v>-7.4800606626109004E-2</v>
      </c>
    </row>
    <row r="1008" spans="1:17" hidden="1" x14ac:dyDescent="0.3">
      <c r="A1008" t="s">
        <v>2162</v>
      </c>
      <c r="B1008" t="s">
        <v>2163</v>
      </c>
      <c r="C1008" t="str">
        <f>IFERROR(VLOOKUP(Table1[[#This Row],[Ticker]],[1]!Table1[[Symbol]:[Industry]],2,FALSE),"-")</f>
        <v>-</v>
      </c>
      <c r="D1008" t="s">
        <v>184</v>
      </c>
      <c r="E1008">
        <v>2442.0303180000001</v>
      </c>
      <c r="F1008">
        <v>91</v>
      </c>
      <c r="G1008">
        <v>605.10087293218896</v>
      </c>
      <c r="H1008">
        <v>-11.1999844452081</v>
      </c>
      <c r="I1008">
        <v>60.315617235919397</v>
      </c>
      <c r="J1008">
        <v>-4.9933804516951703</v>
      </c>
      <c r="K1008">
        <v>97.875048980669604</v>
      </c>
      <c r="L1008">
        <v>79.716078593835107</v>
      </c>
      <c r="M1008">
        <v>31.543586035010499</v>
      </c>
      <c r="N1008">
        <v>1.3073870172328299</v>
      </c>
      <c r="O1008">
        <v>53.846153846153797</v>
      </c>
      <c r="P1008">
        <v>652.99958626396301</v>
      </c>
      <c r="Q1008">
        <v>0.182763095901957</v>
      </c>
    </row>
    <row r="1009" spans="1:17" hidden="1" x14ac:dyDescent="0.3">
      <c r="A1009" t="s">
        <v>2164</v>
      </c>
      <c r="B1009" t="s">
        <v>2165</v>
      </c>
      <c r="C1009" t="str">
        <f>IFERROR(VLOOKUP(Table1[[#This Row],[Ticker]],[1]!Table1[[Symbol]:[Industry]],2,FALSE),"-")</f>
        <v>-</v>
      </c>
      <c r="D1009" t="s">
        <v>953</v>
      </c>
      <c r="E1009">
        <v>2441.1047756759999</v>
      </c>
      <c r="F1009">
        <v>22.68</v>
      </c>
      <c r="G1009">
        <v>14.2500348910516</v>
      </c>
      <c r="H1009">
        <v>-7.1885488364819103</v>
      </c>
      <c r="I1009">
        <v>10.0702159541933</v>
      </c>
      <c r="J1009">
        <v>-7.4333409184002903</v>
      </c>
      <c r="K1009">
        <v>23.659061817076498</v>
      </c>
      <c r="L1009">
        <v>22.4365065242574</v>
      </c>
      <c r="M1009">
        <v>34.548968558189799</v>
      </c>
      <c r="N1009">
        <v>0.81933375977488698</v>
      </c>
      <c r="O1009">
        <v>41.975308641975303</v>
      </c>
      <c r="P1009">
        <v>55.876288659793801</v>
      </c>
      <c r="Q1009">
        <v>-4.6829844693884001E-2</v>
      </c>
    </row>
    <row r="1010" spans="1:17" hidden="1" x14ac:dyDescent="0.3">
      <c r="A1010" t="s">
        <v>2166</v>
      </c>
      <c r="B1010" t="s">
        <v>2167</v>
      </c>
      <c r="C1010" t="str">
        <f>IFERROR(VLOOKUP(Table1[[#This Row],[Ticker]],[1]!Table1[[Symbol]:[Industry]],2,FALSE),"-")</f>
        <v>-</v>
      </c>
      <c r="D1010" t="s">
        <v>162</v>
      </c>
      <c r="E1010">
        <v>2431.8301013999999</v>
      </c>
      <c r="F1010">
        <v>1614</v>
      </c>
      <c r="G1010">
        <v>181.72259293512599</v>
      </c>
      <c r="H1010">
        <v>45.404036561704601</v>
      </c>
      <c r="I1010">
        <v>158.14802232222601</v>
      </c>
      <c r="J1010">
        <v>0.750874020352993</v>
      </c>
      <c r="K1010">
        <v>1331.61457451448</v>
      </c>
      <c r="L1010">
        <v>992.21025042369899</v>
      </c>
      <c r="M1010">
        <v>61.232055049713601</v>
      </c>
      <c r="N1010">
        <v>1.6808009661691601</v>
      </c>
      <c r="O1010">
        <v>10.4739776951672</v>
      </c>
      <c r="P1010">
        <v>226.62147121319401</v>
      </c>
      <c r="Q1010">
        <v>0.12925892125081301</v>
      </c>
    </row>
    <row r="1011" spans="1:17" hidden="1" x14ac:dyDescent="0.3">
      <c r="A1011" t="s">
        <v>2168</v>
      </c>
      <c r="B1011" t="s">
        <v>2169</v>
      </c>
      <c r="C1011" t="str">
        <f>IFERROR(VLOOKUP(Table1[[#This Row],[Ticker]],[1]!Table1[[Symbol]:[Industry]],2,FALSE),"-")</f>
        <v>-</v>
      </c>
      <c r="D1011" t="s">
        <v>662</v>
      </c>
      <c r="E1011">
        <v>2429.1608332800001</v>
      </c>
      <c r="F1011">
        <v>177.42</v>
      </c>
      <c r="G1011">
        <v>23.607625909942801</v>
      </c>
      <c r="H1011">
        <v>-2.6831191625097199</v>
      </c>
      <c r="I1011">
        <v>-9.4985123274526995</v>
      </c>
      <c r="J1011">
        <v>-4.4126463780682803</v>
      </c>
      <c r="K1011">
        <v>178.69095972855601</v>
      </c>
      <c r="L1011">
        <v>164.18926573635201</v>
      </c>
      <c r="M1011">
        <v>46.821160874169898</v>
      </c>
      <c r="N1011">
        <v>1.04551442841636</v>
      </c>
      <c r="O1011">
        <v>12.6704993800022</v>
      </c>
      <c r="P1011">
        <v>53.146309883469897</v>
      </c>
      <c r="Q1011">
        <v>0.180879871552135</v>
      </c>
    </row>
    <row r="1012" spans="1:17" hidden="1" x14ac:dyDescent="0.3">
      <c r="A1012" t="s">
        <v>2170</v>
      </c>
      <c r="B1012" t="s">
        <v>2171</v>
      </c>
      <c r="C1012" t="str">
        <f>IFERROR(VLOOKUP(Table1[[#This Row],[Ticker]],[1]!Table1[[Symbol]:[Industry]],2,FALSE),"-")</f>
        <v>-</v>
      </c>
      <c r="D1012" t="s">
        <v>154</v>
      </c>
      <c r="E1012">
        <v>2427.3501329999999</v>
      </c>
      <c r="F1012">
        <v>1335</v>
      </c>
      <c r="G1012">
        <v>382.01401004633101</v>
      </c>
      <c r="H1012">
        <v>-1.5108828764005</v>
      </c>
      <c r="I1012">
        <v>398.32334213835401</v>
      </c>
      <c r="J1012">
        <v>-1.42669378196921</v>
      </c>
      <c r="K1012">
        <v>1075.90827964558</v>
      </c>
      <c r="M1012">
        <v>48.939518643008299</v>
      </c>
      <c r="N1012">
        <v>0.84998799519807899</v>
      </c>
      <c r="O1012">
        <v>17.528089887640402</v>
      </c>
      <c r="P1012">
        <v>477.047763129457</v>
      </c>
    </row>
    <row r="1013" spans="1:17" hidden="1" x14ac:dyDescent="0.3">
      <c r="A1013" t="s">
        <v>2172</v>
      </c>
      <c r="B1013" t="s">
        <v>2173</v>
      </c>
      <c r="C1013" t="str">
        <f>IFERROR(VLOOKUP(Table1[[#This Row],[Ticker]],[1]!Table1[[Symbol]:[Industry]],2,FALSE),"-")</f>
        <v>-</v>
      </c>
      <c r="D1013" t="s">
        <v>197</v>
      </c>
      <c r="E1013">
        <v>2426.3881452000001</v>
      </c>
      <c r="F1013">
        <v>781.75</v>
      </c>
      <c r="G1013">
        <v>10.0882727876101</v>
      </c>
      <c r="H1013">
        <v>1.0798313020514201</v>
      </c>
      <c r="I1013">
        <v>15.820289635301499</v>
      </c>
      <c r="J1013">
        <v>-3.2316778938142701</v>
      </c>
      <c r="K1013">
        <v>718.45371264520804</v>
      </c>
      <c r="L1013">
        <v>644.17835926039402</v>
      </c>
      <c r="M1013">
        <v>50.9957188901111</v>
      </c>
      <c r="N1013">
        <v>0.61964055183606404</v>
      </c>
      <c r="O1013">
        <v>6.4278861528621603</v>
      </c>
      <c r="P1013">
        <v>41.608549950185598</v>
      </c>
      <c r="Q1013">
        <v>5.9284710447663001E-2</v>
      </c>
    </row>
    <row r="1014" spans="1:17" hidden="1" x14ac:dyDescent="0.3">
      <c r="A1014" t="s">
        <v>2174</v>
      </c>
      <c r="B1014" t="s">
        <v>2175</v>
      </c>
      <c r="C1014" t="str">
        <f>IFERROR(VLOOKUP(Table1[[#This Row],[Ticker]],[1]!Table1[[Symbol]:[Industry]],2,FALSE),"-")</f>
        <v>-</v>
      </c>
      <c r="D1014" t="s">
        <v>49</v>
      </c>
      <c r="E1014">
        <v>2424.7958668739998</v>
      </c>
      <c r="F1014">
        <v>220.46</v>
      </c>
      <c r="G1014">
        <v>2.4797485805508499</v>
      </c>
      <c r="H1014">
        <v>-8.39809526848485</v>
      </c>
      <c r="I1014">
        <v>-18.561665139666299</v>
      </c>
      <c r="J1014">
        <v>-13.3785634838771</v>
      </c>
      <c r="K1014">
        <v>233.882494521468</v>
      </c>
      <c r="L1014">
        <v>228.944799638418</v>
      </c>
      <c r="M1014">
        <v>32.8975773921672</v>
      </c>
      <c r="N1014">
        <v>0.943781699294585</v>
      </c>
      <c r="O1014">
        <v>28.617436269618</v>
      </c>
      <c r="P1014">
        <v>30.8367952522255</v>
      </c>
      <c r="Q1014">
        <v>8.4500676801036997E-2</v>
      </c>
    </row>
    <row r="1015" spans="1:17" hidden="1" x14ac:dyDescent="0.3">
      <c r="A1015" t="s">
        <v>2176</v>
      </c>
      <c r="B1015" t="s">
        <v>2177</v>
      </c>
      <c r="C1015" t="str">
        <f>IFERROR(VLOOKUP(Table1[[#This Row],[Ticker]],[1]!Table1[[Symbol]:[Industry]],2,FALSE),"-")</f>
        <v>-</v>
      </c>
      <c r="D1015" t="s">
        <v>507</v>
      </c>
      <c r="E1015">
        <v>2418.7884864150001</v>
      </c>
      <c r="F1015">
        <v>697.15</v>
      </c>
      <c r="G1015">
        <v>50.272004429880397</v>
      </c>
      <c r="H1015">
        <v>6.2719463831979496</v>
      </c>
      <c r="I1015">
        <v>27.080781881709299</v>
      </c>
      <c r="J1015">
        <v>-5.5062826512170799</v>
      </c>
      <c r="K1015">
        <v>635.55062329579198</v>
      </c>
      <c r="L1015">
        <v>525.96216558311096</v>
      </c>
      <c r="M1015">
        <v>43.335224921907198</v>
      </c>
      <c r="N1015">
        <v>0.94092671318737298</v>
      </c>
      <c r="O1015">
        <v>14.609481460230899</v>
      </c>
      <c r="P1015">
        <v>87.658142664872102</v>
      </c>
      <c r="Q1015">
        <v>0.13538085518545201</v>
      </c>
    </row>
    <row r="1016" spans="1:17" hidden="1" x14ac:dyDescent="0.3">
      <c r="A1016" t="s">
        <v>2178</v>
      </c>
      <c r="B1016" t="s">
        <v>2179</v>
      </c>
      <c r="C1016" t="str">
        <f>IFERROR(VLOOKUP(Table1[[#This Row],[Ticker]],[1]!Table1[[Symbol]:[Industry]],2,FALSE),"-")</f>
        <v>-</v>
      </c>
      <c r="D1016" t="s">
        <v>80</v>
      </c>
      <c r="E1016">
        <v>2402.5764127500001</v>
      </c>
      <c r="F1016">
        <v>873.75</v>
      </c>
      <c r="G1016">
        <v>148.379648812851</v>
      </c>
      <c r="H1016">
        <v>-3.1396595857501599</v>
      </c>
      <c r="I1016">
        <v>9.8384996032091596</v>
      </c>
      <c r="J1016">
        <v>-1.4459417590644801</v>
      </c>
      <c r="K1016">
        <v>853.81812827541</v>
      </c>
      <c r="L1016">
        <v>683.748740760857</v>
      </c>
      <c r="M1016">
        <v>48.709960736623501</v>
      </c>
      <c r="N1016">
        <v>1.1742334226986699</v>
      </c>
      <c r="O1016">
        <v>7.01001430615164</v>
      </c>
      <c r="P1016">
        <v>208.745583038869</v>
      </c>
      <c r="Q1016">
        <v>8.8035780281061002E-2</v>
      </c>
    </row>
    <row r="1017" spans="1:17" hidden="1" x14ac:dyDescent="0.3">
      <c r="A1017" t="s">
        <v>2180</v>
      </c>
      <c r="B1017" t="s">
        <v>2181</v>
      </c>
      <c r="C1017" t="str">
        <f>IFERROR(VLOOKUP(Table1[[#This Row],[Ticker]],[1]!Table1[[Symbol]:[Industry]],2,FALSE),"-")</f>
        <v>-</v>
      </c>
      <c r="D1017" t="s">
        <v>140</v>
      </c>
      <c r="E1017">
        <v>2390.9708774999999</v>
      </c>
      <c r="F1017">
        <v>673.8</v>
      </c>
      <c r="G1017">
        <v>50.5952040593642</v>
      </c>
      <c r="H1017">
        <v>-8.9254946492897993</v>
      </c>
      <c r="I1017">
        <v>46.213076924640497</v>
      </c>
      <c r="J1017">
        <v>-6.6193809099504701</v>
      </c>
      <c r="K1017">
        <v>714.474886863851</v>
      </c>
      <c r="L1017">
        <v>610.72516277526302</v>
      </c>
      <c r="M1017">
        <v>37.164421023945103</v>
      </c>
      <c r="N1017">
        <v>0.36434399809522999</v>
      </c>
      <c r="O1017">
        <v>31.708222024339499</v>
      </c>
      <c r="P1017">
        <v>106.465451202696</v>
      </c>
      <c r="Q1017">
        <v>7.9575602190818995E-2</v>
      </c>
    </row>
    <row r="1018" spans="1:17" hidden="1" x14ac:dyDescent="0.3">
      <c r="A1018" t="s">
        <v>2182</v>
      </c>
      <c r="B1018" t="s">
        <v>2183</v>
      </c>
      <c r="C1018" t="str">
        <f>IFERROR(VLOOKUP(Table1[[#This Row],[Ticker]],[1]!Table1[[Symbol]:[Industry]],2,FALSE),"-")</f>
        <v>-</v>
      </c>
      <c r="D1018" t="s">
        <v>535</v>
      </c>
      <c r="E1018">
        <v>2390.2559999999999</v>
      </c>
      <c r="F1018">
        <v>135.81</v>
      </c>
      <c r="G1018">
        <v>163.94525527169401</v>
      </c>
      <c r="H1018">
        <v>-10.8560201832753</v>
      </c>
      <c r="I1018">
        <v>104.641154073254</v>
      </c>
      <c r="J1018">
        <v>-10.1974366417261</v>
      </c>
      <c r="K1018">
        <v>129.36361416634699</v>
      </c>
      <c r="L1018">
        <v>93.123042956362099</v>
      </c>
      <c r="M1018">
        <v>43.261537294438298</v>
      </c>
      <c r="N1018">
        <v>0.34438657916389498</v>
      </c>
      <c r="O1018">
        <v>24.5490022826006</v>
      </c>
      <c r="P1018">
        <v>214.37499999999901</v>
      </c>
      <c r="Q1018">
        <v>4.7601988076644002E-2</v>
      </c>
    </row>
    <row r="1019" spans="1:17" hidden="1" x14ac:dyDescent="0.3">
      <c r="A1019" t="s">
        <v>2184</v>
      </c>
      <c r="B1019" t="s">
        <v>2185</v>
      </c>
      <c r="C1019" t="str">
        <f>IFERROR(VLOOKUP(Table1[[#This Row],[Ticker]],[1]!Table1[[Symbol]:[Industry]],2,FALSE),"-")</f>
        <v>-</v>
      </c>
      <c r="D1019" t="s">
        <v>414</v>
      </c>
      <c r="E1019">
        <v>2382.5523120900002</v>
      </c>
      <c r="F1019">
        <v>720.1</v>
      </c>
      <c r="G1019">
        <v>35.718637812930702</v>
      </c>
      <c r="H1019">
        <v>3.4286307830568199</v>
      </c>
      <c r="I1019">
        <v>-12.812188997177</v>
      </c>
      <c r="J1019">
        <v>-2.1115502177204499</v>
      </c>
      <c r="K1019">
        <v>686.862910406879</v>
      </c>
      <c r="L1019">
        <v>659.93431514250904</v>
      </c>
      <c r="M1019">
        <v>56.856974101953398</v>
      </c>
      <c r="N1019">
        <v>1.70085728693898</v>
      </c>
      <c r="O1019">
        <v>17.622552423274499</v>
      </c>
      <c r="P1019">
        <v>68.562734082397</v>
      </c>
      <c r="Q1019">
        <v>4.7659651221899999E-3</v>
      </c>
    </row>
    <row r="1020" spans="1:17" hidden="1" x14ac:dyDescent="0.3">
      <c r="A1020" t="s">
        <v>2186</v>
      </c>
      <c r="B1020" t="s">
        <v>2187</v>
      </c>
      <c r="C1020" t="str">
        <f>IFERROR(VLOOKUP(Table1[[#This Row],[Ticker]],[1]!Table1[[Symbol]:[Industry]],2,FALSE),"-")</f>
        <v>-</v>
      </c>
      <c r="D1020" t="s">
        <v>542</v>
      </c>
      <c r="E1020">
        <v>2380.12061331</v>
      </c>
      <c r="F1020">
        <v>393.45</v>
      </c>
      <c r="G1020">
        <v>2.08407240182756</v>
      </c>
      <c r="H1020">
        <v>1.3836400489654099</v>
      </c>
      <c r="I1020">
        <v>8.3502556920196795</v>
      </c>
      <c r="J1020">
        <v>-4.0491717451102298</v>
      </c>
      <c r="K1020">
        <v>367.41492026395798</v>
      </c>
      <c r="L1020">
        <v>338.744588138425</v>
      </c>
      <c r="M1020">
        <v>49.142824792657102</v>
      </c>
      <c r="N1020">
        <v>1.2899931950261201</v>
      </c>
      <c r="O1020">
        <v>6.9894522811030502</v>
      </c>
      <c r="P1020">
        <v>38.441238564391199</v>
      </c>
      <c r="Q1020">
        <v>3.5166880263332E-2</v>
      </c>
    </row>
    <row r="1021" spans="1:17" hidden="1" x14ac:dyDescent="0.3">
      <c r="A1021" t="s">
        <v>2188</v>
      </c>
      <c r="B1021" t="s">
        <v>2189</v>
      </c>
      <c r="C1021" t="str">
        <f>IFERROR(VLOOKUP(Table1[[#This Row],[Ticker]],[1]!Table1[[Symbol]:[Industry]],2,FALSE),"-")</f>
        <v>-</v>
      </c>
      <c r="D1021" t="s">
        <v>92</v>
      </c>
      <c r="E1021">
        <v>2376.3522929759902</v>
      </c>
      <c r="F1021">
        <v>51.06</v>
      </c>
      <c r="G1021">
        <v>67.587068166917803</v>
      </c>
      <c r="H1021">
        <v>-0.31086319423610098</v>
      </c>
      <c r="I1021">
        <v>3.2691104722481101E-2</v>
      </c>
      <c r="J1021">
        <v>-9.4191251788097503</v>
      </c>
      <c r="K1021">
        <v>52.133264522722797</v>
      </c>
      <c r="L1021">
        <v>47.912863337289401</v>
      </c>
      <c r="M1021">
        <v>37.4541029575511</v>
      </c>
      <c r="N1021">
        <v>1.0111248152714201</v>
      </c>
      <c r="O1021">
        <v>30.2389345867606</v>
      </c>
      <c r="P1021">
        <v>100.628683693516</v>
      </c>
      <c r="Q1021">
        <v>6.2734871528756994E-2</v>
      </c>
    </row>
    <row r="1022" spans="1:17" x14ac:dyDescent="0.3">
      <c r="A1022" t="s">
        <v>2190</v>
      </c>
      <c r="B1022" t="s">
        <v>2191</v>
      </c>
      <c r="C1022" t="str">
        <f>IFERROR(VLOOKUP(Table1[[#This Row],[Ticker]],[1]!Table1[[Symbol]:[Industry]],2,FALSE),"-")</f>
        <v>-</v>
      </c>
      <c r="D1022" t="s">
        <v>278</v>
      </c>
      <c r="E1022">
        <v>2369.6475882300001</v>
      </c>
      <c r="F1022">
        <v>403.65</v>
      </c>
      <c r="G1022">
        <v>-29.327501627590401</v>
      </c>
      <c r="H1022">
        <v>4.4785168285825501</v>
      </c>
      <c r="I1022">
        <v>-23.394939579927598</v>
      </c>
      <c r="J1022">
        <v>-6.1329498944957601</v>
      </c>
      <c r="K1022">
        <v>389.04471592228901</v>
      </c>
      <c r="L1022">
        <v>403.65085123874798</v>
      </c>
      <c r="M1022">
        <v>55.569157787070601</v>
      </c>
      <c r="N1022">
        <v>1.6973460124008499</v>
      </c>
      <c r="O1022">
        <v>32.763532763532702</v>
      </c>
      <c r="P1022">
        <v>22.003929273084399</v>
      </c>
      <c r="Q1022">
        <v>-7.5485666346581007E-2</v>
      </c>
    </row>
    <row r="1023" spans="1:17" hidden="1" x14ac:dyDescent="0.3">
      <c r="A1023" t="s">
        <v>2192</v>
      </c>
      <c r="B1023" t="s">
        <v>2193</v>
      </c>
      <c r="C1023" t="str">
        <f>IFERROR(VLOOKUP(Table1[[#This Row],[Ticker]],[1]!Table1[[Symbol]:[Industry]],2,FALSE),"-")</f>
        <v>-</v>
      </c>
      <c r="D1023" t="s">
        <v>21</v>
      </c>
      <c r="E1023">
        <v>2346.6114952399998</v>
      </c>
      <c r="F1023">
        <v>592.6</v>
      </c>
      <c r="G1023">
        <v>59.007009218757297</v>
      </c>
      <c r="H1023">
        <v>10.7000096135506</v>
      </c>
      <c r="I1023">
        <v>32.771100244854701</v>
      </c>
      <c r="J1023">
        <v>-3.02517403908129</v>
      </c>
      <c r="K1023">
        <v>553.80154030496601</v>
      </c>
      <c r="L1023">
        <v>498.99300226544</v>
      </c>
      <c r="M1023">
        <v>62.752958632866701</v>
      </c>
      <c r="N1023">
        <v>1.38483061172139</v>
      </c>
      <c r="O1023">
        <v>24.687816402294899</v>
      </c>
      <c r="P1023">
        <v>122.78195488721801</v>
      </c>
      <c r="Q1023">
        <v>0.114715698810284</v>
      </c>
    </row>
    <row r="1024" spans="1:17" x14ac:dyDescent="0.3">
      <c r="A1024" t="s">
        <v>2194</v>
      </c>
      <c r="B1024" t="s">
        <v>2195</v>
      </c>
      <c r="C1024" t="str">
        <f>IFERROR(VLOOKUP(Table1[[#This Row],[Ticker]],[1]!Table1[[Symbol]:[Industry]],2,FALSE),"-")</f>
        <v>-</v>
      </c>
      <c r="D1024" t="s">
        <v>230</v>
      </c>
      <c r="E1024">
        <v>2340.5739564649998</v>
      </c>
      <c r="F1024">
        <v>522.95000000000005</v>
      </c>
      <c r="G1024">
        <v>-29.8849937592095</v>
      </c>
      <c r="H1024">
        <v>-5.7063797265225</v>
      </c>
      <c r="I1024">
        <v>-19.717488320030199</v>
      </c>
      <c r="J1024">
        <v>-3.7142799225946401</v>
      </c>
      <c r="K1024">
        <v>527.47012078029502</v>
      </c>
      <c r="L1024">
        <v>548.38643188971798</v>
      </c>
      <c r="M1024">
        <v>45.661162006876403</v>
      </c>
      <c r="N1024">
        <v>1.1773296816310901</v>
      </c>
      <c r="O1024">
        <v>38.187207189979901</v>
      </c>
      <c r="P1024">
        <v>15.1872246696035</v>
      </c>
    </row>
    <row r="1025" spans="1:17" hidden="1" x14ac:dyDescent="0.3">
      <c r="A1025" t="s">
        <v>2196</v>
      </c>
      <c r="B1025" t="s">
        <v>2197</v>
      </c>
      <c r="C1025" t="str">
        <f>IFERROR(VLOOKUP(Table1[[#This Row],[Ticker]],[1]!Table1[[Symbol]:[Industry]],2,FALSE),"-")</f>
        <v>-</v>
      </c>
      <c r="D1025" t="s">
        <v>230</v>
      </c>
      <c r="E1025">
        <v>2337.5097763200001</v>
      </c>
      <c r="F1025">
        <v>648.6</v>
      </c>
      <c r="G1025">
        <v>63.619974818986996</v>
      </c>
      <c r="H1025">
        <v>-1.39487723121992</v>
      </c>
      <c r="I1025">
        <v>-29.8514331947726</v>
      </c>
      <c r="J1025">
        <v>1.8686405775233099</v>
      </c>
      <c r="K1025">
        <v>634.57827307346997</v>
      </c>
      <c r="L1025">
        <v>601.57366610868803</v>
      </c>
      <c r="M1025">
        <v>51.9568490538297</v>
      </c>
      <c r="N1025">
        <v>1.35578557264516</v>
      </c>
      <c r="O1025">
        <v>44.156645081714402</v>
      </c>
      <c r="P1025">
        <v>96.545454545454504</v>
      </c>
      <c r="Q1025">
        <v>4.3123989351823003E-2</v>
      </c>
    </row>
    <row r="1026" spans="1:17" hidden="1" x14ac:dyDescent="0.3">
      <c r="A1026" t="s">
        <v>2198</v>
      </c>
      <c r="B1026" t="s">
        <v>2199</v>
      </c>
      <c r="C1026" t="str">
        <f>IFERROR(VLOOKUP(Table1[[#This Row],[Ticker]],[1]!Table1[[Symbol]:[Industry]],2,FALSE),"-")</f>
        <v>-</v>
      </c>
      <c r="D1026" t="s">
        <v>347</v>
      </c>
      <c r="E1026">
        <v>2334.9972944340002</v>
      </c>
      <c r="F1026">
        <v>243.74</v>
      </c>
      <c r="G1026">
        <v>-9.1489406830935192</v>
      </c>
      <c r="H1026">
        <v>19.929739642313901</v>
      </c>
      <c r="I1026">
        <v>7.1603914089293497</v>
      </c>
      <c r="J1026">
        <v>2.9754687804901501</v>
      </c>
      <c r="K1026">
        <v>201.419554354121</v>
      </c>
      <c r="M1026">
        <v>78.356941342109195</v>
      </c>
      <c r="N1026">
        <v>2.2355077802316701</v>
      </c>
      <c r="O1026">
        <v>4.7468614096988597</v>
      </c>
      <c r="P1026">
        <v>61.845949535192503</v>
      </c>
    </row>
    <row r="1027" spans="1:17" hidden="1" x14ac:dyDescent="0.3">
      <c r="A1027" t="s">
        <v>2200</v>
      </c>
      <c r="B1027" t="s">
        <v>2201</v>
      </c>
      <c r="C1027" t="str">
        <f>IFERROR(VLOOKUP(Table1[[#This Row],[Ticker]],[1]!Table1[[Symbol]:[Industry]],2,FALSE),"-")</f>
        <v>-</v>
      </c>
      <c r="D1027" t="s">
        <v>86</v>
      </c>
      <c r="E1027">
        <v>2331.0555034200002</v>
      </c>
      <c r="F1027">
        <v>27.51</v>
      </c>
      <c r="G1027">
        <v>208.339023030482</v>
      </c>
      <c r="H1027">
        <v>4.0279727570902102</v>
      </c>
      <c r="I1027">
        <v>41.336618692082702</v>
      </c>
      <c r="J1027">
        <v>-9.8071011765123703</v>
      </c>
      <c r="K1027">
        <v>26.015945692711298</v>
      </c>
      <c r="L1027">
        <v>21.545612195755201</v>
      </c>
      <c r="M1027">
        <v>49.908413859625298</v>
      </c>
      <c r="N1027">
        <v>1.9949958351135499</v>
      </c>
      <c r="O1027">
        <v>21.955652490003601</v>
      </c>
      <c r="P1027">
        <v>257.77756489167501</v>
      </c>
      <c r="Q1027">
        <v>9.9681524907586E-2</v>
      </c>
    </row>
    <row r="1028" spans="1:17" hidden="1" x14ac:dyDescent="0.3">
      <c r="A1028" t="s">
        <v>2202</v>
      </c>
      <c r="B1028" t="s">
        <v>2203</v>
      </c>
      <c r="C1028" t="str">
        <f>IFERROR(VLOOKUP(Table1[[#This Row],[Ticker]],[1]!Table1[[Symbol]:[Industry]],2,FALSE),"-")</f>
        <v>-</v>
      </c>
      <c r="D1028" t="s">
        <v>129</v>
      </c>
      <c r="E1028">
        <v>2326.3785643000001</v>
      </c>
      <c r="F1028">
        <v>161</v>
      </c>
      <c r="G1028">
        <v>2.3973271697364198</v>
      </c>
      <c r="H1028">
        <v>-0.80182965613600599</v>
      </c>
      <c r="I1028">
        <v>-27.151312239526099</v>
      </c>
      <c r="J1028">
        <v>-9.5998018081165295</v>
      </c>
      <c r="K1028">
        <v>163.205301830906</v>
      </c>
      <c r="L1028">
        <v>163.53099835880101</v>
      </c>
      <c r="M1028">
        <v>42.154121843324397</v>
      </c>
      <c r="N1028">
        <v>0.94531022066085502</v>
      </c>
      <c r="O1028">
        <v>32.173913043478201</v>
      </c>
      <c r="P1028">
        <v>34.334584897788901</v>
      </c>
      <c r="Q1028">
        <v>-6.7916303177129999E-3</v>
      </c>
    </row>
    <row r="1029" spans="1:17" hidden="1" x14ac:dyDescent="0.3">
      <c r="A1029" t="s">
        <v>2204</v>
      </c>
      <c r="B1029" t="s">
        <v>2205</v>
      </c>
      <c r="C1029" t="str">
        <f>IFERROR(VLOOKUP(Table1[[#This Row],[Ticker]],[1]!Table1[[Symbol]:[Industry]],2,FALSE),"-")</f>
        <v>-</v>
      </c>
      <c r="D1029" t="s">
        <v>535</v>
      </c>
      <c r="E1029">
        <v>2322.2589444999999</v>
      </c>
      <c r="F1029">
        <v>463.1</v>
      </c>
      <c r="G1029">
        <v>19.646212098422701</v>
      </c>
      <c r="H1029">
        <v>10.5013393275441</v>
      </c>
      <c r="I1029">
        <v>35.541304405899197</v>
      </c>
      <c r="J1029">
        <v>-5.3326058301948498</v>
      </c>
      <c r="K1029">
        <v>421.220299451117</v>
      </c>
      <c r="L1029">
        <v>354.968773129748</v>
      </c>
      <c r="M1029">
        <v>56.200790469219299</v>
      </c>
      <c r="N1029">
        <v>0.82461620467232999</v>
      </c>
      <c r="O1029">
        <v>7.7305117685165099</v>
      </c>
      <c r="P1029">
        <v>81.7503924646781</v>
      </c>
    </row>
    <row r="1030" spans="1:17" hidden="1" x14ac:dyDescent="0.3">
      <c r="A1030" t="s">
        <v>2206</v>
      </c>
      <c r="B1030" t="s">
        <v>2207</v>
      </c>
      <c r="C1030" t="str">
        <f>IFERROR(VLOOKUP(Table1[[#This Row],[Ticker]],[1]!Table1[[Symbol]:[Industry]],2,FALSE),"-")</f>
        <v>-</v>
      </c>
      <c r="D1030" t="s">
        <v>613</v>
      </c>
      <c r="E1030">
        <v>2319.0920481200001</v>
      </c>
      <c r="F1030">
        <v>511.15</v>
      </c>
      <c r="G1030">
        <v>-31.175817480126302</v>
      </c>
      <c r="H1030">
        <v>4.9976723953057904</v>
      </c>
      <c r="I1030">
        <v>-15.274099067782799</v>
      </c>
      <c r="J1030">
        <v>0.629713576004447</v>
      </c>
      <c r="K1030">
        <v>471.58798065897901</v>
      </c>
      <c r="L1030">
        <v>495.38551361168498</v>
      </c>
      <c r="M1030">
        <v>80.270424951817105</v>
      </c>
      <c r="N1030">
        <v>2.2080207196784398</v>
      </c>
      <c r="O1030">
        <v>24.2296781766604</v>
      </c>
      <c r="P1030">
        <v>24.792480468749901</v>
      </c>
      <c r="Q1030">
        <v>3.6384143001848002E-2</v>
      </c>
    </row>
    <row r="1031" spans="1:17" hidden="1" x14ac:dyDescent="0.3">
      <c r="A1031" t="s">
        <v>2208</v>
      </c>
      <c r="B1031" t="s">
        <v>2209</v>
      </c>
      <c r="C1031" t="str">
        <f>IFERROR(VLOOKUP(Table1[[#This Row],[Ticker]],[1]!Table1[[Symbol]:[Industry]],2,FALSE),"-")</f>
        <v>-</v>
      </c>
      <c r="D1031" t="s">
        <v>278</v>
      </c>
      <c r="E1031">
        <v>2309.3344466499998</v>
      </c>
      <c r="F1031">
        <v>465.85</v>
      </c>
      <c r="G1031">
        <v>23.959544318198201</v>
      </c>
      <c r="H1031">
        <v>16.8607169298744</v>
      </c>
      <c r="I1031">
        <v>-19.163913982199499</v>
      </c>
      <c r="J1031">
        <v>0.32622231123614698</v>
      </c>
      <c r="K1031">
        <v>428.187550954855</v>
      </c>
      <c r="L1031">
        <v>441.10003921954302</v>
      </c>
      <c r="M1031">
        <v>66.410379570588603</v>
      </c>
      <c r="N1031">
        <v>0.95988369510489602</v>
      </c>
      <c r="O1031">
        <v>37.565740045078797</v>
      </c>
      <c r="P1031">
        <v>51.495934959349597</v>
      </c>
      <c r="Q1031">
        <v>4.5700271177443998E-2</v>
      </c>
    </row>
    <row r="1032" spans="1:17" hidden="1" x14ac:dyDescent="0.3">
      <c r="A1032" t="s">
        <v>2210</v>
      </c>
      <c r="B1032" t="s">
        <v>2211</v>
      </c>
      <c r="C1032" t="str">
        <f>IFERROR(VLOOKUP(Table1[[#This Row],[Ticker]],[1]!Table1[[Symbol]:[Industry]],2,FALSE),"-")</f>
        <v>-</v>
      </c>
      <c r="D1032" t="s">
        <v>62</v>
      </c>
      <c r="E1032">
        <v>2294.7897239909998</v>
      </c>
      <c r="F1032">
        <v>105.23</v>
      </c>
      <c r="G1032">
        <v>39.682707857209103</v>
      </c>
      <c r="H1032">
        <v>0.94808997963361497</v>
      </c>
      <c r="I1032">
        <v>19.745736914670999</v>
      </c>
      <c r="J1032">
        <v>0.67490914178145101</v>
      </c>
      <c r="K1032">
        <v>100.493067075797</v>
      </c>
      <c r="L1032">
        <v>93.950866840353299</v>
      </c>
      <c r="M1032">
        <v>73.139618531999801</v>
      </c>
      <c r="N1032">
        <v>1.35705293585625</v>
      </c>
      <c r="O1032">
        <v>22.588615413855301</v>
      </c>
      <c r="P1032">
        <v>76.560402684563698</v>
      </c>
      <c r="Q1032">
        <v>1.158537743525E-2</v>
      </c>
    </row>
    <row r="1033" spans="1:17" hidden="1" x14ac:dyDescent="0.3">
      <c r="A1033" t="s">
        <v>2212</v>
      </c>
      <c r="B1033" t="s">
        <v>2213</v>
      </c>
      <c r="C1033" t="str">
        <f>IFERROR(VLOOKUP(Table1[[#This Row],[Ticker]],[1]!Table1[[Symbol]:[Industry]],2,FALSE),"-")</f>
        <v>-</v>
      </c>
      <c r="D1033" t="s">
        <v>342</v>
      </c>
      <c r="E1033">
        <v>2293.4023139999999</v>
      </c>
      <c r="F1033">
        <v>937.1</v>
      </c>
      <c r="G1033">
        <v>144.711940282255</v>
      </c>
      <c r="H1033">
        <v>40.295398048366799</v>
      </c>
      <c r="I1033">
        <v>161.021272374278</v>
      </c>
      <c r="J1033">
        <v>-1.60612795619524</v>
      </c>
      <c r="K1033">
        <v>697.06173994191101</v>
      </c>
      <c r="M1033">
        <v>61.523428431576598</v>
      </c>
      <c r="N1033">
        <v>0.89440628066731998</v>
      </c>
      <c r="O1033">
        <v>12.549354391206901</v>
      </c>
      <c r="P1033">
        <v>298.76595744680799</v>
      </c>
    </row>
    <row r="1034" spans="1:17" hidden="1" x14ac:dyDescent="0.3">
      <c r="A1034" t="s">
        <v>2214</v>
      </c>
      <c r="B1034" t="s">
        <v>2215</v>
      </c>
      <c r="C1034" t="str">
        <f>IFERROR(VLOOKUP(Table1[[#This Row],[Ticker]],[1]!Table1[[Symbol]:[Industry]],2,FALSE),"-")</f>
        <v>-</v>
      </c>
      <c r="D1034" t="s">
        <v>21</v>
      </c>
      <c r="E1034">
        <v>2285.8583061149998</v>
      </c>
      <c r="F1034">
        <v>251.59</v>
      </c>
      <c r="G1034">
        <v>-57.816981366627402</v>
      </c>
      <c r="H1034">
        <v>-9.1951813897705001</v>
      </c>
      <c r="I1034">
        <v>-41.507649274604503</v>
      </c>
      <c r="J1034">
        <v>-9.3710628051839695</v>
      </c>
      <c r="K1034">
        <v>276.557358251577</v>
      </c>
      <c r="M1034">
        <v>33.825124359024002</v>
      </c>
      <c r="N1034">
        <v>1.25982120824664</v>
      </c>
      <c r="O1034">
        <v>68.408919273421006</v>
      </c>
      <c r="P1034">
        <v>13.712994350282401</v>
      </c>
    </row>
    <row r="1035" spans="1:17" hidden="1" x14ac:dyDescent="0.3">
      <c r="A1035" t="s">
        <v>2216</v>
      </c>
      <c r="B1035" t="s">
        <v>2217</v>
      </c>
      <c r="C1035" t="str">
        <f>IFERROR(VLOOKUP(Table1[[#This Row],[Ticker]],[1]!Table1[[Symbol]:[Industry]],2,FALSE),"-")</f>
        <v>-</v>
      </c>
      <c r="D1035" t="s">
        <v>1489</v>
      </c>
      <c r="E1035">
        <v>2277.0229396200002</v>
      </c>
      <c r="F1035">
        <v>2508.35</v>
      </c>
      <c r="G1035">
        <v>50.435948677837899</v>
      </c>
      <c r="H1035">
        <v>18.1779491950895</v>
      </c>
      <c r="I1035">
        <v>1.29858497707358</v>
      </c>
      <c r="J1035">
        <v>8.7348326150207303</v>
      </c>
      <c r="K1035">
        <v>2229.9664171599202</v>
      </c>
      <c r="L1035">
        <v>2101.1443783060599</v>
      </c>
      <c r="M1035">
        <v>67.845440484924495</v>
      </c>
      <c r="N1035">
        <v>3.0633764253698801</v>
      </c>
      <c r="O1035">
        <v>5.6471385572189003</v>
      </c>
      <c r="P1035">
        <v>79.803591269130095</v>
      </c>
      <c r="Q1035">
        <v>0.151608559599996</v>
      </c>
    </row>
    <row r="1036" spans="1:17" hidden="1" x14ac:dyDescent="0.3">
      <c r="A1036" t="s">
        <v>2218</v>
      </c>
      <c r="B1036" t="s">
        <v>2219</v>
      </c>
      <c r="C1036" t="str">
        <f>IFERROR(VLOOKUP(Table1[[#This Row],[Ticker]],[1]!Table1[[Symbol]:[Industry]],2,FALSE),"-")</f>
        <v>-</v>
      </c>
      <c r="D1036" t="s">
        <v>129</v>
      </c>
      <c r="E1036">
        <v>2272.359583809</v>
      </c>
      <c r="F1036">
        <v>168.39</v>
      </c>
      <c r="G1036">
        <v>91.282167503363098</v>
      </c>
      <c r="H1036">
        <v>8.1028304738629</v>
      </c>
      <c r="I1036">
        <v>24.0877731600647</v>
      </c>
      <c r="J1036">
        <v>-12.4652409756167</v>
      </c>
      <c r="K1036">
        <v>152.033448666711</v>
      </c>
      <c r="L1036">
        <v>129.24649705386301</v>
      </c>
      <c r="M1036">
        <v>52.106823471775499</v>
      </c>
      <c r="N1036">
        <v>0.77756749785998902</v>
      </c>
      <c r="O1036">
        <v>10.4578656689827</v>
      </c>
      <c r="P1036">
        <v>120.405759162303</v>
      </c>
      <c r="Q1036">
        <v>0.15154658888119801</v>
      </c>
    </row>
    <row r="1037" spans="1:17" x14ac:dyDescent="0.3">
      <c r="A1037" t="s">
        <v>2220</v>
      </c>
      <c r="B1037" t="s">
        <v>2221</v>
      </c>
      <c r="C1037" t="str">
        <f>IFERROR(VLOOKUP(Table1[[#This Row],[Ticker]],[1]!Table1[[Symbol]:[Industry]],2,FALSE),"-")</f>
        <v>-</v>
      </c>
      <c r="D1037" t="s">
        <v>218</v>
      </c>
      <c r="E1037">
        <v>2263.55173229</v>
      </c>
      <c r="F1037">
        <v>292.89999999999998</v>
      </c>
      <c r="G1037">
        <v>-61.265398908512402</v>
      </c>
      <c r="H1037">
        <v>3.9807602475500898</v>
      </c>
      <c r="I1037">
        <v>-18.673911038358199</v>
      </c>
      <c r="J1037">
        <v>-3.5913533714158499</v>
      </c>
      <c r="K1037">
        <v>289.767248529575</v>
      </c>
      <c r="L1037">
        <v>323.448193987607</v>
      </c>
      <c r="M1037">
        <v>47.793122055888901</v>
      </c>
      <c r="N1037">
        <v>1.90513330528633</v>
      </c>
      <c r="O1037">
        <v>56.657562307954898</v>
      </c>
      <c r="P1037">
        <v>19.331839478508801</v>
      </c>
    </row>
    <row r="1038" spans="1:17" hidden="1" x14ac:dyDescent="0.3">
      <c r="A1038" t="s">
        <v>2222</v>
      </c>
      <c r="B1038" t="s">
        <v>2223</v>
      </c>
      <c r="C1038" t="str">
        <f>IFERROR(VLOOKUP(Table1[[#This Row],[Ticker]],[1]!Table1[[Symbol]:[Industry]],2,FALSE),"-")</f>
        <v>-</v>
      </c>
      <c r="D1038" t="s">
        <v>1152</v>
      </c>
      <c r="E1038">
        <v>2257.9543980499998</v>
      </c>
      <c r="F1038">
        <v>841.1</v>
      </c>
      <c r="G1038">
        <v>-6.8875031804292401</v>
      </c>
      <c r="H1038">
        <v>-5.7738921126542797</v>
      </c>
      <c r="I1038">
        <v>-9.4753074239089798</v>
      </c>
      <c r="J1038">
        <v>-5.5249050836935103</v>
      </c>
      <c r="K1038">
        <v>868.87169515399899</v>
      </c>
      <c r="L1038">
        <v>846.31817259741194</v>
      </c>
      <c r="M1038">
        <v>52.5983158739853</v>
      </c>
      <c r="N1038">
        <v>0.79840549913301895</v>
      </c>
      <c r="O1038">
        <v>36.8386636547378</v>
      </c>
      <c r="P1038">
        <v>41.826152938200799</v>
      </c>
      <c r="Q1038">
        <v>1.17967760043E-2</v>
      </c>
    </row>
    <row r="1039" spans="1:17" hidden="1" x14ac:dyDescent="0.3">
      <c r="A1039" t="s">
        <v>2224</v>
      </c>
      <c r="B1039" t="s">
        <v>2225</v>
      </c>
      <c r="C1039" t="str">
        <f>IFERROR(VLOOKUP(Table1[[#This Row],[Ticker]],[1]!Table1[[Symbol]:[Industry]],2,FALSE),"-")</f>
        <v>-</v>
      </c>
      <c r="D1039" t="s">
        <v>659</v>
      </c>
      <c r="E1039">
        <v>2257.9439642249999</v>
      </c>
      <c r="F1039">
        <v>567.75</v>
      </c>
      <c r="G1039">
        <v>7.7418126990303504</v>
      </c>
      <c r="H1039">
        <v>2.9157013639992302</v>
      </c>
      <c r="I1039">
        <v>-17.036791079273801</v>
      </c>
      <c r="J1039">
        <v>-4.04629050460521</v>
      </c>
      <c r="K1039">
        <v>529.38989698998603</v>
      </c>
      <c r="L1039">
        <v>524.10137412876804</v>
      </c>
      <c r="M1039">
        <v>70.6476746345203</v>
      </c>
      <c r="N1039">
        <v>1.7311144975474499</v>
      </c>
      <c r="O1039">
        <v>18.872743284896501</v>
      </c>
      <c r="P1039">
        <v>39.479179461982497</v>
      </c>
      <c r="Q1039">
        <v>8.1075259460140006E-2</v>
      </c>
    </row>
    <row r="1040" spans="1:17" hidden="1" x14ac:dyDescent="0.3">
      <c r="A1040" t="s">
        <v>2226</v>
      </c>
      <c r="B1040" t="s">
        <v>2227</v>
      </c>
      <c r="C1040" t="str">
        <f>IFERROR(VLOOKUP(Table1[[#This Row],[Ticker]],[1]!Table1[[Symbol]:[Industry]],2,FALSE),"-")</f>
        <v>-</v>
      </c>
      <c r="D1040" t="s">
        <v>542</v>
      </c>
      <c r="E1040">
        <v>2257.5887831999999</v>
      </c>
      <c r="F1040">
        <v>435.45</v>
      </c>
      <c r="G1040">
        <v>-45.043004447972699</v>
      </c>
      <c r="H1040">
        <v>4.53927388237733</v>
      </c>
      <c r="I1040">
        <v>-24.890838564800401</v>
      </c>
      <c r="J1040">
        <v>-3.6444936934124401</v>
      </c>
      <c r="K1040">
        <v>432.07227646318398</v>
      </c>
      <c r="L1040">
        <v>462.70845410293902</v>
      </c>
      <c r="M1040">
        <v>47.525754292519501</v>
      </c>
      <c r="N1040">
        <v>0.843615495175149</v>
      </c>
      <c r="O1040">
        <v>31.668389022849901</v>
      </c>
      <c r="P1040">
        <v>13.694516971279301</v>
      </c>
      <c r="Q1040">
        <v>1.0506707151052E-2</v>
      </c>
    </row>
    <row r="1041" spans="1:17" hidden="1" x14ac:dyDescent="0.3">
      <c r="A1041" t="s">
        <v>2228</v>
      </c>
      <c r="B1041" t="s">
        <v>2229</v>
      </c>
      <c r="C1041" t="str">
        <f>IFERROR(VLOOKUP(Table1[[#This Row],[Ticker]],[1]!Table1[[Symbol]:[Industry]],2,FALSE),"-")</f>
        <v>-</v>
      </c>
      <c r="D1041" t="s">
        <v>230</v>
      </c>
      <c r="E1041">
        <v>2252.6653393500001</v>
      </c>
      <c r="F1041">
        <v>15490.7</v>
      </c>
      <c r="G1041">
        <v>24.870646223033098</v>
      </c>
      <c r="H1041">
        <v>-7.9747856808388997</v>
      </c>
      <c r="I1041">
        <v>-12.585206737713399</v>
      </c>
      <c r="J1041">
        <v>-3.89754337472601</v>
      </c>
      <c r="K1041">
        <v>15194.2429061816</v>
      </c>
      <c r="L1041">
        <v>14006.740788229599</v>
      </c>
      <c r="M1041">
        <v>39.229456003127602</v>
      </c>
      <c r="N1041">
        <v>0.94432401597261795</v>
      </c>
      <c r="O1041">
        <v>14.107496756118101</v>
      </c>
      <c r="P1041">
        <v>54.882993136063902</v>
      </c>
      <c r="Q1041">
        <v>0.115648556048491</v>
      </c>
    </row>
    <row r="1042" spans="1:17" hidden="1" x14ac:dyDescent="0.3">
      <c r="A1042" t="s">
        <v>2230</v>
      </c>
      <c r="B1042" t="s">
        <v>2231</v>
      </c>
      <c r="C1042" t="str">
        <f>IFERROR(VLOOKUP(Table1[[#This Row],[Ticker]],[1]!Table1[[Symbol]:[Industry]],2,FALSE),"-")</f>
        <v>-</v>
      </c>
      <c r="D1042" t="s">
        <v>62</v>
      </c>
      <c r="E1042">
        <v>2244.1377164299902</v>
      </c>
      <c r="F1042">
        <v>544.9</v>
      </c>
      <c r="G1042">
        <v>28.481663810063399</v>
      </c>
      <c r="H1042">
        <v>3.7601146635294098</v>
      </c>
      <c r="I1042">
        <v>53.461509366012798</v>
      </c>
      <c r="J1042">
        <v>7.9820997533570104</v>
      </c>
      <c r="K1042">
        <v>446.09751070381299</v>
      </c>
      <c r="L1042">
        <v>400.49126002338102</v>
      </c>
      <c r="M1042">
        <v>88.342483170541797</v>
      </c>
      <c r="N1042">
        <v>0.69080536568231898</v>
      </c>
      <c r="O1042">
        <v>2.5509267755551499</v>
      </c>
      <c r="P1042">
        <v>106.754916093113</v>
      </c>
      <c r="Q1042">
        <v>-9.2698022211830003E-2</v>
      </c>
    </row>
    <row r="1043" spans="1:17" hidden="1" x14ac:dyDescent="0.3">
      <c r="A1043" t="s">
        <v>2232</v>
      </c>
      <c r="B1043" t="s">
        <v>2233</v>
      </c>
      <c r="C1043" t="str">
        <f>IFERROR(VLOOKUP(Table1[[#This Row],[Ticker]],[1]!Table1[[Symbol]:[Industry]],2,FALSE),"-")</f>
        <v>-</v>
      </c>
      <c r="D1043" t="s">
        <v>267</v>
      </c>
      <c r="E1043">
        <v>2239.9577267449999</v>
      </c>
      <c r="F1043">
        <v>4361.1499999999996</v>
      </c>
      <c r="G1043">
        <v>62.404647377543398</v>
      </c>
      <c r="H1043">
        <v>10.9402712378657</v>
      </c>
      <c r="I1043">
        <v>22.922898497532898</v>
      </c>
      <c r="J1043">
        <v>14.2375204455915</v>
      </c>
      <c r="K1043">
        <v>3586.9665603994599</v>
      </c>
      <c r="L1043">
        <v>3207.1122868371799</v>
      </c>
      <c r="M1043">
        <v>78.497137619532893</v>
      </c>
      <c r="N1043">
        <v>4.0236989386559996</v>
      </c>
      <c r="O1043">
        <v>4.2018733590910502</v>
      </c>
      <c r="P1043">
        <v>89.929013152164401</v>
      </c>
      <c r="Q1043">
        <v>8.7495954762927999E-2</v>
      </c>
    </row>
    <row r="1044" spans="1:17" hidden="1" x14ac:dyDescent="0.3">
      <c r="A1044" t="s">
        <v>2234</v>
      </c>
      <c r="B1044" t="s">
        <v>2235</v>
      </c>
      <c r="C1044" t="str">
        <f>IFERROR(VLOOKUP(Table1[[#This Row],[Ticker]],[1]!Table1[[Symbol]:[Industry]],2,FALSE),"-")</f>
        <v>-</v>
      </c>
      <c r="D1044" t="s">
        <v>92</v>
      </c>
      <c r="E1044">
        <v>2237.3302959500002</v>
      </c>
      <c r="F1044">
        <v>1638.5</v>
      </c>
      <c r="G1044">
        <v>456.22757169364701</v>
      </c>
      <c r="H1044">
        <v>28.559763709372799</v>
      </c>
      <c r="I1044">
        <v>53.381014280961502</v>
      </c>
      <c r="J1044">
        <v>5.54915756269778</v>
      </c>
      <c r="K1044">
        <v>1285.4566799392801</v>
      </c>
      <c r="L1044">
        <v>997.32112519387294</v>
      </c>
      <c r="M1044">
        <v>74.697075410820503</v>
      </c>
      <c r="N1044">
        <v>1.5133570420228899</v>
      </c>
      <c r="O1044">
        <v>2.4717729630759901</v>
      </c>
      <c r="P1044">
        <v>563.36032388663898</v>
      </c>
    </row>
    <row r="1045" spans="1:17" hidden="1" x14ac:dyDescent="0.3">
      <c r="A1045" t="s">
        <v>2236</v>
      </c>
      <c r="B1045" t="s">
        <v>2237</v>
      </c>
      <c r="C1045" t="str">
        <f>IFERROR(VLOOKUP(Table1[[#This Row],[Ticker]],[1]!Table1[[Symbol]:[Industry]],2,FALSE),"-")</f>
        <v>-</v>
      </c>
      <c r="E1045">
        <v>2233.6922610659999</v>
      </c>
      <c r="F1045">
        <v>323.47000000000003</v>
      </c>
      <c r="G1045">
        <v>-30.0913562562198</v>
      </c>
      <c r="H1045">
        <v>-7.3350974786835001</v>
      </c>
      <c r="I1045">
        <v>-13.782024164197001</v>
      </c>
      <c r="J1045">
        <v>-4.5990150271206103</v>
      </c>
      <c r="O1045">
        <v>13.0553065199245</v>
      </c>
      <c r="P1045">
        <v>4.3451612903225802</v>
      </c>
    </row>
    <row r="1046" spans="1:17" hidden="1" x14ac:dyDescent="0.3">
      <c r="A1046" t="s">
        <v>2238</v>
      </c>
      <c r="B1046" t="s">
        <v>2239</v>
      </c>
      <c r="C1046" t="str">
        <f>IFERROR(VLOOKUP(Table1[[#This Row],[Ticker]],[1]!Table1[[Symbol]:[Industry]],2,FALSE),"-")</f>
        <v>-</v>
      </c>
      <c r="D1046" t="s">
        <v>129</v>
      </c>
      <c r="E1046">
        <v>2224.2540985759902</v>
      </c>
      <c r="F1046">
        <v>41.96</v>
      </c>
      <c r="G1046">
        <v>29.951346860952601</v>
      </c>
      <c r="H1046">
        <v>3.3122074445347298</v>
      </c>
      <c r="I1046">
        <v>-3.3436278343483798</v>
      </c>
      <c r="J1046">
        <v>5.2793847947542796</v>
      </c>
      <c r="K1046">
        <v>38.3098859036471</v>
      </c>
      <c r="L1046">
        <v>36.671359761088901</v>
      </c>
      <c r="M1046">
        <v>66.490586872488194</v>
      </c>
      <c r="N1046">
        <v>2.3882758934945598</v>
      </c>
      <c r="O1046">
        <v>9.6997140133460302</v>
      </c>
      <c r="P1046">
        <v>61.384615384615302</v>
      </c>
      <c r="Q1046">
        <v>7.9550632396640994E-2</v>
      </c>
    </row>
    <row r="1047" spans="1:17" hidden="1" x14ac:dyDescent="0.3">
      <c r="A1047" t="s">
        <v>2240</v>
      </c>
      <c r="B1047" t="s">
        <v>2241</v>
      </c>
      <c r="C1047" t="str">
        <f>IFERROR(VLOOKUP(Table1[[#This Row],[Ticker]],[1]!Table1[[Symbol]:[Industry]],2,FALSE),"-")</f>
        <v>-</v>
      </c>
      <c r="D1047" t="s">
        <v>480</v>
      </c>
      <c r="E1047">
        <v>2223.4271730400001</v>
      </c>
      <c r="F1047">
        <v>279.58999999999997</v>
      </c>
      <c r="G1047">
        <v>-20.208997072073402</v>
      </c>
      <c r="H1047">
        <v>6.5771220409506403</v>
      </c>
      <c r="I1047">
        <v>-6.5041161176756201</v>
      </c>
      <c r="J1047">
        <v>-3.2642205821326402</v>
      </c>
      <c r="K1047">
        <v>264.307180601102</v>
      </c>
      <c r="L1047">
        <v>265.90478745488599</v>
      </c>
      <c r="M1047">
        <v>59.563939508396501</v>
      </c>
      <c r="N1047">
        <v>2.3105929186749901</v>
      </c>
      <c r="O1047">
        <v>10.393790908115401</v>
      </c>
      <c r="P1047">
        <v>23.2488428476967</v>
      </c>
      <c r="Q1047">
        <v>-9.4414756969774E-2</v>
      </c>
    </row>
    <row r="1048" spans="1:17" hidden="1" x14ac:dyDescent="0.3">
      <c r="A1048" t="s">
        <v>2242</v>
      </c>
      <c r="B1048" t="s">
        <v>2243</v>
      </c>
      <c r="C1048" t="str">
        <f>IFERROR(VLOOKUP(Table1[[#This Row],[Ticker]],[1]!Table1[[Symbol]:[Industry]],2,FALSE),"-")</f>
        <v>-</v>
      </c>
      <c r="D1048" t="s">
        <v>507</v>
      </c>
      <c r="E1048">
        <v>2221.44668327</v>
      </c>
      <c r="F1048">
        <v>73.209999999999994</v>
      </c>
      <c r="G1048">
        <v>78.225798258119397</v>
      </c>
      <c r="H1048">
        <v>-22.066856775535602</v>
      </c>
      <c r="I1048">
        <v>-27.102146626146599</v>
      </c>
      <c r="J1048">
        <v>-4.5789425304079296</v>
      </c>
      <c r="K1048">
        <v>75.180014530875994</v>
      </c>
      <c r="L1048">
        <v>72.205441411994101</v>
      </c>
      <c r="M1048">
        <v>50.171964437319502</v>
      </c>
      <c r="N1048">
        <v>0.53991192367852803</v>
      </c>
      <c r="O1048">
        <v>59.609342985930802</v>
      </c>
      <c r="P1048">
        <v>114.377745241581</v>
      </c>
      <c r="Q1048">
        <v>0.112874509726234</v>
      </c>
    </row>
    <row r="1049" spans="1:17" hidden="1" x14ac:dyDescent="0.3">
      <c r="A1049" t="s">
        <v>2244</v>
      </c>
      <c r="B1049" t="s">
        <v>2245</v>
      </c>
      <c r="C1049" t="str">
        <f>IFERROR(VLOOKUP(Table1[[#This Row],[Ticker]],[1]!Table1[[Symbol]:[Industry]],2,FALSE),"-")</f>
        <v>-</v>
      </c>
      <c r="D1049" t="s">
        <v>272</v>
      </c>
      <c r="E1049">
        <v>2219.1633559729999</v>
      </c>
      <c r="F1049">
        <v>113.81</v>
      </c>
      <c r="G1049">
        <v>-14.407241150245101</v>
      </c>
      <c r="H1049">
        <v>-18.6445240931284</v>
      </c>
      <c r="I1049">
        <v>-10.0279384936592</v>
      </c>
      <c r="J1049">
        <v>-2.5295037744334201</v>
      </c>
      <c r="K1049">
        <v>119.93566201308199</v>
      </c>
      <c r="L1049">
        <v>114.059074299478</v>
      </c>
      <c r="M1049">
        <v>38.222753254811401</v>
      </c>
      <c r="N1049">
        <v>2.7468827705741599</v>
      </c>
      <c r="O1049">
        <v>37.070556190141403</v>
      </c>
      <c r="P1049">
        <v>31.633125144575502</v>
      </c>
      <c r="Q1049">
        <v>0.16638773849260499</v>
      </c>
    </row>
    <row r="1050" spans="1:17" hidden="1" x14ac:dyDescent="0.3">
      <c r="A1050" t="s">
        <v>2246</v>
      </c>
      <c r="B1050" t="s">
        <v>2247</v>
      </c>
      <c r="C1050" t="str">
        <f>IFERROR(VLOOKUP(Table1[[#This Row],[Ticker]],[1]!Table1[[Symbol]:[Industry]],2,FALSE),"-")</f>
        <v>-</v>
      </c>
      <c r="D1050" t="s">
        <v>542</v>
      </c>
      <c r="E1050">
        <v>2217.3723839999998</v>
      </c>
      <c r="F1050">
        <v>1945.2</v>
      </c>
      <c r="G1050">
        <v>-12.1338891133326</v>
      </c>
      <c r="H1050">
        <v>4.61296382028792</v>
      </c>
      <c r="I1050">
        <v>9.4823170384424298</v>
      </c>
      <c r="J1050">
        <v>2.8740331804243402</v>
      </c>
      <c r="K1050">
        <v>1855.7288049441199</v>
      </c>
      <c r="L1050">
        <v>1767.6077395570901</v>
      </c>
      <c r="M1050">
        <v>63.805857972753103</v>
      </c>
      <c r="N1050">
        <v>1.0470568248465</v>
      </c>
      <c r="O1050">
        <v>24.750668311741698</v>
      </c>
      <c r="P1050">
        <v>28.3960396039604</v>
      </c>
    </row>
    <row r="1051" spans="1:17" hidden="1" x14ac:dyDescent="0.3">
      <c r="A1051" t="s">
        <v>2248</v>
      </c>
      <c r="B1051" t="s">
        <v>2249</v>
      </c>
      <c r="C1051" t="str">
        <f>IFERROR(VLOOKUP(Table1[[#This Row],[Ticker]],[1]!Table1[[Symbol]:[Industry]],2,FALSE),"-")</f>
        <v>-</v>
      </c>
      <c r="D1051" t="s">
        <v>2250</v>
      </c>
      <c r="E1051">
        <v>2215.8374944500001</v>
      </c>
      <c r="F1051">
        <v>499.5</v>
      </c>
      <c r="G1051">
        <v>22.769935734992298</v>
      </c>
      <c r="H1051">
        <v>12.190697014408</v>
      </c>
      <c r="I1051">
        <v>40.249051259001398</v>
      </c>
      <c r="J1051">
        <v>3.1595174952808298</v>
      </c>
      <c r="K1051">
        <v>397.47794167633498</v>
      </c>
      <c r="M1051">
        <v>79.347803354175895</v>
      </c>
      <c r="N1051">
        <v>1.4666141352329201</v>
      </c>
      <c r="O1051">
        <v>1.2312312312312299</v>
      </c>
      <c r="P1051">
        <v>95.269741985926501</v>
      </c>
    </row>
    <row r="1052" spans="1:17" x14ac:dyDescent="0.3">
      <c r="A1052" t="s">
        <v>2251</v>
      </c>
      <c r="B1052" t="s">
        <v>2252</v>
      </c>
      <c r="C1052" t="str">
        <f>IFERROR(VLOOKUP(Table1[[#This Row],[Ticker]],[1]!Table1[[Symbol]:[Industry]],2,FALSE),"-")</f>
        <v>-</v>
      </c>
      <c r="D1052" t="s">
        <v>272</v>
      </c>
      <c r="E1052">
        <v>2212.6798011199999</v>
      </c>
      <c r="F1052">
        <v>766.4</v>
      </c>
      <c r="G1052">
        <v>-66.442899739310207</v>
      </c>
      <c r="H1052">
        <v>-6.2530735937602504</v>
      </c>
      <c r="I1052">
        <v>-21.379811850514201</v>
      </c>
      <c r="J1052">
        <v>-6.8835014025594301</v>
      </c>
      <c r="K1052">
        <v>770.70122641383398</v>
      </c>
      <c r="L1052">
        <v>816.92179917381395</v>
      </c>
      <c r="M1052">
        <v>42.8746907540691</v>
      </c>
      <c r="N1052">
        <v>0.75908720176238798</v>
      </c>
      <c r="O1052">
        <v>73.238517745302701</v>
      </c>
      <c r="P1052">
        <v>15.8929381521246</v>
      </c>
      <c r="Q1052">
        <v>-5.980280129815E-3</v>
      </c>
    </row>
    <row r="1053" spans="1:17" hidden="1" x14ac:dyDescent="0.3">
      <c r="A1053" t="s">
        <v>2253</v>
      </c>
      <c r="B1053" t="s">
        <v>2254</v>
      </c>
      <c r="C1053" t="str">
        <f>IFERROR(VLOOKUP(Table1[[#This Row],[Ticker]],[1]!Table1[[Symbol]:[Industry]],2,FALSE),"-")</f>
        <v>-</v>
      </c>
      <c r="D1053" t="s">
        <v>299</v>
      </c>
      <c r="E1053">
        <v>2205.89204892</v>
      </c>
      <c r="F1053">
        <v>858.2</v>
      </c>
      <c r="G1053">
        <v>32.104071583980001</v>
      </c>
      <c r="H1053">
        <v>-12.3314312242419</v>
      </c>
      <c r="I1053">
        <v>52.397606734744997</v>
      </c>
      <c r="J1053">
        <v>-9.5232957961988198</v>
      </c>
      <c r="K1053">
        <v>796.23741924993999</v>
      </c>
      <c r="L1053">
        <v>614.453428345117</v>
      </c>
      <c r="M1053">
        <v>49.174835477388399</v>
      </c>
      <c r="N1053">
        <v>0.96270364017514198</v>
      </c>
      <c r="O1053">
        <v>15.357725471917901</v>
      </c>
      <c r="P1053">
        <v>113.482587064676</v>
      </c>
      <c r="Q1053">
        <v>0.243222358421049</v>
      </c>
    </row>
    <row r="1054" spans="1:17" hidden="1" x14ac:dyDescent="0.3">
      <c r="A1054" t="s">
        <v>2255</v>
      </c>
      <c r="B1054" t="s">
        <v>2256</v>
      </c>
      <c r="C1054" t="str">
        <f>IFERROR(VLOOKUP(Table1[[#This Row],[Ticker]],[1]!Table1[[Symbol]:[Industry]],2,FALSE),"-")</f>
        <v>-</v>
      </c>
      <c r="D1054" t="s">
        <v>278</v>
      </c>
      <c r="E1054">
        <v>2197.0805500000001</v>
      </c>
      <c r="F1054">
        <v>439.9</v>
      </c>
      <c r="G1054">
        <v>-17.6982252561045</v>
      </c>
      <c r="H1054">
        <v>-8.3330674752599201</v>
      </c>
      <c r="I1054">
        <v>-3.7863245744104201</v>
      </c>
      <c r="J1054">
        <v>-2.4233405708969902</v>
      </c>
      <c r="K1054">
        <v>458.27492131218298</v>
      </c>
      <c r="L1054">
        <v>437.08214828651802</v>
      </c>
      <c r="M1054">
        <v>29.7833402808652</v>
      </c>
      <c r="N1054">
        <v>0.94304325028691405</v>
      </c>
      <c r="O1054">
        <v>12.957490338713299</v>
      </c>
      <c r="P1054">
        <v>15.2928842877735</v>
      </c>
      <c r="Q1054">
        <v>5.9192372878770001E-2</v>
      </c>
    </row>
    <row r="1055" spans="1:17" hidden="1" x14ac:dyDescent="0.3">
      <c r="A1055" t="s">
        <v>2257</v>
      </c>
      <c r="B1055" t="s">
        <v>2258</v>
      </c>
      <c r="C1055" t="str">
        <f>IFERROR(VLOOKUP(Table1[[#This Row],[Ticker]],[1]!Table1[[Symbol]:[Industry]],2,FALSE),"-")</f>
        <v>-</v>
      </c>
      <c r="D1055" t="s">
        <v>46</v>
      </c>
      <c r="E1055">
        <v>2194.9397743</v>
      </c>
      <c r="F1055">
        <v>523.25</v>
      </c>
      <c r="G1055">
        <v>-21.802663770342601</v>
      </c>
      <c r="H1055">
        <v>-1.94261350965073</v>
      </c>
      <c r="I1055">
        <v>-31.433505923961601</v>
      </c>
      <c r="J1055">
        <v>-11.589697131038999</v>
      </c>
      <c r="K1055">
        <v>558.56163927367902</v>
      </c>
      <c r="L1055">
        <v>571.45817623960102</v>
      </c>
      <c r="M1055">
        <v>41.9494904752314</v>
      </c>
      <c r="N1055">
        <v>2.7053466014660099</v>
      </c>
      <c r="O1055">
        <v>62.446249402771102</v>
      </c>
      <c r="P1055">
        <v>20.968674141717699</v>
      </c>
      <c r="Q1055">
        <v>0.15513754025592599</v>
      </c>
    </row>
    <row r="1056" spans="1:17" hidden="1" x14ac:dyDescent="0.3">
      <c r="A1056" t="s">
        <v>2259</v>
      </c>
      <c r="B1056" t="s">
        <v>2260</v>
      </c>
      <c r="C1056" t="str">
        <f>IFERROR(VLOOKUP(Table1[[#This Row],[Ticker]],[1]!Table1[[Symbol]:[Industry]],2,FALSE),"-")</f>
        <v>-</v>
      </c>
      <c r="D1056" t="s">
        <v>414</v>
      </c>
      <c r="E1056">
        <v>2192.8934533749998</v>
      </c>
      <c r="F1056">
        <v>918.55</v>
      </c>
      <c r="G1056">
        <v>-6.4698253756660797</v>
      </c>
      <c r="H1056">
        <v>4.4548399779015098</v>
      </c>
      <c r="I1056">
        <v>-22.650337052948601</v>
      </c>
      <c r="J1056">
        <v>3.0789827042434501</v>
      </c>
      <c r="K1056">
        <v>905.35973332225296</v>
      </c>
      <c r="L1056">
        <v>946.63653919462797</v>
      </c>
      <c r="M1056">
        <v>54.570216587431901</v>
      </c>
      <c r="N1056">
        <v>1.58073124131071</v>
      </c>
      <c r="O1056">
        <v>57.857492787545503</v>
      </c>
      <c r="P1056">
        <v>23.014597562608699</v>
      </c>
      <c r="Q1056">
        <v>5.2798988703689998E-3</v>
      </c>
    </row>
    <row r="1057" spans="1:17" hidden="1" x14ac:dyDescent="0.3">
      <c r="A1057" t="s">
        <v>2261</v>
      </c>
      <c r="B1057" t="s">
        <v>2262</v>
      </c>
      <c r="C1057" t="str">
        <f>IFERROR(VLOOKUP(Table1[[#This Row],[Ticker]],[1]!Table1[[Symbol]:[Industry]],2,FALSE),"-")</f>
        <v>-</v>
      </c>
      <c r="D1057" t="s">
        <v>324</v>
      </c>
      <c r="E1057">
        <v>2192.8874723200001</v>
      </c>
      <c r="F1057">
        <v>995.2</v>
      </c>
      <c r="G1057">
        <v>-6.0804498186025997</v>
      </c>
      <c r="H1057">
        <v>-4.8138857171397902</v>
      </c>
      <c r="I1057">
        <v>-13.911994278774101</v>
      </c>
      <c r="J1057">
        <v>-4.9939965646708302</v>
      </c>
      <c r="K1057">
        <v>1027.9571963102201</v>
      </c>
      <c r="L1057">
        <v>1018.55956914227</v>
      </c>
      <c r="M1057">
        <v>40.782316390066697</v>
      </c>
      <c r="N1057">
        <v>1.08037273039912</v>
      </c>
      <c r="O1057">
        <v>30.4059485530546</v>
      </c>
      <c r="P1057">
        <v>25.411127213156</v>
      </c>
      <c r="Q1057">
        <v>0.179476998860259</v>
      </c>
    </row>
    <row r="1058" spans="1:17" x14ac:dyDescent="0.3">
      <c r="A1058" t="s">
        <v>2263</v>
      </c>
      <c r="B1058" t="s">
        <v>2264</v>
      </c>
      <c r="C1058" t="str">
        <f>IFERROR(VLOOKUP(Table1[[#This Row],[Ticker]],[1]!Table1[[Symbol]:[Industry]],2,FALSE),"-")</f>
        <v>-</v>
      </c>
      <c r="D1058" t="s">
        <v>526</v>
      </c>
      <c r="E1058">
        <v>2191.9431831000002</v>
      </c>
      <c r="F1058">
        <v>561</v>
      </c>
      <c r="G1058">
        <v>-40.189933343048203</v>
      </c>
      <c r="H1058">
        <v>1.37400461145724</v>
      </c>
      <c r="I1058">
        <v>-26.190549723455</v>
      </c>
      <c r="J1058">
        <v>-6.5009068113923796</v>
      </c>
      <c r="K1058">
        <v>545.60003941677303</v>
      </c>
      <c r="L1058">
        <v>603.12395478101405</v>
      </c>
      <c r="M1058">
        <v>58.337283568183999</v>
      </c>
      <c r="N1058">
        <v>0.69413707490746801</v>
      </c>
      <c r="O1058">
        <v>41.122994652406398</v>
      </c>
      <c r="P1058">
        <v>21.678776705346401</v>
      </c>
      <c r="Q1058">
        <v>-7.4382646524928001E-2</v>
      </c>
    </row>
    <row r="1059" spans="1:17" hidden="1" x14ac:dyDescent="0.3">
      <c r="A1059" t="s">
        <v>2265</v>
      </c>
      <c r="B1059" t="s">
        <v>2266</v>
      </c>
      <c r="C1059" t="str">
        <f>IFERROR(VLOOKUP(Table1[[#This Row],[Ticker]],[1]!Table1[[Symbol]:[Industry]],2,FALSE),"-")</f>
        <v>-</v>
      </c>
      <c r="D1059" t="s">
        <v>49</v>
      </c>
      <c r="E1059">
        <v>2188.8399073400001</v>
      </c>
      <c r="F1059">
        <v>2088.85</v>
      </c>
      <c r="G1059">
        <v>-32.280344077418299</v>
      </c>
      <c r="H1059">
        <v>-7.89218959330067</v>
      </c>
      <c r="I1059">
        <v>-25.169477765756099</v>
      </c>
      <c r="J1059">
        <v>-17.7278579233542</v>
      </c>
      <c r="K1059">
        <v>2162.7494651198999</v>
      </c>
      <c r="L1059">
        <v>2119.4020410990802</v>
      </c>
      <c r="M1059">
        <v>34.708266011927201</v>
      </c>
      <c r="N1059">
        <v>1.05281510092685</v>
      </c>
      <c r="O1059">
        <v>28.300260909112598</v>
      </c>
      <c r="P1059">
        <v>23.119768949664</v>
      </c>
      <c r="Q1059">
        <v>0.105394000444339</v>
      </c>
    </row>
    <row r="1060" spans="1:17" hidden="1" x14ac:dyDescent="0.3">
      <c r="A1060" t="s">
        <v>2267</v>
      </c>
      <c r="B1060" t="s">
        <v>2268</v>
      </c>
      <c r="C1060" t="str">
        <f>IFERROR(VLOOKUP(Table1[[#This Row],[Ticker]],[1]!Table1[[Symbol]:[Industry]],2,FALSE),"-")</f>
        <v>-</v>
      </c>
      <c r="D1060" t="s">
        <v>80</v>
      </c>
      <c r="E1060">
        <v>2186.7121200000001</v>
      </c>
      <c r="F1060">
        <v>705.3</v>
      </c>
      <c r="G1060">
        <v>59.267900932154603</v>
      </c>
      <c r="H1060">
        <v>26.8436816698865</v>
      </c>
      <c r="I1060">
        <v>35.129631798400197</v>
      </c>
      <c r="J1060">
        <v>-3.2100732189360301</v>
      </c>
      <c r="K1060">
        <v>593.01464917480996</v>
      </c>
      <c r="L1060">
        <v>511.81822101068298</v>
      </c>
      <c r="M1060">
        <v>58.904029489897198</v>
      </c>
      <c r="N1060">
        <v>1.4990422615473999</v>
      </c>
      <c r="O1060">
        <v>8.4644831986388809</v>
      </c>
      <c r="P1060">
        <v>95.807884508606307</v>
      </c>
      <c r="Q1060">
        <v>6.2324643617638002E-2</v>
      </c>
    </row>
    <row r="1061" spans="1:17" hidden="1" x14ac:dyDescent="0.3">
      <c r="A1061" t="s">
        <v>2269</v>
      </c>
      <c r="B1061" t="s">
        <v>2270</v>
      </c>
      <c r="C1061" t="str">
        <f>IFERROR(VLOOKUP(Table1[[#This Row],[Ticker]],[1]!Table1[[Symbol]:[Industry]],2,FALSE),"-")</f>
        <v>-</v>
      </c>
      <c r="D1061" t="s">
        <v>275</v>
      </c>
      <c r="E1061">
        <v>2185.3009740000002</v>
      </c>
      <c r="F1061">
        <v>238.38</v>
      </c>
      <c r="G1061">
        <v>134.39496242728299</v>
      </c>
      <c r="H1061">
        <v>-6.73011719080435</v>
      </c>
      <c r="I1061">
        <v>27.5836568453296</v>
      </c>
      <c r="J1061">
        <v>-7.0521689298127201</v>
      </c>
      <c r="K1061">
        <v>239.90205509363599</v>
      </c>
      <c r="L1061">
        <v>199.642968397826</v>
      </c>
      <c r="M1061">
        <v>36.349618282200097</v>
      </c>
      <c r="N1061">
        <v>0.442766426470594</v>
      </c>
      <c r="O1061">
        <v>18.634113600134199</v>
      </c>
      <c r="P1061">
        <v>168.90016920473701</v>
      </c>
      <c r="Q1061">
        <v>9.0877995438889997E-2</v>
      </c>
    </row>
    <row r="1062" spans="1:17" hidden="1" x14ac:dyDescent="0.3">
      <c r="A1062" t="s">
        <v>2271</v>
      </c>
      <c r="B1062" t="s">
        <v>2272</v>
      </c>
      <c r="C1062" t="str">
        <f>IFERROR(VLOOKUP(Table1[[#This Row],[Ticker]],[1]!Table1[[Symbol]:[Industry]],2,FALSE),"-")</f>
        <v>-</v>
      </c>
      <c r="D1062" t="s">
        <v>140</v>
      </c>
      <c r="E1062">
        <v>2182.5176253999998</v>
      </c>
      <c r="F1062">
        <v>70.7</v>
      </c>
      <c r="G1062">
        <v>170.50140500431399</v>
      </c>
      <c r="H1062">
        <v>9.90238553504199</v>
      </c>
      <c r="I1062">
        <v>32.724613263588701</v>
      </c>
      <c r="J1062">
        <v>-2.54587026030813</v>
      </c>
      <c r="K1062">
        <v>62.557752772476199</v>
      </c>
      <c r="L1062">
        <v>51.450710506011603</v>
      </c>
      <c r="M1062">
        <v>58.066545082242499</v>
      </c>
      <c r="N1062">
        <v>1.18097175146529</v>
      </c>
      <c r="O1062">
        <v>10.650636492220601</v>
      </c>
      <c r="P1062">
        <v>208.06100217864901</v>
      </c>
      <c r="Q1062">
        <v>0.140243351238098</v>
      </c>
    </row>
    <row r="1063" spans="1:17" hidden="1" x14ac:dyDescent="0.3">
      <c r="A1063" t="s">
        <v>2273</v>
      </c>
      <c r="B1063" t="s">
        <v>2274</v>
      </c>
      <c r="C1063" t="str">
        <f>IFERROR(VLOOKUP(Table1[[#This Row],[Ticker]],[1]!Table1[[Symbol]:[Industry]],2,FALSE),"-")</f>
        <v>-</v>
      </c>
      <c r="D1063" t="s">
        <v>705</v>
      </c>
      <c r="E1063">
        <v>2180.653534008</v>
      </c>
      <c r="F1063">
        <v>266.01</v>
      </c>
      <c r="G1063">
        <v>1.9250003311622701</v>
      </c>
      <c r="H1063">
        <v>-0.13352515371677201</v>
      </c>
      <c r="I1063">
        <v>1.0298888858964099</v>
      </c>
      <c r="J1063">
        <v>-0.27381184715724</v>
      </c>
      <c r="K1063">
        <v>253.346547608344</v>
      </c>
      <c r="L1063">
        <v>237.61168512455001</v>
      </c>
      <c r="M1063">
        <v>58.290846172297002</v>
      </c>
      <c r="N1063">
        <v>0.729729523515812</v>
      </c>
      <c r="O1063">
        <v>0.59020337581294702</v>
      </c>
      <c r="P1063">
        <v>29.250279383897698</v>
      </c>
      <c r="Q1063">
        <v>3.2968413234804997E-2</v>
      </c>
    </row>
    <row r="1064" spans="1:17" hidden="1" x14ac:dyDescent="0.3">
      <c r="A1064" t="s">
        <v>2275</v>
      </c>
      <c r="B1064" t="s">
        <v>2276</v>
      </c>
      <c r="C1064" t="str">
        <f>IFERROR(VLOOKUP(Table1[[#This Row],[Ticker]],[1]!Table1[[Symbol]:[Industry]],2,FALSE),"-")</f>
        <v>-</v>
      </c>
      <c r="E1064">
        <v>2175.8560726800001</v>
      </c>
      <c r="F1064">
        <v>125.47</v>
      </c>
      <c r="G1064">
        <v>461.53726157801901</v>
      </c>
      <c r="H1064">
        <v>-5.3324675058659903</v>
      </c>
      <c r="I1064">
        <v>102.08902644558501</v>
      </c>
      <c r="J1064">
        <v>-3.9214082838325801</v>
      </c>
      <c r="K1064">
        <v>116.2571947734</v>
      </c>
      <c r="L1064">
        <v>81.828864030886393</v>
      </c>
      <c r="M1064">
        <v>51.002394932994598</v>
      </c>
      <c r="N1064">
        <v>0.76034291019905598</v>
      </c>
      <c r="O1064">
        <v>9.7314098987805799</v>
      </c>
      <c r="P1064">
        <v>527.35</v>
      </c>
    </row>
    <row r="1065" spans="1:17" hidden="1" x14ac:dyDescent="0.3">
      <c r="A1065" t="s">
        <v>2277</v>
      </c>
      <c r="B1065" t="s">
        <v>2278</v>
      </c>
      <c r="C1065" t="str">
        <f>IFERROR(VLOOKUP(Table1[[#This Row],[Ticker]],[1]!Table1[[Symbol]:[Industry]],2,FALSE),"-")</f>
        <v>-</v>
      </c>
      <c r="E1065">
        <v>2168.1913543349901</v>
      </c>
      <c r="F1065">
        <v>839.55</v>
      </c>
      <c r="G1065">
        <v>43.564162022014997</v>
      </c>
      <c r="H1065">
        <v>-1.1435605874005099</v>
      </c>
      <c r="I1065">
        <v>2.7237227575330301</v>
      </c>
      <c r="J1065">
        <v>-2.7907803360515602</v>
      </c>
      <c r="K1065">
        <v>872.935260344884</v>
      </c>
      <c r="L1065">
        <v>797.21442062578296</v>
      </c>
      <c r="M1065">
        <v>40.674860588984401</v>
      </c>
      <c r="N1065">
        <v>1.5914530461213201</v>
      </c>
      <c r="O1065">
        <v>54.844857364063998</v>
      </c>
      <c r="P1065">
        <v>86.566666666666606</v>
      </c>
      <c r="Q1065">
        <v>0.202520235387664</v>
      </c>
    </row>
    <row r="1066" spans="1:17" hidden="1" x14ac:dyDescent="0.3">
      <c r="A1066" t="s">
        <v>2279</v>
      </c>
      <c r="B1066" t="s">
        <v>2280</v>
      </c>
      <c r="C1066" t="str">
        <f>IFERROR(VLOOKUP(Table1[[#This Row],[Ticker]],[1]!Table1[[Symbol]:[Industry]],2,FALSE),"-")</f>
        <v>-</v>
      </c>
      <c r="D1066" t="s">
        <v>80</v>
      </c>
      <c r="E1066">
        <v>2166.6888051750002</v>
      </c>
      <c r="F1066">
        <v>2873.25</v>
      </c>
      <c r="G1066">
        <v>-33.873429557177502</v>
      </c>
      <c r="H1066">
        <v>10.56885680796</v>
      </c>
      <c r="I1066">
        <v>-9.7109787666061198</v>
      </c>
      <c r="J1066">
        <v>-4.5129514338212102</v>
      </c>
      <c r="K1066">
        <v>2715.9805761930202</v>
      </c>
      <c r="L1066">
        <v>2764.9960896155999</v>
      </c>
      <c r="M1066">
        <v>57.878166479449398</v>
      </c>
      <c r="N1066">
        <v>1.18094409413361</v>
      </c>
      <c r="O1066">
        <v>11.929000261028399</v>
      </c>
      <c r="P1066">
        <v>22.492699251806499</v>
      </c>
      <c r="Q1066">
        <v>-9.6857813840568005E-2</v>
      </c>
    </row>
    <row r="1067" spans="1:17" hidden="1" x14ac:dyDescent="0.3">
      <c r="A1067" t="s">
        <v>2281</v>
      </c>
      <c r="B1067" t="s">
        <v>2282</v>
      </c>
      <c r="C1067" t="str">
        <f>IFERROR(VLOOKUP(Table1[[#This Row],[Ticker]],[1]!Table1[[Symbol]:[Industry]],2,FALSE),"-")</f>
        <v>-</v>
      </c>
      <c r="E1067">
        <v>2165.563881562</v>
      </c>
      <c r="F1067">
        <v>44.29</v>
      </c>
      <c r="G1067">
        <v>62.312517509017702</v>
      </c>
      <c r="H1067">
        <v>-4.6934905046277402</v>
      </c>
      <c r="I1067">
        <v>9.2930741607176692</v>
      </c>
      <c r="J1067">
        <v>-9.0390425521517894</v>
      </c>
      <c r="K1067">
        <v>42.275434483450802</v>
      </c>
      <c r="L1067">
        <v>38.8417921698071</v>
      </c>
      <c r="M1067">
        <v>58.349374361140001</v>
      </c>
      <c r="N1067">
        <v>1.6179891749914199</v>
      </c>
      <c r="O1067">
        <v>55.520433506434799</v>
      </c>
      <c r="P1067">
        <v>89.273504273504201</v>
      </c>
      <c r="Q1067">
        <v>3.8650581548551999E-2</v>
      </c>
    </row>
    <row r="1068" spans="1:17" hidden="1" x14ac:dyDescent="0.3">
      <c r="A1068" t="s">
        <v>2283</v>
      </c>
      <c r="B1068" t="s">
        <v>2284</v>
      </c>
      <c r="C1068" t="str">
        <f>IFERROR(VLOOKUP(Table1[[#This Row],[Ticker]],[1]!Table1[[Symbol]:[Industry]],2,FALSE),"-")</f>
        <v>-</v>
      </c>
      <c r="D1068" t="s">
        <v>62</v>
      </c>
      <c r="E1068">
        <v>2165.3773021000002</v>
      </c>
      <c r="F1068">
        <v>749.5</v>
      </c>
      <c r="G1068">
        <v>-14.340020711053301</v>
      </c>
      <c r="H1068">
        <v>2.6190406069564101</v>
      </c>
      <c r="I1068">
        <v>14.6373588722658</v>
      </c>
      <c r="J1068">
        <v>-3.1510926260344099</v>
      </c>
      <c r="K1068">
        <v>720.30794259147501</v>
      </c>
      <c r="L1068">
        <v>667.37181547652403</v>
      </c>
      <c r="M1068">
        <v>53.187834351319601</v>
      </c>
      <c r="N1068">
        <v>0.61420725572947199</v>
      </c>
      <c r="O1068">
        <v>7.2715143428952498</v>
      </c>
      <c r="P1068">
        <v>32.913637169710903</v>
      </c>
      <c r="Q1068">
        <v>-4.8702490840123E-2</v>
      </c>
    </row>
    <row r="1069" spans="1:17" hidden="1" x14ac:dyDescent="0.3">
      <c r="A1069" t="s">
        <v>2285</v>
      </c>
      <c r="B1069" t="s">
        <v>2286</v>
      </c>
      <c r="C1069" t="str">
        <f>IFERROR(VLOOKUP(Table1[[#This Row],[Ticker]],[1]!Table1[[Symbol]:[Industry]],2,FALSE),"-")</f>
        <v>-</v>
      </c>
      <c r="D1069" t="s">
        <v>80</v>
      </c>
      <c r="E1069">
        <v>2160.8727178499998</v>
      </c>
      <c r="F1069">
        <v>45.29</v>
      </c>
      <c r="G1069">
        <v>63.442581474902603</v>
      </c>
      <c r="H1069">
        <v>18.0667562033058</v>
      </c>
      <c r="I1069">
        <v>25.594745000638699</v>
      </c>
      <c r="J1069">
        <v>11.0432495849348</v>
      </c>
      <c r="K1069">
        <v>39.694150458270698</v>
      </c>
      <c r="L1069">
        <v>35.993723623379097</v>
      </c>
      <c r="M1069">
        <v>40.367538925958897</v>
      </c>
      <c r="N1069">
        <v>3.0962925710951699</v>
      </c>
      <c r="O1069">
        <v>7.3084566129388397</v>
      </c>
      <c r="P1069">
        <v>88.316008316008293</v>
      </c>
    </row>
    <row r="1070" spans="1:17" hidden="1" x14ac:dyDescent="0.3">
      <c r="A1070" t="s">
        <v>2287</v>
      </c>
      <c r="B1070" t="s">
        <v>2288</v>
      </c>
      <c r="C1070" t="str">
        <f>IFERROR(VLOOKUP(Table1[[#This Row],[Ticker]],[1]!Table1[[Symbol]:[Industry]],2,FALSE),"-")</f>
        <v>-</v>
      </c>
      <c r="D1070" t="s">
        <v>80</v>
      </c>
      <c r="E1070">
        <v>2159.89622186</v>
      </c>
      <c r="F1070">
        <v>248.81</v>
      </c>
      <c r="G1070">
        <v>24.282229853198999</v>
      </c>
      <c r="H1070">
        <v>-0.200385478984132</v>
      </c>
      <c r="I1070">
        <v>5.1822081621470097</v>
      </c>
      <c r="J1070">
        <v>-0.49196084854301098</v>
      </c>
      <c r="K1070">
        <v>237.07403581932101</v>
      </c>
      <c r="L1070">
        <v>218.24061304317101</v>
      </c>
      <c r="M1070">
        <v>49.844614468402497</v>
      </c>
      <c r="N1070">
        <v>1.0862574908743601</v>
      </c>
      <c r="O1070">
        <v>10.3251477030666</v>
      </c>
      <c r="P1070">
        <v>53.066748692709901</v>
      </c>
      <c r="Q1070">
        <v>-5.9587700122921E-2</v>
      </c>
    </row>
    <row r="1071" spans="1:17" hidden="1" x14ac:dyDescent="0.3">
      <c r="A1071" t="s">
        <v>2289</v>
      </c>
      <c r="B1071" t="s">
        <v>2290</v>
      </c>
      <c r="C1071" t="str">
        <f>IFERROR(VLOOKUP(Table1[[#This Row],[Ticker]],[1]!Table1[[Symbol]:[Industry]],2,FALSE),"-")</f>
        <v>-</v>
      </c>
      <c r="D1071" t="s">
        <v>866</v>
      </c>
      <c r="E1071">
        <v>2159.202523725</v>
      </c>
      <c r="F1071">
        <v>327.64999999999998</v>
      </c>
      <c r="G1071">
        <v>-24.6445102824846</v>
      </c>
      <c r="H1071">
        <v>-2.9255384704992702</v>
      </c>
      <c r="I1071">
        <v>-8.3351781904617592</v>
      </c>
      <c r="J1071">
        <v>-1.91165069505589</v>
      </c>
      <c r="K1071">
        <v>329.78702270958098</v>
      </c>
      <c r="M1071">
        <v>42.164052579987001</v>
      </c>
      <c r="N1071">
        <v>0.54931940008963198</v>
      </c>
      <c r="O1071">
        <v>18.5563863879139</v>
      </c>
      <c r="P1071">
        <v>16.1055988660524</v>
      </c>
    </row>
    <row r="1072" spans="1:17" hidden="1" x14ac:dyDescent="0.3">
      <c r="A1072" t="s">
        <v>2291</v>
      </c>
      <c r="B1072" t="s">
        <v>2292</v>
      </c>
      <c r="C1072" t="str">
        <f>IFERROR(VLOOKUP(Table1[[#This Row],[Ticker]],[1]!Table1[[Symbol]:[Industry]],2,FALSE),"-")</f>
        <v>-</v>
      </c>
      <c r="D1072" t="s">
        <v>162</v>
      </c>
      <c r="E1072">
        <v>2150.0613750000002</v>
      </c>
      <c r="F1072">
        <v>2155.4499999999998</v>
      </c>
      <c r="G1072">
        <v>-15.0102292522763</v>
      </c>
      <c r="H1072">
        <v>0.77814041469429396</v>
      </c>
      <c r="I1072">
        <v>-21.908161434611401</v>
      </c>
      <c r="J1072">
        <v>-9.4527802001741392</v>
      </c>
      <c r="K1072">
        <v>2108.2411838935</v>
      </c>
      <c r="L1072">
        <v>2028.6389814936499</v>
      </c>
      <c r="M1072">
        <v>51.387123560781703</v>
      </c>
      <c r="N1072">
        <v>1.9070811280950399</v>
      </c>
      <c r="O1072">
        <v>28.915075738244902</v>
      </c>
      <c r="P1072">
        <v>28.373187218963</v>
      </c>
      <c r="Q1072">
        <v>0.18077051114555001</v>
      </c>
    </row>
    <row r="1073" spans="1:17" hidden="1" x14ac:dyDescent="0.3">
      <c r="A1073" t="s">
        <v>2293</v>
      </c>
      <c r="B1073" t="s">
        <v>2294</v>
      </c>
      <c r="C1073" t="str">
        <f>IFERROR(VLOOKUP(Table1[[#This Row],[Ticker]],[1]!Table1[[Symbol]:[Industry]],2,FALSE),"-")</f>
        <v>-</v>
      </c>
      <c r="D1073" t="s">
        <v>249</v>
      </c>
      <c r="E1073">
        <v>2142.6676389999998</v>
      </c>
      <c r="F1073">
        <v>568.4</v>
      </c>
      <c r="G1073">
        <v>29.875772612923701</v>
      </c>
      <c r="H1073">
        <v>13.2260404481497</v>
      </c>
      <c r="I1073">
        <v>11.114142669092599</v>
      </c>
      <c r="J1073">
        <v>16.687375374742199</v>
      </c>
      <c r="K1073">
        <v>469.73437802190199</v>
      </c>
      <c r="L1073">
        <v>435.55094157790802</v>
      </c>
      <c r="M1073">
        <v>70.244647530849306</v>
      </c>
      <c r="N1073">
        <v>3.3794100167255299</v>
      </c>
      <c r="O1073">
        <v>5.7090077410274498</v>
      </c>
      <c r="P1073">
        <v>66.466539756919005</v>
      </c>
      <c r="Q1073">
        <v>0.121969449229501</v>
      </c>
    </row>
    <row r="1074" spans="1:17" hidden="1" x14ac:dyDescent="0.3">
      <c r="A1074" t="s">
        <v>2295</v>
      </c>
      <c r="B1074" t="s">
        <v>2296</v>
      </c>
      <c r="C1074" t="str">
        <f>IFERROR(VLOOKUP(Table1[[#This Row],[Ticker]],[1]!Table1[[Symbol]:[Industry]],2,FALSE),"-")</f>
        <v>-</v>
      </c>
      <c r="D1074" t="s">
        <v>1330</v>
      </c>
      <c r="E1074">
        <v>2137.03600005</v>
      </c>
      <c r="F1074">
        <v>405.65</v>
      </c>
      <c r="G1074">
        <v>64.967605082079103</v>
      </c>
      <c r="H1074">
        <v>16.210437738932601</v>
      </c>
      <c r="I1074">
        <v>55.390949908289301</v>
      </c>
      <c r="J1074">
        <v>-4.9736685074549296</v>
      </c>
      <c r="K1074">
        <v>335.80709787332</v>
      </c>
      <c r="L1074">
        <v>278.56306916703898</v>
      </c>
      <c r="M1074">
        <v>66.924317236683706</v>
      </c>
      <c r="N1074">
        <v>1.78633321497974</v>
      </c>
      <c r="O1074">
        <v>7.2106495747565598</v>
      </c>
      <c r="P1074">
        <v>92.251184834123194</v>
      </c>
      <c r="Q1074">
        <v>4.4979579313883002E-2</v>
      </c>
    </row>
    <row r="1075" spans="1:17" hidden="1" x14ac:dyDescent="0.3">
      <c r="A1075" t="s">
        <v>2297</v>
      </c>
      <c r="B1075" t="s">
        <v>2298</v>
      </c>
      <c r="C1075" t="str">
        <f>IFERROR(VLOOKUP(Table1[[#This Row],[Ticker]],[1]!Table1[[Symbol]:[Industry]],2,FALSE),"-")</f>
        <v>-</v>
      </c>
      <c r="D1075" t="s">
        <v>286</v>
      </c>
      <c r="E1075">
        <v>2122.4456057500001</v>
      </c>
      <c r="F1075">
        <v>338.5</v>
      </c>
      <c r="G1075">
        <v>17.515788540235601</v>
      </c>
      <c r="H1075">
        <v>-13.5499136163857</v>
      </c>
      <c r="I1075">
        <v>38.0217339786644</v>
      </c>
      <c r="J1075">
        <v>-8.3181657501425494</v>
      </c>
      <c r="K1075">
        <v>348.26940189479001</v>
      </c>
      <c r="L1075">
        <v>309.15692084456299</v>
      </c>
      <c r="M1075">
        <v>45.356068806149899</v>
      </c>
      <c r="N1075">
        <v>0.50239239278529801</v>
      </c>
      <c r="O1075">
        <v>24.859675036927602</v>
      </c>
      <c r="P1075">
        <v>59.1443347437705</v>
      </c>
      <c r="Q1075">
        <v>9.3773626614816002E-2</v>
      </c>
    </row>
    <row r="1076" spans="1:17" hidden="1" x14ac:dyDescent="0.3">
      <c r="A1076" t="s">
        <v>2299</v>
      </c>
      <c r="B1076" t="s">
        <v>2300</v>
      </c>
      <c r="C1076" t="str">
        <f>IFERROR(VLOOKUP(Table1[[#This Row],[Ticker]],[1]!Table1[[Symbol]:[Industry]],2,FALSE),"-")</f>
        <v>-</v>
      </c>
      <c r="D1076" t="s">
        <v>132</v>
      </c>
      <c r="E1076">
        <v>2121.7826876399999</v>
      </c>
      <c r="F1076">
        <v>1645.2</v>
      </c>
      <c r="G1076">
        <v>-4.3467514622538204</v>
      </c>
      <c r="H1076">
        <v>-3.6074004729479997E-2</v>
      </c>
      <c r="I1076">
        <v>9.8132140120834901</v>
      </c>
      <c r="J1076">
        <v>-5.2175388994876597</v>
      </c>
      <c r="K1076">
        <v>1724.17563853007</v>
      </c>
      <c r="L1076">
        <v>1583.24079217024</v>
      </c>
      <c r="M1076">
        <v>40.916007160361097</v>
      </c>
      <c r="N1076">
        <v>0.44213107384045203</v>
      </c>
      <c r="O1076">
        <v>27.583272550449699</v>
      </c>
      <c r="P1076">
        <v>32.2295450892139</v>
      </c>
      <c r="Q1076">
        <v>0.12550568213733701</v>
      </c>
    </row>
    <row r="1077" spans="1:17" hidden="1" x14ac:dyDescent="0.3">
      <c r="A1077" t="s">
        <v>2301</v>
      </c>
      <c r="B1077" t="s">
        <v>2302</v>
      </c>
      <c r="C1077" t="str">
        <f>IFERROR(VLOOKUP(Table1[[#This Row],[Ticker]],[1]!Table1[[Symbol]:[Industry]],2,FALSE),"-")</f>
        <v>-</v>
      </c>
      <c r="D1077" t="s">
        <v>659</v>
      </c>
      <c r="E1077">
        <v>2093.2315666</v>
      </c>
      <c r="F1077">
        <v>331.9</v>
      </c>
      <c r="G1077">
        <v>-8.7997460042529791</v>
      </c>
      <c r="H1077">
        <v>-0.67570399573638196</v>
      </c>
      <c r="I1077">
        <v>-17.030841664081301</v>
      </c>
      <c r="J1077">
        <v>-3.7250770519038898</v>
      </c>
      <c r="K1077">
        <v>331.91940971622398</v>
      </c>
      <c r="L1077">
        <v>326.72816372391497</v>
      </c>
      <c r="M1077">
        <v>39.523033383501499</v>
      </c>
      <c r="N1077">
        <v>1.80249283293344</v>
      </c>
      <c r="O1077">
        <v>27.101536607411798</v>
      </c>
      <c r="P1077">
        <v>30.592169978359198</v>
      </c>
      <c r="Q1077">
        <v>4.2056595594875998E-2</v>
      </c>
    </row>
    <row r="1078" spans="1:17" hidden="1" x14ac:dyDescent="0.3">
      <c r="A1078" t="s">
        <v>1624</v>
      </c>
      <c r="B1078" t="s">
        <v>2303</v>
      </c>
      <c r="C1078" t="str">
        <f>IFERROR(VLOOKUP(Table1[[#This Row],[Ticker]],[1]!Table1[[Symbol]:[Industry]],2,FALSE),"-")</f>
        <v>-</v>
      </c>
      <c r="D1078" t="s">
        <v>1626</v>
      </c>
      <c r="E1078">
        <v>2091.9342556299998</v>
      </c>
      <c r="F1078">
        <v>41.06</v>
      </c>
      <c r="G1078">
        <v>76.709908207575893</v>
      </c>
      <c r="H1078">
        <v>13.4464493860562</v>
      </c>
      <c r="I1078">
        <v>13.055216870228801</v>
      </c>
      <c r="J1078">
        <v>-8.7043874411389996</v>
      </c>
      <c r="K1078">
        <v>36.622359568026397</v>
      </c>
      <c r="L1078">
        <v>32.9914805693791</v>
      </c>
      <c r="M1078">
        <v>49.333103027404697</v>
      </c>
      <c r="N1078">
        <v>2.23617339833726</v>
      </c>
      <c r="O1078">
        <v>11.9094008767657</v>
      </c>
      <c r="P1078">
        <v>108.42639593908601</v>
      </c>
      <c r="Q1078">
        <v>7.0291434656782004E-2</v>
      </c>
    </row>
    <row r="1079" spans="1:17" hidden="1" x14ac:dyDescent="0.3">
      <c r="A1079" t="s">
        <v>2304</v>
      </c>
      <c r="B1079" t="s">
        <v>2305</v>
      </c>
      <c r="C1079" t="str">
        <f>IFERROR(VLOOKUP(Table1[[#This Row],[Ticker]],[1]!Table1[[Symbol]:[Industry]],2,FALSE),"-")</f>
        <v>-</v>
      </c>
      <c r="D1079" t="s">
        <v>119</v>
      </c>
      <c r="E1079">
        <v>2088.2617516939999</v>
      </c>
      <c r="F1079">
        <v>175.19</v>
      </c>
      <c r="G1079">
        <v>-1.6002145308035001</v>
      </c>
      <c r="H1079">
        <v>-2.9382788931700099</v>
      </c>
      <c r="I1079">
        <v>-34.4082595932476</v>
      </c>
      <c r="J1079">
        <v>-6.6027662349939904</v>
      </c>
      <c r="K1079">
        <v>190.011116291881</v>
      </c>
      <c r="L1079">
        <v>197.07328619063901</v>
      </c>
      <c r="M1079">
        <v>35.947328835704198</v>
      </c>
      <c r="N1079">
        <v>0.59674381313578195</v>
      </c>
      <c r="O1079">
        <v>65.391860265996897</v>
      </c>
      <c r="P1079">
        <v>37.890594254230599</v>
      </c>
      <c r="Q1079">
        <v>1.3722596414457999E-2</v>
      </c>
    </row>
    <row r="1080" spans="1:17" hidden="1" x14ac:dyDescent="0.3">
      <c r="A1080" t="s">
        <v>2306</v>
      </c>
      <c r="B1080" t="s">
        <v>2307</v>
      </c>
      <c r="C1080" t="str">
        <f>IFERROR(VLOOKUP(Table1[[#This Row],[Ticker]],[1]!Table1[[Symbol]:[Industry]],2,FALSE),"-")</f>
        <v>-</v>
      </c>
      <c r="D1080" t="s">
        <v>278</v>
      </c>
      <c r="E1080">
        <v>2087.4110438880002</v>
      </c>
      <c r="F1080">
        <v>82.08</v>
      </c>
      <c r="G1080">
        <v>-33.654192718645703</v>
      </c>
      <c r="H1080">
        <v>-3.57569860424235</v>
      </c>
      <c r="I1080">
        <v>-3.4426212411421599</v>
      </c>
      <c r="J1080">
        <v>-9.0263654590040208</v>
      </c>
      <c r="K1080">
        <v>83.095855994885795</v>
      </c>
      <c r="L1080">
        <v>84.295736894010801</v>
      </c>
      <c r="M1080">
        <v>43.1419850136364</v>
      </c>
      <c r="N1080">
        <v>1.4704999695562599</v>
      </c>
      <c r="O1080">
        <v>27.314814814814799</v>
      </c>
      <c r="P1080">
        <v>14.9579831932773</v>
      </c>
      <c r="Q1080">
        <v>-3.4495778951664002E-2</v>
      </c>
    </row>
    <row r="1081" spans="1:17" hidden="1" x14ac:dyDescent="0.3">
      <c r="A1081" t="s">
        <v>2308</v>
      </c>
      <c r="B1081" t="s">
        <v>2309</v>
      </c>
      <c r="C1081" t="str">
        <f>IFERROR(VLOOKUP(Table1[[#This Row],[Ticker]],[1]!Table1[[Symbol]:[Industry]],2,FALSE),"-")</f>
        <v>-</v>
      </c>
      <c r="D1081" t="s">
        <v>302</v>
      </c>
      <c r="E1081">
        <v>2080.5611365</v>
      </c>
      <c r="F1081">
        <v>3264.25</v>
      </c>
      <c r="G1081">
        <v>1702.1540660687399</v>
      </c>
      <c r="H1081">
        <v>106.81815614436</v>
      </c>
      <c r="I1081">
        <v>482.87447193886999</v>
      </c>
      <c r="J1081">
        <v>2.6578109947285502</v>
      </c>
      <c r="K1081">
        <v>2134.2608002420602</v>
      </c>
      <c r="M1081">
        <v>62.852223738901898</v>
      </c>
      <c r="N1081">
        <v>1.14513479735761</v>
      </c>
      <c r="O1081">
        <v>16.7419774833422</v>
      </c>
      <c r="P1081">
        <v>1831.50887573964</v>
      </c>
    </row>
    <row r="1082" spans="1:17" hidden="1" x14ac:dyDescent="0.3">
      <c r="A1082" t="s">
        <v>2310</v>
      </c>
      <c r="B1082" t="s">
        <v>2311</v>
      </c>
      <c r="C1082" t="str">
        <f>IFERROR(VLOOKUP(Table1[[#This Row],[Ticker]],[1]!Table1[[Symbol]:[Industry]],2,FALSE),"-")</f>
        <v>-</v>
      </c>
      <c r="D1082" t="s">
        <v>62</v>
      </c>
      <c r="E1082">
        <v>2078.0067709800001</v>
      </c>
      <c r="F1082">
        <v>1470.6</v>
      </c>
      <c r="G1082">
        <v>-6.7822108365487601</v>
      </c>
      <c r="H1082">
        <v>-6.1817405750726699</v>
      </c>
      <c r="I1082">
        <v>-5.46344857636426</v>
      </c>
      <c r="J1082">
        <v>-4.1250161875605098</v>
      </c>
      <c r="K1082">
        <v>1483.96870386868</v>
      </c>
      <c r="L1082">
        <v>1409.57533747816</v>
      </c>
      <c r="M1082">
        <v>52.168819728227</v>
      </c>
      <c r="N1082">
        <v>0.88197069804752504</v>
      </c>
      <c r="O1082">
        <v>18.591051271589802</v>
      </c>
      <c r="P1082">
        <v>33.5452233926625</v>
      </c>
      <c r="Q1082">
        <v>6.5243622776310004E-2</v>
      </c>
    </row>
    <row r="1083" spans="1:17" hidden="1" x14ac:dyDescent="0.3">
      <c r="A1083" t="s">
        <v>2312</v>
      </c>
      <c r="B1083" t="s">
        <v>2313</v>
      </c>
      <c r="C1083" t="str">
        <f>IFERROR(VLOOKUP(Table1[[#This Row],[Ticker]],[1]!Table1[[Symbol]:[Industry]],2,FALSE),"-")</f>
        <v>-</v>
      </c>
      <c r="D1083" t="s">
        <v>480</v>
      </c>
      <c r="E1083">
        <v>2077.8198277199999</v>
      </c>
      <c r="F1083">
        <v>248.43</v>
      </c>
      <c r="G1083">
        <v>-6.5661124972766798</v>
      </c>
      <c r="H1083">
        <v>3.9843186771296799</v>
      </c>
      <c r="I1083">
        <v>-4.3755102557891803</v>
      </c>
      <c r="J1083">
        <v>-5.0060403064602799</v>
      </c>
      <c r="K1083">
        <v>222.01266917786501</v>
      </c>
      <c r="L1083">
        <v>221.863444721203</v>
      </c>
      <c r="M1083">
        <v>71.935109073398706</v>
      </c>
      <c r="N1083">
        <v>2.1277708483810498</v>
      </c>
      <c r="O1083">
        <v>12.224771565430901</v>
      </c>
      <c r="P1083">
        <v>37.596233730268601</v>
      </c>
      <c r="Q1083">
        <v>9.6661354480401002E-2</v>
      </c>
    </row>
    <row r="1084" spans="1:17" hidden="1" x14ac:dyDescent="0.3">
      <c r="A1084" t="s">
        <v>2314</v>
      </c>
      <c r="B1084" t="s">
        <v>2315</v>
      </c>
      <c r="C1084" t="str">
        <f>IFERROR(VLOOKUP(Table1[[#This Row],[Ticker]],[1]!Table1[[Symbol]:[Industry]],2,FALSE),"-")</f>
        <v>-</v>
      </c>
      <c r="D1084" t="s">
        <v>218</v>
      </c>
      <c r="E1084">
        <v>2071.5678787500001</v>
      </c>
      <c r="F1084">
        <v>156.15</v>
      </c>
      <c r="G1084">
        <v>193.42208967162301</v>
      </c>
      <c r="H1084">
        <v>44.069796458440699</v>
      </c>
      <c r="I1084">
        <v>51.063897037999801</v>
      </c>
      <c r="J1084">
        <v>3.0427978153077999E-3</v>
      </c>
      <c r="K1084">
        <v>121.40015168835799</v>
      </c>
      <c r="L1084">
        <v>96.857338538640406</v>
      </c>
      <c r="M1084">
        <v>64.540068463169803</v>
      </c>
      <c r="N1084">
        <v>1.9917708205111799</v>
      </c>
      <c r="O1084">
        <v>8.8056356067883499</v>
      </c>
      <c r="P1084">
        <v>225.651720542231</v>
      </c>
      <c r="Q1084">
        <v>7.9888435447789993E-2</v>
      </c>
    </row>
    <row r="1085" spans="1:17" hidden="1" x14ac:dyDescent="0.3">
      <c r="A1085" t="s">
        <v>2316</v>
      </c>
      <c r="B1085" t="s">
        <v>2317</v>
      </c>
      <c r="C1085" t="str">
        <f>IFERROR(VLOOKUP(Table1[[#This Row],[Ticker]],[1]!Table1[[Symbol]:[Industry]],2,FALSE),"-")</f>
        <v>-</v>
      </c>
      <c r="D1085" t="s">
        <v>129</v>
      </c>
      <c r="E1085">
        <v>2068.4793181499999</v>
      </c>
      <c r="F1085">
        <v>159.94999999999999</v>
      </c>
      <c r="G1085">
        <v>-28.5788580350514</v>
      </c>
      <c r="H1085">
        <v>9.0202582464630794</v>
      </c>
      <c r="I1085">
        <v>-8.3691055413547595</v>
      </c>
      <c r="J1085">
        <v>0.648459719610323</v>
      </c>
      <c r="K1085">
        <v>145.865659082344</v>
      </c>
      <c r="L1085">
        <v>150.017979356176</v>
      </c>
      <c r="M1085">
        <v>67.319591324585204</v>
      </c>
      <c r="N1085">
        <v>1.88285861529669</v>
      </c>
      <c r="O1085">
        <v>22.757111597374099</v>
      </c>
      <c r="P1085">
        <v>39.086956521739097</v>
      </c>
    </row>
    <row r="1086" spans="1:17" hidden="1" x14ac:dyDescent="0.3">
      <c r="A1086" t="s">
        <v>2318</v>
      </c>
      <c r="B1086" t="s">
        <v>2319</v>
      </c>
      <c r="C1086" t="str">
        <f>IFERROR(VLOOKUP(Table1[[#This Row],[Ticker]],[1]!Table1[[Symbol]:[Industry]],2,FALSE),"-")</f>
        <v>-</v>
      </c>
      <c r="D1086" t="s">
        <v>140</v>
      </c>
      <c r="E1086">
        <v>2062.93519066</v>
      </c>
      <c r="F1086">
        <v>112.79</v>
      </c>
      <c r="G1086">
        <v>90.764354114594298</v>
      </c>
      <c r="H1086">
        <v>10.601310266224701</v>
      </c>
      <c r="I1086">
        <v>36.709568290052502</v>
      </c>
      <c r="J1086">
        <v>-4.1123012894658402</v>
      </c>
      <c r="K1086">
        <v>97.425554920258193</v>
      </c>
      <c r="L1086">
        <v>87.939179303290501</v>
      </c>
      <c r="M1086">
        <v>65.711383853913702</v>
      </c>
      <c r="N1086">
        <v>2.9445251227473599</v>
      </c>
      <c r="O1086">
        <v>8.5645890593137608</v>
      </c>
      <c r="P1086">
        <v>168.22829964328099</v>
      </c>
      <c r="Q1086">
        <v>1.6172989291907001E-2</v>
      </c>
    </row>
    <row r="1087" spans="1:17" hidden="1" x14ac:dyDescent="0.3">
      <c r="A1087" t="s">
        <v>2320</v>
      </c>
      <c r="B1087" t="s">
        <v>2321</v>
      </c>
      <c r="C1087" t="str">
        <f>IFERROR(VLOOKUP(Table1[[#This Row],[Ticker]],[1]!Table1[[Symbol]:[Industry]],2,FALSE),"-")</f>
        <v>-</v>
      </c>
      <c r="D1087" t="s">
        <v>375</v>
      </c>
      <c r="E1087">
        <v>2051.0269119999998</v>
      </c>
      <c r="F1087">
        <v>129.52000000000001</v>
      </c>
      <c r="G1087">
        <v>47.997837539592602</v>
      </c>
      <c r="H1087">
        <v>-2.0163231187180402</v>
      </c>
      <c r="I1087">
        <v>4.3713825934741699</v>
      </c>
      <c r="J1087">
        <v>-9.1135242734964503</v>
      </c>
      <c r="K1087">
        <v>129.100783139409</v>
      </c>
      <c r="L1087">
        <v>120.259318281204</v>
      </c>
      <c r="M1087">
        <v>46.163417800590103</v>
      </c>
      <c r="N1087">
        <v>1.37796814118551</v>
      </c>
      <c r="O1087">
        <v>31.253860407659001</v>
      </c>
      <c r="P1087">
        <v>82.422535211267601</v>
      </c>
      <c r="Q1087">
        <v>0.101275925016014</v>
      </c>
    </row>
    <row r="1088" spans="1:17" hidden="1" x14ac:dyDescent="0.3">
      <c r="A1088" t="s">
        <v>2322</v>
      </c>
      <c r="B1088" t="s">
        <v>2323</v>
      </c>
      <c r="C1088" t="str">
        <f>IFERROR(VLOOKUP(Table1[[#This Row],[Ticker]],[1]!Table1[[Symbol]:[Industry]],2,FALSE),"-")</f>
        <v>-</v>
      </c>
      <c r="D1088" t="s">
        <v>378</v>
      </c>
      <c r="E1088">
        <v>2049.9461906199999</v>
      </c>
      <c r="F1088">
        <v>692.6</v>
      </c>
      <c r="G1088">
        <v>29.503870343762401</v>
      </c>
      <c r="H1088">
        <v>15.532792783122099</v>
      </c>
      <c r="I1088">
        <v>-9.23444973796766</v>
      </c>
      <c r="J1088">
        <v>-8.1141162229834194</v>
      </c>
      <c r="K1088">
        <v>605.68019954818499</v>
      </c>
      <c r="L1088">
        <v>570.03939751663904</v>
      </c>
      <c r="M1088">
        <v>62.990900691933</v>
      </c>
      <c r="N1088">
        <v>2.2380331567715799</v>
      </c>
      <c r="O1088">
        <v>6.5333525844643399</v>
      </c>
      <c r="P1088">
        <v>67.274483758000201</v>
      </c>
      <c r="Q1088">
        <v>1.2268763442073E-2</v>
      </c>
    </row>
    <row r="1089" spans="1:17" hidden="1" x14ac:dyDescent="0.3">
      <c r="A1089" t="s">
        <v>2324</v>
      </c>
      <c r="B1089" t="s">
        <v>2325</v>
      </c>
      <c r="C1089" t="str">
        <f>IFERROR(VLOOKUP(Table1[[#This Row],[Ticker]],[1]!Table1[[Symbol]:[Industry]],2,FALSE),"-")</f>
        <v>-</v>
      </c>
      <c r="D1089" t="s">
        <v>18</v>
      </c>
      <c r="E1089">
        <v>2044.304841936</v>
      </c>
      <c r="F1089">
        <v>208.88</v>
      </c>
      <c r="G1089">
        <v>-57.2541670320648</v>
      </c>
      <c r="H1089">
        <v>-3.7929549667501199</v>
      </c>
      <c r="I1089">
        <v>-33.693202797377197</v>
      </c>
      <c r="J1089">
        <v>-4.5011614144458001</v>
      </c>
      <c r="K1089">
        <v>214.26353764542</v>
      </c>
      <c r="M1089">
        <v>45.839183952028797</v>
      </c>
      <c r="N1089">
        <v>0.96787402520139698</v>
      </c>
      <c r="O1089">
        <v>64.711796246648802</v>
      </c>
      <c r="P1089">
        <v>14.486160591942999</v>
      </c>
    </row>
    <row r="1090" spans="1:17" hidden="1" x14ac:dyDescent="0.3">
      <c r="A1090" t="s">
        <v>2326</v>
      </c>
      <c r="B1090" t="s">
        <v>2327</v>
      </c>
      <c r="C1090" t="str">
        <f>IFERROR(VLOOKUP(Table1[[#This Row],[Ticker]],[1]!Table1[[Symbol]:[Industry]],2,FALSE),"-")</f>
        <v>-</v>
      </c>
      <c r="D1090" t="s">
        <v>452</v>
      </c>
      <c r="E1090">
        <v>2043.7850000000001</v>
      </c>
      <c r="F1090">
        <v>1353.5</v>
      </c>
      <c r="G1090">
        <v>15.669240435654901</v>
      </c>
      <c r="H1090">
        <v>1.1969634458338101</v>
      </c>
      <c r="I1090">
        <v>-9.8773040823143994</v>
      </c>
      <c r="J1090">
        <v>-3.52366332834676</v>
      </c>
      <c r="K1090">
        <v>1280.52981900088</v>
      </c>
      <c r="L1090">
        <v>1225.01887337775</v>
      </c>
      <c r="M1090">
        <v>66.747453111863805</v>
      </c>
      <c r="N1090">
        <v>1.45556636258996</v>
      </c>
      <c r="O1090">
        <v>18.5814554857776</v>
      </c>
      <c r="P1090">
        <v>45.521986883130801</v>
      </c>
      <c r="Q1090">
        <v>4.6713746467835E-2</v>
      </c>
    </row>
    <row r="1091" spans="1:17" hidden="1" x14ac:dyDescent="0.3">
      <c r="A1091" t="s">
        <v>2328</v>
      </c>
      <c r="B1091" t="s">
        <v>2329</v>
      </c>
      <c r="C1091" t="str">
        <f>IFERROR(VLOOKUP(Table1[[#This Row],[Ticker]],[1]!Table1[[Symbol]:[Industry]],2,FALSE),"-")</f>
        <v>-</v>
      </c>
      <c r="D1091" t="s">
        <v>495</v>
      </c>
      <c r="E1091">
        <v>2042.0304089250001</v>
      </c>
      <c r="F1091">
        <v>2400.4499999999998</v>
      </c>
      <c r="G1091">
        <v>11.6775368448997</v>
      </c>
      <c r="H1091">
        <v>31.803179977433899</v>
      </c>
      <c r="I1091">
        <v>54.578363252783902</v>
      </c>
      <c r="J1091">
        <v>16.086669991049501</v>
      </c>
      <c r="K1091">
        <v>1920.74470986386</v>
      </c>
      <c r="L1091">
        <v>1694.03115627326</v>
      </c>
      <c r="M1091">
        <v>65.081580171995398</v>
      </c>
      <c r="N1091">
        <v>3.2755531403318998</v>
      </c>
      <c r="O1091">
        <v>13.603699306379999</v>
      </c>
      <c r="P1091">
        <v>85.671191553544503</v>
      </c>
      <c r="Q1091">
        <v>-5.1869930098986002E-2</v>
      </c>
    </row>
    <row r="1092" spans="1:17" hidden="1" x14ac:dyDescent="0.3">
      <c r="A1092" t="s">
        <v>2330</v>
      </c>
      <c r="B1092" t="s">
        <v>2331</v>
      </c>
      <c r="C1092" t="str">
        <f>IFERROR(VLOOKUP(Table1[[#This Row],[Ticker]],[1]!Table1[[Symbol]:[Industry]],2,FALSE),"-")</f>
        <v>-</v>
      </c>
      <c r="D1092" t="s">
        <v>806</v>
      </c>
      <c r="E1092">
        <v>2040.0687364189901</v>
      </c>
      <c r="F1092">
        <v>18.010000000000002</v>
      </c>
      <c r="G1092">
        <v>20.9632426319274</v>
      </c>
      <c r="H1092">
        <v>2.6196306046032101</v>
      </c>
      <c r="I1092">
        <v>-16.004235046365899</v>
      </c>
      <c r="J1092">
        <v>-10.1760931042507</v>
      </c>
      <c r="K1092">
        <v>18.043832455338698</v>
      </c>
      <c r="L1092">
        <v>18.367922237372099</v>
      </c>
      <c r="M1092">
        <v>41.288551243440402</v>
      </c>
      <c r="N1092">
        <v>0.64639878598738498</v>
      </c>
      <c r="O1092">
        <v>62.687395891171498</v>
      </c>
      <c r="P1092">
        <v>49.958368026644401</v>
      </c>
      <c r="Q1092">
        <v>7.2529255721361999E-2</v>
      </c>
    </row>
    <row r="1093" spans="1:17" hidden="1" x14ac:dyDescent="0.3">
      <c r="A1093" t="s">
        <v>2332</v>
      </c>
      <c r="B1093" t="s">
        <v>2333</v>
      </c>
      <c r="C1093" t="str">
        <f>IFERROR(VLOOKUP(Table1[[#This Row],[Ticker]],[1]!Table1[[Symbol]:[Industry]],2,FALSE),"-")</f>
        <v>-</v>
      </c>
      <c r="D1093" t="s">
        <v>1489</v>
      </c>
      <c r="E1093">
        <v>2038.940626475</v>
      </c>
      <c r="F1093">
        <v>786.95</v>
      </c>
      <c r="G1093">
        <v>-14.8461544183474</v>
      </c>
      <c r="H1093">
        <v>34.3931730759573</v>
      </c>
      <c r="I1093">
        <v>18.791841418036402</v>
      </c>
      <c r="J1093">
        <v>-3.8260015987068998</v>
      </c>
      <c r="K1093">
        <v>640.27321633455995</v>
      </c>
      <c r="L1093">
        <v>616.91913448027299</v>
      </c>
      <c r="M1093">
        <v>81.820263661067202</v>
      </c>
      <c r="N1093">
        <v>2.49651941813601</v>
      </c>
      <c r="O1093">
        <v>2.9290297985894802</v>
      </c>
      <c r="P1093">
        <v>74.296788482834998</v>
      </c>
      <c r="Q1093">
        <v>1.621545728169E-3</v>
      </c>
    </row>
    <row r="1094" spans="1:17" hidden="1" x14ac:dyDescent="0.3">
      <c r="A1094" t="s">
        <v>2334</v>
      </c>
      <c r="B1094" t="s">
        <v>2335</v>
      </c>
      <c r="C1094" t="str">
        <f>IFERROR(VLOOKUP(Table1[[#This Row],[Ticker]],[1]!Table1[[Symbol]:[Industry]],2,FALSE),"-")</f>
        <v>-</v>
      </c>
      <c r="D1094" t="s">
        <v>613</v>
      </c>
      <c r="E1094">
        <v>2038.38321458</v>
      </c>
      <c r="F1094">
        <v>409.1</v>
      </c>
      <c r="G1094">
        <v>12.097046819759401</v>
      </c>
      <c r="H1094">
        <v>0.82510058880542803</v>
      </c>
      <c r="I1094">
        <v>-15.4612467667167</v>
      </c>
      <c r="J1094">
        <v>-7.7383987908523597</v>
      </c>
      <c r="K1094">
        <v>408.91973973858398</v>
      </c>
      <c r="L1094">
        <v>396.61109471242497</v>
      </c>
      <c r="M1094">
        <v>51.470160486869801</v>
      </c>
      <c r="N1094">
        <v>1.1163637751056801</v>
      </c>
      <c r="O1094">
        <v>53.984355903202101</v>
      </c>
      <c r="P1094">
        <v>49.442922374429202</v>
      </c>
      <c r="Q1094">
        <v>0.116868488067206</v>
      </c>
    </row>
    <row r="1095" spans="1:17" hidden="1" x14ac:dyDescent="0.3">
      <c r="A1095" t="s">
        <v>2336</v>
      </c>
      <c r="B1095" t="s">
        <v>2337</v>
      </c>
      <c r="C1095" t="str">
        <f>IFERROR(VLOOKUP(Table1[[#This Row],[Ticker]],[1]!Table1[[Symbol]:[Industry]],2,FALSE),"-")</f>
        <v>-</v>
      </c>
      <c r="D1095" t="s">
        <v>46</v>
      </c>
      <c r="E1095">
        <v>2033.2433599999999</v>
      </c>
      <c r="F1095">
        <v>90.19</v>
      </c>
      <c r="G1095">
        <v>81.974373382416999</v>
      </c>
      <c r="H1095">
        <v>30.608563936997601</v>
      </c>
      <c r="I1095">
        <v>31.560089667554401</v>
      </c>
      <c r="J1095">
        <v>-4.8360732741105004</v>
      </c>
      <c r="K1095">
        <v>78.366618533540105</v>
      </c>
      <c r="L1095">
        <v>67.257168584821599</v>
      </c>
      <c r="M1095">
        <v>54.186092005360997</v>
      </c>
      <c r="N1095">
        <v>1.3361523358537</v>
      </c>
      <c r="O1095">
        <v>9.5465129171748497</v>
      </c>
      <c r="P1095">
        <v>132.44845360824701</v>
      </c>
      <c r="Q1095">
        <v>0.120158384617926</v>
      </c>
    </row>
    <row r="1096" spans="1:17" hidden="1" x14ac:dyDescent="0.3">
      <c r="A1096" t="s">
        <v>2338</v>
      </c>
      <c r="B1096" t="s">
        <v>2339</v>
      </c>
      <c r="C1096" t="str">
        <f>IFERROR(VLOOKUP(Table1[[#This Row],[Ticker]],[1]!Table1[[Symbol]:[Industry]],2,FALSE),"-")</f>
        <v>-</v>
      </c>
      <c r="D1096" t="s">
        <v>230</v>
      </c>
      <c r="E1096">
        <v>2032.38841378499</v>
      </c>
      <c r="F1096">
        <v>664.55</v>
      </c>
      <c r="G1096">
        <v>-53.6020996097389</v>
      </c>
      <c r="H1096">
        <v>-17.705390581172399</v>
      </c>
      <c r="I1096">
        <v>-43.230135646466998</v>
      </c>
      <c r="J1096">
        <v>-2.17557779397755</v>
      </c>
      <c r="K1096">
        <v>739.21882786137496</v>
      </c>
      <c r="L1096">
        <v>824.11563999352495</v>
      </c>
      <c r="M1096">
        <v>38.143392680267198</v>
      </c>
      <c r="N1096">
        <v>2.0982365302033799</v>
      </c>
      <c r="O1096">
        <v>73.049431946429905</v>
      </c>
      <c r="P1096">
        <v>3.9740280059453901</v>
      </c>
    </row>
    <row r="1097" spans="1:17" hidden="1" x14ac:dyDescent="0.3">
      <c r="A1097" t="s">
        <v>2340</v>
      </c>
      <c r="B1097" t="s">
        <v>2341</v>
      </c>
      <c r="C1097" t="str">
        <f>IFERROR(VLOOKUP(Table1[[#This Row],[Ticker]],[1]!Table1[[Symbol]:[Industry]],2,FALSE),"-")</f>
        <v>-</v>
      </c>
      <c r="D1097" t="s">
        <v>46</v>
      </c>
      <c r="E1097">
        <v>2028.5117</v>
      </c>
      <c r="F1097">
        <v>207.5</v>
      </c>
      <c r="G1097">
        <v>1199.3211757240999</v>
      </c>
      <c r="H1097">
        <v>-9.7640134084813006</v>
      </c>
      <c r="I1097">
        <v>277.67488982416899</v>
      </c>
      <c r="J1097">
        <v>7.6717068104069996</v>
      </c>
      <c r="K1097">
        <v>186.50603808083901</v>
      </c>
      <c r="L1097">
        <v>97.941270363952398</v>
      </c>
      <c r="M1097">
        <v>63.141484735318301</v>
      </c>
      <c r="N1097">
        <v>0.97852842359202097</v>
      </c>
      <c r="O1097">
        <v>11.0361445783132</v>
      </c>
      <c r="P1097">
        <v>1283.3333333333301</v>
      </c>
    </row>
    <row r="1098" spans="1:17" hidden="1" x14ac:dyDescent="0.3">
      <c r="A1098" t="s">
        <v>2342</v>
      </c>
      <c r="B1098" t="s">
        <v>2343</v>
      </c>
      <c r="C1098" t="str">
        <f>IFERROR(VLOOKUP(Table1[[#This Row],[Ticker]],[1]!Table1[[Symbol]:[Industry]],2,FALSE),"-")</f>
        <v>-</v>
      </c>
      <c r="D1098" t="s">
        <v>836</v>
      </c>
      <c r="E1098">
        <v>2016.71025567999</v>
      </c>
      <c r="F1098">
        <v>308.75</v>
      </c>
      <c r="G1098">
        <v>896.47553099350705</v>
      </c>
      <c r="H1098">
        <v>13.5295728220988</v>
      </c>
      <c r="I1098">
        <v>181.58889916627601</v>
      </c>
      <c r="J1098">
        <v>4.0138995253900402</v>
      </c>
      <c r="K1098">
        <v>240.912592735326</v>
      </c>
      <c r="L1098">
        <v>162.471895901051</v>
      </c>
      <c r="M1098">
        <v>88.837409140272399</v>
      </c>
      <c r="N1098">
        <v>3.3224851914559399</v>
      </c>
      <c r="O1098">
        <v>3.2388663967619601E-2</v>
      </c>
      <c r="Q1098">
        <v>0.14670401754378501</v>
      </c>
    </row>
    <row r="1099" spans="1:17" hidden="1" x14ac:dyDescent="0.3">
      <c r="A1099" t="s">
        <v>2344</v>
      </c>
      <c r="B1099" t="s">
        <v>2345</v>
      </c>
      <c r="C1099" t="str">
        <f>IFERROR(VLOOKUP(Table1[[#This Row],[Ticker]],[1]!Table1[[Symbol]:[Industry]],2,FALSE),"-")</f>
        <v>-</v>
      </c>
      <c r="D1099" t="s">
        <v>1657</v>
      </c>
      <c r="E1099">
        <v>2012.80196768</v>
      </c>
      <c r="F1099">
        <v>191.81</v>
      </c>
      <c r="G1099">
        <v>-59.030574659580701</v>
      </c>
      <c r="H1099">
        <v>-9.9346508588741997</v>
      </c>
      <c r="I1099">
        <v>-37.757534656808403</v>
      </c>
      <c r="J1099">
        <v>-4.1528321111468296</v>
      </c>
      <c r="K1099">
        <v>205.353636405266</v>
      </c>
      <c r="L1099">
        <v>230.12460946317501</v>
      </c>
      <c r="M1099">
        <v>27.218084055522102</v>
      </c>
      <c r="N1099">
        <v>0.68563440231087602</v>
      </c>
      <c r="O1099">
        <v>73.6093008706532</v>
      </c>
      <c r="P1099">
        <v>4.8142076502732198</v>
      </c>
      <c r="Q1099">
        <v>0.158083672769468</v>
      </c>
    </row>
    <row r="1100" spans="1:17" hidden="1" x14ac:dyDescent="0.3">
      <c r="A1100" t="s">
        <v>2346</v>
      </c>
      <c r="B1100" t="s">
        <v>2347</v>
      </c>
      <c r="C1100" t="str">
        <f>IFERROR(VLOOKUP(Table1[[#This Row],[Ticker]],[1]!Table1[[Symbol]:[Industry]],2,FALSE),"-")</f>
        <v>-</v>
      </c>
      <c r="E1100">
        <v>2011.845155815</v>
      </c>
      <c r="F1100">
        <v>8.2200000000000006</v>
      </c>
      <c r="G1100">
        <v>-63.7613910231875</v>
      </c>
      <c r="H1100">
        <v>-44.592782031168603</v>
      </c>
      <c r="I1100">
        <v>-49.762435218946401</v>
      </c>
      <c r="J1100">
        <v>-21.857102797282799</v>
      </c>
      <c r="K1100">
        <v>11.312026947469599</v>
      </c>
      <c r="L1100">
        <v>13.3788501358217</v>
      </c>
      <c r="M1100">
        <v>41.0789610349604</v>
      </c>
      <c r="N1100">
        <v>3.00175141085293</v>
      </c>
      <c r="O1100">
        <v>161.55717761557099</v>
      </c>
      <c r="P1100">
        <v>7.8740157480314998</v>
      </c>
      <c r="Q1100">
        <v>0.11029071634559</v>
      </c>
    </row>
    <row r="1101" spans="1:17" hidden="1" x14ac:dyDescent="0.3">
      <c r="A1101" t="s">
        <v>2348</v>
      </c>
      <c r="B1101" t="s">
        <v>2349</v>
      </c>
      <c r="C1101" t="str">
        <f>IFERROR(VLOOKUP(Table1[[#This Row],[Ticker]],[1]!Table1[[Symbol]:[Industry]],2,FALSE),"-")</f>
        <v>-</v>
      </c>
      <c r="D1101" t="s">
        <v>613</v>
      </c>
      <c r="E1101">
        <v>2005.6485</v>
      </c>
      <c r="F1101">
        <v>356.75</v>
      </c>
      <c r="G1101">
        <v>8.1669017165944506</v>
      </c>
      <c r="H1101">
        <v>0.98452005595649805</v>
      </c>
      <c r="I1101">
        <v>-3.1802593022221601</v>
      </c>
      <c r="J1101">
        <v>-2.7648288728522701</v>
      </c>
      <c r="K1101">
        <v>343.53369279707999</v>
      </c>
      <c r="L1101">
        <v>327.029186787904</v>
      </c>
      <c r="M1101">
        <v>63.970625129024597</v>
      </c>
      <c r="N1101">
        <v>0.94566200496260899</v>
      </c>
      <c r="O1101">
        <v>10.609670637701401</v>
      </c>
      <c r="P1101">
        <v>57.158590308370002</v>
      </c>
      <c r="Q1101">
        <v>8.2730783499758001E-2</v>
      </c>
    </row>
    <row r="1102" spans="1:17" hidden="1" x14ac:dyDescent="0.3">
      <c r="A1102" t="s">
        <v>2350</v>
      </c>
      <c r="B1102" t="s">
        <v>2351</v>
      </c>
      <c r="C1102" t="str">
        <f>IFERROR(VLOOKUP(Table1[[#This Row],[Ticker]],[1]!Table1[[Symbol]:[Industry]],2,FALSE),"-")</f>
        <v>-</v>
      </c>
      <c r="D1102" t="s">
        <v>24</v>
      </c>
      <c r="E1102">
        <v>2003.01455145</v>
      </c>
      <c r="F1102">
        <v>188.54</v>
      </c>
      <c r="G1102">
        <v>-16.332338139245302</v>
      </c>
      <c r="H1102">
        <v>-7.2833055434316298</v>
      </c>
      <c r="I1102">
        <v>10.3789129271302</v>
      </c>
      <c r="J1102">
        <v>-11.1207753828284</v>
      </c>
      <c r="K1102">
        <v>194.97268645837701</v>
      </c>
      <c r="L1102">
        <v>177.43178668000101</v>
      </c>
      <c r="M1102">
        <v>30.078266757306</v>
      </c>
      <c r="N1102">
        <v>0.59521195125137205</v>
      </c>
      <c r="O1102">
        <v>15.4662140659806</v>
      </c>
      <c r="P1102">
        <v>32.494729444834803</v>
      </c>
      <c r="Q1102">
        <v>-1.8942411661798001E-2</v>
      </c>
    </row>
    <row r="1103" spans="1:17" hidden="1" x14ac:dyDescent="0.3">
      <c r="A1103" t="s">
        <v>2352</v>
      </c>
      <c r="B1103" t="s">
        <v>2353</v>
      </c>
      <c r="C1103" t="str">
        <f>IFERROR(VLOOKUP(Table1[[#This Row],[Ticker]],[1]!Table1[[Symbol]:[Industry]],2,FALSE),"-")</f>
        <v>-</v>
      </c>
      <c r="D1103" t="s">
        <v>378</v>
      </c>
      <c r="E1103">
        <v>2000.3477863200001</v>
      </c>
      <c r="F1103">
        <v>228.28</v>
      </c>
      <c r="G1103">
        <v>-50.848936641339797</v>
      </c>
      <c r="H1103">
        <v>-6.4323478281280497</v>
      </c>
      <c r="I1103">
        <v>-33.126464811452799</v>
      </c>
      <c r="J1103">
        <v>-9.8261101274993106</v>
      </c>
      <c r="K1103">
        <v>234.589997894021</v>
      </c>
      <c r="L1103">
        <v>256.50979405433299</v>
      </c>
      <c r="M1103">
        <v>43.062109793565199</v>
      </c>
      <c r="N1103">
        <v>1.5709623421710099</v>
      </c>
      <c r="O1103">
        <v>52.597687050989997</v>
      </c>
      <c r="P1103">
        <v>8.7047619047619005</v>
      </c>
      <c r="Q1103">
        <v>0.16617392786954499</v>
      </c>
    </row>
    <row r="1104" spans="1:17" hidden="1" x14ac:dyDescent="0.3">
      <c r="A1104" t="s">
        <v>2354</v>
      </c>
      <c r="B1104" t="s">
        <v>2355</v>
      </c>
      <c r="C1104" t="str">
        <f>IFERROR(VLOOKUP(Table1[[#This Row],[Ticker]],[1]!Table1[[Symbol]:[Industry]],2,FALSE),"-")</f>
        <v>-</v>
      </c>
      <c r="D1104" t="s">
        <v>267</v>
      </c>
      <c r="E1104">
        <v>1993.445164755</v>
      </c>
      <c r="F1104">
        <v>1828.55</v>
      </c>
      <c r="G1104">
        <v>134.10544676356901</v>
      </c>
      <c r="H1104">
        <v>13.7301319104923</v>
      </c>
      <c r="I1104">
        <v>31.8138333120989</v>
      </c>
      <c r="J1104">
        <v>4.8929756704721399</v>
      </c>
      <c r="K1104">
        <v>1466.9383956306301</v>
      </c>
      <c r="L1104">
        <v>1262.4456161107901</v>
      </c>
      <c r="M1104">
        <v>73.392020712296798</v>
      </c>
      <c r="N1104">
        <v>2.6807734838439798</v>
      </c>
      <c r="O1104">
        <v>3.3605862568701901</v>
      </c>
      <c r="P1104">
        <v>163.51779795359499</v>
      </c>
      <c r="Q1104">
        <v>0.103796122480518</v>
      </c>
    </row>
    <row r="1105" spans="1:17" hidden="1" x14ac:dyDescent="0.3">
      <c r="A1105" t="s">
        <v>2356</v>
      </c>
      <c r="B1105" t="s">
        <v>2357</v>
      </c>
      <c r="C1105" t="str">
        <f>IFERROR(VLOOKUP(Table1[[#This Row],[Ticker]],[1]!Table1[[Symbol]:[Industry]],2,FALSE),"-")</f>
        <v>-</v>
      </c>
      <c r="D1105" t="s">
        <v>662</v>
      </c>
      <c r="E1105">
        <v>1990.04017935</v>
      </c>
      <c r="F1105">
        <v>297.25</v>
      </c>
      <c r="G1105">
        <v>-21.573269176735199</v>
      </c>
      <c r="H1105">
        <v>-2.1459209304728502</v>
      </c>
      <c r="I1105">
        <v>-25.0273295523405</v>
      </c>
      <c r="J1105">
        <v>4.3950530080253097E-2</v>
      </c>
      <c r="K1105">
        <v>299.71979783029798</v>
      </c>
      <c r="M1105">
        <v>57.0447836142013</v>
      </c>
      <c r="N1105">
        <v>0.91874999576042105</v>
      </c>
      <c r="O1105">
        <v>29.4869638351555</v>
      </c>
      <c r="P1105">
        <v>26.328091797705</v>
      </c>
    </row>
    <row r="1106" spans="1:17" hidden="1" x14ac:dyDescent="0.3">
      <c r="A1106" t="s">
        <v>2358</v>
      </c>
      <c r="B1106" t="s">
        <v>2359</v>
      </c>
      <c r="C1106" t="str">
        <f>IFERROR(VLOOKUP(Table1[[#This Row],[Ticker]],[1]!Table1[[Symbol]:[Industry]],2,FALSE),"-")</f>
        <v>-</v>
      </c>
      <c r="E1106">
        <v>1985.9493500000001</v>
      </c>
      <c r="F1106">
        <v>355.3</v>
      </c>
      <c r="G1106">
        <v>-65.754817344298203</v>
      </c>
      <c r="H1106">
        <v>-22.881594167748801</v>
      </c>
      <c r="I1106">
        <v>-37.723081329992198</v>
      </c>
      <c r="J1106">
        <v>-11.3154634022784</v>
      </c>
      <c r="K1106">
        <v>418.90922884568101</v>
      </c>
      <c r="L1106">
        <v>455.568276613308</v>
      </c>
      <c r="M1106">
        <v>11.547476774543</v>
      </c>
      <c r="N1106">
        <v>1.4147123016504</v>
      </c>
      <c r="O1106">
        <v>84.041654939487699</v>
      </c>
      <c r="P1106">
        <v>4.3312288944354602</v>
      </c>
      <c r="Q1106">
        <v>0.32174817853370402</v>
      </c>
    </row>
    <row r="1107" spans="1:17" hidden="1" x14ac:dyDescent="0.3">
      <c r="A1107" t="s">
        <v>2360</v>
      </c>
      <c r="B1107" t="s">
        <v>2361</v>
      </c>
      <c r="C1107" t="str">
        <f>IFERROR(VLOOKUP(Table1[[#This Row],[Ticker]],[1]!Table1[[Symbol]:[Industry]],2,FALSE),"-")</f>
        <v>-</v>
      </c>
      <c r="D1107" t="s">
        <v>1617</v>
      </c>
      <c r="E1107">
        <v>1984.1380216</v>
      </c>
      <c r="F1107">
        <v>61.12</v>
      </c>
      <c r="G1107">
        <v>-3.4060987588269902</v>
      </c>
      <c r="H1107">
        <v>-6.1406427130711201</v>
      </c>
      <c r="I1107">
        <v>2.7905671641143099</v>
      </c>
      <c r="J1107">
        <v>-3.96380954443456</v>
      </c>
      <c r="K1107">
        <v>60.688568078215503</v>
      </c>
      <c r="L1107">
        <v>56.364658469224899</v>
      </c>
      <c r="M1107">
        <v>58.880462682991599</v>
      </c>
      <c r="N1107">
        <v>1.1481762018167301</v>
      </c>
      <c r="O1107">
        <v>4.6302356020942499</v>
      </c>
      <c r="P1107">
        <v>27.3333333333333</v>
      </c>
      <c r="Q1107">
        <v>-2.8254867209200001E-2</v>
      </c>
    </row>
    <row r="1108" spans="1:17" hidden="1" x14ac:dyDescent="0.3">
      <c r="A1108" t="s">
        <v>2362</v>
      </c>
      <c r="B1108" t="s">
        <v>2363</v>
      </c>
      <c r="C1108" t="str">
        <f>IFERROR(VLOOKUP(Table1[[#This Row],[Ticker]],[1]!Table1[[Symbol]:[Industry]],2,FALSE),"-")</f>
        <v>-</v>
      </c>
      <c r="D1108" t="s">
        <v>278</v>
      </c>
      <c r="E1108">
        <v>1983.9386540999999</v>
      </c>
      <c r="F1108">
        <v>60.45</v>
      </c>
      <c r="G1108">
        <v>76.533460023533493</v>
      </c>
      <c r="H1108">
        <v>-18.8052829712041</v>
      </c>
      <c r="I1108">
        <v>6.4507552657672003</v>
      </c>
      <c r="J1108">
        <v>-7.4593222089755002</v>
      </c>
      <c r="K1108">
        <v>64.918977404976303</v>
      </c>
      <c r="L1108">
        <v>59.182171158618502</v>
      </c>
      <c r="M1108">
        <v>29.426607754781799</v>
      </c>
      <c r="N1108">
        <v>0.63035077031194497</v>
      </c>
      <c r="O1108">
        <v>58.6435070306038</v>
      </c>
      <c r="P1108">
        <v>113.227513227513</v>
      </c>
      <c r="Q1108">
        <v>8.6547219693139995E-3</v>
      </c>
    </row>
    <row r="1109" spans="1:17" hidden="1" x14ac:dyDescent="0.3">
      <c r="A1109" t="s">
        <v>2364</v>
      </c>
      <c r="B1109" t="s">
        <v>2365</v>
      </c>
      <c r="C1109" t="str">
        <f>IFERROR(VLOOKUP(Table1[[#This Row],[Ticker]],[1]!Table1[[Symbol]:[Industry]],2,FALSE),"-")</f>
        <v>-</v>
      </c>
      <c r="D1109" t="s">
        <v>98</v>
      </c>
      <c r="E1109">
        <v>1983.0238814939901</v>
      </c>
      <c r="F1109">
        <v>20.22</v>
      </c>
      <c r="G1109">
        <v>74.908271894418405</v>
      </c>
      <c r="H1109">
        <v>1.6404365399398</v>
      </c>
      <c r="I1109">
        <v>-15.982352167340199</v>
      </c>
      <c r="J1109">
        <v>-3.85880488233698</v>
      </c>
      <c r="K1109">
        <v>20.6128468442868</v>
      </c>
      <c r="L1109">
        <v>19.516386587925499</v>
      </c>
      <c r="M1109">
        <v>41.5901586916263</v>
      </c>
      <c r="N1109">
        <v>1.0684057969930001</v>
      </c>
      <c r="O1109">
        <v>70.375865479723004</v>
      </c>
      <c r="P1109">
        <v>112.171596673693</v>
      </c>
      <c r="Q1109">
        <v>0.150247001712665</v>
      </c>
    </row>
    <row r="1110" spans="1:17" hidden="1" x14ac:dyDescent="0.3">
      <c r="A1110" t="s">
        <v>2366</v>
      </c>
      <c r="B1110" t="s">
        <v>2367</v>
      </c>
      <c r="C1110" t="str">
        <f>IFERROR(VLOOKUP(Table1[[#This Row],[Ticker]],[1]!Table1[[Symbol]:[Industry]],2,FALSE),"-")</f>
        <v>-</v>
      </c>
      <c r="D1110" t="s">
        <v>151</v>
      </c>
      <c r="E1110">
        <v>1980.43927185299</v>
      </c>
      <c r="F1110">
        <v>126.21</v>
      </c>
      <c r="G1110">
        <v>-34.879714330836897</v>
      </c>
      <c r="H1110">
        <v>-14.7194841017483</v>
      </c>
      <c r="I1110">
        <v>-23.176682500683999</v>
      </c>
      <c r="J1110">
        <v>-6.1818511147421003</v>
      </c>
      <c r="K1110">
        <v>136.18113397037001</v>
      </c>
      <c r="M1110">
        <v>40.339499669444301</v>
      </c>
      <c r="N1110">
        <v>1.8997803908061299</v>
      </c>
      <c r="O1110">
        <v>53.712067189604603</v>
      </c>
      <c r="P1110">
        <v>5.1749999999999901</v>
      </c>
    </row>
    <row r="1111" spans="1:17" hidden="1" x14ac:dyDescent="0.3">
      <c r="A1111" t="s">
        <v>2368</v>
      </c>
      <c r="B1111" t="s">
        <v>2369</v>
      </c>
      <c r="C1111" t="str">
        <f>IFERROR(VLOOKUP(Table1[[#This Row],[Ticker]],[1]!Table1[[Symbol]:[Industry]],2,FALSE),"-")</f>
        <v>-</v>
      </c>
      <c r="D1111" t="s">
        <v>1793</v>
      </c>
      <c r="E1111">
        <v>1976.8752819639999</v>
      </c>
      <c r="F1111">
        <v>175.78</v>
      </c>
      <c r="G1111">
        <v>30.740120624790698</v>
      </c>
      <c r="H1111">
        <v>-1.7759364755048299</v>
      </c>
      <c r="I1111">
        <v>-15.8188626887822</v>
      </c>
      <c r="J1111">
        <v>-2.3675161500997199</v>
      </c>
      <c r="K1111">
        <v>173.74985342266299</v>
      </c>
      <c r="L1111">
        <v>172.00008191767299</v>
      </c>
      <c r="M1111">
        <v>56.852557265768603</v>
      </c>
      <c r="N1111">
        <v>1.12340030989196</v>
      </c>
      <c r="O1111">
        <v>23.904881101376699</v>
      </c>
      <c r="P1111">
        <v>59.004975124378099</v>
      </c>
      <c r="Q1111">
        <v>-2.3064119957427E-2</v>
      </c>
    </row>
    <row r="1112" spans="1:17" hidden="1" x14ac:dyDescent="0.3">
      <c r="A1112" t="s">
        <v>2370</v>
      </c>
      <c r="B1112" t="s">
        <v>2371</v>
      </c>
      <c r="C1112" t="str">
        <f>IFERROR(VLOOKUP(Table1[[#This Row],[Ticker]],[1]!Table1[[Symbol]:[Industry]],2,FALSE),"-")</f>
        <v>-</v>
      </c>
      <c r="D1112" t="s">
        <v>197</v>
      </c>
      <c r="E1112">
        <v>1972.8864288</v>
      </c>
      <c r="F1112">
        <v>1213.2</v>
      </c>
      <c r="G1112">
        <v>26.6050609598161</v>
      </c>
      <c r="H1112">
        <v>4.5534086651179697</v>
      </c>
      <c r="I1112">
        <v>29.0320926611221</v>
      </c>
      <c r="J1112">
        <v>-2.7902561331675799</v>
      </c>
      <c r="K1112">
        <v>1081.8253657836699</v>
      </c>
      <c r="L1112">
        <v>942.46386575316103</v>
      </c>
      <c r="M1112">
        <v>49.178629831713103</v>
      </c>
      <c r="N1112">
        <v>0.94440452697533706</v>
      </c>
      <c r="O1112">
        <v>11.2759643916913</v>
      </c>
      <c r="P1112">
        <v>61.803147506001601</v>
      </c>
      <c r="Q1112">
        <v>3.3142847932620997E-2</v>
      </c>
    </row>
    <row r="1113" spans="1:17" hidden="1" x14ac:dyDescent="0.3">
      <c r="A1113" t="s">
        <v>2372</v>
      </c>
      <c r="B1113" t="s">
        <v>2373</v>
      </c>
      <c r="C1113" t="str">
        <f>IFERROR(VLOOKUP(Table1[[#This Row],[Ticker]],[1]!Table1[[Symbol]:[Industry]],2,FALSE),"-")</f>
        <v>-</v>
      </c>
      <c r="D1113" t="s">
        <v>347</v>
      </c>
      <c r="E1113">
        <v>1962.4481906250001</v>
      </c>
      <c r="F1113">
        <v>593.75</v>
      </c>
      <c r="G1113">
        <v>9.6706415873266103</v>
      </c>
      <c r="H1113">
        <v>17.692881116858199</v>
      </c>
      <c r="I1113">
        <v>19.2926575398719</v>
      </c>
      <c r="J1113">
        <v>1.0177802625905401</v>
      </c>
      <c r="K1113">
        <v>509.68576208520398</v>
      </c>
      <c r="L1113">
        <v>485.69277220653402</v>
      </c>
      <c r="M1113">
        <v>73.0048257294591</v>
      </c>
      <c r="N1113">
        <v>2.2500159797016899</v>
      </c>
      <c r="O1113">
        <v>3.94947368421052</v>
      </c>
      <c r="P1113">
        <v>44.993894993894898</v>
      </c>
      <c r="Q1113">
        <v>-5.2266182607294001E-2</v>
      </c>
    </row>
    <row r="1114" spans="1:17" x14ac:dyDescent="0.3">
      <c r="A1114" t="s">
        <v>2374</v>
      </c>
      <c r="B1114" t="s">
        <v>2375</v>
      </c>
      <c r="C1114" t="str">
        <f>IFERROR(VLOOKUP(Table1[[#This Row],[Ticker]],[1]!Table1[[Symbol]:[Industry]],2,FALSE),"-")</f>
        <v>-</v>
      </c>
      <c r="D1114" t="s">
        <v>275</v>
      </c>
      <c r="E1114">
        <v>1959.3428188400001</v>
      </c>
      <c r="F1114">
        <v>606.79999999999995</v>
      </c>
      <c r="G1114">
        <v>-19.726432609604402</v>
      </c>
      <c r="H1114">
        <v>0.13073072598788099</v>
      </c>
      <c r="I1114">
        <v>-26.005409770572701</v>
      </c>
      <c r="J1114">
        <v>-7.26812335615395</v>
      </c>
      <c r="K1114">
        <v>607.781338072273</v>
      </c>
      <c r="L1114">
        <v>617.62759167509603</v>
      </c>
      <c r="M1114">
        <v>40.967551492207399</v>
      </c>
      <c r="N1114">
        <v>0.96558260352626002</v>
      </c>
      <c r="O1114">
        <v>26.5491100856954</v>
      </c>
      <c r="P1114">
        <v>35.265269728042703</v>
      </c>
      <c r="Q1114">
        <v>-7.2531730376201003E-2</v>
      </c>
    </row>
    <row r="1115" spans="1:17" hidden="1" x14ac:dyDescent="0.3">
      <c r="A1115" t="s">
        <v>2376</v>
      </c>
      <c r="B1115" t="s">
        <v>2377</v>
      </c>
      <c r="C1115" t="str">
        <f>IFERROR(VLOOKUP(Table1[[#This Row],[Ticker]],[1]!Table1[[Symbol]:[Industry]],2,FALSE),"-")</f>
        <v>-</v>
      </c>
      <c r="D1115" t="s">
        <v>230</v>
      </c>
      <c r="E1115">
        <v>1952.7702245</v>
      </c>
      <c r="F1115">
        <v>317.5</v>
      </c>
      <c r="G1115">
        <v>629.21501660939396</v>
      </c>
      <c r="H1115">
        <v>16.857996825049401</v>
      </c>
      <c r="I1115">
        <v>36.132734221604998</v>
      </c>
      <c r="J1115">
        <v>-0.98291869123341502</v>
      </c>
      <c r="K1115">
        <v>268.32970341258499</v>
      </c>
      <c r="L1115">
        <v>198.38197442581699</v>
      </c>
      <c r="M1115">
        <v>73.784248446819504</v>
      </c>
      <c r="N1115">
        <v>1.15142963545971</v>
      </c>
      <c r="O1115">
        <v>1.66929133858269</v>
      </c>
      <c r="P1115">
        <v>662.30492196878697</v>
      </c>
      <c r="Q1115">
        <v>0.217385159686312</v>
      </c>
    </row>
    <row r="1116" spans="1:17" hidden="1" x14ac:dyDescent="0.3">
      <c r="A1116" t="s">
        <v>2378</v>
      </c>
      <c r="B1116" t="s">
        <v>2379</v>
      </c>
      <c r="C1116" t="str">
        <f>IFERROR(VLOOKUP(Table1[[#This Row],[Ticker]],[1]!Table1[[Symbol]:[Industry]],2,FALSE),"-")</f>
        <v>-</v>
      </c>
      <c r="D1116" t="s">
        <v>218</v>
      </c>
      <c r="E1116">
        <v>1952.5644335099901</v>
      </c>
      <c r="F1116">
        <v>88.19</v>
      </c>
      <c r="G1116">
        <v>-7.4219913045637904</v>
      </c>
      <c r="H1116">
        <v>2.0083206290873998</v>
      </c>
      <c r="I1116">
        <v>8.2868598034846102</v>
      </c>
      <c r="J1116">
        <v>-0.13822927270590199</v>
      </c>
      <c r="K1116">
        <v>85.759913639095899</v>
      </c>
      <c r="L1116">
        <v>80.377129866331799</v>
      </c>
      <c r="M1116">
        <v>56.6170502278746</v>
      </c>
      <c r="N1116">
        <v>1.84347032399628</v>
      </c>
      <c r="O1116">
        <v>23.2566050572627</v>
      </c>
      <c r="P1116">
        <v>26.8920863309352</v>
      </c>
      <c r="Q1116">
        <v>0.258828700037458</v>
      </c>
    </row>
    <row r="1117" spans="1:17" hidden="1" x14ac:dyDescent="0.3">
      <c r="A1117" t="s">
        <v>2380</v>
      </c>
      <c r="B1117" t="s">
        <v>2381</v>
      </c>
      <c r="C1117" t="str">
        <f>IFERROR(VLOOKUP(Table1[[#This Row],[Ticker]],[1]!Table1[[Symbol]:[Industry]],2,FALSE),"-")</f>
        <v>-</v>
      </c>
      <c r="D1117" t="s">
        <v>126</v>
      </c>
      <c r="E1117">
        <v>1947.6936415799901</v>
      </c>
      <c r="F1117">
        <v>119.22</v>
      </c>
      <c r="G1117">
        <v>137.398301032098</v>
      </c>
      <c r="H1117">
        <v>-2.9888118405730899</v>
      </c>
      <c r="I1117">
        <v>-40.344832255413998</v>
      </c>
      <c r="J1117">
        <v>-9.2959471756071697</v>
      </c>
      <c r="K1117">
        <v>128.151350123577</v>
      </c>
      <c r="L1117">
        <v>129.281242668766</v>
      </c>
      <c r="M1117">
        <v>38.761442105584898</v>
      </c>
      <c r="N1117">
        <v>0.78801480866732798</v>
      </c>
      <c r="O1117">
        <v>130.16272437510401</v>
      </c>
      <c r="P1117">
        <v>240.62857142857101</v>
      </c>
    </row>
    <row r="1118" spans="1:17" hidden="1" x14ac:dyDescent="0.3">
      <c r="A1118" t="s">
        <v>2382</v>
      </c>
      <c r="B1118" t="s">
        <v>2383</v>
      </c>
      <c r="C1118" t="str">
        <f>IFERROR(VLOOKUP(Table1[[#This Row],[Ticker]],[1]!Table1[[Symbol]:[Industry]],2,FALSE),"-")</f>
        <v>-</v>
      </c>
      <c r="E1118">
        <v>1946.380128</v>
      </c>
      <c r="F1118">
        <v>787.6</v>
      </c>
      <c r="G1118">
        <v>2909.3541836848399</v>
      </c>
      <c r="H1118">
        <v>53.417736649950598</v>
      </c>
      <c r="I1118">
        <v>385.58787003783101</v>
      </c>
      <c r="J1118">
        <v>-12.2947789584347</v>
      </c>
      <c r="K1118">
        <v>665.13488698127901</v>
      </c>
      <c r="L1118">
        <v>393.702254664968</v>
      </c>
      <c r="M1118">
        <v>44.867693413852002</v>
      </c>
      <c r="N1118">
        <v>1.4245625198854499</v>
      </c>
      <c r="O1118">
        <v>20.873539867953198</v>
      </c>
      <c r="P1118">
        <v>3122.2092343658601</v>
      </c>
    </row>
    <row r="1119" spans="1:17" hidden="1" x14ac:dyDescent="0.3">
      <c r="A1119" t="s">
        <v>2384</v>
      </c>
      <c r="B1119" t="s">
        <v>2385</v>
      </c>
      <c r="C1119" t="str">
        <f>IFERROR(VLOOKUP(Table1[[#This Row],[Ticker]],[1]!Table1[[Symbol]:[Industry]],2,FALSE),"-")</f>
        <v>-</v>
      </c>
      <c r="D1119" t="s">
        <v>1558</v>
      </c>
      <c r="E1119">
        <v>1944.0879575040001</v>
      </c>
      <c r="F1119">
        <v>89.32</v>
      </c>
      <c r="G1119">
        <v>-12.1179566416893</v>
      </c>
      <c r="H1119">
        <v>-13.0290660778612</v>
      </c>
      <c r="I1119">
        <v>-14.3082368090143</v>
      </c>
      <c r="J1119">
        <v>-5.7382600001019703</v>
      </c>
      <c r="K1119">
        <v>94.6870395979591</v>
      </c>
      <c r="L1119">
        <v>97.049142373698203</v>
      </c>
      <c r="M1119">
        <v>34.873354921806097</v>
      </c>
      <c r="N1119">
        <v>1.7111403122973501</v>
      </c>
      <c r="O1119">
        <v>44.984326018808702</v>
      </c>
      <c r="P1119">
        <v>15.924724205061599</v>
      </c>
      <c r="Q1119">
        <v>1.6056237516491E-2</v>
      </c>
    </row>
    <row r="1120" spans="1:17" hidden="1" x14ac:dyDescent="0.3">
      <c r="A1120" t="s">
        <v>2386</v>
      </c>
      <c r="B1120" t="s">
        <v>2387</v>
      </c>
      <c r="C1120" t="str">
        <f>IFERROR(VLOOKUP(Table1[[#This Row],[Ticker]],[1]!Table1[[Symbol]:[Industry]],2,FALSE),"-")</f>
        <v>-</v>
      </c>
      <c r="D1120" t="s">
        <v>109</v>
      </c>
      <c r="E1120">
        <v>1940.152296945</v>
      </c>
      <c r="F1120">
        <v>874.05</v>
      </c>
      <c r="G1120">
        <v>88.589640298432002</v>
      </c>
      <c r="H1120">
        <v>-7.8407389423477198</v>
      </c>
      <c r="I1120">
        <v>61.0167318289025</v>
      </c>
      <c r="J1120">
        <v>-1.2066639448421299</v>
      </c>
      <c r="K1120">
        <v>814.54449040476698</v>
      </c>
      <c r="L1120">
        <v>642.40405389778005</v>
      </c>
      <c r="M1120">
        <v>49.888516337422899</v>
      </c>
      <c r="N1120">
        <v>0.86341213864844102</v>
      </c>
      <c r="O1120">
        <v>11.892912304788</v>
      </c>
      <c r="P1120">
        <v>126.379176379176</v>
      </c>
      <c r="Q1120">
        <v>4.3722527599035999E-2</v>
      </c>
    </row>
    <row r="1121" spans="1:17" hidden="1" x14ac:dyDescent="0.3">
      <c r="A1121" t="s">
        <v>2388</v>
      </c>
      <c r="B1121" t="s">
        <v>2389</v>
      </c>
      <c r="C1121" t="str">
        <f>IFERROR(VLOOKUP(Table1[[#This Row],[Ticker]],[1]!Table1[[Symbol]:[Industry]],2,FALSE),"-")</f>
        <v>-</v>
      </c>
      <c r="D1121" t="s">
        <v>302</v>
      </c>
      <c r="E1121">
        <v>1939.7345789149999</v>
      </c>
      <c r="F1121">
        <v>1249.8499999999999</v>
      </c>
      <c r="G1121">
        <v>-46.903476775049498</v>
      </c>
      <c r="H1121">
        <v>-4.2155152371886997</v>
      </c>
      <c r="I1121">
        <v>-14.8942813596432</v>
      </c>
      <c r="J1121">
        <v>-2.9686146655411001</v>
      </c>
      <c r="K1121">
        <v>1271.3821205159099</v>
      </c>
      <c r="L1121">
        <v>1322.06513068813</v>
      </c>
      <c r="M1121">
        <v>44.666608987434003</v>
      </c>
      <c r="N1121">
        <v>0.82365865784614101</v>
      </c>
      <c r="O1121">
        <v>42.1930631675801</v>
      </c>
      <c r="P1121">
        <v>9.0714722052534995</v>
      </c>
      <c r="Q1121">
        <v>2.7733187262818999E-2</v>
      </c>
    </row>
    <row r="1122" spans="1:17" hidden="1" x14ac:dyDescent="0.3">
      <c r="A1122" t="s">
        <v>2390</v>
      </c>
      <c r="B1122" t="s">
        <v>2391</v>
      </c>
      <c r="C1122" t="str">
        <f>IFERROR(VLOOKUP(Table1[[#This Row],[Ticker]],[1]!Table1[[Symbol]:[Industry]],2,FALSE),"-")</f>
        <v>-</v>
      </c>
      <c r="D1122" t="s">
        <v>197</v>
      </c>
      <c r="E1122">
        <v>1936.6882499999999</v>
      </c>
      <c r="F1122">
        <v>792.75</v>
      </c>
      <c r="G1122">
        <v>-29.084161424396498</v>
      </c>
      <c r="H1122">
        <v>4.2923624935673397</v>
      </c>
      <c r="I1122">
        <v>3.76744643043765</v>
      </c>
      <c r="J1122">
        <v>-5.4940203525539504</v>
      </c>
      <c r="K1122">
        <v>697.42057854044901</v>
      </c>
      <c r="L1122">
        <v>662.13818739020599</v>
      </c>
      <c r="M1122">
        <v>52.320734753732303</v>
      </c>
      <c r="N1122">
        <v>0.96802718928062703</v>
      </c>
      <c r="O1122">
        <v>8.9498580889309398</v>
      </c>
      <c r="P1122">
        <v>44.662408759123998</v>
      </c>
      <c r="Q1122">
        <v>1.1342555556081E-2</v>
      </c>
    </row>
    <row r="1123" spans="1:17" hidden="1" x14ac:dyDescent="0.3">
      <c r="A1123" t="s">
        <v>2392</v>
      </c>
      <c r="B1123" t="s">
        <v>2393</v>
      </c>
      <c r="C1123" t="str">
        <f>IFERROR(VLOOKUP(Table1[[#This Row],[Ticker]],[1]!Table1[[Symbol]:[Industry]],2,FALSE),"-")</f>
        <v>-</v>
      </c>
      <c r="E1123">
        <v>1932.0317250000001</v>
      </c>
      <c r="F1123">
        <v>314.55</v>
      </c>
      <c r="G1123">
        <v>1191.9156353671101</v>
      </c>
      <c r="H1123">
        <v>38.740185549036802</v>
      </c>
      <c r="I1123">
        <v>350.29364123895999</v>
      </c>
      <c r="J1123">
        <v>-20.696526933384899</v>
      </c>
      <c r="K1123">
        <v>251.75252368568701</v>
      </c>
      <c r="L1123">
        <v>139.702675788775</v>
      </c>
      <c r="M1123">
        <v>56.158520086491201</v>
      </c>
      <c r="N1123">
        <v>1.0026430302760401</v>
      </c>
      <c r="O1123">
        <v>30.4721030042918</v>
      </c>
      <c r="P1123">
        <v>1293.5759493670801</v>
      </c>
      <c r="Q1123">
        <v>0.23292222091144801</v>
      </c>
    </row>
    <row r="1124" spans="1:17" hidden="1" x14ac:dyDescent="0.3">
      <c r="A1124" t="s">
        <v>2394</v>
      </c>
      <c r="B1124" t="s">
        <v>2395</v>
      </c>
      <c r="C1124" t="str">
        <f>IFERROR(VLOOKUP(Table1[[#This Row],[Ticker]],[1]!Table1[[Symbol]:[Industry]],2,FALSE),"-")</f>
        <v>-</v>
      </c>
      <c r="D1124" t="s">
        <v>62</v>
      </c>
      <c r="E1124">
        <v>1929.98927628</v>
      </c>
      <c r="F1124">
        <v>209.69</v>
      </c>
      <c r="G1124">
        <v>26.133180761293001</v>
      </c>
      <c r="H1124">
        <v>-5.5152956443146897</v>
      </c>
      <c r="I1124">
        <v>-8.8260791779354495</v>
      </c>
      <c r="J1124">
        <v>-7.9361776963792003</v>
      </c>
      <c r="K1124">
        <v>213.965709195416</v>
      </c>
      <c r="L1124">
        <v>199.95896633145799</v>
      </c>
      <c r="M1124">
        <v>38.448323857949298</v>
      </c>
      <c r="N1124">
        <v>1.07215657950815</v>
      </c>
      <c r="O1124">
        <v>25.828604129906001</v>
      </c>
      <c r="P1124">
        <v>58.131292183552603</v>
      </c>
      <c r="Q1124">
        <v>0.11191069755434201</v>
      </c>
    </row>
    <row r="1125" spans="1:17" hidden="1" x14ac:dyDescent="0.3">
      <c r="A1125" t="s">
        <v>2396</v>
      </c>
      <c r="B1125" t="s">
        <v>2397</v>
      </c>
      <c r="C1125" t="str">
        <f>IFERROR(VLOOKUP(Table1[[#This Row],[Ticker]],[1]!Table1[[Symbol]:[Industry]],2,FALSE),"-")</f>
        <v>-</v>
      </c>
      <c r="D1125" t="s">
        <v>806</v>
      </c>
      <c r="E1125">
        <v>1927.688388715</v>
      </c>
      <c r="F1125">
        <v>9.3800000000000008</v>
      </c>
      <c r="G1125">
        <v>-95.028006760391406</v>
      </c>
      <c r="H1125">
        <v>-15.570732744527801</v>
      </c>
      <c r="I1125">
        <v>-62.0218653533829</v>
      </c>
      <c r="K1125">
        <v>12.2894296795962</v>
      </c>
      <c r="L1125">
        <v>16.9575383003524</v>
      </c>
      <c r="M1125">
        <v>21.428162892539799</v>
      </c>
      <c r="N1125">
        <v>0.75018569352314002</v>
      </c>
      <c r="O1125">
        <v>249.14712153518099</v>
      </c>
      <c r="P1125">
        <v>8.4393063583815007</v>
      </c>
      <c r="Q1125">
        <v>8.7231183411698998E-2</v>
      </c>
    </row>
    <row r="1126" spans="1:17" hidden="1" x14ac:dyDescent="0.3">
      <c r="A1126" t="s">
        <v>2398</v>
      </c>
      <c r="B1126" t="s">
        <v>2399</v>
      </c>
      <c r="C1126" t="str">
        <f>IFERROR(VLOOKUP(Table1[[#This Row],[Ticker]],[1]!Table1[[Symbol]:[Industry]],2,FALSE),"-")</f>
        <v>-</v>
      </c>
      <c r="D1126" t="s">
        <v>197</v>
      </c>
      <c r="E1126">
        <v>1923.1405132499999</v>
      </c>
      <c r="F1126">
        <v>311.55</v>
      </c>
      <c r="G1126">
        <v>83.000663132264506</v>
      </c>
      <c r="H1126">
        <v>2.57304480718454</v>
      </c>
      <c r="I1126">
        <v>-6.0855989706873403</v>
      </c>
      <c r="J1126">
        <v>-5.8452363234568301</v>
      </c>
      <c r="K1126">
        <v>300.67971137063699</v>
      </c>
      <c r="L1126">
        <v>263.54751780183398</v>
      </c>
      <c r="M1126">
        <v>45.8958904369618</v>
      </c>
      <c r="N1126">
        <v>1.1240561492902801</v>
      </c>
      <c r="O1126">
        <v>12.6624939817043</v>
      </c>
      <c r="P1126">
        <v>116.354166666666</v>
      </c>
      <c r="Q1126">
        <v>0.140431565124708</v>
      </c>
    </row>
    <row r="1127" spans="1:17" hidden="1" x14ac:dyDescent="0.3">
      <c r="A1127" t="s">
        <v>2400</v>
      </c>
      <c r="B1127" t="s">
        <v>2401</v>
      </c>
      <c r="C1127" t="str">
        <f>IFERROR(VLOOKUP(Table1[[#This Row],[Ticker]],[1]!Table1[[Symbol]:[Industry]],2,FALSE),"-")</f>
        <v>-</v>
      </c>
      <c r="D1127" t="s">
        <v>67</v>
      </c>
      <c r="E1127">
        <v>1921.03125</v>
      </c>
      <c r="F1127">
        <v>62500</v>
      </c>
      <c r="G1127">
        <v>346.35420375093099</v>
      </c>
      <c r="H1127">
        <v>81.789020395404094</v>
      </c>
      <c r="I1127">
        <v>139.751913566925</v>
      </c>
      <c r="J1127">
        <v>63.038174755174403</v>
      </c>
      <c r="K1127">
        <v>34153.7720594813</v>
      </c>
      <c r="L1127">
        <v>26300.378595333099</v>
      </c>
      <c r="M1127">
        <v>96.814868784892695</v>
      </c>
      <c r="N1127">
        <v>2.8114558472553699</v>
      </c>
      <c r="O1127">
        <v>0.78400000000000603</v>
      </c>
      <c r="P1127">
        <v>390.157634695318</v>
      </c>
      <c r="Q1127">
        <v>9.6146033657354996E-2</v>
      </c>
    </row>
    <row r="1128" spans="1:17" hidden="1" x14ac:dyDescent="0.3">
      <c r="A1128" t="s">
        <v>2402</v>
      </c>
      <c r="B1128" t="s">
        <v>2403</v>
      </c>
      <c r="C1128" t="str">
        <f>IFERROR(VLOOKUP(Table1[[#This Row],[Ticker]],[1]!Table1[[Symbol]:[Industry]],2,FALSE),"-")</f>
        <v>-</v>
      </c>
      <c r="D1128" t="s">
        <v>230</v>
      </c>
      <c r="E1128">
        <v>1919.7635787249999</v>
      </c>
      <c r="F1128">
        <v>1411.75</v>
      </c>
      <c r="G1128">
        <v>1.0353330678349599</v>
      </c>
      <c r="H1128">
        <v>8.7829835578216997</v>
      </c>
      <c r="I1128">
        <v>-18.160418059570699</v>
      </c>
      <c r="J1128">
        <v>1.8619275977779799</v>
      </c>
      <c r="K1128">
        <v>1356.70236882726</v>
      </c>
      <c r="L1128">
        <v>1344.0218700765299</v>
      </c>
      <c r="M1128">
        <v>66.550701846665206</v>
      </c>
      <c r="N1128">
        <v>0.83586583760857103</v>
      </c>
      <c r="O1128">
        <v>25.376306003187501</v>
      </c>
      <c r="P1128">
        <v>38.136007827788603</v>
      </c>
      <c r="Q1128">
        <v>6.4296091807298006E-2</v>
      </c>
    </row>
    <row r="1129" spans="1:17" hidden="1" x14ac:dyDescent="0.3">
      <c r="A1129" t="s">
        <v>2404</v>
      </c>
      <c r="B1129" t="s">
        <v>2405</v>
      </c>
      <c r="C1129" t="str">
        <f>IFERROR(VLOOKUP(Table1[[#This Row],[Ticker]],[1]!Table1[[Symbol]:[Industry]],2,FALSE),"-")</f>
        <v>-</v>
      </c>
      <c r="D1129" t="s">
        <v>197</v>
      </c>
      <c r="E1129">
        <v>1909.65695375</v>
      </c>
      <c r="F1129">
        <v>1337.5</v>
      </c>
      <c r="G1129">
        <v>-9.9437910783909</v>
      </c>
      <c r="H1129">
        <v>0.38069533824959101</v>
      </c>
      <c r="I1129">
        <v>-5.8904224842585302</v>
      </c>
      <c r="J1129">
        <v>2.95496719337378</v>
      </c>
      <c r="K1129">
        <v>1251.8575307953599</v>
      </c>
      <c r="L1129">
        <v>1183.8782976396001</v>
      </c>
      <c r="M1129">
        <v>76.717123233017503</v>
      </c>
      <c r="N1129">
        <v>1.1220437680767901</v>
      </c>
      <c r="O1129">
        <v>12.074766355140101</v>
      </c>
      <c r="P1129">
        <v>49.4329925702474</v>
      </c>
      <c r="Q1129">
        <v>6.7082607857887E-2</v>
      </c>
    </row>
    <row r="1130" spans="1:17" hidden="1" x14ac:dyDescent="0.3">
      <c r="A1130" t="s">
        <v>2406</v>
      </c>
      <c r="B1130" t="s">
        <v>2407</v>
      </c>
      <c r="C1130" t="str">
        <f>IFERROR(VLOOKUP(Table1[[#This Row],[Ticker]],[1]!Table1[[Symbol]:[Industry]],2,FALSE),"-")</f>
        <v>-</v>
      </c>
      <c r="D1130" t="s">
        <v>1617</v>
      </c>
      <c r="E1130">
        <v>1906.0882018</v>
      </c>
      <c r="F1130">
        <v>62.9</v>
      </c>
      <c r="G1130">
        <v>-3.2240851917640501</v>
      </c>
      <c r="H1130">
        <v>-5.6653666329762196</v>
      </c>
      <c r="I1130">
        <v>3.55687104838016</v>
      </c>
      <c r="J1130">
        <v>-3.2743531537205</v>
      </c>
      <c r="K1130">
        <v>62.2127002794101</v>
      </c>
      <c r="L1130">
        <v>57.7805237921797</v>
      </c>
      <c r="M1130">
        <v>59.453032016997597</v>
      </c>
      <c r="N1130">
        <v>0.81401227046597802</v>
      </c>
      <c r="O1130">
        <v>4.7853736089030097</v>
      </c>
      <c r="P1130">
        <v>27.070707070707002</v>
      </c>
      <c r="Q1130">
        <v>-2.8326200589973E-2</v>
      </c>
    </row>
    <row r="1131" spans="1:17" hidden="1" x14ac:dyDescent="0.3">
      <c r="A1131" t="s">
        <v>2408</v>
      </c>
      <c r="B1131" t="s">
        <v>2409</v>
      </c>
      <c r="C1131" t="str">
        <f>IFERROR(VLOOKUP(Table1[[#This Row],[Ticker]],[1]!Table1[[Symbol]:[Industry]],2,FALSE),"-")</f>
        <v>-</v>
      </c>
      <c r="D1131" t="s">
        <v>1617</v>
      </c>
      <c r="E1131">
        <v>1905.052968</v>
      </c>
      <c r="F1131">
        <v>62.78</v>
      </c>
      <c r="G1131">
        <v>-3.5076341268222002</v>
      </c>
      <c r="H1131">
        <v>-5.8244088261951097</v>
      </c>
      <c r="I1131">
        <v>3.2576087395886599</v>
      </c>
      <c r="J1131">
        <v>-3.8217873749201798</v>
      </c>
      <c r="K1131">
        <v>62.188488167525101</v>
      </c>
      <c r="L1131">
        <v>57.771420162770802</v>
      </c>
      <c r="M1131">
        <v>55.931821315525497</v>
      </c>
      <c r="N1131">
        <v>0.90346618919270805</v>
      </c>
      <c r="O1131">
        <v>6.1643835616438301</v>
      </c>
      <c r="P1131">
        <v>27.5756959967486</v>
      </c>
      <c r="Q1131">
        <v>-2.9924776916618E-2</v>
      </c>
    </row>
    <row r="1132" spans="1:17" hidden="1" x14ac:dyDescent="0.3">
      <c r="A1132" t="s">
        <v>2410</v>
      </c>
      <c r="B1132" t="s">
        <v>2411</v>
      </c>
      <c r="C1132" t="str">
        <f>IFERROR(VLOOKUP(Table1[[#This Row],[Ticker]],[1]!Table1[[Symbol]:[Industry]],2,FALSE),"-")</f>
        <v>-</v>
      </c>
      <c r="D1132" t="s">
        <v>218</v>
      </c>
      <c r="E1132">
        <v>1903.9402560000001</v>
      </c>
      <c r="F1132">
        <v>1256</v>
      </c>
      <c r="G1132">
        <v>264.29367840970798</v>
      </c>
      <c r="H1132">
        <v>1.1569166050453701</v>
      </c>
      <c r="I1132">
        <v>125.465529030939</v>
      </c>
      <c r="J1132">
        <v>-9.9221002983698394</v>
      </c>
      <c r="K1132">
        <v>1220.75779251831</v>
      </c>
      <c r="L1132">
        <v>936.06734697497996</v>
      </c>
      <c r="M1132">
        <v>48.935616616696798</v>
      </c>
      <c r="N1132">
        <v>1.2407973924706599</v>
      </c>
      <c r="O1132">
        <v>18.849522292993601</v>
      </c>
      <c r="P1132">
        <v>298.730158730158</v>
      </c>
      <c r="Q1132">
        <v>0.14367738442775799</v>
      </c>
    </row>
    <row r="1133" spans="1:17" hidden="1" x14ac:dyDescent="0.3">
      <c r="A1133" t="s">
        <v>2412</v>
      </c>
      <c r="B1133" t="s">
        <v>2413</v>
      </c>
      <c r="C1133" t="str">
        <f>IFERROR(VLOOKUP(Table1[[#This Row],[Ticker]],[1]!Table1[[Symbol]:[Industry]],2,FALSE),"-")</f>
        <v>-</v>
      </c>
      <c r="D1133" t="s">
        <v>705</v>
      </c>
      <c r="E1133">
        <v>1901.11000107</v>
      </c>
      <c r="F1133">
        <v>761.04</v>
      </c>
      <c r="G1133">
        <v>38.972423131418999</v>
      </c>
      <c r="H1133">
        <v>-1.8587038571435599</v>
      </c>
      <c r="I1133">
        <v>24.987808724633101</v>
      </c>
      <c r="J1133">
        <v>-2.6648520476950601</v>
      </c>
      <c r="K1133">
        <v>720.81433564765598</v>
      </c>
      <c r="L1133">
        <v>619.18592524404301</v>
      </c>
      <c r="M1133">
        <v>43.078312623575101</v>
      </c>
      <c r="N1133">
        <v>0.79669470428129197</v>
      </c>
      <c r="O1133">
        <v>3.2468727005150901</v>
      </c>
      <c r="P1133">
        <v>71.579303347987803</v>
      </c>
      <c r="Q1133">
        <v>-3.6227040049000002E-5</v>
      </c>
    </row>
    <row r="1134" spans="1:17" hidden="1" x14ac:dyDescent="0.3">
      <c r="A1134" t="s">
        <v>2414</v>
      </c>
      <c r="B1134" t="s">
        <v>2415</v>
      </c>
      <c r="C1134" t="str">
        <f>IFERROR(VLOOKUP(Table1[[#This Row],[Ticker]],[1]!Table1[[Symbol]:[Industry]],2,FALSE),"-")</f>
        <v>-</v>
      </c>
      <c r="D1134" t="s">
        <v>815</v>
      </c>
      <c r="E1134">
        <v>1899.79880684</v>
      </c>
      <c r="F1134">
        <v>213.95</v>
      </c>
      <c r="G1134">
        <v>9.9773613089804698</v>
      </c>
      <c r="H1134">
        <v>28.345933922138698</v>
      </c>
      <c r="I1134">
        <v>26.286693401003301</v>
      </c>
      <c r="J1134">
        <v>26.809632828632001</v>
      </c>
      <c r="M1134">
        <v>91.405105393027995</v>
      </c>
      <c r="O1134">
        <v>5.0712783360598399</v>
      </c>
      <c r="P1134">
        <v>55.036231884057898</v>
      </c>
    </row>
    <row r="1135" spans="1:17" hidden="1" x14ac:dyDescent="0.3">
      <c r="A1135" t="s">
        <v>2416</v>
      </c>
      <c r="B1135" t="s">
        <v>2417</v>
      </c>
      <c r="C1135" t="str">
        <f>IFERROR(VLOOKUP(Table1[[#This Row],[Ticker]],[1]!Table1[[Symbol]:[Industry]],2,FALSE),"-")</f>
        <v>-</v>
      </c>
      <c r="D1135" t="s">
        <v>62</v>
      </c>
      <c r="E1135">
        <v>1890.9570461400001</v>
      </c>
      <c r="F1135">
        <v>223.38</v>
      </c>
      <c r="G1135">
        <v>112.863803339854</v>
      </c>
      <c r="H1135">
        <v>1.23175410386999</v>
      </c>
      <c r="I1135">
        <v>76.759029515020899</v>
      </c>
      <c r="J1135">
        <v>-11.2875577458724</v>
      </c>
      <c r="K1135">
        <v>206.14511706552801</v>
      </c>
      <c r="L1135">
        <v>164.69481998356599</v>
      </c>
      <c r="M1135">
        <v>55.843796395704999</v>
      </c>
      <c r="N1135">
        <v>1.6286146020182699</v>
      </c>
      <c r="O1135">
        <v>11.648312292953699</v>
      </c>
      <c r="P1135">
        <v>153.84090909090901</v>
      </c>
      <c r="Q1135">
        <v>-1.2382310123099999E-4</v>
      </c>
    </row>
    <row r="1136" spans="1:17" hidden="1" x14ac:dyDescent="0.3">
      <c r="A1136" t="s">
        <v>2418</v>
      </c>
      <c r="B1136" t="s">
        <v>2419</v>
      </c>
      <c r="C1136" t="str">
        <f>IFERROR(VLOOKUP(Table1[[#This Row],[Ticker]],[1]!Table1[[Symbol]:[Industry]],2,FALSE),"-")</f>
        <v>-</v>
      </c>
      <c r="D1136" t="s">
        <v>230</v>
      </c>
      <c r="E1136">
        <v>1882.389506</v>
      </c>
      <c r="F1136">
        <v>1381.55</v>
      </c>
      <c r="G1136">
        <v>18.6091255539191</v>
      </c>
      <c r="H1136">
        <v>1.3743408245345701</v>
      </c>
      <c r="I1136">
        <v>-5.9565487264239501</v>
      </c>
      <c r="J1136">
        <v>3.9550932967785699</v>
      </c>
      <c r="K1136">
        <v>1335.8304832035001</v>
      </c>
      <c r="L1136">
        <v>1273.0224882986599</v>
      </c>
      <c r="M1136">
        <v>56.186711590553202</v>
      </c>
      <c r="N1136">
        <v>2.3193544498357399</v>
      </c>
      <c r="O1136">
        <v>14.798595780102</v>
      </c>
      <c r="P1136">
        <v>50.989071038251303</v>
      </c>
      <c r="Q1136">
        <v>1.7473638683083E-2</v>
      </c>
    </row>
    <row r="1137" spans="1:17" hidden="1" x14ac:dyDescent="0.3">
      <c r="A1137" t="s">
        <v>2420</v>
      </c>
      <c r="B1137" t="s">
        <v>2421</v>
      </c>
      <c r="C1137" t="str">
        <f>IFERROR(VLOOKUP(Table1[[#This Row],[Ticker]],[1]!Table1[[Symbol]:[Industry]],2,FALSE),"-")</f>
        <v>-</v>
      </c>
      <c r="D1137" t="s">
        <v>659</v>
      </c>
      <c r="E1137">
        <v>1879.5522642000001</v>
      </c>
      <c r="F1137">
        <v>271.57</v>
      </c>
      <c r="G1137">
        <v>1.5416380786761901</v>
      </c>
      <c r="H1137">
        <v>1.19815787843996</v>
      </c>
      <c r="I1137">
        <v>-20.055459398866599</v>
      </c>
      <c r="J1137">
        <v>-5.9741385608579396</v>
      </c>
      <c r="K1137">
        <v>266.917627556806</v>
      </c>
      <c r="L1137">
        <v>265.56321364311901</v>
      </c>
      <c r="M1137">
        <v>50.3256946444506</v>
      </c>
      <c r="N1137">
        <v>1.71728291064057</v>
      </c>
      <c r="O1137">
        <v>21.883860514784399</v>
      </c>
      <c r="P1137">
        <v>34.507181773154997</v>
      </c>
      <c r="Q1137">
        <v>4.111263689262E-2</v>
      </c>
    </row>
    <row r="1138" spans="1:17" hidden="1" x14ac:dyDescent="0.3">
      <c r="A1138" t="s">
        <v>2422</v>
      </c>
      <c r="B1138" t="s">
        <v>2423</v>
      </c>
      <c r="C1138" t="str">
        <f>IFERROR(VLOOKUP(Table1[[#This Row],[Ticker]],[1]!Table1[[Symbol]:[Industry]],2,FALSE),"-")</f>
        <v>-</v>
      </c>
      <c r="D1138" t="s">
        <v>140</v>
      </c>
      <c r="E1138">
        <v>1861.6165676959999</v>
      </c>
      <c r="F1138">
        <v>109.28</v>
      </c>
      <c r="G1138">
        <v>41.695083399459897</v>
      </c>
      <c r="H1138">
        <v>-13.362399411194501</v>
      </c>
      <c r="I1138">
        <v>-21.690549966299699</v>
      </c>
      <c r="J1138">
        <v>-6.8120808485205702</v>
      </c>
      <c r="K1138">
        <v>114.733235633245</v>
      </c>
      <c r="L1138">
        <v>110.09702015268</v>
      </c>
      <c r="M1138">
        <v>36.660156805193097</v>
      </c>
      <c r="N1138">
        <v>0.54779894953735497</v>
      </c>
      <c r="O1138">
        <v>28.9348462664714</v>
      </c>
      <c r="P1138">
        <v>73.5980937251787</v>
      </c>
      <c r="Q1138">
        <v>1.5650665615725E-2</v>
      </c>
    </row>
    <row r="1139" spans="1:17" hidden="1" x14ac:dyDescent="0.3">
      <c r="A1139" t="s">
        <v>2424</v>
      </c>
      <c r="B1139" t="s">
        <v>2425</v>
      </c>
      <c r="C1139" t="str">
        <f>IFERROR(VLOOKUP(Table1[[#This Row],[Ticker]],[1]!Table1[[Symbol]:[Industry]],2,FALSE),"-")</f>
        <v>-</v>
      </c>
      <c r="D1139" t="s">
        <v>119</v>
      </c>
      <c r="E1139">
        <v>1860.9853931529999</v>
      </c>
      <c r="F1139">
        <v>17.510000000000002</v>
      </c>
      <c r="G1139">
        <v>47.761776746083797</v>
      </c>
      <c r="H1139">
        <v>0.27850164887609302</v>
      </c>
      <c r="I1139">
        <v>-5.0734226195183396</v>
      </c>
      <c r="J1139">
        <v>-4.2513169596316702</v>
      </c>
      <c r="K1139">
        <v>17.713403512508101</v>
      </c>
      <c r="L1139">
        <v>16.793767268207102</v>
      </c>
      <c r="M1139">
        <v>49.701179724839299</v>
      </c>
      <c r="N1139">
        <v>1.2891601167594999</v>
      </c>
      <c r="O1139">
        <v>50.514828396032001</v>
      </c>
      <c r="P1139">
        <v>83.398320024888505</v>
      </c>
      <c r="Q1139">
        <v>0.14708672218874899</v>
      </c>
    </row>
    <row r="1140" spans="1:17" hidden="1" x14ac:dyDescent="0.3">
      <c r="A1140" t="s">
        <v>2426</v>
      </c>
      <c r="B1140" t="s">
        <v>2427</v>
      </c>
      <c r="C1140" t="str">
        <f>IFERROR(VLOOKUP(Table1[[#This Row],[Ticker]],[1]!Table1[[Symbol]:[Industry]],2,FALSE),"-")</f>
        <v>-</v>
      </c>
      <c r="D1140" t="s">
        <v>542</v>
      </c>
      <c r="E1140">
        <v>1858.62317175</v>
      </c>
      <c r="F1140">
        <v>603.54999999999995</v>
      </c>
      <c r="G1140">
        <v>-3.2707266652260798</v>
      </c>
      <c r="H1140">
        <v>17.377394539782799</v>
      </c>
      <c r="I1140">
        <v>21.344631325564901</v>
      </c>
      <c r="J1140">
        <v>-3.3387153336154198</v>
      </c>
      <c r="K1140">
        <v>528.61339799354198</v>
      </c>
      <c r="L1140">
        <v>497.75156922284702</v>
      </c>
      <c r="M1140">
        <v>72.334975691598601</v>
      </c>
      <c r="N1140">
        <v>2.3295480234102701</v>
      </c>
      <c r="O1140">
        <v>3.7196586861071901</v>
      </c>
      <c r="P1140">
        <v>49.950310559006198</v>
      </c>
      <c r="Q1140">
        <v>-4.0203953871500997E-2</v>
      </c>
    </row>
    <row r="1141" spans="1:17" hidden="1" x14ac:dyDescent="0.3">
      <c r="A1141" t="s">
        <v>2428</v>
      </c>
      <c r="B1141" t="s">
        <v>2429</v>
      </c>
      <c r="C1141" t="str">
        <f>IFERROR(VLOOKUP(Table1[[#This Row],[Ticker]],[1]!Table1[[Symbol]:[Industry]],2,FALSE),"-")</f>
        <v>-</v>
      </c>
      <c r="D1141" t="s">
        <v>2430</v>
      </c>
      <c r="E1141">
        <v>1858.2559846500001</v>
      </c>
      <c r="F1141">
        <v>1176.5</v>
      </c>
      <c r="G1141">
        <v>-5.1999477942706296</v>
      </c>
      <c r="H1141">
        <v>-2.8293232504815902</v>
      </c>
      <c r="I1141">
        <v>-18.762860927631198</v>
      </c>
      <c r="J1141">
        <v>2.8186235165587901</v>
      </c>
      <c r="K1141">
        <v>1144.06323727936</v>
      </c>
      <c r="L1141">
        <v>1136.5669550268301</v>
      </c>
      <c r="M1141">
        <v>68.986479799667194</v>
      </c>
      <c r="N1141">
        <v>1.11003292983974</v>
      </c>
      <c r="O1141">
        <v>23.327666808329798</v>
      </c>
      <c r="P1141">
        <v>41.304347826086897</v>
      </c>
      <c r="Q1141">
        <v>0.11123810855843901</v>
      </c>
    </row>
    <row r="1142" spans="1:17" hidden="1" x14ac:dyDescent="0.3">
      <c r="A1142" t="s">
        <v>2431</v>
      </c>
      <c r="B1142" t="s">
        <v>2432</v>
      </c>
      <c r="C1142" t="str">
        <f>IFERROR(VLOOKUP(Table1[[#This Row],[Ticker]],[1]!Table1[[Symbol]:[Industry]],2,FALSE),"-")</f>
        <v>-</v>
      </c>
      <c r="D1142" t="s">
        <v>1934</v>
      </c>
      <c r="E1142">
        <v>1858.24</v>
      </c>
      <c r="F1142">
        <v>290.35000000000002</v>
      </c>
      <c r="G1142">
        <v>38.273691324462597</v>
      </c>
      <c r="H1142">
        <v>-3.0730801623682802</v>
      </c>
      <c r="I1142">
        <v>4.1755588871225404</v>
      </c>
      <c r="J1142">
        <v>-5.4293985786315098</v>
      </c>
      <c r="K1142">
        <v>289.63320756186999</v>
      </c>
      <c r="L1142">
        <v>264.48230616192899</v>
      </c>
      <c r="M1142">
        <v>45.9191166830458</v>
      </c>
      <c r="N1142">
        <v>0.59719939212626505</v>
      </c>
      <c r="O1142">
        <v>14.258653349405799</v>
      </c>
      <c r="P1142">
        <v>67.735413056036904</v>
      </c>
      <c r="Q1142">
        <v>0.18298822119132299</v>
      </c>
    </row>
    <row r="1143" spans="1:17" hidden="1" x14ac:dyDescent="0.3">
      <c r="A1143" t="s">
        <v>2433</v>
      </c>
      <c r="B1143" t="s">
        <v>2434</v>
      </c>
      <c r="C1143" t="str">
        <f>IFERROR(VLOOKUP(Table1[[#This Row],[Ticker]],[1]!Table1[[Symbol]:[Industry]],2,FALSE),"-")</f>
        <v>-</v>
      </c>
      <c r="D1143" t="s">
        <v>414</v>
      </c>
      <c r="E1143">
        <v>1855.978266975</v>
      </c>
      <c r="F1143">
        <v>213.35</v>
      </c>
      <c r="G1143">
        <v>140.966092446689</v>
      </c>
      <c r="H1143">
        <v>-9.0141415328101999</v>
      </c>
      <c r="I1143">
        <v>28.561282467380899</v>
      </c>
      <c r="J1143">
        <v>-8.1148708705299395</v>
      </c>
      <c r="K1143">
        <v>212.269308486298</v>
      </c>
      <c r="L1143">
        <v>177.75102758760599</v>
      </c>
      <c r="M1143">
        <v>35.585430572075801</v>
      </c>
      <c r="N1143">
        <v>0.99813654660547202</v>
      </c>
      <c r="O1143">
        <v>13.6629950785095</v>
      </c>
      <c r="P1143">
        <v>174.935567010309</v>
      </c>
      <c r="Q1143">
        <v>9.2274031594975006E-2</v>
      </c>
    </row>
    <row r="1144" spans="1:17" hidden="1" x14ac:dyDescent="0.3">
      <c r="A1144" t="s">
        <v>2435</v>
      </c>
      <c r="B1144" t="s">
        <v>2436</v>
      </c>
      <c r="C1144" t="str">
        <f>IFERROR(VLOOKUP(Table1[[#This Row],[Ticker]],[1]!Table1[[Symbol]:[Industry]],2,FALSE),"-")</f>
        <v>-</v>
      </c>
      <c r="D1144" t="s">
        <v>230</v>
      </c>
      <c r="E1144">
        <v>1851.3872486599901</v>
      </c>
      <c r="F1144">
        <v>442.7</v>
      </c>
      <c r="G1144">
        <v>224.51316038053301</v>
      </c>
      <c r="H1144">
        <v>-1.85045302424817</v>
      </c>
      <c r="I1144">
        <v>45.824538280480901</v>
      </c>
      <c r="J1144">
        <v>-1.00093557137842</v>
      </c>
      <c r="K1144">
        <v>400.64230082331102</v>
      </c>
      <c r="L1144">
        <v>309.46261127212398</v>
      </c>
      <c r="M1144">
        <v>71.061526278214401</v>
      </c>
      <c r="N1144">
        <v>0.89008311710524901</v>
      </c>
      <c r="O1144">
        <v>1.4230856110232599</v>
      </c>
      <c r="P1144">
        <v>256.872228939943</v>
      </c>
      <c r="Q1144">
        <v>0.23644303686856799</v>
      </c>
    </row>
    <row r="1145" spans="1:17" hidden="1" x14ac:dyDescent="0.3">
      <c r="A1145" t="s">
        <v>2437</v>
      </c>
      <c r="B1145" t="s">
        <v>2438</v>
      </c>
      <c r="C1145" t="str">
        <f>IFERROR(VLOOKUP(Table1[[#This Row],[Ticker]],[1]!Table1[[Symbol]:[Industry]],2,FALSE),"-")</f>
        <v>-</v>
      </c>
      <c r="D1145" t="s">
        <v>177</v>
      </c>
      <c r="E1145">
        <v>1842.34770699</v>
      </c>
      <c r="F1145">
        <v>448.7</v>
      </c>
      <c r="G1145">
        <v>-31.724912977173801</v>
      </c>
      <c r="H1145">
        <v>-11.061112359712499</v>
      </c>
      <c r="I1145">
        <v>-27.842209481743001</v>
      </c>
      <c r="J1145">
        <v>-5.9739537755520704</v>
      </c>
      <c r="K1145">
        <v>491.33868592309699</v>
      </c>
      <c r="M1145">
        <v>29.141009295438302</v>
      </c>
      <c r="N1145">
        <v>0.58460577504620703</v>
      </c>
      <c r="O1145">
        <v>42.857142857142797</v>
      </c>
      <c r="P1145">
        <v>3.9620018535681201</v>
      </c>
    </row>
    <row r="1146" spans="1:17" hidden="1" x14ac:dyDescent="0.3">
      <c r="A1146" t="s">
        <v>2439</v>
      </c>
      <c r="B1146" t="s">
        <v>2440</v>
      </c>
      <c r="C1146" t="str">
        <f>IFERROR(VLOOKUP(Table1[[#This Row],[Ticker]],[1]!Table1[[Symbol]:[Industry]],2,FALSE),"-")</f>
        <v>-</v>
      </c>
      <c r="D1146" t="s">
        <v>126</v>
      </c>
      <c r="E1146">
        <v>1838.29742914399</v>
      </c>
      <c r="F1146">
        <v>198.53</v>
      </c>
      <c r="G1146">
        <v>140.46342881854699</v>
      </c>
      <c r="H1146">
        <v>17.136495544603601</v>
      </c>
      <c r="I1146">
        <v>45.1570016295478</v>
      </c>
      <c r="J1146">
        <v>9.0461193023340094</v>
      </c>
      <c r="K1146">
        <v>177.43894935705401</v>
      </c>
      <c r="L1146">
        <v>156.29289248105999</v>
      </c>
      <c r="M1146">
        <v>66.680503282378794</v>
      </c>
      <c r="N1146">
        <v>1.84142959699342</v>
      </c>
      <c r="O1146">
        <v>34.765526620661802</v>
      </c>
      <c r="P1146">
        <v>169.193220338983</v>
      </c>
      <c r="Q1146">
        <v>8.5678431476628999E-2</v>
      </c>
    </row>
    <row r="1147" spans="1:17" hidden="1" x14ac:dyDescent="0.3">
      <c r="A1147" t="s">
        <v>2441</v>
      </c>
      <c r="B1147" t="s">
        <v>2442</v>
      </c>
      <c r="C1147" t="str">
        <f>IFERROR(VLOOKUP(Table1[[#This Row],[Ticker]],[1]!Table1[[Symbol]:[Industry]],2,FALSE),"-")</f>
        <v>-</v>
      </c>
      <c r="D1147" t="s">
        <v>197</v>
      </c>
      <c r="E1147">
        <v>1835.163022</v>
      </c>
      <c r="F1147">
        <v>811.25</v>
      </c>
      <c r="G1147">
        <v>53.520272928842601</v>
      </c>
      <c r="H1147">
        <v>15.8323970989799</v>
      </c>
      <c r="I1147">
        <v>40.7242779476829</v>
      </c>
      <c r="J1147">
        <v>-4.5982866566013598</v>
      </c>
      <c r="K1147">
        <v>719.666772848802</v>
      </c>
      <c r="L1147">
        <v>629.20108521684199</v>
      </c>
      <c r="M1147">
        <v>67.689855324655696</v>
      </c>
      <c r="N1147">
        <v>2.3100550115718099</v>
      </c>
      <c r="O1147">
        <v>4.3882896764252797</v>
      </c>
      <c r="P1147">
        <v>90.635647984960599</v>
      </c>
      <c r="Q1147">
        <v>6.6441209435896001E-2</v>
      </c>
    </row>
    <row r="1148" spans="1:17" hidden="1" x14ac:dyDescent="0.3">
      <c r="A1148" t="s">
        <v>2443</v>
      </c>
      <c r="B1148" t="s">
        <v>2444</v>
      </c>
      <c r="C1148" t="str">
        <f>IFERROR(VLOOKUP(Table1[[#This Row],[Ticker]],[1]!Table1[[Symbol]:[Industry]],2,FALSE),"-")</f>
        <v>-</v>
      </c>
      <c r="D1148" t="s">
        <v>480</v>
      </c>
      <c r="E1148">
        <v>1832.8889670000001</v>
      </c>
      <c r="F1148">
        <v>730.45</v>
      </c>
      <c r="G1148">
        <v>26.5607032650713</v>
      </c>
      <c r="H1148">
        <v>16.636734733086499</v>
      </c>
      <c r="I1148">
        <v>9.9114792849712305</v>
      </c>
      <c r="J1148">
        <v>2.6778955546387699</v>
      </c>
      <c r="K1148">
        <v>622.66497318925406</v>
      </c>
      <c r="L1148">
        <v>575.39314437510495</v>
      </c>
      <c r="M1148">
        <v>73.104424432963796</v>
      </c>
      <c r="N1148">
        <v>2.9245711813223099</v>
      </c>
      <c r="O1148">
        <v>2.7996440550345598</v>
      </c>
      <c r="P1148">
        <v>69.773387565368907</v>
      </c>
      <c r="Q1148">
        <v>0.10961062751289299</v>
      </c>
    </row>
    <row r="1149" spans="1:17" hidden="1" x14ac:dyDescent="0.3">
      <c r="A1149" t="s">
        <v>2445</v>
      </c>
      <c r="B1149" t="s">
        <v>2446</v>
      </c>
      <c r="C1149" t="str">
        <f>IFERROR(VLOOKUP(Table1[[#This Row],[Ticker]],[1]!Table1[[Symbol]:[Industry]],2,FALSE),"-")</f>
        <v>-</v>
      </c>
      <c r="D1149" t="s">
        <v>197</v>
      </c>
      <c r="E1149">
        <v>1828.24418895999</v>
      </c>
      <c r="F1149">
        <v>973.6</v>
      </c>
      <c r="G1149">
        <v>137.57714468705601</v>
      </c>
      <c r="H1149">
        <v>-12.9786002393519</v>
      </c>
      <c r="I1149">
        <v>103.42468872329501</v>
      </c>
      <c r="J1149">
        <v>-4.4831745280042696</v>
      </c>
      <c r="K1149">
        <v>963.469138137497</v>
      </c>
      <c r="L1149">
        <v>699.46511686003998</v>
      </c>
      <c r="M1149">
        <v>47.630859205196401</v>
      </c>
      <c r="N1149">
        <v>0.37725124804551302</v>
      </c>
      <c r="O1149">
        <v>31.517050123253899</v>
      </c>
      <c r="P1149">
        <v>178.29069601257601</v>
      </c>
      <c r="Q1149">
        <v>0.103888400394643</v>
      </c>
    </row>
    <row r="1150" spans="1:17" hidden="1" x14ac:dyDescent="0.3">
      <c r="A1150" t="s">
        <v>2447</v>
      </c>
      <c r="B1150" t="s">
        <v>2448</v>
      </c>
      <c r="C1150" t="str">
        <f>IFERROR(VLOOKUP(Table1[[#This Row],[Ticker]],[1]!Table1[[Symbol]:[Industry]],2,FALSE),"-")</f>
        <v>-</v>
      </c>
      <c r="D1150" t="s">
        <v>1934</v>
      </c>
      <c r="E1150">
        <v>1827.54841824</v>
      </c>
      <c r="F1150">
        <v>630.6</v>
      </c>
      <c r="G1150">
        <v>52.4123558469758</v>
      </c>
      <c r="H1150">
        <v>-14.6658202418924</v>
      </c>
      <c r="I1150">
        <v>-24.498834325377999</v>
      </c>
      <c r="J1150">
        <v>-0.22276727060163801</v>
      </c>
      <c r="K1150">
        <v>672.18101735246</v>
      </c>
      <c r="L1150">
        <v>647.41529065243105</v>
      </c>
      <c r="M1150">
        <v>46.0370192043233</v>
      </c>
      <c r="N1150">
        <v>0.77213010013587002</v>
      </c>
      <c r="O1150">
        <v>45.099904852521398</v>
      </c>
      <c r="P1150">
        <v>88.774135608441796</v>
      </c>
      <c r="Q1150">
        <v>0.14577420341931599</v>
      </c>
    </row>
    <row r="1151" spans="1:17" hidden="1" x14ac:dyDescent="0.3">
      <c r="A1151" t="s">
        <v>2449</v>
      </c>
      <c r="B1151" t="s">
        <v>2450</v>
      </c>
      <c r="C1151" t="str">
        <f>IFERROR(VLOOKUP(Table1[[#This Row],[Ticker]],[1]!Table1[[Symbol]:[Industry]],2,FALSE),"-")</f>
        <v>-</v>
      </c>
      <c r="D1151" t="s">
        <v>375</v>
      </c>
      <c r="E1151">
        <v>1822.2438558599999</v>
      </c>
      <c r="F1151">
        <v>588.6</v>
      </c>
      <c r="G1151">
        <v>-37.233494099875401</v>
      </c>
      <c r="H1151">
        <v>-2.17948390515929</v>
      </c>
      <c r="I1151">
        <v>-16.923209312414901</v>
      </c>
      <c r="J1151">
        <v>1.1682685628434999</v>
      </c>
      <c r="K1151">
        <v>570.24423203766798</v>
      </c>
      <c r="L1151">
        <v>565.789095964073</v>
      </c>
      <c r="M1151">
        <v>57.110698941541003</v>
      </c>
      <c r="N1151">
        <v>0.82596562361910597</v>
      </c>
      <c r="O1151">
        <v>25.722052327556899</v>
      </c>
      <c r="P1151">
        <v>33.757527553686998</v>
      </c>
      <c r="Q1151">
        <v>0.12838657383756799</v>
      </c>
    </row>
    <row r="1152" spans="1:17" hidden="1" x14ac:dyDescent="0.3">
      <c r="A1152" t="s">
        <v>2451</v>
      </c>
      <c r="B1152" t="s">
        <v>2452</v>
      </c>
      <c r="C1152" t="str">
        <f>IFERROR(VLOOKUP(Table1[[#This Row],[Ticker]],[1]!Table1[[Symbol]:[Industry]],2,FALSE),"-")</f>
        <v>-</v>
      </c>
      <c r="D1152" t="s">
        <v>218</v>
      </c>
      <c r="E1152">
        <v>1821.174724832</v>
      </c>
      <c r="F1152">
        <v>82.24</v>
      </c>
      <c r="G1152">
        <v>224.89557292789399</v>
      </c>
      <c r="H1152">
        <v>44.580666746566202</v>
      </c>
      <c r="I1152">
        <v>136.71888053389199</v>
      </c>
      <c r="J1152">
        <v>19.368090850039799</v>
      </c>
      <c r="K1152">
        <v>54.544455975275</v>
      </c>
      <c r="L1152">
        <v>42.158692766059801</v>
      </c>
      <c r="M1152">
        <v>96.911683235113799</v>
      </c>
      <c r="N1152">
        <v>1.62079303331834</v>
      </c>
      <c r="O1152">
        <v>0</v>
      </c>
      <c r="P1152">
        <v>260.70175438596402</v>
      </c>
      <c r="Q1152">
        <v>0.14235524623899001</v>
      </c>
    </row>
    <row r="1153" spans="1:17" hidden="1" x14ac:dyDescent="0.3">
      <c r="A1153" t="s">
        <v>2453</v>
      </c>
      <c r="B1153" t="s">
        <v>2454</v>
      </c>
      <c r="C1153" t="str">
        <f>IFERROR(VLOOKUP(Table1[[#This Row],[Ticker]],[1]!Table1[[Symbol]:[Industry]],2,FALSE),"-")</f>
        <v>-</v>
      </c>
      <c r="D1153" t="s">
        <v>197</v>
      </c>
      <c r="E1153">
        <v>1808.354595</v>
      </c>
      <c r="F1153">
        <v>133.66999999999999</v>
      </c>
      <c r="G1153">
        <v>4.2991649306049897</v>
      </c>
      <c r="H1153">
        <v>0.88353755419559799</v>
      </c>
      <c r="I1153">
        <v>44.194432342199804</v>
      </c>
      <c r="J1153">
        <v>-9.2231345107936704</v>
      </c>
      <c r="K1153">
        <v>132.01259915665699</v>
      </c>
      <c r="L1153">
        <v>113.51401467852</v>
      </c>
      <c r="M1153">
        <v>42.030082958620198</v>
      </c>
      <c r="N1153">
        <v>1.2067919738082999</v>
      </c>
      <c r="O1153">
        <v>17.453430089025201</v>
      </c>
      <c r="P1153">
        <v>69.847522236340495</v>
      </c>
      <c r="Q1153">
        <v>9.2778759020068005E-2</v>
      </c>
    </row>
    <row r="1154" spans="1:17" hidden="1" x14ac:dyDescent="0.3">
      <c r="A1154" t="s">
        <v>2455</v>
      </c>
      <c r="B1154" t="s">
        <v>2456</v>
      </c>
      <c r="C1154" t="str">
        <f>IFERROR(VLOOKUP(Table1[[#This Row],[Ticker]],[1]!Table1[[Symbol]:[Industry]],2,FALSE),"-")</f>
        <v>-</v>
      </c>
      <c r="D1154" t="s">
        <v>278</v>
      </c>
      <c r="E1154">
        <v>1803.7042328799901</v>
      </c>
      <c r="F1154">
        <v>155.91999999999999</v>
      </c>
      <c r="G1154">
        <v>21.444479908694699</v>
      </c>
      <c r="H1154">
        <v>4.8661289082111798</v>
      </c>
      <c r="I1154">
        <v>20.953529184562601</v>
      </c>
      <c r="J1154">
        <v>-4.3462137367612801</v>
      </c>
      <c r="K1154">
        <v>150.42149908768101</v>
      </c>
      <c r="L1154">
        <v>132.95335466916799</v>
      </c>
      <c r="M1154">
        <v>47.667745214969003</v>
      </c>
      <c r="N1154">
        <v>1.61412282804632</v>
      </c>
      <c r="O1154">
        <v>18.522319138019501</v>
      </c>
      <c r="P1154">
        <v>52.235891427455499</v>
      </c>
      <c r="Q1154">
        <v>0.143286009203415</v>
      </c>
    </row>
    <row r="1155" spans="1:17" hidden="1" x14ac:dyDescent="0.3">
      <c r="A1155" t="s">
        <v>2457</v>
      </c>
      <c r="B1155" t="s">
        <v>2458</v>
      </c>
      <c r="C1155" t="str">
        <f>IFERROR(VLOOKUP(Table1[[#This Row],[Ticker]],[1]!Table1[[Symbol]:[Industry]],2,FALSE),"-")</f>
        <v>-</v>
      </c>
      <c r="D1155" t="s">
        <v>46</v>
      </c>
      <c r="E1155">
        <v>1803.654</v>
      </c>
      <c r="F1155">
        <v>457.2</v>
      </c>
      <c r="G1155">
        <v>49.525770383048197</v>
      </c>
      <c r="H1155">
        <v>19.189418341402199</v>
      </c>
      <c r="I1155">
        <v>53.593519013977897</v>
      </c>
      <c r="J1155">
        <v>-1.45525802565458</v>
      </c>
      <c r="K1155">
        <v>376.96826815798102</v>
      </c>
      <c r="L1155">
        <v>312.63408011756701</v>
      </c>
      <c r="M1155">
        <v>60.959383980162798</v>
      </c>
      <c r="N1155">
        <v>0.94766809640318705</v>
      </c>
      <c r="O1155">
        <v>8.8035870516185408</v>
      </c>
      <c r="P1155">
        <v>98.653052357158302</v>
      </c>
      <c r="Q1155">
        <v>6.5573237720472993E-2</v>
      </c>
    </row>
    <row r="1156" spans="1:17" hidden="1" x14ac:dyDescent="0.3">
      <c r="A1156" t="s">
        <v>2459</v>
      </c>
      <c r="B1156" t="s">
        <v>2460</v>
      </c>
      <c r="C1156" t="str">
        <f>IFERROR(VLOOKUP(Table1[[#This Row],[Ticker]],[1]!Table1[[Symbol]:[Industry]],2,FALSE),"-")</f>
        <v>-</v>
      </c>
      <c r="D1156" t="s">
        <v>378</v>
      </c>
      <c r="E1156">
        <v>1801.3471259999999</v>
      </c>
      <c r="F1156">
        <v>291.35000000000002</v>
      </c>
      <c r="G1156">
        <v>3.3500611315741202</v>
      </c>
      <c r="H1156">
        <v>14.879807571349</v>
      </c>
      <c r="I1156">
        <v>7.4690852840972104</v>
      </c>
      <c r="J1156">
        <v>-9.2002416908144706</v>
      </c>
      <c r="K1156">
        <v>261.01715093112699</v>
      </c>
      <c r="L1156">
        <v>242.336881596529</v>
      </c>
      <c r="M1156">
        <v>58.091929773324999</v>
      </c>
      <c r="N1156">
        <v>1.6676379993480299</v>
      </c>
      <c r="O1156">
        <v>7.0705337223270801</v>
      </c>
      <c r="P1156">
        <v>44.393507619873603</v>
      </c>
      <c r="Q1156">
        <v>0.15608419379015601</v>
      </c>
    </row>
    <row r="1157" spans="1:17" hidden="1" x14ac:dyDescent="0.3">
      <c r="A1157" t="s">
        <v>2461</v>
      </c>
      <c r="B1157" t="s">
        <v>2462</v>
      </c>
      <c r="C1157" t="str">
        <f>IFERROR(VLOOKUP(Table1[[#This Row],[Ticker]],[1]!Table1[[Symbol]:[Industry]],2,FALSE),"-")</f>
        <v>-</v>
      </c>
      <c r="D1157" t="s">
        <v>542</v>
      </c>
      <c r="E1157">
        <v>1799.29192149</v>
      </c>
      <c r="F1157">
        <v>5837.85</v>
      </c>
      <c r="G1157">
        <v>-42.3134202804804</v>
      </c>
      <c r="H1157">
        <v>5.6854945680268498</v>
      </c>
      <c r="I1157">
        <v>-17.6058583921318</v>
      </c>
      <c r="J1157">
        <v>-6.3956259027211004</v>
      </c>
      <c r="K1157">
        <v>5472.0930809035599</v>
      </c>
      <c r="L1157">
        <v>5746.7487238685899</v>
      </c>
      <c r="M1157">
        <v>53.727435994470497</v>
      </c>
      <c r="N1157">
        <v>1.26205768806922</v>
      </c>
      <c r="O1157">
        <v>20.792757607680802</v>
      </c>
      <c r="P1157">
        <v>30.776209677419299</v>
      </c>
      <c r="Q1157">
        <v>-7.0442899880016993E-2</v>
      </c>
    </row>
    <row r="1158" spans="1:17" hidden="1" x14ac:dyDescent="0.3">
      <c r="A1158" t="s">
        <v>2463</v>
      </c>
      <c r="B1158" t="s">
        <v>2464</v>
      </c>
      <c r="C1158" t="str">
        <f>IFERROR(VLOOKUP(Table1[[#This Row],[Ticker]],[1]!Table1[[Symbol]:[Industry]],2,FALSE),"-")</f>
        <v>-</v>
      </c>
      <c r="D1158" t="s">
        <v>197</v>
      </c>
      <c r="E1158">
        <v>1797.6069273749999</v>
      </c>
      <c r="F1158">
        <v>189.25</v>
      </c>
      <c r="G1158">
        <v>-27.161410121736001</v>
      </c>
      <c r="H1158">
        <v>-2.6338822249435698</v>
      </c>
      <c r="I1158">
        <v>-31.130193456485799</v>
      </c>
      <c r="J1158">
        <v>-6.8658035597541698</v>
      </c>
      <c r="K1158">
        <v>198.84751153457501</v>
      </c>
      <c r="L1158">
        <v>210.800266901708</v>
      </c>
      <c r="M1158">
        <v>34.881624712135299</v>
      </c>
      <c r="N1158">
        <v>1.0079707544907399</v>
      </c>
      <c r="O1158">
        <v>68.560105680316994</v>
      </c>
      <c r="P1158">
        <v>10.3176916350917</v>
      </c>
      <c r="Q1158">
        <v>7.8713721590494001E-2</v>
      </c>
    </row>
    <row r="1159" spans="1:17" hidden="1" x14ac:dyDescent="0.3">
      <c r="A1159" t="s">
        <v>2465</v>
      </c>
      <c r="B1159" t="s">
        <v>2466</v>
      </c>
      <c r="C1159" t="str">
        <f>IFERROR(VLOOKUP(Table1[[#This Row],[Ticker]],[1]!Table1[[Symbol]:[Industry]],2,FALSE),"-")</f>
        <v>-</v>
      </c>
      <c r="D1159" t="s">
        <v>542</v>
      </c>
      <c r="E1159">
        <v>1792.78289187</v>
      </c>
      <c r="F1159">
        <v>1376.85</v>
      </c>
      <c r="G1159">
        <v>-15.6552840103974</v>
      </c>
      <c r="H1159">
        <v>2.3852820938398702</v>
      </c>
      <c r="I1159">
        <v>1.03500105934819</v>
      </c>
      <c r="J1159">
        <v>-5.7952595991651696</v>
      </c>
      <c r="K1159">
        <v>1335.4510621194399</v>
      </c>
      <c r="L1159">
        <v>1287.43711620978</v>
      </c>
      <c r="M1159">
        <v>57.490409851832098</v>
      </c>
      <c r="N1159">
        <v>1.4235920757432901</v>
      </c>
      <c r="O1159">
        <v>11.0360605730471</v>
      </c>
      <c r="P1159">
        <v>37.822822822822801</v>
      </c>
      <c r="Q1159">
        <v>-2.8057420434922001E-2</v>
      </c>
    </row>
    <row r="1160" spans="1:17" hidden="1" x14ac:dyDescent="0.3">
      <c r="A1160" t="s">
        <v>2467</v>
      </c>
      <c r="B1160" t="s">
        <v>2468</v>
      </c>
      <c r="C1160" t="str">
        <f>IFERROR(VLOOKUP(Table1[[#This Row],[Ticker]],[1]!Table1[[Symbol]:[Industry]],2,FALSE),"-")</f>
        <v>-</v>
      </c>
      <c r="D1160" t="s">
        <v>230</v>
      </c>
      <c r="E1160">
        <v>1791.84</v>
      </c>
      <c r="F1160">
        <v>559.95000000000005</v>
      </c>
      <c r="G1160">
        <v>83.436956123318097</v>
      </c>
      <c r="H1160">
        <v>7.0381649978359802</v>
      </c>
      <c r="I1160">
        <v>47.395494648006597</v>
      </c>
      <c r="J1160">
        <v>-5.0120361850811799</v>
      </c>
      <c r="K1160">
        <v>510.72388727489601</v>
      </c>
      <c r="L1160">
        <v>431.22294162671801</v>
      </c>
      <c r="M1160">
        <v>58.770072743712703</v>
      </c>
      <c r="N1160">
        <v>1.6095476858062301</v>
      </c>
      <c r="O1160">
        <v>7.7953388695419097</v>
      </c>
      <c r="P1160">
        <v>118.04906542056</v>
      </c>
      <c r="Q1160">
        <v>0.130587444685584</v>
      </c>
    </row>
    <row r="1161" spans="1:17" hidden="1" x14ac:dyDescent="0.3">
      <c r="A1161" t="s">
        <v>2469</v>
      </c>
      <c r="B1161" t="s">
        <v>2470</v>
      </c>
      <c r="C1161" t="str">
        <f>IFERROR(VLOOKUP(Table1[[#This Row],[Ticker]],[1]!Table1[[Symbol]:[Industry]],2,FALSE),"-")</f>
        <v>-</v>
      </c>
      <c r="D1161" t="s">
        <v>391</v>
      </c>
      <c r="E1161">
        <v>1777.833449</v>
      </c>
      <c r="F1161">
        <v>805.7</v>
      </c>
      <c r="G1161">
        <v>111.833860202068</v>
      </c>
      <c r="H1161">
        <v>2.2932128337033801</v>
      </c>
      <c r="I1161">
        <v>65.938224522534497</v>
      </c>
      <c r="J1161">
        <v>-8.9253800760024795</v>
      </c>
      <c r="K1161">
        <v>755.05444866088499</v>
      </c>
      <c r="L1161">
        <v>585.85179435751502</v>
      </c>
      <c r="M1161">
        <v>53.020543703102902</v>
      </c>
      <c r="N1161">
        <v>1.7454226502557799</v>
      </c>
      <c r="O1161">
        <v>7.3600595755243896</v>
      </c>
      <c r="P1161">
        <v>184.54882571075399</v>
      </c>
      <c r="Q1161">
        <v>0.15784515666798801</v>
      </c>
    </row>
    <row r="1162" spans="1:17" hidden="1" x14ac:dyDescent="0.3">
      <c r="A1162" t="s">
        <v>2471</v>
      </c>
      <c r="B1162" t="s">
        <v>2472</v>
      </c>
      <c r="C1162" t="str">
        <f>IFERROR(VLOOKUP(Table1[[#This Row],[Ticker]],[1]!Table1[[Symbol]:[Industry]],2,FALSE),"-")</f>
        <v>-</v>
      </c>
      <c r="D1162" t="s">
        <v>151</v>
      </c>
      <c r="E1162">
        <v>1772.368030398</v>
      </c>
      <c r="F1162">
        <v>32.270000000000003</v>
      </c>
      <c r="G1162">
        <v>72.640112339100099</v>
      </c>
      <c r="H1162">
        <v>14.6523110016212</v>
      </c>
      <c r="I1162">
        <v>-2.3216650283922098</v>
      </c>
      <c r="J1162">
        <v>-8.2382711662344299</v>
      </c>
      <c r="K1162">
        <v>30.180196524126099</v>
      </c>
      <c r="L1162">
        <v>28.4520316818117</v>
      </c>
      <c r="M1162">
        <v>50.905926182643</v>
      </c>
      <c r="N1162">
        <v>1.62465731206263</v>
      </c>
      <c r="O1162">
        <v>22.094824914781501</v>
      </c>
      <c r="P1162">
        <v>110.22801302931499</v>
      </c>
      <c r="Q1162">
        <v>0.220469344225665</v>
      </c>
    </row>
    <row r="1163" spans="1:17" hidden="1" x14ac:dyDescent="0.3">
      <c r="A1163" t="s">
        <v>2473</v>
      </c>
      <c r="B1163" t="s">
        <v>2474</v>
      </c>
      <c r="C1163" t="str">
        <f>IFERROR(VLOOKUP(Table1[[#This Row],[Ticker]],[1]!Table1[[Symbol]:[Industry]],2,FALSE),"-")</f>
        <v>-</v>
      </c>
      <c r="D1163" t="s">
        <v>140</v>
      </c>
      <c r="E1163">
        <v>1767.91650965999</v>
      </c>
      <c r="F1163">
        <v>138.74</v>
      </c>
      <c r="G1163">
        <v>111.011074625587</v>
      </c>
      <c r="H1163">
        <v>7.7429927456681797</v>
      </c>
      <c r="I1163">
        <v>24.189898063049501</v>
      </c>
      <c r="J1163">
        <v>2.5585788737016602</v>
      </c>
      <c r="K1163">
        <v>118.88148639715099</v>
      </c>
      <c r="L1163">
        <v>102.010921568538</v>
      </c>
      <c r="M1163">
        <v>63.458055094056199</v>
      </c>
      <c r="N1163">
        <v>1.59597014416979</v>
      </c>
      <c r="O1163">
        <v>3.5750324347700602</v>
      </c>
      <c r="P1163">
        <v>142.76465441819701</v>
      </c>
      <c r="Q1163">
        <v>6.2019676108184998E-2</v>
      </c>
    </row>
    <row r="1164" spans="1:17" hidden="1" x14ac:dyDescent="0.3">
      <c r="A1164" t="s">
        <v>2475</v>
      </c>
      <c r="B1164" t="s">
        <v>2476</v>
      </c>
      <c r="C1164" t="str">
        <f>IFERROR(VLOOKUP(Table1[[#This Row],[Ticker]],[1]!Table1[[Symbol]:[Industry]],2,FALSE),"-")</f>
        <v>-</v>
      </c>
      <c r="D1164" t="s">
        <v>535</v>
      </c>
      <c r="E1164">
        <v>1765.6179733399999</v>
      </c>
      <c r="F1164">
        <v>521.29999999999995</v>
      </c>
      <c r="G1164">
        <v>85.568725930650302</v>
      </c>
      <c r="H1164">
        <v>-8.3046843720965402</v>
      </c>
      <c r="I1164">
        <v>9.7979699860388898</v>
      </c>
      <c r="J1164">
        <v>-2.2338287960847998</v>
      </c>
      <c r="K1164">
        <v>543.067047071258</v>
      </c>
      <c r="L1164">
        <v>499.98974642937497</v>
      </c>
      <c r="M1164">
        <v>43.775117400534299</v>
      </c>
      <c r="N1164">
        <v>1.04673810625316</v>
      </c>
      <c r="O1164">
        <v>32.351812775752897</v>
      </c>
      <c r="P1164">
        <v>116.038126813095</v>
      </c>
      <c r="Q1164">
        <v>0.121974789245057</v>
      </c>
    </row>
    <row r="1165" spans="1:17" hidden="1" x14ac:dyDescent="0.3">
      <c r="A1165" t="s">
        <v>2477</v>
      </c>
      <c r="B1165" t="s">
        <v>2478</v>
      </c>
      <c r="C1165" t="str">
        <f>IFERROR(VLOOKUP(Table1[[#This Row],[Ticker]],[1]!Table1[[Symbol]:[Industry]],2,FALSE),"-")</f>
        <v>-</v>
      </c>
      <c r="D1165" t="s">
        <v>375</v>
      </c>
      <c r="E1165">
        <v>1764.9830924549999</v>
      </c>
      <c r="F1165">
        <v>11.43</v>
      </c>
      <c r="G1165">
        <v>-34.750189609434699</v>
      </c>
      <c r="H1165">
        <v>-11.8146351835523</v>
      </c>
      <c r="I1165">
        <v>-15.3933146488421</v>
      </c>
      <c r="J1165">
        <v>-6.5121774441763796</v>
      </c>
      <c r="K1165">
        <v>12.248753847982501</v>
      </c>
      <c r="L1165">
        <v>12.563693448476499</v>
      </c>
      <c r="M1165">
        <v>29.361998864976101</v>
      </c>
      <c r="N1165">
        <v>0.45049926624977499</v>
      </c>
      <c r="O1165">
        <v>47.273257509477901</v>
      </c>
      <c r="P1165">
        <v>15.4545454545454</v>
      </c>
      <c r="Q1165">
        <v>0.146773456037149</v>
      </c>
    </row>
    <row r="1166" spans="1:17" hidden="1" x14ac:dyDescent="0.3">
      <c r="A1166" t="s">
        <v>2479</v>
      </c>
      <c r="B1166" t="s">
        <v>2480</v>
      </c>
      <c r="C1166" t="str">
        <f>IFERROR(VLOOKUP(Table1[[#This Row],[Ticker]],[1]!Table1[[Symbol]:[Industry]],2,FALSE),"-")</f>
        <v>-</v>
      </c>
      <c r="E1166">
        <v>1763.2699792200001</v>
      </c>
      <c r="F1166">
        <v>1727.4</v>
      </c>
      <c r="G1166">
        <v>437.95238539647102</v>
      </c>
      <c r="H1166">
        <v>2.7894823092355301</v>
      </c>
      <c r="I1166">
        <v>186.19948521614401</v>
      </c>
      <c r="J1166">
        <v>-11.3442173713334</v>
      </c>
      <c r="K1166">
        <v>1582.0476302488601</v>
      </c>
      <c r="L1166">
        <v>1127.76944709644</v>
      </c>
      <c r="M1166">
        <v>50.400723585532198</v>
      </c>
      <c r="N1166">
        <v>0.80065851211370098</v>
      </c>
      <c r="O1166">
        <v>12.8864188954498</v>
      </c>
      <c r="P1166">
        <v>475.8</v>
      </c>
      <c r="Q1166">
        <v>0.25050106810472</v>
      </c>
    </row>
    <row r="1167" spans="1:17" hidden="1" x14ac:dyDescent="0.3">
      <c r="A1167" t="s">
        <v>2481</v>
      </c>
      <c r="B1167" t="s">
        <v>2482</v>
      </c>
      <c r="C1167" t="str">
        <f>IFERROR(VLOOKUP(Table1[[#This Row],[Ticker]],[1]!Table1[[Symbol]:[Industry]],2,FALSE),"-")</f>
        <v>-</v>
      </c>
      <c r="D1167" t="s">
        <v>129</v>
      </c>
      <c r="E1167">
        <v>1759.3191028250001</v>
      </c>
      <c r="F1167">
        <v>257.35000000000002</v>
      </c>
      <c r="G1167">
        <v>21.3873932024105</v>
      </c>
      <c r="H1167">
        <v>-16.934782801410702</v>
      </c>
      <c r="I1167">
        <v>-28.1849486779724</v>
      </c>
      <c r="J1167">
        <v>-7.4417800246812904</v>
      </c>
      <c r="K1167">
        <v>276.94759597718001</v>
      </c>
      <c r="L1167">
        <v>275.42277611261102</v>
      </c>
      <c r="M1167">
        <v>30.3921873296412</v>
      </c>
      <c r="N1167">
        <v>0.84092127845620002</v>
      </c>
      <c r="O1167">
        <v>55.663493297066204</v>
      </c>
      <c r="P1167">
        <v>50.717423133235698</v>
      </c>
      <c r="Q1167">
        <v>0.104699784442448</v>
      </c>
    </row>
    <row r="1168" spans="1:17" hidden="1" x14ac:dyDescent="0.3">
      <c r="A1168" t="s">
        <v>2483</v>
      </c>
      <c r="B1168" t="s">
        <v>2484</v>
      </c>
      <c r="C1168" t="str">
        <f>IFERROR(VLOOKUP(Table1[[#This Row],[Ticker]],[1]!Table1[[Symbol]:[Industry]],2,FALSE),"-")</f>
        <v>-</v>
      </c>
      <c r="D1168" t="s">
        <v>21</v>
      </c>
      <c r="E1168">
        <v>1758.5790120299901</v>
      </c>
      <c r="F1168">
        <v>1154.05</v>
      </c>
      <c r="G1168">
        <v>81.585786452808605</v>
      </c>
      <c r="H1168">
        <v>2.81400723439994</v>
      </c>
      <c r="I1168">
        <v>66.482388298931596</v>
      </c>
      <c r="J1168">
        <v>-4.8489144932320896</v>
      </c>
      <c r="K1168">
        <v>1019.27861703309</v>
      </c>
      <c r="L1168">
        <v>804.20436452897798</v>
      </c>
      <c r="M1168">
        <v>59.012254705465899</v>
      </c>
      <c r="N1168">
        <v>0.56400923436584705</v>
      </c>
      <c r="O1168">
        <v>6.9277760928902499</v>
      </c>
      <c r="P1168">
        <v>134.42006906357901</v>
      </c>
      <c r="Q1168">
        <v>9.8386038132408996E-2</v>
      </c>
    </row>
    <row r="1169" spans="1:17" hidden="1" x14ac:dyDescent="0.3">
      <c r="A1169" t="s">
        <v>2485</v>
      </c>
      <c r="B1169" t="s">
        <v>2486</v>
      </c>
      <c r="C1169" t="str">
        <f>IFERROR(VLOOKUP(Table1[[#This Row],[Ticker]],[1]!Table1[[Symbol]:[Industry]],2,FALSE),"-")</f>
        <v>-</v>
      </c>
      <c r="D1169" t="s">
        <v>930</v>
      </c>
      <c r="E1169">
        <v>1757.701352</v>
      </c>
      <c r="F1169">
        <v>770.3</v>
      </c>
      <c r="G1169">
        <v>-20.8703772957635</v>
      </c>
      <c r="H1169">
        <v>-5.3119914857866499</v>
      </c>
      <c r="I1169">
        <v>-13.2268634341451</v>
      </c>
      <c r="J1169">
        <v>-6.5030999342968503</v>
      </c>
      <c r="K1169">
        <v>758.88141166285095</v>
      </c>
      <c r="L1169">
        <v>753.579775567448</v>
      </c>
      <c r="M1169">
        <v>45.196687207865999</v>
      </c>
      <c r="N1169">
        <v>0.75110193386949298</v>
      </c>
      <c r="O1169">
        <v>16.032714526807698</v>
      </c>
      <c r="P1169">
        <v>19.881721266827402</v>
      </c>
      <c r="Q1169">
        <v>6.4367580727879001E-2</v>
      </c>
    </row>
    <row r="1170" spans="1:17" hidden="1" x14ac:dyDescent="0.3">
      <c r="A1170" t="s">
        <v>2487</v>
      </c>
      <c r="B1170" t="s">
        <v>2488</v>
      </c>
      <c r="C1170" t="str">
        <f>IFERROR(VLOOKUP(Table1[[#This Row],[Ticker]],[1]!Table1[[Symbol]:[Industry]],2,FALSE),"-")</f>
        <v>-</v>
      </c>
      <c r="D1170" t="s">
        <v>104</v>
      </c>
      <c r="E1170">
        <v>1757.444172</v>
      </c>
      <c r="F1170">
        <v>320.64999999999998</v>
      </c>
      <c r="G1170">
        <v>-34.204307926018998</v>
      </c>
      <c r="H1170">
        <v>-5.0428264848917603</v>
      </c>
      <c r="I1170">
        <v>-31.309140101218201</v>
      </c>
      <c r="J1170">
        <v>-2.4604713110273999</v>
      </c>
      <c r="K1170">
        <v>323.52880836034097</v>
      </c>
      <c r="L1170">
        <v>343.35044780598099</v>
      </c>
      <c r="M1170">
        <v>44.810941590898302</v>
      </c>
      <c r="N1170">
        <v>0.88761049161380101</v>
      </c>
      <c r="O1170">
        <v>38.468735381256799</v>
      </c>
      <c r="P1170">
        <v>13.6855167523488</v>
      </c>
      <c r="Q1170">
        <v>5.8011863078556998E-2</v>
      </c>
    </row>
    <row r="1171" spans="1:17" hidden="1" x14ac:dyDescent="0.3">
      <c r="A1171" t="s">
        <v>2489</v>
      </c>
      <c r="B1171" t="s">
        <v>2490</v>
      </c>
      <c r="C1171" t="str">
        <f>IFERROR(VLOOKUP(Table1[[#This Row],[Ticker]],[1]!Table1[[Symbol]:[Industry]],2,FALSE),"-")</f>
        <v>-</v>
      </c>
      <c r="D1171" t="s">
        <v>278</v>
      </c>
      <c r="E1171">
        <v>1754.381981</v>
      </c>
      <c r="F1171">
        <v>764.35</v>
      </c>
      <c r="G1171">
        <v>16.847834758204598</v>
      </c>
      <c r="H1171">
        <v>1.20380968475661</v>
      </c>
      <c r="I1171">
        <v>-5.9070858187819502</v>
      </c>
      <c r="J1171">
        <v>0.70202578356857703</v>
      </c>
      <c r="K1171">
        <v>691.37960346891703</v>
      </c>
      <c r="L1171">
        <v>640.25500693272295</v>
      </c>
      <c r="M1171">
        <v>76.440683442468398</v>
      </c>
      <c r="N1171">
        <v>1.0664708810638199</v>
      </c>
      <c r="O1171">
        <v>6.1032249623863297</v>
      </c>
      <c r="P1171">
        <v>58.809474340328201</v>
      </c>
      <c r="Q1171">
        <v>0.112715466946919</v>
      </c>
    </row>
    <row r="1172" spans="1:17" hidden="1" x14ac:dyDescent="0.3">
      <c r="A1172" t="s">
        <v>2491</v>
      </c>
      <c r="B1172" t="s">
        <v>2492</v>
      </c>
      <c r="C1172" t="str">
        <f>IFERROR(VLOOKUP(Table1[[#This Row],[Ticker]],[1]!Table1[[Symbol]:[Industry]],2,FALSE),"-")</f>
        <v>-</v>
      </c>
      <c r="E1172">
        <v>1752.66394208</v>
      </c>
      <c r="F1172">
        <v>339.7</v>
      </c>
      <c r="G1172">
        <v>28.238662586773199</v>
      </c>
      <c r="H1172">
        <v>5.2421536083014004</v>
      </c>
      <c r="I1172">
        <v>44.547994678796002</v>
      </c>
      <c r="J1172">
        <v>-2.0545314382918498</v>
      </c>
      <c r="O1172">
        <v>10.1118634088902</v>
      </c>
      <c r="P1172">
        <v>62.535885167464102</v>
      </c>
    </row>
    <row r="1173" spans="1:17" hidden="1" x14ac:dyDescent="0.3">
      <c r="A1173" t="s">
        <v>2493</v>
      </c>
      <c r="B1173" t="s">
        <v>2494</v>
      </c>
      <c r="C1173" t="str">
        <f>IFERROR(VLOOKUP(Table1[[#This Row],[Ticker]],[1]!Table1[[Symbol]:[Industry]],2,FALSE),"-")</f>
        <v>-</v>
      </c>
      <c r="D1173" t="s">
        <v>414</v>
      </c>
      <c r="E1173">
        <v>1748.73838464</v>
      </c>
      <c r="F1173">
        <v>717.6</v>
      </c>
      <c r="G1173">
        <v>-42.148784754586202</v>
      </c>
      <c r="H1173">
        <v>-2.7026742301123301</v>
      </c>
      <c r="I1173">
        <v>-24.986992153979799</v>
      </c>
      <c r="J1173">
        <v>-6.4764942645962096</v>
      </c>
      <c r="K1173">
        <v>718.49629642939101</v>
      </c>
      <c r="L1173">
        <v>774.03505645328198</v>
      </c>
      <c r="M1173">
        <v>49.873513552912897</v>
      </c>
      <c r="N1173">
        <v>3.65035628375239</v>
      </c>
      <c r="O1173">
        <v>51.895206243032298</v>
      </c>
      <c r="P1173">
        <v>11.3507642175498</v>
      </c>
      <c r="Q1173">
        <v>-0.10954103279565</v>
      </c>
    </row>
    <row r="1174" spans="1:17" hidden="1" x14ac:dyDescent="0.3">
      <c r="A1174" t="s">
        <v>2495</v>
      </c>
      <c r="B1174" t="s">
        <v>2496</v>
      </c>
      <c r="C1174" t="str">
        <f>IFERROR(VLOOKUP(Table1[[#This Row],[Ticker]],[1]!Table1[[Symbol]:[Industry]],2,FALSE),"-")</f>
        <v>-</v>
      </c>
      <c r="D1174" t="s">
        <v>129</v>
      </c>
      <c r="E1174">
        <v>1743.75404112</v>
      </c>
      <c r="F1174">
        <v>14.56</v>
      </c>
      <c r="G1174">
        <v>-22.927525286663201</v>
      </c>
      <c r="H1174">
        <v>5.7374433561010196</v>
      </c>
      <c r="I1174">
        <v>28.418580233592099</v>
      </c>
      <c r="J1174">
        <v>6.42460896629425</v>
      </c>
      <c r="K1174">
        <v>13.640645472166</v>
      </c>
      <c r="L1174">
        <v>13.277716093001301</v>
      </c>
      <c r="M1174">
        <v>67.039067336193497</v>
      </c>
      <c r="N1174">
        <v>2.7242442705539802</v>
      </c>
      <c r="O1174">
        <v>26.373626373626301</v>
      </c>
      <c r="P1174">
        <v>86.6666666666666</v>
      </c>
      <c r="Q1174">
        <v>5.9533060372346999E-2</v>
      </c>
    </row>
    <row r="1175" spans="1:17" hidden="1" x14ac:dyDescent="0.3">
      <c r="A1175" t="s">
        <v>2497</v>
      </c>
      <c r="B1175" t="s">
        <v>2498</v>
      </c>
      <c r="C1175" t="str">
        <f>IFERROR(VLOOKUP(Table1[[#This Row],[Ticker]],[1]!Table1[[Symbol]:[Industry]],2,FALSE),"-")</f>
        <v>-</v>
      </c>
      <c r="D1175" t="s">
        <v>378</v>
      </c>
      <c r="E1175">
        <v>1742.3105595</v>
      </c>
      <c r="F1175">
        <v>108.15</v>
      </c>
      <c r="G1175">
        <v>21.694809028021101</v>
      </c>
      <c r="H1175">
        <v>3.0275046841916202</v>
      </c>
      <c r="I1175">
        <v>-11.5710791338044</v>
      </c>
      <c r="J1175">
        <v>-18.472855792241401</v>
      </c>
      <c r="K1175">
        <v>97.7912589300078</v>
      </c>
      <c r="L1175">
        <v>91.095091566150103</v>
      </c>
      <c r="M1175">
        <v>54.078362037506103</v>
      </c>
      <c r="N1175">
        <v>4.36438529754904</v>
      </c>
      <c r="O1175">
        <v>19.408229311141898</v>
      </c>
      <c r="P1175">
        <v>53.078556263269597</v>
      </c>
      <c r="Q1175">
        <v>9.9799508711449006E-2</v>
      </c>
    </row>
    <row r="1176" spans="1:17" hidden="1" x14ac:dyDescent="0.3">
      <c r="A1176" t="s">
        <v>2499</v>
      </c>
      <c r="B1176" t="s">
        <v>2500</v>
      </c>
      <c r="C1176" t="str">
        <f>IFERROR(VLOOKUP(Table1[[#This Row],[Ticker]],[1]!Table1[[Symbol]:[Industry]],2,FALSE),"-")</f>
        <v>-</v>
      </c>
      <c r="D1176" t="s">
        <v>2501</v>
      </c>
      <c r="E1176">
        <v>1739.7277432000001</v>
      </c>
      <c r="F1176">
        <v>626.9</v>
      </c>
      <c r="G1176">
        <v>56.345571992772697</v>
      </c>
      <c r="H1176">
        <v>6.3165556052319998</v>
      </c>
      <c r="I1176">
        <v>-0.41977529081801901</v>
      </c>
      <c r="J1176">
        <v>2.2076833961135902</v>
      </c>
      <c r="K1176">
        <v>548.68816373447999</v>
      </c>
      <c r="L1176">
        <v>526.49920061171997</v>
      </c>
      <c r="M1176">
        <v>76.030742299283503</v>
      </c>
      <c r="N1176">
        <v>2.0796726364339899</v>
      </c>
      <c r="O1176">
        <v>10.543946402934999</v>
      </c>
      <c r="P1176">
        <v>92.892307692307696</v>
      </c>
      <c r="Q1176">
        <v>0.104437479456534</v>
      </c>
    </row>
    <row r="1177" spans="1:17" hidden="1" x14ac:dyDescent="0.3">
      <c r="A1177" t="s">
        <v>2502</v>
      </c>
      <c r="B1177" t="s">
        <v>2503</v>
      </c>
      <c r="C1177" t="str">
        <f>IFERROR(VLOOKUP(Table1[[#This Row],[Ticker]],[1]!Table1[[Symbol]:[Industry]],2,FALSE),"-")</f>
        <v>-</v>
      </c>
      <c r="D1177" t="s">
        <v>162</v>
      </c>
      <c r="E1177">
        <v>1738.8391439249999</v>
      </c>
      <c r="F1177">
        <v>1418.05</v>
      </c>
      <c r="G1177">
        <v>31.143871510489699</v>
      </c>
      <c r="H1177">
        <v>30.841356764335799</v>
      </c>
      <c r="I1177">
        <v>1.6649433199047401</v>
      </c>
      <c r="J1177">
        <v>-0.214474950100598</v>
      </c>
      <c r="K1177">
        <v>1163.02165204366</v>
      </c>
      <c r="L1177">
        <v>1104.65214675467</v>
      </c>
      <c r="M1177">
        <v>73.609384368756395</v>
      </c>
      <c r="N1177">
        <v>3.1627859703588701</v>
      </c>
      <c r="O1177">
        <v>11.068015937378799</v>
      </c>
      <c r="P1177">
        <v>70.213659824750906</v>
      </c>
      <c r="Q1177">
        <v>-1.6621681723213998E-2</v>
      </c>
    </row>
    <row r="1178" spans="1:17" hidden="1" x14ac:dyDescent="0.3">
      <c r="A1178" t="s">
        <v>2504</v>
      </c>
      <c r="B1178" t="s">
        <v>2505</v>
      </c>
      <c r="C1178" t="str">
        <f>IFERROR(VLOOKUP(Table1[[#This Row],[Ticker]],[1]!Table1[[Symbol]:[Industry]],2,FALSE),"-")</f>
        <v>-</v>
      </c>
      <c r="D1178" t="s">
        <v>2506</v>
      </c>
      <c r="E1178">
        <v>1738.7106504000001</v>
      </c>
      <c r="F1178">
        <v>11.01</v>
      </c>
      <c r="G1178">
        <v>266.65686718918801</v>
      </c>
      <c r="H1178">
        <v>-4.1734724705552999</v>
      </c>
      <c r="I1178">
        <v>-0.148086433074508</v>
      </c>
      <c r="J1178">
        <v>-3.50966520053806</v>
      </c>
      <c r="K1178">
        <v>10.9236794393608</v>
      </c>
      <c r="L1178">
        <v>9.9327555002045802</v>
      </c>
      <c r="M1178">
        <v>47.116223040841597</v>
      </c>
      <c r="N1178">
        <v>1.01113491671348</v>
      </c>
      <c r="O1178">
        <v>54.405086285195203</v>
      </c>
      <c r="P1178">
        <v>349.38775510203999</v>
      </c>
    </row>
    <row r="1179" spans="1:17" x14ac:dyDescent="0.3">
      <c r="A1179" t="s">
        <v>2507</v>
      </c>
      <c r="B1179" t="s">
        <v>2508</v>
      </c>
      <c r="C1179" t="str">
        <f>IFERROR(VLOOKUP(Table1[[#This Row],[Ticker]],[1]!Table1[[Symbol]:[Industry]],2,FALSE),"-")</f>
        <v>-</v>
      </c>
      <c r="D1179" t="s">
        <v>542</v>
      </c>
      <c r="E1179">
        <v>1731.422775173</v>
      </c>
      <c r="F1179">
        <v>103.39</v>
      </c>
      <c r="G1179">
        <v>-63.744538816713401</v>
      </c>
      <c r="H1179">
        <v>1.7250899323689399</v>
      </c>
      <c r="I1179">
        <v>-31.654395821139801</v>
      </c>
      <c r="J1179">
        <v>-9.1137920362617404</v>
      </c>
      <c r="K1179">
        <v>103.782578081045</v>
      </c>
      <c r="L1179">
        <v>119.982249382277</v>
      </c>
      <c r="M1179">
        <v>43.102762895278602</v>
      </c>
      <c r="N1179">
        <v>0.80870521473122403</v>
      </c>
      <c r="O1179">
        <v>80.239868459232</v>
      </c>
      <c r="P1179">
        <v>29.318323952470202</v>
      </c>
      <c r="Q1179">
        <v>-9.0907789643612E-2</v>
      </c>
    </row>
    <row r="1180" spans="1:17" hidden="1" x14ac:dyDescent="0.3">
      <c r="A1180" t="s">
        <v>2509</v>
      </c>
      <c r="B1180" t="s">
        <v>2510</v>
      </c>
      <c r="C1180" t="str">
        <f>IFERROR(VLOOKUP(Table1[[#This Row],[Ticker]],[1]!Table1[[Symbol]:[Industry]],2,FALSE),"-")</f>
        <v>-</v>
      </c>
      <c r="D1180" t="s">
        <v>278</v>
      </c>
      <c r="E1180">
        <v>1723.1372928000001</v>
      </c>
      <c r="F1180">
        <v>1152</v>
      </c>
      <c r="G1180">
        <v>57.424055562581202</v>
      </c>
      <c r="H1180">
        <v>16.6496120593734</v>
      </c>
      <c r="I1180">
        <v>15.7844063189631</v>
      </c>
      <c r="J1180">
        <v>-0.461087074574209</v>
      </c>
      <c r="K1180">
        <v>999.97566786639902</v>
      </c>
      <c r="L1180">
        <v>912.92241876702099</v>
      </c>
      <c r="M1180">
        <v>58.270283354906603</v>
      </c>
      <c r="N1180">
        <v>1.4556012301563701</v>
      </c>
      <c r="O1180">
        <v>7.2048611111111098</v>
      </c>
      <c r="P1180">
        <v>90.728476821192004</v>
      </c>
      <c r="Q1180">
        <v>0.11278178616075001</v>
      </c>
    </row>
    <row r="1181" spans="1:17" hidden="1" x14ac:dyDescent="0.3">
      <c r="A1181" t="s">
        <v>2511</v>
      </c>
      <c r="B1181" t="s">
        <v>2512</v>
      </c>
      <c r="C1181" t="str">
        <f>IFERROR(VLOOKUP(Table1[[#This Row],[Ticker]],[1]!Table1[[Symbol]:[Industry]],2,FALSE),"-")</f>
        <v>-</v>
      </c>
      <c r="D1181" t="s">
        <v>92</v>
      </c>
      <c r="E1181">
        <v>1716.5179959059999</v>
      </c>
      <c r="F1181">
        <v>160.72999999999999</v>
      </c>
      <c r="G1181">
        <v>-3.1562668936194598</v>
      </c>
      <c r="H1181">
        <v>-9.6995941743601897</v>
      </c>
      <c r="I1181">
        <v>-16.0611541154653</v>
      </c>
      <c r="J1181">
        <v>-4.1133202725621896</v>
      </c>
      <c r="K1181">
        <v>167.02928688882599</v>
      </c>
      <c r="L1181">
        <v>164.81243994216399</v>
      </c>
      <c r="M1181">
        <v>42.7911868174318</v>
      </c>
      <c r="N1181">
        <v>1.0855260896032699</v>
      </c>
      <c r="O1181">
        <v>34.697940645803499</v>
      </c>
      <c r="P1181">
        <v>33.663201663201598</v>
      </c>
      <c r="Q1181">
        <v>4.6244051320517003E-2</v>
      </c>
    </row>
    <row r="1182" spans="1:17" hidden="1" x14ac:dyDescent="0.3">
      <c r="A1182" t="s">
        <v>2513</v>
      </c>
      <c r="B1182" t="s">
        <v>2514</v>
      </c>
      <c r="C1182" t="str">
        <f>IFERROR(VLOOKUP(Table1[[#This Row],[Ticker]],[1]!Table1[[Symbol]:[Industry]],2,FALSE),"-")</f>
        <v>-</v>
      </c>
      <c r="D1182" t="s">
        <v>218</v>
      </c>
      <c r="E1182">
        <v>1716.22078222</v>
      </c>
      <c r="F1182">
        <v>449.05</v>
      </c>
      <c r="G1182">
        <v>-25.226040887728502</v>
      </c>
      <c r="H1182">
        <v>-11.3771843574311</v>
      </c>
      <c r="I1182">
        <v>-34.234544325583997</v>
      </c>
      <c r="J1182">
        <v>-2.1104660834477702</v>
      </c>
      <c r="K1182">
        <v>448.94849426623398</v>
      </c>
      <c r="M1182">
        <v>63.709025203741902</v>
      </c>
      <c r="N1182">
        <v>1.1084580625031599</v>
      </c>
      <c r="O1182">
        <v>41.498719518984501</v>
      </c>
      <c r="P1182">
        <v>18.171052631578899</v>
      </c>
    </row>
    <row r="1183" spans="1:17" hidden="1" x14ac:dyDescent="0.3">
      <c r="A1183" t="s">
        <v>2515</v>
      </c>
      <c r="B1183" t="s">
        <v>2516</v>
      </c>
      <c r="C1183" t="str">
        <f>IFERROR(VLOOKUP(Table1[[#This Row],[Ticker]],[1]!Table1[[Symbol]:[Industry]],2,FALSE),"-")</f>
        <v>-</v>
      </c>
      <c r="D1183" t="s">
        <v>388</v>
      </c>
      <c r="E1183">
        <v>1715.8929043600001</v>
      </c>
      <c r="F1183">
        <v>12869.2</v>
      </c>
      <c r="G1183">
        <v>228.52846131211001</v>
      </c>
      <c r="H1183">
        <v>20.399713007092402</v>
      </c>
      <c r="I1183">
        <v>157.650950777438</v>
      </c>
      <c r="J1183">
        <v>7.86917574612115</v>
      </c>
      <c r="K1183">
        <v>9074.42090884756</v>
      </c>
      <c r="L1183">
        <v>6413.5990172800502</v>
      </c>
      <c r="M1183">
        <v>83.393945653789302</v>
      </c>
      <c r="N1183">
        <v>1.15127218615553</v>
      </c>
      <c r="O1183">
        <v>3.1590930283156502</v>
      </c>
      <c r="P1183">
        <v>281.309629629629</v>
      </c>
      <c r="Q1183">
        <v>0.22483210128734499</v>
      </c>
    </row>
    <row r="1184" spans="1:17" hidden="1" x14ac:dyDescent="0.3">
      <c r="A1184" t="s">
        <v>2517</v>
      </c>
      <c r="B1184" t="s">
        <v>2518</v>
      </c>
      <c r="C1184" t="str">
        <f>IFERROR(VLOOKUP(Table1[[#This Row],[Ticker]],[1]!Table1[[Symbol]:[Industry]],2,FALSE),"-")</f>
        <v>-</v>
      </c>
      <c r="D1184" t="s">
        <v>278</v>
      </c>
      <c r="E1184">
        <v>1708.14</v>
      </c>
      <c r="F1184">
        <v>1423.45</v>
      </c>
      <c r="G1184">
        <v>-24.8309338198892</v>
      </c>
      <c r="H1184">
        <v>1.9208597381625001</v>
      </c>
      <c r="I1184">
        <v>-18.311769181895698</v>
      </c>
      <c r="J1184">
        <v>-2.7891016387206999</v>
      </c>
      <c r="K1184">
        <v>1387.1794004727401</v>
      </c>
      <c r="L1184">
        <v>1415.6651694512</v>
      </c>
      <c r="M1184">
        <v>49.768818912768602</v>
      </c>
      <c r="N1184">
        <v>1.7098839479302499</v>
      </c>
      <c r="O1184">
        <v>25.051810741508302</v>
      </c>
      <c r="P1184">
        <v>20.524109902205598</v>
      </c>
      <c r="Q1184">
        <v>0.146310994325974</v>
      </c>
    </row>
    <row r="1185" spans="1:17" hidden="1" x14ac:dyDescent="0.3">
      <c r="A1185" t="s">
        <v>2519</v>
      </c>
      <c r="B1185" t="s">
        <v>2520</v>
      </c>
      <c r="C1185" t="str">
        <f>IFERROR(VLOOKUP(Table1[[#This Row],[Ticker]],[1]!Table1[[Symbol]:[Industry]],2,FALSE),"-")</f>
        <v>-</v>
      </c>
      <c r="D1185" t="s">
        <v>148</v>
      </c>
      <c r="E1185">
        <v>1706.7933</v>
      </c>
      <c r="F1185">
        <v>1607.15</v>
      </c>
      <c r="G1185">
        <v>263.29097444033602</v>
      </c>
      <c r="H1185">
        <v>-18.358210598951299</v>
      </c>
      <c r="I1185">
        <v>144.491174939567</v>
      </c>
      <c r="J1185">
        <v>-8.3724079170024304</v>
      </c>
      <c r="K1185">
        <v>1542.0714116674501</v>
      </c>
      <c r="L1185">
        <v>1078.1356371700799</v>
      </c>
      <c r="M1185">
        <v>50.851318604850597</v>
      </c>
      <c r="N1185">
        <v>0.46425830630728698</v>
      </c>
      <c r="O1185">
        <v>24.814111937280199</v>
      </c>
      <c r="P1185">
        <v>327.26305994948802</v>
      </c>
      <c r="Q1185">
        <v>0.139377650529557</v>
      </c>
    </row>
    <row r="1186" spans="1:17" hidden="1" x14ac:dyDescent="0.3">
      <c r="A1186" t="s">
        <v>2521</v>
      </c>
      <c r="B1186" t="s">
        <v>2522</v>
      </c>
      <c r="C1186" t="str">
        <f>IFERROR(VLOOKUP(Table1[[#This Row],[Ticker]],[1]!Table1[[Symbol]:[Industry]],2,FALSE),"-")</f>
        <v>-</v>
      </c>
      <c r="D1186" t="s">
        <v>56</v>
      </c>
      <c r="E1186">
        <v>1701.9929231900001</v>
      </c>
      <c r="F1186">
        <v>239.05</v>
      </c>
      <c r="G1186">
        <v>-39.9921460282659</v>
      </c>
      <c r="H1186">
        <v>2.7396373008136101</v>
      </c>
      <c r="I1186">
        <v>-23.682813936243001</v>
      </c>
      <c r="J1186">
        <v>-8.1792475625459904</v>
      </c>
      <c r="K1186">
        <v>240.55851740632099</v>
      </c>
      <c r="M1186">
        <v>43.223953975152199</v>
      </c>
      <c r="N1186">
        <v>1.1199093404387399</v>
      </c>
      <c r="O1186">
        <v>24.053545283413499</v>
      </c>
      <c r="P1186">
        <v>20.125628140703501</v>
      </c>
    </row>
    <row r="1187" spans="1:17" hidden="1" x14ac:dyDescent="0.3">
      <c r="A1187" t="s">
        <v>2523</v>
      </c>
      <c r="B1187" t="s">
        <v>2524</v>
      </c>
      <c r="C1187" t="str">
        <f>IFERROR(VLOOKUP(Table1[[#This Row],[Ticker]],[1]!Table1[[Symbol]:[Industry]],2,FALSE),"-")</f>
        <v>-</v>
      </c>
      <c r="D1187" t="s">
        <v>378</v>
      </c>
      <c r="E1187">
        <v>1701.8222879519999</v>
      </c>
      <c r="F1187">
        <v>83.57</v>
      </c>
      <c r="G1187">
        <v>-0.60414045426090701</v>
      </c>
      <c r="H1187">
        <v>6.6685145673000497</v>
      </c>
      <c r="I1187">
        <v>-2.2765102056843398</v>
      </c>
      <c r="J1187">
        <v>-12.6210580599552</v>
      </c>
      <c r="K1187">
        <v>79.485439532047394</v>
      </c>
      <c r="L1187">
        <v>77.300476412953699</v>
      </c>
      <c r="M1187">
        <v>52.915160335315001</v>
      </c>
      <c r="N1187">
        <v>3.2456932155410598</v>
      </c>
      <c r="O1187">
        <v>28.6346775158549</v>
      </c>
      <c r="P1187">
        <v>34.790322580645103</v>
      </c>
      <c r="Q1187">
        <v>4.8149005137549002E-2</v>
      </c>
    </row>
    <row r="1188" spans="1:17" hidden="1" x14ac:dyDescent="0.3">
      <c r="A1188" t="s">
        <v>2525</v>
      </c>
      <c r="B1188" t="s">
        <v>2526</v>
      </c>
      <c r="C1188" t="str">
        <f>IFERROR(VLOOKUP(Table1[[#This Row],[Ticker]],[1]!Table1[[Symbol]:[Industry]],2,FALSE),"-")</f>
        <v>-</v>
      </c>
      <c r="D1188" t="s">
        <v>140</v>
      </c>
      <c r="E1188">
        <v>1699.19775738</v>
      </c>
      <c r="F1188">
        <v>100.26</v>
      </c>
      <c r="G1188">
        <v>26.933089741895898</v>
      </c>
      <c r="H1188">
        <v>4.9525846611097597</v>
      </c>
      <c r="I1188">
        <v>1.7242164483192799</v>
      </c>
      <c r="J1188">
        <v>-2.30939776771248</v>
      </c>
      <c r="K1188">
        <v>92.082034817715098</v>
      </c>
      <c r="L1188">
        <v>85.955984382014904</v>
      </c>
      <c r="M1188">
        <v>76.528945333425298</v>
      </c>
      <c r="N1188">
        <v>2.7328057945733</v>
      </c>
      <c r="O1188">
        <v>4.7177338918810996</v>
      </c>
      <c r="P1188">
        <v>83.963302752293501</v>
      </c>
      <c r="Q1188">
        <v>6.3574063351313007E-2</v>
      </c>
    </row>
    <row r="1189" spans="1:17" hidden="1" x14ac:dyDescent="0.3">
      <c r="A1189" t="s">
        <v>2527</v>
      </c>
      <c r="B1189" t="s">
        <v>2528</v>
      </c>
      <c r="C1189" t="str">
        <f>IFERROR(VLOOKUP(Table1[[#This Row],[Ticker]],[1]!Table1[[Symbol]:[Industry]],2,FALSE),"-")</f>
        <v>-</v>
      </c>
      <c r="D1189" t="s">
        <v>197</v>
      </c>
      <c r="E1189">
        <v>1697.269178</v>
      </c>
      <c r="F1189">
        <v>395.35</v>
      </c>
      <c r="G1189">
        <v>-27.235725270481101</v>
      </c>
      <c r="H1189">
        <v>-6.9389863140124799</v>
      </c>
      <c r="I1189">
        <v>-21.8523346164171</v>
      </c>
      <c r="J1189">
        <v>-5.8483590739950202</v>
      </c>
      <c r="K1189">
        <v>403.03695272429502</v>
      </c>
      <c r="L1189">
        <v>419.47257833215201</v>
      </c>
      <c r="M1189">
        <v>44.583239354065</v>
      </c>
      <c r="N1189">
        <v>0.90617542999581702</v>
      </c>
      <c r="O1189">
        <v>47.527507272037397</v>
      </c>
      <c r="P1189">
        <v>10.6802911534154</v>
      </c>
      <c r="Q1189">
        <v>4.2860390107092999E-2</v>
      </c>
    </row>
    <row r="1190" spans="1:17" hidden="1" x14ac:dyDescent="0.3">
      <c r="A1190" t="s">
        <v>2529</v>
      </c>
      <c r="B1190" t="s">
        <v>2530</v>
      </c>
      <c r="C1190" t="str">
        <f>IFERROR(VLOOKUP(Table1[[#This Row],[Ticker]],[1]!Table1[[Symbol]:[Industry]],2,FALSE),"-")</f>
        <v>-</v>
      </c>
      <c r="D1190" t="s">
        <v>613</v>
      </c>
      <c r="E1190">
        <v>1692.3029750000001</v>
      </c>
      <c r="F1190">
        <v>57.76</v>
      </c>
      <c r="G1190">
        <v>20.227841957748801</v>
      </c>
      <c r="H1190">
        <v>-2.0418438556390099</v>
      </c>
      <c r="I1190">
        <v>9.83507365008556</v>
      </c>
      <c r="J1190">
        <v>3.0702848349603</v>
      </c>
      <c r="K1190">
        <v>56.729190550785397</v>
      </c>
      <c r="L1190">
        <v>54.865426234586799</v>
      </c>
      <c r="M1190">
        <v>29.188193916460101</v>
      </c>
      <c r="N1190">
        <v>1.58061103924626</v>
      </c>
      <c r="O1190">
        <v>35.041551246537402</v>
      </c>
      <c r="P1190">
        <v>53.6170212765957</v>
      </c>
      <c r="Q1190">
        <v>7.1071011628524999E-2</v>
      </c>
    </row>
    <row r="1191" spans="1:17" hidden="1" x14ac:dyDescent="0.3">
      <c r="A1191" t="s">
        <v>2531</v>
      </c>
      <c r="B1191" t="s">
        <v>2532</v>
      </c>
      <c r="C1191" t="str">
        <f>IFERROR(VLOOKUP(Table1[[#This Row],[Ticker]],[1]!Table1[[Symbol]:[Industry]],2,FALSE),"-")</f>
        <v>-</v>
      </c>
      <c r="D1191" t="s">
        <v>21</v>
      </c>
      <c r="E1191">
        <v>1691.5430932700001</v>
      </c>
      <c r="F1191">
        <v>367.1</v>
      </c>
      <c r="G1191">
        <v>42.730107414492203</v>
      </c>
      <c r="H1191">
        <v>-3.1091586060371101</v>
      </c>
      <c r="I1191">
        <v>-33.344347038500203</v>
      </c>
      <c r="J1191">
        <v>-5.5998738058125896</v>
      </c>
      <c r="K1191">
        <v>383.40243840797598</v>
      </c>
      <c r="L1191">
        <v>378.05759291906998</v>
      </c>
      <c r="M1191">
        <v>46.774787760419301</v>
      </c>
      <c r="N1191">
        <v>0.712424674876043</v>
      </c>
      <c r="O1191">
        <v>88.163988014165</v>
      </c>
      <c r="P1191">
        <v>72.266541529798204</v>
      </c>
      <c r="Q1191">
        <v>0.115676218950968</v>
      </c>
    </row>
    <row r="1192" spans="1:17" hidden="1" x14ac:dyDescent="0.3">
      <c r="A1192" t="s">
        <v>2533</v>
      </c>
      <c r="B1192" t="s">
        <v>2534</v>
      </c>
      <c r="C1192" t="str">
        <f>IFERROR(VLOOKUP(Table1[[#This Row],[Ticker]],[1]!Table1[[Symbol]:[Industry]],2,FALSE),"-")</f>
        <v>-</v>
      </c>
      <c r="D1192" t="s">
        <v>218</v>
      </c>
      <c r="E1192">
        <v>1690.92</v>
      </c>
      <c r="F1192">
        <v>384.3</v>
      </c>
      <c r="G1192">
        <v>5.0972577338954297</v>
      </c>
      <c r="H1192">
        <v>-4.6369720607672198</v>
      </c>
      <c r="I1192">
        <v>19.037027107716</v>
      </c>
      <c r="J1192">
        <v>-5.1403279013047998</v>
      </c>
      <c r="K1192">
        <v>359.41392488143703</v>
      </c>
      <c r="L1192">
        <v>310.82704038665901</v>
      </c>
      <c r="M1192">
        <v>58.315316476696999</v>
      </c>
      <c r="N1192">
        <v>0.57015555936405204</v>
      </c>
      <c r="O1192">
        <v>7.5722092115534601</v>
      </c>
      <c r="P1192">
        <v>68.960211035392405</v>
      </c>
    </row>
    <row r="1193" spans="1:17" hidden="1" x14ac:dyDescent="0.3">
      <c r="A1193" t="s">
        <v>2535</v>
      </c>
      <c r="B1193" t="s">
        <v>2536</v>
      </c>
      <c r="C1193" t="str">
        <f>IFERROR(VLOOKUP(Table1[[#This Row],[Ticker]],[1]!Table1[[Symbol]:[Industry]],2,FALSE),"-")</f>
        <v>-</v>
      </c>
      <c r="D1193" t="s">
        <v>535</v>
      </c>
      <c r="E1193">
        <v>1688.2874999999999</v>
      </c>
      <c r="F1193">
        <v>161.25</v>
      </c>
      <c r="G1193">
        <v>88.586010427537701</v>
      </c>
      <c r="H1193">
        <v>-6.41091539292972</v>
      </c>
      <c r="I1193">
        <v>46.915656256983901</v>
      </c>
      <c r="J1193">
        <v>-10.7344576147376</v>
      </c>
      <c r="K1193">
        <v>159.26704809113301</v>
      </c>
      <c r="L1193">
        <v>127.879121202687</v>
      </c>
      <c r="M1193">
        <v>40.3238703952916</v>
      </c>
      <c r="N1193">
        <v>0.92747798527658798</v>
      </c>
      <c r="O1193">
        <v>13.4883720930232</v>
      </c>
      <c r="P1193">
        <v>127.112676056338</v>
      </c>
      <c r="Q1193">
        <v>6.4848987310464998E-2</v>
      </c>
    </row>
    <row r="1194" spans="1:17" hidden="1" x14ac:dyDescent="0.3">
      <c r="A1194" t="s">
        <v>2537</v>
      </c>
      <c r="B1194" t="s">
        <v>2538</v>
      </c>
      <c r="C1194" t="str">
        <f>IFERROR(VLOOKUP(Table1[[#This Row],[Ticker]],[1]!Table1[[Symbol]:[Industry]],2,FALSE),"-")</f>
        <v>-</v>
      </c>
      <c r="D1194" t="s">
        <v>542</v>
      </c>
      <c r="E1194">
        <v>1686.16688383</v>
      </c>
      <c r="F1194">
        <v>325.3</v>
      </c>
      <c r="G1194">
        <v>-10.045957207045699</v>
      </c>
      <c r="H1194">
        <v>-1.7553319006460499</v>
      </c>
      <c r="I1194">
        <v>-30.527463960338299</v>
      </c>
      <c r="J1194">
        <v>-8.1529850684673608</v>
      </c>
      <c r="K1194">
        <v>334.541391141323</v>
      </c>
      <c r="L1194">
        <v>339.92165058215198</v>
      </c>
      <c r="M1194">
        <v>39.328791484712099</v>
      </c>
      <c r="N1194">
        <v>0.86907312344026699</v>
      </c>
      <c r="O1194">
        <v>39.102367045803803</v>
      </c>
      <c r="P1194">
        <v>24.636015325670499</v>
      </c>
      <c r="Q1194">
        <v>-8.3103906326752006E-2</v>
      </c>
    </row>
    <row r="1195" spans="1:17" hidden="1" x14ac:dyDescent="0.3">
      <c r="A1195" t="s">
        <v>2539</v>
      </c>
      <c r="B1195" t="s">
        <v>2540</v>
      </c>
      <c r="C1195" t="str">
        <f>IFERROR(VLOOKUP(Table1[[#This Row],[Ticker]],[1]!Table1[[Symbol]:[Industry]],2,FALSE),"-")</f>
        <v>-</v>
      </c>
      <c r="D1195" t="s">
        <v>59</v>
      </c>
      <c r="E1195">
        <v>1685.62986684</v>
      </c>
      <c r="F1195">
        <v>17.309999999999999</v>
      </c>
      <c r="G1195">
        <v>25.2846867380605</v>
      </c>
      <c r="H1195">
        <v>-0.61421100539747897</v>
      </c>
      <c r="I1195">
        <v>-22.156483379639301</v>
      </c>
      <c r="J1195">
        <v>-7.73228808824061</v>
      </c>
      <c r="K1195">
        <v>17.804136073340601</v>
      </c>
      <c r="L1195">
        <v>17.691847261044199</v>
      </c>
      <c r="M1195">
        <v>32.2224463835893</v>
      </c>
      <c r="N1195">
        <v>1.4269145610863201</v>
      </c>
      <c r="O1195">
        <v>62.045060658578798</v>
      </c>
      <c r="P1195">
        <v>56.651583710407202</v>
      </c>
      <c r="Q1195">
        <v>4.8691154767959996E-3</v>
      </c>
    </row>
    <row r="1196" spans="1:17" hidden="1" x14ac:dyDescent="0.3">
      <c r="A1196" t="s">
        <v>2541</v>
      </c>
      <c r="B1196" t="s">
        <v>2542</v>
      </c>
      <c r="C1196" t="str">
        <f>IFERROR(VLOOKUP(Table1[[#This Row],[Ticker]],[1]!Table1[[Symbol]:[Industry]],2,FALSE),"-")</f>
        <v>-</v>
      </c>
      <c r="D1196" t="s">
        <v>278</v>
      </c>
      <c r="E1196">
        <v>1682.46805812</v>
      </c>
      <c r="F1196">
        <v>68.13</v>
      </c>
      <c r="G1196">
        <v>-59.566268082619501</v>
      </c>
      <c r="H1196">
        <v>-6.1411794799230996</v>
      </c>
      <c r="I1196">
        <v>-31.847626133879999</v>
      </c>
      <c r="J1196">
        <v>-9.7224363420413802</v>
      </c>
      <c r="K1196">
        <v>67.205701419007298</v>
      </c>
      <c r="L1196">
        <v>77.528986199553202</v>
      </c>
      <c r="M1196">
        <v>48.8052772673786</v>
      </c>
      <c r="N1196">
        <v>1.4599262971803899</v>
      </c>
      <c r="O1196">
        <v>71.657126082489299</v>
      </c>
      <c r="P1196">
        <v>38.757637474541703</v>
      </c>
    </row>
    <row r="1197" spans="1:17" hidden="1" x14ac:dyDescent="0.3">
      <c r="A1197" t="s">
        <v>2543</v>
      </c>
      <c r="B1197" t="s">
        <v>2544</v>
      </c>
      <c r="C1197" t="str">
        <f>IFERROR(VLOOKUP(Table1[[#This Row],[Ticker]],[1]!Table1[[Symbol]:[Industry]],2,FALSE),"-")</f>
        <v>-</v>
      </c>
      <c r="D1197" t="s">
        <v>381</v>
      </c>
      <c r="E1197">
        <v>1681.29925177</v>
      </c>
      <c r="F1197">
        <v>111.7</v>
      </c>
      <c r="G1197">
        <v>78.773463827843699</v>
      </c>
      <c r="H1197">
        <v>6.8816482078530496</v>
      </c>
      <c r="I1197">
        <v>-3.5623175696552098</v>
      </c>
      <c r="J1197">
        <v>7.1239659372322199</v>
      </c>
      <c r="K1197">
        <v>103.603728984203</v>
      </c>
      <c r="L1197">
        <v>93.429437750550505</v>
      </c>
      <c r="M1197">
        <v>60.343539503949899</v>
      </c>
      <c r="N1197">
        <v>2.2787929504324098</v>
      </c>
      <c r="O1197">
        <v>12.3992837958818</v>
      </c>
      <c r="P1197">
        <v>105.89861751152</v>
      </c>
      <c r="Q1197">
        <v>8.7315367436146998E-2</v>
      </c>
    </row>
    <row r="1198" spans="1:17" hidden="1" x14ac:dyDescent="0.3">
      <c r="A1198" t="s">
        <v>2545</v>
      </c>
      <c r="B1198" t="s">
        <v>2546</v>
      </c>
      <c r="C1198" t="str">
        <f>IFERROR(VLOOKUP(Table1[[#This Row],[Ticker]],[1]!Table1[[Symbol]:[Industry]],2,FALSE),"-")</f>
        <v>-</v>
      </c>
      <c r="E1198">
        <v>1677.4211142500001</v>
      </c>
      <c r="F1198">
        <v>811.3</v>
      </c>
      <c r="G1198">
        <v>257.48991875300902</v>
      </c>
      <c r="H1198">
        <v>-11.425070695498301</v>
      </c>
      <c r="I1198">
        <v>153.16100447601599</v>
      </c>
      <c r="J1198">
        <v>-5.6002116658562198</v>
      </c>
      <c r="K1198">
        <v>843.30954123935203</v>
      </c>
      <c r="L1198">
        <v>603.79569641236696</v>
      </c>
      <c r="M1198">
        <v>36.041739440412599</v>
      </c>
      <c r="N1198">
        <v>0.68318500256303805</v>
      </c>
      <c r="O1198">
        <v>20.793787748058602</v>
      </c>
      <c r="P1198">
        <v>343.45449576386898</v>
      </c>
      <c r="Q1198">
        <v>0.28495072047831699</v>
      </c>
    </row>
    <row r="1199" spans="1:17" hidden="1" x14ac:dyDescent="0.3">
      <c r="A1199" t="s">
        <v>2547</v>
      </c>
      <c r="B1199" t="s">
        <v>2548</v>
      </c>
      <c r="C1199" t="str">
        <f>IFERROR(VLOOKUP(Table1[[#This Row],[Ticker]],[1]!Table1[[Symbol]:[Industry]],2,FALSE),"-")</f>
        <v>-</v>
      </c>
      <c r="D1199" t="s">
        <v>375</v>
      </c>
      <c r="E1199">
        <v>1659.2601315500001</v>
      </c>
      <c r="F1199">
        <v>684.25</v>
      </c>
      <c r="G1199">
        <v>-32.753867904766999</v>
      </c>
      <c r="H1199">
        <v>-4.63881408847132</v>
      </c>
      <c r="I1199">
        <v>-15.640412737948299</v>
      </c>
      <c r="J1199">
        <v>-4.5636227024710596</v>
      </c>
      <c r="K1199">
        <v>687.92544561336899</v>
      </c>
      <c r="L1199">
        <v>706.37766145789794</v>
      </c>
      <c r="M1199">
        <v>44.0485343420021</v>
      </c>
      <c r="N1199">
        <v>0.92635006343069304</v>
      </c>
      <c r="O1199">
        <v>34.453781512604998</v>
      </c>
      <c r="P1199">
        <v>9.3051118210862604</v>
      </c>
      <c r="Q1199">
        <v>2.2368064197942E-2</v>
      </c>
    </row>
    <row r="1200" spans="1:17" hidden="1" x14ac:dyDescent="0.3">
      <c r="A1200" t="s">
        <v>2549</v>
      </c>
      <c r="B1200" t="s">
        <v>2550</v>
      </c>
      <c r="C1200" t="str">
        <f>IFERROR(VLOOKUP(Table1[[#This Row],[Ticker]],[1]!Table1[[Symbol]:[Industry]],2,FALSE),"-")</f>
        <v>-</v>
      </c>
      <c r="D1200" t="s">
        <v>866</v>
      </c>
      <c r="E1200">
        <v>1658.7865919999999</v>
      </c>
      <c r="F1200">
        <v>467.2</v>
      </c>
      <c r="G1200">
        <v>58.508931247134697</v>
      </c>
      <c r="H1200">
        <v>7.4172326863742803</v>
      </c>
      <c r="I1200">
        <v>32.867245164413603</v>
      </c>
      <c r="J1200">
        <v>1.76699395217699</v>
      </c>
      <c r="K1200">
        <v>407.50719244560798</v>
      </c>
      <c r="L1200">
        <v>338.81192959905297</v>
      </c>
      <c r="M1200">
        <v>58.388453818005999</v>
      </c>
      <c r="N1200">
        <v>0.72935466719977704</v>
      </c>
      <c r="O1200">
        <v>6.59246575342467</v>
      </c>
      <c r="P1200">
        <v>86.656012784658401</v>
      </c>
      <c r="Q1200">
        <v>0.115504432768711</v>
      </c>
    </row>
    <row r="1201" spans="1:17" hidden="1" x14ac:dyDescent="0.3">
      <c r="A1201" t="s">
        <v>2551</v>
      </c>
      <c r="B1201" t="s">
        <v>2552</v>
      </c>
      <c r="C1201" t="str">
        <f>IFERROR(VLOOKUP(Table1[[#This Row],[Ticker]],[1]!Table1[[Symbol]:[Industry]],2,FALSE),"-")</f>
        <v>-</v>
      </c>
      <c r="D1201" t="s">
        <v>230</v>
      </c>
      <c r="E1201">
        <v>1655.3322874999999</v>
      </c>
      <c r="F1201">
        <v>527.04999999999995</v>
      </c>
      <c r="G1201">
        <v>13.652743752104</v>
      </c>
      <c r="H1201">
        <v>13.6725186277557</v>
      </c>
      <c r="I1201">
        <v>14.497475697103001</v>
      </c>
      <c r="J1201">
        <v>2.1587009028273698</v>
      </c>
      <c r="K1201">
        <v>451.52115113525502</v>
      </c>
      <c r="L1201">
        <v>402.61473933967</v>
      </c>
      <c r="M1201">
        <v>70.254753430312803</v>
      </c>
      <c r="N1201">
        <v>1.94789895822852</v>
      </c>
      <c r="O1201">
        <v>4.1457167251683904</v>
      </c>
      <c r="P1201">
        <v>76.743796109993198</v>
      </c>
      <c r="Q1201">
        <v>0.123558321410576</v>
      </c>
    </row>
    <row r="1202" spans="1:17" hidden="1" x14ac:dyDescent="0.3">
      <c r="A1202" t="s">
        <v>2553</v>
      </c>
      <c r="B1202" t="s">
        <v>2554</v>
      </c>
      <c r="C1202" t="str">
        <f>IFERROR(VLOOKUP(Table1[[#This Row],[Ticker]],[1]!Table1[[Symbol]:[Industry]],2,FALSE),"-")</f>
        <v>-</v>
      </c>
      <c r="D1202" t="s">
        <v>286</v>
      </c>
      <c r="E1202">
        <v>1642.8756683080001</v>
      </c>
      <c r="F1202">
        <v>24.92</v>
      </c>
      <c r="G1202">
        <v>65.134889167210304</v>
      </c>
      <c r="H1202">
        <v>-13.704066077861199</v>
      </c>
      <c r="I1202">
        <v>-18.630439374250901</v>
      </c>
      <c r="J1202">
        <v>-8.7601623972480702</v>
      </c>
      <c r="K1202">
        <v>26.681832228411398</v>
      </c>
      <c r="L1202">
        <v>25.374791156761301</v>
      </c>
      <c r="M1202">
        <v>31.3455571937427</v>
      </c>
      <c r="N1202">
        <v>0.65772989818048</v>
      </c>
      <c r="O1202">
        <v>68.539325842696599</v>
      </c>
      <c r="P1202">
        <v>107.666666666666</v>
      </c>
      <c r="Q1202">
        <v>8.0394258101818994E-2</v>
      </c>
    </row>
    <row r="1203" spans="1:17" hidden="1" x14ac:dyDescent="0.3">
      <c r="A1203" t="s">
        <v>2555</v>
      </c>
      <c r="B1203" t="s">
        <v>2556</v>
      </c>
      <c r="C1203" t="str">
        <f>IFERROR(VLOOKUP(Table1[[#This Row],[Ticker]],[1]!Table1[[Symbol]:[Industry]],2,FALSE),"-")</f>
        <v>-</v>
      </c>
      <c r="D1203" t="s">
        <v>80</v>
      </c>
      <c r="E1203">
        <v>1642.258913698</v>
      </c>
      <c r="F1203">
        <v>111.41</v>
      </c>
      <c r="G1203">
        <v>14.646637241696</v>
      </c>
      <c r="H1203">
        <v>1.1206018538275599</v>
      </c>
      <c r="I1203">
        <v>6.59512279608124</v>
      </c>
      <c r="J1203">
        <v>-1.8718069973268801</v>
      </c>
      <c r="K1203">
        <v>108.367085048116</v>
      </c>
      <c r="L1203">
        <v>101.214713228134</v>
      </c>
      <c r="M1203">
        <v>61.662661819018403</v>
      </c>
      <c r="N1203">
        <v>1.6612781314785701</v>
      </c>
      <c r="O1203">
        <v>11.2108428327798</v>
      </c>
      <c r="P1203">
        <v>47.075907590759002</v>
      </c>
      <c r="Q1203">
        <v>3.0879143377479999E-3</v>
      </c>
    </row>
    <row r="1204" spans="1:17" hidden="1" x14ac:dyDescent="0.3">
      <c r="A1204" t="s">
        <v>2557</v>
      </c>
      <c r="B1204" t="s">
        <v>2558</v>
      </c>
      <c r="C1204" t="str">
        <f>IFERROR(VLOOKUP(Table1[[#This Row],[Ticker]],[1]!Table1[[Symbol]:[Industry]],2,FALSE),"-")</f>
        <v>-</v>
      </c>
      <c r="D1204" t="s">
        <v>302</v>
      </c>
      <c r="E1204">
        <v>1641.0628484459901</v>
      </c>
      <c r="F1204">
        <v>29.61</v>
      </c>
      <c r="G1204">
        <v>-23.9231031004873</v>
      </c>
      <c r="H1204">
        <v>-4.1848879956694498</v>
      </c>
      <c r="I1204">
        <v>-24.29743331261</v>
      </c>
      <c r="J1204">
        <v>-5.4245625736667504</v>
      </c>
      <c r="K1204">
        <v>29.985492519340699</v>
      </c>
      <c r="L1204">
        <v>32.163439357804002</v>
      </c>
      <c r="M1204">
        <v>46.454079571108998</v>
      </c>
      <c r="N1204">
        <v>1.5137684167079299</v>
      </c>
      <c r="O1204">
        <v>54.677473826409901</v>
      </c>
      <c r="P1204">
        <v>31.6</v>
      </c>
      <c r="Q1204">
        <v>-4.7520948052177998E-2</v>
      </c>
    </row>
    <row r="1205" spans="1:17" hidden="1" x14ac:dyDescent="0.3">
      <c r="A1205" t="s">
        <v>2559</v>
      </c>
      <c r="B1205" t="s">
        <v>2560</v>
      </c>
      <c r="C1205" t="str">
        <f>IFERROR(VLOOKUP(Table1[[#This Row],[Ticker]],[1]!Table1[[Symbol]:[Industry]],2,FALSE),"-")</f>
        <v>-</v>
      </c>
      <c r="D1205" t="s">
        <v>101</v>
      </c>
      <c r="E1205">
        <v>1640.1177879899999</v>
      </c>
      <c r="F1205">
        <v>110.55</v>
      </c>
      <c r="G1205">
        <v>85.264769633553698</v>
      </c>
      <c r="H1205">
        <v>-8.1086314861140902</v>
      </c>
      <c r="I1205">
        <v>-18.391002926634901</v>
      </c>
      <c r="J1205">
        <v>3.03239805309097</v>
      </c>
      <c r="K1205">
        <v>111.852690046013</v>
      </c>
      <c r="L1205">
        <v>108.64593230621701</v>
      </c>
      <c r="M1205">
        <v>56.343286490385999</v>
      </c>
      <c r="N1205">
        <v>1.0540546795378101</v>
      </c>
      <c r="O1205">
        <v>43.781094527363102</v>
      </c>
      <c r="P1205">
        <v>123.333333333333</v>
      </c>
      <c r="Q1205">
        <v>9.5686268587722001E-2</v>
      </c>
    </row>
    <row r="1206" spans="1:17" hidden="1" x14ac:dyDescent="0.3">
      <c r="A1206" t="s">
        <v>2561</v>
      </c>
      <c r="B1206" t="s">
        <v>2562</v>
      </c>
      <c r="C1206" t="str">
        <f>IFERROR(VLOOKUP(Table1[[#This Row],[Ticker]],[1]!Table1[[Symbol]:[Industry]],2,FALSE),"-")</f>
        <v>-</v>
      </c>
      <c r="D1206" t="s">
        <v>278</v>
      </c>
      <c r="E1206">
        <v>1630.7314689249999</v>
      </c>
      <c r="F1206">
        <v>55.25</v>
      </c>
      <c r="G1206">
        <v>0.60023394901078198</v>
      </c>
      <c r="H1206">
        <v>2.17966828210026</v>
      </c>
      <c r="I1206">
        <v>-13.4880163805351</v>
      </c>
      <c r="J1206">
        <v>-11.269290815840799</v>
      </c>
      <c r="K1206">
        <v>55.070836181083102</v>
      </c>
      <c r="L1206">
        <v>54.619396042542299</v>
      </c>
      <c r="M1206">
        <v>40.568889761144398</v>
      </c>
      <c r="N1206">
        <v>1.24322261060683</v>
      </c>
      <c r="O1206">
        <v>31.040723981900399</v>
      </c>
      <c r="P1206">
        <v>30</v>
      </c>
      <c r="Q1206">
        <v>1.8721432169898002E-2</v>
      </c>
    </row>
    <row r="1207" spans="1:17" hidden="1" x14ac:dyDescent="0.3">
      <c r="A1207" t="s">
        <v>2563</v>
      </c>
      <c r="B1207" t="s">
        <v>2564</v>
      </c>
      <c r="C1207" t="str">
        <f>IFERROR(VLOOKUP(Table1[[#This Row],[Ticker]],[1]!Table1[[Symbol]:[Industry]],2,FALSE),"-")</f>
        <v>-</v>
      </c>
      <c r="D1207" t="s">
        <v>197</v>
      </c>
      <c r="E1207">
        <v>1627.607810215</v>
      </c>
      <c r="F1207">
        <v>1025.95</v>
      </c>
      <c r="G1207">
        <v>141.34961894715701</v>
      </c>
      <c r="H1207">
        <v>5.9318977841176403</v>
      </c>
      <c r="I1207">
        <v>138.10582303194599</v>
      </c>
      <c r="J1207">
        <v>-7.7194167030073597</v>
      </c>
      <c r="K1207">
        <v>884.82052026373594</v>
      </c>
      <c r="L1207">
        <v>650.51292577226195</v>
      </c>
      <c r="M1207">
        <v>64.410363825801497</v>
      </c>
      <c r="N1207">
        <v>0.54237488877916595</v>
      </c>
      <c r="O1207">
        <v>5.1659437594424498</v>
      </c>
      <c r="P1207">
        <v>201.70563152477499</v>
      </c>
      <c r="Q1207">
        <v>0.180462204266509</v>
      </c>
    </row>
    <row r="1208" spans="1:17" hidden="1" x14ac:dyDescent="0.3">
      <c r="A1208" t="s">
        <v>2565</v>
      </c>
      <c r="B1208" t="s">
        <v>2566</v>
      </c>
      <c r="C1208" t="str">
        <f>IFERROR(VLOOKUP(Table1[[#This Row],[Ticker]],[1]!Table1[[Symbol]:[Industry]],2,FALSE),"-")</f>
        <v>-</v>
      </c>
      <c r="D1208" t="s">
        <v>2567</v>
      </c>
      <c r="E1208">
        <v>1626.3279199999999</v>
      </c>
      <c r="F1208">
        <v>165.2</v>
      </c>
      <c r="G1208">
        <v>32.979037293347801</v>
      </c>
      <c r="H1208">
        <v>-16.700039232223599</v>
      </c>
      <c r="I1208">
        <v>66.436405545535095</v>
      </c>
      <c r="J1208">
        <v>-4.2014978489711297</v>
      </c>
      <c r="K1208">
        <v>170.32599724507199</v>
      </c>
      <c r="M1208">
        <v>40.886744489601703</v>
      </c>
      <c r="N1208">
        <v>1.7559349605450301</v>
      </c>
      <c r="O1208">
        <v>50.211864406779597</v>
      </c>
      <c r="P1208">
        <v>85.931344963421495</v>
      </c>
    </row>
    <row r="1209" spans="1:17" hidden="1" x14ac:dyDescent="0.3">
      <c r="A1209" t="s">
        <v>2568</v>
      </c>
      <c r="B1209" t="s">
        <v>2569</v>
      </c>
      <c r="C1209" t="str">
        <f>IFERROR(VLOOKUP(Table1[[#This Row],[Ticker]],[1]!Table1[[Symbol]:[Industry]],2,FALSE),"-")</f>
        <v>-</v>
      </c>
      <c r="D1209" t="s">
        <v>642</v>
      </c>
      <c r="E1209">
        <v>1619.751945</v>
      </c>
      <c r="F1209">
        <v>263.55</v>
      </c>
      <c r="G1209">
        <v>463.70014026549597</v>
      </c>
      <c r="H1209">
        <v>-9.1767933505885093</v>
      </c>
      <c r="I1209">
        <v>-2.0140001907746998</v>
      </c>
      <c r="J1209">
        <v>-8.4847096049460298</v>
      </c>
      <c r="K1209">
        <v>263.783312826106</v>
      </c>
      <c r="L1209">
        <v>216.87049653077901</v>
      </c>
      <c r="M1209">
        <v>44.137819152910197</v>
      </c>
      <c r="N1209">
        <v>1.25809310347366</v>
      </c>
      <c r="O1209">
        <v>18.099032441661901</v>
      </c>
      <c r="P1209">
        <v>517.93669402110197</v>
      </c>
      <c r="Q1209">
        <v>0.133880625170409</v>
      </c>
    </row>
    <row r="1210" spans="1:17" hidden="1" x14ac:dyDescent="0.3">
      <c r="A1210" t="s">
        <v>2570</v>
      </c>
      <c r="B1210" t="s">
        <v>2571</v>
      </c>
      <c r="C1210" t="str">
        <f>IFERROR(VLOOKUP(Table1[[#This Row],[Ticker]],[1]!Table1[[Symbol]:[Industry]],2,FALSE),"-")</f>
        <v>-</v>
      </c>
      <c r="D1210" t="s">
        <v>46</v>
      </c>
      <c r="E1210">
        <v>1618.3423125299901</v>
      </c>
      <c r="F1210">
        <v>72.3</v>
      </c>
      <c r="G1210">
        <v>42.978544351932698</v>
      </c>
      <c r="H1210">
        <v>9.0896936725287691</v>
      </c>
      <c r="I1210">
        <v>-7.0360949983849901</v>
      </c>
      <c r="J1210">
        <v>-4.1663741842382702</v>
      </c>
      <c r="K1210">
        <v>69.756964622415097</v>
      </c>
      <c r="L1210">
        <v>66.912375757678902</v>
      </c>
      <c r="M1210">
        <v>49.945780118806098</v>
      </c>
      <c r="N1210">
        <v>1.48708478740831</v>
      </c>
      <c r="O1210">
        <v>28.8381742738589</v>
      </c>
      <c r="P1210">
        <v>76.341463414634106</v>
      </c>
      <c r="Q1210">
        <v>0.116237875299382</v>
      </c>
    </row>
    <row r="1211" spans="1:17" hidden="1" x14ac:dyDescent="0.3">
      <c r="A1211" t="s">
        <v>2572</v>
      </c>
      <c r="B1211" t="s">
        <v>2573</v>
      </c>
      <c r="C1211" t="str">
        <f>IFERROR(VLOOKUP(Table1[[#This Row],[Ticker]],[1]!Table1[[Symbol]:[Industry]],2,FALSE),"-")</f>
        <v>-</v>
      </c>
      <c r="D1211" t="s">
        <v>381</v>
      </c>
      <c r="E1211">
        <v>1617.8164750000001</v>
      </c>
      <c r="F1211">
        <v>2711.5</v>
      </c>
      <c r="G1211">
        <v>197.95936682586901</v>
      </c>
      <c r="H1211">
        <v>11.9044445604366</v>
      </c>
      <c r="I1211">
        <v>71.481748357984699</v>
      </c>
      <c r="J1211">
        <v>1.2997887069093399</v>
      </c>
      <c r="K1211">
        <v>2355.7194493204202</v>
      </c>
      <c r="L1211">
        <v>1797.9868903621</v>
      </c>
      <c r="M1211">
        <v>64.281715738743301</v>
      </c>
      <c r="N1211">
        <v>0.48693256925110501</v>
      </c>
      <c r="O1211">
        <v>8.7958694449566703</v>
      </c>
      <c r="P1211">
        <v>238.49322763872399</v>
      </c>
      <c r="Q1211">
        <v>0.114154841560971</v>
      </c>
    </row>
    <row r="1212" spans="1:17" hidden="1" x14ac:dyDescent="0.3">
      <c r="A1212" t="s">
        <v>2574</v>
      </c>
      <c r="B1212" t="s">
        <v>2575</v>
      </c>
      <c r="C1212" t="str">
        <f>IFERROR(VLOOKUP(Table1[[#This Row],[Ticker]],[1]!Table1[[Symbol]:[Industry]],2,FALSE),"-")</f>
        <v>-</v>
      </c>
      <c r="D1212" t="s">
        <v>230</v>
      </c>
      <c r="E1212">
        <v>1609.01</v>
      </c>
      <c r="F1212">
        <v>1237.7</v>
      </c>
      <c r="G1212">
        <v>63.696981597875499</v>
      </c>
      <c r="H1212">
        <v>-2.4638951376903</v>
      </c>
      <c r="I1212">
        <v>62.905243169611502</v>
      </c>
      <c r="J1212">
        <v>-7.4957877337232999</v>
      </c>
      <c r="K1212">
        <v>1176.93350447394</v>
      </c>
      <c r="L1212">
        <v>909.49112622961604</v>
      </c>
      <c r="M1212">
        <v>46.7311114234722</v>
      </c>
      <c r="N1212">
        <v>0.568818107273663</v>
      </c>
      <c r="O1212">
        <v>19.552395572432701</v>
      </c>
      <c r="P1212">
        <v>105.257048092869</v>
      </c>
      <c r="Q1212">
        <v>7.5873443172226995E-2</v>
      </c>
    </row>
    <row r="1213" spans="1:17" hidden="1" x14ac:dyDescent="0.3">
      <c r="A1213" t="s">
        <v>2576</v>
      </c>
      <c r="B1213" t="s">
        <v>2577</v>
      </c>
      <c r="C1213" t="str">
        <f>IFERROR(VLOOKUP(Table1[[#This Row],[Ticker]],[1]!Table1[[Symbol]:[Industry]],2,FALSE),"-")</f>
        <v>-</v>
      </c>
      <c r="D1213" t="s">
        <v>1258</v>
      </c>
      <c r="E1213">
        <v>1607.8050048749999</v>
      </c>
      <c r="F1213">
        <v>227.13</v>
      </c>
      <c r="G1213">
        <v>11.3897421186924</v>
      </c>
      <c r="H1213">
        <v>-9.2629868057424396</v>
      </c>
      <c r="I1213">
        <v>29.610287951161901</v>
      </c>
      <c r="J1213">
        <v>-5.8215866604323496</v>
      </c>
      <c r="K1213">
        <v>231.32946136051001</v>
      </c>
      <c r="L1213">
        <v>202.17197766379601</v>
      </c>
      <c r="M1213">
        <v>36.5753369510116</v>
      </c>
      <c r="N1213">
        <v>0.35448926960219301</v>
      </c>
      <c r="O1213">
        <v>25.2146347906485</v>
      </c>
      <c r="P1213">
        <v>64.2893309222423</v>
      </c>
      <c r="Q1213">
        <v>0.20126036170143799</v>
      </c>
    </row>
    <row r="1214" spans="1:17" hidden="1" x14ac:dyDescent="0.3">
      <c r="A1214" t="s">
        <v>2578</v>
      </c>
      <c r="B1214" t="s">
        <v>2579</v>
      </c>
      <c r="C1214" t="str">
        <f>IFERROR(VLOOKUP(Table1[[#This Row],[Ticker]],[1]!Table1[[Symbol]:[Industry]],2,FALSE),"-")</f>
        <v>-</v>
      </c>
      <c r="D1214" t="s">
        <v>391</v>
      </c>
      <c r="E1214">
        <v>1600.9069419</v>
      </c>
      <c r="F1214">
        <v>513</v>
      </c>
      <c r="G1214">
        <v>16.478967924087002</v>
      </c>
      <c r="H1214">
        <v>-8.1359693097644694</v>
      </c>
      <c r="I1214">
        <v>-17.7489879837416</v>
      </c>
      <c r="J1214">
        <v>-5.9092883828315204</v>
      </c>
      <c r="K1214">
        <v>527.29332303850697</v>
      </c>
      <c r="L1214">
        <v>509.58190706037402</v>
      </c>
      <c r="M1214">
        <v>35.9796392621245</v>
      </c>
      <c r="N1214">
        <v>0.43824962709704102</v>
      </c>
      <c r="O1214">
        <v>47.846003898635402</v>
      </c>
      <c r="P1214">
        <v>44.466347507744203</v>
      </c>
      <c r="Q1214">
        <v>7.6524902747599995E-4</v>
      </c>
    </row>
    <row r="1215" spans="1:17" hidden="1" x14ac:dyDescent="0.3">
      <c r="A1215" t="s">
        <v>2580</v>
      </c>
      <c r="B1215" t="s">
        <v>2581</v>
      </c>
      <c r="C1215" t="str">
        <f>IFERROR(VLOOKUP(Table1[[#This Row],[Ticker]],[1]!Table1[[Symbol]:[Industry]],2,FALSE),"-")</f>
        <v>-</v>
      </c>
      <c r="D1215" t="s">
        <v>162</v>
      </c>
      <c r="E1215">
        <v>1600.0395558</v>
      </c>
      <c r="F1215">
        <v>676.7</v>
      </c>
      <c r="G1215">
        <v>-66.765061555802006</v>
      </c>
      <c r="H1215">
        <v>14.9735283872797</v>
      </c>
      <c r="I1215">
        <v>-29.722115111601301</v>
      </c>
      <c r="J1215">
        <v>-7.92112170161215</v>
      </c>
      <c r="K1215">
        <v>612.17601322555402</v>
      </c>
      <c r="L1215">
        <v>745.85486570093201</v>
      </c>
      <c r="M1215">
        <v>59.500137148670198</v>
      </c>
      <c r="N1215">
        <v>2.7756449032097099</v>
      </c>
      <c r="O1215">
        <v>103.04418501551601</v>
      </c>
      <c r="P1215">
        <v>49.134986225895297</v>
      </c>
      <c r="Q1215">
        <v>0.132500288661412</v>
      </c>
    </row>
    <row r="1216" spans="1:17" hidden="1" x14ac:dyDescent="0.3">
      <c r="A1216" t="s">
        <v>2582</v>
      </c>
      <c r="B1216" t="s">
        <v>2583</v>
      </c>
      <c r="C1216" t="str">
        <f>IFERROR(VLOOKUP(Table1[[#This Row],[Ticker]],[1]!Table1[[Symbol]:[Industry]],2,FALSE),"-")</f>
        <v>-</v>
      </c>
      <c r="D1216" t="s">
        <v>46</v>
      </c>
      <c r="E1216">
        <v>1593.3465199049999</v>
      </c>
      <c r="F1216">
        <v>165.45</v>
      </c>
      <c r="G1216">
        <v>197.85434618078401</v>
      </c>
      <c r="H1216">
        <v>33.494599476767597</v>
      </c>
      <c r="I1216">
        <v>-3.78090496589305</v>
      </c>
      <c r="J1216">
        <v>-17.0268856273245</v>
      </c>
      <c r="K1216">
        <v>144.012418787808</v>
      </c>
      <c r="L1216">
        <v>120.617913679807</v>
      </c>
      <c r="M1216">
        <v>52.251007190537202</v>
      </c>
      <c r="N1216">
        <v>1.29201111391291</v>
      </c>
      <c r="O1216">
        <v>19.0752493200362</v>
      </c>
      <c r="P1216">
        <v>251.64718384697099</v>
      </c>
      <c r="Q1216">
        <v>0.14082544427869001</v>
      </c>
    </row>
    <row r="1217" spans="1:17" hidden="1" x14ac:dyDescent="0.3">
      <c r="A1217" t="s">
        <v>2584</v>
      </c>
      <c r="B1217" t="s">
        <v>2585</v>
      </c>
      <c r="C1217" t="str">
        <f>IFERROR(VLOOKUP(Table1[[#This Row],[Ticker]],[1]!Table1[[Symbol]:[Industry]],2,FALSE),"-")</f>
        <v>-</v>
      </c>
      <c r="D1217" t="s">
        <v>218</v>
      </c>
      <c r="E1217">
        <v>1591.7999847399999</v>
      </c>
      <c r="F1217">
        <v>900.2</v>
      </c>
      <c r="G1217">
        <v>124.89509544138301</v>
      </c>
      <c r="H1217">
        <v>13.203426215397</v>
      </c>
      <c r="I1217">
        <v>109.74213839586</v>
      </c>
      <c r="J1217">
        <v>-5.3274978853235604</v>
      </c>
      <c r="K1217">
        <v>794.58287040733796</v>
      </c>
      <c r="L1217">
        <v>617.64755636350401</v>
      </c>
      <c r="M1217">
        <v>66.263407796965794</v>
      </c>
      <c r="N1217">
        <v>1.92575918979435</v>
      </c>
      <c r="O1217">
        <v>5.5321039768939997</v>
      </c>
      <c r="P1217">
        <v>185.551149881046</v>
      </c>
      <c r="Q1217">
        <v>0.15721696394818899</v>
      </c>
    </row>
    <row r="1218" spans="1:17" hidden="1" x14ac:dyDescent="0.3">
      <c r="A1218" t="s">
        <v>2586</v>
      </c>
      <c r="B1218" t="s">
        <v>2587</v>
      </c>
      <c r="C1218" t="str">
        <f>IFERROR(VLOOKUP(Table1[[#This Row],[Ticker]],[1]!Table1[[Symbol]:[Industry]],2,FALSE),"-")</f>
        <v>-</v>
      </c>
      <c r="D1218" t="s">
        <v>542</v>
      </c>
      <c r="E1218">
        <v>1590.3048713339999</v>
      </c>
      <c r="F1218">
        <v>92.46</v>
      </c>
      <c r="G1218">
        <v>13.215824105288</v>
      </c>
      <c r="H1218">
        <v>10.5943665240196</v>
      </c>
      <c r="I1218">
        <v>4.1118393554227097</v>
      </c>
      <c r="J1218">
        <v>-6.2200669596316702</v>
      </c>
      <c r="K1218">
        <v>82.927214124900999</v>
      </c>
      <c r="L1218">
        <v>75.418128866307299</v>
      </c>
      <c r="M1218">
        <v>55.446171579227197</v>
      </c>
      <c r="N1218">
        <v>1.4634377826065099</v>
      </c>
      <c r="O1218">
        <v>7.3977936404931999</v>
      </c>
      <c r="P1218">
        <v>65.254691689007998</v>
      </c>
      <c r="Q1218">
        <v>-2.9932373782789999E-3</v>
      </c>
    </row>
    <row r="1219" spans="1:17" hidden="1" x14ac:dyDescent="0.3">
      <c r="A1219" t="s">
        <v>2588</v>
      </c>
      <c r="B1219" t="s">
        <v>2589</v>
      </c>
      <c r="C1219" t="str">
        <f>IFERROR(VLOOKUP(Table1[[#This Row],[Ticker]],[1]!Table1[[Symbol]:[Industry]],2,FALSE),"-")</f>
        <v>-</v>
      </c>
      <c r="D1219" t="s">
        <v>278</v>
      </c>
      <c r="E1219">
        <v>1583.45996137</v>
      </c>
      <c r="F1219">
        <v>116.83</v>
      </c>
      <c r="G1219">
        <v>-21.871038596781901</v>
      </c>
      <c r="H1219">
        <v>6.2800808530232404</v>
      </c>
      <c r="I1219">
        <v>-4.6629079423379496</v>
      </c>
      <c r="J1219">
        <v>-9.4099191101693105</v>
      </c>
      <c r="K1219">
        <v>110.339054552045</v>
      </c>
      <c r="L1219">
        <v>110.050027763396</v>
      </c>
      <c r="M1219">
        <v>50.908311429940802</v>
      </c>
      <c r="N1219">
        <v>1.9334469403340599</v>
      </c>
      <c r="O1219">
        <v>10.408285543096801</v>
      </c>
      <c r="P1219">
        <v>26.989130434782599</v>
      </c>
      <c r="Q1219">
        <v>-3.7151276979801001E-2</v>
      </c>
    </row>
    <row r="1220" spans="1:17" hidden="1" x14ac:dyDescent="0.3">
      <c r="A1220" t="s">
        <v>2590</v>
      </c>
      <c r="B1220" t="s">
        <v>2591</v>
      </c>
      <c r="C1220" t="str">
        <f>IFERROR(VLOOKUP(Table1[[#This Row],[Ticker]],[1]!Table1[[Symbol]:[Industry]],2,FALSE),"-")</f>
        <v>-</v>
      </c>
      <c r="D1220" t="s">
        <v>46</v>
      </c>
      <c r="E1220">
        <v>1582.9182920000001</v>
      </c>
      <c r="F1220">
        <v>272.11</v>
      </c>
      <c r="G1220">
        <v>299.279827171303</v>
      </c>
      <c r="H1220">
        <v>4.7668512401149101</v>
      </c>
      <c r="I1220">
        <v>55.622075103042498</v>
      </c>
      <c r="J1220">
        <v>0.77024031192560005</v>
      </c>
      <c r="K1220">
        <v>237.63229052004201</v>
      </c>
      <c r="L1220">
        <v>176.94345869583</v>
      </c>
      <c r="M1220">
        <v>58.821060432358898</v>
      </c>
      <c r="N1220">
        <v>0.89301028527440895</v>
      </c>
      <c r="O1220">
        <v>5.4720517437800904</v>
      </c>
      <c r="P1220">
        <v>343.89885807503998</v>
      </c>
      <c r="Q1220">
        <v>0.17381277924372601</v>
      </c>
    </row>
    <row r="1221" spans="1:17" hidden="1" x14ac:dyDescent="0.3">
      <c r="A1221" t="s">
        <v>2592</v>
      </c>
      <c r="B1221" t="s">
        <v>2593</v>
      </c>
      <c r="C1221" t="str">
        <f>IFERROR(VLOOKUP(Table1[[#This Row],[Ticker]],[1]!Table1[[Symbol]:[Industry]],2,FALSE),"-")</f>
        <v>-</v>
      </c>
      <c r="E1221">
        <v>1573.2151684999999</v>
      </c>
      <c r="F1221">
        <v>807.85</v>
      </c>
      <c r="G1221">
        <v>325.94398675876897</v>
      </c>
      <c r="H1221">
        <v>47.131245349308898</v>
      </c>
      <c r="I1221">
        <v>79.099153693492894</v>
      </c>
      <c r="J1221">
        <v>-15.089331940905</v>
      </c>
      <c r="K1221">
        <v>572.32968826647698</v>
      </c>
      <c r="L1221">
        <v>454.78489444722101</v>
      </c>
      <c r="M1221">
        <v>67.8831513090729</v>
      </c>
      <c r="N1221">
        <v>2.97808988764044</v>
      </c>
      <c r="O1221">
        <v>12.520888778857399</v>
      </c>
      <c r="P1221">
        <v>366.96531791907501</v>
      </c>
    </row>
    <row r="1222" spans="1:17" hidden="1" x14ac:dyDescent="0.3">
      <c r="A1222" t="s">
        <v>2594</v>
      </c>
      <c r="B1222" t="s">
        <v>2595</v>
      </c>
      <c r="C1222" t="str">
        <f>IFERROR(VLOOKUP(Table1[[#This Row],[Ticker]],[1]!Table1[[Symbol]:[Industry]],2,FALSE),"-")</f>
        <v>-</v>
      </c>
      <c r="D1222" t="s">
        <v>391</v>
      </c>
      <c r="E1222">
        <v>1568.0142909900001</v>
      </c>
      <c r="F1222">
        <v>39.15</v>
      </c>
      <c r="G1222">
        <v>58.548964453625999</v>
      </c>
      <c r="H1222">
        <v>-10.509941230860001</v>
      </c>
      <c r="I1222">
        <v>27.3617553946935</v>
      </c>
      <c r="J1222">
        <v>-7.3094350408124704</v>
      </c>
      <c r="K1222">
        <v>38.805863668144298</v>
      </c>
      <c r="L1222">
        <v>33.435830582961898</v>
      </c>
      <c r="M1222">
        <v>43.9964543138991</v>
      </c>
      <c r="N1222">
        <v>0.60553053158429704</v>
      </c>
      <c r="O1222">
        <v>18.7739463601532</v>
      </c>
      <c r="P1222">
        <v>95.75</v>
      </c>
      <c r="Q1222">
        <v>-2.8415965908151999E-2</v>
      </c>
    </row>
    <row r="1223" spans="1:17" hidden="1" x14ac:dyDescent="0.3">
      <c r="A1223" t="s">
        <v>2596</v>
      </c>
      <c r="B1223" t="s">
        <v>2597</v>
      </c>
      <c r="C1223" t="str">
        <f>IFERROR(VLOOKUP(Table1[[#This Row],[Ticker]],[1]!Table1[[Symbol]:[Industry]],2,FALSE),"-")</f>
        <v>-</v>
      </c>
      <c r="D1223" t="s">
        <v>542</v>
      </c>
      <c r="E1223">
        <v>1567.5179942299901</v>
      </c>
      <c r="F1223">
        <v>1455.7</v>
      </c>
      <c r="G1223">
        <v>246.823784193199</v>
      </c>
      <c r="H1223">
        <v>-19.224751512377701</v>
      </c>
      <c r="I1223">
        <v>102.262862472034</v>
      </c>
      <c r="J1223">
        <v>-10.6647156524421</v>
      </c>
      <c r="K1223">
        <v>1532.21369828056</v>
      </c>
      <c r="L1223">
        <v>1177.14004515596</v>
      </c>
      <c r="M1223">
        <v>45.5379827296874</v>
      </c>
      <c r="N1223">
        <v>0.46393584492009399</v>
      </c>
      <c r="O1223">
        <v>51.775777976231304</v>
      </c>
      <c r="P1223">
        <v>352.92470441816999</v>
      </c>
      <c r="Q1223">
        <v>0.254779121869953</v>
      </c>
    </row>
    <row r="1224" spans="1:17" hidden="1" x14ac:dyDescent="0.3">
      <c r="A1224" t="s">
        <v>2598</v>
      </c>
      <c r="B1224" t="s">
        <v>2599</v>
      </c>
      <c r="C1224" t="str">
        <f>IFERROR(VLOOKUP(Table1[[#This Row],[Ticker]],[1]!Table1[[Symbol]:[Industry]],2,FALSE),"-")</f>
        <v>-</v>
      </c>
      <c r="D1224" t="s">
        <v>24</v>
      </c>
      <c r="E1224">
        <v>1567.4796960000001</v>
      </c>
      <c r="F1224">
        <v>348</v>
      </c>
      <c r="G1224">
        <v>-46.557418525097297</v>
      </c>
      <c r="H1224">
        <v>-2.2907730265017201</v>
      </c>
      <c r="I1224">
        <v>-30.248086433074501</v>
      </c>
      <c r="J1224">
        <v>-6.2352057700633496</v>
      </c>
      <c r="K1224">
        <v>347.168559971977</v>
      </c>
      <c r="M1224">
        <v>58.382600690746401</v>
      </c>
      <c r="N1224">
        <v>1.0415818994381201</v>
      </c>
      <c r="O1224">
        <v>34.7701149425287</v>
      </c>
      <c r="P1224">
        <v>11.7533718689788</v>
      </c>
    </row>
    <row r="1225" spans="1:17" hidden="1" x14ac:dyDescent="0.3">
      <c r="A1225" t="s">
        <v>2600</v>
      </c>
      <c r="B1225" t="s">
        <v>2601</v>
      </c>
      <c r="C1225" t="str">
        <f>IFERROR(VLOOKUP(Table1[[#This Row],[Ticker]],[1]!Table1[[Symbol]:[Industry]],2,FALSE),"-")</f>
        <v>-</v>
      </c>
      <c r="D1225" t="s">
        <v>72</v>
      </c>
      <c r="E1225">
        <v>1566.3704238</v>
      </c>
      <c r="F1225">
        <v>614.25</v>
      </c>
      <c r="G1225">
        <v>228.50038494310999</v>
      </c>
      <c r="H1225">
        <v>31.6752936714112</v>
      </c>
      <c r="I1225">
        <v>61.7384738357201</v>
      </c>
      <c r="J1225">
        <v>0.38706764282252498</v>
      </c>
      <c r="K1225">
        <v>496.03119891477797</v>
      </c>
      <c r="L1225">
        <v>387.34663035735502</v>
      </c>
      <c r="M1225">
        <v>74.666657460680796</v>
      </c>
      <c r="N1225">
        <v>1.4453725942695099</v>
      </c>
      <c r="O1225">
        <v>6.6341066341066401</v>
      </c>
      <c r="P1225">
        <v>261.32352941176401</v>
      </c>
      <c r="Q1225">
        <v>0.21077813815041199</v>
      </c>
    </row>
    <row r="1226" spans="1:17" hidden="1" x14ac:dyDescent="0.3">
      <c r="A1226" t="s">
        <v>2602</v>
      </c>
      <c r="B1226" t="s">
        <v>2603</v>
      </c>
      <c r="C1226" t="str">
        <f>IFERROR(VLOOKUP(Table1[[#This Row],[Ticker]],[1]!Table1[[Symbol]:[Industry]],2,FALSE),"-")</f>
        <v>-</v>
      </c>
      <c r="D1226" t="s">
        <v>119</v>
      </c>
      <c r="E1226">
        <v>1560.5285785799999</v>
      </c>
      <c r="F1226">
        <v>52.87</v>
      </c>
      <c r="G1226">
        <v>-23.073370766240402</v>
      </c>
      <c r="H1226">
        <v>-5.67401912950442</v>
      </c>
      <c r="I1226">
        <v>-30.263215026115301</v>
      </c>
      <c r="J1226">
        <v>-8.3469608990256106</v>
      </c>
      <c r="K1226">
        <v>55.967878887431702</v>
      </c>
      <c r="L1226">
        <v>58.055792745113003</v>
      </c>
      <c r="M1226">
        <v>35.192188681774603</v>
      </c>
      <c r="N1226">
        <v>0.81922312327491598</v>
      </c>
      <c r="O1226">
        <v>63.230565538112302</v>
      </c>
      <c r="P1226">
        <v>22.384259259259199</v>
      </c>
      <c r="Q1226">
        <v>5.4613777801115003E-2</v>
      </c>
    </row>
    <row r="1227" spans="1:17" hidden="1" x14ac:dyDescent="0.3">
      <c r="A1227" t="s">
        <v>2604</v>
      </c>
      <c r="B1227" t="s">
        <v>2605</v>
      </c>
      <c r="C1227" t="str">
        <f>IFERROR(VLOOKUP(Table1[[#This Row],[Ticker]],[1]!Table1[[Symbol]:[Industry]],2,FALSE),"-")</f>
        <v>-</v>
      </c>
      <c r="D1227" t="s">
        <v>40</v>
      </c>
      <c r="E1227">
        <v>1556.87275</v>
      </c>
      <c r="F1227">
        <v>46.37</v>
      </c>
      <c r="G1227">
        <v>-16.1000578771697</v>
      </c>
      <c r="H1227">
        <v>-13.421100145997499</v>
      </c>
      <c r="I1227">
        <v>-0.15786800952274899</v>
      </c>
      <c r="J1227">
        <v>-13.0078273762983</v>
      </c>
      <c r="K1227">
        <v>47.061621053656701</v>
      </c>
      <c r="L1227">
        <v>45.818845199280297</v>
      </c>
      <c r="M1227">
        <v>48.878246080151499</v>
      </c>
      <c r="N1227">
        <v>0.17347327700335199</v>
      </c>
      <c r="O1227">
        <v>71.209833944360497</v>
      </c>
      <c r="P1227">
        <v>36.3823529411764</v>
      </c>
      <c r="Q1227">
        <v>0.235813662486828</v>
      </c>
    </row>
    <row r="1228" spans="1:17" hidden="1" x14ac:dyDescent="0.3">
      <c r="A1228" t="s">
        <v>2606</v>
      </c>
      <c r="B1228" t="s">
        <v>2607</v>
      </c>
      <c r="C1228" t="str">
        <f>IFERROR(VLOOKUP(Table1[[#This Row],[Ticker]],[1]!Table1[[Symbol]:[Industry]],2,FALSE),"-")</f>
        <v>-</v>
      </c>
      <c r="D1228" t="s">
        <v>998</v>
      </c>
      <c r="E1228">
        <v>1554.6371613900001</v>
      </c>
      <c r="F1228">
        <v>368.35</v>
      </c>
      <c r="G1228">
        <v>1392.4116536398501</v>
      </c>
      <c r="H1228">
        <v>49.400569683728101</v>
      </c>
      <c r="I1228">
        <v>734.59136310820895</v>
      </c>
      <c r="J1228">
        <v>8.1910690856955295</v>
      </c>
      <c r="K1228">
        <v>249.39789015369601</v>
      </c>
      <c r="L1228">
        <v>131.92500777581</v>
      </c>
      <c r="M1228">
        <v>99.999997681858702</v>
      </c>
      <c r="N1228">
        <v>3.8947535856375102</v>
      </c>
      <c r="O1228">
        <v>0</v>
      </c>
      <c r="P1228">
        <v>1569.7642792384399</v>
      </c>
      <c r="Q1228">
        <v>0.202061575744448</v>
      </c>
    </row>
    <row r="1229" spans="1:17" hidden="1" x14ac:dyDescent="0.3">
      <c r="A1229" t="s">
        <v>2608</v>
      </c>
      <c r="B1229" t="s">
        <v>2609</v>
      </c>
      <c r="C1229" t="str">
        <f>IFERROR(VLOOKUP(Table1[[#This Row],[Ticker]],[1]!Table1[[Symbol]:[Industry]],2,FALSE),"-")</f>
        <v>-</v>
      </c>
      <c r="D1229" t="s">
        <v>347</v>
      </c>
      <c r="E1229">
        <v>1554.179970675</v>
      </c>
      <c r="F1229">
        <v>869.25</v>
      </c>
      <c r="G1229">
        <v>-50.243823862878799</v>
      </c>
      <c r="H1229">
        <v>5.0510621272669596</v>
      </c>
      <c r="I1229">
        <v>-26.882784812282299</v>
      </c>
      <c r="J1229">
        <v>10.688125328238099</v>
      </c>
      <c r="K1229">
        <v>793.464710672141</v>
      </c>
      <c r="L1229">
        <v>935.24148124256203</v>
      </c>
      <c r="M1229">
        <v>85.302477042119705</v>
      </c>
      <c r="N1229">
        <v>2.8643072461652102</v>
      </c>
      <c r="O1229">
        <v>50.520563704342798</v>
      </c>
      <c r="P1229">
        <v>28.7968587938953</v>
      </c>
      <c r="Q1229">
        <v>-6.6090049543900001E-4</v>
      </c>
    </row>
    <row r="1230" spans="1:17" hidden="1" x14ac:dyDescent="0.3">
      <c r="A1230" t="s">
        <v>2610</v>
      </c>
      <c r="B1230" t="s">
        <v>2611</v>
      </c>
      <c r="C1230" t="str">
        <f>IFERROR(VLOOKUP(Table1[[#This Row],[Ticker]],[1]!Table1[[Symbol]:[Industry]],2,FALSE),"-")</f>
        <v>-</v>
      </c>
      <c r="D1230" t="s">
        <v>302</v>
      </c>
      <c r="E1230">
        <v>1553.1566250000001</v>
      </c>
      <c r="F1230">
        <v>2475.15</v>
      </c>
      <c r="G1230">
        <v>1177.86945894525</v>
      </c>
      <c r="H1230">
        <v>-4.0520826188083898</v>
      </c>
      <c r="I1230">
        <v>367.48787187613198</v>
      </c>
      <c r="J1230">
        <v>-8.0826083161246292</v>
      </c>
      <c r="K1230">
        <v>2278.6509723307299</v>
      </c>
      <c r="L1230">
        <v>1350.80331225703</v>
      </c>
      <c r="M1230">
        <v>42.061294258713701</v>
      </c>
      <c r="N1230">
        <v>1.12478348150272</v>
      </c>
      <c r="O1230">
        <v>13.845625517645299</v>
      </c>
      <c r="P1230">
        <v>1418.4969325153299</v>
      </c>
      <c r="Q1230">
        <v>0.19776465396846299</v>
      </c>
    </row>
    <row r="1231" spans="1:17" hidden="1" x14ac:dyDescent="0.3">
      <c r="A1231" t="s">
        <v>2612</v>
      </c>
      <c r="B1231" t="s">
        <v>2613</v>
      </c>
      <c r="C1231" t="str">
        <f>IFERROR(VLOOKUP(Table1[[#This Row],[Ticker]],[1]!Table1[[Symbol]:[Industry]],2,FALSE),"-")</f>
        <v>-</v>
      </c>
      <c r="D1231" t="s">
        <v>230</v>
      </c>
      <c r="E1231">
        <v>1540.3068885600001</v>
      </c>
      <c r="F1231">
        <v>1095.5999999999999</v>
      </c>
      <c r="G1231">
        <v>469.03921099379301</v>
      </c>
      <c r="H1231">
        <v>68.975287363231899</v>
      </c>
      <c r="I1231">
        <v>180.36199314252201</v>
      </c>
      <c r="J1231">
        <v>0.13605088519731801</v>
      </c>
      <c r="K1231">
        <v>671.21031052341198</v>
      </c>
      <c r="L1231">
        <v>439.79749875241902</v>
      </c>
      <c r="M1231">
        <v>86.624943209713507</v>
      </c>
      <c r="N1231">
        <v>1.66171334817766</v>
      </c>
      <c r="O1231">
        <v>0</v>
      </c>
      <c r="P1231">
        <v>541.26426690078995</v>
      </c>
      <c r="Q1231">
        <v>0.249718520895514</v>
      </c>
    </row>
    <row r="1232" spans="1:17" hidden="1" x14ac:dyDescent="0.3">
      <c r="A1232" t="s">
        <v>2614</v>
      </c>
      <c r="B1232" t="s">
        <v>2615</v>
      </c>
      <c r="C1232" t="str">
        <f>IFERROR(VLOOKUP(Table1[[#This Row],[Ticker]],[1]!Table1[[Symbol]:[Industry]],2,FALSE),"-")</f>
        <v>-</v>
      </c>
      <c r="D1232" t="s">
        <v>197</v>
      </c>
      <c r="E1232">
        <v>1524.9660756000001</v>
      </c>
      <c r="F1232">
        <v>484.5</v>
      </c>
      <c r="G1232">
        <v>-27.264458180799799</v>
      </c>
      <c r="H1232">
        <v>-6.7021156512053999</v>
      </c>
      <c r="I1232">
        <v>-17.423103197132299</v>
      </c>
      <c r="J1232">
        <v>-10.8578863371701</v>
      </c>
      <c r="K1232">
        <v>496.29448012731598</v>
      </c>
      <c r="L1232">
        <v>499.726593837481</v>
      </c>
      <c r="M1232">
        <v>35.895784327313301</v>
      </c>
      <c r="N1232">
        <v>0.97105247615540202</v>
      </c>
      <c r="O1232">
        <v>42.9308565531475</v>
      </c>
      <c r="P1232">
        <v>20.522388059701498</v>
      </c>
      <c r="Q1232">
        <v>-2.2101988184537E-2</v>
      </c>
    </row>
    <row r="1233" spans="1:17" hidden="1" x14ac:dyDescent="0.3">
      <c r="A1233" t="s">
        <v>2616</v>
      </c>
      <c r="B1233" t="s">
        <v>2617</v>
      </c>
      <c r="C1233" t="str">
        <f>IFERROR(VLOOKUP(Table1[[#This Row],[Ticker]],[1]!Table1[[Symbol]:[Industry]],2,FALSE),"-")</f>
        <v>-</v>
      </c>
      <c r="D1233" t="s">
        <v>498</v>
      </c>
      <c r="E1233">
        <v>1524.016028364</v>
      </c>
      <c r="F1233">
        <v>151.94</v>
      </c>
      <c r="G1233">
        <v>2.3145068353775802</v>
      </c>
      <c r="H1233">
        <v>0.130850123256085</v>
      </c>
      <c r="I1233">
        <v>-3.73564339066301</v>
      </c>
      <c r="J1233">
        <v>-3.7321197519528</v>
      </c>
      <c r="K1233">
        <v>146.01876407391501</v>
      </c>
      <c r="L1233">
        <v>136.651354906374</v>
      </c>
      <c r="M1233">
        <v>55.590884282190103</v>
      </c>
      <c r="N1233">
        <v>0.40234310184428301</v>
      </c>
      <c r="O1233">
        <v>17.414768987758301</v>
      </c>
      <c r="P1233">
        <v>38.6313868613138</v>
      </c>
      <c r="Q1233">
        <v>5.8197140406113998E-2</v>
      </c>
    </row>
    <row r="1234" spans="1:17" hidden="1" x14ac:dyDescent="0.3">
      <c r="A1234" t="s">
        <v>2618</v>
      </c>
      <c r="B1234" t="s">
        <v>2619</v>
      </c>
      <c r="C1234" t="str">
        <f>IFERROR(VLOOKUP(Table1[[#This Row],[Ticker]],[1]!Table1[[Symbol]:[Industry]],2,FALSE),"-")</f>
        <v>-</v>
      </c>
      <c r="D1234" t="s">
        <v>278</v>
      </c>
      <c r="E1234">
        <v>1521.3030000000001</v>
      </c>
      <c r="F1234">
        <v>276.5</v>
      </c>
      <c r="G1234">
        <v>178.42824218524899</v>
      </c>
      <c r="H1234">
        <v>55.347270820534497</v>
      </c>
      <c r="I1234">
        <v>54.433271518086897</v>
      </c>
      <c r="J1234">
        <v>9.6491805528061398</v>
      </c>
      <c r="K1234">
        <v>220.021486771344</v>
      </c>
      <c r="L1234">
        <v>179.43737082948101</v>
      </c>
      <c r="M1234">
        <v>62.531647496631699</v>
      </c>
      <c r="N1234">
        <v>3.8133889085460901</v>
      </c>
      <c r="O1234">
        <v>25.135623869801002</v>
      </c>
      <c r="P1234">
        <v>225.17934846524699</v>
      </c>
    </row>
    <row r="1235" spans="1:17" hidden="1" x14ac:dyDescent="0.3">
      <c r="A1235" t="s">
        <v>2620</v>
      </c>
      <c r="B1235" t="s">
        <v>2621</v>
      </c>
      <c r="C1235" t="str">
        <f>IFERROR(VLOOKUP(Table1[[#This Row],[Ticker]],[1]!Table1[[Symbol]:[Industry]],2,FALSE),"-")</f>
        <v>-</v>
      </c>
      <c r="D1235" t="s">
        <v>92</v>
      </c>
      <c r="E1235">
        <v>1519.2974999999999</v>
      </c>
      <c r="F1235">
        <v>150.5</v>
      </c>
      <c r="G1235">
        <v>-31.724400251625401</v>
      </c>
      <c r="H1235">
        <v>8.3997033234691294</v>
      </c>
      <c r="I1235">
        <v>-20.236124710586399</v>
      </c>
      <c r="J1235">
        <v>-3.89875285706756</v>
      </c>
      <c r="K1235">
        <v>141.84622668871299</v>
      </c>
      <c r="L1235">
        <v>147.520473816335</v>
      </c>
      <c r="M1235">
        <v>53.411350765182</v>
      </c>
      <c r="N1235">
        <v>2.7262926709562199</v>
      </c>
      <c r="O1235">
        <v>34.883720930232499</v>
      </c>
      <c r="P1235">
        <v>32.657558395769001</v>
      </c>
      <c r="Q1235">
        <v>0.122411029093953</v>
      </c>
    </row>
    <row r="1236" spans="1:17" hidden="1" x14ac:dyDescent="0.3">
      <c r="A1236" t="s">
        <v>2622</v>
      </c>
      <c r="B1236" t="s">
        <v>2623</v>
      </c>
      <c r="C1236" t="str">
        <f>IFERROR(VLOOKUP(Table1[[#This Row],[Ticker]],[1]!Table1[[Symbol]:[Industry]],2,FALSE),"-")</f>
        <v>-</v>
      </c>
      <c r="D1236" t="s">
        <v>806</v>
      </c>
      <c r="E1236">
        <v>1511.8332499999999</v>
      </c>
      <c r="F1236">
        <v>282.85000000000002</v>
      </c>
      <c r="G1236">
        <v>-39.939748949228402</v>
      </c>
      <c r="H1236">
        <v>2.0610156457643098</v>
      </c>
      <c r="I1236">
        <v>-23.6304168572055</v>
      </c>
      <c r="J1236">
        <v>-2.5485406233576802</v>
      </c>
      <c r="K1236">
        <v>298.987166019124</v>
      </c>
      <c r="M1236">
        <v>48.222765949113302</v>
      </c>
      <c r="N1236">
        <v>0.741258215968014</v>
      </c>
      <c r="O1236">
        <v>64.751635142301495</v>
      </c>
      <c r="P1236">
        <v>24.057017543859601</v>
      </c>
    </row>
    <row r="1237" spans="1:17" hidden="1" x14ac:dyDescent="0.3">
      <c r="A1237" t="s">
        <v>2624</v>
      </c>
      <c r="B1237" t="s">
        <v>2625</v>
      </c>
      <c r="C1237" t="str">
        <f>IFERROR(VLOOKUP(Table1[[#This Row],[Ticker]],[1]!Table1[[Symbol]:[Industry]],2,FALSE),"-")</f>
        <v>-</v>
      </c>
      <c r="D1237" t="s">
        <v>391</v>
      </c>
      <c r="E1237">
        <v>1505.38542155</v>
      </c>
      <c r="F1237">
        <v>1159.75</v>
      </c>
      <c r="G1237">
        <v>330.03706966387898</v>
      </c>
      <c r="H1237">
        <v>23.051275428268301</v>
      </c>
      <c r="I1237">
        <v>83.366270829029006</v>
      </c>
      <c r="J1237">
        <v>9.1653497070349896</v>
      </c>
      <c r="K1237">
        <v>921.10531731301398</v>
      </c>
      <c r="L1237">
        <v>713.71078282781605</v>
      </c>
      <c r="M1237">
        <v>73.356969506551096</v>
      </c>
      <c r="N1237">
        <v>1.10453862380854</v>
      </c>
      <c r="O1237">
        <v>3.98792843285191</v>
      </c>
      <c r="P1237">
        <v>411.57917953242099</v>
      </c>
      <c r="Q1237">
        <v>0.12602007785079899</v>
      </c>
    </row>
    <row r="1238" spans="1:17" hidden="1" x14ac:dyDescent="0.3">
      <c r="A1238" t="s">
        <v>2626</v>
      </c>
      <c r="B1238" t="s">
        <v>2627</v>
      </c>
      <c r="C1238" t="str">
        <f>IFERROR(VLOOKUP(Table1[[#This Row],[Ticker]],[1]!Table1[[Symbol]:[Industry]],2,FALSE),"-")</f>
        <v>-</v>
      </c>
      <c r="D1238" t="s">
        <v>705</v>
      </c>
      <c r="E1238">
        <v>1502.0466694199999</v>
      </c>
      <c r="F1238">
        <v>261.16000000000003</v>
      </c>
      <c r="G1238">
        <v>2.4487067465880599</v>
      </c>
      <c r="H1238">
        <v>0.91540181057217396</v>
      </c>
      <c r="I1238">
        <v>1.4924578078976001</v>
      </c>
      <c r="J1238">
        <v>0.65947868722192804</v>
      </c>
      <c r="K1238">
        <v>248.43427463414901</v>
      </c>
      <c r="L1238">
        <v>232.79588839304299</v>
      </c>
      <c r="M1238">
        <v>57.335343564974302</v>
      </c>
      <c r="N1238">
        <v>0.85826210476400899</v>
      </c>
      <c r="O1238">
        <v>1.5086536988819099</v>
      </c>
      <c r="P1238">
        <v>29.833457618692499</v>
      </c>
      <c r="Q1238">
        <v>2.5420345253382999E-2</v>
      </c>
    </row>
    <row r="1239" spans="1:17" hidden="1" x14ac:dyDescent="0.3">
      <c r="A1239" t="s">
        <v>2628</v>
      </c>
      <c r="B1239" t="s">
        <v>2629</v>
      </c>
      <c r="C1239" t="str">
        <f>IFERROR(VLOOKUP(Table1[[#This Row],[Ticker]],[1]!Table1[[Symbol]:[Industry]],2,FALSE),"-")</f>
        <v>-</v>
      </c>
      <c r="D1239" t="s">
        <v>62</v>
      </c>
      <c r="E1239">
        <v>1501.6836764699999</v>
      </c>
      <c r="F1239">
        <v>566.1</v>
      </c>
      <c r="G1239">
        <v>27.8816452360002</v>
      </c>
      <c r="H1239">
        <v>17.221239740668601</v>
      </c>
      <c r="I1239">
        <v>7.3342170252285399</v>
      </c>
      <c r="J1239">
        <v>-7.1265928978215296</v>
      </c>
      <c r="K1239">
        <v>514.38385240816694</v>
      </c>
      <c r="L1239">
        <v>467.16571650922498</v>
      </c>
      <c r="M1239">
        <v>51.503365156857399</v>
      </c>
      <c r="N1239">
        <v>3.7104054239242101</v>
      </c>
      <c r="O1239">
        <v>13.937466878643299</v>
      </c>
      <c r="P1239">
        <v>53</v>
      </c>
      <c r="Q1239">
        <v>8.0742162486744998E-2</v>
      </c>
    </row>
    <row r="1240" spans="1:17" hidden="1" x14ac:dyDescent="0.3">
      <c r="A1240" t="s">
        <v>2630</v>
      </c>
      <c r="B1240" t="s">
        <v>2631</v>
      </c>
      <c r="C1240" t="str">
        <f>IFERROR(VLOOKUP(Table1[[#This Row],[Ticker]],[1]!Table1[[Symbol]:[Industry]],2,FALSE),"-")</f>
        <v>-</v>
      </c>
      <c r="D1240" t="s">
        <v>62</v>
      </c>
      <c r="E1240">
        <v>1499.9108189149999</v>
      </c>
      <c r="F1240">
        <v>717.65</v>
      </c>
      <c r="G1240">
        <v>105.54898937183999</v>
      </c>
      <c r="H1240">
        <v>6.4362228466973397</v>
      </c>
      <c r="I1240">
        <v>56.182804104958798</v>
      </c>
      <c r="J1240">
        <v>-5.8277058485205604</v>
      </c>
      <c r="K1240">
        <v>622.71024172465604</v>
      </c>
      <c r="L1240">
        <v>502.51117391800898</v>
      </c>
      <c r="M1240">
        <v>63.5090029573755</v>
      </c>
      <c r="N1240">
        <v>0.87189976761641796</v>
      </c>
      <c r="O1240">
        <v>10.708562669825101</v>
      </c>
      <c r="P1240">
        <v>142.818474031466</v>
      </c>
      <c r="Q1240">
        <v>6.4666170832260006E-2</v>
      </c>
    </row>
    <row r="1241" spans="1:17" hidden="1" x14ac:dyDescent="0.3">
      <c r="A1241" t="s">
        <v>2632</v>
      </c>
      <c r="B1241" t="s">
        <v>2633</v>
      </c>
      <c r="C1241" t="str">
        <f>IFERROR(VLOOKUP(Table1[[#This Row],[Ticker]],[1]!Table1[[Symbol]:[Industry]],2,FALSE),"-")</f>
        <v>-</v>
      </c>
      <c r="D1241" t="s">
        <v>378</v>
      </c>
      <c r="E1241">
        <v>1499.57219295</v>
      </c>
      <c r="F1241">
        <v>126.53</v>
      </c>
      <c r="G1241">
        <v>-8.7455004617826706</v>
      </c>
      <c r="H1241">
        <v>9.1648994393801395</v>
      </c>
      <c r="I1241">
        <v>-8.6583634302643802</v>
      </c>
      <c r="J1241">
        <v>-10.1017820528977</v>
      </c>
      <c r="K1241">
        <v>116.71535753857199</v>
      </c>
      <c r="L1241">
        <v>114.213068376167</v>
      </c>
      <c r="M1241">
        <v>57.8178186420716</v>
      </c>
      <c r="N1241">
        <v>3.0363866547210701</v>
      </c>
      <c r="O1241">
        <v>23.3699517900892</v>
      </c>
      <c r="P1241">
        <v>34.036016949152497</v>
      </c>
      <c r="Q1241">
        <v>2.7587176473617001E-2</v>
      </c>
    </row>
    <row r="1242" spans="1:17" hidden="1" x14ac:dyDescent="0.3">
      <c r="A1242" t="s">
        <v>2634</v>
      </c>
      <c r="B1242" t="s">
        <v>2635</v>
      </c>
      <c r="C1242" t="str">
        <f>IFERROR(VLOOKUP(Table1[[#This Row],[Ticker]],[1]!Table1[[Symbol]:[Industry]],2,FALSE),"-")</f>
        <v>-</v>
      </c>
      <c r="D1242" t="s">
        <v>275</v>
      </c>
      <c r="E1242">
        <v>1483.1085</v>
      </c>
      <c r="F1242">
        <v>3155.55</v>
      </c>
      <c r="G1242">
        <v>98.333006589822602</v>
      </c>
      <c r="H1242">
        <v>-5.1375487559706601</v>
      </c>
      <c r="I1242">
        <v>1.26923903120552</v>
      </c>
      <c r="J1242">
        <v>-0.62655780741587697</v>
      </c>
      <c r="K1242">
        <v>3199.26199352405</v>
      </c>
      <c r="L1242">
        <v>2897.2206555397702</v>
      </c>
      <c r="M1242">
        <v>53.3275516546814</v>
      </c>
      <c r="N1242">
        <v>1.19259188230298</v>
      </c>
      <c r="O1242">
        <v>15.986119693872601</v>
      </c>
      <c r="P1242">
        <v>131.51504035216399</v>
      </c>
      <c r="Q1242">
        <v>0.16551404220684501</v>
      </c>
    </row>
    <row r="1243" spans="1:17" hidden="1" x14ac:dyDescent="0.3">
      <c r="A1243" t="s">
        <v>2636</v>
      </c>
      <c r="B1243" t="s">
        <v>2637</v>
      </c>
      <c r="C1243" t="str">
        <f>IFERROR(VLOOKUP(Table1[[#This Row],[Ticker]],[1]!Table1[[Symbol]:[Industry]],2,FALSE),"-")</f>
        <v>-</v>
      </c>
      <c r="D1243" t="s">
        <v>378</v>
      </c>
      <c r="E1243">
        <v>1474.3536112199999</v>
      </c>
      <c r="F1243">
        <v>1172.8499999999999</v>
      </c>
      <c r="G1243">
        <v>-7.7155905790035604</v>
      </c>
      <c r="H1243">
        <v>3.3762180811940201</v>
      </c>
      <c r="I1243">
        <v>18.1989620829697</v>
      </c>
      <c r="J1243">
        <v>-8.2722277960651294</v>
      </c>
      <c r="K1243">
        <v>1058.30377480831</v>
      </c>
      <c r="L1243">
        <v>951.12885053850096</v>
      </c>
      <c r="M1243">
        <v>53.352971151845701</v>
      </c>
      <c r="N1243">
        <v>1.1365599641603901</v>
      </c>
      <c r="O1243">
        <v>7.7887197851387704</v>
      </c>
      <c r="P1243">
        <v>67.597885110031399</v>
      </c>
      <c r="Q1243">
        <v>-2.1106787112799001E-2</v>
      </c>
    </row>
    <row r="1244" spans="1:17" hidden="1" x14ac:dyDescent="0.3">
      <c r="A1244" t="s">
        <v>2638</v>
      </c>
      <c r="B1244" t="s">
        <v>2639</v>
      </c>
      <c r="C1244" t="str">
        <f>IFERROR(VLOOKUP(Table1[[#This Row],[Ticker]],[1]!Table1[[Symbol]:[Industry]],2,FALSE),"-")</f>
        <v>-</v>
      </c>
      <c r="D1244" t="s">
        <v>378</v>
      </c>
      <c r="E1244">
        <v>1472.2527555839999</v>
      </c>
      <c r="F1244">
        <v>73.84</v>
      </c>
      <c r="G1244">
        <v>-48.461173152278697</v>
      </c>
      <c r="H1244">
        <v>2.0647303560169101</v>
      </c>
      <c r="I1244">
        <v>-10.666157909810799</v>
      </c>
      <c r="J1244">
        <v>-10.3440040344616</v>
      </c>
      <c r="K1244">
        <v>69.729677088039097</v>
      </c>
      <c r="L1244">
        <v>72.297793273672596</v>
      </c>
      <c r="M1244">
        <v>51.848240831166599</v>
      </c>
      <c r="N1244">
        <v>1.8002581186312401</v>
      </c>
      <c r="O1244">
        <v>36.105092091007499</v>
      </c>
      <c r="P1244">
        <v>32.9252925292529</v>
      </c>
      <c r="Q1244">
        <v>-2.7947230562079001E-2</v>
      </c>
    </row>
    <row r="1245" spans="1:17" hidden="1" x14ac:dyDescent="0.3">
      <c r="A1245" t="s">
        <v>2640</v>
      </c>
      <c r="B1245" t="s">
        <v>2641</v>
      </c>
      <c r="C1245" t="str">
        <f>IFERROR(VLOOKUP(Table1[[#This Row],[Ticker]],[1]!Table1[[Symbol]:[Industry]],2,FALSE),"-")</f>
        <v>-</v>
      </c>
      <c r="D1245" t="s">
        <v>80</v>
      </c>
      <c r="E1245">
        <v>1463.4949999999999</v>
      </c>
      <c r="F1245">
        <v>49.61</v>
      </c>
      <c r="G1245">
        <v>-13.159364837404</v>
      </c>
      <c r="H1245">
        <v>2.1321812568935599</v>
      </c>
      <c r="I1245">
        <v>-9.6048980910523891</v>
      </c>
      <c r="J1245">
        <v>-0.73335036705404999</v>
      </c>
      <c r="K1245">
        <v>47.252858113384498</v>
      </c>
      <c r="L1245">
        <v>47.201242337403201</v>
      </c>
      <c r="M1245">
        <v>57.0891214556354</v>
      </c>
      <c r="N1245">
        <v>1.2464188544924499</v>
      </c>
      <c r="O1245">
        <v>21.919859007276798</v>
      </c>
      <c r="P1245">
        <v>28.357050452781301</v>
      </c>
      <c r="Q1245">
        <v>2.714958921456E-2</v>
      </c>
    </row>
    <row r="1246" spans="1:17" hidden="1" x14ac:dyDescent="0.3">
      <c r="A1246" t="s">
        <v>2642</v>
      </c>
      <c r="B1246" t="s">
        <v>2643</v>
      </c>
      <c r="C1246" t="str">
        <f>IFERROR(VLOOKUP(Table1[[#This Row],[Ticker]],[1]!Table1[[Symbol]:[Industry]],2,FALSE),"-")</f>
        <v>-</v>
      </c>
      <c r="D1246" t="s">
        <v>613</v>
      </c>
      <c r="E1246">
        <v>1460.7903968999999</v>
      </c>
      <c r="F1246">
        <v>203.3</v>
      </c>
      <c r="G1246">
        <v>214.492740844135</v>
      </c>
      <c r="H1246">
        <v>47.721833202714301</v>
      </c>
      <c r="I1246">
        <v>37.017397087389</v>
      </c>
      <c r="J1246">
        <v>11.1600078266931</v>
      </c>
      <c r="K1246">
        <v>152.13728129154501</v>
      </c>
      <c r="L1246">
        <v>132.191164621887</v>
      </c>
      <c r="M1246">
        <v>73.5813226505812</v>
      </c>
      <c r="N1246">
        <v>2.3151373898931502</v>
      </c>
      <c r="O1246">
        <v>8.6817511067387798</v>
      </c>
      <c r="P1246">
        <v>245.16129032257999</v>
      </c>
      <c r="Q1246">
        <v>0.15384706003169299</v>
      </c>
    </row>
    <row r="1247" spans="1:17" hidden="1" x14ac:dyDescent="0.3">
      <c r="A1247" t="s">
        <v>2644</v>
      </c>
      <c r="B1247" t="s">
        <v>2645</v>
      </c>
      <c r="C1247" t="str">
        <f>IFERROR(VLOOKUP(Table1[[#This Row],[Ticker]],[1]!Table1[[Symbol]:[Industry]],2,FALSE),"-")</f>
        <v>-</v>
      </c>
      <c r="D1247" t="s">
        <v>983</v>
      </c>
      <c r="E1247">
        <v>1458.3394197699999</v>
      </c>
      <c r="F1247">
        <v>223.03</v>
      </c>
      <c r="G1247">
        <v>-44.273707032752696</v>
      </c>
      <c r="H1247">
        <v>-4.2299087744904504</v>
      </c>
      <c r="I1247">
        <v>-20.533685789470301</v>
      </c>
      <c r="J1247">
        <v>-10.3647049377737</v>
      </c>
      <c r="K1247">
        <v>228.452734195576</v>
      </c>
      <c r="L1247">
        <v>242.02963971389099</v>
      </c>
      <c r="M1247">
        <v>35.610398435300198</v>
      </c>
      <c r="N1247">
        <v>2.1885384092567799</v>
      </c>
      <c r="O1247">
        <v>46.056584316011197</v>
      </c>
      <c r="P1247">
        <v>16.7085295656724</v>
      </c>
      <c r="Q1247">
        <v>-7.1978009978071994E-2</v>
      </c>
    </row>
    <row r="1248" spans="1:17" hidden="1" x14ac:dyDescent="0.3">
      <c r="A1248" t="s">
        <v>2646</v>
      </c>
      <c r="B1248" t="s">
        <v>2647</v>
      </c>
      <c r="C1248" t="str">
        <f>IFERROR(VLOOKUP(Table1[[#This Row],[Ticker]],[1]!Table1[[Symbol]:[Industry]],2,FALSE),"-")</f>
        <v>-</v>
      </c>
      <c r="D1248" t="s">
        <v>381</v>
      </c>
      <c r="E1248">
        <v>1457.4250299959999</v>
      </c>
      <c r="F1248">
        <v>111.89</v>
      </c>
      <c r="G1248">
        <v>-30.638001465517402</v>
      </c>
      <c r="H1248">
        <v>0.97197101340278802</v>
      </c>
      <c r="I1248">
        <v>-19.169535354523401</v>
      </c>
      <c r="J1248">
        <v>-3.2170622615838802</v>
      </c>
      <c r="K1248">
        <v>105.985410556502</v>
      </c>
      <c r="L1248">
        <v>118.076670608743</v>
      </c>
      <c r="M1248">
        <v>62.512117564322402</v>
      </c>
      <c r="N1248">
        <v>2.7049624024877601</v>
      </c>
      <c r="O1248">
        <v>58.772008222361201</v>
      </c>
      <c r="P1248">
        <v>24.322222222222202</v>
      </c>
      <c r="Q1248">
        <v>-6.5994814216728995E-2</v>
      </c>
    </row>
    <row r="1249" spans="1:17" hidden="1" x14ac:dyDescent="0.3">
      <c r="A1249" t="s">
        <v>2648</v>
      </c>
      <c r="B1249" t="s">
        <v>2649</v>
      </c>
      <c r="C1249" t="str">
        <f>IFERROR(VLOOKUP(Table1[[#This Row],[Ticker]],[1]!Table1[[Symbol]:[Industry]],2,FALSE),"-")</f>
        <v>-</v>
      </c>
      <c r="D1249" t="s">
        <v>202</v>
      </c>
      <c r="E1249">
        <v>1456.42882551</v>
      </c>
      <c r="F1249">
        <v>2392.0500000000002</v>
      </c>
      <c r="G1249">
        <v>87.094778688193102</v>
      </c>
      <c r="H1249">
        <v>19.967728793933599</v>
      </c>
      <c r="I1249">
        <v>59.992465840785002</v>
      </c>
      <c r="J1249">
        <v>-2.7822568043967499</v>
      </c>
      <c r="K1249">
        <v>2153.2055597428698</v>
      </c>
      <c r="L1249">
        <v>1782.7513962610601</v>
      </c>
      <c r="M1249">
        <v>54.510014257808798</v>
      </c>
      <c r="N1249">
        <v>0.90300687285223302</v>
      </c>
      <c r="O1249">
        <v>6.1850713822871404</v>
      </c>
      <c r="P1249">
        <v>118.651736745886</v>
      </c>
      <c r="Q1249">
        <v>0.155514545064564</v>
      </c>
    </row>
    <row r="1250" spans="1:17" hidden="1" x14ac:dyDescent="0.3">
      <c r="A1250" t="s">
        <v>2650</v>
      </c>
      <c r="B1250" t="s">
        <v>2651</v>
      </c>
      <c r="C1250" t="str">
        <f>IFERROR(VLOOKUP(Table1[[#This Row],[Ticker]],[1]!Table1[[Symbol]:[Industry]],2,FALSE),"-")</f>
        <v>-</v>
      </c>
      <c r="D1250" t="s">
        <v>62</v>
      </c>
      <c r="E1250">
        <v>1454.58486068</v>
      </c>
      <c r="F1250">
        <v>2354.4499999999998</v>
      </c>
      <c r="G1250">
        <v>-0.73174516041162996</v>
      </c>
      <c r="H1250">
        <v>1.86499221810287</v>
      </c>
      <c r="I1250">
        <v>-0.42463796419842298</v>
      </c>
      <c r="J1250">
        <v>-1.5956257653538499</v>
      </c>
      <c r="K1250">
        <v>2325.38006450999</v>
      </c>
      <c r="L1250">
        <v>2125.6184295512098</v>
      </c>
      <c r="M1250">
        <v>47.2986419057601</v>
      </c>
      <c r="N1250">
        <v>0.430596557316274</v>
      </c>
      <c r="O1250">
        <v>19.938839219350601</v>
      </c>
      <c r="P1250">
        <v>39.821248292653898</v>
      </c>
    </row>
    <row r="1251" spans="1:17" hidden="1" x14ac:dyDescent="0.3">
      <c r="A1251" t="s">
        <v>2652</v>
      </c>
      <c r="B1251" t="s">
        <v>2653</v>
      </c>
      <c r="C1251" t="str">
        <f>IFERROR(VLOOKUP(Table1[[#This Row],[Ticker]],[1]!Table1[[Symbol]:[Industry]],2,FALSE),"-")</f>
        <v>-</v>
      </c>
      <c r="D1251" t="s">
        <v>1514</v>
      </c>
      <c r="E1251">
        <v>1450.6294640879901</v>
      </c>
      <c r="F1251">
        <v>203.53</v>
      </c>
      <c r="G1251">
        <v>-5.7681010176789798</v>
      </c>
      <c r="H1251">
        <v>9.2162389207267292</v>
      </c>
      <c r="I1251">
        <v>-40.029007599194898</v>
      </c>
      <c r="J1251">
        <v>7.9830276586604896</v>
      </c>
      <c r="K1251">
        <v>181.25362961367</v>
      </c>
      <c r="L1251">
        <v>207.58368032710101</v>
      </c>
      <c r="M1251">
        <v>74.418449926550394</v>
      </c>
      <c r="N1251">
        <v>1.65906230917478</v>
      </c>
      <c r="O1251">
        <v>65.528423328256196</v>
      </c>
      <c r="P1251">
        <v>50.762962962962902</v>
      </c>
      <c r="Q1251">
        <v>4.5357197800025999E-2</v>
      </c>
    </row>
    <row r="1252" spans="1:17" hidden="1" x14ac:dyDescent="0.3">
      <c r="A1252" t="s">
        <v>2654</v>
      </c>
      <c r="B1252" t="s">
        <v>2655</v>
      </c>
      <c r="C1252" t="str">
        <f>IFERROR(VLOOKUP(Table1[[#This Row],[Ticker]],[1]!Table1[[Symbol]:[Industry]],2,FALSE),"-")</f>
        <v>-</v>
      </c>
      <c r="D1252" t="s">
        <v>272</v>
      </c>
      <c r="E1252">
        <v>1450.436906655</v>
      </c>
      <c r="F1252">
        <v>634.85</v>
      </c>
      <c r="G1252">
        <v>8.2188212846852409</v>
      </c>
      <c r="H1252">
        <v>-6.4419390694450103</v>
      </c>
      <c r="I1252">
        <v>2.5700113775595499</v>
      </c>
      <c r="J1252">
        <v>-1.3137516513767</v>
      </c>
      <c r="K1252">
        <v>621.79271243338201</v>
      </c>
      <c r="L1252">
        <v>563.78186947663096</v>
      </c>
      <c r="M1252">
        <v>45.206434057130799</v>
      </c>
      <c r="N1252">
        <v>0.43166146891955898</v>
      </c>
      <c r="O1252">
        <v>27.266283374025299</v>
      </c>
      <c r="P1252">
        <v>38.9776707530648</v>
      </c>
      <c r="Q1252">
        <v>-3.9958611679200001E-4</v>
      </c>
    </row>
    <row r="1253" spans="1:17" hidden="1" x14ac:dyDescent="0.3">
      <c r="A1253" t="s">
        <v>2656</v>
      </c>
      <c r="B1253" t="s">
        <v>2657</v>
      </c>
      <c r="C1253" t="str">
        <f>IFERROR(VLOOKUP(Table1[[#This Row],[Ticker]],[1]!Table1[[Symbol]:[Industry]],2,FALSE),"-")</f>
        <v>-</v>
      </c>
      <c r="D1253" t="s">
        <v>1402</v>
      </c>
      <c r="E1253">
        <v>1450.358197795</v>
      </c>
      <c r="F1253">
        <v>511.45</v>
      </c>
      <c r="G1253">
        <v>37.948853588122297</v>
      </c>
      <c r="H1253">
        <v>9.6485066290738697</v>
      </c>
      <c r="I1253">
        <v>-5.5285942135822799</v>
      </c>
      <c r="J1253">
        <v>3.4202213432861401</v>
      </c>
      <c r="K1253">
        <v>473.08562877571802</v>
      </c>
      <c r="L1253">
        <v>451.33336251114099</v>
      </c>
      <c r="M1253">
        <v>78.122997948664604</v>
      </c>
      <c r="N1253">
        <v>2.5046475261520702</v>
      </c>
      <c r="O1253">
        <v>13.2564278033043</v>
      </c>
      <c r="P1253">
        <v>69.747759707932204</v>
      </c>
      <c r="Q1253">
        <v>3.0984911142915E-2</v>
      </c>
    </row>
    <row r="1254" spans="1:17" hidden="1" x14ac:dyDescent="0.3">
      <c r="A1254" t="s">
        <v>2658</v>
      </c>
      <c r="B1254" t="s">
        <v>2659</v>
      </c>
      <c r="C1254" t="str">
        <f>IFERROR(VLOOKUP(Table1[[#This Row],[Ticker]],[1]!Table1[[Symbol]:[Industry]],2,FALSE),"-")</f>
        <v>-</v>
      </c>
      <c r="D1254" t="s">
        <v>230</v>
      </c>
      <c r="E1254">
        <v>1449.0994596600001</v>
      </c>
      <c r="F1254">
        <v>414.35</v>
      </c>
      <c r="G1254">
        <v>-36.510694630715101</v>
      </c>
      <c r="H1254">
        <v>-2.3268109796503</v>
      </c>
      <c r="I1254">
        <v>-13.301432244960299</v>
      </c>
      <c r="J1254">
        <v>-2.9184980918594099</v>
      </c>
      <c r="K1254">
        <v>393.25173966786599</v>
      </c>
      <c r="L1254">
        <v>399.21098345474599</v>
      </c>
      <c r="M1254">
        <v>51.436387204736299</v>
      </c>
      <c r="N1254">
        <v>0.75788101011561404</v>
      </c>
      <c r="O1254">
        <v>24.001448051164399</v>
      </c>
      <c r="P1254">
        <v>42.5597798038878</v>
      </c>
      <c r="Q1254">
        <v>5.8993207361036998E-2</v>
      </c>
    </row>
    <row r="1255" spans="1:17" hidden="1" x14ac:dyDescent="0.3">
      <c r="A1255" t="s">
        <v>2660</v>
      </c>
      <c r="B1255" t="s">
        <v>2661</v>
      </c>
      <c r="C1255" t="str">
        <f>IFERROR(VLOOKUP(Table1[[#This Row],[Ticker]],[1]!Table1[[Symbol]:[Industry]],2,FALSE),"-")</f>
        <v>-</v>
      </c>
      <c r="E1255">
        <v>1441.9335000000001</v>
      </c>
      <c r="F1255">
        <v>1335</v>
      </c>
      <c r="G1255">
        <v>-9.9686232759816207</v>
      </c>
      <c r="H1255">
        <v>-3.47334318629497</v>
      </c>
      <c r="I1255">
        <v>-19.3575635572575</v>
      </c>
      <c r="J1255">
        <v>-4.5663605555063604</v>
      </c>
      <c r="K1255">
        <v>1340.8442253863</v>
      </c>
      <c r="L1255">
        <v>1365.47429688022</v>
      </c>
      <c r="M1255">
        <v>44.110227130456103</v>
      </c>
      <c r="N1255">
        <v>0.79055089383436605</v>
      </c>
      <c r="O1255">
        <v>35.955056179775198</v>
      </c>
      <c r="P1255">
        <v>36.224489795918302</v>
      </c>
      <c r="Q1255">
        <v>0.222006783552154</v>
      </c>
    </row>
    <row r="1256" spans="1:17" hidden="1" x14ac:dyDescent="0.3">
      <c r="A1256" t="s">
        <v>2662</v>
      </c>
      <c r="B1256" t="s">
        <v>2663</v>
      </c>
      <c r="C1256" t="str">
        <f>IFERROR(VLOOKUP(Table1[[#This Row],[Ticker]],[1]!Table1[[Symbol]:[Industry]],2,FALSE),"-")</f>
        <v>-</v>
      </c>
      <c r="D1256" t="s">
        <v>21</v>
      </c>
      <c r="E1256">
        <v>1441.4146794000001</v>
      </c>
      <c r="F1256">
        <v>1133.8</v>
      </c>
      <c r="G1256">
        <v>104.665177579725</v>
      </c>
      <c r="H1256">
        <v>-14.0836829914861</v>
      </c>
      <c r="I1256">
        <v>73.571628223215995</v>
      </c>
      <c r="J1256">
        <v>-2.7919126214211598</v>
      </c>
      <c r="K1256">
        <v>1146.3181499316299</v>
      </c>
      <c r="L1256">
        <v>900.55604951240196</v>
      </c>
      <c r="M1256">
        <v>41.646233949892</v>
      </c>
      <c r="N1256">
        <v>0.317237158292004</v>
      </c>
      <c r="O1256">
        <v>29.546657258775799</v>
      </c>
      <c r="P1256">
        <v>140.72186836518</v>
      </c>
      <c r="Q1256">
        <v>0.15035543409884899</v>
      </c>
    </row>
    <row r="1257" spans="1:17" hidden="1" x14ac:dyDescent="0.3">
      <c r="A1257" t="s">
        <v>2664</v>
      </c>
      <c r="B1257" t="s">
        <v>2665</v>
      </c>
      <c r="C1257" t="str">
        <f>IFERROR(VLOOKUP(Table1[[#This Row],[Ticker]],[1]!Table1[[Symbol]:[Industry]],2,FALSE),"-")</f>
        <v>-</v>
      </c>
      <c r="D1257" t="s">
        <v>129</v>
      </c>
      <c r="E1257">
        <v>1431.1493184999999</v>
      </c>
      <c r="F1257">
        <v>749.65</v>
      </c>
      <c r="G1257">
        <v>49.706395253411799</v>
      </c>
      <c r="H1257">
        <v>20.153217064528199</v>
      </c>
      <c r="I1257">
        <v>5.1448174382408096</v>
      </c>
      <c r="J1257">
        <v>-8.9736916394706707</v>
      </c>
      <c r="K1257">
        <v>659.307904770042</v>
      </c>
      <c r="L1257">
        <v>619.46537190763399</v>
      </c>
      <c r="M1257">
        <v>62.857342548032101</v>
      </c>
      <c r="N1257">
        <v>2.7115116731658602</v>
      </c>
      <c r="O1257">
        <v>12.7192689921963</v>
      </c>
      <c r="P1257">
        <v>80.421179302045701</v>
      </c>
      <c r="Q1257">
        <v>5.6635181686416999E-2</v>
      </c>
    </row>
    <row r="1258" spans="1:17" hidden="1" x14ac:dyDescent="0.3">
      <c r="A1258" t="s">
        <v>2666</v>
      </c>
      <c r="B1258" t="s">
        <v>2667</v>
      </c>
      <c r="C1258" t="str">
        <f>IFERROR(VLOOKUP(Table1[[#This Row],[Ticker]],[1]!Table1[[Symbol]:[Industry]],2,FALSE),"-")</f>
        <v>-</v>
      </c>
      <c r="D1258" t="s">
        <v>623</v>
      </c>
      <c r="E1258">
        <v>1423.7834604279999</v>
      </c>
      <c r="F1258">
        <v>220.84</v>
      </c>
      <c r="G1258">
        <v>-29.442203045765801</v>
      </c>
      <c r="H1258">
        <v>-12.9538586089815</v>
      </c>
      <c r="I1258">
        <v>-26.659895668502202</v>
      </c>
      <c r="J1258">
        <v>-4.9195525032896104</v>
      </c>
      <c r="K1258">
        <v>229.006882703651</v>
      </c>
      <c r="L1258">
        <v>234.41418596723301</v>
      </c>
      <c r="M1258">
        <v>38.7514992290725</v>
      </c>
      <c r="N1258">
        <v>0.51616407621149396</v>
      </c>
      <c r="O1258">
        <v>39.399565296142001</v>
      </c>
      <c r="P1258">
        <v>18.6992743886052</v>
      </c>
      <c r="Q1258">
        <v>9.0452244471894996E-2</v>
      </c>
    </row>
    <row r="1259" spans="1:17" hidden="1" x14ac:dyDescent="0.3">
      <c r="A1259" t="s">
        <v>2668</v>
      </c>
      <c r="B1259" t="s">
        <v>2669</v>
      </c>
      <c r="C1259" t="str">
        <f>IFERROR(VLOOKUP(Table1[[#This Row],[Ticker]],[1]!Table1[[Symbol]:[Industry]],2,FALSE),"-")</f>
        <v>-</v>
      </c>
      <c r="D1259" t="s">
        <v>177</v>
      </c>
      <c r="E1259">
        <v>1413.1435471079999</v>
      </c>
      <c r="F1259">
        <v>125.94</v>
      </c>
      <c r="G1259">
        <v>-22.474773896998201</v>
      </c>
      <c r="H1259">
        <v>-6.48914766294281</v>
      </c>
      <c r="I1259">
        <v>-13.445626786648599</v>
      </c>
      <c r="J1259">
        <v>-4.7372143955291097</v>
      </c>
      <c r="K1259">
        <v>134.12720128340399</v>
      </c>
      <c r="L1259">
        <v>133.70521735693401</v>
      </c>
      <c r="M1259">
        <v>33.714598110258997</v>
      </c>
      <c r="N1259">
        <v>1.1488415300242001</v>
      </c>
      <c r="O1259">
        <v>42.131173574718098</v>
      </c>
      <c r="P1259">
        <v>17.700934579439199</v>
      </c>
      <c r="Q1259">
        <v>2.8395357009522001E-2</v>
      </c>
    </row>
    <row r="1260" spans="1:17" hidden="1" x14ac:dyDescent="0.3">
      <c r="A1260" t="s">
        <v>2670</v>
      </c>
      <c r="B1260" t="s">
        <v>2671</v>
      </c>
      <c r="C1260" t="str">
        <f>IFERROR(VLOOKUP(Table1[[#This Row],[Ticker]],[1]!Table1[[Symbol]:[Industry]],2,FALSE),"-")</f>
        <v>-</v>
      </c>
      <c r="D1260" t="s">
        <v>114</v>
      </c>
      <c r="E1260">
        <v>1411.6574685</v>
      </c>
      <c r="F1260">
        <v>54.15</v>
      </c>
      <c r="G1260">
        <v>-12.653337751012399</v>
      </c>
      <c r="H1260">
        <v>3.9739827026265599</v>
      </c>
      <c r="I1260">
        <v>-14.066914141777801</v>
      </c>
      <c r="J1260">
        <v>-20.7081296116998</v>
      </c>
      <c r="K1260">
        <v>59.517139781690901</v>
      </c>
      <c r="L1260">
        <v>58.680389874939401</v>
      </c>
      <c r="M1260">
        <v>32.128024450172703</v>
      </c>
      <c r="N1260">
        <v>1.6640141977968801</v>
      </c>
      <c r="O1260">
        <v>59.741458910433899</v>
      </c>
      <c r="P1260">
        <v>63.0532971996386</v>
      </c>
      <c r="Q1260">
        <v>-3.6460400177768998E-2</v>
      </c>
    </row>
    <row r="1261" spans="1:17" hidden="1" x14ac:dyDescent="0.3">
      <c r="A1261" t="s">
        <v>2672</v>
      </c>
      <c r="B1261" t="s">
        <v>2673</v>
      </c>
      <c r="C1261" t="str">
        <f>IFERROR(VLOOKUP(Table1[[#This Row],[Ticker]],[1]!Table1[[Symbol]:[Industry]],2,FALSE),"-")</f>
        <v>-</v>
      </c>
      <c r="D1261" t="s">
        <v>197</v>
      </c>
      <c r="E1261">
        <v>1409.466711885</v>
      </c>
      <c r="F1261">
        <v>866.55</v>
      </c>
      <c r="G1261">
        <v>-10.6542552802635</v>
      </c>
      <c r="H1261">
        <v>1.2781267823121001</v>
      </c>
      <c r="I1261">
        <v>-2.21292872206591</v>
      </c>
      <c r="J1261">
        <v>-3.4638312796872599</v>
      </c>
      <c r="K1261">
        <v>833.41427760402098</v>
      </c>
      <c r="L1261">
        <v>771.10469061484605</v>
      </c>
      <c r="M1261">
        <v>48.779973413400299</v>
      </c>
      <c r="N1261">
        <v>0.405470639650377</v>
      </c>
      <c r="O1261">
        <v>18.0543534706595</v>
      </c>
      <c r="P1261">
        <v>43.575511556623297</v>
      </c>
      <c r="Q1261">
        <v>7.6844078916002007E-2</v>
      </c>
    </row>
    <row r="1262" spans="1:17" hidden="1" x14ac:dyDescent="0.3">
      <c r="A1262" t="s">
        <v>2674</v>
      </c>
      <c r="B1262" t="s">
        <v>2675</v>
      </c>
      <c r="C1262" t="str">
        <f>IFERROR(VLOOKUP(Table1[[#This Row],[Ticker]],[1]!Table1[[Symbol]:[Industry]],2,FALSE),"-")</f>
        <v>-</v>
      </c>
      <c r="D1262" t="s">
        <v>378</v>
      </c>
      <c r="E1262">
        <v>1405.2729610399999</v>
      </c>
      <c r="F1262">
        <v>351.2</v>
      </c>
      <c r="G1262">
        <v>-34.944010412406598</v>
      </c>
      <c r="H1262">
        <v>13.267381119009601</v>
      </c>
      <c r="I1262">
        <v>-18.310913658205401</v>
      </c>
      <c r="J1262">
        <v>-9.2183617829449194</v>
      </c>
      <c r="K1262">
        <v>333.22873312969</v>
      </c>
      <c r="L1262">
        <v>349.29567768957702</v>
      </c>
      <c r="M1262">
        <v>49.789802894548998</v>
      </c>
      <c r="N1262">
        <v>2.8074336037015901</v>
      </c>
      <c r="O1262">
        <v>21.298405466970301</v>
      </c>
      <c r="P1262">
        <v>25.2496433666191</v>
      </c>
      <c r="Q1262">
        <v>-0.11431517174439999</v>
      </c>
    </row>
    <row r="1263" spans="1:17" hidden="1" x14ac:dyDescent="0.3">
      <c r="A1263" t="s">
        <v>2676</v>
      </c>
      <c r="B1263" t="s">
        <v>2677</v>
      </c>
      <c r="C1263" t="str">
        <f>IFERROR(VLOOKUP(Table1[[#This Row],[Ticker]],[1]!Table1[[Symbol]:[Industry]],2,FALSE),"-")</f>
        <v>-</v>
      </c>
      <c r="D1263" t="s">
        <v>507</v>
      </c>
      <c r="E1263">
        <v>1401.6661041499999</v>
      </c>
      <c r="F1263">
        <v>578.5</v>
      </c>
      <c r="G1263">
        <v>45.820412225796503</v>
      </c>
      <c r="H1263">
        <v>-6.3180022390668702</v>
      </c>
      <c r="I1263">
        <v>21.169451049887702</v>
      </c>
      <c r="J1263">
        <v>-4.0636782930773396</v>
      </c>
      <c r="K1263">
        <v>542.12762120446996</v>
      </c>
      <c r="L1263">
        <v>453.42738123877899</v>
      </c>
      <c r="M1263">
        <v>43.207267692696597</v>
      </c>
      <c r="N1263">
        <v>0.66291877671058796</v>
      </c>
      <c r="O1263">
        <v>17.5453759723422</v>
      </c>
      <c r="P1263">
        <v>81.746779767514894</v>
      </c>
    </row>
    <row r="1264" spans="1:17" hidden="1" x14ac:dyDescent="0.3">
      <c r="A1264" t="s">
        <v>2678</v>
      </c>
      <c r="B1264" t="s">
        <v>2679</v>
      </c>
      <c r="C1264" t="str">
        <f>IFERROR(VLOOKUP(Table1[[#This Row],[Ticker]],[1]!Table1[[Symbol]:[Industry]],2,FALSE),"-")</f>
        <v>-</v>
      </c>
      <c r="D1264" t="s">
        <v>21</v>
      </c>
      <c r="E1264">
        <v>1401.2350744400001</v>
      </c>
      <c r="F1264">
        <v>810.85</v>
      </c>
      <c r="G1264">
        <v>660.29362465782299</v>
      </c>
      <c r="H1264">
        <v>98.795217931685301</v>
      </c>
      <c r="I1264">
        <v>676.60295674984604</v>
      </c>
      <c r="J1264">
        <v>7.7978734889499997</v>
      </c>
      <c r="K1264">
        <v>527.83722207031599</v>
      </c>
      <c r="M1264">
        <v>66.622575261327398</v>
      </c>
      <c r="N1264">
        <v>0.81226058034178195</v>
      </c>
      <c r="O1264">
        <v>13.4611827095023</v>
      </c>
      <c r="P1264">
        <v>769.54423592493299</v>
      </c>
    </row>
    <row r="1265" spans="1:17" hidden="1" x14ac:dyDescent="0.3">
      <c r="A1265" t="s">
        <v>2680</v>
      </c>
      <c r="B1265" t="s">
        <v>2681</v>
      </c>
      <c r="C1265" t="str">
        <f>IFERROR(VLOOKUP(Table1[[#This Row],[Ticker]],[1]!Table1[[Symbol]:[Industry]],2,FALSE),"-")</f>
        <v>-</v>
      </c>
      <c r="D1265" t="s">
        <v>129</v>
      </c>
      <c r="E1265">
        <v>1396.7403525</v>
      </c>
      <c r="F1265">
        <v>518.54999999999995</v>
      </c>
      <c r="G1265">
        <v>35.870146079444503</v>
      </c>
      <c r="H1265">
        <v>-4.1216233297696299</v>
      </c>
      <c r="I1265">
        <v>26.4823024924363</v>
      </c>
      <c r="J1265">
        <v>-3.9076803422719202</v>
      </c>
      <c r="K1265">
        <v>531.24312847278202</v>
      </c>
      <c r="L1265">
        <v>466.56066718032599</v>
      </c>
      <c r="M1265">
        <v>36.249368597702997</v>
      </c>
      <c r="N1265">
        <v>1.0137294883721499</v>
      </c>
      <c r="O1265">
        <v>28.955741972808799</v>
      </c>
      <c r="P1265">
        <v>99.480669359492197</v>
      </c>
      <c r="Q1265">
        <v>0.15660672162193301</v>
      </c>
    </row>
    <row r="1266" spans="1:17" hidden="1" x14ac:dyDescent="0.3">
      <c r="A1266" t="s">
        <v>2682</v>
      </c>
      <c r="B1266" t="s">
        <v>2683</v>
      </c>
      <c r="C1266" t="str">
        <f>IFERROR(VLOOKUP(Table1[[#This Row],[Ticker]],[1]!Table1[[Symbol]:[Industry]],2,FALSE),"-")</f>
        <v>-</v>
      </c>
      <c r="D1266" t="s">
        <v>132</v>
      </c>
      <c r="E1266">
        <v>1395.01517064</v>
      </c>
      <c r="F1266">
        <v>872.2</v>
      </c>
      <c r="G1266">
        <v>10.753664598328299</v>
      </c>
      <c r="H1266">
        <v>-6.5668567755356504</v>
      </c>
      <c r="I1266">
        <v>-24.2577482688232</v>
      </c>
      <c r="J1266">
        <v>1.45902286800382</v>
      </c>
      <c r="K1266">
        <v>869.585520124038</v>
      </c>
      <c r="L1266">
        <v>857.60864829739899</v>
      </c>
      <c r="M1266">
        <v>63.383406443812298</v>
      </c>
      <c r="N1266">
        <v>1.1877523843463</v>
      </c>
      <c r="O1266">
        <v>23.824810823205599</v>
      </c>
      <c r="P1266">
        <v>41.579417255092899</v>
      </c>
      <c r="Q1266">
        <v>8.2008617560923994E-2</v>
      </c>
    </row>
    <row r="1267" spans="1:17" hidden="1" x14ac:dyDescent="0.3">
      <c r="A1267" t="s">
        <v>2684</v>
      </c>
      <c r="B1267" t="s">
        <v>2685</v>
      </c>
      <c r="C1267" t="str">
        <f>IFERROR(VLOOKUP(Table1[[#This Row],[Ticker]],[1]!Table1[[Symbol]:[Industry]],2,FALSE),"-")</f>
        <v>-</v>
      </c>
      <c r="D1267" t="s">
        <v>140</v>
      </c>
      <c r="E1267">
        <v>1393.059895395</v>
      </c>
      <c r="F1267">
        <v>338.45</v>
      </c>
      <c r="G1267">
        <v>63.3696297352842</v>
      </c>
      <c r="H1267">
        <v>-2.05687540695406</v>
      </c>
      <c r="I1267">
        <v>15.057355995655501</v>
      </c>
      <c r="J1267">
        <v>-5.4714152082433696</v>
      </c>
      <c r="K1267">
        <v>339.49360474743202</v>
      </c>
      <c r="L1267">
        <v>304.13302748512399</v>
      </c>
      <c r="M1267">
        <v>47.513899421624501</v>
      </c>
      <c r="N1267">
        <v>1.0978937472873</v>
      </c>
      <c r="O1267">
        <v>22.9132811345841</v>
      </c>
      <c r="P1267">
        <v>113.465783664459</v>
      </c>
      <c r="Q1267">
        <v>0.126601024446161</v>
      </c>
    </row>
    <row r="1268" spans="1:17" hidden="1" x14ac:dyDescent="0.3">
      <c r="A1268" t="s">
        <v>2686</v>
      </c>
      <c r="B1268" t="s">
        <v>2687</v>
      </c>
      <c r="C1268" t="str">
        <f>IFERROR(VLOOKUP(Table1[[#This Row],[Ticker]],[1]!Table1[[Symbol]:[Industry]],2,FALSE),"-")</f>
        <v>-</v>
      </c>
      <c r="D1268" t="s">
        <v>480</v>
      </c>
      <c r="E1268">
        <v>1392.1110000000001</v>
      </c>
      <c r="F1268">
        <v>209.34</v>
      </c>
      <c r="G1268">
        <v>-12.3823435319149</v>
      </c>
      <c r="H1268">
        <v>-5.5146430009381602</v>
      </c>
      <c r="I1268">
        <v>-17.905783830516</v>
      </c>
      <c r="J1268">
        <v>-6.9226484500716703</v>
      </c>
      <c r="K1268">
        <v>207.81478379480001</v>
      </c>
      <c r="L1268">
        <v>209.25919129979499</v>
      </c>
      <c r="M1268">
        <v>50.223410095502501</v>
      </c>
      <c r="N1268">
        <v>1.10972874870898</v>
      </c>
      <c r="O1268">
        <v>37.384159740135601</v>
      </c>
      <c r="P1268">
        <v>23.03261827799</v>
      </c>
      <c r="Q1268">
        <v>5.2913295783151001E-2</v>
      </c>
    </row>
    <row r="1269" spans="1:17" hidden="1" x14ac:dyDescent="0.3">
      <c r="A1269" t="s">
        <v>2688</v>
      </c>
      <c r="B1269" t="s">
        <v>2689</v>
      </c>
      <c r="C1269" t="str">
        <f>IFERROR(VLOOKUP(Table1[[#This Row],[Ticker]],[1]!Table1[[Symbol]:[Industry]],2,FALSE),"-")</f>
        <v>-</v>
      </c>
      <c r="D1269" t="s">
        <v>151</v>
      </c>
      <c r="E1269">
        <v>1389.3866733150001</v>
      </c>
      <c r="F1269">
        <v>624.15</v>
      </c>
      <c r="G1269">
        <v>-27.9633106347253</v>
      </c>
      <c r="H1269">
        <v>6.2070450332498703</v>
      </c>
      <c r="I1269">
        <v>0.71191356692549002</v>
      </c>
      <c r="J1269">
        <v>-5.1782862663498603</v>
      </c>
      <c r="K1269">
        <v>585.44038151404095</v>
      </c>
      <c r="L1269">
        <v>570.54313622109703</v>
      </c>
      <c r="M1269">
        <v>55.529782028007403</v>
      </c>
      <c r="N1269">
        <v>1.15880699191849</v>
      </c>
      <c r="O1269">
        <v>15.773451894576599</v>
      </c>
      <c r="P1269">
        <v>25.017526289434102</v>
      </c>
      <c r="Q1269">
        <v>-0.12722777095860199</v>
      </c>
    </row>
    <row r="1270" spans="1:17" hidden="1" x14ac:dyDescent="0.3">
      <c r="A1270" t="s">
        <v>2690</v>
      </c>
      <c r="B1270" t="s">
        <v>2691</v>
      </c>
      <c r="C1270" t="str">
        <f>IFERROR(VLOOKUP(Table1[[#This Row],[Ticker]],[1]!Table1[[Symbol]:[Industry]],2,FALSE),"-")</f>
        <v>-</v>
      </c>
      <c r="D1270" t="s">
        <v>1514</v>
      </c>
      <c r="E1270">
        <v>1388.9253144469999</v>
      </c>
      <c r="F1270">
        <v>102.67</v>
      </c>
      <c r="G1270">
        <v>-5.9111200527119401</v>
      </c>
      <c r="H1270">
        <v>-7.50406607786124</v>
      </c>
      <c r="I1270">
        <v>-20.658208597123298</v>
      </c>
      <c r="J1270">
        <v>-4.7679836262983404</v>
      </c>
      <c r="K1270">
        <v>104.585033953048</v>
      </c>
      <c r="L1270">
        <v>107.07868736261899</v>
      </c>
      <c r="M1270">
        <v>45.615013068549601</v>
      </c>
      <c r="N1270">
        <v>0.963651200492185</v>
      </c>
      <c r="O1270">
        <v>50.774325508912</v>
      </c>
      <c r="P1270">
        <v>32.820181112548497</v>
      </c>
      <c r="Q1270">
        <v>2.7337162736471E-2</v>
      </c>
    </row>
    <row r="1271" spans="1:17" hidden="1" x14ac:dyDescent="0.3">
      <c r="A1271" t="s">
        <v>2692</v>
      </c>
      <c r="B1271" t="s">
        <v>2693</v>
      </c>
      <c r="C1271" t="str">
        <f>IFERROR(VLOOKUP(Table1[[#This Row],[Ticker]],[1]!Table1[[Symbol]:[Industry]],2,FALSE),"-")</f>
        <v>-</v>
      </c>
      <c r="D1271" t="s">
        <v>230</v>
      </c>
      <c r="E1271">
        <v>1388.5774080000001</v>
      </c>
      <c r="F1271">
        <v>1388</v>
      </c>
      <c r="G1271">
        <v>305.10173246230698</v>
      </c>
      <c r="H1271">
        <v>-14.6600027533229</v>
      </c>
      <c r="I1271">
        <v>117.330205090126</v>
      </c>
      <c r="J1271">
        <v>-8.3339644219087692</v>
      </c>
      <c r="K1271">
        <v>1342.85372382224</v>
      </c>
      <c r="L1271">
        <v>960.85156495839499</v>
      </c>
      <c r="M1271">
        <v>44.544437102101398</v>
      </c>
      <c r="N1271">
        <v>0.91786834228579695</v>
      </c>
      <c r="O1271">
        <v>10.371037463976901</v>
      </c>
      <c r="P1271">
        <v>569.23818707810995</v>
      </c>
      <c r="Q1271">
        <v>0.17912243131071401</v>
      </c>
    </row>
    <row r="1272" spans="1:17" hidden="1" x14ac:dyDescent="0.3">
      <c r="A1272" t="s">
        <v>2694</v>
      </c>
      <c r="B1272" t="s">
        <v>2695</v>
      </c>
      <c r="C1272" t="str">
        <f>IFERROR(VLOOKUP(Table1[[#This Row],[Ticker]],[1]!Table1[[Symbol]:[Industry]],2,FALSE),"-")</f>
        <v>-</v>
      </c>
      <c r="D1272" t="s">
        <v>72</v>
      </c>
      <c r="E1272">
        <v>1375.38556475</v>
      </c>
      <c r="F1272">
        <v>3243.7</v>
      </c>
      <c r="G1272">
        <v>349.68689214881198</v>
      </c>
      <c r="H1272">
        <v>20.831782978742499</v>
      </c>
      <c r="I1272">
        <v>120.04655325453599</v>
      </c>
      <c r="J1272">
        <v>-4.5984375062397698</v>
      </c>
      <c r="K1272">
        <v>2597.9023128824501</v>
      </c>
      <c r="L1272">
        <v>1797.24561602223</v>
      </c>
      <c r="M1272">
        <v>59.964693107783901</v>
      </c>
      <c r="N1272">
        <v>1.24058681152919</v>
      </c>
      <c r="O1272">
        <v>9.3812621389154298</v>
      </c>
      <c r="P1272">
        <v>390.72617246596002</v>
      </c>
      <c r="Q1272">
        <v>0.14765742018282599</v>
      </c>
    </row>
    <row r="1273" spans="1:17" hidden="1" x14ac:dyDescent="0.3">
      <c r="A1273" t="s">
        <v>2696</v>
      </c>
      <c r="B1273" t="s">
        <v>2697</v>
      </c>
      <c r="C1273" t="str">
        <f>IFERROR(VLOOKUP(Table1[[#This Row],[Ticker]],[1]!Table1[[Symbol]:[Industry]],2,FALSE),"-")</f>
        <v>-</v>
      </c>
      <c r="D1273" t="s">
        <v>197</v>
      </c>
      <c r="E1273">
        <v>1374.7344000000001</v>
      </c>
      <c r="F1273">
        <v>1101.55</v>
      </c>
      <c r="G1273">
        <v>8.4778251157239399</v>
      </c>
      <c r="H1273">
        <v>0.63950808153490601</v>
      </c>
      <c r="I1273">
        <v>-1.08104812971986</v>
      </c>
      <c r="J1273">
        <v>-5.4035024327513996</v>
      </c>
      <c r="K1273">
        <v>1036.8652152832799</v>
      </c>
      <c r="L1273">
        <v>974.73578544426505</v>
      </c>
      <c r="M1273">
        <v>57.815354545998098</v>
      </c>
      <c r="N1273">
        <v>1.7528130741335599</v>
      </c>
      <c r="O1273">
        <v>7.9388134900821603</v>
      </c>
      <c r="P1273">
        <v>47.0792442753187</v>
      </c>
      <c r="Q1273">
        <v>-1.556083604565E-3</v>
      </c>
    </row>
    <row r="1274" spans="1:17" hidden="1" x14ac:dyDescent="0.3">
      <c r="A1274" t="s">
        <v>2698</v>
      </c>
      <c r="B1274" t="s">
        <v>2699</v>
      </c>
      <c r="C1274" t="str">
        <f>IFERROR(VLOOKUP(Table1[[#This Row],[Ticker]],[1]!Table1[[Symbol]:[Industry]],2,FALSE),"-")</f>
        <v>-</v>
      </c>
      <c r="D1274" t="s">
        <v>275</v>
      </c>
      <c r="E1274">
        <v>1372.034105</v>
      </c>
      <c r="F1274">
        <v>84.13</v>
      </c>
      <c r="G1274">
        <v>2.87330113118617</v>
      </c>
      <c r="H1274">
        <v>-9.0517933505885093</v>
      </c>
      <c r="I1274">
        <v>-6.3454064281344102</v>
      </c>
      <c r="J1274">
        <v>-2.3454984191977499</v>
      </c>
      <c r="K1274">
        <v>86.419368899875707</v>
      </c>
      <c r="L1274">
        <v>85.069107067256994</v>
      </c>
      <c r="M1274">
        <v>39.573525720357701</v>
      </c>
      <c r="N1274">
        <v>0.62110872971306696</v>
      </c>
      <c r="O1274">
        <v>24.747414715321501</v>
      </c>
      <c r="P1274">
        <v>31.453124999999901</v>
      </c>
      <c r="Q1274">
        <v>6.4290289793804994E-2</v>
      </c>
    </row>
    <row r="1275" spans="1:17" hidden="1" x14ac:dyDescent="0.3">
      <c r="A1275" t="s">
        <v>2700</v>
      </c>
      <c r="B1275" t="s">
        <v>2701</v>
      </c>
      <c r="C1275" t="str">
        <f>IFERROR(VLOOKUP(Table1[[#This Row],[Ticker]],[1]!Table1[[Symbol]:[Industry]],2,FALSE),"-")</f>
        <v>-</v>
      </c>
      <c r="D1275" t="s">
        <v>230</v>
      </c>
      <c r="E1275">
        <v>1370.5105921500001</v>
      </c>
      <c r="F1275">
        <v>2375.9</v>
      </c>
      <c r="G1275">
        <v>261.62982107951001</v>
      </c>
      <c r="H1275">
        <v>20.299451510078399</v>
      </c>
      <c r="I1275">
        <v>36.666333552085</v>
      </c>
      <c r="J1275">
        <v>7.8026649734412397</v>
      </c>
      <c r="K1275">
        <v>2053.1614881739602</v>
      </c>
      <c r="L1275">
        <v>1609.98152528636</v>
      </c>
      <c r="M1275">
        <v>58.177453288633899</v>
      </c>
      <c r="N1275">
        <v>1.2637020493956901</v>
      </c>
      <c r="O1275">
        <v>10.3855381118733</v>
      </c>
      <c r="P1275">
        <v>304.99446006988802</v>
      </c>
      <c r="Q1275">
        <v>0.138056189541653</v>
      </c>
    </row>
    <row r="1276" spans="1:17" hidden="1" x14ac:dyDescent="0.3">
      <c r="A1276" t="s">
        <v>2702</v>
      </c>
      <c r="B1276" t="s">
        <v>2703</v>
      </c>
      <c r="C1276" t="str">
        <f>IFERROR(VLOOKUP(Table1[[#This Row],[Ticker]],[1]!Table1[[Symbol]:[Industry]],2,FALSE),"-")</f>
        <v>-</v>
      </c>
      <c r="D1276" t="s">
        <v>623</v>
      </c>
      <c r="E1276">
        <v>1368.857696715</v>
      </c>
      <c r="F1276">
        <v>229.41</v>
      </c>
      <c r="G1276">
        <v>-7.8962444777235303</v>
      </c>
      <c r="H1276">
        <v>-0.60897669112215302</v>
      </c>
      <c r="I1276">
        <v>-3.04715185363525</v>
      </c>
      <c r="J1276">
        <v>-1.7583975696534599</v>
      </c>
      <c r="K1276">
        <v>225.85378456706101</v>
      </c>
      <c r="L1276">
        <v>225.985296667477</v>
      </c>
      <c r="M1276">
        <v>54.430382678539097</v>
      </c>
      <c r="N1276">
        <v>0.80010893803046501</v>
      </c>
      <c r="O1276">
        <v>19.371431062290199</v>
      </c>
      <c r="P1276">
        <v>19.484375</v>
      </c>
      <c r="Q1276">
        <v>-3.9659129184570999E-2</v>
      </c>
    </row>
    <row r="1277" spans="1:17" hidden="1" x14ac:dyDescent="0.3">
      <c r="A1277" t="s">
        <v>2704</v>
      </c>
      <c r="B1277" t="s">
        <v>2705</v>
      </c>
      <c r="C1277" t="str">
        <f>IFERROR(VLOOKUP(Table1[[#This Row],[Ticker]],[1]!Table1[[Symbol]:[Industry]],2,FALSE),"-")</f>
        <v>-</v>
      </c>
      <c r="D1277" t="s">
        <v>659</v>
      </c>
      <c r="E1277">
        <v>1368.2937184</v>
      </c>
      <c r="F1277">
        <v>156.80000000000001</v>
      </c>
      <c r="G1277">
        <v>-37.4918121632683</v>
      </c>
      <c r="H1277">
        <v>-5.1550858456679496</v>
      </c>
      <c r="I1277">
        <v>-19.6907661905102</v>
      </c>
      <c r="J1277">
        <v>-3.4474072645816798</v>
      </c>
      <c r="K1277">
        <v>157.715218455544</v>
      </c>
      <c r="L1277">
        <v>163.533440595326</v>
      </c>
      <c r="M1277">
        <v>44.3332579937112</v>
      </c>
      <c r="N1277">
        <v>1.0671868598210299</v>
      </c>
      <c r="O1277">
        <v>44.036989795918302</v>
      </c>
      <c r="P1277">
        <v>24.050632911392398</v>
      </c>
      <c r="Q1277">
        <v>6.9238609308903007E-2</v>
      </c>
    </row>
    <row r="1278" spans="1:17" hidden="1" x14ac:dyDescent="0.3">
      <c r="A1278" t="s">
        <v>2706</v>
      </c>
      <c r="B1278" t="s">
        <v>2707</v>
      </c>
      <c r="C1278" t="str">
        <f>IFERROR(VLOOKUP(Table1[[#This Row],[Ticker]],[1]!Table1[[Symbol]:[Industry]],2,FALSE),"-")</f>
        <v>-</v>
      </c>
      <c r="D1278" t="s">
        <v>983</v>
      </c>
      <c r="E1278">
        <v>1367.5248486</v>
      </c>
      <c r="F1278">
        <v>73.8</v>
      </c>
      <c r="G1278">
        <v>-44.648428513998603</v>
      </c>
      <c r="H1278">
        <v>-0.58166950154169295</v>
      </c>
      <c r="I1278">
        <v>-25.3228850521769</v>
      </c>
      <c r="J1278">
        <v>-8.5316199899347005</v>
      </c>
      <c r="K1278">
        <v>73.750085603589397</v>
      </c>
      <c r="L1278">
        <v>80.718217313384301</v>
      </c>
      <c r="M1278">
        <v>42.812470534904797</v>
      </c>
      <c r="N1278">
        <v>2.0074864133896799</v>
      </c>
      <c r="O1278">
        <v>48.780487804878</v>
      </c>
      <c r="P1278">
        <v>19.0322580645161</v>
      </c>
      <c r="Q1278">
        <v>-3.0059655628872001E-2</v>
      </c>
    </row>
    <row r="1279" spans="1:17" hidden="1" x14ac:dyDescent="0.3">
      <c r="A1279" t="s">
        <v>2708</v>
      </c>
      <c r="B1279" t="s">
        <v>2709</v>
      </c>
      <c r="C1279" t="str">
        <f>IFERROR(VLOOKUP(Table1[[#This Row],[Ticker]],[1]!Table1[[Symbol]:[Industry]],2,FALSE),"-")</f>
        <v>-</v>
      </c>
      <c r="D1279" t="s">
        <v>613</v>
      </c>
      <c r="E1279">
        <v>1365.7977235200001</v>
      </c>
      <c r="F1279">
        <v>138.72</v>
      </c>
      <c r="G1279">
        <v>-6.81637407106198</v>
      </c>
      <c r="H1279">
        <v>1.55570403708129</v>
      </c>
      <c r="I1279">
        <v>-27.082618807175201</v>
      </c>
      <c r="J1279">
        <v>-3.4891001828719501</v>
      </c>
      <c r="K1279">
        <v>134.74211630830001</v>
      </c>
      <c r="L1279">
        <v>138.65036032670801</v>
      </c>
      <c r="M1279">
        <v>64.159385041528793</v>
      </c>
      <c r="N1279">
        <v>1.65314112908192</v>
      </c>
      <c r="O1279">
        <v>35.488754325259499</v>
      </c>
      <c r="P1279">
        <v>22.869796279893599</v>
      </c>
      <c r="Q1279">
        <v>-4.0609311167102001E-2</v>
      </c>
    </row>
    <row r="1280" spans="1:17" hidden="1" x14ac:dyDescent="0.3">
      <c r="A1280" t="s">
        <v>2710</v>
      </c>
      <c r="B1280" t="s">
        <v>2711</v>
      </c>
      <c r="C1280" t="str">
        <f>IFERROR(VLOOKUP(Table1[[#This Row],[Ticker]],[1]!Table1[[Symbol]:[Industry]],2,FALSE),"-")</f>
        <v>-</v>
      </c>
      <c r="D1280" t="s">
        <v>1514</v>
      </c>
      <c r="E1280">
        <v>1360.45</v>
      </c>
      <c r="F1280">
        <v>84.5</v>
      </c>
      <c r="G1280">
        <v>-20.998392916103001</v>
      </c>
      <c r="H1280">
        <v>-11.9688263806366</v>
      </c>
      <c r="I1280">
        <v>16.896060422176699</v>
      </c>
      <c r="J1280">
        <v>-4.0656642388829498</v>
      </c>
      <c r="K1280">
        <v>84.249282397755294</v>
      </c>
      <c r="L1280">
        <v>72.521698687130794</v>
      </c>
      <c r="M1280">
        <v>22.746311168934799</v>
      </c>
      <c r="N1280">
        <v>9.9516522781921302E-2</v>
      </c>
      <c r="O1280">
        <v>24.2011834319526</v>
      </c>
      <c r="P1280">
        <v>62.468756008459899</v>
      </c>
      <c r="Q1280">
        <v>0.12316492189959199</v>
      </c>
    </row>
    <row r="1281" spans="1:17" hidden="1" x14ac:dyDescent="0.3">
      <c r="A1281" t="s">
        <v>2712</v>
      </c>
      <c r="B1281" t="s">
        <v>2713</v>
      </c>
      <c r="C1281" t="str">
        <f>IFERROR(VLOOKUP(Table1[[#This Row],[Ticker]],[1]!Table1[[Symbol]:[Industry]],2,FALSE),"-")</f>
        <v>-</v>
      </c>
      <c r="D1281" t="s">
        <v>140</v>
      </c>
      <c r="E1281">
        <v>1358.5900635159901</v>
      </c>
      <c r="F1281">
        <v>169.96</v>
      </c>
      <c r="G1281">
        <v>273.34846382784298</v>
      </c>
      <c r="H1281">
        <v>17.932599331418199</v>
      </c>
      <c r="I1281">
        <v>103.94220972319501</v>
      </c>
      <c r="J1281">
        <v>10.082964322684701</v>
      </c>
      <c r="K1281">
        <v>140.327319582721</v>
      </c>
      <c r="L1281">
        <v>113.340038698886</v>
      </c>
      <c r="M1281">
        <v>86.376241833437902</v>
      </c>
      <c r="N1281">
        <v>1.3102985255794</v>
      </c>
      <c r="O1281">
        <v>1.2002824193927799</v>
      </c>
      <c r="P1281">
        <v>327.035175879397</v>
      </c>
      <c r="Q1281">
        <v>0.14427160987864501</v>
      </c>
    </row>
    <row r="1282" spans="1:17" hidden="1" x14ac:dyDescent="0.3">
      <c r="A1282" t="s">
        <v>2714</v>
      </c>
      <c r="B1282" t="s">
        <v>2715</v>
      </c>
      <c r="C1282" t="str">
        <f>IFERROR(VLOOKUP(Table1[[#This Row],[Ticker]],[1]!Table1[[Symbol]:[Industry]],2,FALSE),"-")</f>
        <v>-</v>
      </c>
      <c r="D1282" t="s">
        <v>278</v>
      </c>
      <c r="E1282">
        <v>1357.9459999999999</v>
      </c>
      <c r="F1282">
        <v>465.05</v>
      </c>
      <c r="G1282">
        <v>12.950606073672599</v>
      </c>
      <c r="H1282">
        <v>9.9792507046610996</v>
      </c>
      <c r="I1282">
        <v>2.4913075063194299</v>
      </c>
      <c r="J1282">
        <v>-5.1248883133068404</v>
      </c>
      <c r="K1282">
        <v>423.66992831535998</v>
      </c>
      <c r="L1282">
        <v>395.37988827493803</v>
      </c>
      <c r="M1282">
        <v>61.539860980630102</v>
      </c>
      <c r="N1282">
        <v>0.86648548738134201</v>
      </c>
      <c r="O1282">
        <v>3.6232663154499298</v>
      </c>
      <c r="P1282">
        <v>42.850560589771099</v>
      </c>
      <c r="Q1282">
        <v>2.310154488232E-3</v>
      </c>
    </row>
    <row r="1283" spans="1:17" hidden="1" x14ac:dyDescent="0.3">
      <c r="A1283" t="s">
        <v>2716</v>
      </c>
      <c r="B1283" t="s">
        <v>2717</v>
      </c>
      <c r="C1283" t="str">
        <f>IFERROR(VLOOKUP(Table1[[#This Row],[Ticker]],[1]!Table1[[Symbol]:[Industry]],2,FALSE),"-")</f>
        <v>-</v>
      </c>
      <c r="D1283" t="s">
        <v>806</v>
      </c>
      <c r="E1283">
        <v>1352.7900588</v>
      </c>
      <c r="F1283">
        <v>268</v>
      </c>
      <c r="G1283">
        <v>-24.501059042995301</v>
      </c>
      <c r="H1283">
        <v>-10.5816895617775</v>
      </c>
      <c r="I1283">
        <v>-8.1917269509724502</v>
      </c>
      <c r="J1283">
        <v>-3.0728774397794099</v>
      </c>
      <c r="K1283">
        <v>269.84936738089101</v>
      </c>
      <c r="M1283">
        <v>49.748095980264097</v>
      </c>
      <c r="N1283">
        <v>0.53032168127519597</v>
      </c>
      <c r="O1283">
        <v>16.417910447761098</v>
      </c>
      <c r="P1283">
        <v>17.724577201844902</v>
      </c>
    </row>
    <row r="1284" spans="1:17" hidden="1" x14ac:dyDescent="0.3">
      <c r="A1284" t="s">
        <v>2718</v>
      </c>
      <c r="B1284" t="s">
        <v>2719</v>
      </c>
      <c r="C1284" t="str">
        <f>IFERROR(VLOOKUP(Table1[[#This Row],[Ticker]],[1]!Table1[[Symbol]:[Industry]],2,FALSE),"-")</f>
        <v>-</v>
      </c>
      <c r="D1284" t="s">
        <v>21</v>
      </c>
      <c r="E1284">
        <v>1351.8211200000001</v>
      </c>
      <c r="F1284">
        <v>1140.2</v>
      </c>
      <c r="G1284">
        <v>0.31473013407697698</v>
      </c>
      <c r="H1284">
        <v>0.55089297582393304</v>
      </c>
      <c r="I1284">
        <v>-12.7784335009493</v>
      </c>
      <c r="J1284">
        <v>-4.2836930857577897</v>
      </c>
      <c r="K1284">
        <v>1130.4473298611699</v>
      </c>
      <c r="L1284">
        <v>1098.4337338036501</v>
      </c>
      <c r="M1284">
        <v>47.1270094431544</v>
      </c>
      <c r="N1284">
        <v>1.1400412882786699</v>
      </c>
      <c r="O1284">
        <v>28.6967198737063</v>
      </c>
      <c r="P1284">
        <v>29.274376417233501</v>
      </c>
      <c r="Q1284">
        <v>0.140465429671708</v>
      </c>
    </row>
    <row r="1285" spans="1:17" hidden="1" x14ac:dyDescent="0.3">
      <c r="A1285" t="s">
        <v>2720</v>
      </c>
      <c r="B1285" t="s">
        <v>2721</v>
      </c>
      <c r="C1285" t="str">
        <f>IFERROR(VLOOKUP(Table1[[#This Row],[Ticker]],[1]!Table1[[Symbol]:[Industry]],2,FALSE),"-")</f>
        <v>-</v>
      </c>
      <c r="D1285" t="s">
        <v>218</v>
      </c>
      <c r="E1285">
        <v>1351.5343027500001</v>
      </c>
      <c r="F1285">
        <v>856.5</v>
      </c>
      <c r="G1285">
        <v>89.131324864476994</v>
      </c>
      <c r="H1285">
        <v>60.359502079597597</v>
      </c>
      <c r="I1285">
        <v>27.574747262315299</v>
      </c>
      <c r="J1285">
        <v>-4.8475796786279304</v>
      </c>
      <c r="K1285">
        <v>687.26802102366605</v>
      </c>
      <c r="L1285">
        <v>568.38609399817699</v>
      </c>
      <c r="M1285">
        <v>56.856933299662501</v>
      </c>
      <c r="N1285">
        <v>0.76542337381070202</v>
      </c>
      <c r="O1285">
        <v>10.4378283712784</v>
      </c>
      <c r="P1285">
        <v>125.394736842105</v>
      </c>
      <c r="Q1285">
        <v>0.189914930904931</v>
      </c>
    </row>
    <row r="1286" spans="1:17" hidden="1" x14ac:dyDescent="0.3">
      <c r="A1286" t="s">
        <v>2722</v>
      </c>
      <c r="B1286" t="s">
        <v>2723</v>
      </c>
      <c r="C1286" t="str">
        <f>IFERROR(VLOOKUP(Table1[[#This Row],[Ticker]],[1]!Table1[[Symbol]:[Industry]],2,FALSE),"-")</f>
        <v>-</v>
      </c>
      <c r="E1286">
        <v>1337.4820431999999</v>
      </c>
      <c r="F1286">
        <v>1275.2</v>
      </c>
      <c r="G1286">
        <v>380.78294351985897</v>
      </c>
      <c r="H1286">
        <v>54.313537834119202</v>
      </c>
      <c r="I1286">
        <v>226.171910928751</v>
      </c>
      <c r="J1286">
        <v>-11.710975708531899</v>
      </c>
      <c r="K1286">
        <v>983.94420180965096</v>
      </c>
      <c r="M1286">
        <v>53.803135141052998</v>
      </c>
      <c r="N1286">
        <v>1.6454000184552899</v>
      </c>
      <c r="O1286">
        <v>18.412797992471699</v>
      </c>
      <c r="P1286">
        <v>432.66499582288998</v>
      </c>
    </row>
    <row r="1287" spans="1:17" hidden="1" x14ac:dyDescent="0.3">
      <c r="A1287" t="s">
        <v>2724</v>
      </c>
      <c r="B1287" t="s">
        <v>2725</v>
      </c>
      <c r="C1287" t="str">
        <f>IFERROR(VLOOKUP(Table1[[#This Row],[Ticker]],[1]!Table1[[Symbol]:[Industry]],2,FALSE),"-")</f>
        <v>-</v>
      </c>
      <c r="D1287" t="s">
        <v>21</v>
      </c>
      <c r="E1287">
        <v>1337.4016105799999</v>
      </c>
      <c r="F1287">
        <v>120.05</v>
      </c>
      <c r="G1287">
        <v>9.8630360203571499</v>
      </c>
      <c r="H1287">
        <v>-2.5231136969088501</v>
      </c>
      <c r="I1287">
        <v>-1.3591975441856099</v>
      </c>
      <c r="J1287">
        <v>-2.1256824418651799</v>
      </c>
      <c r="K1287">
        <v>119.148075473856</v>
      </c>
      <c r="L1287">
        <v>112.18710714266599</v>
      </c>
      <c r="M1287">
        <v>60.734208924027399</v>
      </c>
      <c r="N1287">
        <v>1.16264546970601</v>
      </c>
      <c r="O1287">
        <v>47.022074135776698</v>
      </c>
      <c r="P1287">
        <v>48.209876543209802</v>
      </c>
      <c r="Q1287">
        <v>3.2584820410030003E-2</v>
      </c>
    </row>
    <row r="1288" spans="1:17" hidden="1" x14ac:dyDescent="0.3">
      <c r="A1288" t="s">
        <v>2726</v>
      </c>
      <c r="B1288" t="s">
        <v>2727</v>
      </c>
      <c r="C1288" t="str">
        <f>IFERROR(VLOOKUP(Table1[[#This Row],[Ticker]],[1]!Table1[[Symbol]:[Industry]],2,FALSE),"-")</f>
        <v>-</v>
      </c>
      <c r="D1288" t="s">
        <v>129</v>
      </c>
      <c r="E1288">
        <v>1334.7627078</v>
      </c>
      <c r="F1288">
        <v>59.3</v>
      </c>
      <c r="G1288">
        <v>67.996387249180799</v>
      </c>
      <c r="H1288">
        <v>-5.13959770639421</v>
      </c>
      <c r="I1288">
        <v>0.30374056170550101</v>
      </c>
      <c r="J1288">
        <v>-4.9070356190816797</v>
      </c>
      <c r="K1288">
        <v>60.616165329047099</v>
      </c>
      <c r="L1288">
        <v>56.229627184774699</v>
      </c>
      <c r="M1288">
        <v>43.636887970008502</v>
      </c>
      <c r="N1288">
        <v>1.67071443050011</v>
      </c>
      <c r="O1288">
        <v>45.025295109612102</v>
      </c>
      <c r="P1288">
        <v>114.079422382671</v>
      </c>
      <c r="Q1288">
        <v>3.2542171407569001E-2</v>
      </c>
    </row>
    <row r="1289" spans="1:17" hidden="1" x14ac:dyDescent="0.3">
      <c r="A1289" t="s">
        <v>2728</v>
      </c>
      <c r="B1289" t="s">
        <v>2729</v>
      </c>
      <c r="C1289" t="str">
        <f>IFERROR(VLOOKUP(Table1[[#This Row],[Ticker]],[1]!Table1[[Symbol]:[Industry]],2,FALSE),"-")</f>
        <v>-</v>
      </c>
      <c r="D1289" t="s">
        <v>230</v>
      </c>
      <c r="E1289">
        <v>1325.5108437450001</v>
      </c>
      <c r="F1289">
        <v>367.95</v>
      </c>
      <c r="G1289">
        <v>-24.660437079514399</v>
      </c>
      <c r="H1289">
        <v>-5.1488641194768903</v>
      </c>
      <c r="I1289">
        <v>-2.8487869584685601</v>
      </c>
      <c r="J1289">
        <v>-6.4108034696403804</v>
      </c>
      <c r="K1289">
        <v>364.38234433478601</v>
      </c>
      <c r="L1289">
        <v>356.27055653894399</v>
      </c>
      <c r="M1289">
        <v>43.753053469584501</v>
      </c>
      <c r="N1289">
        <v>0.85309427064230703</v>
      </c>
      <c r="O1289">
        <v>15.233047968473899</v>
      </c>
      <c r="P1289">
        <v>20.896993592902799</v>
      </c>
      <c r="Q1289">
        <v>5.9380142359452E-2</v>
      </c>
    </row>
    <row r="1290" spans="1:17" hidden="1" x14ac:dyDescent="0.3">
      <c r="A1290" t="s">
        <v>2730</v>
      </c>
      <c r="B1290" t="s">
        <v>2731</v>
      </c>
      <c r="C1290" t="str">
        <f>IFERROR(VLOOKUP(Table1[[#This Row],[Ticker]],[1]!Table1[[Symbol]:[Industry]],2,FALSE),"-")</f>
        <v>-</v>
      </c>
      <c r="D1290" t="s">
        <v>477</v>
      </c>
      <c r="E1290">
        <v>1321.23590431</v>
      </c>
      <c r="F1290">
        <v>245.35</v>
      </c>
      <c r="G1290">
        <v>5.3866524617270297</v>
      </c>
      <c r="H1290">
        <v>7.1302144814531498</v>
      </c>
      <c r="I1290">
        <v>3.4978570068883998</v>
      </c>
      <c r="J1290">
        <v>-2.81598362629834</v>
      </c>
      <c r="K1290">
        <v>227.695221111135</v>
      </c>
      <c r="L1290">
        <v>215.236554229033</v>
      </c>
      <c r="M1290">
        <v>57.668252974211001</v>
      </c>
      <c r="N1290">
        <v>1.7833261683243999</v>
      </c>
      <c r="O1290">
        <v>19.1766863664153</v>
      </c>
      <c r="P1290">
        <v>40.6420177701347</v>
      </c>
      <c r="Q1290">
        <v>1.1241781495262001E-2</v>
      </c>
    </row>
    <row r="1291" spans="1:17" hidden="1" x14ac:dyDescent="0.3">
      <c r="A1291" t="s">
        <v>2732</v>
      </c>
      <c r="B1291" t="s">
        <v>2733</v>
      </c>
      <c r="C1291" t="str">
        <f>IFERROR(VLOOKUP(Table1[[#This Row],[Ticker]],[1]!Table1[[Symbol]:[Industry]],2,FALSE),"-")</f>
        <v>-</v>
      </c>
      <c r="D1291" t="s">
        <v>21</v>
      </c>
      <c r="E1291">
        <v>1318.71570432</v>
      </c>
      <c r="F1291">
        <v>1201.6500000000001</v>
      </c>
      <c r="G1291">
        <v>106.56897588755101</v>
      </c>
      <c r="H1291">
        <v>3.6523042246135402</v>
      </c>
      <c r="I1291">
        <v>154.112269963361</v>
      </c>
      <c r="J1291">
        <v>-11.4375281928896</v>
      </c>
      <c r="K1291">
        <v>1104.9122025414599</v>
      </c>
      <c r="L1291">
        <v>832.95358380254402</v>
      </c>
      <c r="M1291">
        <v>53.572507335329099</v>
      </c>
      <c r="N1291">
        <v>1.30323455546994</v>
      </c>
      <c r="O1291">
        <v>14.059834394374301</v>
      </c>
      <c r="P1291">
        <v>188.40753630145201</v>
      </c>
      <c r="Q1291">
        <v>0.13659255688531499</v>
      </c>
    </row>
    <row r="1292" spans="1:17" hidden="1" x14ac:dyDescent="0.3">
      <c r="A1292" t="s">
        <v>2734</v>
      </c>
      <c r="B1292" t="s">
        <v>2735</v>
      </c>
      <c r="C1292" t="str">
        <f>IFERROR(VLOOKUP(Table1[[#This Row],[Ticker]],[1]!Table1[[Symbol]:[Industry]],2,FALSE),"-")</f>
        <v>-</v>
      </c>
      <c r="D1292" t="s">
        <v>983</v>
      </c>
      <c r="E1292">
        <v>1315.76514</v>
      </c>
      <c r="F1292">
        <v>345</v>
      </c>
      <c r="G1292">
        <v>-21.6771379089619</v>
      </c>
      <c r="H1292">
        <v>0.24883912091552601</v>
      </c>
      <c r="I1292">
        <v>-22.215425039861898</v>
      </c>
      <c r="J1292">
        <v>-6.8922839865089101</v>
      </c>
      <c r="K1292">
        <v>338.50100236633301</v>
      </c>
      <c r="L1292">
        <v>353.02286547949899</v>
      </c>
      <c r="M1292">
        <v>48.323754614055197</v>
      </c>
      <c r="N1292">
        <v>2.5501014960282702</v>
      </c>
      <c r="O1292">
        <v>55.304347826086897</v>
      </c>
      <c r="P1292">
        <v>25.4545454545454</v>
      </c>
      <c r="Q1292">
        <v>1.9321643787055E-2</v>
      </c>
    </row>
    <row r="1293" spans="1:17" hidden="1" x14ac:dyDescent="0.3">
      <c r="A1293" t="s">
        <v>2736</v>
      </c>
      <c r="B1293" t="s">
        <v>2737</v>
      </c>
      <c r="C1293" t="str">
        <f>IFERROR(VLOOKUP(Table1[[#This Row],[Ticker]],[1]!Table1[[Symbol]:[Industry]],2,FALSE),"-")</f>
        <v>-</v>
      </c>
      <c r="D1293" t="s">
        <v>613</v>
      </c>
      <c r="E1293">
        <v>1314.2560086000001</v>
      </c>
      <c r="F1293">
        <v>569</v>
      </c>
      <c r="G1293">
        <v>3055.7692033988401</v>
      </c>
      <c r="H1293">
        <v>-11.978021061784</v>
      </c>
      <c r="I1293">
        <v>150.94080500598901</v>
      </c>
      <c r="J1293">
        <v>0.31428587724775497</v>
      </c>
      <c r="K1293">
        <v>537.58072709569296</v>
      </c>
      <c r="L1293">
        <v>330.09079305461103</v>
      </c>
      <c r="M1293">
        <v>60.6516129637346</v>
      </c>
      <c r="N1293">
        <v>0.54406355528617201</v>
      </c>
      <c r="O1293">
        <v>13.0843585237258</v>
      </c>
      <c r="P1293">
        <v>3082.3266219239299</v>
      </c>
    </row>
    <row r="1294" spans="1:17" hidden="1" x14ac:dyDescent="0.3">
      <c r="A1294" t="s">
        <v>2738</v>
      </c>
      <c r="B1294" t="s">
        <v>2739</v>
      </c>
      <c r="C1294" t="str">
        <f>IFERROR(VLOOKUP(Table1[[#This Row],[Ticker]],[1]!Table1[[Symbol]:[Industry]],2,FALSE),"-")</f>
        <v>-</v>
      </c>
      <c r="D1294" t="s">
        <v>129</v>
      </c>
      <c r="E1294">
        <v>1312.7664</v>
      </c>
      <c r="F1294">
        <v>648.6</v>
      </c>
      <c r="G1294">
        <v>10.263591916839101</v>
      </c>
      <c r="H1294">
        <v>-4.1348353086304597</v>
      </c>
      <c r="I1294">
        <v>-4.9302330596881303</v>
      </c>
      <c r="J1294">
        <v>-1.2668051621529099</v>
      </c>
      <c r="K1294">
        <v>646.82964003348695</v>
      </c>
      <c r="L1294">
        <v>629.22466398257995</v>
      </c>
      <c r="M1294">
        <v>50.4887486765491</v>
      </c>
      <c r="N1294">
        <v>1.16899329267828</v>
      </c>
      <c r="O1294">
        <v>15.1711378353376</v>
      </c>
      <c r="P1294">
        <v>40.222678629337302</v>
      </c>
      <c r="Q1294">
        <v>9.7396413637794998E-2</v>
      </c>
    </row>
    <row r="1295" spans="1:17" hidden="1" x14ac:dyDescent="0.3">
      <c r="A1295" t="s">
        <v>2740</v>
      </c>
      <c r="B1295" t="s">
        <v>2741</v>
      </c>
      <c r="C1295" t="str">
        <f>IFERROR(VLOOKUP(Table1[[#This Row],[Ticker]],[1]!Table1[[Symbol]:[Industry]],2,FALSE),"-")</f>
        <v>-</v>
      </c>
      <c r="D1295" t="s">
        <v>132</v>
      </c>
      <c r="E1295">
        <v>1311.7180295999999</v>
      </c>
      <c r="F1295">
        <v>1885.4</v>
      </c>
      <c r="G1295">
        <v>271.206294555071</v>
      </c>
      <c r="H1295">
        <v>-5.3741875485533797</v>
      </c>
      <c r="I1295">
        <v>142.11438177733899</v>
      </c>
      <c r="J1295">
        <v>-13.4422084324998</v>
      </c>
      <c r="K1295">
        <v>1706.6013313625899</v>
      </c>
      <c r="L1295">
        <v>1188.7555452776301</v>
      </c>
      <c r="M1295">
        <v>52.299756781009499</v>
      </c>
      <c r="N1295">
        <v>1.10160561992165</v>
      </c>
      <c r="O1295">
        <v>22.5204200700116</v>
      </c>
      <c r="P1295">
        <v>305.46236559139697</v>
      </c>
      <c r="Q1295">
        <v>0.23183442291894801</v>
      </c>
    </row>
    <row r="1296" spans="1:17" hidden="1" x14ac:dyDescent="0.3">
      <c r="A1296" t="s">
        <v>2742</v>
      </c>
      <c r="B1296" t="s">
        <v>2743</v>
      </c>
      <c r="C1296" t="str">
        <f>IFERROR(VLOOKUP(Table1[[#This Row],[Ticker]],[1]!Table1[[Symbol]:[Industry]],2,FALSE),"-")</f>
        <v>-</v>
      </c>
      <c r="D1296" t="s">
        <v>230</v>
      </c>
      <c r="E1296">
        <v>1303.8417597600001</v>
      </c>
      <c r="F1296">
        <v>235.32</v>
      </c>
      <c r="G1296">
        <v>168.699796029482</v>
      </c>
      <c r="H1296">
        <v>-10.0183759847198</v>
      </c>
      <c r="I1296">
        <v>15.055427943922201</v>
      </c>
      <c r="J1296">
        <v>-11.062292569387701</v>
      </c>
      <c r="K1296">
        <v>218.79953992495899</v>
      </c>
      <c r="L1296">
        <v>188.076070600609</v>
      </c>
      <c r="M1296">
        <v>58.658022654413301</v>
      </c>
      <c r="N1296">
        <v>1.36476771714959</v>
      </c>
      <c r="O1296">
        <v>13.929967703552601</v>
      </c>
      <c r="P1296">
        <v>200.53639846743201</v>
      </c>
      <c r="Q1296">
        <v>9.0445841725298001E-2</v>
      </c>
    </row>
    <row r="1297" spans="1:17" hidden="1" x14ac:dyDescent="0.3">
      <c r="A1297" t="s">
        <v>2744</v>
      </c>
      <c r="B1297" t="s">
        <v>2745</v>
      </c>
      <c r="C1297" t="str">
        <f>IFERROR(VLOOKUP(Table1[[#This Row],[Ticker]],[1]!Table1[[Symbol]:[Industry]],2,FALSE),"-")</f>
        <v>-</v>
      </c>
      <c r="D1297" t="s">
        <v>129</v>
      </c>
      <c r="E1297">
        <v>1301.6249531999999</v>
      </c>
      <c r="F1297">
        <v>149.61000000000001</v>
      </c>
      <c r="G1297">
        <v>36.594162718086899</v>
      </c>
      <c r="H1297">
        <v>5.2411772046369398</v>
      </c>
      <c r="I1297">
        <v>-19.216750868730099</v>
      </c>
      <c r="J1297">
        <v>2.4392306643423698</v>
      </c>
      <c r="K1297">
        <v>145.72858908900301</v>
      </c>
      <c r="L1297">
        <v>144.392708180846</v>
      </c>
      <c r="M1297">
        <v>53.198145597507299</v>
      </c>
      <c r="N1297">
        <v>1.58870318111315</v>
      </c>
      <c r="O1297">
        <v>29.870997927945901</v>
      </c>
      <c r="P1297">
        <v>66.141032759577996</v>
      </c>
      <c r="Q1297">
        <v>5.9009364776140001E-2</v>
      </c>
    </row>
    <row r="1298" spans="1:17" hidden="1" x14ac:dyDescent="0.3">
      <c r="A1298" t="s">
        <v>2746</v>
      </c>
      <c r="B1298" t="s">
        <v>2747</v>
      </c>
      <c r="C1298" t="str">
        <f>IFERROR(VLOOKUP(Table1[[#This Row],[Ticker]],[1]!Table1[[Symbol]:[Industry]],2,FALSE),"-")</f>
        <v>-</v>
      </c>
      <c r="D1298" t="s">
        <v>998</v>
      </c>
      <c r="E1298">
        <v>1300.9622119999999</v>
      </c>
      <c r="F1298">
        <v>85.43</v>
      </c>
      <c r="G1298">
        <v>-33.344107013913501</v>
      </c>
      <c r="H1298">
        <v>-9.0154866906745994</v>
      </c>
      <c r="I1298">
        <v>-15.325864210852201</v>
      </c>
      <c r="J1298">
        <v>-3.1118141972007298</v>
      </c>
      <c r="K1298">
        <v>87.4168548991683</v>
      </c>
      <c r="L1298">
        <v>89.463632284867501</v>
      </c>
      <c r="M1298">
        <v>45.0090043003201</v>
      </c>
      <c r="N1298">
        <v>0.54385898598797899</v>
      </c>
      <c r="O1298">
        <v>35.373990401498197</v>
      </c>
      <c r="P1298">
        <v>15.445945945945899</v>
      </c>
      <c r="Q1298">
        <v>-7.9240157384950008E-3</v>
      </c>
    </row>
    <row r="1299" spans="1:17" hidden="1" x14ac:dyDescent="0.3">
      <c r="A1299" t="s">
        <v>2748</v>
      </c>
      <c r="B1299" t="s">
        <v>2749</v>
      </c>
      <c r="C1299" t="str">
        <f>IFERROR(VLOOKUP(Table1[[#This Row],[Ticker]],[1]!Table1[[Symbol]:[Industry]],2,FALSE),"-")</f>
        <v>-</v>
      </c>
      <c r="D1299" t="s">
        <v>381</v>
      </c>
      <c r="E1299">
        <v>1300.9471290700001</v>
      </c>
      <c r="F1299">
        <v>77.86</v>
      </c>
      <c r="G1299">
        <v>47.043473336664</v>
      </c>
      <c r="H1299">
        <v>11.3220607365008</v>
      </c>
      <c r="I1299">
        <v>12.462709469210701</v>
      </c>
      <c r="J1299">
        <v>-3.3115833663893199</v>
      </c>
      <c r="K1299">
        <v>69.796925211522804</v>
      </c>
      <c r="L1299">
        <v>63.779685849993399</v>
      </c>
      <c r="M1299">
        <v>70.279927823931402</v>
      </c>
      <c r="N1299">
        <v>1.98371929050791</v>
      </c>
      <c r="O1299">
        <v>9.0418700231184204</v>
      </c>
      <c r="P1299">
        <v>76.753688989784294</v>
      </c>
      <c r="Q1299">
        <v>1.6438717506092E-2</v>
      </c>
    </row>
    <row r="1300" spans="1:17" hidden="1" x14ac:dyDescent="0.3">
      <c r="A1300" t="s">
        <v>2750</v>
      </c>
      <c r="B1300" t="s">
        <v>2751</v>
      </c>
      <c r="C1300" t="str">
        <f>IFERROR(VLOOKUP(Table1[[#This Row],[Ticker]],[1]!Table1[[Symbol]:[Industry]],2,FALSE),"-")</f>
        <v>-</v>
      </c>
      <c r="D1300" t="s">
        <v>132</v>
      </c>
      <c r="E1300">
        <v>1300.0021958</v>
      </c>
      <c r="F1300">
        <v>1033</v>
      </c>
      <c r="G1300">
        <v>171.566679599</v>
      </c>
      <c r="H1300">
        <v>28.306266025459799</v>
      </c>
      <c r="I1300">
        <v>37.799208443313802</v>
      </c>
      <c r="J1300">
        <v>-5.4715550548697696</v>
      </c>
      <c r="K1300">
        <v>871.873754612016</v>
      </c>
      <c r="M1300">
        <v>43.1474362491983</v>
      </c>
      <c r="N1300">
        <v>0.58659217877094905</v>
      </c>
      <c r="O1300">
        <v>20.522749273959299</v>
      </c>
      <c r="P1300">
        <v>229.50558213716101</v>
      </c>
    </row>
    <row r="1301" spans="1:17" hidden="1" x14ac:dyDescent="0.3">
      <c r="A1301" t="s">
        <v>2752</v>
      </c>
      <c r="B1301" t="s">
        <v>2753</v>
      </c>
      <c r="C1301" t="str">
        <f>IFERROR(VLOOKUP(Table1[[#This Row],[Ticker]],[1]!Table1[[Symbol]:[Industry]],2,FALSE),"-")</f>
        <v>-</v>
      </c>
      <c r="D1301" t="s">
        <v>542</v>
      </c>
      <c r="E1301">
        <v>1293.81172932</v>
      </c>
      <c r="F1301">
        <v>384.45</v>
      </c>
      <c r="G1301">
        <v>-14.733683795603399</v>
      </c>
      <c r="H1301">
        <v>-5.0363412101363698</v>
      </c>
      <c r="I1301">
        <v>-12.980534250911299</v>
      </c>
      <c r="J1301">
        <v>-6.0997815649673797</v>
      </c>
      <c r="K1301">
        <v>361.33313371346298</v>
      </c>
      <c r="L1301">
        <v>364.05424447845598</v>
      </c>
      <c r="M1301">
        <v>60.042998696474399</v>
      </c>
      <c r="N1301">
        <v>0.868330243330243</v>
      </c>
      <c r="O1301">
        <v>30.888281961243301</v>
      </c>
      <c r="P1301">
        <v>31.2116040955631</v>
      </c>
      <c r="Q1301">
        <v>-0.11963837394160701</v>
      </c>
    </row>
    <row r="1302" spans="1:17" hidden="1" x14ac:dyDescent="0.3">
      <c r="A1302" t="s">
        <v>2754</v>
      </c>
      <c r="B1302" t="s">
        <v>2755</v>
      </c>
      <c r="C1302" t="str">
        <f>IFERROR(VLOOKUP(Table1[[#This Row],[Ticker]],[1]!Table1[[Symbol]:[Industry]],2,FALSE),"-")</f>
        <v>-</v>
      </c>
      <c r="D1302" t="s">
        <v>391</v>
      </c>
      <c r="E1302">
        <v>1290.4497085600001</v>
      </c>
      <c r="F1302">
        <v>4043.35</v>
      </c>
      <c r="G1302">
        <v>12.5207481272372</v>
      </c>
      <c r="H1302">
        <v>12.8704648104548</v>
      </c>
      <c r="I1302">
        <v>19.145324450647902</v>
      </c>
      <c r="J1302">
        <v>2.3254982759665999</v>
      </c>
      <c r="K1302">
        <v>3222.1556436409201</v>
      </c>
      <c r="L1302">
        <v>3079.4124434680598</v>
      </c>
      <c r="M1302">
        <v>69.852366164592596</v>
      </c>
      <c r="N1302">
        <v>4.7774879531694303</v>
      </c>
      <c r="O1302">
        <v>10.057254504309499</v>
      </c>
      <c r="P1302">
        <v>66.736082474226805</v>
      </c>
      <c r="Q1302">
        <v>3.4960497876933998E-2</v>
      </c>
    </row>
    <row r="1303" spans="1:17" hidden="1" x14ac:dyDescent="0.3">
      <c r="A1303" t="s">
        <v>2756</v>
      </c>
      <c r="B1303" t="s">
        <v>2757</v>
      </c>
      <c r="C1303" t="str">
        <f>IFERROR(VLOOKUP(Table1[[#This Row],[Ticker]],[1]!Table1[[Symbol]:[Industry]],2,FALSE),"-")</f>
        <v>-</v>
      </c>
      <c r="D1303" t="s">
        <v>953</v>
      </c>
      <c r="E1303">
        <v>1280.8897547399999</v>
      </c>
      <c r="F1303">
        <v>59.97</v>
      </c>
      <c r="G1303">
        <v>141.16579576061599</v>
      </c>
      <c r="H1303">
        <v>-2.2501198506279301</v>
      </c>
      <c r="I1303">
        <v>9.0951971490150392</v>
      </c>
      <c r="J1303">
        <v>-5.1515901836753901</v>
      </c>
      <c r="K1303">
        <v>56.714113452163403</v>
      </c>
      <c r="L1303">
        <v>49.765477816364303</v>
      </c>
      <c r="M1303">
        <v>56.160480864461398</v>
      </c>
      <c r="N1303">
        <v>1.75042328187875</v>
      </c>
      <c r="O1303">
        <v>16.725029181257199</v>
      </c>
      <c r="P1303">
        <v>194.692874692874</v>
      </c>
      <c r="Q1303">
        <v>0.201349867229835</v>
      </c>
    </row>
    <row r="1304" spans="1:17" hidden="1" x14ac:dyDescent="0.3">
      <c r="A1304" t="s">
        <v>2758</v>
      </c>
      <c r="B1304" t="s">
        <v>2759</v>
      </c>
      <c r="C1304" t="str">
        <f>IFERROR(VLOOKUP(Table1[[#This Row],[Ticker]],[1]!Table1[[Symbol]:[Industry]],2,FALSE),"-")</f>
        <v>-</v>
      </c>
      <c r="D1304" t="s">
        <v>542</v>
      </c>
      <c r="E1304">
        <v>1276.6522832999999</v>
      </c>
      <c r="F1304">
        <v>364.5</v>
      </c>
      <c r="G1304">
        <v>3.4354488072849301</v>
      </c>
      <c r="H1304">
        <v>2.1014489020165299</v>
      </c>
      <c r="I1304">
        <v>5.3194468579844703</v>
      </c>
      <c r="J1304">
        <v>-0.86983208121580702</v>
      </c>
      <c r="K1304">
        <v>346.60403693244399</v>
      </c>
      <c r="L1304">
        <v>333.18211722404197</v>
      </c>
      <c r="M1304">
        <v>56.097536344125601</v>
      </c>
      <c r="N1304">
        <v>2.3339313229028602</v>
      </c>
      <c r="O1304">
        <v>53.278463648833998</v>
      </c>
      <c r="P1304">
        <v>47.362037598544497</v>
      </c>
      <c r="Q1304">
        <v>2.6787205022906001E-2</v>
      </c>
    </row>
    <row r="1305" spans="1:17" hidden="1" x14ac:dyDescent="0.3">
      <c r="A1305" t="s">
        <v>2760</v>
      </c>
      <c r="B1305" t="s">
        <v>2761</v>
      </c>
      <c r="C1305" t="str">
        <f>IFERROR(VLOOKUP(Table1[[#This Row],[Ticker]],[1]!Table1[[Symbol]:[Industry]],2,FALSE),"-")</f>
        <v>-</v>
      </c>
      <c r="D1305" t="s">
        <v>983</v>
      </c>
      <c r="E1305">
        <v>1274.5728013999999</v>
      </c>
      <c r="F1305">
        <v>636.70000000000005</v>
      </c>
      <c r="G1305">
        <v>-7.9360864338072004</v>
      </c>
      <c r="H1305">
        <v>12.5818626275796</v>
      </c>
      <c r="I1305">
        <v>-14.5828471572875</v>
      </c>
      <c r="J1305">
        <v>-10.751925232137699</v>
      </c>
      <c r="K1305">
        <v>594.817974198466</v>
      </c>
      <c r="L1305">
        <v>603.10303805880096</v>
      </c>
      <c r="M1305">
        <v>55.900869782157997</v>
      </c>
      <c r="N1305">
        <v>2.2210047799924899</v>
      </c>
      <c r="O1305">
        <v>34.286163028113599</v>
      </c>
      <c r="P1305">
        <v>32.7703054947346</v>
      </c>
      <c r="Q1305">
        <v>8.4103710986949999E-3</v>
      </c>
    </row>
    <row r="1306" spans="1:17" hidden="1" x14ac:dyDescent="0.3">
      <c r="A1306" t="s">
        <v>2762</v>
      </c>
      <c r="B1306" t="s">
        <v>2763</v>
      </c>
      <c r="C1306" t="str">
        <f>IFERROR(VLOOKUP(Table1[[#This Row],[Ticker]],[1]!Table1[[Symbol]:[Industry]],2,FALSE),"-")</f>
        <v>-</v>
      </c>
      <c r="E1306">
        <v>1272.41158</v>
      </c>
      <c r="F1306">
        <v>1552.1</v>
      </c>
      <c r="G1306">
        <v>523.80922719038495</v>
      </c>
      <c r="H1306">
        <v>35.636474462679303</v>
      </c>
      <c r="I1306">
        <v>194.952975409418</v>
      </c>
      <c r="J1306">
        <v>7.38642488523646</v>
      </c>
      <c r="K1306">
        <v>1194.7027122867501</v>
      </c>
      <c r="L1306">
        <v>765.81968212850097</v>
      </c>
      <c r="M1306">
        <v>72.9733825105818</v>
      </c>
      <c r="N1306">
        <v>1.4771790969051199</v>
      </c>
      <c r="O1306">
        <v>6.3075832742735596</v>
      </c>
      <c r="P1306">
        <v>757.51381215469598</v>
      </c>
    </row>
    <row r="1307" spans="1:17" hidden="1" x14ac:dyDescent="0.3">
      <c r="A1307" t="s">
        <v>2764</v>
      </c>
      <c r="B1307" t="s">
        <v>2765</v>
      </c>
      <c r="C1307" t="str">
        <f>IFERROR(VLOOKUP(Table1[[#This Row],[Ticker]],[1]!Table1[[Symbol]:[Industry]],2,FALSE),"-")</f>
        <v>-</v>
      </c>
      <c r="D1307" t="s">
        <v>659</v>
      </c>
      <c r="E1307">
        <v>1272</v>
      </c>
      <c r="F1307">
        <v>127.2</v>
      </c>
      <c r="G1307">
        <v>-16.379852479189999</v>
      </c>
      <c r="H1307">
        <v>4.8537193892667903</v>
      </c>
      <c r="I1307">
        <v>-18.8687760882469</v>
      </c>
      <c r="J1307">
        <v>-2.2624718152747199</v>
      </c>
      <c r="K1307">
        <v>119.326079777134</v>
      </c>
      <c r="L1307">
        <v>121.79838906996601</v>
      </c>
      <c r="M1307">
        <v>61.788013553719999</v>
      </c>
      <c r="N1307">
        <v>2.1758814645902098</v>
      </c>
      <c r="O1307">
        <v>21.855345911949598</v>
      </c>
      <c r="P1307">
        <v>26.819541375872301</v>
      </c>
      <c r="Q1307">
        <v>-2.4880996780029998E-3</v>
      </c>
    </row>
    <row r="1308" spans="1:17" hidden="1" x14ac:dyDescent="0.3">
      <c r="A1308" t="s">
        <v>2766</v>
      </c>
      <c r="B1308" t="s">
        <v>2767</v>
      </c>
      <c r="C1308" t="str">
        <f>IFERROR(VLOOKUP(Table1[[#This Row],[Ticker]],[1]!Table1[[Symbol]:[Industry]],2,FALSE),"-")</f>
        <v>-</v>
      </c>
      <c r="D1308" t="s">
        <v>275</v>
      </c>
      <c r="E1308">
        <v>1266.41447928</v>
      </c>
      <c r="F1308">
        <v>293.35000000000002</v>
      </c>
      <c r="G1308">
        <v>119.955186516919</v>
      </c>
      <c r="H1308">
        <v>5.01664201728906</v>
      </c>
      <c r="I1308">
        <v>65.673952547435206</v>
      </c>
      <c r="J1308">
        <v>0.60787844266717705</v>
      </c>
      <c r="K1308">
        <v>269.02673644637599</v>
      </c>
      <c r="L1308">
        <v>211.175960284068</v>
      </c>
      <c r="M1308">
        <v>52.155455010516</v>
      </c>
      <c r="N1308">
        <v>0.90779609909294501</v>
      </c>
      <c r="O1308">
        <v>8.1302198738707894</v>
      </c>
      <c r="P1308">
        <v>150.72649572649499</v>
      </c>
      <c r="Q1308">
        <v>0.112475710772723</v>
      </c>
    </row>
    <row r="1309" spans="1:17" hidden="1" x14ac:dyDescent="0.3">
      <c r="A1309" t="s">
        <v>2768</v>
      </c>
      <c r="B1309" t="s">
        <v>2769</v>
      </c>
      <c r="C1309" t="str">
        <f>IFERROR(VLOOKUP(Table1[[#This Row],[Ticker]],[1]!Table1[[Symbol]:[Industry]],2,FALSE),"-")</f>
        <v>-</v>
      </c>
      <c r="D1309" t="s">
        <v>480</v>
      </c>
      <c r="E1309">
        <v>1264.86322464</v>
      </c>
      <c r="F1309">
        <v>610.1</v>
      </c>
      <c r="G1309">
        <v>-49.505132594306701</v>
      </c>
      <c r="H1309">
        <v>-12.717970782685899</v>
      </c>
      <c r="I1309">
        <v>-24.6560550077097</v>
      </c>
      <c r="J1309">
        <v>0.16900905500570701</v>
      </c>
      <c r="K1309">
        <v>629.198026492032</v>
      </c>
      <c r="L1309">
        <v>672.37411156738403</v>
      </c>
      <c r="M1309">
        <v>52.896712044072899</v>
      </c>
      <c r="N1309">
        <v>1.5271581896883599</v>
      </c>
      <c r="O1309">
        <v>50.467136534994196</v>
      </c>
      <c r="P1309">
        <v>7.98230088495575</v>
      </c>
      <c r="Q1309">
        <v>5.2207711746417002E-2</v>
      </c>
    </row>
    <row r="1310" spans="1:17" hidden="1" x14ac:dyDescent="0.3">
      <c r="A1310" t="s">
        <v>2770</v>
      </c>
      <c r="B1310" t="s">
        <v>2771</v>
      </c>
      <c r="C1310" t="str">
        <f>IFERROR(VLOOKUP(Table1[[#This Row],[Ticker]],[1]!Table1[[Symbol]:[Industry]],2,FALSE),"-")</f>
        <v>-</v>
      </c>
      <c r="D1310" t="s">
        <v>613</v>
      </c>
      <c r="E1310">
        <v>1262.854791255</v>
      </c>
      <c r="F1310">
        <v>577.95000000000005</v>
      </c>
      <c r="G1310">
        <v>7.4755128292625503</v>
      </c>
      <c r="H1310">
        <v>-7.9293042526899002</v>
      </c>
      <c r="I1310">
        <v>22.613982532442702</v>
      </c>
      <c r="J1310">
        <v>-11.695505846787899</v>
      </c>
      <c r="K1310">
        <v>570.28461353287003</v>
      </c>
      <c r="L1310">
        <v>487.14719614449803</v>
      </c>
      <c r="M1310">
        <v>31.6305328719165</v>
      </c>
      <c r="N1310">
        <v>0.31293328182202301</v>
      </c>
      <c r="O1310">
        <v>15.2348819101998</v>
      </c>
      <c r="P1310">
        <v>52.998014559894102</v>
      </c>
      <c r="Q1310">
        <v>1.6504019474787999E-2</v>
      </c>
    </row>
    <row r="1311" spans="1:17" hidden="1" x14ac:dyDescent="0.3">
      <c r="A1311" t="s">
        <v>2772</v>
      </c>
      <c r="B1311" t="s">
        <v>2773</v>
      </c>
      <c r="C1311" t="str">
        <f>IFERROR(VLOOKUP(Table1[[#This Row],[Ticker]],[1]!Table1[[Symbol]:[Industry]],2,FALSE),"-")</f>
        <v>-</v>
      </c>
      <c r="D1311" t="s">
        <v>148</v>
      </c>
      <c r="E1311">
        <v>1262.332247497</v>
      </c>
      <c r="F1311">
        <v>190.07</v>
      </c>
      <c r="G1311">
        <v>28.412006668543</v>
      </c>
      <c r="H1311">
        <v>-9.5635642857465495</v>
      </c>
      <c r="I1311">
        <v>61.994777182693497</v>
      </c>
      <c r="J1311">
        <v>-9.4158042987765498</v>
      </c>
      <c r="K1311">
        <v>175.260856357318</v>
      </c>
      <c r="L1311">
        <v>138.45091746682601</v>
      </c>
      <c r="M1311">
        <v>47.084552630194203</v>
      </c>
      <c r="N1311">
        <v>0.64748029099381899</v>
      </c>
      <c r="O1311">
        <v>24.796127742410601</v>
      </c>
      <c r="P1311">
        <v>97.270368448365303</v>
      </c>
      <c r="Q1311">
        <v>0.179617295142082</v>
      </c>
    </row>
    <row r="1312" spans="1:17" hidden="1" x14ac:dyDescent="0.3">
      <c r="A1312" t="s">
        <v>2774</v>
      </c>
      <c r="B1312" t="s">
        <v>2775</v>
      </c>
      <c r="C1312" t="str">
        <f>IFERROR(VLOOKUP(Table1[[#This Row],[Ticker]],[1]!Table1[[Symbol]:[Industry]],2,FALSE),"-")</f>
        <v>-</v>
      </c>
      <c r="D1312" t="s">
        <v>1514</v>
      </c>
      <c r="E1312">
        <v>1260.4788982799901</v>
      </c>
      <c r="F1312">
        <v>217.35</v>
      </c>
      <c r="G1312">
        <v>-66.751993996795505</v>
      </c>
      <c r="H1312">
        <v>-7.4402818122048897</v>
      </c>
      <c r="I1312">
        <v>-27.004118604656199</v>
      </c>
      <c r="J1312">
        <v>-7.1149493713861496</v>
      </c>
      <c r="K1312">
        <v>228.94706485969601</v>
      </c>
      <c r="L1312">
        <v>250.21744474732901</v>
      </c>
      <c r="M1312">
        <v>29.034882366851999</v>
      </c>
      <c r="N1312">
        <v>0.73662218738145702</v>
      </c>
      <c r="O1312">
        <v>78.951000690131096</v>
      </c>
      <c r="P1312">
        <v>8.3499501495513506</v>
      </c>
      <c r="Q1312">
        <v>2.9462943877140001E-3</v>
      </c>
    </row>
    <row r="1313" spans="1:17" hidden="1" x14ac:dyDescent="0.3">
      <c r="A1313" t="s">
        <v>2776</v>
      </c>
      <c r="B1313" t="s">
        <v>2777</v>
      </c>
      <c r="C1313" t="str">
        <f>IFERROR(VLOOKUP(Table1[[#This Row],[Ticker]],[1]!Table1[[Symbol]:[Industry]],2,FALSE),"-")</f>
        <v>-</v>
      </c>
      <c r="D1313" t="s">
        <v>278</v>
      </c>
      <c r="E1313">
        <v>1257.42</v>
      </c>
      <c r="F1313">
        <v>40</v>
      </c>
      <c r="G1313">
        <v>15.588992278029799</v>
      </c>
      <c r="H1313">
        <v>14.386464558315801</v>
      </c>
      <c r="I1313">
        <v>2.8101385527931999</v>
      </c>
      <c r="J1313">
        <v>-0.29016690121071098</v>
      </c>
      <c r="K1313">
        <v>37.089423243225298</v>
      </c>
      <c r="L1313">
        <v>34.614289598743603</v>
      </c>
      <c r="M1313">
        <v>53.409019221258703</v>
      </c>
      <c r="N1313">
        <v>2.4834179330131598</v>
      </c>
      <c r="O1313">
        <v>22.5</v>
      </c>
      <c r="P1313">
        <v>58.635732698790299</v>
      </c>
    </row>
    <row r="1314" spans="1:17" hidden="1" x14ac:dyDescent="0.3">
      <c r="A1314" t="s">
        <v>2778</v>
      </c>
      <c r="B1314" t="s">
        <v>2779</v>
      </c>
      <c r="C1314" t="str">
        <f>IFERROR(VLOOKUP(Table1[[#This Row],[Ticker]],[1]!Table1[[Symbol]:[Industry]],2,FALSE),"-")</f>
        <v>-</v>
      </c>
      <c r="D1314" t="s">
        <v>302</v>
      </c>
      <c r="E1314">
        <v>1256.29570825</v>
      </c>
      <c r="F1314">
        <v>259.14999999999998</v>
      </c>
      <c r="G1314">
        <v>564.64748912309801</v>
      </c>
      <c r="H1314">
        <v>-39.369176550960702</v>
      </c>
      <c r="I1314">
        <v>272.996515755627</v>
      </c>
      <c r="J1314">
        <v>-3.11137985271343</v>
      </c>
      <c r="K1314">
        <v>245.006975559317</v>
      </c>
      <c r="L1314">
        <v>139.68430003651099</v>
      </c>
      <c r="M1314">
        <v>38.511514062239698</v>
      </c>
      <c r="N1314">
        <v>1.18566836763656</v>
      </c>
      <c r="O1314">
        <v>54.562994404784803</v>
      </c>
      <c r="P1314">
        <v>696.15975422427005</v>
      </c>
      <c r="Q1314">
        <v>0.22092052581181701</v>
      </c>
    </row>
    <row r="1315" spans="1:17" hidden="1" x14ac:dyDescent="0.3">
      <c r="A1315" t="s">
        <v>2780</v>
      </c>
      <c r="B1315" t="s">
        <v>2781</v>
      </c>
      <c r="C1315" t="str">
        <f>IFERROR(VLOOKUP(Table1[[#This Row],[Ticker]],[1]!Table1[[Symbol]:[Industry]],2,FALSE),"-")</f>
        <v>-</v>
      </c>
      <c r="D1315" t="s">
        <v>75</v>
      </c>
      <c r="E1315">
        <v>1254.3447049649999</v>
      </c>
      <c r="F1315">
        <v>308.55</v>
      </c>
      <c r="G1315">
        <v>97.191675020950399</v>
      </c>
      <c r="H1315">
        <v>6.1099199361247702</v>
      </c>
      <c r="I1315">
        <v>1.44422125923318</v>
      </c>
      <c r="J1315">
        <v>8.0750719292572093</v>
      </c>
      <c r="K1315">
        <v>286.67710905699403</v>
      </c>
      <c r="L1315">
        <v>250.25647980919101</v>
      </c>
      <c r="M1315">
        <v>68.517901115506604</v>
      </c>
      <c r="N1315">
        <v>2.2937043888273299</v>
      </c>
      <c r="O1315">
        <v>11.5702479338843</v>
      </c>
      <c r="P1315">
        <v>159.17681646367001</v>
      </c>
      <c r="Q1315">
        <v>8.2716755578226997E-2</v>
      </c>
    </row>
    <row r="1316" spans="1:17" hidden="1" x14ac:dyDescent="0.3">
      <c r="A1316" t="s">
        <v>2782</v>
      </c>
      <c r="B1316" t="s">
        <v>2783</v>
      </c>
      <c r="C1316" t="str">
        <f>IFERROR(VLOOKUP(Table1[[#This Row],[Ticker]],[1]!Table1[[Symbol]:[Industry]],2,FALSE),"-")</f>
        <v>-</v>
      </c>
      <c r="D1316" t="s">
        <v>92</v>
      </c>
      <c r="E1316">
        <v>1248.13023</v>
      </c>
      <c r="F1316">
        <v>779.75</v>
      </c>
      <c r="G1316">
        <v>-13.876782686946999</v>
      </c>
      <c r="H1316">
        <v>-6.4456835329491904</v>
      </c>
      <c r="I1316">
        <v>-18.128055716552499</v>
      </c>
      <c r="J1316">
        <v>-2.9261289897068501</v>
      </c>
      <c r="K1316">
        <v>798.45307580664803</v>
      </c>
      <c r="L1316">
        <v>803.68326414736703</v>
      </c>
      <c r="M1316">
        <v>44.256611916666301</v>
      </c>
      <c r="N1316">
        <v>1.2045876820736301</v>
      </c>
      <c r="O1316">
        <v>34.196857967297198</v>
      </c>
      <c r="P1316">
        <v>16.363229368750901</v>
      </c>
      <c r="Q1316">
        <v>-0.106086855670848</v>
      </c>
    </row>
    <row r="1317" spans="1:17" hidden="1" x14ac:dyDescent="0.3">
      <c r="A1317" t="s">
        <v>2784</v>
      </c>
      <c r="B1317" t="s">
        <v>2785</v>
      </c>
      <c r="C1317" t="str">
        <f>IFERROR(VLOOKUP(Table1[[#This Row],[Ticker]],[1]!Table1[[Symbol]:[Industry]],2,FALSE),"-")</f>
        <v>-</v>
      </c>
      <c r="D1317" t="s">
        <v>80</v>
      </c>
      <c r="E1317">
        <v>1247.998696035</v>
      </c>
      <c r="F1317">
        <v>134.5</v>
      </c>
      <c r="G1317">
        <v>92.497956067736396</v>
      </c>
      <c r="H1317">
        <v>7.3256636518684797</v>
      </c>
      <c r="I1317">
        <v>26.161649875241899</v>
      </c>
      <c r="J1317">
        <v>-3.1442113630894601</v>
      </c>
      <c r="K1317">
        <v>122.150906366557</v>
      </c>
      <c r="L1317">
        <v>104.01839964878801</v>
      </c>
      <c r="M1317">
        <v>33.473974876283002</v>
      </c>
      <c r="N1317">
        <v>2.0122295617132</v>
      </c>
      <c r="O1317">
        <v>10.676579925650501</v>
      </c>
      <c r="P1317">
        <v>131.896551724137</v>
      </c>
      <c r="Q1317">
        <v>1.7013997057792E-2</v>
      </c>
    </row>
    <row r="1318" spans="1:17" hidden="1" x14ac:dyDescent="0.3">
      <c r="A1318" t="s">
        <v>2786</v>
      </c>
      <c r="B1318" t="s">
        <v>2787</v>
      </c>
      <c r="C1318" t="str">
        <f>IFERROR(VLOOKUP(Table1[[#This Row],[Ticker]],[1]!Table1[[Symbol]:[Industry]],2,FALSE),"-")</f>
        <v>-</v>
      </c>
      <c r="D1318" t="s">
        <v>542</v>
      </c>
      <c r="E1318">
        <v>1242.954621714</v>
      </c>
      <c r="F1318">
        <v>199.94</v>
      </c>
      <c r="G1318">
        <v>-48.486352535249601</v>
      </c>
      <c r="H1318">
        <v>3.23534410980632</v>
      </c>
      <c r="I1318">
        <v>-15.3773865516984</v>
      </c>
      <c r="J1318">
        <v>-3.4987076967484398</v>
      </c>
      <c r="K1318">
        <v>196.20730664128399</v>
      </c>
      <c r="L1318">
        <v>201.83912313715501</v>
      </c>
      <c r="M1318">
        <v>49.7075934774332</v>
      </c>
      <c r="N1318">
        <v>0.82188979075351498</v>
      </c>
      <c r="O1318">
        <v>37.541262378713597</v>
      </c>
      <c r="P1318">
        <v>25.040650406504</v>
      </c>
      <c r="Q1318">
        <v>9.5526636574370001E-3</v>
      </c>
    </row>
    <row r="1319" spans="1:17" hidden="1" x14ac:dyDescent="0.3">
      <c r="A1319" t="s">
        <v>2788</v>
      </c>
      <c r="B1319" t="s">
        <v>2789</v>
      </c>
      <c r="C1319" t="str">
        <f>IFERROR(VLOOKUP(Table1[[#This Row],[Ticker]],[1]!Table1[[Symbol]:[Industry]],2,FALSE),"-")</f>
        <v>-</v>
      </c>
      <c r="D1319" t="s">
        <v>148</v>
      </c>
      <c r="E1319">
        <v>1242.4824000000001</v>
      </c>
      <c r="F1319">
        <v>507.55</v>
      </c>
      <c r="G1319">
        <v>92.002935849210402</v>
      </c>
      <c r="H1319">
        <v>156.87603863417999</v>
      </c>
      <c r="I1319">
        <v>114.58026351155399</v>
      </c>
      <c r="J1319">
        <v>4.8983975300185696</v>
      </c>
      <c r="M1319">
        <v>86.200109434307507</v>
      </c>
      <c r="O1319">
        <v>5.8023840015761996</v>
      </c>
      <c r="P1319">
        <v>149.04317958783099</v>
      </c>
    </row>
    <row r="1320" spans="1:17" hidden="1" x14ac:dyDescent="0.3">
      <c r="A1320" t="s">
        <v>2790</v>
      </c>
      <c r="B1320" t="s">
        <v>2791</v>
      </c>
      <c r="C1320" t="str">
        <f>IFERROR(VLOOKUP(Table1[[#This Row],[Ticker]],[1]!Table1[[Symbol]:[Industry]],2,FALSE),"-")</f>
        <v>-</v>
      </c>
      <c r="D1320" t="s">
        <v>381</v>
      </c>
      <c r="E1320">
        <v>1241.253787248</v>
      </c>
      <c r="F1320">
        <v>50.52</v>
      </c>
      <c r="G1320">
        <v>-15.6463318072049</v>
      </c>
      <c r="H1320">
        <v>-16.036809440692998</v>
      </c>
      <c r="I1320">
        <v>-12.150999054433701</v>
      </c>
      <c r="J1320">
        <v>-8.3175163365787093</v>
      </c>
      <c r="K1320">
        <v>54.249133838947301</v>
      </c>
      <c r="L1320">
        <v>52.472730710337501</v>
      </c>
      <c r="M1320">
        <v>39.053498514621701</v>
      </c>
      <c r="N1320">
        <v>1.50683812590017</v>
      </c>
      <c r="O1320">
        <v>63.301662707838403</v>
      </c>
      <c r="P1320">
        <v>61.405750798722003</v>
      </c>
    </row>
    <row r="1321" spans="1:17" hidden="1" x14ac:dyDescent="0.3">
      <c r="A1321" t="s">
        <v>2792</v>
      </c>
      <c r="B1321" t="s">
        <v>2793</v>
      </c>
      <c r="C1321" t="str">
        <f>IFERROR(VLOOKUP(Table1[[#This Row],[Ticker]],[1]!Table1[[Symbol]:[Industry]],2,FALSE),"-")</f>
        <v>-</v>
      </c>
      <c r="D1321" t="s">
        <v>197</v>
      </c>
      <c r="E1321">
        <v>1241.2317</v>
      </c>
      <c r="F1321">
        <v>1151.25</v>
      </c>
      <c r="G1321">
        <v>-32.575555375880498</v>
      </c>
      <c r="H1321">
        <v>-3.12558395072617</v>
      </c>
      <c r="I1321">
        <v>-12.223479170100299</v>
      </c>
      <c r="J1321">
        <v>-3.7850049028940802</v>
      </c>
      <c r="K1321">
        <v>1158.0179417126601</v>
      </c>
      <c r="L1321">
        <v>1165.07587733487</v>
      </c>
      <c r="M1321">
        <v>58.689641235970498</v>
      </c>
      <c r="N1321">
        <v>0.97614980757014203</v>
      </c>
      <c r="O1321">
        <v>32.464712269272503</v>
      </c>
      <c r="P1321">
        <v>13.872403560830801</v>
      </c>
      <c r="Q1321">
        <v>0.104241755016054</v>
      </c>
    </row>
    <row r="1322" spans="1:17" hidden="1" x14ac:dyDescent="0.3">
      <c r="A1322" t="s">
        <v>2794</v>
      </c>
      <c r="B1322" t="s">
        <v>2795</v>
      </c>
      <c r="C1322" t="str">
        <f>IFERROR(VLOOKUP(Table1[[#This Row],[Ticker]],[1]!Table1[[Symbol]:[Industry]],2,FALSE),"-")</f>
        <v>-</v>
      </c>
      <c r="D1322" t="s">
        <v>67</v>
      </c>
      <c r="E1322">
        <v>1239.715682304</v>
      </c>
      <c r="F1322">
        <v>70.62</v>
      </c>
      <c r="G1322">
        <v>144.432604498693</v>
      </c>
      <c r="H1322">
        <v>-5.8668297760064902</v>
      </c>
      <c r="I1322">
        <v>-50.547350952475902</v>
      </c>
      <c r="J1322">
        <v>-2.2394121977269101</v>
      </c>
      <c r="K1322">
        <v>73.792267432050295</v>
      </c>
      <c r="L1322">
        <v>71.847181641614895</v>
      </c>
      <c r="M1322">
        <v>50.964663557865897</v>
      </c>
      <c r="N1322">
        <v>1.7311650810445001</v>
      </c>
      <c r="O1322">
        <v>103.625035400736</v>
      </c>
      <c r="P1322">
        <v>193.63825363825299</v>
      </c>
      <c r="Q1322">
        <v>0.361634121876243</v>
      </c>
    </row>
    <row r="1323" spans="1:17" hidden="1" x14ac:dyDescent="0.3">
      <c r="A1323" t="s">
        <v>2796</v>
      </c>
      <c r="B1323" t="s">
        <v>2797</v>
      </c>
      <c r="C1323" t="str">
        <f>IFERROR(VLOOKUP(Table1[[#This Row],[Ticker]],[1]!Table1[[Symbol]:[Industry]],2,FALSE),"-")</f>
        <v>-</v>
      </c>
      <c r="D1323" t="s">
        <v>275</v>
      </c>
      <c r="E1323">
        <v>1238.289333893</v>
      </c>
      <c r="F1323">
        <v>150.91</v>
      </c>
      <c r="G1323">
        <v>-51.365589925197</v>
      </c>
      <c r="H1323">
        <v>-3.2082383524238098</v>
      </c>
      <c r="I1323">
        <v>-35.056257833174101</v>
      </c>
      <c r="J1323">
        <v>-2.7469309947193898</v>
      </c>
      <c r="K1323">
        <v>156.23272072974501</v>
      </c>
      <c r="M1323">
        <v>49.722807561762302</v>
      </c>
      <c r="N1323">
        <v>0.46888778129571501</v>
      </c>
      <c r="O1323">
        <v>45.715989662712801</v>
      </c>
      <c r="P1323">
        <v>17.257187257187201</v>
      </c>
    </row>
    <row r="1324" spans="1:17" hidden="1" x14ac:dyDescent="0.3">
      <c r="A1324" t="s">
        <v>2798</v>
      </c>
      <c r="B1324" t="s">
        <v>2799</v>
      </c>
      <c r="C1324" t="str">
        <f>IFERROR(VLOOKUP(Table1[[#This Row],[Ticker]],[1]!Table1[[Symbol]:[Industry]],2,FALSE),"-")</f>
        <v>-</v>
      </c>
      <c r="D1324" t="s">
        <v>347</v>
      </c>
      <c r="E1324">
        <v>1237.4968759999999</v>
      </c>
      <c r="F1324">
        <v>923.45</v>
      </c>
      <c r="G1324">
        <v>294.53241275625197</v>
      </c>
      <c r="H1324">
        <v>-14.425445810487</v>
      </c>
      <c r="I1324">
        <v>117.11864999435301</v>
      </c>
      <c r="J1324">
        <v>-5.2188310839254601</v>
      </c>
      <c r="K1324">
        <v>920.32581124022295</v>
      </c>
      <c r="L1324">
        <v>623.65367878993902</v>
      </c>
      <c r="M1324">
        <v>49.607178017438599</v>
      </c>
      <c r="N1324">
        <v>0.16579543718216599</v>
      </c>
      <c r="O1324">
        <v>38.599815907737202</v>
      </c>
      <c r="P1324">
        <v>339.63342061413903</v>
      </c>
      <c r="Q1324">
        <v>0.18123003439174401</v>
      </c>
    </row>
    <row r="1325" spans="1:17" hidden="1" x14ac:dyDescent="0.3">
      <c r="A1325" t="s">
        <v>2800</v>
      </c>
      <c r="B1325" t="s">
        <v>2801</v>
      </c>
      <c r="C1325" t="str">
        <f>IFERROR(VLOOKUP(Table1[[#This Row],[Ticker]],[1]!Table1[[Symbol]:[Industry]],2,FALSE),"-")</f>
        <v>-</v>
      </c>
      <c r="D1325" t="s">
        <v>62</v>
      </c>
      <c r="E1325">
        <v>1227.62202912</v>
      </c>
      <c r="F1325">
        <v>612.9</v>
      </c>
      <c r="G1325">
        <v>24.589313904002399</v>
      </c>
      <c r="H1325">
        <v>1.7329088588255099</v>
      </c>
      <c r="I1325">
        <v>-10.920641331380899</v>
      </c>
      <c r="J1325">
        <v>-1.4254706323209401</v>
      </c>
      <c r="K1325">
        <v>598.03729005397395</v>
      </c>
      <c r="L1325">
        <v>576.29123408332305</v>
      </c>
      <c r="M1325">
        <v>58.795786934739098</v>
      </c>
      <c r="N1325">
        <v>0.69701990587146001</v>
      </c>
      <c r="O1325">
        <v>23.209332680698299</v>
      </c>
      <c r="P1325">
        <v>56.371986222732403</v>
      </c>
      <c r="Q1325">
        <v>4.0480180376782998E-2</v>
      </c>
    </row>
    <row r="1326" spans="1:17" hidden="1" x14ac:dyDescent="0.3">
      <c r="A1326" t="s">
        <v>2802</v>
      </c>
      <c r="B1326" t="s">
        <v>2803</v>
      </c>
      <c r="C1326" t="str">
        <f>IFERROR(VLOOKUP(Table1[[#This Row],[Ticker]],[1]!Table1[[Symbol]:[Industry]],2,FALSE),"-")</f>
        <v>-</v>
      </c>
      <c r="D1326" t="s">
        <v>140</v>
      </c>
      <c r="E1326">
        <v>1225.18119</v>
      </c>
      <c r="F1326">
        <v>294.2</v>
      </c>
      <c r="G1326">
        <v>55.047519746507497</v>
      </c>
      <c r="H1326">
        <v>9.6825173854773094</v>
      </c>
      <c r="I1326">
        <v>30.787388159447001</v>
      </c>
      <c r="J1326">
        <v>-3.5111669708248701</v>
      </c>
      <c r="K1326">
        <v>268.95926458589202</v>
      </c>
      <c r="L1326">
        <v>230.21113731599601</v>
      </c>
      <c r="M1326">
        <v>55.022175047866902</v>
      </c>
      <c r="N1326">
        <v>1.5112916054235499</v>
      </c>
      <c r="O1326">
        <v>28.297076818490801</v>
      </c>
      <c r="P1326">
        <v>116.323529411764</v>
      </c>
    </row>
    <row r="1327" spans="1:17" hidden="1" x14ac:dyDescent="0.3">
      <c r="A1327" t="s">
        <v>2804</v>
      </c>
      <c r="B1327" t="s">
        <v>2805</v>
      </c>
      <c r="C1327" t="str">
        <f>IFERROR(VLOOKUP(Table1[[#This Row],[Ticker]],[1]!Table1[[Symbol]:[Industry]],2,FALSE),"-")</f>
        <v>-</v>
      </c>
      <c r="D1327" t="s">
        <v>21</v>
      </c>
      <c r="E1327">
        <v>1224.6229204849999</v>
      </c>
      <c r="F1327">
        <v>1531.45</v>
      </c>
      <c r="G1327">
        <v>914.89106838411703</v>
      </c>
      <c r="H1327">
        <v>38.012827902862497</v>
      </c>
      <c r="I1327">
        <v>113.06045833216299</v>
      </c>
      <c r="J1327">
        <v>-10.104491562806199</v>
      </c>
      <c r="K1327">
        <v>1289.5373833695301</v>
      </c>
      <c r="L1327">
        <v>806.11371813148401</v>
      </c>
      <c r="M1327">
        <v>43.381352414502103</v>
      </c>
      <c r="N1327">
        <v>0.77749453750910402</v>
      </c>
      <c r="O1327">
        <v>15.8248718534721</v>
      </c>
      <c r="P1327">
        <v>1025.65233370084</v>
      </c>
    </row>
    <row r="1328" spans="1:17" hidden="1" x14ac:dyDescent="0.3">
      <c r="A1328" t="s">
        <v>2806</v>
      </c>
      <c r="B1328" t="s">
        <v>2807</v>
      </c>
      <c r="C1328" t="str">
        <f>IFERROR(VLOOKUP(Table1[[#This Row],[Ticker]],[1]!Table1[[Symbol]:[Industry]],2,FALSE),"-")</f>
        <v>-</v>
      </c>
      <c r="D1328" t="s">
        <v>62</v>
      </c>
      <c r="E1328">
        <v>1221.8013625149999</v>
      </c>
      <c r="F1328">
        <v>253.43</v>
      </c>
      <c r="G1328">
        <v>6.96734438322716</v>
      </c>
      <c r="H1328">
        <v>2.2045973409059698</v>
      </c>
      <c r="I1328">
        <v>-6.82837616986291</v>
      </c>
      <c r="J1328">
        <v>-3.7522576628884399</v>
      </c>
      <c r="K1328">
        <v>248.264191099116</v>
      </c>
      <c r="L1328">
        <v>239.79836707155201</v>
      </c>
      <c r="M1328">
        <v>55.135203181847999</v>
      </c>
      <c r="N1328">
        <v>0.80335695590493095</v>
      </c>
      <c r="O1328">
        <v>15.337568559365501</v>
      </c>
      <c r="P1328">
        <v>58.691296180338099</v>
      </c>
      <c r="Q1328">
        <v>-5.0129171670059997E-3</v>
      </c>
    </row>
    <row r="1329" spans="1:17" hidden="1" x14ac:dyDescent="0.3">
      <c r="A1329" t="s">
        <v>2808</v>
      </c>
      <c r="B1329" t="s">
        <v>2809</v>
      </c>
      <c r="C1329" t="str">
        <f>IFERROR(VLOOKUP(Table1[[#This Row],[Ticker]],[1]!Table1[[Symbol]:[Industry]],2,FALSE),"-")</f>
        <v>-</v>
      </c>
      <c r="D1329" t="s">
        <v>62</v>
      </c>
      <c r="E1329">
        <v>1212.5999999999999</v>
      </c>
      <c r="F1329">
        <v>12.48</v>
      </c>
      <c r="G1329">
        <v>37.653107790692097</v>
      </c>
      <c r="H1329">
        <v>-7.2662708022706699</v>
      </c>
      <c r="I1329">
        <v>-26.207682392670399</v>
      </c>
      <c r="J1329">
        <v>-3.1264500799724502</v>
      </c>
      <c r="K1329">
        <v>12.767880924080799</v>
      </c>
      <c r="L1329">
        <v>12.1599715892474</v>
      </c>
      <c r="M1329">
        <v>34.267114166695599</v>
      </c>
      <c r="N1329">
        <v>1.6052180778898399</v>
      </c>
      <c r="O1329">
        <v>49.439102564102498</v>
      </c>
      <c r="P1329">
        <v>75.774647887323894</v>
      </c>
    </row>
    <row r="1330" spans="1:17" hidden="1" x14ac:dyDescent="0.3">
      <c r="A1330" t="s">
        <v>2810</v>
      </c>
      <c r="B1330" t="s">
        <v>2811</v>
      </c>
      <c r="C1330" t="str">
        <f>IFERROR(VLOOKUP(Table1[[#This Row],[Ticker]],[1]!Table1[[Symbol]:[Industry]],2,FALSE),"-")</f>
        <v>-</v>
      </c>
      <c r="E1330">
        <v>1209.8527999999999</v>
      </c>
      <c r="F1330">
        <v>800</v>
      </c>
      <c r="G1330">
        <v>6490.4814565782899</v>
      </c>
      <c r="H1330">
        <v>5.2963609487934802</v>
      </c>
      <c r="I1330">
        <v>605.63558247072797</v>
      </c>
      <c r="J1330">
        <v>7.7976521125332701</v>
      </c>
      <c r="K1330">
        <v>667.17988564658901</v>
      </c>
      <c r="L1330">
        <v>370.64414246035398</v>
      </c>
      <c r="M1330">
        <v>74.605363942942802</v>
      </c>
      <c r="N1330">
        <v>1.67138241469173</v>
      </c>
      <c r="O1330">
        <v>4.9749999999999899</v>
      </c>
      <c r="P1330">
        <v>6517.0388751033897</v>
      </c>
    </row>
    <row r="1331" spans="1:17" hidden="1" x14ac:dyDescent="0.3">
      <c r="A1331" t="s">
        <v>2812</v>
      </c>
      <c r="B1331" t="s">
        <v>2813</v>
      </c>
      <c r="C1331" t="str">
        <f>IFERROR(VLOOKUP(Table1[[#This Row],[Ticker]],[1]!Table1[[Symbol]:[Industry]],2,FALSE),"-")</f>
        <v>-</v>
      </c>
      <c r="D1331" t="s">
        <v>1113</v>
      </c>
      <c r="E1331">
        <v>1208.8818812500001</v>
      </c>
      <c r="F1331">
        <v>905.75</v>
      </c>
      <c r="G1331">
        <v>198.424724332045</v>
      </c>
      <c r="H1331">
        <v>-6.7395780604320397</v>
      </c>
      <c r="I1331">
        <v>157.76493324439201</v>
      </c>
      <c r="J1331">
        <v>-4.2168966697765997</v>
      </c>
      <c r="K1331">
        <v>916.00294861786904</v>
      </c>
      <c r="L1331">
        <v>678.30272535545498</v>
      </c>
      <c r="M1331">
        <v>40.791425726382897</v>
      </c>
      <c r="N1331">
        <v>1.0867115360227499</v>
      </c>
      <c r="O1331">
        <v>20.783880761799601</v>
      </c>
      <c r="P1331">
        <v>362.11734693877497</v>
      </c>
      <c r="Q1331">
        <v>0.209735866509593</v>
      </c>
    </row>
    <row r="1332" spans="1:17" hidden="1" x14ac:dyDescent="0.3">
      <c r="A1332" t="s">
        <v>2814</v>
      </c>
      <c r="B1332" t="s">
        <v>2815</v>
      </c>
      <c r="C1332" t="str">
        <f>IFERROR(VLOOKUP(Table1[[#This Row],[Ticker]],[1]!Table1[[Symbol]:[Industry]],2,FALSE),"-")</f>
        <v>-</v>
      </c>
      <c r="D1332" t="s">
        <v>62</v>
      </c>
      <c r="E1332">
        <v>1206.1807799999999</v>
      </c>
      <c r="F1332">
        <v>2047.15</v>
      </c>
      <c r="G1332">
        <v>118.60657602588201</v>
      </c>
      <c r="H1332">
        <v>-0.53671913908572799</v>
      </c>
      <c r="I1332">
        <v>-2.1919773819930999</v>
      </c>
      <c r="J1332">
        <v>-2.3371663436330601</v>
      </c>
      <c r="K1332">
        <v>1876.9526842585799</v>
      </c>
      <c r="L1332">
        <v>1545.9793792616799</v>
      </c>
      <c r="M1332">
        <v>61.0182536284454</v>
      </c>
      <c r="N1332">
        <v>0.83928085813566999</v>
      </c>
      <c r="O1332">
        <v>12.351317685562799</v>
      </c>
      <c r="P1332">
        <v>170.25082508250799</v>
      </c>
    </row>
    <row r="1333" spans="1:17" hidden="1" x14ac:dyDescent="0.3">
      <c r="A1333" t="s">
        <v>2816</v>
      </c>
      <c r="B1333" t="s">
        <v>2817</v>
      </c>
      <c r="C1333" t="str">
        <f>IFERROR(VLOOKUP(Table1[[#This Row],[Ticker]],[1]!Table1[[Symbol]:[Industry]],2,FALSE),"-")</f>
        <v>-</v>
      </c>
      <c r="D1333" t="s">
        <v>197</v>
      </c>
      <c r="E1333">
        <v>1204.4173539999999</v>
      </c>
      <c r="F1333">
        <v>132.19999999999999</v>
      </c>
      <c r="G1333">
        <v>-1.99320482491836</v>
      </c>
      <c r="H1333">
        <v>0.88561489890127298</v>
      </c>
      <c r="I1333">
        <v>-10.134493097216801</v>
      </c>
      <c r="J1333">
        <v>-3.6353350569659799</v>
      </c>
      <c r="K1333">
        <v>130.54990218020899</v>
      </c>
      <c r="L1333">
        <v>125.03552841649601</v>
      </c>
      <c r="M1333">
        <v>50.105806681843497</v>
      </c>
      <c r="N1333">
        <v>1.0954365306174501</v>
      </c>
      <c r="O1333">
        <v>18.0030257186081</v>
      </c>
      <c r="P1333">
        <v>31.542288557213901</v>
      </c>
      <c r="Q1333">
        <v>4.5993087734574001E-2</v>
      </c>
    </row>
    <row r="1334" spans="1:17" hidden="1" x14ac:dyDescent="0.3">
      <c r="A1334" t="s">
        <v>2818</v>
      </c>
      <c r="B1334" t="s">
        <v>2819</v>
      </c>
      <c r="C1334" t="str">
        <f>IFERROR(VLOOKUP(Table1[[#This Row],[Ticker]],[1]!Table1[[Symbol]:[Industry]],2,FALSE),"-")</f>
        <v>-</v>
      </c>
      <c r="D1334" t="s">
        <v>272</v>
      </c>
      <c r="E1334">
        <v>1204.1651159999999</v>
      </c>
      <c r="F1334">
        <v>666.05</v>
      </c>
      <c r="G1334">
        <v>40.309674046617502</v>
      </c>
      <c r="H1334">
        <v>12.7481845840981</v>
      </c>
      <c r="I1334">
        <v>28.425659142607302</v>
      </c>
      <c r="J1334">
        <v>-7.3127925638917297</v>
      </c>
      <c r="K1334">
        <v>607.58930068023801</v>
      </c>
      <c r="L1334">
        <v>523.66383629616598</v>
      </c>
      <c r="M1334">
        <v>47.330810656995403</v>
      </c>
      <c r="N1334">
        <v>0.752189308511368</v>
      </c>
      <c r="O1334">
        <v>11.658283912619099</v>
      </c>
      <c r="P1334">
        <v>70.410643469361602</v>
      </c>
      <c r="Q1334">
        <v>6.5252427594979998E-3</v>
      </c>
    </row>
    <row r="1335" spans="1:17" hidden="1" x14ac:dyDescent="0.3">
      <c r="A1335" t="s">
        <v>2820</v>
      </c>
      <c r="B1335" t="s">
        <v>2821</v>
      </c>
      <c r="C1335" t="str">
        <f>IFERROR(VLOOKUP(Table1[[#This Row],[Ticker]],[1]!Table1[[Symbol]:[Industry]],2,FALSE),"-")</f>
        <v>-</v>
      </c>
      <c r="E1335">
        <v>1191.328125</v>
      </c>
      <c r="F1335">
        <v>14.95</v>
      </c>
      <c r="G1335">
        <v>18.026720739892902</v>
      </c>
      <c r="H1335">
        <v>3.2430139509779901</v>
      </c>
      <c r="I1335">
        <v>44.034679304799504</v>
      </c>
      <c r="J1335">
        <v>-3.2886164542482401</v>
      </c>
      <c r="K1335">
        <v>13.065498728513701</v>
      </c>
      <c r="L1335">
        <v>14.355559094087999</v>
      </c>
      <c r="M1335">
        <v>59.897387397323001</v>
      </c>
      <c r="N1335">
        <v>1.31767186813767</v>
      </c>
      <c r="O1335">
        <v>6.7558528428093698</v>
      </c>
      <c r="P1335">
        <v>104.794520547945</v>
      </c>
    </row>
    <row r="1336" spans="1:17" hidden="1" x14ac:dyDescent="0.3">
      <c r="A1336" t="s">
        <v>2822</v>
      </c>
      <c r="B1336" t="s">
        <v>2823</v>
      </c>
      <c r="C1336" t="str">
        <f>IFERROR(VLOOKUP(Table1[[#This Row],[Ticker]],[1]!Table1[[Symbol]:[Industry]],2,FALSE),"-")</f>
        <v>-</v>
      </c>
      <c r="E1336">
        <v>1188.82573488</v>
      </c>
      <c r="F1336">
        <v>50.54</v>
      </c>
      <c r="G1336">
        <v>-68.678353018913199</v>
      </c>
      <c r="H1336">
        <v>-21.3729088078315</v>
      </c>
      <c r="I1336">
        <v>-50.894005399604097</v>
      </c>
      <c r="J1336">
        <v>-2.8150424498277502</v>
      </c>
      <c r="K1336">
        <v>60.874335171147798</v>
      </c>
      <c r="L1336">
        <v>67.317173601403994</v>
      </c>
      <c r="M1336">
        <v>38.484075756505099</v>
      </c>
      <c r="N1336">
        <v>1.9476493402750299</v>
      </c>
      <c r="O1336">
        <v>117.649386624455</v>
      </c>
      <c r="P1336">
        <v>10.687691633815099</v>
      </c>
      <c r="Q1336">
        <v>0.17059454830516399</v>
      </c>
    </row>
    <row r="1337" spans="1:17" hidden="1" x14ac:dyDescent="0.3">
      <c r="A1337" t="s">
        <v>2824</v>
      </c>
      <c r="B1337" t="s">
        <v>2825</v>
      </c>
      <c r="C1337" t="str">
        <f>IFERROR(VLOOKUP(Table1[[#This Row],[Ticker]],[1]!Table1[[Symbol]:[Industry]],2,FALSE),"-")</f>
        <v>-</v>
      </c>
      <c r="D1337" t="s">
        <v>109</v>
      </c>
      <c r="E1337">
        <v>1183.5042521600001</v>
      </c>
      <c r="F1337">
        <v>397.4</v>
      </c>
      <c r="G1337">
        <v>122.541055816095</v>
      </c>
      <c r="H1337">
        <v>7.7507873014707203</v>
      </c>
      <c r="I1337">
        <v>91.171072208587901</v>
      </c>
      <c r="J1337">
        <v>-3.6625674738233598</v>
      </c>
      <c r="K1337">
        <v>327.29480043500803</v>
      </c>
      <c r="L1337">
        <v>264.19553184173799</v>
      </c>
      <c r="M1337">
        <v>69.801476018088806</v>
      </c>
      <c r="N1337">
        <v>2.9043788149555101</v>
      </c>
      <c r="O1337">
        <v>4.4287871162556698</v>
      </c>
      <c r="P1337">
        <v>191.99118295370999</v>
      </c>
      <c r="Q1337">
        <v>0.102060563465766</v>
      </c>
    </row>
    <row r="1338" spans="1:17" hidden="1" x14ac:dyDescent="0.3">
      <c r="A1338" t="s">
        <v>2826</v>
      </c>
      <c r="B1338" t="s">
        <v>2827</v>
      </c>
      <c r="C1338" t="str">
        <f>IFERROR(VLOOKUP(Table1[[#This Row],[Ticker]],[1]!Table1[[Symbol]:[Industry]],2,FALSE),"-")</f>
        <v>-</v>
      </c>
      <c r="D1338" t="s">
        <v>197</v>
      </c>
      <c r="E1338">
        <v>1179.81675</v>
      </c>
      <c r="F1338">
        <v>108.99</v>
      </c>
      <c r="G1338">
        <v>-32.600521973373198</v>
      </c>
      <c r="H1338">
        <v>-1.78054501775712</v>
      </c>
      <c r="I1338">
        <v>-4.3811607409909703</v>
      </c>
      <c r="J1338">
        <v>-8.2860361898485309</v>
      </c>
      <c r="K1338">
        <v>110.42708851209299</v>
      </c>
      <c r="L1338">
        <v>111.102071077247</v>
      </c>
      <c r="M1338">
        <v>51.213857035214303</v>
      </c>
      <c r="N1338">
        <v>2.0907817759212501</v>
      </c>
      <c r="O1338">
        <v>32.122213047068499</v>
      </c>
      <c r="P1338">
        <v>20.764542936287999</v>
      </c>
      <c r="Q1338">
        <v>9.5492052908410004E-3</v>
      </c>
    </row>
    <row r="1339" spans="1:17" hidden="1" x14ac:dyDescent="0.3">
      <c r="A1339" t="s">
        <v>2828</v>
      </c>
      <c r="B1339" t="s">
        <v>2829</v>
      </c>
      <c r="C1339" t="str">
        <f>IFERROR(VLOOKUP(Table1[[#This Row],[Ticker]],[1]!Table1[[Symbol]:[Industry]],2,FALSE),"-")</f>
        <v>-</v>
      </c>
      <c r="D1339" t="s">
        <v>197</v>
      </c>
      <c r="E1339">
        <v>1178.0746183000001</v>
      </c>
      <c r="F1339">
        <v>655.4</v>
      </c>
      <c r="G1339">
        <v>9.9842481415692692</v>
      </c>
      <c r="H1339">
        <v>-2.7400035778612302</v>
      </c>
      <c r="I1339">
        <v>3.68498614406586</v>
      </c>
      <c r="J1339">
        <v>-3.3991014510717501</v>
      </c>
      <c r="K1339">
        <v>646.59244426317696</v>
      </c>
      <c r="L1339">
        <v>594.09881420786905</v>
      </c>
      <c r="M1339">
        <v>46.849666854216899</v>
      </c>
      <c r="N1339">
        <v>0.28455567338282001</v>
      </c>
      <c r="O1339">
        <v>15.9597192554165</v>
      </c>
      <c r="P1339">
        <v>39.387494683113502</v>
      </c>
      <c r="Q1339">
        <v>3.7036489671822E-2</v>
      </c>
    </row>
    <row r="1340" spans="1:17" hidden="1" x14ac:dyDescent="0.3">
      <c r="A1340" t="s">
        <v>2830</v>
      </c>
      <c r="B1340" t="s">
        <v>2831</v>
      </c>
      <c r="C1340" t="str">
        <f>IFERROR(VLOOKUP(Table1[[#This Row],[Ticker]],[1]!Table1[[Symbol]:[Industry]],2,FALSE),"-")</f>
        <v>-</v>
      </c>
      <c r="D1340" t="s">
        <v>1558</v>
      </c>
      <c r="E1340">
        <v>1173.10886657999</v>
      </c>
      <c r="F1340">
        <v>1549.8</v>
      </c>
      <c r="G1340">
        <v>42.977121758225898</v>
      </c>
      <c r="H1340">
        <v>21.116342085404</v>
      </c>
      <c r="I1340">
        <v>27.340691976016299</v>
      </c>
      <c r="J1340">
        <v>3.6407895059840398</v>
      </c>
      <c r="K1340">
        <v>1325.0946106277599</v>
      </c>
      <c r="L1340">
        <v>1194.7793211195201</v>
      </c>
      <c r="M1340">
        <v>72.059021586946002</v>
      </c>
      <c r="N1340">
        <v>3.30732364752537</v>
      </c>
      <c r="O1340">
        <v>14.634146341463399</v>
      </c>
      <c r="P1340">
        <v>70.871003307607495</v>
      </c>
      <c r="Q1340">
        <v>5.0915728474824E-2</v>
      </c>
    </row>
    <row r="1341" spans="1:17" hidden="1" x14ac:dyDescent="0.3">
      <c r="A1341" t="s">
        <v>2832</v>
      </c>
      <c r="B1341" t="s">
        <v>2833</v>
      </c>
      <c r="C1341" t="str">
        <f>IFERROR(VLOOKUP(Table1[[#This Row],[Ticker]],[1]!Table1[[Symbol]:[Industry]],2,FALSE),"-")</f>
        <v>-</v>
      </c>
      <c r="D1341" t="s">
        <v>378</v>
      </c>
      <c r="E1341">
        <v>1170.248001123</v>
      </c>
      <c r="F1341">
        <v>168.27</v>
      </c>
      <c r="G1341">
        <v>-21.289980301762899</v>
      </c>
      <c r="H1341">
        <v>4.6284014546062897</v>
      </c>
      <c r="I1341">
        <v>-5.9592732939359703</v>
      </c>
      <c r="J1341">
        <v>-0.889088399639685</v>
      </c>
      <c r="K1341">
        <v>156.640524088452</v>
      </c>
      <c r="L1341">
        <v>152.74855975237199</v>
      </c>
      <c r="M1341">
        <v>57.477152407004503</v>
      </c>
      <c r="N1341">
        <v>1.5203176339539499</v>
      </c>
      <c r="O1341">
        <v>8.1595055565460299</v>
      </c>
      <c r="P1341">
        <v>27.913340935005699</v>
      </c>
      <c r="Q1341">
        <v>-5.0475604565730003E-3</v>
      </c>
    </row>
    <row r="1342" spans="1:17" hidden="1" x14ac:dyDescent="0.3">
      <c r="A1342" t="s">
        <v>2834</v>
      </c>
      <c r="B1342" t="s">
        <v>2835</v>
      </c>
      <c r="C1342" t="str">
        <f>IFERROR(VLOOKUP(Table1[[#This Row],[Ticker]],[1]!Table1[[Symbol]:[Industry]],2,FALSE),"-")</f>
        <v>-</v>
      </c>
      <c r="D1342" t="s">
        <v>526</v>
      </c>
      <c r="E1342">
        <v>1168.6445095080001</v>
      </c>
      <c r="F1342">
        <v>55.32</v>
      </c>
      <c r="G1342">
        <v>13.316159224586499</v>
      </c>
      <c r="H1342">
        <v>-7.6512226832855603</v>
      </c>
      <c r="I1342">
        <v>-23.607522611617899</v>
      </c>
      <c r="J1342">
        <v>-5.6078724379731204</v>
      </c>
      <c r="K1342">
        <v>57.247439608581097</v>
      </c>
      <c r="L1342">
        <v>54.804418579348997</v>
      </c>
      <c r="M1342">
        <v>41.595452004613499</v>
      </c>
      <c r="N1342">
        <v>0.54965546662355702</v>
      </c>
      <c r="O1342">
        <v>34.942154736081001</v>
      </c>
      <c r="P1342">
        <v>90.758620689655103</v>
      </c>
      <c r="Q1342">
        <v>3.2183459549044002E-2</v>
      </c>
    </row>
    <row r="1343" spans="1:17" hidden="1" x14ac:dyDescent="0.3">
      <c r="A1343" t="s">
        <v>2836</v>
      </c>
      <c r="B1343" t="s">
        <v>2837</v>
      </c>
      <c r="C1343" t="str">
        <f>IFERROR(VLOOKUP(Table1[[#This Row],[Ticker]],[1]!Table1[[Symbol]:[Industry]],2,FALSE),"-")</f>
        <v>-</v>
      </c>
      <c r="D1343" t="s">
        <v>659</v>
      </c>
      <c r="E1343">
        <v>1165.9593334900001</v>
      </c>
      <c r="F1343">
        <v>54.95</v>
      </c>
      <c r="G1343">
        <v>8.1239540239222308</v>
      </c>
      <c r="H1343">
        <v>0.78034456852659795</v>
      </c>
      <c r="I1343">
        <v>16.510852436591001</v>
      </c>
      <c r="J1343">
        <v>3.29587522401469</v>
      </c>
      <c r="K1343">
        <v>50.847752150084901</v>
      </c>
      <c r="L1343">
        <v>47.984647289239902</v>
      </c>
      <c r="M1343">
        <v>64.392831722466397</v>
      </c>
      <c r="N1343">
        <v>2.1206434306985402</v>
      </c>
      <c r="O1343">
        <v>8.8262056414922494</v>
      </c>
      <c r="P1343">
        <v>37.375</v>
      </c>
      <c r="Q1343">
        <v>5.0741627374356002E-2</v>
      </c>
    </row>
    <row r="1344" spans="1:17" hidden="1" x14ac:dyDescent="0.3">
      <c r="A1344" t="s">
        <v>2838</v>
      </c>
      <c r="B1344" t="s">
        <v>2839</v>
      </c>
      <c r="C1344" t="str">
        <f>IFERROR(VLOOKUP(Table1[[#This Row],[Ticker]],[1]!Table1[[Symbol]:[Industry]],2,FALSE),"-")</f>
        <v>-</v>
      </c>
      <c r="D1344" t="s">
        <v>613</v>
      </c>
      <c r="E1344">
        <v>1164.8257666110001</v>
      </c>
      <c r="F1344">
        <v>44.61</v>
      </c>
      <c r="G1344">
        <v>-34.672763530246698</v>
      </c>
      <c r="H1344">
        <v>2.0273418643770298</v>
      </c>
      <c r="I1344">
        <v>-25.518741703729699</v>
      </c>
      <c r="J1344">
        <v>-8.0166803840859995</v>
      </c>
      <c r="K1344">
        <v>43.757875524680301</v>
      </c>
      <c r="L1344">
        <v>47.426120799862197</v>
      </c>
      <c r="M1344">
        <v>54.236629521314299</v>
      </c>
      <c r="N1344">
        <v>1.30700302828176</v>
      </c>
      <c r="O1344">
        <v>50.414705223044102</v>
      </c>
      <c r="P1344">
        <v>22.554945054945001</v>
      </c>
      <c r="Q1344">
        <v>-3.5913806088613998E-2</v>
      </c>
    </row>
    <row r="1345" spans="1:17" hidden="1" x14ac:dyDescent="0.3">
      <c r="A1345" t="s">
        <v>2840</v>
      </c>
      <c r="B1345" t="s">
        <v>2841</v>
      </c>
      <c r="C1345" t="str">
        <f>IFERROR(VLOOKUP(Table1[[#This Row],[Ticker]],[1]!Table1[[Symbol]:[Industry]],2,FALSE),"-")</f>
        <v>-</v>
      </c>
      <c r="D1345" t="s">
        <v>62</v>
      </c>
      <c r="E1345">
        <v>1163.2685899999999</v>
      </c>
      <c r="F1345">
        <v>1210</v>
      </c>
      <c r="G1345">
        <v>26.607138436927901</v>
      </c>
      <c r="H1345">
        <v>-8.2993773147246106</v>
      </c>
      <c r="I1345">
        <v>-29.080888713805599</v>
      </c>
      <c r="J1345">
        <v>-1.9583400204283199</v>
      </c>
      <c r="K1345">
        <v>1245.63141362284</v>
      </c>
      <c r="L1345">
        <v>1195.03369772424</v>
      </c>
      <c r="M1345">
        <v>46.572443923476797</v>
      </c>
      <c r="N1345">
        <v>0.85730809674027297</v>
      </c>
      <c r="O1345">
        <v>31.818181818181799</v>
      </c>
      <c r="P1345">
        <v>66.208791208791197</v>
      </c>
      <c r="Q1345">
        <v>0.106077043075957</v>
      </c>
    </row>
    <row r="1346" spans="1:17" hidden="1" x14ac:dyDescent="0.3">
      <c r="A1346" t="s">
        <v>2842</v>
      </c>
      <c r="B1346" t="s">
        <v>2843</v>
      </c>
      <c r="C1346" t="str">
        <f>IFERROR(VLOOKUP(Table1[[#This Row],[Ticker]],[1]!Table1[[Symbol]:[Industry]],2,FALSE),"-")</f>
        <v>-</v>
      </c>
      <c r="D1346" t="s">
        <v>2844</v>
      </c>
      <c r="E1346">
        <v>1161.0129573249999</v>
      </c>
      <c r="F1346">
        <v>243.55</v>
      </c>
      <c r="G1346">
        <v>52.985522868194103</v>
      </c>
      <c r="H1346">
        <v>-0.70621096733376898</v>
      </c>
      <c r="I1346">
        <v>22.730346545358401</v>
      </c>
      <c r="J1346">
        <v>3.2760916782420701</v>
      </c>
      <c r="K1346">
        <v>240.895271500631</v>
      </c>
      <c r="L1346">
        <v>228.62284074805501</v>
      </c>
      <c r="M1346">
        <v>58.597845878282797</v>
      </c>
      <c r="N1346">
        <v>2.06364358197016</v>
      </c>
      <c r="O1346">
        <v>47.320878669677597</v>
      </c>
      <c r="P1346">
        <v>84.857685009487597</v>
      </c>
      <c r="Q1346">
        <v>1.4917297240068E-2</v>
      </c>
    </row>
    <row r="1347" spans="1:17" hidden="1" x14ac:dyDescent="0.3">
      <c r="A1347" t="s">
        <v>2845</v>
      </c>
      <c r="B1347" t="s">
        <v>2846</v>
      </c>
      <c r="C1347" t="str">
        <f>IFERROR(VLOOKUP(Table1[[#This Row],[Ticker]],[1]!Table1[[Symbol]:[Industry]],2,FALSE),"-")</f>
        <v>-</v>
      </c>
      <c r="D1347" t="s">
        <v>21</v>
      </c>
      <c r="E1347">
        <v>1158.00163232</v>
      </c>
      <c r="F1347">
        <v>326.3</v>
      </c>
      <c r="G1347">
        <v>2.3894299238257499</v>
      </c>
      <c r="H1347">
        <v>-16.159296203384201</v>
      </c>
      <c r="I1347">
        <v>1.6517763927142399</v>
      </c>
      <c r="J1347">
        <v>-8.0407646913870998</v>
      </c>
      <c r="K1347">
        <v>333.94151211646903</v>
      </c>
      <c r="L1347">
        <v>313.00063457182699</v>
      </c>
      <c r="M1347">
        <v>47.919858088987098</v>
      </c>
      <c r="N1347">
        <v>6.6418708227701698E-2</v>
      </c>
      <c r="O1347">
        <v>37.848605577689199</v>
      </c>
      <c r="P1347">
        <v>31.572580645161199</v>
      </c>
      <c r="Q1347">
        <v>-6.7438019604968993E-2</v>
      </c>
    </row>
    <row r="1348" spans="1:17" hidden="1" x14ac:dyDescent="0.3">
      <c r="A1348" t="s">
        <v>2847</v>
      </c>
      <c r="B1348" t="s">
        <v>2848</v>
      </c>
      <c r="C1348" t="str">
        <f>IFERROR(VLOOKUP(Table1[[#This Row],[Ticker]],[1]!Table1[[Symbol]:[Industry]],2,FALSE),"-")</f>
        <v>-</v>
      </c>
      <c r="D1348" t="s">
        <v>542</v>
      </c>
      <c r="E1348">
        <v>1155.297967578</v>
      </c>
      <c r="F1348">
        <v>138.01</v>
      </c>
      <c r="G1348">
        <v>-34.026409473806702</v>
      </c>
      <c r="H1348">
        <v>-14.8129202445279</v>
      </c>
      <c r="I1348">
        <v>-33.061285538219899</v>
      </c>
      <c r="J1348">
        <v>-7.1854865434511996</v>
      </c>
      <c r="K1348">
        <v>154.01075742939599</v>
      </c>
      <c r="L1348">
        <v>166.234330302221</v>
      </c>
      <c r="M1348">
        <v>23.617846835837099</v>
      </c>
      <c r="N1348">
        <v>0.94344310919645902</v>
      </c>
      <c r="O1348">
        <v>62.415766973407699</v>
      </c>
      <c r="P1348">
        <v>2.8390461997019401</v>
      </c>
      <c r="Q1348">
        <v>-1.00752577591E-4</v>
      </c>
    </row>
    <row r="1349" spans="1:17" hidden="1" x14ac:dyDescent="0.3">
      <c r="A1349" t="s">
        <v>2849</v>
      </c>
      <c r="B1349" t="s">
        <v>2850</v>
      </c>
      <c r="C1349" t="str">
        <f>IFERROR(VLOOKUP(Table1[[#This Row],[Ticker]],[1]!Table1[[Symbol]:[Industry]],2,FALSE),"-")</f>
        <v>-</v>
      </c>
      <c r="D1349" t="s">
        <v>662</v>
      </c>
      <c r="E1349">
        <v>1154.81400375</v>
      </c>
      <c r="F1349">
        <v>598.45000000000005</v>
      </c>
      <c r="G1349">
        <v>400.015392737551</v>
      </c>
      <c r="H1349">
        <v>23.3124005466913</v>
      </c>
      <c r="I1349">
        <v>43.595101227593801</v>
      </c>
      <c r="J1349">
        <v>2.3642052149033601</v>
      </c>
      <c r="K1349">
        <v>554.541063506196</v>
      </c>
      <c r="L1349">
        <v>439.09560442524202</v>
      </c>
      <c r="M1349">
        <v>56.167692826531201</v>
      </c>
      <c r="N1349">
        <v>0.61466772995490804</v>
      </c>
      <c r="O1349">
        <v>12.774667892054399</v>
      </c>
      <c r="P1349">
        <v>504.49494949494903</v>
      </c>
      <c r="Q1349">
        <v>0.17433377864890701</v>
      </c>
    </row>
    <row r="1350" spans="1:17" hidden="1" x14ac:dyDescent="0.3">
      <c r="A1350" t="s">
        <v>2851</v>
      </c>
      <c r="B1350" t="s">
        <v>2852</v>
      </c>
      <c r="C1350" t="str">
        <f>IFERROR(VLOOKUP(Table1[[#This Row],[Ticker]],[1]!Table1[[Symbol]:[Industry]],2,FALSE),"-")</f>
        <v>-</v>
      </c>
      <c r="D1350" t="s">
        <v>230</v>
      </c>
      <c r="E1350">
        <v>1154.68</v>
      </c>
      <c r="F1350">
        <v>1443.35</v>
      </c>
      <c r="G1350">
        <v>148.81222756857801</v>
      </c>
      <c r="H1350">
        <v>-14.601410117391801</v>
      </c>
      <c r="I1350">
        <v>217.78600447601599</v>
      </c>
      <c r="J1350">
        <v>-4.7013169596316704</v>
      </c>
      <c r="K1350">
        <v>1318.90570488207</v>
      </c>
      <c r="L1350">
        <v>905.74403838808996</v>
      </c>
      <c r="M1350">
        <v>41.969956344591999</v>
      </c>
      <c r="N1350">
        <v>0.65141913510166105</v>
      </c>
      <c r="O1350">
        <v>13.6245539889839</v>
      </c>
      <c r="P1350">
        <v>247.79518072289099</v>
      </c>
      <c r="Q1350">
        <v>0.24354954021699499</v>
      </c>
    </row>
    <row r="1351" spans="1:17" hidden="1" x14ac:dyDescent="0.3">
      <c r="A1351" t="s">
        <v>2853</v>
      </c>
      <c r="B1351" t="s">
        <v>2854</v>
      </c>
      <c r="C1351" t="str">
        <f>IFERROR(VLOOKUP(Table1[[#This Row],[Ticker]],[1]!Table1[[Symbol]:[Industry]],2,FALSE),"-")</f>
        <v>-</v>
      </c>
      <c r="D1351" t="s">
        <v>218</v>
      </c>
      <c r="E1351">
        <v>1153.2922887</v>
      </c>
      <c r="F1351">
        <v>672.95</v>
      </c>
      <c r="G1351">
        <v>88.133919806374905</v>
      </c>
      <c r="H1351">
        <v>-14.826013425393899</v>
      </c>
      <c r="I1351">
        <v>14.6266584175471</v>
      </c>
      <c r="J1351">
        <v>-5.85963850607203</v>
      </c>
      <c r="K1351">
        <v>681.66277447376103</v>
      </c>
      <c r="L1351">
        <v>582.09215644679796</v>
      </c>
      <c r="M1351">
        <v>44.848109336074401</v>
      </c>
      <c r="N1351">
        <v>0.72001291754864605</v>
      </c>
      <c r="O1351">
        <v>22.445946949996198</v>
      </c>
      <c r="P1351">
        <v>143.822463768115</v>
      </c>
      <c r="Q1351">
        <v>0.11787198668415801</v>
      </c>
    </row>
    <row r="1352" spans="1:17" hidden="1" x14ac:dyDescent="0.3">
      <c r="A1352" t="s">
        <v>2855</v>
      </c>
      <c r="B1352" t="s">
        <v>2856</v>
      </c>
      <c r="C1352" t="str">
        <f>IFERROR(VLOOKUP(Table1[[#This Row],[Ticker]],[1]!Table1[[Symbol]:[Industry]],2,FALSE),"-")</f>
        <v>-</v>
      </c>
      <c r="D1352" t="s">
        <v>613</v>
      </c>
      <c r="E1352">
        <v>1148.86643467</v>
      </c>
      <c r="F1352">
        <v>20.66</v>
      </c>
      <c r="G1352">
        <v>-96.9160985824862</v>
      </c>
      <c r="H1352">
        <v>-8.2140893878845507</v>
      </c>
      <c r="I1352">
        <v>-3.4780605932812301</v>
      </c>
      <c r="J1352">
        <v>-4.7970916075190102</v>
      </c>
      <c r="K1352">
        <v>21.658549325104399</v>
      </c>
      <c r="L1352">
        <v>26.2245425247268</v>
      </c>
      <c r="M1352">
        <v>36.868429277356498</v>
      </c>
      <c r="N1352">
        <v>0.76094206915240803</v>
      </c>
      <c r="O1352">
        <v>243.417231364956</v>
      </c>
      <c r="P1352">
        <v>37.733333333333299</v>
      </c>
      <c r="Q1352">
        <v>0.198232131320939</v>
      </c>
    </row>
    <row r="1353" spans="1:17" hidden="1" x14ac:dyDescent="0.3">
      <c r="A1353" t="s">
        <v>2857</v>
      </c>
      <c r="B1353" t="s">
        <v>2858</v>
      </c>
      <c r="C1353" t="str">
        <f>IFERROR(VLOOKUP(Table1[[#This Row],[Ticker]],[1]!Table1[[Symbol]:[Industry]],2,FALSE),"-")</f>
        <v>-</v>
      </c>
      <c r="D1353" t="s">
        <v>381</v>
      </c>
      <c r="E1353">
        <v>1132.4106701159999</v>
      </c>
      <c r="F1353">
        <v>46.09</v>
      </c>
      <c r="G1353">
        <v>0.93912366024149496</v>
      </c>
      <c r="H1353">
        <v>-5.9074868304268104</v>
      </c>
      <c r="I1353">
        <v>-10.4861816711697</v>
      </c>
      <c r="J1353">
        <v>-2.6037634428121099</v>
      </c>
      <c r="K1353">
        <v>44.725429866359299</v>
      </c>
      <c r="L1353">
        <v>45.460383505444497</v>
      </c>
      <c r="M1353">
        <v>65.831677581030604</v>
      </c>
      <c r="N1353">
        <v>1.4021251313210801</v>
      </c>
      <c r="O1353">
        <v>31.264916467780399</v>
      </c>
      <c r="P1353">
        <v>68.211678832116803</v>
      </c>
    </row>
    <row r="1354" spans="1:17" hidden="1" x14ac:dyDescent="0.3">
      <c r="A1354" t="s">
        <v>2859</v>
      </c>
      <c r="B1354" t="s">
        <v>2860</v>
      </c>
      <c r="C1354" t="str">
        <f>IFERROR(VLOOKUP(Table1[[#This Row],[Ticker]],[1]!Table1[[Symbol]:[Industry]],2,FALSE),"-")</f>
        <v>-</v>
      </c>
      <c r="D1354" t="s">
        <v>662</v>
      </c>
      <c r="E1354">
        <v>1131.7979717600001</v>
      </c>
      <c r="F1354">
        <v>810.05</v>
      </c>
      <c r="G1354">
        <v>-12.922011356688801</v>
      </c>
      <c r="H1354">
        <v>2.0374923636972002</v>
      </c>
      <c r="I1354">
        <v>3.3873207353339798</v>
      </c>
      <c r="J1354">
        <v>10.018664875063999</v>
      </c>
      <c r="K1354">
        <v>769.67594882055096</v>
      </c>
      <c r="M1354">
        <v>59.6577126513683</v>
      </c>
      <c r="N1354">
        <v>0.70778736055510005</v>
      </c>
      <c r="O1354">
        <v>26.158879081538199</v>
      </c>
      <c r="P1354">
        <v>28.999124134087001</v>
      </c>
    </row>
    <row r="1355" spans="1:17" hidden="1" x14ac:dyDescent="0.3">
      <c r="A1355" t="s">
        <v>2861</v>
      </c>
      <c r="B1355" t="s">
        <v>2862</v>
      </c>
      <c r="C1355" t="str">
        <f>IFERROR(VLOOKUP(Table1[[#This Row],[Ticker]],[1]!Table1[[Symbol]:[Industry]],2,FALSE),"-")</f>
        <v>-</v>
      </c>
      <c r="D1355" t="s">
        <v>46</v>
      </c>
      <c r="E1355">
        <v>1126.3996674</v>
      </c>
      <c r="F1355">
        <v>1056.45</v>
      </c>
      <c r="G1355">
        <v>133.55584012318499</v>
      </c>
      <c r="H1355">
        <v>-9.2962050175321593</v>
      </c>
      <c r="I1355">
        <v>-0.143865484663871</v>
      </c>
      <c r="J1355">
        <v>-6.4726496830229499</v>
      </c>
      <c r="K1355">
        <v>1100.34230862564</v>
      </c>
      <c r="L1355">
        <v>994.64163688077304</v>
      </c>
      <c r="M1355">
        <v>46.819415124413901</v>
      </c>
      <c r="N1355">
        <v>1.76845386563163</v>
      </c>
      <c r="O1355">
        <v>29.206304131762</v>
      </c>
      <c r="P1355">
        <v>171.58097686375299</v>
      </c>
      <c r="Q1355">
        <v>9.2577716118612999E-2</v>
      </c>
    </row>
    <row r="1356" spans="1:17" hidden="1" x14ac:dyDescent="0.3">
      <c r="A1356" t="s">
        <v>2863</v>
      </c>
      <c r="B1356" t="s">
        <v>2864</v>
      </c>
      <c r="C1356" t="str">
        <f>IFERROR(VLOOKUP(Table1[[#This Row],[Ticker]],[1]!Table1[[Symbol]:[Industry]],2,FALSE),"-")</f>
        <v>-</v>
      </c>
      <c r="D1356" t="s">
        <v>286</v>
      </c>
      <c r="E1356">
        <v>1125.28</v>
      </c>
      <c r="F1356">
        <v>8656</v>
      </c>
      <c r="G1356">
        <v>72.408217608680303</v>
      </c>
      <c r="H1356">
        <v>-9.5466846483355194</v>
      </c>
      <c r="I1356">
        <v>-12.898325702501401</v>
      </c>
      <c r="J1356">
        <v>-5.8291950317310999</v>
      </c>
      <c r="K1356">
        <v>8849.7774705056199</v>
      </c>
      <c r="L1356">
        <v>8003.1929774638402</v>
      </c>
      <c r="M1356">
        <v>43.565387766858301</v>
      </c>
      <c r="N1356">
        <v>0.83063690868568896</v>
      </c>
      <c r="O1356">
        <v>16.1159889094269</v>
      </c>
      <c r="P1356">
        <v>100.963491787103</v>
      </c>
      <c r="Q1356">
        <v>0.19745607238980201</v>
      </c>
    </row>
    <row r="1357" spans="1:17" hidden="1" x14ac:dyDescent="0.3">
      <c r="A1357" t="s">
        <v>2865</v>
      </c>
      <c r="B1357" t="s">
        <v>2866</v>
      </c>
      <c r="C1357" t="str">
        <f>IFERROR(VLOOKUP(Table1[[#This Row],[Ticker]],[1]!Table1[[Symbol]:[Industry]],2,FALSE),"-")</f>
        <v>-</v>
      </c>
      <c r="D1357" t="s">
        <v>342</v>
      </c>
      <c r="E1357">
        <v>1117.1138795019999</v>
      </c>
      <c r="F1357">
        <v>21.26</v>
      </c>
      <c r="G1357">
        <v>96.060382522023005</v>
      </c>
      <c r="H1357">
        <v>-6.02034514762867</v>
      </c>
      <c r="I1357">
        <v>35.368351923089897</v>
      </c>
      <c r="J1357">
        <v>-5.39966318933884</v>
      </c>
      <c r="K1357">
        <v>21.6083535723679</v>
      </c>
      <c r="L1357">
        <v>18.780528011523799</v>
      </c>
      <c r="M1357">
        <v>39.8685354647805</v>
      </c>
      <c r="N1357">
        <v>1.4704605084857201</v>
      </c>
      <c r="O1357">
        <v>95.907808090310397</v>
      </c>
      <c r="P1357">
        <v>141.59090909090901</v>
      </c>
      <c r="Q1357">
        <v>8.6295746552503994E-2</v>
      </c>
    </row>
    <row r="1358" spans="1:17" hidden="1" x14ac:dyDescent="0.3">
      <c r="A1358" t="s">
        <v>2867</v>
      </c>
      <c r="B1358" t="s">
        <v>2868</v>
      </c>
      <c r="C1358" t="str">
        <f>IFERROR(VLOOKUP(Table1[[#This Row],[Ticker]],[1]!Table1[[Symbol]:[Industry]],2,FALSE),"-")</f>
        <v>-</v>
      </c>
      <c r="D1358" t="s">
        <v>132</v>
      </c>
      <c r="E1358">
        <v>1114.084499375</v>
      </c>
      <c r="F1358">
        <v>545.75</v>
      </c>
      <c r="G1358">
        <v>89.111421625070506</v>
      </c>
      <c r="H1358">
        <v>217.95307677928099</v>
      </c>
      <c r="I1358">
        <v>105.42075371709301</v>
      </c>
      <c r="J1358">
        <v>18.323439646766001</v>
      </c>
      <c r="M1358">
        <v>88.979189231368096</v>
      </c>
      <c r="O1358">
        <v>0.41227668346313001</v>
      </c>
      <c r="P1358">
        <v>127.301124531445</v>
      </c>
    </row>
    <row r="1359" spans="1:17" hidden="1" x14ac:dyDescent="0.3">
      <c r="A1359" t="s">
        <v>2869</v>
      </c>
      <c r="B1359" t="s">
        <v>2870</v>
      </c>
      <c r="C1359" t="str">
        <f>IFERROR(VLOOKUP(Table1[[#This Row],[Ticker]],[1]!Table1[[Symbol]:[Industry]],2,FALSE),"-")</f>
        <v>-</v>
      </c>
      <c r="D1359" t="s">
        <v>62</v>
      </c>
      <c r="E1359">
        <v>1112.73696</v>
      </c>
      <c r="F1359">
        <v>222.05</v>
      </c>
      <c r="G1359">
        <v>77.326522343509694</v>
      </c>
      <c r="H1359">
        <v>-7.0088676564624199</v>
      </c>
      <c r="I1359">
        <v>39.230203704926097</v>
      </c>
      <c r="J1359">
        <v>-5.5856777643039699</v>
      </c>
      <c r="K1359">
        <v>229.23958415734</v>
      </c>
      <c r="L1359">
        <v>193.92411156322299</v>
      </c>
      <c r="M1359">
        <v>38.654860898858701</v>
      </c>
      <c r="N1359">
        <v>0.72745073149402195</v>
      </c>
      <c r="O1359">
        <v>19.342490430083298</v>
      </c>
      <c r="P1359">
        <v>128.68177136972099</v>
      </c>
      <c r="Q1359">
        <v>2.8469020486094999E-2</v>
      </c>
    </row>
    <row r="1360" spans="1:17" hidden="1" x14ac:dyDescent="0.3">
      <c r="A1360" t="s">
        <v>2871</v>
      </c>
      <c r="B1360" t="s">
        <v>2872</v>
      </c>
      <c r="C1360" t="str">
        <f>IFERROR(VLOOKUP(Table1[[#This Row],[Ticker]],[1]!Table1[[Symbol]:[Industry]],2,FALSE),"-")</f>
        <v>-</v>
      </c>
      <c r="D1360" t="s">
        <v>75</v>
      </c>
      <c r="E1360">
        <v>1112.26</v>
      </c>
      <c r="F1360">
        <v>731.75</v>
      </c>
      <c r="G1360">
        <v>113.715114720675</v>
      </c>
      <c r="H1360">
        <v>6.2381960176209699</v>
      </c>
      <c r="I1360">
        <v>35.955709770721697</v>
      </c>
      <c r="J1360">
        <v>-7.6451959704634804</v>
      </c>
      <c r="K1360">
        <v>639.10770790324602</v>
      </c>
      <c r="L1360">
        <v>523.74962026640003</v>
      </c>
      <c r="M1360">
        <v>63.2370479953981</v>
      </c>
      <c r="N1360">
        <v>0.89216890819961003</v>
      </c>
      <c r="O1360">
        <v>8.2951827810044492</v>
      </c>
      <c r="P1360">
        <v>141.86084944637199</v>
      </c>
      <c r="Q1360">
        <v>0.13723973165659001</v>
      </c>
    </row>
    <row r="1361" spans="1:17" hidden="1" x14ac:dyDescent="0.3">
      <c r="A1361" t="s">
        <v>2873</v>
      </c>
      <c r="B1361" t="s">
        <v>2874</v>
      </c>
      <c r="C1361" t="str">
        <f>IFERROR(VLOOKUP(Table1[[#This Row],[Ticker]],[1]!Table1[[Symbol]:[Industry]],2,FALSE),"-")</f>
        <v>-</v>
      </c>
      <c r="D1361" t="s">
        <v>92</v>
      </c>
      <c r="E1361">
        <v>1112.0608418059901</v>
      </c>
      <c r="F1361">
        <v>227.66</v>
      </c>
      <c r="G1361">
        <v>-20.914727109784099</v>
      </c>
      <c r="H1361">
        <v>-13.136256051476</v>
      </c>
      <c r="I1361">
        <v>-39.982654334308997</v>
      </c>
      <c r="J1361">
        <v>-7.9682253030348802</v>
      </c>
      <c r="K1361">
        <v>238.196918032464</v>
      </c>
      <c r="M1361">
        <v>39.584751667154499</v>
      </c>
      <c r="N1361">
        <v>0.72427241653034902</v>
      </c>
      <c r="O1361">
        <v>67.794078889572106</v>
      </c>
      <c r="P1361">
        <v>37.975757575757498</v>
      </c>
    </row>
    <row r="1362" spans="1:17" hidden="1" x14ac:dyDescent="0.3">
      <c r="A1362" t="s">
        <v>2875</v>
      </c>
      <c r="B1362" t="s">
        <v>2876</v>
      </c>
      <c r="C1362" t="str">
        <f>IFERROR(VLOOKUP(Table1[[#This Row],[Ticker]],[1]!Table1[[Symbol]:[Industry]],2,FALSE),"-")</f>
        <v>-</v>
      </c>
      <c r="D1362" t="s">
        <v>278</v>
      </c>
      <c r="E1362">
        <v>1110.9987242100001</v>
      </c>
      <c r="F1362">
        <v>402.9</v>
      </c>
      <c r="G1362">
        <v>-53.230040231216101</v>
      </c>
      <c r="H1362">
        <v>-1.20270175244436</v>
      </c>
      <c r="I1362">
        <v>-30.347243597179599</v>
      </c>
      <c r="J1362">
        <v>-10.035548160529499</v>
      </c>
      <c r="K1362">
        <v>413.24642571538601</v>
      </c>
      <c r="L1362">
        <v>449.19654644959502</v>
      </c>
      <c r="M1362">
        <v>36.613797296949798</v>
      </c>
      <c r="N1362">
        <v>1.6160230269865901</v>
      </c>
      <c r="O1362">
        <v>41.474311243484699</v>
      </c>
      <c r="P1362">
        <v>9.4539527302363204</v>
      </c>
      <c r="Q1362">
        <v>-0.155783870768085</v>
      </c>
    </row>
    <row r="1363" spans="1:17" hidden="1" x14ac:dyDescent="0.3">
      <c r="A1363" t="s">
        <v>2877</v>
      </c>
      <c r="B1363" t="s">
        <v>2878</v>
      </c>
      <c r="C1363" t="str">
        <f>IFERROR(VLOOKUP(Table1[[#This Row],[Ticker]],[1]!Table1[[Symbol]:[Industry]],2,FALSE),"-")</f>
        <v>-</v>
      </c>
      <c r="D1363" t="s">
        <v>381</v>
      </c>
      <c r="E1363">
        <v>1110.5393415999999</v>
      </c>
      <c r="F1363">
        <v>170.2</v>
      </c>
      <c r="G1363">
        <v>40.5510743565913</v>
      </c>
      <c r="H1363">
        <v>-3.10972926713099</v>
      </c>
      <c r="I1363">
        <v>-40.948412165973501</v>
      </c>
      <c r="J1363">
        <v>20.680937237011001</v>
      </c>
      <c r="K1363">
        <v>172.351736870612</v>
      </c>
      <c r="L1363">
        <v>171.99218456585001</v>
      </c>
      <c r="M1363">
        <v>69.143852530421597</v>
      </c>
      <c r="N1363">
        <v>2.2128598405086302</v>
      </c>
      <c r="O1363">
        <v>75.235017626321905</v>
      </c>
      <c r="P1363">
        <v>75.463917525773198</v>
      </c>
      <c r="Q1363">
        <v>6.3797068218689997E-3</v>
      </c>
    </row>
    <row r="1364" spans="1:17" hidden="1" x14ac:dyDescent="0.3">
      <c r="A1364" t="s">
        <v>2879</v>
      </c>
      <c r="B1364" t="s">
        <v>2880</v>
      </c>
      <c r="C1364" t="str">
        <f>IFERROR(VLOOKUP(Table1[[#This Row],[Ticker]],[1]!Table1[[Symbol]:[Industry]],2,FALSE),"-")</f>
        <v>-</v>
      </c>
      <c r="D1364" t="s">
        <v>302</v>
      </c>
      <c r="E1364">
        <v>1107.0759469</v>
      </c>
      <c r="F1364">
        <v>454.3</v>
      </c>
      <c r="G1364">
        <v>-27.278572371251201</v>
      </c>
      <c r="H1364">
        <v>7.8824085620886697</v>
      </c>
      <c r="I1364">
        <v>-7.2905793509215204</v>
      </c>
      <c r="J1364">
        <v>-8.25766037290939</v>
      </c>
      <c r="K1364">
        <v>430.92039062436402</v>
      </c>
      <c r="L1364">
        <v>431.50517637620101</v>
      </c>
      <c r="M1364">
        <v>48.867499148603997</v>
      </c>
      <c r="N1364">
        <v>1.11531620248756</v>
      </c>
      <c r="O1364">
        <v>15.100154083204901</v>
      </c>
      <c r="P1364">
        <v>25.618692105626899</v>
      </c>
      <c r="Q1364">
        <v>-7.0054596377310003E-3</v>
      </c>
    </row>
    <row r="1365" spans="1:17" hidden="1" x14ac:dyDescent="0.3">
      <c r="A1365" t="s">
        <v>2881</v>
      </c>
      <c r="B1365" t="s">
        <v>2882</v>
      </c>
      <c r="C1365" t="str">
        <f>IFERROR(VLOOKUP(Table1[[#This Row],[Ticker]],[1]!Table1[[Symbol]:[Industry]],2,FALSE),"-")</f>
        <v>-</v>
      </c>
      <c r="D1365" t="s">
        <v>148</v>
      </c>
      <c r="E1365">
        <v>1104.8820000000001</v>
      </c>
      <c r="F1365">
        <v>64.2</v>
      </c>
      <c r="G1365">
        <v>825.96483666777999</v>
      </c>
      <c r="H1365">
        <v>-13.499015149997399</v>
      </c>
      <c r="I1365">
        <v>736.71761277536802</v>
      </c>
      <c r="J1365">
        <v>-11.7470036401009</v>
      </c>
      <c r="K1365">
        <v>62.209952342684701</v>
      </c>
      <c r="L1365">
        <v>35.562630145424798</v>
      </c>
      <c r="M1365">
        <v>20.918661524027801</v>
      </c>
      <c r="N1365">
        <v>0.31177646417770299</v>
      </c>
      <c r="O1365">
        <v>22.2897196261682</v>
      </c>
      <c r="P1365">
        <v>1196.9696969696899</v>
      </c>
      <c r="Q1365">
        <v>0.17904766023600299</v>
      </c>
    </row>
    <row r="1366" spans="1:17" hidden="1" x14ac:dyDescent="0.3">
      <c r="A1366" t="s">
        <v>2883</v>
      </c>
      <c r="B1366" t="s">
        <v>2884</v>
      </c>
      <c r="C1366" t="str">
        <f>IFERROR(VLOOKUP(Table1[[#This Row],[Ticker]],[1]!Table1[[Symbol]:[Industry]],2,FALSE),"-")</f>
        <v>-</v>
      </c>
      <c r="D1366" t="s">
        <v>67</v>
      </c>
      <c r="E1366">
        <v>1103.987466288</v>
      </c>
      <c r="F1366">
        <v>35.21</v>
      </c>
      <c r="G1366">
        <v>137.74617615750299</v>
      </c>
      <c r="H1366">
        <v>8.3970611363094498</v>
      </c>
      <c r="I1366">
        <v>96.867011154460499</v>
      </c>
      <c r="J1366">
        <v>-7.0354795700517103</v>
      </c>
      <c r="K1366">
        <v>30.683710919160099</v>
      </c>
      <c r="L1366">
        <v>24.4046042652095</v>
      </c>
      <c r="M1366">
        <v>59.605616966636902</v>
      </c>
      <c r="N1366">
        <v>3.3191015586994701</v>
      </c>
      <c r="O1366">
        <v>11.587617154217501</v>
      </c>
      <c r="P1366">
        <v>169.328377851471</v>
      </c>
      <c r="Q1366">
        <v>8.7503496400488004E-2</v>
      </c>
    </row>
    <row r="1367" spans="1:17" hidden="1" x14ac:dyDescent="0.3">
      <c r="A1367" t="s">
        <v>2885</v>
      </c>
      <c r="B1367" t="s">
        <v>2886</v>
      </c>
      <c r="C1367" t="str">
        <f>IFERROR(VLOOKUP(Table1[[#This Row],[Ticker]],[1]!Table1[[Symbol]:[Industry]],2,FALSE),"-")</f>
        <v>-</v>
      </c>
      <c r="D1367" t="s">
        <v>535</v>
      </c>
      <c r="E1367">
        <v>1103.5825359999999</v>
      </c>
      <c r="F1367">
        <v>6585.25</v>
      </c>
      <c r="G1367">
        <v>175.49748595395201</v>
      </c>
      <c r="H1367">
        <v>3.2708388651045399</v>
      </c>
      <c r="I1367">
        <v>41.871340686352603</v>
      </c>
      <c r="J1367">
        <v>7.0241100217538497</v>
      </c>
      <c r="K1367">
        <v>5350.3452198668001</v>
      </c>
      <c r="L1367">
        <v>4598.3810325390596</v>
      </c>
      <c r="M1367">
        <v>82.921254099166205</v>
      </c>
      <c r="N1367">
        <v>2.9582518818110302</v>
      </c>
      <c r="O1367">
        <v>2.6536577958315899</v>
      </c>
      <c r="P1367">
        <v>203.18830570902301</v>
      </c>
      <c r="Q1367">
        <v>0.17105715879988401</v>
      </c>
    </row>
    <row r="1368" spans="1:17" hidden="1" x14ac:dyDescent="0.3">
      <c r="A1368" t="s">
        <v>2887</v>
      </c>
      <c r="B1368" t="s">
        <v>2888</v>
      </c>
      <c r="C1368" t="str">
        <f>IFERROR(VLOOKUP(Table1[[#This Row],[Ticker]],[1]!Table1[[Symbol]:[Industry]],2,FALSE),"-")</f>
        <v>-</v>
      </c>
      <c r="D1368" t="s">
        <v>67</v>
      </c>
      <c r="E1368">
        <v>1102.97349261</v>
      </c>
      <c r="F1368">
        <v>199.65</v>
      </c>
      <c r="G1368">
        <v>14.0906970085412</v>
      </c>
      <c r="H1368">
        <v>31.081643568127699</v>
      </c>
      <c r="I1368">
        <v>18.309543959713601</v>
      </c>
      <c r="J1368">
        <v>24.710804252489499</v>
      </c>
      <c r="K1368">
        <v>157.85575452953</v>
      </c>
      <c r="L1368">
        <v>153.140265158782</v>
      </c>
      <c r="M1368">
        <v>76.2813938609833</v>
      </c>
      <c r="N1368">
        <v>4.3896593007469198</v>
      </c>
      <c r="O1368">
        <v>10.0976709241171</v>
      </c>
      <c r="P1368">
        <v>42.403708987161203</v>
      </c>
      <c r="Q1368">
        <v>2.6591615317063E-2</v>
      </c>
    </row>
    <row r="1369" spans="1:17" hidden="1" x14ac:dyDescent="0.3">
      <c r="A1369" t="s">
        <v>2889</v>
      </c>
      <c r="B1369" t="s">
        <v>2890</v>
      </c>
      <c r="C1369" t="str">
        <f>IFERROR(VLOOKUP(Table1[[#This Row],[Ticker]],[1]!Table1[[Symbol]:[Industry]],2,FALSE),"-")</f>
        <v>-</v>
      </c>
      <c r="D1369" t="s">
        <v>230</v>
      </c>
      <c r="E1369">
        <v>1101.0921728000001</v>
      </c>
      <c r="F1369">
        <v>944</v>
      </c>
      <c r="G1369">
        <v>55.330828103033603</v>
      </c>
      <c r="H1369">
        <v>-6.46494016735135</v>
      </c>
      <c r="I1369">
        <v>9.6401533434050393</v>
      </c>
      <c r="J1369">
        <v>-3.2140087309008498</v>
      </c>
      <c r="K1369">
        <v>957.95118386170304</v>
      </c>
      <c r="L1369">
        <v>868.16194436079002</v>
      </c>
      <c r="M1369">
        <v>41.993917094926601</v>
      </c>
      <c r="N1369">
        <v>0.94010012226150697</v>
      </c>
      <c r="O1369">
        <v>17.060381355932101</v>
      </c>
      <c r="P1369">
        <v>85.826771653543304</v>
      </c>
      <c r="Q1369">
        <v>5.3917895419707998E-2</v>
      </c>
    </row>
    <row r="1370" spans="1:17" hidden="1" x14ac:dyDescent="0.3">
      <c r="A1370" t="s">
        <v>2891</v>
      </c>
      <c r="B1370" t="s">
        <v>2892</v>
      </c>
      <c r="C1370" t="str">
        <f>IFERROR(VLOOKUP(Table1[[#This Row],[Ticker]],[1]!Table1[[Symbol]:[Industry]],2,FALSE),"-")</f>
        <v>-</v>
      </c>
      <c r="E1370">
        <v>1096.42309073</v>
      </c>
      <c r="F1370">
        <v>1079.1500000000001</v>
      </c>
      <c r="G1370">
        <v>403.867747363327</v>
      </c>
      <c r="H1370">
        <v>16.031472998008699</v>
      </c>
      <c r="I1370">
        <v>75.188806770808995</v>
      </c>
      <c r="J1370">
        <v>-10.784734348312201</v>
      </c>
      <c r="K1370">
        <v>959.87297016948503</v>
      </c>
      <c r="M1370">
        <v>50.023201243683999</v>
      </c>
      <c r="N1370">
        <v>1.25108078734452</v>
      </c>
      <c r="O1370">
        <v>16.573228930176501</v>
      </c>
      <c r="P1370">
        <v>456.83694530443699</v>
      </c>
    </row>
    <row r="1371" spans="1:17" hidden="1" x14ac:dyDescent="0.3">
      <c r="A1371" t="s">
        <v>2893</v>
      </c>
      <c r="B1371" t="s">
        <v>2894</v>
      </c>
      <c r="C1371" t="str">
        <f>IFERROR(VLOOKUP(Table1[[#This Row],[Ticker]],[1]!Table1[[Symbol]:[Industry]],2,FALSE),"-")</f>
        <v>-</v>
      </c>
      <c r="D1371" t="s">
        <v>80</v>
      </c>
      <c r="E1371">
        <v>1093.5479310399901</v>
      </c>
      <c r="F1371">
        <v>241.76</v>
      </c>
      <c r="G1371">
        <v>-3.02139399775962</v>
      </c>
      <c r="H1371">
        <v>13.0910319613544</v>
      </c>
      <c r="I1371">
        <v>-1.6894874209505699</v>
      </c>
      <c r="J1371">
        <v>-1.49462519886211</v>
      </c>
      <c r="K1371">
        <v>221.23899936460501</v>
      </c>
      <c r="L1371">
        <v>215.006946656015</v>
      </c>
      <c r="M1371">
        <v>66.6630455808546</v>
      </c>
      <c r="N1371">
        <v>1.41014747776815</v>
      </c>
      <c r="O1371">
        <v>7.1269027134348102</v>
      </c>
      <c r="P1371">
        <v>34.311111111111103</v>
      </c>
      <c r="Q1371">
        <v>-2.0159182093397999E-2</v>
      </c>
    </row>
    <row r="1372" spans="1:17" hidden="1" x14ac:dyDescent="0.3">
      <c r="A1372" t="s">
        <v>2895</v>
      </c>
      <c r="B1372" t="s">
        <v>2896</v>
      </c>
      <c r="C1372" t="str">
        <f>IFERROR(VLOOKUP(Table1[[#This Row],[Ticker]],[1]!Table1[[Symbol]:[Industry]],2,FALSE),"-")</f>
        <v>-</v>
      </c>
      <c r="D1372" t="s">
        <v>278</v>
      </c>
      <c r="E1372">
        <v>1089.6545554469999</v>
      </c>
      <c r="F1372">
        <v>198.39</v>
      </c>
      <c r="G1372">
        <v>-36.869353425639801</v>
      </c>
      <c r="H1372">
        <v>-4.9391011128962798</v>
      </c>
      <c r="I1372">
        <v>-20.560021333617001</v>
      </c>
      <c r="J1372">
        <v>-7.7329954466293103</v>
      </c>
      <c r="K1372">
        <v>200.65085782791999</v>
      </c>
      <c r="M1372">
        <v>42.2587952566684</v>
      </c>
      <c r="N1372">
        <v>0.84156312694083601</v>
      </c>
      <c r="O1372">
        <v>19.083623166490199</v>
      </c>
      <c r="P1372">
        <v>18.9745127436281</v>
      </c>
    </row>
    <row r="1373" spans="1:17" hidden="1" x14ac:dyDescent="0.3">
      <c r="A1373" t="s">
        <v>2897</v>
      </c>
      <c r="B1373" t="s">
        <v>2898</v>
      </c>
      <c r="C1373" t="str">
        <f>IFERROR(VLOOKUP(Table1[[#This Row],[Ticker]],[1]!Table1[[Symbol]:[Industry]],2,FALSE),"-")</f>
        <v>-</v>
      </c>
      <c r="D1373" t="s">
        <v>342</v>
      </c>
      <c r="E1373">
        <v>1086.9983238</v>
      </c>
      <c r="F1373">
        <v>741.45</v>
      </c>
      <c r="G1373">
        <v>402.59207566748398</v>
      </c>
      <c r="H1373">
        <v>-3.2924393421248599</v>
      </c>
      <c r="I1373">
        <v>282.053500868512</v>
      </c>
      <c r="J1373">
        <v>16.953136481663801</v>
      </c>
      <c r="K1373">
        <v>591.60334568711301</v>
      </c>
      <c r="L1373">
        <v>385.908800220751</v>
      </c>
      <c r="M1373">
        <v>81.335355533554306</v>
      </c>
      <c r="N1373">
        <v>1.2750863930107501</v>
      </c>
      <c r="O1373">
        <v>0</v>
      </c>
      <c r="P1373">
        <v>533.17677198975196</v>
      </c>
      <c r="Q1373">
        <v>0.25253185439995501</v>
      </c>
    </row>
    <row r="1374" spans="1:17" hidden="1" x14ac:dyDescent="0.3">
      <c r="A1374" t="s">
        <v>2899</v>
      </c>
      <c r="B1374" t="s">
        <v>2900</v>
      </c>
      <c r="C1374" t="str">
        <f>IFERROR(VLOOKUP(Table1[[#This Row],[Ticker]],[1]!Table1[[Symbol]:[Industry]],2,FALSE),"-")</f>
        <v>-</v>
      </c>
      <c r="D1374" t="s">
        <v>278</v>
      </c>
      <c r="E1374">
        <v>1082.38951372</v>
      </c>
      <c r="F1374">
        <v>88.84</v>
      </c>
      <c r="G1374">
        <v>9.6167077777842902</v>
      </c>
      <c r="H1374">
        <v>1.7903949108224899</v>
      </c>
      <c r="I1374">
        <v>-22.841553571996101</v>
      </c>
      <c r="J1374">
        <v>-8.8172801348965795</v>
      </c>
      <c r="K1374">
        <v>87.122604001393498</v>
      </c>
      <c r="L1374">
        <v>86.289011770367694</v>
      </c>
      <c r="M1374">
        <v>51.034559157583601</v>
      </c>
      <c r="N1374">
        <v>1.83959955025448</v>
      </c>
      <c r="O1374">
        <v>31.697433588473601</v>
      </c>
      <c r="P1374">
        <v>61.527272727272702</v>
      </c>
      <c r="Q1374">
        <v>0.160964809876496</v>
      </c>
    </row>
    <row r="1375" spans="1:17" hidden="1" x14ac:dyDescent="0.3">
      <c r="A1375" t="s">
        <v>2901</v>
      </c>
      <c r="B1375" t="s">
        <v>2902</v>
      </c>
      <c r="C1375" t="str">
        <f>IFERROR(VLOOKUP(Table1[[#This Row],[Ticker]],[1]!Table1[[Symbol]:[Industry]],2,FALSE),"-")</f>
        <v>-</v>
      </c>
      <c r="D1375" t="s">
        <v>375</v>
      </c>
      <c r="E1375">
        <v>1082.0663349599999</v>
      </c>
      <c r="F1375">
        <v>452.4</v>
      </c>
      <c r="G1375">
        <v>137.30959809782399</v>
      </c>
      <c r="H1375">
        <v>4.3661977681097603</v>
      </c>
      <c r="I1375">
        <v>4.1821652426558398</v>
      </c>
      <c r="J1375">
        <v>-0.37436095136478098</v>
      </c>
      <c r="K1375">
        <v>416.360651277432</v>
      </c>
      <c r="L1375">
        <v>372.12487017844097</v>
      </c>
      <c r="M1375">
        <v>54.912396231782999</v>
      </c>
      <c r="N1375">
        <v>1.45566723830219</v>
      </c>
      <c r="O1375">
        <v>8.9743589743589798</v>
      </c>
      <c r="P1375">
        <v>177.460901563937</v>
      </c>
      <c r="Q1375">
        <v>8.0577846949853996E-2</v>
      </c>
    </row>
    <row r="1376" spans="1:17" hidden="1" x14ac:dyDescent="0.3">
      <c r="A1376" t="s">
        <v>2903</v>
      </c>
      <c r="B1376" t="s">
        <v>2904</v>
      </c>
      <c r="C1376" t="str">
        <f>IFERROR(VLOOKUP(Table1[[#This Row],[Ticker]],[1]!Table1[[Symbol]:[Industry]],2,FALSE),"-")</f>
        <v>-</v>
      </c>
      <c r="D1376" t="s">
        <v>278</v>
      </c>
      <c r="E1376">
        <v>1078.8738853469999</v>
      </c>
      <c r="F1376">
        <v>114.83</v>
      </c>
      <c r="G1376">
        <v>-23.2465773195193</v>
      </c>
      <c r="H1376">
        <v>-6.13810863105273</v>
      </c>
      <c r="I1376">
        <v>20.240549930561802</v>
      </c>
      <c r="J1376">
        <v>-5.1362110510474999</v>
      </c>
      <c r="K1376">
        <v>113.20679976798699</v>
      </c>
      <c r="L1376">
        <v>105.402368375593</v>
      </c>
      <c r="M1376">
        <v>47.711400206725799</v>
      </c>
      <c r="N1376">
        <v>0.63486856391659197</v>
      </c>
      <c r="O1376">
        <v>15.3444221893233</v>
      </c>
      <c r="P1376">
        <v>40.2075702075702</v>
      </c>
      <c r="Q1376">
        <v>-2.9911261205048001E-2</v>
      </c>
    </row>
    <row r="1377" spans="1:17" hidden="1" x14ac:dyDescent="0.3">
      <c r="A1377" t="s">
        <v>2905</v>
      </c>
      <c r="B1377" t="s">
        <v>2906</v>
      </c>
      <c r="C1377" t="str">
        <f>IFERROR(VLOOKUP(Table1[[#This Row],[Ticker]],[1]!Table1[[Symbol]:[Industry]],2,FALSE),"-")</f>
        <v>-</v>
      </c>
      <c r="D1377" t="s">
        <v>391</v>
      </c>
      <c r="E1377">
        <v>1078.3759500000001</v>
      </c>
      <c r="F1377">
        <v>339</v>
      </c>
      <c r="G1377">
        <v>-9.9624056274189599</v>
      </c>
      <c r="H1377">
        <v>7.7313731620120798</v>
      </c>
      <c r="I1377">
        <v>-27.635682387747298</v>
      </c>
      <c r="J1377">
        <v>-6.14695193665787</v>
      </c>
      <c r="K1377">
        <v>325.74163907964299</v>
      </c>
      <c r="L1377">
        <v>335.16664948248899</v>
      </c>
      <c r="M1377">
        <v>52.313545448433899</v>
      </c>
      <c r="N1377">
        <v>0.99197484516150003</v>
      </c>
      <c r="O1377">
        <v>49.483775811209398</v>
      </c>
      <c r="P1377">
        <v>36.117245533025397</v>
      </c>
      <c r="Q1377">
        <v>-5.5608732527299997E-4</v>
      </c>
    </row>
    <row r="1378" spans="1:17" hidden="1" x14ac:dyDescent="0.3">
      <c r="A1378" t="s">
        <v>2907</v>
      </c>
      <c r="B1378" t="s">
        <v>2908</v>
      </c>
      <c r="C1378" t="str">
        <f>IFERROR(VLOOKUP(Table1[[#This Row],[Ticker]],[1]!Table1[[Symbol]:[Industry]],2,FALSE),"-")</f>
        <v>-</v>
      </c>
      <c r="D1378" t="s">
        <v>613</v>
      </c>
      <c r="E1378">
        <v>1076.363376</v>
      </c>
      <c r="F1378">
        <v>847.05</v>
      </c>
      <c r="G1378">
        <v>-27.243313706243999</v>
      </c>
      <c r="H1378">
        <v>2.7206049958824301</v>
      </c>
      <c r="I1378">
        <v>-2.02654561283688</v>
      </c>
      <c r="J1378">
        <v>1.2932700755772799</v>
      </c>
      <c r="K1378">
        <v>808.65536955860898</v>
      </c>
      <c r="L1378">
        <v>804.34404421334</v>
      </c>
      <c r="M1378">
        <v>81.337757915161006</v>
      </c>
      <c r="N1378">
        <v>1.03961008449308</v>
      </c>
      <c r="O1378">
        <v>11.9355409952186</v>
      </c>
      <c r="P1378">
        <v>20.225675963380802</v>
      </c>
    </row>
    <row r="1379" spans="1:17" hidden="1" x14ac:dyDescent="0.3">
      <c r="A1379" t="s">
        <v>2909</v>
      </c>
      <c r="B1379" t="s">
        <v>2910</v>
      </c>
      <c r="C1379" t="str">
        <f>IFERROR(VLOOKUP(Table1[[#This Row],[Ticker]],[1]!Table1[[Symbol]:[Industry]],2,FALSE),"-")</f>
        <v>-</v>
      </c>
      <c r="D1379" t="s">
        <v>2911</v>
      </c>
      <c r="E1379">
        <v>1074.2060368929999</v>
      </c>
      <c r="F1379">
        <v>30.79</v>
      </c>
      <c r="G1379">
        <v>-44.777870052321802</v>
      </c>
      <c r="H1379">
        <v>0.990312116346586</v>
      </c>
      <c r="I1379">
        <v>-34.410648009429103</v>
      </c>
      <c r="J1379">
        <v>-5.0429836262983398</v>
      </c>
      <c r="K1379">
        <v>31.271440700431601</v>
      </c>
      <c r="L1379">
        <v>34.6370045064305</v>
      </c>
      <c r="M1379">
        <v>44.797565919486701</v>
      </c>
      <c r="N1379">
        <v>0.99411681199271695</v>
      </c>
      <c r="O1379">
        <v>68.886001948684594</v>
      </c>
      <c r="P1379">
        <v>18.423076923076898</v>
      </c>
      <c r="Q1379">
        <v>0.15445086317944101</v>
      </c>
    </row>
    <row r="1380" spans="1:17" hidden="1" x14ac:dyDescent="0.3">
      <c r="A1380" t="s">
        <v>2912</v>
      </c>
      <c r="B1380" t="s">
        <v>2913</v>
      </c>
      <c r="C1380" t="str">
        <f>IFERROR(VLOOKUP(Table1[[#This Row],[Ticker]],[1]!Table1[[Symbol]:[Industry]],2,FALSE),"-")</f>
        <v>-</v>
      </c>
      <c r="D1380" t="s">
        <v>119</v>
      </c>
      <c r="E1380">
        <v>1074.10556223</v>
      </c>
      <c r="F1380">
        <v>147.15</v>
      </c>
      <c r="G1380">
        <v>-46.714770668342098</v>
      </c>
      <c r="H1380">
        <v>-2.3787783206237001</v>
      </c>
      <c r="I1380">
        <v>-18.992272479586099</v>
      </c>
      <c r="J1380">
        <v>-4.9527435151725303</v>
      </c>
      <c r="K1380">
        <v>149.04070229248001</v>
      </c>
      <c r="L1380">
        <v>154.430449623171</v>
      </c>
      <c r="M1380">
        <v>42.248346030217299</v>
      </c>
      <c r="N1380">
        <v>0.441710864921046</v>
      </c>
      <c r="O1380">
        <v>51.002378525314199</v>
      </c>
      <c r="P1380">
        <v>16.5083135391924</v>
      </c>
      <c r="Q1380">
        <v>5.2804382865710001E-2</v>
      </c>
    </row>
    <row r="1381" spans="1:17" hidden="1" x14ac:dyDescent="0.3">
      <c r="A1381" t="s">
        <v>2914</v>
      </c>
      <c r="B1381" t="s">
        <v>2915</v>
      </c>
      <c r="C1381" t="str">
        <f>IFERROR(VLOOKUP(Table1[[#This Row],[Ticker]],[1]!Table1[[Symbol]:[Industry]],2,FALSE),"-")</f>
        <v>-</v>
      </c>
      <c r="D1381" t="s">
        <v>542</v>
      </c>
      <c r="E1381">
        <v>1073.18819801</v>
      </c>
      <c r="F1381">
        <v>464.95</v>
      </c>
      <c r="G1381">
        <v>5.4181704615616999</v>
      </c>
      <c r="H1381">
        <v>17.144188542261901</v>
      </c>
      <c r="I1381">
        <v>-32.497250312673103</v>
      </c>
      <c r="J1381">
        <v>-12.4510024942228</v>
      </c>
      <c r="K1381">
        <v>427.88971420329301</v>
      </c>
      <c r="L1381">
        <v>455.970760316689</v>
      </c>
      <c r="M1381">
        <v>58.863011996397901</v>
      </c>
      <c r="N1381">
        <v>3.1549328638862999</v>
      </c>
      <c r="O1381">
        <v>40.853855253253002</v>
      </c>
      <c r="P1381">
        <v>54.983333333333299</v>
      </c>
      <c r="Q1381">
        <v>-5.6025866211593001E-2</v>
      </c>
    </row>
    <row r="1382" spans="1:17" hidden="1" x14ac:dyDescent="0.3">
      <c r="A1382" t="s">
        <v>2916</v>
      </c>
      <c r="B1382" t="s">
        <v>2917</v>
      </c>
      <c r="C1382" t="str">
        <f>IFERROR(VLOOKUP(Table1[[#This Row],[Ticker]],[1]!Table1[[Symbol]:[Industry]],2,FALSE),"-")</f>
        <v>-</v>
      </c>
      <c r="D1382" t="s">
        <v>542</v>
      </c>
      <c r="E1382">
        <v>1072.354415216</v>
      </c>
      <c r="F1382">
        <v>148.96</v>
      </c>
      <c r="G1382">
        <v>-25.738467594471299</v>
      </c>
      <c r="H1382">
        <v>-8.5005285737669105</v>
      </c>
      <c r="I1382">
        <v>-18.0698686112923</v>
      </c>
      <c r="J1382">
        <v>-9.3108407691554795</v>
      </c>
      <c r="K1382">
        <v>156.95051497766801</v>
      </c>
      <c r="L1382">
        <v>162.95239639788599</v>
      </c>
      <c r="M1382">
        <v>45.298026285530298</v>
      </c>
      <c r="N1382">
        <v>0.99184673264999801</v>
      </c>
      <c r="O1382">
        <v>45.710257787325403</v>
      </c>
      <c r="P1382">
        <v>17.337534462386699</v>
      </c>
      <c r="Q1382">
        <v>5.7182954204979E-2</v>
      </c>
    </row>
    <row r="1383" spans="1:17" hidden="1" x14ac:dyDescent="0.3">
      <c r="A1383" t="s">
        <v>2918</v>
      </c>
      <c r="B1383" t="s">
        <v>2919</v>
      </c>
      <c r="C1383" t="str">
        <f>IFERROR(VLOOKUP(Table1[[#This Row],[Ticker]],[1]!Table1[[Symbol]:[Industry]],2,FALSE),"-")</f>
        <v>-</v>
      </c>
      <c r="D1383" t="s">
        <v>983</v>
      </c>
      <c r="E1383">
        <v>1070.5411311</v>
      </c>
      <c r="F1383">
        <v>759.7</v>
      </c>
      <c r="G1383">
        <v>59.5523315973916</v>
      </c>
      <c r="H1383">
        <v>11.502243455019901</v>
      </c>
      <c r="I1383">
        <v>4.8579741729860997</v>
      </c>
      <c r="J1383">
        <v>-8.89082663783892</v>
      </c>
      <c r="K1383">
        <v>687.354745739902</v>
      </c>
      <c r="L1383">
        <v>624.30931986828102</v>
      </c>
      <c r="M1383">
        <v>54.703735031733601</v>
      </c>
      <c r="N1383">
        <v>2.93497027499573</v>
      </c>
      <c r="O1383">
        <v>13.9462945899697</v>
      </c>
      <c r="P1383">
        <v>88.044554455445507</v>
      </c>
      <c r="Q1383">
        <v>6.1384558477148E-2</v>
      </c>
    </row>
    <row r="1384" spans="1:17" hidden="1" x14ac:dyDescent="0.3">
      <c r="A1384" t="s">
        <v>2920</v>
      </c>
      <c r="B1384" t="s">
        <v>2921</v>
      </c>
      <c r="C1384" t="str">
        <f>IFERROR(VLOOKUP(Table1[[#This Row],[Ticker]],[1]!Table1[[Symbol]:[Industry]],2,FALSE),"-")</f>
        <v>-</v>
      </c>
      <c r="D1384" t="s">
        <v>267</v>
      </c>
      <c r="E1384">
        <v>1069.926627375</v>
      </c>
      <c r="F1384">
        <v>379.45</v>
      </c>
      <c r="G1384">
        <v>40.270455732981297</v>
      </c>
      <c r="H1384">
        <v>-2.2303400685958401</v>
      </c>
      <c r="I1384">
        <v>20.890672854984899</v>
      </c>
      <c r="J1384">
        <v>-8.8675265659182507</v>
      </c>
      <c r="K1384">
        <v>391.45612939929299</v>
      </c>
      <c r="L1384">
        <v>349.82612540864301</v>
      </c>
      <c r="M1384">
        <v>34.494277929043498</v>
      </c>
      <c r="N1384">
        <v>1.54644059683208</v>
      </c>
      <c r="O1384">
        <v>38.358149953880599</v>
      </c>
      <c r="P1384">
        <v>79.536314170806705</v>
      </c>
      <c r="Q1384">
        <v>9.7243810430527003E-2</v>
      </c>
    </row>
    <row r="1385" spans="1:17" hidden="1" x14ac:dyDescent="0.3">
      <c r="A1385" t="s">
        <v>2922</v>
      </c>
      <c r="B1385" t="s">
        <v>2923</v>
      </c>
      <c r="C1385" t="str">
        <f>IFERROR(VLOOKUP(Table1[[#This Row],[Ticker]],[1]!Table1[[Symbol]:[Industry]],2,FALSE),"-")</f>
        <v>-</v>
      </c>
      <c r="D1385" t="s">
        <v>62</v>
      </c>
      <c r="E1385">
        <v>1064.7678709439999</v>
      </c>
      <c r="F1385">
        <v>101.52</v>
      </c>
      <c r="G1385">
        <v>-0.83605629599522002</v>
      </c>
      <c r="H1385">
        <v>-9.1857562187063095</v>
      </c>
      <c r="I1385">
        <v>-29.772462176237401</v>
      </c>
      <c r="J1385">
        <v>-3.2163237544287999</v>
      </c>
      <c r="K1385">
        <v>107.411549073507</v>
      </c>
      <c r="L1385">
        <v>109.06207492709601</v>
      </c>
      <c r="M1385">
        <v>35.242718301825903</v>
      </c>
      <c r="N1385">
        <v>0.92772703313834004</v>
      </c>
      <c r="O1385">
        <v>47.360126083530297</v>
      </c>
      <c r="P1385">
        <v>34.552683896620202</v>
      </c>
      <c r="Q1385">
        <v>-3.4443695815324998E-2</v>
      </c>
    </row>
    <row r="1386" spans="1:17" hidden="1" x14ac:dyDescent="0.3">
      <c r="A1386" t="s">
        <v>2924</v>
      </c>
      <c r="B1386" t="s">
        <v>2925</v>
      </c>
      <c r="C1386" t="str">
        <f>IFERROR(VLOOKUP(Table1[[#This Row],[Ticker]],[1]!Table1[[Symbol]:[Industry]],2,FALSE),"-")</f>
        <v>-</v>
      </c>
      <c r="D1386" t="s">
        <v>659</v>
      </c>
      <c r="E1386">
        <v>1061.9208000000001</v>
      </c>
      <c r="F1386">
        <v>111.84</v>
      </c>
      <c r="G1386">
        <v>148.57173276641501</v>
      </c>
      <c r="H1386">
        <v>9.8501967105038393</v>
      </c>
      <c r="I1386">
        <v>109.476864451011</v>
      </c>
      <c r="J1386">
        <v>9.0176334776860898</v>
      </c>
      <c r="K1386">
        <v>93.091085417335407</v>
      </c>
      <c r="L1386">
        <v>70.921698209404397</v>
      </c>
      <c r="M1386">
        <v>63.950458527912602</v>
      </c>
      <c r="N1386">
        <v>1.2823380387741601</v>
      </c>
      <c r="O1386">
        <v>5.31115879828325</v>
      </c>
      <c r="P1386">
        <v>179.250936329588</v>
      </c>
      <c r="Q1386">
        <v>0.100181032013495</v>
      </c>
    </row>
    <row r="1387" spans="1:17" hidden="1" x14ac:dyDescent="0.3">
      <c r="A1387" t="s">
        <v>2926</v>
      </c>
      <c r="B1387" t="s">
        <v>2927</v>
      </c>
      <c r="C1387" t="str">
        <f>IFERROR(VLOOKUP(Table1[[#This Row],[Ticker]],[1]!Table1[[Symbol]:[Industry]],2,FALSE),"-")</f>
        <v>-</v>
      </c>
      <c r="D1387" t="s">
        <v>230</v>
      </c>
      <c r="E1387">
        <v>1061.7943499999999</v>
      </c>
      <c r="F1387">
        <v>995</v>
      </c>
      <c r="G1387">
        <v>111.48085898686401</v>
      </c>
      <c r="H1387">
        <v>20.095933922138698</v>
      </c>
      <c r="I1387">
        <v>33.330557145569003</v>
      </c>
      <c r="J1387">
        <v>-4.6189640184552001</v>
      </c>
      <c r="K1387">
        <v>838.89492692361205</v>
      </c>
      <c r="L1387">
        <v>656.783371657977</v>
      </c>
      <c r="M1387">
        <v>54.915119851103597</v>
      </c>
      <c r="N1387">
        <v>0.97183364839319397</v>
      </c>
      <c r="O1387">
        <v>11.658291457286399</v>
      </c>
      <c r="P1387">
        <v>176.388888888888</v>
      </c>
      <c r="Q1387">
        <v>0.188866332729523</v>
      </c>
    </row>
    <row r="1388" spans="1:17" hidden="1" x14ac:dyDescent="0.3">
      <c r="A1388" t="s">
        <v>2928</v>
      </c>
      <c r="B1388" t="s">
        <v>2929</v>
      </c>
      <c r="C1388" t="str">
        <f>IFERROR(VLOOKUP(Table1[[#This Row],[Ticker]],[1]!Table1[[Symbol]:[Industry]],2,FALSE),"-")</f>
        <v>-</v>
      </c>
      <c r="D1388" t="s">
        <v>414</v>
      </c>
      <c r="E1388">
        <v>1059.2961697999999</v>
      </c>
      <c r="F1388">
        <v>204.76</v>
      </c>
      <c r="G1388">
        <v>-5.18219623701202</v>
      </c>
      <c r="H1388">
        <v>-13.5020727223795</v>
      </c>
      <c r="I1388">
        <v>-22.424796705431302</v>
      </c>
      <c r="J1388">
        <v>-4.0043299631204103</v>
      </c>
      <c r="K1388">
        <v>215.07114803051201</v>
      </c>
      <c r="L1388">
        <v>215.59220996832599</v>
      </c>
      <c r="M1388">
        <v>35.026588389044001</v>
      </c>
      <c r="N1388">
        <v>0.87545394233097695</v>
      </c>
      <c r="O1388">
        <v>31.8372729048642</v>
      </c>
      <c r="P1388">
        <v>27.338308457711399</v>
      </c>
      <c r="Q1388">
        <v>3.2023239277672998E-2</v>
      </c>
    </row>
    <row r="1389" spans="1:17" hidden="1" x14ac:dyDescent="0.3">
      <c r="A1389" t="s">
        <v>2930</v>
      </c>
      <c r="B1389" t="s">
        <v>2931</v>
      </c>
      <c r="C1389" t="str">
        <f>IFERROR(VLOOKUP(Table1[[#This Row],[Ticker]],[1]!Table1[[Symbol]:[Industry]],2,FALSE),"-")</f>
        <v>-</v>
      </c>
      <c r="D1389" t="s">
        <v>414</v>
      </c>
      <c r="E1389">
        <v>1058.7</v>
      </c>
      <c r="F1389">
        <v>35.29</v>
      </c>
      <c r="G1389">
        <v>-43.030791306162399</v>
      </c>
      <c r="H1389">
        <v>0.598892502020416</v>
      </c>
      <c r="I1389">
        <v>-26.7214592141396</v>
      </c>
      <c r="J1389">
        <v>2.07054312026697</v>
      </c>
      <c r="K1389">
        <v>35.095399023579702</v>
      </c>
      <c r="M1389">
        <v>60.1998145344606</v>
      </c>
      <c r="N1389">
        <v>1.0036150444043599</v>
      </c>
      <c r="O1389">
        <v>24.539529611788002</v>
      </c>
      <c r="P1389">
        <v>17.633333333333301</v>
      </c>
    </row>
    <row r="1390" spans="1:17" hidden="1" x14ac:dyDescent="0.3">
      <c r="A1390" t="s">
        <v>2932</v>
      </c>
      <c r="B1390" t="s">
        <v>2933</v>
      </c>
      <c r="C1390" t="str">
        <f>IFERROR(VLOOKUP(Table1[[#This Row],[Ticker]],[1]!Table1[[Symbol]:[Industry]],2,FALSE),"-")</f>
        <v>-</v>
      </c>
      <c r="D1390" t="s">
        <v>24</v>
      </c>
      <c r="E1390">
        <v>1057.8435232039999</v>
      </c>
      <c r="F1390">
        <v>41.81</v>
      </c>
      <c r="G1390">
        <v>123.801862912028</v>
      </c>
      <c r="H1390">
        <v>-4.7622221062300198</v>
      </c>
      <c r="I1390">
        <v>29.8189152419673</v>
      </c>
      <c r="J1390">
        <v>-10.081027104559199</v>
      </c>
      <c r="K1390">
        <v>42.845619869034103</v>
      </c>
      <c r="L1390">
        <v>37.900361249351597</v>
      </c>
      <c r="M1390">
        <v>37.126410056403699</v>
      </c>
      <c r="N1390">
        <v>1.5324483590865301</v>
      </c>
      <c r="O1390">
        <v>41.114565893326898</v>
      </c>
      <c r="P1390">
        <v>151.111111111111</v>
      </c>
      <c r="Q1390">
        <v>8.7255353166263996E-2</v>
      </c>
    </row>
    <row r="1391" spans="1:17" hidden="1" x14ac:dyDescent="0.3">
      <c r="A1391" t="s">
        <v>2934</v>
      </c>
      <c r="B1391" t="s">
        <v>2935</v>
      </c>
      <c r="C1391" t="str">
        <f>IFERROR(VLOOKUP(Table1[[#This Row],[Ticker]],[1]!Table1[[Symbol]:[Industry]],2,FALSE),"-")</f>
        <v>-</v>
      </c>
      <c r="D1391" t="s">
        <v>866</v>
      </c>
      <c r="E1391">
        <v>1057.8199412500001</v>
      </c>
      <c r="F1391">
        <v>749.5</v>
      </c>
      <c r="G1391">
        <v>26.043619854216399</v>
      </c>
      <c r="H1391">
        <v>-3.4440147056833301</v>
      </c>
      <c r="I1391">
        <v>-4.7738393179605199</v>
      </c>
      <c r="J1391">
        <v>-5.44783413212991</v>
      </c>
      <c r="K1391">
        <v>749.30059290629902</v>
      </c>
      <c r="L1391">
        <v>711.16926612870498</v>
      </c>
      <c r="M1391">
        <v>50.800785038956001</v>
      </c>
      <c r="N1391">
        <v>1.32620219869157</v>
      </c>
      <c r="O1391">
        <v>22.0813875917278</v>
      </c>
      <c r="P1391">
        <v>59.451122221040301</v>
      </c>
      <c r="Q1391">
        <v>0.11671943163363201</v>
      </c>
    </row>
    <row r="1392" spans="1:17" hidden="1" x14ac:dyDescent="0.3">
      <c r="A1392" t="s">
        <v>2936</v>
      </c>
      <c r="B1392" t="s">
        <v>2937</v>
      </c>
      <c r="C1392" t="str">
        <f>IFERROR(VLOOKUP(Table1[[#This Row],[Ticker]],[1]!Table1[[Symbol]:[Industry]],2,FALSE),"-")</f>
        <v>-</v>
      </c>
      <c r="D1392" t="s">
        <v>302</v>
      </c>
      <c r="E1392">
        <v>1057.8</v>
      </c>
      <c r="F1392">
        <v>516</v>
      </c>
      <c r="G1392">
        <v>23.8798992591591</v>
      </c>
      <c r="H1392">
        <v>-8.5508990912969391</v>
      </c>
      <c r="I1392">
        <v>-17.275113460101501</v>
      </c>
      <c r="J1392">
        <v>-10.2181713724289</v>
      </c>
      <c r="K1392">
        <v>539.22456785695601</v>
      </c>
      <c r="L1392">
        <v>525.41846962172394</v>
      </c>
      <c r="M1392">
        <v>44.411257143678498</v>
      </c>
      <c r="N1392">
        <v>1.6514983351831201</v>
      </c>
      <c r="O1392">
        <v>55.029069767441797</v>
      </c>
      <c r="P1392">
        <v>56.482183472327499</v>
      </c>
      <c r="Q1392">
        <v>0.109791093211919</v>
      </c>
    </row>
    <row r="1393" spans="1:17" hidden="1" x14ac:dyDescent="0.3">
      <c r="A1393" t="s">
        <v>2938</v>
      </c>
      <c r="B1393" t="s">
        <v>2939</v>
      </c>
      <c r="C1393" t="str">
        <f>IFERROR(VLOOKUP(Table1[[#This Row],[Ticker]],[1]!Table1[[Symbol]:[Industry]],2,FALSE),"-")</f>
        <v>-</v>
      </c>
      <c r="D1393" t="s">
        <v>613</v>
      </c>
      <c r="E1393">
        <v>1056.7133779000001</v>
      </c>
      <c r="F1393">
        <v>293</v>
      </c>
      <c r="G1393">
        <v>-17.696188727586598</v>
      </c>
      <c r="H1393">
        <v>0.50893261103180798</v>
      </c>
      <c r="I1393">
        <v>-5.4929916887055299</v>
      </c>
      <c r="J1393">
        <v>-1.28969002529458</v>
      </c>
      <c r="K1393">
        <v>274.65117195288599</v>
      </c>
      <c r="L1393">
        <v>282.28426077183701</v>
      </c>
      <c r="M1393">
        <v>68.514105270031294</v>
      </c>
      <c r="N1393">
        <v>1.4892040683026899</v>
      </c>
      <c r="O1393">
        <v>22.730375426621102</v>
      </c>
      <c r="P1393">
        <v>30.2222222222222</v>
      </c>
      <c r="Q1393">
        <v>1.201710689616E-2</v>
      </c>
    </row>
    <row r="1394" spans="1:17" hidden="1" x14ac:dyDescent="0.3">
      <c r="A1394" t="s">
        <v>2940</v>
      </c>
      <c r="B1394" t="s">
        <v>2941</v>
      </c>
      <c r="C1394" t="str">
        <f>IFERROR(VLOOKUP(Table1[[#This Row],[Ticker]],[1]!Table1[[Symbol]:[Industry]],2,FALSE),"-")</f>
        <v>-</v>
      </c>
      <c r="D1394" t="s">
        <v>2942</v>
      </c>
      <c r="E1394">
        <v>1055.252217</v>
      </c>
      <c r="F1394">
        <v>163.5</v>
      </c>
      <c r="G1394">
        <v>-74.187143060651493</v>
      </c>
      <c r="H1394">
        <v>-8.8863930292603506</v>
      </c>
      <c r="I1394">
        <v>-55.2716237565445</v>
      </c>
      <c r="J1394">
        <v>-6.2802321261218399</v>
      </c>
      <c r="K1394">
        <v>174.748726925922</v>
      </c>
      <c r="M1394">
        <v>39.607538487860403</v>
      </c>
      <c r="N1394">
        <v>0.67697355504969703</v>
      </c>
      <c r="O1394">
        <v>98.654434250764496</v>
      </c>
      <c r="P1394">
        <v>12.603305785123901</v>
      </c>
    </row>
    <row r="1395" spans="1:17" hidden="1" x14ac:dyDescent="0.3">
      <c r="A1395" t="s">
        <v>2943</v>
      </c>
      <c r="B1395" t="s">
        <v>2944</v>
      </c>
      <c r="C1395" t="str">
        <f>IFERROR(VLOOKUP(Table1[[#This Row],[Ticker]],[1]!Table1[[Symbol]:[Industry]],2,FALSE),"-")</f>
        <v>-</v>
      </c>
      <c r="D1395" t="s">
        <v>620</v>
      </c>
      <c r="E1395">
        <v>1055.1500381339999</v>
      </c>
      <c r="F1395">
        <v>45.39</v>
      </c>
      <c r="G1395">
        <v>83.096161151576894</v>
      </c>
      <c r="H1395">
        <v>28.814100305839901</v>
      </c>
      <c r="I1395">
        <v>52.149051312900397</v>
      </c>
      <c r="J1395">
        <v>6.9178889498789404</v>
      </c>
      <c r="K1395">
        <v>32.000895632794602</v>
      </c>
      <c r="L1395">
        <v>29.9713184285478</v>
      </c>
      <c r="M1395">
        <v>86.007637179615102</v>
      </c>
      <c r="N1395">
        <v>3.8485990090932298</v>
      </c>
      <c r="O1395">
        <v>4.64860101343909</v>
      </c>
      <c r="P1395">
        <v>130.40609137055799</v>
      </c>
      <c r="Q1395">
        <v>5.6106490439200001E-3</v>
      </c>
    </row>
    <row r="1396" spans="1:17" hidden="1" x14ac:dyDescent="0.3">
      <c r="A1396" t="s">
        <v>2945</v>
      </c>
      <c r="B1396" t="s">
        <v>2946</v>
      </c>
      <c r="C1396" t="str">
        <f>IFERROR(VLOOKUP(Table1[[#This Row],[Ticker]],[1]!Table1[[Symbol]:[Industry]],2,FALSE),"-")</f>
        <v>-</v>
      </c>
      <c r="D1396" t="s">
        <v>207</v>
      </c>
      <c r="E1396">
        <v>1053.7678099899999</v>
      </c>
      <c r="F1396">
        <v>475.3</v>
      </c>
      <c r="G1396">
        <v>-8.5876989917144009</v>
      </c>
      <c r="H1396">
        <v>-10.5131034059555</v>
      </c>
      <c r="I1396">
        <v>5.9479776177750203</v>
      </c>
      <c r="J1396">
        <v>-6.4322060035026896</v>
      </c>
      <c r="K1396">
        <v>486.537994430749</v>
      </c>
      <c r="L1396">
        <v>470.99277944641801</v>
      </c>
      <c r="M1396">
        <v>35.509064529381099</v>
      </c>
      <c r="N1396">
        <v>0.52195505837131895</v>
      </c>
      <c r="O1396">
        <v>31.106669471912401</v>
      </c>
      <c r="P1396">
        <v>23.3744321868916</v>
      </c>
      <c r="Q1396">
        <v>4.5352564405190997E-2</v>
      </c>
    </row>
    <row r="1397" spans="1:17" hidden="1" x14ac:dyDescent="0.3">
      <c r="A1397" t="s">
        <v>2947</v>
      </c>
      <c r="B1397" t="s">
        <v>2948</v>
      </c>
      <c r="C1397" t="str">
        <f>IFERROR(VLOOKUP(Table1[[#This Row],[Ticker]],[1]!Table1[[Symbol]:[Industry]],2,FALSE),"-")</f>
        <v>-</v>
      </c>
      <c r="D1397" t="s">
        <v>613</v>
      </c>
      <c r="E1397">
        <v>1053.2541979799901</v>
      </c>
      <c r="F1397">
        <v>64.290000000000006</v>
      </c>
      <c r="G1397">
        <v>9.6502085935466901</v>
      </c>
      <c r="H1397">
        <v>12.9750036895806</v>
      </c>
      <c r="I1397">
        <v>0.59674115313239995</v>
      </c>
      <c r="J1397">
        <v>5.3311680533759001</v>
      </c>
      <c r="K1397">
        <v>57.556483721475402</v>
      </c>
      <c r="L1397">
        <v>57.609823487450299</v>
      </c>
      <c r="M1397">
        <v>74.957128599565294</v>
      </c>
      <c r="N1397">
        <v>3.0249109719459799</v>
      </c>
      <c r="O1397">
        <v>14.247939026287099</v>
      </c>
      <c r="P1397">
        <v>44.471910112359502</v>
      </c>
      <c r="Q1397">
        <v>-2.4786699583870002E-3</v>
      </c>
    </row>
    <row r="1398" spans="1:17" hidden="1" x14ac:dyDescent="0.3">
      <c r="A1398" t="s">
        <v>2949</v>
      </c>
      <c r="B1398" t="s">
        <v>2950</v>
      </c>
      <c r="C1398" t="str">
        <f>IFERROR(VLOOKUP(Table1[[#This Row],[Ticker]],[1]!Table1[[Symbol]:[Industry]],2,FALSE),"-")</f>
        <v>-</v>
      </c>
      <c r="D1398" t="s">
        <v>2951</v>
      </c>
      <c r="E1398">
        <v>1051.2537</v>
      </c>
      <c r="F1398">
        <v>532.54999999999995</v>
      </c>
      <c r="G1398">
        <v>235.72149303952801</v>
      </c>
      <c r="H1398">
        <v>48.574008482915701</v>
      </c>
      <c r="I1398">
        <v>252.03082513155101</v>
      </c>
      <c r="J1398">
        <v>19.643602361684799</v>
      </c>
      <c r="K1398">
        <v>380.23943768923601</v>
      </c>
      <c r="M1398">
        <v>81.964341175933299</v>
      </c>
      <c r="N1398">
        <v>1.1326895794242799</v>
      </c>
      <c r="O1398">
        <v>5.1544455919632002</v>
      </c>
      <c r="P1398">
        <v>280.392857142857</v>
      </c>
    </row>
    <row r="1399" spans="1:17" hidden="1" x14ac:dyDescent="0.3">
      <c r="A1399" t="s">
        <v>2952</v>
      </c>
      <c r="B1399" t="s">
        <v>2953</v>
      </c>
      <c r="C1399" t="str">
        <f>IFERROR(VLOOKUP(Table1[[#This Row],[Ticker]],[1]!Table1[[Symbol]:[Industry]],2,FALSE),"-")</f>
        <v>-</v>
      </c>
      <c r="D1399" t="s">
        <v>197</v>
      </c>
      <c r="E1399">
        <v>1048.2428</v>
      </c>
      <c r="F1399">
        <v>2200</v>
      </c>
      <c r="G1399">
        <v>106.24681427913499</v>
      </c>
      <c r="H1399">
        <v>-7.9877665183898703</v>
      </c>
      <c r="I1399">
        <v>24.555835135552901</v>
      </c>
      <c r="J1399">
        <v>-7.0904089687937004</v>
      </c>
      <c r="K1399">
        <v>2182.2670439972699</v>
      </c>
      <c r="L1399">
        <v>1850.7899252423899</v>
      </c>
      <c r="M1399">
        <v>45.4238095081664</v>
      </c>
      <c r="N1399">
        <v>0.50549450549450503</v>
      </c>
      <c r="O1399">
        <v>14.0636363636363</v>
      </c>
      <c r="P1399">
        <v>144.444444444444</v>
      </c>
      <c r="Q1399">
        <v>0.25468974353875601</v>
      </c>
    </row>
    <row r="1400" spans="1:17" hidden="1" x14ac:dyDescent="0.3">
      <c r="A1400" t="s">
        <v>2954</v>
      </c>
      <c r="B1400" t="s">
        <v>2955</v>
      </c>
      <c r="C1400" t="str">
        <f>IFERROR(VLOOKUP(Table1[[#This Row],[Ticker]],[1]!Table1[[Symbol]:[Industry]],2,FALSE),"-")</f>
        <v>-</v>
      </c>
      <c r="D1400" t="s">
        <v>140</v>
      </c>
      <c r="E1400">
        <v>1045.140396</v>
      </c>
      <c r="F1400">
        <v>855.5</v>
      </c>
      <c r="G1400">
        <v>25.666780763158801</v>
      </c>
      <c r="H1400">
        <v>-9.7140223509860206</v>
      </c>
      <c r="I1400">
        <v>-14.458141298151199</v>
      </c>
      <c r="J1400">
        <v>-4.5537266559045504</v>
      </c>
      <c r="K1400">
        <v>872.17857990318396</v>
      </c>
      <c r="L1400">
        <v>819.57562940411503</v>
      </c>
      <c r="M1400">
        <v>54.790028432602497</v>
      </c>
      <c r="N1400">
        <v>1.0607975497209099</v>
      </c>
      <c r="O1400">
        <v>31.502045587375701</v>
      </c>
      <c r="P1400">
        <v>62.952380952380899</v>
      </c>
      <c r="Q1400">
        <v>0.20889598999349401</v>
      </c>
    </row>
    <row r="1401" spans="1:17" hidden="1" x14ac:dyDescent="0.3">
      <c r="A1401" t="s">
        <v>2956</v>
      </c>
      <c r="B1401" t="s">
        <v>2957</v>
      </c>
      <c r="C1401" t="str">
        <f>IFERROR(VLOOKUP(Table1[[#This Row],[Ticker]],[1]!Table1[[Symbol]:[Industry]],2,FALSE),"-")</f>
        <v>-</v>
      </c>
      <c r="D1401" t="s">
        <v>272</v>
      </c>
      <c r="E1401">
        <v>1044.6538502399901</v>
      </c>
      <c r="F1401">
        <v>223.3</v>
      </c>
      <c r="G1401">
        <v>53.887025919347003</v>
      </c>
      <c r="H1401">
        <v>12.2801444484545</v>
      </c>
      <c r="I1401">
        <v>0.26911228011529698</v>
      </c>
      <c r="J1401">
        <v>-7.5440992234084101</v>
      </c>
      <c r="K1401">
        <v>200.91141461189099</v>
      </c>
      <c r="L1401">
        <v>182.28410395029499</v>
      </c>
      <c r="M1401">
        <v>57.885733276702901</v>
      </c>
      <c r="N1401">
        <v>0.95597783333777298</v>
      </c>
      <c r="O1401">
        <v>14.6215853112404</v>
      </c>
      <c r="P1401">
        <v>94.173913043478194</v>
      </c>
      <c r="Q1401">
        <v>0.104573328765159</v>
      </c>
    </row>
    <row r="1402" spans="1:17" hidden="1" x14ac:dyDescent="0.3">
      <c r="A1402" t="s">
        <v>2958</v>
      </c>
      <c r="B1402" t="s">
        <v>2959</v>
      </c>
      <c r="C1402" t="str">
        <f>IFERROR(VLOOKUP(Table1[[#This Row],[Ticker]],[1]!Table1[[Symbol]:[Industry]],2,FALSE),"-")</f>
        <v>-</v>
      </c>
      <c r="D1402" t="s">
        <v>62</v>
      </c>
      <c r="E1402">
        <v>1039.8522061199999</v>
      </c>
      <c r="F1402">
        <v>809.4</v>
      </c>
      <c r="G1402">
        <v>73.688281720602802</v>
      </c>
      <c r="H1402">
        <v>28.784458512302699</v>
      </c>
      <c r="I1402">
        <v>6.8018051070556398</v>
      </c>
      <c r="J1402">
        <v>-3.68953899400756</v>
      </c>
      <c r="K1402">
        <v>734.10934960423901</v>
      </c>
      <c r="L1402">
        <v>626.81074730949501</v>
      </c>
      <c r="M1402">
        <v>46.531287992828098</v>
      </c>
      <c r="N1402">
        <v>0.55154122369934</v>
      </c>
      <c r="O1402">
        <v>15.5114899925871</v>
      </c>
      <c r="P1402">
        <v>112.99999999999901</v>
      </c>
      <c r="Q1402">
        <v>8.4519005612695E-2</v>
      </c>
    </row>
    <row r="1403" spans="1:17" hidden="1" x14ac:dyDescent="0.3">
      <c r="A1403" t="s">
        <v>2960</v>
      </c>
      <c r="B1403" t="s">
        <v>2961</v>
      </c>
      <c r="C1403" t="str">
        <f>IFERROR(VLOOKUP(Table1[[#This Row],[Ticker]],[1]!Table1[[Symbol]:[Industry]],2,FALSE),"-")</f>
        <v>-</v>
      </c>
      <c r="D1403" t="s">
        <v>197</v>
      </c>
      <c r="E1403">
        <v>1035.0820639999999</v>
      </c>
      <c r="F1403">
        <v>1140.8</v>
      </c>
      <c r="G1403">
        <v>61.105025955902697</v>
      </c>
      <c r="H1403">
        <v>-2.2849060967380601</v>
      </c>
      <c r="I1403">
        <v>29.214016256411998</v>
      </c>
      <c r="J1403">
        <v>1.8750785746585901</v>
      </c>
      <c r="K1403">
        <v>1026.6202447528599</v>
      </c>
      <c r="L1403">
        <v>903.15390489253696</v>
      </c>
      <c r="M1403">
        <v>68.392311970231304</v>
      </c>
      <c r="N1403">
        <v>1.1753228034352201</v>
      </c>
      <c r="O1403">
        <v>0.40322580645162298</v>
      </c>
      <c r="P1403">
        <v>90.418961775997303</v>
      </c>
      <c r="Q1403">
        <v>7.6734885413433998E-2</v>
      </c>
    </row>
    <row r="1404" spans="1:17" hidden="1" x14ac:dyDescent="0.3">
      <c r="A1404" t="s">
        <v>2962</v>
      </c>
      <c r="B1404" t="s">
        <v>2963</v>
      </c>
      <c r="C1404" t="str">
        <f>IFERROR(VLOOKUP(Table1[[#This Row],[Ticker]],[1]!Table1[[Symbol]:[Industry]],2,FALSE),"-")</f>
        <v>-</v>
      </c>
      <c r="D1404" t="s">
        <v>132</v>
      </c>
      <c r="E1404">
        <v>1030.6771111</v>
      </c>
      <c r="F1404">
        <v>207.55</v>
      </c>
      <c r="G1404">
        <v>-5.8888138739345797</v>
      </c>
      <c r="H1404">
        <v>22.114267791550098</v>
      </c>
      <c r="I1404">
        <v>28.860492655397302</v>
      </c>
      <c r="J1404">
        <v>1.8132686776671101</v>
      </c>
      <c r="K1404">
        <v>171.57921583533599</v>
      </c>
      <c r="L1404">
        <v>161.13006697162001</v>
      </c>
      <c r="M1404">
        <v>70.141446981634402</v>
      </c>
      <c r="N1404">
        <v>2.9199293593904798</v>
      </c>
      <c r="O1404">
        <v>6.8658154661527204</v>
      </c>
      <c r="P1404">
        <v>60.518174787316298</v>
      </c>
    </row>
    <row r="1405" spans="1:17" hidden="1" x14ac:dyDescent="0.3">
      <c r="A1405" t="s">
        <v>2964</v>
      </c>
      <c r="B1405" t="s">
        <v>2965</v>
      </c>
      <c r="C1405" t="str">
        <f>IFERROR(VLOOKUP(Table1[[#This Row],[Ticker]],[1]!Table1[[Symbol]:[Industry]],2,FALSE),"-")</f>
        <v>-</v>
      </c>
      <c r="D1405" t="s">
        <v>2430</v>
      </c>
      <c r="E1405">
        <v>1026.7383500000001</v>
      </c>
      <c r="F1405">
        <v>77.989999999999995</v>
      </c>
      <c r="G1405">
        <v>149.22051641125299</v>
      </c>
      <c r="H1405">
        <v>1.0484762950201101</v>
      </c>
      <c r="I1405">
        <v>120.423312561305</v>
      </c>
      <c r="J1405">
        <v>-7.9098412861294696</v>
      </c>
      <c r="K1405">
        <v>71.745743624547799</v>
      </c>
      <c r="L1405">
        <v>52.376985638236903</v>
      </c>
      <c r="M1405">
        <v>44.340814885347299</v>
      </c>
      <c r="N1405">
        <v>0.582363937372261</v>
      </c>
      <c r="O1405">
        <v>14.1300166688037</v>
      </c>
      <c r="P1405">
        <v>304.09326424870397</v>
      </c>
      <c r="Q1405">
        <v>0.26965858928826197</v>
      </c>
    </row>
    <row r="1406" spans="1:17" hidden="1" x14ac:dyDescent="0.3">
      <c r="A1406" t="s">
        <v>2966</v>
      </c>
      <c r="B1406" t="s">
        <v>2967</v>
      </c>
      <c r="C1406" t="str">
        <f>IFERROR(VLOOKUP(Table1[[#This Row],[Ticker]],[1]!Table1[[Symbol]:[Industry]],2,FALSE),"-")</f>
        <v>-</v>
      </c>
      <c r="D1406" t="s">
        <v>381</v>
      </c>
      <c r="E1406">
        <v>1023.0827238959999</v>
      </c>
      <c r="F1406">
        <v>49.43</v>
      </c>
      <c r="G1406">
        <v>294.123432538732</v>
      </c>
      <c r="H1406">
        <v>64.301231935383797</v>
      </c>
      <c r="I1406">
        <v>51.817487337417298</v>
      </c>
      <c r="J1406">
        <v>-15.1151727234022</v>
      </c>
      <c r="K1406">
        <v>37.560640700636803</v>
      </c>
      <c r="L1406">
        <v>27.344743304117799</v>
      </c>
      <c r="M1406">
        <v>56.250924138990001</v>
      </c>
      <c r="N1406">
        <v>1.9971929768188701</v>
      </c>
      <c r="O1406">
        <v>20.271090430912398</v>
      </c>
      <c r="P1406">
        <v>382.243902439024</v>
      </c>
      <c r="Q1406">
        <v>0.110281864048977</v>
      </c>
    </row>
    <row r="1407" spans="1:17" hidden="1" x14ac:dyDescent="0.3">
      <c r="A1407" t="s">
        <v>2968</v>
      </c>
      <c r="B1407" t="s">
        <v>2969</v>
      </c>
      <c r="C1407" t="str">
        <f>IFERROR(VLOOKUP(Table1[[#This Row],[Ticker]],[1]!Table1[[Symbol]:[Industry]],2,FALSE),"-")</f>
        <v>-</v>
      </c>
      <c r="D1407" t="s">
        <v>21</v>
      </c>
      <c r="E1407">
        <v>1022.682251718</v>
      </c>
      <c r="F1407">
        <v>105.54</v>
      </c>
      <c r="G1407">
        <v>41.767940326577197</v>
      </c>
      <c r="H1407">
        <v>5.2020910346652904</v>
      </c>
      <c r="I1407">
        <v>-3.37213706598589</v>
      </c>
      <c r="J1407">
        <v>-9.0620590302480792</v>
      </c>
      <c r="K1407">
        <v>101.113729276626</v>
      </c>
      <c r="L1407">
        <v>94.910413550963597</v>
      </c>
      <c r="M1407">
        <v>52.279740847032201</v>
      </c>
      <c r="N1407">
        <v>2.0851187897361299</v>
      </c>
      <c r="O1407">
        <v>21.660034110289899</v>
      </c>
      <c r="P1407">
        <v>71.4703493095044</v>
      </c>
      <c r="Q1407">
        <v>3.3353218864244999E-2</v>
      </c>
    </row>
    <row r="1408" spans="1:17" hidden="1" x14ac:dyDescent="0.3">
      <c r="A1408" t="s">
        <v>2970</v>
      </c>
      <c r="B1408" t="s">
        <v>2971</v>
      </c>
      <c r="C1408" t="str">
        <f>IFERROR(VLOOKUP(Table1[[#This Row],[Ticker]],[1]!Table1[[Symbol]:[Industry]],2,FALSE),"-")</f>
        <v>-</v>
      </c>
      <c r="D1408" t="s">
        <v>324</v>
      </c>
      <c r="E1408">
        <v>1019.86003943999</v>
      </c>
      <c r="F1408">
        <v>5.49</v>
      </c>
      <c r="G1408">
        <v>53.770450327361601</v>
      </c>
      <c r="H1408">
        <v>2.9390711770407298</v>
      </c>
      <c r="I1408">
        <v>0.661004476016401</v>
      </c>
      <c r="J1408">
        <v>-3.9536979120126201</v>
      </c>
      <c r="K1408">
        <v>5.22513144006217</v>
      </c>
      <c r="L1408">
        <v>5.2091378878919397</v>
      </c>
      <c r="M1408">
        <v>57.564564647097299</v>
      </c>
      <c r="N1408">
        <v>1.49152437260671</v>
      </c>
      <c r="O1408">
        <v>45.719489981785003</v>
      </c>
      <c r="P1408">
        <v>83</v>
      </c>
      <c r="Q1408">
        <v>6.5889209319219003E-2</v>
      </c>
    </row>
    <row r="1409" spans="1:17" hidden="1" x14ac:dyDescent="0.3">
      <c r="A1409" t="s">
        <v>2972</v>
      </c>
      <c r="B1409" t="s">
        <v>2973</v>
      </c>
      <c r="C1409" t="str">
        <f>IFERROR(VLOOKUP(Table1[[#This Row],[Ticker]],[1]!Table1[[Symbol]:[Industry]],2,FALSE),"-")</f>
        <v>-</v>
      </c>
      <c r="D1409" t="s">
        <v>613</v>
      </c>
      <c r="E1409">
        <v>1018.693797</v>
      </c>
      <c r="F1409">
        <v>1104.8499999999999</v>
      </c>
      <c r="G1409">
        <v>21.149800726239501</v>
      </c>
      <c r="H1409">
        <v>11.022745441007601</v>
      </c>
      <c r="I1409">
        <v>12.690602784684399</v>
      </c>
      <c r="J1409">
        <v>18.775617241380601</v>
      </c>
      <c r="K1409">
        <v>952.52333380201105</v>
      </c>
      <c r="L1409">
        <v>896.04050884547098</v>
      </c>
      <c r="M1409">
        <v>82.638408744612804</v>
      </c>
      <c r="N1409">
        <v>2.3054132970601402</v>
      </c>
      <c r="O1409">
        <v>7.5259084943657601</v>
      </c>
      <c r="P1409">
        <v>60.239303843364702</v>
      </c>
      <c r="Q1409">
        <v>1.6134429802742E-2</v>
      </c>
    </row>
    <row r="1410" spans="1:17" hidden="1" x14ac:dyDescent="0.3">
      <c r="A1410" t="s">
        <v>2974</v>
      </c>
      <c r="B1410" t="s">
        <v>2975</v>
      </c>
      <c r="C1410" t="str">
        <f>IFERROR(VLOOKUP(Table1[[#This Row],[Ticker]],[1]!Table1[[Symbol]:[Industry]],2,FALSE),"-")</f>
        <v>-</v>
      </c>
      <c r="D1410" t="s">
        <v>535</v>
      </c>
      <c r="E1410">
        <v>1018.30470587999</v>
      </c>
      <c r="F1410">
        <v>292.64999999999998</v>
      </c>
      <c r="G1410">
        <v>59.962657956738099</v>
      </c>
      <c r="H1410">
        <v>-8.0332947652766595</v>
      </c>
      <c r="I1410">
        <v>33.102391156932804</v>
      </c>
      <c r="J1410">
        <v>1.94036031116757</v>
      </c>
      <c r="K1410">
        <v>264.70982684512001</v>
      </c>
      <c r="L1410">
        <v>237.212395799468</v>
      </c>
      <c r="M1410">
        <v>66.206384197821805</v>
      </c>
      <c r="N1410">
        <v>2.2772767420529001</v>
      </c>
      <c r="O1410">
        <v>10.09738595592</v>
      </c>
      <c r="P1410">
        <v>88.806451612903203</v>
      </c>
      <c r="Q1410">
        <v>2.5995024292579001E-2</v>
      </c>
    </row>
    <row r="1411" spans="1:17" hidden="1" x14ac:dyDescent="0.3">
      <c r="A1411" t="s">
        <v>2976</v>
      </c>
      <c r="B1411" t="s">
        <v>2977</v>
      </c>
      <c r="C1411" t="str">
        <f>IFERROR(VLOOKUP(Table1[[#This Row],[Ticker]],[1]!Table1[[Symbol]:[Industry]],2,FALSE),"-")</f>
        <v>-</v>
      </c>
      <c r="D1411" t="s">
        <v>129</v>
      </c>
      <c r="E1411">
        <v>1017.89598232</v>
      </c>
      <c r="F1411">
        <v>805</v>
      </c>
      <c r="G1411">
        <v>823.29508884953304</v>
      </c>
      <c r="H1411">
        <v>-2.9372800146896298</v>
      </c>
      <c r="I1411">
        <v>231.795678172831</v>
      </c>
      <c r="J1411">
        <v>-0.25429489362893598</v>
      </c>
      <c r="K1411">
        <v>732.25977894655796</v>
      </c>
      <c r="L1411">
        <v>490.177446319404</v>
      </c>
      <c r="M1411">
        <v>60.802384017521</v>
      </c>
      <c r="N1411">
        <v>0.83909487296266105</v>
      </c>
      <c r="O1411">
        <v>4.9689440993788896</v>
      </c>
      <c r="P1411">
        <v>929.41176470588198</v>
      </c>
      <c r="Q1411">
        <v>0.128554225620261</v>
      </c>
    </row>
    <row r="1412" spans="1:17" hidden="1" x14ac:dyDescent="0.3">
      <c r="A1412" t="s">
        <v>2978</v>
      </c>
      <c r="B1412" t="s">
        <v>2979</v>
      </c>
      <c r="C1412" t="str">
        <f>IFERROR(VLOOKUP(Table1[[#This Row],[Ticker]],[1]!Table1[[Symbol]:[Industry]],2,FALSE),"-")</f>
        <v>-</v>
      </c>
      <c r="D1412" t="s">
        <v>126</v>
      </c>
      <c r="E1412">
        <v>1015.797642025</v>
      </c>
      <c r="F1412">
        <v>452.75</v>
      </c>
      <c r="G1412">
        <v>15.414986617580499</v>
      </c>
      <c r="H1412">
        <v>1.2127641830916001</v>
      </c>
      <c r="I1412">
        <v>-11.6097422064949</v>
      </c>
      <c r="J1412">
        <v>-7.0805654132767701</v>
      </c>
      <c r="K1412">
        <v>439.89358777005299</v>
      </c>
      <c r="L1412">
        <v>411.22324153012698</v>
      </c>
      <c r="M1412">
        <v>51.482154611876801</v>
      </c>
      <c r="N1412">
        <v>0.75655272995857803</v>
      </c>
      <c r="O1412">
        <v>14.345665378244</v>
      </c>
      <c r="P1412">
        <v>57.041276448144203</v>
      </c>
    </row>
    <row r="1413" spans="1:17" hidden="1" x14ac:dyDescent="0.3">
      <c r="A1413" t="s">
        <v>2980</v>
      </c>
      <c r="B1413" t="s">
        <v>2981</v>
      </c>
      <c r="C1413" t="str">
        <f>IFERROR(VLOOKUP(Table1[[#This Row],[Ticker]],[1]!Table1[[Symbol]:[Industry]],2,FALSE),"-")</f>
        <v>-</v>
      </c>
      <c r="E1413">
        <v>1015.625</v>
      </c>
      <c r="F1413">
        <v>406.25</v>
      </c>
      <c r="G1413">
        <v>141.32916241786299</v>
      </c>
      <c r="H1413">
        <v>-7.7520219804795101</v>
      </c>
      <c r="I1413">
        <v>86.530794651933903</v>
      </c>
      <c r="J1413">
        <v>-1.9310168016537901</v>
      </c>
      <c r="K1413">
        <v>436.81131375691399</v>
      </c>
      <c r="L1413">
        <v>366.42849712985202</v>
      </c>
      <c r="M1413">
        <v>38.429763366508901</v>
      </c>
      <c r="N1413">
        <v>0.93824563799638006</v>
      </c>
      <c r="O1413">
        <v>132.393846153846</v>
      </c>
      <c r="P1413">
        <v>211.66091292673499</v>
      </c>
    </row>
    <row r="1414" spans="1:17" hidden="1" x14ac:dyDescent="0.3">
      <c r="A1414" t="s">
        <v>2982</v>
      </c>
      <c r="B1414" t="s">
        <v>2983</v>
      </c>
      <c r="C1414" t="str">
        <f>IFERROR(VLOOKUP(Table1[[#This Row],[Ticker]],[1]!Table1[[Symbol]:[Industry]],2,FALSE),"-")</f>
        <v>-</v>
      </c>
      <c r="D1414" t="s">
        <v>67</v>
      </c>
      <c r="E1414">
        <v>1014.937875</v>
      </c>
      <c r="F1414">
        <v>89.75</v>
      </c>
      <c r="G1414">
        <v>-11.493315960994799</v>
      </c>
      <c r="H1414">
        <v>-5.9208318972230503</v>
      </c>
      <c r="I1414">
        <v>-29.934887327929001</v>
      </c>
      <c r="J1414">
        <v>-4.8169197965111001</v>
      </c>
      <c r="K1414">
        <v>94.228561989330998</v>
      </c>
      <c r="L1414">
        <v>97.904976331367706</v>
      </c>
      <c r="M1414">
        <v>35.466050637719903</v>
      </c>
      <c r="N1414">
        <v>0.76542549537720295</v>
      </c>
      <c r="O1414">
        <v>62.228412256267397</v>
      </c>
      <c r="P1414">
        <v>15.806451612903199</v>
      </c>
    </row>
    <row r="1415" spans="1:17" hidden="1" x14ac:dyDescent="0.3">
      <c r="A1415" t="s">
        <v>2984</v>
      </c>
      <c r="B1415" t="s">
        <v>2985</v>
      </c>
      <c r="C1415" t="str">
        <f>IFERROR(VLOOKUP(Table1[[#This Row],[Ticker]],[1]!Table1[[Symbol]:[Industry]],2,FALSE),"-")</f>
        <v>-</v>
      </c>
      <c r="D1415" t="s">
        <v>18</v>
      </c>
      <c r="E1415">
        <v>1013.16106854</v>
      </c>
      <c r="F1415">
        <v>985.65</v>
      </c>
      <c r="G1415">
        <v>62.899573305753101</v>
      </c>
      <c r="H1415">
        <v>-9.2384476292239199</v>
      </c>
      <c r="I1415">
        <v>-10.044762079900099</v>
      </c>
      <c r="J1415">
        <v>-4.3910391223343401</v>
      </c>
      <c r="K1415">
        <v>1045.80918317642</v>
      </c>
      <c r="L1415">
        <v>989.32692067070604</v>
      </c>
      <c r="M1415">
        <v>58.700546472541802</v>
      </c>
      <c r="N1415">
        <v>0.944063207092251</v>
      </c>
      <c r="O1415">
        <v>60.503221224572599</v>
      </c>
      <c r="P1415">
        <v>101.15306122448899</v>
      </c>
      <c r="Q1415">
        <v>0.218143854098099</v>
      </c>
    </row>
    <row r="1416" spans="1:17" hidden="1" x14ac:dyDescent="0.3">
      <c r="A1416" t="s">
        <v>2986</v>
      </c>
      <c r="B1416" t="s">
        <v>2987</v>
      </c>
      <c r="C1416" t="str">
        <f>IFERROR(VLOOKUP(Table1[[#This Row],[Ticker]],[1]!Table1[[Symbol]:[Industry]],2,FALSE),"-")</f>
        <v>-</v>
      </c>
      <c r="D1416" t="s">
        <v>21</v>
      </c>
      <c r="E1416">
        <v>1012.385202213</v>
      </c>
      <c r="F1416">
        <v>182.71</v>
      </c>
      <c r="G1416">
        <v>39.0908135691909</v>
      </c>
      <c r="H1416">
        <v>8.2123378134503895</v>
      </c>
      <c r="I1416">
        <v>22.631913566925501</v>
      </c>
      <c r="J1416">
        <v>1.64975036384943</v>
      </c>
      <c r="K1416">
        <v>149.94927856054201</v>
      </c>
      <c r="L1416">
        <v>140.82832201794301</v>
      </c>
      <c r="M1416">
        <v>79.875183513285705</v>
      </c>
      <c r="N1416">
        <v>2.8846143688514001</v>
      </c>
      <c r="O1416">
        <v>10.1472278474084</v>
      </c>
      <c r="P1416">
        <v>76.531400966183497</v>
      </c>
      <c r="Q1416">
        <v>8.4457903433956996E-2</v>
      </c>
    </row>
    <row r="1417" spans="1:17" hidden="1" x14ac:dyDescent="0.3">
      <c r="A1417" t="s">
        <v>2988</v>
      </c>
      <c r="B1417" t="s">
        <v>2989</v>
      </c>
      <c r="C1417" t="str">
        <f>IFERROR(VLOOKUP(Table1[[#This Row],[Ticker]],[1]!Table1[[Symbol]:[Industry]],2,FALSE),"-")</f>
        <v>-</v>
      </c>
      <c r="D1417" t="s">
        <v>197</v>
      </c>
      <c r="E1417">
        <v>1007.72386722</v>
      </c>
      <c r="F1417">
        <v>847.35</v>
      </c>
      <c r="G1417">
        <v>83.014089543906493</v>
      </c>
      <c r="H1417">
        <v>-3.47407135243194</v>
      </c>
      <c r="I1417">
        <v>-11.4720766411528</v>
      </c>
      <c r="J1417">
        <v>4.21878794980198</v>
      </c>
      <c r="K1417">
        <v>822.73084373095401</v>
      </c>
      <c r="L1417">
        <v>738.09472292375801</v>
      </c>
      <c r="M1417">
        <v>58.067207701261701</v>
      </c>
      <c r="N1417">
        <v>3.1870278827505798</v>
      </c>
      <c r="O1417">
        <v>16.468991561928298</v>
      </c>
      <c r="P1417">
        <v>113.16981132075399</v>
      </c>
      <c r="Q1417">
        <v>0.14566605649004999</v>
      </c>
    </row>
    <row r="1418" spans="1:17" hidden="1" x14ac:dyDescent="0.3">
      <c r="A1418" t="s">
        <v>2990</v>
      </c>
      <c r="B1418" t="s">
        <v>2991</v>
      </c>
      <c r="C1418" t="str">
        <f>IFERROR(VLOOKUP(Table1[[#This Row],[Ticker]],[1]!Table1[[Symbol]:[Industry]],2,FALSE),"-")</f>
        <v>-</v>
      </c>
      <c r="D1418" t="s">
        <v>80</v>
      </c>
      <c r="E1418">
        <v>1002.46802552</v>
      </c>
      <c r="F1418">
        <v>116.02</v>
      </c>
      <c r="G1418">
        <v>3.5039311681541299</v>
      </c>
      <c r="H1418">
        <v>8.7411580936787203</v>
      </c>
      <c r="I1418">
        <v>24.267855595910898</v>
      </c>
      <c r="J1418">
        <v>-3.2706129732025002</v>
      </c>
      <c r="K1418">
        <v>110.67156019128301</v>
      </c>
      <c r="L1418">
        <v>105.571618556754</v>
      </c>
      <c r="M1418">
        <v>51.6689755777359</v>
      </c>
      <c r="N1418">
        <v>1.9026720573306399</v>
      </c>
      <c r="O1418">
        <v>53.378727805550703</v>
      </c>
      <c r="P1418">
        <v>45.024999999999999</v>
      </c>
      <c r="Q1418">
        <v>-3.2163885498736999E-2</v>
      </c>
    </row>
    <row r="1419" spans="1:17" hidden="1" x14ac:dyDescent="0.3">
      <c r="A1419" t="s">
        <v>2992</v>
      </c>
      <c r="B1419" t="s">
        <v>2993</v>
      </c>
      <c r="C1419" t="str">
        <f>IFERROR(VLOOKUP(Table1[[#This Row],[Ticker]],[1]!Table1[[Symbol]:[Industry]],2,FALSE),"-")</f>
        <v>-</v>
      </c>
      <c r="D1419" t="s">
        <v>129</v>
      </c>
      <c r="E1419">
        <v>997.45402000000001</v>
      </c>
      <c r="F1419">
        <v>25.88</v>
      </c>
      <c r="G1419">
        <v>176.13263995443401</v>
      </c>
      <c r="H1419">
        <v>-8.8366503475241593</v>
      </c>
      <c r="I1419">
        <v>-6.1032172177827597</v>
      </c>
      <c r="J1419">
        <v>-6.9564023345388799</v>
      </c>
      <c r="K1419">
        <v>26.2972880399677</v>
      </c>
      <c r="L1419">
        <v>23.7477465703072</v>
      </c>
      <c r="M1419">
        <v>47.130210078344</v>
      </c>
      <c r="N1419">
        <v>0.92873435716114605</v>
      </c>
      <c r="O1419">
        <v>29.0571870170015</v>
      </c>
      <c r="P1419">
        <v>209.94011976047901</v>
      </c>
      <c r="Q1419">
        <v>7.1795161605144001E-2</v>
      </c>
    </row>
    <row r="1420" spans="1:17" hidden="1" x14ac:dyDescent="0.3">
      <c r="A1420" t="s">
        <v>2994</v>
      </c>
      <c r="B1420" t="s">
        <v>2995</v>
      </c>
      <c r="C1420" t="str">
        <f>IFERROR(VLOOKUP(Table1[[#This Row],[Ticker]],[1]!Table1[[Symbol]:[Industry]],2,FALSE),"-")</f>
        <v>-</v>
      </c>
      <c r="D1420" t="s">
        <v>140</v>
      </c>
      <c r="E1420">
        <v>996.96786999999995</v>
      </c>
      <c r="F1420">
        <v>1013.9</v>
      </c>
      <c r="G1420">
        <v>-3.0090117743510199</v>
      </c>
      <c r="H1420">
        <v>-0.48355325734841598</v>
      </c>
      <c r="I1420">
        <v>29.494178055933801</v>
      </c>
      <c r="J1420">
        <v>-5.68390477868651</v>
      </c>
      <c r="K1420">
        <v>1001.48096683981</v>
      </c>
      <c r="L1420">
        <v>864.14944201724802</v>
      </c>
      <c r="M1420">
        <v>41.040252408428898</v>
      </c>
      <c r="N1420">
        <v>0.23671544040929701</v>
      </c>
      <c r="O1420">
        <v>15.8891409409211</v>
      </c>
      <c r="P1420">
        <v>51.6452288363745</v>
      </c>
      <c r="Q1420">
        <v>2.0176943677288998E-2</v>
      </c>
    </row>
    <row r="1421" spans="1:17" hidden="1" x14ac:dyDescent="0.3">
      <c r="A1421" t="s">
        <v>2996</v>
      </c>
      <c r="B1421" t="s">
        <v>2997</v>
      </c>
      <c r="C1421" t="str">
        <f>IFERROR(VLOOKUP(Table1[[#This Row],[Ticker]],[1]!Table1[[Symbol]:[Industry]],2,FALSE),"-")</f>
        <v>-</v>
      </c>
      <c r="E1421">
        <v>994.82538</v>
      </c>
      <c r="F1421">
        <v>402</v>
      </c>
      <c r="G1421">
        <v>142.51888669578599</v>
      </c>
      <c r="H1421">
        <v>-7.0182823597567401</v>
      </c>
      <c r="I1421">
        <v>37.681996363613599</v>
      </c>
      <c r="J1421">
        <v>-5.8043472626619703</v>
      </c>
      <c r="K1421">
        <v>388.67665109197799</v>
      </c>
      <c r="L1421">
        <v>308.77389600896299</v>
      </c>
      <c r="M1421">
        <v>34.044969521302498</v>
      </c>
      <c r="N1421">
        <v>0.98667552014165505</v>
      </c>
      <c r="O1421">
        <v>5.5970149253731396</v>
      </c>
      <c r="P1421">
        <v>182.50175685172101</v>
      </c>
    </row>
    <row r="1422" spans="1:17" hidden="1" x14ac:dyDescent="0.3">
      <c r="A1422" t="s">
        <v>2998</v>
      </c>
      <c r="B1422" t="s">
        <v>2999</v>
      </c>
      <c r="C1422" t="str">
        <f>IFERROR(VLOOKUP(Table1[[#This Row],[Ticker]],[1]!Table1[[Symbol]:[Industry]],2,FALSE),"-")</f>
        <v>-</v>
      </c>
      <c r="D1422" t="s">
        <v>542</v>
      </c>
      <c r="E1422">
        <v>990.82630340000003</v>
      </c>
      <c r="F1422">
        <v>140.15</v>
      </c>
      <c r="G1422">
        <v>-8.63566841992278</v>
      </c>
      <c r="H1422">
        <v>11.0146331091306</v>
      </c>
      <c r="I1422">
        <v>3.1418812044659501</v>
      </c>
      <c r="J1422">
        <v>7.0050638469022797</v>
      </c>
      <c r="K1422">
        <v>127.74960560305701</v>
      </c>
      <c r="L1422">
        <v>127.783149789154</v>
      </c>
      <c r="M1422">
        <v>72.294342403259407</v>
      </c>
      <c r="N1422">
        <v>2.2217367020335601</v>
      </c>
      <c r="O1422">
        <v>31.716018551551901</v>
      </c>
      <c r="P1422">
        <v>38.488142292490103</v>
      </c>
      <c r="Q1422">
        <v>2.3078652249464E-2</v>
      </c>
    </row>
    <row r="1423" spans="1:17" hidden="1" x14ac:dyDescent="0.3">
      <c r="A1423" t="s">
        <v>3000</v>
      </c>
      <c r="B1423" t="s">
        <v>3001</v>
      </c>
      <c r="C1423" t="str">
        <f>IFERROR(VLOOKUP(Table1[[#This Row],[Ticker]],[1]!Table1[[Symbol]:[Industry]],2,FALSE),"-")</f>
        <v>-</v>
      </c>
      <c r="D1423" t="s">
        <v>347</v>
      </c>
      <c r="E1423">
        <v>990.58725832499999</v>
      </c>
      <c r="F1423">
        <v>150.21</v>
      </c>
      <c r="G1423">
        <v>3.5283180298519401</v>
      </c>
      <c r="H1423">
        <v>-11.132353919052299</v>
      </c>
      <c r="I1423">
        <v>-25.4315985731083</v>
      </c>
      <c r="J1423">
        <v>-3.7437096322887098</v>
      </c>
      <c r="K1423">
        <v>158.33992289536999</v>
      </c>
      <c r="L1423">
        <v>160.45804173142</v>
      </c>
      <c r="M1423">
        <v>31.7533007178491</v>
      </c>
      <c r="N1423">
        <v>1.0556589270504499</v>
      </c>
      <c r="O1423">
        <v>44.997004194128202</v>
      </c>
      <c r="P1423">
        <v>33.389574638131599</v>
      </c>
      <c r="Q1423">
        <v>0.22791401100710601</v>
      </c>
    </row>
    <row r="1424" spans="1:17" hidden="1" x14ac:dyDescent="0.3">
      <c r="A1424" t="s">
        <v>3002</v>
      </c>
      <c r="B1424" t="s">
        <v>3003</v>
      </c>
      <c r="C1424" t="str">
        <f>IFERROR(VLOOKUP(Table1[[#This Row],[Ticker]],[1]!Table1[[Symbol]:[Industry]],2,FALSE),"-")</f>
        <v>-</v>
      </c>
      <c r="D1424" t="s">
        <v>132</v>
      </c>
      <c r="E1424">
        <v>990.37208842500002</v>
      </c>
      <c r="F1424">
        <v>214.75</v>
      </c>
      <c r="G1424">
        <v>249.53715240309799</v>
      </c>
      <c r="H1424">
        <v>50.234348787516097</v>
      </c>
      <c r="I1424">
        <v>183.48738067128801</v>
      </c>
      <c r="J1424">
        <v>19.298762216932001</v>
      </c>
      <c r="K1424">
        <v>146.25725045336799</v>
      </c>
      <c r="L1424">
        <v>107.51480090966599</v>
      </c>
      <c r="M1424">
        <v>96.212913551589295</v>
      </c>
      <c r="N1424">
        <v>2.4379816539567098</v>
      </c>
      <c r="O1424">
        <v>0</v>
      </c>
      <c r="P1424">
        <v>337.37270875763699</v>
      </c>
      <c r="Q1424">
        <v>0.18140983599302499</v>
      </c>
    </row>
    <row r="1425" spans="1:17" hidden="1" x14ac:dyDescent="0.3">
      <c r="A1425" t="s">
        <v>3004</v>
      </c>
      <c r="B1425" t="s">
        <v>3005</v>
      </c>
      <c r="C1425" t="str">
        <f>IFERROR(VLOOKUP(Table1[[#This Row],[Ticker]],[1]!Table1[[Symbol]:[Industry]],2,FALSE),"-")</f>
        <v>-</v>
      </c>
      <c r="D1425" t="s">
        <v>659</v>
      </c>
      <c r="E1425">
        <v>989.26870169999995</v>
      </c>
      <c r="F1425">
        <v>252.57</v>
      </c>
      <c r="G1425">
        <v>104.100115721477</v>
      </c>
      <c r="H1425">
        <v>-12.534734444279</v>
      </c>
      <c r="I1425">
        <v>4.0887175506285196</v>
      </c>
      <c r="J1425">
        <v>-3.4909408247419198</v>
      </c>
      <c r="K1425">
        <v>264.85912696169697</v>
      </c>
      <c r="L1425">
        <v>253.81150980323</v>
      </c>
      <c r="M1425">
        <v>44.274403965960097</v>
      </c>
      <c r="N1425">
        <v>0.96407448491757997</v>
      </c>
      <c r="O1425">
        <v>57.976006651621297</v>
      </c>
      <c r="P1425">
        <v>136.26753975678201</v>
      </c>
    </row>
    <row r="1426" spans="1:17" hidden="1" x14ac:dyDescent="0.3">
      <c r="A1426" t="s">
        <v>3006</v>
      </c>
      <c r="B1426" t="s">
        <v>3007</v>
      </c>
      <c r="C1426" t="str">
        <f>IFERROR(VLOOKUP(Table1[[#This Row],[Ticker]],[1]!Table1[[Symbol]:[Industry]],2,FALSE),"-")</f>
        <v>-</v>
      </c>
      <c r="D1426" t="s">
        <v>613</v>
      </c>
      <c r="E1426">
        <v>986.59187306399997</v>
      </c>
      <c r="F1426">
        <v>209.46</v>
      </c>
      <c r="G1426">
        <v>-23.502067971591799</v>
      </c>
      <c r="H1426">
        <v>10.6183219818402</v>
      </c>
      <c r="I1426">
        <v>-14.516825007114701</v>
      </c>
      <c r="J1426">
        <v>9.85833216317533</v>
      </c>
      <c r="K1426">
        <v>189.904785494024</v>
      </c>
      <c r="L1426">
        <v>194.22012392543701</v>
      </c>
      <c r="M1426">
        <v>75.769647243507507</v>
      </c>
      <c r="N1426">
        <v>2.65896043937791</v>
      </c>
      <c r="O1426">
        <v>15.8693784016041</v>
      </c>
      <c r="P1426">
        <v>31.6944357120402</v>
      </c>
      <c r="Q1426">
        <v>5.0713144114439999E-3</v>
      </c>
    </row>
    <row r="1427" spans="1:17" hidden="1" x14ac:dyDescent="0.3">
      <c r="A1427" t="s">
        <v>3008</v>
      </c>
      <c r="B1427" t="s">
        <v>3009</v>
      </c>
      <c r="C1427" t="str">
        <f>IFERROR(VLOOKUP(Table1[[#This Row],[Ticker]],[1]!Table1[[Symbol]:[Industry]],2,FALSE),"-")</f>
        <v>-</v>
      </c>
      <c r="D1427" t="s">
        <v>1834</v>
      </c>
      <c r="E1427">
        <v>985.95699999999999</v>
      </c>
      <c r="F1427">
        <v>424.25</v>
      </c>
      <c r="G1427">
        <v>22.537643854097801</v>
      </c>
      <c r="H1427">
        <v>19.9898733160781</v>
      </c>
      <c r="I1427">
        <v>33.492384513901598</v>
      </c>
      <c r="J1427">
        <v>4.33072438403756</v>
      </c>
      <c r="K1427">
        <v>368.182869116365</v>
      </c>
      <c r="M1427">
        <v>68.686618280343396</v>
      </c>
      <c r="N1427">
        <v>1.2360338664157999</v>
      </c>
      <c r="O1427">
        <v>19.681791396582099</v>
      </c>
      <c r="P1427">
        <v>68.286394287980897</v>
      </c>
    </row>
    <row r="1428" spans="1:17" hidden="1" x14ac:dyDescent="0.3">
      <c r="A1428" t="s">
        <v>3010</v>
      </c>
      <c r="B1428" t="s">
        <v>3011</v>
      </c>
      <c r="C1428" t="str">
        <f>IFERROR(VLOOKUP(Table1[[#This Row],[Ticker]],[1]!Table1[[Symbol]:[Industry]],2,FALSE),"-")</f>
        <v>-</v>
      </c>
      <c r="D1428" t="s">
        <v>218</v>
      </c>
      <c r="E1428">
        <v>985.68488864999995</v>
      </c>
      <c r="F1428">
        <v>63.91</v>
      </c>
      <c r="G1428">
        <v>1.8274750064413701</v>
      </c>
      <c r="H1428">
        <v>-9.06947507272994</v>
      </c>
      <c r="I1428">
        <v>7.7759209538137597</v>
      </c>
      <c r="J1428">
        <v>-11.4407368767626</v>
      </c>
      <c r="K1428">
        <v>68.463937332670994</v>
      </c>
      <c r="L1428">
        <v>68.278175895483699</v>
      </c>
      <c r="M1428">
        <v>35.511114006751399</v>
      </c>
      <c r="N1428">
        <v>0.63802160162514199</v>
      </c>
      <c r="O1428">
        <v>102.941636676576</v>
      </c>
      <c r="P1428">
        <v>48.1112398609501</v>
      </c>
      <c r="Q1428">
        <v>1.0552488107236E-2</v>
      </c>
    </row>
    <row r="1429" spans="1:17" hidden="1" x14ac:dyDescent="0.3">
      <c r="A1429" t="s">
        <v>3012</v>
      </c>
      <c r="B1429" t="s">
        <v>3013</v>
      </c>
      <c r="C1429" t="str">
        <f>IFERROR(VLOOKUP(Table1[[#This Row],[Ticker]],[1]!Table1[[Symbol]:[Industry]],2,FALSE),"-")</f>
        <v>-</v>
      </c>
      <c r="D1429" t="s">
        <v>378</v>
      </c>
      <c r="E1429">
        <v>985.12670815000001</v>
      </c>
      <c r="F1429">
        <v>633.1</v>
      </c>
      <c r="G1429">
        <v>-45.660408558319901</v>
      </c>
      <c r="H1429">
        <v>-5.5244524450671504</v>
      </c>
      <c r="I1429">
        <v>-24.170588132598599</v>
      </c>
      <c r="J1429">
        <v>2.0741910030262001</v>
      </c>
      <c r="K1429">
        <v>601.28642292617303</v>
      </c>
      <c r="L1429">
        <v>641.71540712831904</v>
      </c>
      <c r="M1429">
        <v>69.071845149044293</v>
      </c>
      <c r="N1429">
        <v>0.83355634218834196</v>
      </c>
      <c r="O1429">
        <v>41.051966513978797</v>
      </c>
      <c r="P1429">
        <v>28.4439034286873</v>
      </c>
      <c r="Q1429">
        <v>-6.6379926511348997E-2</v>
      </c>
    </row>
    <row r="1430" spans="1:17" hidden="1" x14ac:dyDescent="0.3">
      <c r="A1430" t="s">
        <v>3014</v>
      </c>
      <c r="B1430" t="s">
        <v>3015</v>
      </c>
      <c r="C1430" t="str">
        <f>IFERROR(VLOOKUP(Table1[[#This Row],[Ticker]],[1]!Table1[[Symbol]:[Industry]],2,FALSE),"-")</f>
        <v>-</v>
      </c>
      <c r="D1430" t="s">
        <v>286</v>
      </c>
      <c r="E1430">
        <v>983.05683167500001</v>
      </c>
      <c r="F1430">
        <v>358.45</v>
      </c>
      <c r="G1430">
        <v>-16.061117661965401</v>
      </c>
      <c r="H1430">
        <v>-9.63626946769174</v>
      </c>
      <c r="I1430">
        <v>4.1812830800938796</v>
      </c>
      <c r="J1430">
        <v>-7.4013259516287899</v>
      </c>
      <c r="K1430">
        <v>365.14949388335202</v>
      </c>
      <c r="L1430">
        <v>351.34002401771301</v>
      </c>
      <c r="M1430">
        <v>47.879951582676398</v>
      </c>
      <c r="N1430">
        <v>0.77173245199808005</v>
      </c>
      <c r="O1430">
        <v>25.2615427535221</v>
      </c>
      <c r="P1430">
        <v>27.880841955048101</v>
      </c>
      <c r="Q1430">
        <v>0.13861241743949701</v>
      </c>
    </row>
    <row r="1431" spans="1:17" hidden="1" x14ac:dyDescent="0.3">
      <c r="A1431" t="s">
        <v>3016</v>
      </c>
      <c r="B1431" t="s">
        <v>3017</v>
      </c>
      <c r="C1431" t="str">
        <f>IFERROR(VLOOKUP(Table1[[#This Row],[Ticker]],[1]!Table1[[Symbol]:[Industry]],2,FALSE),"-")</f>
        <v>-</v>
      </c>
      <c r="D1431" t="s">
        <v>278</v>
      </c>
      <c r="E1431">
        <v>981.94303019999995</v>
      </c>
      <c r="F1431">
        <v>1758</v>
      </c>
      <c r="G1431">
        <v>-46.001105462648503</v>
      </c>
      <c r="H1431">
        <v>0.14044430789543699</v>
      </c>
      <c r="I1431">
        <v>-11.550579134624</v>
      </c>
      <c r="J1431">
        <v>-5.2347963316652599</v>
      </c>
      <c r="K1431">
        <v>1764.61422730247</v>
      </c>
      <c r="L1431">
        <v>1811.1552090709699</v>
      </c>
      <c r="M1431">
        <v>44.699372757755597</v>
      </c>
      <c r="N1431">
        <v>0.82194947346578795</v>
      </c>
      <c r="O1431">
        <v>28.779863481228599</v>
      </c>
      <c r="P1431">
        <v>16.423841059602601</v>
      </c>
      <c r="Q1431">
        <v>-2.6145456212888E-2</v>
      </c>
    </row>
    <row r="1432" spans="1:17" hidden="1" x14ac:dyDescent="0.3">
      <c r="A1432" t="s">
        <v>3018</v>
      </c>
      <c r="B1432" t="s">
        <v>3019</v>
      </c>
      <c r="C1432" t="str">
        <f>IFERROR(VLOOKUP(Table1[[#This Row],[Ticker]],[1]!Table1[[Symbol]:[Industry]],2,FALSE),"-")</f>
        <v>-</v>
      </c>
      <c r="D1432" t="s">
        <v>278</v>
      </c>
      <c r="E1432">
        <v>975.47396800000001</v>
      </c>
      <c r="F1432">
        <v>114.8</v>
      </c>
      <c r="G1432">
        <v>52.509809676431203</v>
      </c>
      <c r="H1432">
        <v>4.2853778429681597</v>
      </c>
      <c r="I1432">
        <v>30.094211855434001</v>
      </c>
      <c r="J1432">
        <v>-5.62631695963168</v>
      </c>
      <c r="K1432">
        <v>104.506104816614</v>
      </c>
      <c r="L1432">
        <v>90.882210725586702</v>
      </c>
      <c r="M1432">
        <v>47.087925380938799</v>
      </c>
      <c r="N1432">
        <v>1.15747238778266</v>
      </c>
      <c r="O1432">
        <v>10.540069686411099</v>
      </c>
      <c r="P1432">
        <v>97.931034482758605</v>
      </c>
      <c r="Q1432">
        <v>-1.4618827777674001E-2</v>
      </c>
    </row>
    <row r="1433" spans="1:17" hidden="1" x14ac:dyDescent="0.3">
      <c r="A1433" t="s">
        <v>3020</v>
      </c>
      <c r="B1433" t="s">
        <v>3021</v>
      </c>
      <c r="C1433" t="str">
        <f>IFERROR(VLOOKUP(Table1[[#This Row],[Ticker]],[1]!Table1[[Symbol]:[Industry]],2,FALSE),"-")</f>
        <v>-</v>
      </c>
      <c r="D1433" t="s">
        <v>80</v>
      </c>
      <c r="E1433">
        <v>973.10102500000005</v>
      </c>
      <c r="F1433">
        <v>694.7</v>
      </c>
      <c r="G1433">
        <v>14.212591606614801</v>
      </c>
      <c r="H1433">
        <v>7.6091722113444504</v>
      </c>
      <c r="I1433">
        <v>12.7185477823427</v>
      </c>
      <c r="J1433">
        <v>-2.0882734813708099</v>
      </c>
      <c r="K1433">
        <v>637.92588452428402</v>
      </c>
      <c r="L1433">
        <v>591.08079361409602</v>
      </c>
      <c r="M1433">
        <v>65.464083868887897</v>
      </c>
      <c r="N1433">
        <v>2.2724518134944298</v>
      </c>
      <c r="O1433">
        <v>5.8010652080034504</v>
      </c>
      <c r="P1433">
        <v>47.934412265758098</v>
      </c>
      <c r="Q1433">
        <v>-2.4578015890737999E-2</v>
      </c>
    </row>
    <row r="1434" spans="1:17" hidden="1" x14ac:dyDescent="0.3">
      <c r="A1434" t="s">
        <v>3022</v>
      </c>
      <c r="B1434" t="s">
        <v>3023</v>
      </c>
      <c r="C1434" t="str">
        <f>IFERROR(VLOOKUP(Table1[[#This Row],[Ticker]],[1]!Table1[[Symbol]:[Industry]],2,FALSE),"-")</f>
        <v>-</v>
      </c>
      <c r="D1434" t="s">
        <v>62</v>
      </c>
      <c r="E1434">
        <v>972.79504770000005</v>
      </c>
      <c r="F1434">
        <v>1491</v>
      </c>
      <c r="G1434">
        <v>266.846275406301</v>
      </c>
      <c r="H1434">
        <v>1.8097148408666699</v>
      </c>
      <c r="I1434">
        <v>75.061384111295297</v>
      </c>
      <c r="J1434">
        <v>8.0912350666552904</v>
      </c>
      <c r="K1434">
        <v>1416.7120126482801</v>
      </c>
      <c r="L1434">
        <v>1070.05469620693</v>
      </c>
      <c r="M1434">
        <v>62.071177018335803</v>
      </c>
      <c r="N1434">
        <v>0.50418520321654603</v>
      </c>
      <c r="O1434">
        <v>22.380952380952301</v>
      </c>
      <c r="P1434">
        <v>308.49315068493098</v>
      </c>
      <c r="Q1434">
        <v>0.122487865324607</v>
      </c>
    </row>
    <row r="1435" spans="1:17" hidden="1" x14ac:dyDescent="0.3">
      <c r="A1435" t="s">
        <v>3024</v>
      </c>
      <c r="B1435" t="s">
        <v>3025</v>
      </c>
      <c r="C1435" t="str">
        <f>IFERROR(VLOOKUP(Table1[[#This Row],[Ticker]],[1]!Table1[[Symbol]:[Industry]],2,FALSE),"-")</f>
        <v>-</v>
      </c>
      <c r="D1435" t="s">
        <v>662</v>
      </c>
      <c r="E1435">
        <v>970.38781502400002</v>
      </c>
      <c r="F1435">
        <v>80.180000000000007</v>
      </c>
      <c r="G1435">
        <v>13.3727734469794</v>
      </c>
      <c r="H1435">
        <v>4.1086941639117498</v>
      </c>
      <c r="I1435">
        <v>-23.800647079974699</v>
      </c>
      <c r="J1435">
        <v>-9.6252242192287891</v>
      </c>
      <c r="K1435">
        <v>78.331628963633094</v>
      </c>
      <c r="L1435">
        <v>78.702260227628898</v>
      </c>
      <c r="M1435">
        <v>43.359177108824902</v>
      </c>
      <c r="N1435">
        <v>3.0296396902107001</v>
      </c>
      <c r="O1435">
        <v>58.081815914193001</v>
      </c>
      <c r="P1435">
        <v>48.0701754385965</v>
      </c>
      <c r="Q1435">
        <v>-7.9688353114745994E-2</v>
      </c>
    </row>
    <row r="1436" spans="1:17" hidden="1" x14ac:dyDescent="0.3">
      <c r="A1436" t="s">
        <v>3026</v>
      </c>
      <c r="B1436" t="s">
        <v>3027</v>
      </c>
      <c r="C1436" t="str">
        <f>IFERROR(VLOOKUP(Table1[[#This Row],[Ticker]],[1]!Table1[[Symbol]:[Industry]],2,FALSE),"-")</f>
        <v>-</v>
      </c>
      <c r="E1436">
        <v>970.30682000000002</v>
      </c>
      <c r="F1436">
        <v>1207.45</v>
      </c>
      <c r="G1436">
        <v>87.396687969099403</v>
      </c>
      <c r="H1436">
        <v>-4.1148098795141301</v>
      </c>
      <c r="I1436">
        <v>0.45604852612600499</v>
      </c>
      <c r="J1436">
        <v>-2.10234260065732</v>
      </c>
      <c r="K1436">
        <v>1228.5331225094301</v>
      </c>
      <c r="L1436">
        <v>1114.42509288166</v>
      </c>
      <c r="M1436">
        <v>46.970672840850597</v>
      </c>
      <c r="N1436">
        <v>1.44015165501186</v>
      </c>
      <c r="O1436">
        <v>34.150482421632297</v>
      </c>
      <c r="P1436">
        <v>117.480187319884</v>
      </c>
      <c r="Q1436">
        <v>0.23878148111328401</v>
      </c>
    </row>
    <row r="1437" spans="1:17" hidden="1" x14ac:dyDescent="0.3">
      <c r="A1437" t="s">
        <v>3028</v>
      </c>
      <c r="B1437" t="s">
        <v>3029</v>
      </c>
      <c r="C1437" t="str">
        <f>IFERROR(VLOOKUP(Table1[[#This Row],[Ticker]],[1]!Table1[[Symbol]:[Industry]],2,FALSE),"-")</f>
        <v>-</v>
      </c>
      <c r="D1437" t="s">
        <v>278</v>
      </c>
      <c r="E1437">
        <v>969.83754614999998</v>
      </c>
      <c r="F1437">
        <v>77.099999999999994</v>
      </c>
      <c r="G1437">
        <v>-21.373243900267902</v>
      </c>
      <c r="H1437">
        <v>0.99913773945302597</v>
      </c>
      <c r="I1437">
        <v>-17.6910636239508</v>
      </c>
      <c r="J1437">
        <v>-7.5516620672240196</v>
      </c>
      <c r="K1437">
        <v>76.453199530981394</v>
      </c>
      <c r="L1437">
        <v>78.020501757164496</v>
      </c>
      <c r="M1437">
        <v>48.551807804931002</v>
      </c>
      <c r="N1437">
        <v>1.27814433434953</v>
      </c>
      <c r="O1437">
        <v>30.9338521400778</v>
      </c>
      <c r="P1437">
        <v>17.1732522796352</v>
      </c>
      <c r="Q1437">
        <v>-6.5347893389690007E-2</v>
      </c>
    </row>
    <row r="1438" spans="1:17" hidden="1" x14ac:dyDescent="0.3">
      <c r="A1438" t="s">
        <v>3030</v>
      </c>
      <c r="B1438" t="s">
        <v>3031</v>
      </c>
      <c r="C1438" t="str">
        <f>IFERROR(VLOOKUP(Table1[[#This Row],[Ticker]],[1]!Table1[[Symbol]:[Industry]],2,FALSE),"-")</f>
        <v>-</v>
      </c>
      <c r="D1438" t="s">
        <v>46</v>
      </c>
      <c r="E1438">
        <v>968.58830175000003</v>
      </c>
      <c r="F1438">
        <v>457.5</v>
      </c>
      <c r="G1438">
        <v>-34.133176100854897</v>
      </c>
      <c r="H1438">
        <v>-14.94301447124</v>
      </c>
      <c r="I1438">
        <v>-46.028546848571402</v>
      </c>
      <c r="J1438">
        <v>3.2639460781407701</v>
      </c>
      <c r="K1438">
        <v>507.057625088691</v>
      </c>
      <c r="L1438">
        <v>568.66316569584205</v>
      </c>
      <c r="M1438">
        <v>39.9764184914239</v>
      </c>
      <c r="N1438">
        <v>0.98490197402035695</v>
      </c>
      <c r="O1438">
        <v>88.710382513661202</v>
      </c>
      <c r="P1438">
        <v>10.5072463768115</v>
      </c>
      <c r="Q1438">
        <v>0.176483031741833</v>
      </c>
    </row>
    <row r="1439" spans="1:17" hidden="1" x14ac:dyDescent="0.3">
      <c r="A1439" t="s">
        <v>3032</v>
      </c>
      <c r="B1439" t="s">
        <v>3033</v>
      </c>
      <c r="C1439" t="str">
        <f>IFERROR(VLOOKUP(Table1[[#This Row],[Ticker]],[1]!Table1[[Symbol]:[Industry]],2,FALSE),"-")</f>
        <v>-</v>
      </c>
      <c r="D1439" t="s">
        <v>197</v>
      </c>
      <c r="E1439">
        <v>964.68651999999997</v>
      </c>
      <c r="F1439">
        <v>793.85</v>
      </c>
      <c r="G1439">
        <v>10.502319043963301</v>
      </c>
      <c r="H1439">
        <v>-9.28238182882167</v>
      </c>
      <c r="I1439">
        <v>-1.3149818018566599</v>
      </c>
      <c r="J1439">
        <v>-4.8913086883330799</v>
      </c>
      <c r="K1439">
        <v>791.00010792252795</v>
      </c>
      <c r="L1439">
        <v>742.71026368040498</v>
      </c>
      <c r="M1439">
        <v>52.3397222018177</v>
      </c>
      <c r="N1439">
        <v>0.43147439352714301</v>
      </c>
      <c r="O1439">
        <v>17.780437110285298</v>
      </c>
      <c r="P1439">
        <v>41.481019426127197</v>
      </c>
      <c r="Q1439">
        <v>4.5479428154472999E-2</v>
      </c>
    </row>
    <row r="1440" spans="1:17" hidden="1" x14ac:dyDescent="0.3">
      <c r="A1440" t="s">
        <v>3034</v>
      </c>
      <c r="B1440" t="s">
        <v>3035</v>
      </c>
      <c r="C1440" t="str">
        <f>IFERROR(VLOOKUP(Table1[[#This Row],[Ticker]],[1]!Table1[[Symbol]:[Industry]],2,FALSE),"-")</f>
        <v>-</v>
      </c>
      <c r="E1440">
        <v>962.11730699999998</v>
      </c>
      <c r="F1440">
        <v>1121</v>
      </c>
      <c r="G1440">
        <v>147.79402542987</v>
      </c>
      <c r="H1440">
        <v>36.954088188689397</v>
      </c>
      <c r="I1440">
        <v>28.369447881257098</v>
      </c>
      <c r="J1440">
        <v>-5.7068349776496996</v>
      </c>
      <c r="K1440">
        <v>943.41234618153101</v>
      </c>
      <c r="L1440">
        <v>787.38388916970996</v>
      </c>
      <c r="M1440">
        <v>57.6496625509049</v>
      </c>
      <c r="N1440">
        <v>0.84554744932762205</v>
      </c>
      <c r="O1440">
        <v>12.5780553077609</v>
      </c>
      <c r="P1440">
        <v>175.768757687576</v>
      </c>
      <c r="Q1440">
        <v>4.8329134254501999E-2</v>
      </c>
    </row>
    <row r="1441" spans="1:17" hidden="1" x14ac:dyDescent="0.3">
      <c r="A1441" t="s">
        <v>3036</v>
      </c>
      <c r="B1441" t="s">
        <v>3037</v>
      </c>
      <c r="C1441" t="str">
        <f>IFERROR(VLOOKUP(Table1[[#This Row],[Ticker]],[1]!Table1[[Symbol]:[Industry]],2,FALSE),"-")</f>
        <v>-</v>
      </c>
      <c r="D1441" t="s">
        <v>930</v>
      </c>
      <c r="E1441">
        <v>959.83600000000001</v>
      </c>
      <c r="F1441">
        <v>2086.6</v>
      </c>
      <c r="G1441">
        <v>161.56740887064899</v>
      </c>
      <c r="H1441">
        <v>73.216004036073798</v>
      </c>
      <c r="I1441">
        <v>118.458002239035</v>
      </c>
      <c r="J1441">
        <v>22.142371747118901</v>
      </c>
      <c r="K1441">
        <v>1402.5355676853001</v>
      </c>
      <c r="L1441">
        <v>1069.2959675894799</v>
      </c>
      <c r="M1441">
        <v>84.880759889343494</v>
      </c>
      <c r="N1441">
        <v>1.6295656889272501</v>
      </c>
      <c r="O1441">
        <v>4.9554298859388402</v>
      </c>
      <c r="P1441">
        <v>208.121677495569</v>
      </c>
      <c r="Q1441">
        <v>0.17283297229009201</v>
      </c>
    </row>
    <row r="1442" spans="1:17" hidden="1" x14ac:dyDescent="0.3">
      <c r="A1442" t="s">
        <v>3038</v>
      </c>
      <c r="B1442" t="s">
        <v>3039</v>
      </c>
      <c r="C1442" t="str">
        <f>IFERROR(VLOOKUP(Table1[[#This Row],[Ticker]],[1]!Table1[[Symbol]:[Industry]],2,FALSE),"-")</f>
        <v>-</v>
      </c>
      <c r="D1442" t="s">
        <v>275</v>
      </c>
      <c r="E1442">
        <v>957.76923839999995</v>
      </c>
      <c r="F1442">
        <v>598</v>
      </c>
      <c r="G1442">
        <v>79.649478026626696</v>
      </c>
      <c r="H1442">
        <v>2.8181561443609899</v>
      </c>
      <c r="I1442">
        <v>-10.912538260317</v>
      </c>
      <c r="J1442">
        <v>-9.5405950912664892</v>
      </c>
      <c r="K1442">
        <v>568.88708344035797</v>
      </c>
      <c r="L1442">
        <v>523.11772679862997</v>
      </c>
      <c r="M1442">
        <v>49.446734097862397</v>
      </c>
      <c r="N1442">
        <v>0.72305996472663103</v>
      </c>
      <c r="O1442">
        <v>22.073578595317699</v>
      </c>
      <c r="P1442">
        <v>113.495180292752</v>
      </c>
    </row>
    <row r="1443" spans="1:17" hidden="1" x14ac:dyDescent="0.3">
      <c r="A1443" t="s">
        <v>3040</v>
      </c>
      <c r="B1443" t="s">
        <v>3041</v>
      </c>
      <c r="C1443" t="str">
        <f>IFERROR(VLOOKUP(Table1[[#This Row],[Ticker]],[1]!Table1[[Symbol]:[Industry]],2,FALSE),"-")</f>
        <v>-</v>
      </c>
      <c r="D1443" t="s">
        <v>92</v>
      </c>
      <c r="E1443">
        <v>957.37640239999996</v>
      </c>
      <c r="F1443">
        <v>101.42</v>
      </c>
      <c r="G1443">
        <v>-20.580407030844501</v>
      </c>
      <c r="H1443">
        <v>-5.7884198193578396</v>
      </c>
      <c r="I1443">
        <v>-11.108301486837901</v>
      </c>
      <c r="J1443">
        <v>-4.94205416967299</v>
      </c>
      <c r="K1443">
        <v>106.179485680985</v>
      </c>
      <c r="L1443">
        <v>107.953558515936</v>
      </c>
      <c r="M1443">
        <v>29.218842099411201</v>
      </c>
      <c r="N1443">
        <v>0.87617704635586902</v>
      </c>
      <c r="O1443">
        <v>44.300926838887698</v>
      </c>
      <c r="P1443">
        <v>9.0537634408602194</v>
      </c>
      <c r="Q1443">
        <v>-3.6094090509255002E-2</v>
      </c>
    </row>
    <row r="1444" spans="1:17" hidden="1" x14ac:dyDescent="0.3">
      <c r="A1444" t="s">
        <v>3042</v>
      </c>
      <c r="B1444" t="s">
        <v>3043</v>
      </c>
      <c r="C1444" t="str">
        <f>IFERROR(VLOOKUP(Table1[[#This Row],[Ticker]],[1]!Table1[[Symbol]:[Industry]],2,FALSE),"-")</f>
        <v>-</v>
      </c>
      <c r="D1444" t="s">
        <v>21</v>
      </c>
      <c r="E1444">
        <v>956.80944954300003</v>
      </c>
      <c r="F1444">
        <v>154.88</v>
      </c>
      <c r="G1444">
        <v>-4.2676435547065399</v>
      </c>
      <c r="H1444">
        <v>-3.6923439836893501</v>
      </c>
      <c r="I1444">
        <v>9.7209298333856005</v>
      </c>
      <c r="J1444">
        <v>3.6937053115718799</v>
      </c>
      <c r="K1444">
        <v>146.60265892596999</v>
      </c>
      <c r="L1444">
        <v>140.92739170208401</v>
      </c>
      <c r="M1444">
        <v>74.659448912631305</v>
      </c>
      <c r="N1444">
        <v>1.8285895921605699</v>
      </c>
      <c r="O1444">
        <v>20.3512396694214</v>
      </c>
      <c r="P1444">
        <v>31.925042589437801</v>
      </c>
      <c r="Q1444">
        <v>6.8372964934932001E-2</v>
      </c>
    </row>
    <row r="1445" spans="1:17" hidden="1" x14ac:dyDescent="0.3">
      <c r="A1445" t="s">
        <v>3044</v>
      </c>
      <c r="B1445" t="s">
        <v>3045</v>
      </c>
      <c r="C1445" t="str">
        <f>IFERROR(VLOOKUP(Table1[[#This Row],[Ticker]],[1]!Table1[[Symbol]:[Industry]],2,FALSE),"-")</f>
        <v>-</v>
      </c>
      <c r="D1445" t="s">
        <v>278</v>
      </c>
      <c r="E1445">
        <v>956.41900380000004</v>
      </c>
      <c r="F1445">
        <v>89.31</v>
      </c>
      <c r="G1445">
        <v>-36.897745801475203</v>
      </c>
      <c r="H1445">
        <v>-7.1692226401530501</v>
      </c>
      <c r="I1445">
        <v>-25.069259537509399</v>
      </c>
      <c r="J1445">
        <v>-5.2830083923963</v>
      </c>
      <c r="K1445">
        <v>90.094793757104298</v>
      </c>
      <c r="L1445">
        <v>97.467558598960096</v>
      </c>
      <c r="M1445">
        <v>50.779605973323001</v>
      </c>
      <c r="N1445">
        <v>1.05033578395252</v>
      </c>
      <c r="O1445">
        <v>48.639570036949898</v>
      </c>
      <c r="P1445">
        <v>20.380105135463001</v>
      </c>
      <c r="Q1445">
        <v>8.2752388152471004E-2</v>
      </c>
    </row>
    <row r="1446" spans="1:17" hidden="1" x14ac:dyDescent="0.3">
      <c r="A1446" t="s">
        <v>3046</v>
      </c>
      <c r="B1446" t="s">
        <v>3047</v>
      </c>
      <c r="C1446" t="str">
        <f>IFERROR(VLOOKUP(Table1[[#This Row],[Ticker]],[1]!Table1[[Symbol]:[Industry]],2,FALSE),"-")</f>
        <v>-</v>
      </c>
      <c r="D1446" t="s">
        <v>230</v>
      </c>
      <c r="E1446">
        <v>954.43252819999998</v>
      </c>
      <c r="F1446">
        <v>146.99</v>
      </c>
      <c r="G1446">
        <v>124.69052892974599</v>
      </c>
      <c r="H1446">
        <v>80.450264630800106</v>
      </c>
      <c r="I1446">
        <v>61.770637967159502</v>
      </c>
      <c r="J1446">
        <v>8.5083274044430599</v>
      </c>
      <c r="K1446">
        <v>99.409879679047293</v>
      </c>
      <c r="L1446">
        <v>81.932501468187397</v>
      </c>
      <c r="M1446">
        <v>64.685876064302704</v>
      </c>
      <c r="N1446">
        <v>3.6694496925676301</v>
      </c>
      <c r="O1446">
        <v>18.545479284304999</v>
      </c>
      <c r="P1446">
        <v>176.03755868544599</v>
      </c>
      <c r="Q1446">
        <v>0.102569995659496</v>
      </c>
    </row>
    <row r="1447" spans="1:17" hidden="1" x14ac:dyDescent="0.3">
      <c r="A1447" t="s">
        <v>3048</v>
      </c>
      <c r="B1447" t="s">
        <v>3049</v>
      </c>
      <c r="C1447" t="str">
        <f>IFERROR(VLOOKUP(Table1[[#This Row],[Ticker]],[1]!Table1[[Symbol]:[Industry]],2,FALSE),"-")</f>
        <v>-</v>
      </c>
      <c r="D1447" t="s">
        <v>613</v>
      </c>
      <c r="E1447">
        <v>954.15596500000004</v>
      </c>
      <c r="F1447">
        <v>422</v>
      </c>
      <c r="G1447">
        <v>-20.567213828374999</v>
      </c>
      <c r="H1447">
        <v>1.6463166552294899</v>
      </c>
      <c r="I1447">
        <v>-15.320631703572699</v>
      </c>
      <c r="J1447">
        <v>-1.4204753206504901</v>
      </c>
      <c r="K1447">
        <v>417.1671252607</v>
      </c>
      <c r="L1447">
        <v>407.46792370203798</v>
      </c>
      <c r="M1447">
        <v>27.530272774283301</v>
      </c>
      <c r="N1447">
        <v>1.1149392694744999</v>
      </c>
      <c r="O1447">
        <v>27.9620853080568</v>
      </c>
      <c r="P1447">
        <v>23.735522650637702</v>
      </c>
      <c r="Q1447">
        <v>0.125015689823267</v>
      </c>
    </row>
    <row r="1448" spans="1:17" hidden="1" x14ac:dyDescent="0.3">
      <c r="A1448" t="s">
        <v>3050</v>
      </c>
      <c r="B1448" t="s">
        <v>3051</v>
      </c>
      <c r="C1448" t="str">
        <f>IFERROR(VLOOKUP(Table1[[#This Row],[Ticker]],[1]!Table1[[Symbol]:[Industry]],2,FALSE),"-")</f>
        <v>-</v>
      </c>
      <c r="D1448" t="s">
        <v>230</v>
      </c>
      <c r="E1448">
        <v>948.448308</v>
      </c>
      <c r="F1448">
        <v>587.1</v>
      </c>
      <c r="G1448">
        <v>57.891214839652797</v>
      </c>
      <c r="H1448">
        <v>0.87122899376682705</v>
      </c>
      <c r="I1448">
        <v>-9.7172645152662795</v>
      </c>
      <c r="J1448">
        <v>-7.7114706324935298</v>
      </c>
      <c r="K1448">
        <v>594.93005876991595</v>
      </c>
      <c r="L1448">
        <v>566.93504588310896</v>
      </c>
      <c r="M1448">
        <v>44.806550715846399</v>
      </c>
      <c r="N1448">
        <v>0.833857880399961</v>
      </c>
      <c r="O1448">
        <v>44.8305229092147</v>
      </c>
      <c r="P1448">
        <v>109.678571428571</v>
      </c>
      <c r="Q1448">
        <v>4.1945378195176998E-2</v>
      </c>
    </row>
    <row r="1449" spans="1:17" hidden="1" x14ac:dyDescent="0.3">
      <c r="A1449" t="s">
        <v>3052</v>
      </c>
      <c r="B1449" t="s">
        <v>3053</v>
      </c>
      <c r="C1449" t="str">
        <f>IFERROR(VLOOKUP(Table1[[#This Row],[Ticker]],[1]!Table1[[Symbol]:[Industry]],2,FALSE),"-")</f>
        <v>-</v>
      </c>
      <c r="D1449" t="s">
        <v>21</v>
      </c>
      <c r="E1449">
        <v>947.56176000000005</v>
      </c>
      <c r="F1449">
        <v>488.1</v>
      </c>
      <c r="G1449">
        <v>14.8866771039777</v>
      </c>
      <c r="H1449">
        <v>-2.1607678615266201</v>
      </c>
      <c r="I1449">
        <v>-25.294644609038201</v>
      </c>
      <c r="J1449">
        <v>-2.6730341313488402</v>
      </c>
      <c r="K1449">
        <v>485.136782342174</v>
      </c>
      <c r="L1449">
        <v>443.69050869466503</v>
      </c>
      <c r="M1449">
        <v>67.007720283312906</v>
      </c>
      <c r="N1449">
        <v>1.1819174988405201</v>
      </c>
      <c r="O1449">
        <v>32.995287850850197</v>
      </c>
      <c r="P1449">
        <v>62.399260628465797</v>
      </c>
      <c r="Q1449">
        <v>0.35351944629926502</v>
      </c>
    </row>
    <row r="1450" spans="1:17" hidden="1" x14ac:dyDescent="0.3">
      <c r="A1450" t="s">
        <v>3054</v>
      </c>
      <c r="B1450" t="s">
        <v>3055</v>
      </c>
      <c r="C1450" t="str">
        <f>IFERROR(VLOOKUP(Table1[[#This Row],[Ticker]],[1]!Table1[[Symbol]:[Industry]],2,FALSE),"-")</f>
        <v>-</v>
      </c>
      <c r="D1450" t="s">
        <v>278</v>
      </c>
      <c r="E1450">
        <v>946.81152636000002</v>
      </c>
      <c r="F1450">
        <v>551.6</v>
      </c>
      <c r="G1450">
        <v>-51.0784913220322</v>
      </c>
      <c r="H1450">
        <v>-1.1599902484773501</v>
      </c>
      <c r="I1450">
        <v>-12.081152814992899</v>
      </c>
      <c r="J1450">
        <v>-3.48436627889954</v>
      </c>
      <c r="K1450">
        <v>536.15084706845596</v>
      </c>
      <c r="L1450">
        <v>552.88915703916905</v>
      </c>
      <c r="M1450">
        <v>59.648171891390398</v>
      </c>
      <c r="N1450">
        <v>1.0434580531166</v>
      </c>
      <c r="O1450">
        <v>47.570703408266802</v>
      </c>
      <c r="P1450">
        <v>25.079365079365001</v>
      </c>
      <c r="Q1450">
        <v>4.2734004593759999E-2</v>
      </c>
    </row>
    <row r="1451" spans="1:17" hidden="1" x14ac:dyDescent="0.3">
      <c r="A1451" t="s">
        <v>3056</v>
      </c>
      <c r="B1451" t="s">
        <v>3057</v>
      </c>
      <c r="C1451" t="str">
        <f>IFERROR(VLOOKUP(Table1[[#This Row],[Ticker]],[1]!Table1[[Symbol]:[Industry]],2,FALSE),"-")</f>
        <v>-</v>
      </c>
      <c r="D1451" t="s">
        <v>535</v>
      </c>
      <c r="E1451">
        <v>945.17289592600002</v>
      </c>
      <c r="F1451">
        <v>167.26</v>
      </c>
      <c r="G1451">
        <v>165.59978671507699</v>
      </c>
      <c r="H1451">
        <v>21.500296991869899</v>
      </c>
      <c r="I1451">
        <v>54.946975295320499</v>
      </c>
      <c r="J1451">
        <v>-9.3002103005971293</v>
      </c>
      <c r="K1451">
        <v>142.10398170543101</v>
      </c>
      <c r="L1451">
        <v>114.265341819664</v>
      </c>
      <c r="M1451">
        <v>59.512891551538701</v>
      </c>
      <c r="N1451">
        <v>1.3223280002929001</v>
      </c>
      <c r="O1451">
        <v>9.6496472557694606</v>
      </c>
      <c r="P1451">
        <v>195.77365163572</v>
      </c>
      <c r="Q1451">
        <v>0.10245560657029799</v>
      </c>
    </row>
    <row r="1452" spans="1:17" hidden="1" x14ac:dyDescent="0.3">
      <c r="A1452" t="s">
        <v>3058</v>
      </c>
      <c r="B1452" t="s">
        <v>3059</v>
      </c>
      <c r="C1452" t="str">
        <f>IFERROR(VLOOKUP(Table1[[#This Row],[Ticker]],[1]!Table1[[Symbol]:[Industry]],2,FALSE),"-")</f>
        <v>-</v>
      </c>
      <c r="D1452" t="s">
        <v>983</v>
      </c>
      <c r="E1452">
        <v>945.09373124000001</v>
      </c>
      <c r="F1452">
        <v>142.36000000000001</v>
      </c>
      <c r="G1452">
        <v>-43.281606884266701</v>
      </c>
      <c r="H1452">
        <v>11.603227277082</v>
      </c>
      <c r="I1452">
        <v>-15.4046487248799</v>
      </c>
      <c r="J1452">
        <v>-9.8834981009115896</v>
      </c>
      <c r="K1452">
        <v>135.78268167412699</v>
      </c>
      <c r="L1452">
        <v>142.75658642413899</v>
      </c>
      <c r="M1452">
        <v>44.037563453672</v>
      </c>
      <c r="N1452">
        <v>0.94805845009463996</v>
      </c>
      <c r="O1452">
        <v>32.410789547625697</v>
      </c>
      <c r="P1452">
        <v>26.654804270462598</v>
      </c>
    </row>
    <row r="1453" spans="1:17" hidden="1" x14ac:dyDescent="0.3">
      <c r="A1453" t="s">
        <v>3060</v>
      </c>
      <c r="B1453" t="s">
        <v>3061</v>
      </c>
      <c r="C1453" t="str">
        <f>IFERROR(VLOOKUP(Table1[[#This Row],[Ticker]],[1]!Table1[[Symbol]:[Industry]],2,FALSE),"-")</f>
        <v>-</v>
      </c>
      <c r="D1453" t="s">
        <v>46</v>
      </c>
      <c r="E1453">
        <v>944.09377815599998</v>
      </c>
      <c r="F1453">
        <v>159.08000000000001</v>
      </c>
      <c r="G1453">
        <v>237.887025919347</v>
      </c>
      <c r="H1453">
        <v>11.8904346457277</v>
      </c>
      <c r="I1453">
        <v>55.546598298556503</v>
      </c>
      <c r="J1453">
        <v>-12.4758298143401</v>
      </c>
      <c r="K1453">
        <v>144.13475894766501</v>
      </c>
      <c r="L1453">
        <v>106.940551965509</v>
      </c>
      <c r="M1453">
        <v>44.950889694314903</v>
      </c>
      <c r="N1453">
        <v>2.0213024994521702</v>
      </c>
      <c r="O1453">
        <v>18.676137792305699</v>
      </c>
      <c r="P1453">
        <v>373.45238095238102</v>
      </c>
      <c r="Q1453">
        <v>0.18555191812036301</v>
      </c>
    </row>
    <row r="1454" spans="1:17" hidden="1" x14ac:dyDescent="0.3">
      <c r="A1454" t="s">
        <v>3062</v>
      </c>
      <c r="B1454" t="s">
        <v>3063</v>
      </c>
      <c r="C1454" t="str">
        <f>IFERROR(VLOOKUP(Table1[[#This Row],[Ticker]],[1]!Table1[[Symbol]:[Industry]],2,FALSE),"-")</f>
        <v>-</v>
      </c>
      <c r="D1454" t="s">
        <v>154</v>
      </c>
      <c r="E1454">
        <v>944.06714713500003</v>
      </c>
      <c r="F1454">
        <v>1097.95</v>
      </c>
      <c r="G1454">
        <v>-36.7161616721393</v>
      </c>
      <c r="H1454">
        <v>-2.6063916592565799</v>
      </c>
      <c r="I1454">
        <v>-31.814682854119599</v>
      </c>
      <c r="J1454">
        <v>-4.7459425206994599</v>
      </c>
      <c r="K1454">
        <v>1109.92633666348</v>
      </c>
      <c r="L1454">
        <v>1182.31045777846</v>
      </c>
      <c r="M1454">
        <v>50.191195708887101</v>
      </c>
      <c r="N1454">
        <v>1.0458152602337101</v>
      </c>
      <c r="O1454">
        <v>56.746664237897797</v>
      </c>
      <c r="P1454">
        <v>21.7644449373405</v>
      </c>
      <c r="Q1454">
        <v>0.10060182758335801</v>
      </c>
    </row>
    <row r="1455" spans="1:17" hidden="1" x14ac:dyDescent="0.3">
      <c r="A1455" t="s">
        <v>3064</v>
      </c>
      <c r="B1455" t="s">
        <v>3065</v>
      </c>
      <c r="C1455" t="str">
        <f>IFERROR(VLOOKUP(Table1[[#This Row],[Ticker]],[1]!Table1[[Symbol]:[Industry]],2,FALSE),"-")</f>
        <v>-</v>
      </c>
      <c r="D1455" t="s">
        <v>378</v>
      </c>
      <c r="E1455">
        <v>939.95437609400005</v>
      </c>
      <c r="F1455">
        <v>223.49</v>
      </c>
      <c r="G1455">
        <v>24.449338231659301</v>
      </c>
      <c r="H1455">
        <v>11.839991412464901</v>
      </c>
      <c r="I1455">
        <v>11.2468850265612</v>
      </c>
      <c r="J1455">
        <v>-9.5407906438422003</v>
      </c>
      <c r="K1455">
        <v>191.526859971052</v>
      </c>
      <c r="L1455">
        <v>184.27774636692999</v>
      </c>
      <c r="M1455">
        <v>66.788124188336795</v>
      </c>
      <c r="N1455">
        <v>3.0199079103986599</v>
      </c>
      <c r="O1455">
        <v>15.4414067743523</v>
      </c>
      <c r="P1455">
        <v>65.181079083518</v>
      </c>
      <c r="Q1455">
        <v>4.5395628185391002E-2</v>
      </c>
    </row>
    <row r="1456" spans="1:17" hidden="1" x14ac:dyDescent="0.3">
      <c r="A1456" t="s">
        <v>3066</v>
      </c>
      <c r="B1456" t="s">
        <v>3067</v>
      </c>
      <c r="C1456" t="str">
        <f>IFERROR(VLOOKUP(Table1[[#This Row],[Ticker]],[1]!Table1[[Symbol]:[Industry]],2,FALSE),"-")</f>
        <v>-</v>
      </c>
      <c r="E1456">
        <v>939.56466393999995</v>
      </c>
      <c r="F1456">
        <v>38.770000000000003</v>
      </c>
      <c r="G1456">
        <v>-65.584479372899594</v>
      </c>
      <c r="H1456">
        <v>-8.2959947730828194</v>
      </c>
      <c r="I1456">
        <v>-32.7545825354131</v>
      </c>
      <c r="J1456">
        <v>-8.0304685478906208</v>
      </c>
      <c r="K1456">
        <v>40.2518408413925</v>
      </c>
      <c r="L1456">
        <v>47.139808214990303</v>
      </c>
      <c r="M1456">
        <v>41.130750385942797</v>
      </c>
      <c r="N1456">
        <v>0.54925431700923599</v>
      </c>
      <c r="O1456">
        <v>83.131287077637296</v>
      </c>
      <c r="P1456">
        <v>17.484848484848499</v>
      </c>
      <c r="Q1456">
        <v>6.9216131516881996E-2</v>
      </c>
    </row>
    <row r="1457" spans="1:17" hidden="1" x14ac:dyDescent="0.3">
      <c r="A1457" t="s">
        <v>3068</v>
      </c>
      <c r="B1457" t="s">
        <v>3069</v>
      </c>
      <c r="C1457" t="str">
        <f>IFERROR(VLOOKUP(Table1[[#This Row],[Ticker]],[1]!Table1[[Symbol]:[Industry]],2,FALSE),"-")</f>
        <v>-</v>
      </c>
      <c r="D1457" t="s">
        <v>542</v>
      </c>
      <c r="E1457">
        <v>938.99138943399998</v>
      </c>
      <c r="F1457">
        <v>256.33999999999997</v>
      </c>
      <c r="G1457">
        <v>-34.182643750322597</v>
      </c>
      <c r="H1457">
        <v>0.86232736476170901</v>
      </c>
      <c r="I1457">
        <v>-23.4267485837942</v>
      </c>
      <c r="J1457">
        <v>-5.3130389837762904</v>
      </c>
      <c r="K1457">
        <v>253.02305620196199</v>
      </c>
      <c r="L1457">
        <v>264.19524820417797</v>
      </c>
      <c r="M1457">
        <v>49.336616401826298</v>
      </c>
      <c r="N1457">
        <v>1.8765738991813401</v>
      </c>
      <c r="O1457">
        <v>24.619645782944499</v>
      </c>
      <c r="P1457">
        <v>13.6762749445676</v>
      </c>
      <c r="Q1457">
        <v>-0.11948374340701</v>
      </c>
    </row>
    <row r="1458" spans="1:17" hidden="1" x14ac:dyDescent="0.3">
      <c r="A1458" t="s">
        <v>3070</v>
      </c>
      <c r="B1458" t="s">
        <v>3071</v>
      </c>
      <c r="C1458" t="str">
        <f>IFERROR(VLOOKUP(Table1[[#This Row],[Ticker]],[1]!Table1[[Symbol]:[Industry]],2,FALSE),"-")</f>
        <v>-</v>
      </c>
      <c r="D1458" t="s">
        <v>267</v>
      </c>
      <c r="E1458">
        <v>937.40126857500002</v>
      </c>
      <c r="F1458">
        <v>891.75</v>
      </c>
      <c r="G1458">
        <v>20.948991201145201</v>
      </c>
      <c r="H1458">
        <v>16.103108122877</v>
      </c>
      <c r="I1458">
        <v>33.408780260441397</v>
      </c>
      <c r="J1458">
        <v>12.4220829919986</v>
      </c>
      <c r="K1458">
        <v>747.58429848531603</v>
      </c>
      <c r="L1458">
        <v>672.06136818422499</v>
      </c>
      <c r="M1458">
        <v>76.497440823977399</v>
      </c>
      <c r="N1458">
        <v>3.5993166319351699</v>
      </c>
      <c r="O1458">
        <v>8.7356321839080397</v>
      </c>
      <c r="P1458">
        <v>98.1666666666666</v>
      </c>
      <c r="Q1458">
        <v>0.21756126569551701</v>
      </c>
    </row>
    <row r="1459" spans="1:17" hidden="1" x14ac:dyDescent="0.3">
      <c r="A1459" t="s">
        <v>3072</v>
      </c>
      <c r="B1459" t="s">
        <v>3073</v>
      </c>
      <c r="C1459" t="str">
        <f>IFERROR(VLOOKUP(Table1[[#This Row],[Ticker]],[1]!Table1[[Symbol]:[Industry]],2,FALSE),"-")</f>
        <v>-</v>
      </c>
      <c r="D1459" t="s">
        <v>391</v>
      </c>
      <c r="E1459">
        <v>937.37005492499998</v>
      </c>
      <c r="F1459">
        <v>306.75</v>
      </c>
      <c r="G1459">
        <v>68.514123605268196</v>
      </c>
      <c r="H1459">
        <v>-3.87750586929028</v>
      </c>
      <c r="I1459">
        <v>2.1351339369566298</v>
      </c>
      <c r="J1459">
        <v>-2.1679836262983398</v>
      </c>
      <c r="K1459">
        <v>296.45651478775102</v>
      </c>
      <c r="L1459">
        <v>255.93822577035201</v>
      </c>
      <c r="M1459">
        <v>44.520447455951498</v>
      </c>
      <c r="N1459">
        <v>1.12640429739326</v>
      </c>
      <c r="O1459">
        <v>8.5574572127139206</v>
      </c>
      <c r="P1459">
        <v>116.707877075238</v>
      </c>
      <c r="Q1459">
        <v>0.12546727895180401</v>
      </c>
    </row>
    <row r="1460" spans="1:17" hidden="1" x14ac:dyDescent="0.3">
      <c r="A1460" t="s">
        <v>3074</v>
      </c>
      <c r="B1460" t="s">
        <v>3075</v>
      </c>
      <c r="C1460" t="str">
        <f>IFERROR(VLOOKUP(Table1[[#This Row],[Ticker]],[1]!Table1[[Symbol]:[Industry]],2,FALSE),"-")</f>
        <v>-</v>
      </c>
      <c r="D1460" t="s">
        <v>375</v>
      </c>
      <c r="E1460">
        <v>937.35771743999999</v>
      </c>
      <c r="F1460">
        <v>188.97</v>
      </c>
      <c r="G1460">
        <v>47.208098716281903</v>
      </c>
      <c r="H1460">
        <v>59.140208081355397</v>
      </c>
      <c r="I1460">
        <v>58.701399485566498</v>
      </c>
      <c r="J1460">
        <v>-4.2167889135377896</v>
      </c>
      <c r="K1460">
        <v>149.02051206495801</v>
      </c>
      <c r="L1460">
        <v>129.07339726759901</v>
      </c>
      <c r="M1460">
        <v>62.033506357204203</v>
      </c>
      <c r="N1460">
        <v>2.0809127545458002</v>
      </c>
      <c r="O1460">
        <v>11.657935121976999</v>
      </c>
      <c r="P1460">
        <v>113.766968325791</v>
      </c>
      <c r="Q1460">
        <v>5.1881260758862999E-2</v>
      </c>
    </row>
    <row r="1461" spans="1:17" hidden="1" x14ac:dyDescent="0.3">
      <c r="A1461" t="s">
        <v>3076</v>
      </c>
      <c r="B1461" t="s">
        <v>3077</v>
      </c>
      <c r="C1461" t="str">
        <f>IFERROR(VLOOKUP(Table1[[#This Row],[Ticker]],[1]!Table1[[Symbol]:[Industry]],2,FALSE),"-")</f>
        <v>-</v>
      </c>
      <c r="D1461" t="s">
        <v>1349</v>
      </c>
      <c r="E1461">
        <v>937.03229789</v>
      </c>
      <c r="F1461">
        <v>346.45</v>
      </c>
      <c r="G1461">
        <v>-10.8233279956168</v>
      </c>
      <c r="H1461">
        <v>0.64285747714185704</v>
      </c>
      <c r="I1461">
        <v>-23.287745067612601</v>
      </c>
      <c r="J1461">
        <v>-2.0795793239556399</v>
      </c>
      <c r="K1461">
        <v>325.35424791210698</v>
      </c>
      <c r="L1461">
        <v>328.10825161031897</v>
      </c>
      <c r="M1461">
        <v>62.811929620532098</v>
      </c>
      <c r="N1461">
        <v>1.33007750734195</v>
      </c>
      <c r="O1461">
        <v>17.448405253283301</v>
      </c>
      <c r="P1461">
        <v>32.739463601532499</v>
      </c>
      <c r="Q1461">
        <v>1.6716893428799999E-2</v>
      </c>
    </row>
    <row r="1462" spans="1:17" hidden="1" x14ac:dyDescent="0.3">
      <c r="A1462" t="s">
        <v>3078</v>
      </c>
      <c r="B1462" t="s">
        <v>3079</v>
      </c>
      <c r="C1462" t="str">
        <f>IFERROR(VLOOKUP(Table1[[#This Row],[Ticker]],[1]!Table1[[Symbol]:[Industry]],2,FALSE),"-")</f>
        <v>-</v>
      </c>
      <c r="D1462" t="s">
        <v>67</v>
      </c>
      <c r="E1462">
        <v>935.52</v>
      </c>
      <c r="F1462">
        <v>155.91999999999999</v>
      </c>
      <c r="G1462">
        <v>75.019827758031198</v>
      </c>
      <c r="H1462">
        <v>5.4453399319221303</v>
      </c>
      <c r="I1462">
        <v>2.7783724288319802</v>
      </c>
      <c r="J1462">
        <v>1.0411667004990399</v>
      </c>
      <c r="K1462">
        <v>145.058807183933</v>
      </c>
      <c r="L1462">
        <v>135.307342236652</v>
      </c>
      <c r="M1462">
        <v>58.787660842347201</v>
      </c>
      <c r="N1462">
        <v>1.96036252832131</v>
      </c>
      <c r="O1462">
        <v>29.2329399692149</v>
      </c>
      <c r="P1462">
        <v>102.09980557355701</v>
      </c>
      <c r="Q1462">
        <v>2.4544680651252E-2</v>
      </c>
    </row>
    <row r="1463" spans="1:17" hidden="1" x14ac:dyDescent="0.3">
      <c r="A1463" t="s">
        <v>3080</v>
      </c>
      <c r="B1463" t="s">
        <v>3081</v>
      </c>
      <c r="C1463" t="str">
        <f>IFERROR(VLOOKUP(Table1[[#This Row],[Ticker]],[1]!Table1[[Symbol]:[Industry]],2,FALSE),"-")</f>
        <v>-</v>
      </c>
      <c r="E1463">
        <v>932.37701842000001</v>
      </c>
      <c r="F1463">
        <v>8.39</v>
      </c>
      <c r="G1463">
        <v>-22.009131920735999</v>
      </c>
      <c r="H1463">
        <v>-23.1393601955082</v>
      </c>
      <c r="I1463">
        <v>-16.2951189078785</v>
      </c>
      <c r="J1463">
        <v>-10.8207766164407</v>
      </c>
      <c r="K1463">
        <v>9.3726011201998105</v>
      </c>
      <c r="L1463">
        <v>9.0178791309182706</v>
      </c>
      <c r="M1463">
        <v>45.092784332523699</v>
      </c>
      <c r="N1463">
        <v>2.4571669860228602</v>
      </c>
      <c r="O1463">
        <v>43.027413587604201</v>
      </c>
      <c r="P1463">
        <v>24.8511904761904</v>
      </c>
    </row>
    <row r="1464" spans="1:17" hidden="1" x14ac:dyDescent="0.3">
      <c r="A1464" t="s">
        <v>3082</v>
      </c>
      <c r="B1464" t="s">
        <v>3083</v>
      </c>
      <c r="C1464" t="str">
        <f>IFERROR(VLOOKUP(Table1[[#This Row],[Ticker]],[1]!Table1[[Symbol]:[Industry]],2,FALSE),"-")</f>
        <v>-</v>
      </c>
      <c r="D1464" t="s">
        <v>623</v>
      </c>
      <c r="E1464">
        <v>930.63787583999999</v>
      </c>
      <c r="F1464">
        <v>14.88</v>
      </c>
      <c r="G1464">
        <v>59.012201728067097</v>
      </c>
      <c r="H1464">
        <v>-2.74378733221663</v>
      </c>
      <c r="I1464">
        <v>-12.3533495909692</v>
      </c>
      <c r="J1464">
        <v>0.134877504197121</v>
      </c>
      <c r="K1464">
        <v>13.478828654456599</v>
      </c>
      <c r="L1464">
        <v>13.209714469367301</v>
      </c>
      <c r="M1464">
        <v>63.800588422370502</v>
      </c>
      <c r="N1464">
        <v>1.54944207880285</v>
      </c>
      <c r="O1464">
        <v>22.9838709677419</v>
      </c>
      <c r="P1464">
        <v>89.554140127388493</v>
      </c>
      <c r="Q1464">
        <v>1.940187094006E-2</v>
      </c>
    </row>
    <row r="1465" spans="1:17" hidden="1" x14ac:dyDescent="0.3">
      <c r="A1465" t="s">
        <v>3084</v>
      </c>
      <c r="B1465" t="s">
        <v>3085</v>
      </c>
      <c r="C1465" t="str">
        <f>IFERROR(VLOOKUP(Table1[[#This Row],[Ticker]],[1]!Table1[[Symbol]:[Industry]],2,FALSE),"-")</f>
        <v>-</v>
      </c>
      <c r="D1465" t="s">
        <v>62</v>
      </c>
      <c r="E1465">
        <v>928.82415200000003</v>
      </c>
      <c r="F1465">
        <v>336.55</v>
      </c>
      <c r="G1465">
        <v>-15.356361198151999</v>
      </c>
      <c r="H1465">
        <v>6.2626005888054204</v>
      </c>
      <c r="I1465">
        <v>-20.561211016685402</v>
      </c>
      <c r="J1465">
        <v>2.0507663737016499</v>
      </c>
      <c r="K1465">
        <v>314.22709652254201</v>
      </c>
      <c r="L1465">
        <v>335.52924088696</v>
      </c>
      <c r="M1465">
        <v>71.227207567240896</v>
      </c>
      <c r="N1465">
        <v>3.0140851745849502</v>
      </c>
      <c r="O1465">
        <v>52.547912642995001</v>
      </c>
      <c r="P1465">
        <v>27.8199772123053</v>
      </c>
      <c r="Q1465">
        <v>-3.1064864806174E-2</v>
      </c>
    </row>
    <row r="1466" spans="1:17" hidden="1" x14ac:dyDescent="0.3">
      <c r="A1466" t="s">
        <v>3086</v>
      </c>
      <c r="B1466" t="s">
        <v>3087</v>
      </c>
      <c r="C1466" t="str">
        <f>IFERROR(VLOOKUP(Table1[[#This Row],[Ticker]],[1]!Table1[[Symbol]:[Industry]],2,FALSE),"-")</f>
        <v>-</v>
      </c>
      <c r="D1466" t="s">
        <v>278</v>
      </c>
      <c r="E1466">
        <v>926.90713420199995</v>
      </c>
      <c r="F1466">
        <v>236.54</v>
      </c>
      <c r="G1466">
        <v>1.4404169727381</v>
      </c>
      <c r="H1466">
        <v>-1.09663587342069</v>
      </c>
      <c r="I1466">
        <v>17.749749064760898</v>
      </c>
      <c r="J1466">
        <v>-8.9212714111409603</v>
      </c>
      <c r="K1466">
        <v>231.04598334738699</v>
      </c>
      <c r="M1466">
        <v>44.980940877220903</v>
      </c>
      <c r="N1466">
        <v>0.55118518235337499</v>
      </c>
      <c r="O1466">
        <v>16.0480257038978</v>
      </c>
      <c r="P1466">
        <v>38.0449372629121</v>
      </c>
    </row>
    <row r="1467" spans="1:17" hidden="1" x14ac:dyDescent="0.3">
      <c r="A1467" t="s">
        <v>3088</v>
      </c>
      <c r="B1467" t="s">
        <v>3089</v>
      </c>
      <c r="C1467" t="str">
        <f>IFERROR(VLOOKUP(Table1[[#This Row],[Ticker]],[1]!Table1[[Symbol]:[Industry]],2,FALSE),"-")</f>
        <v>-</v>
      </c>
      <c r="E1467">
        <v>925.95043898999995</v>
      </c>
      <c r="F1467">
        <v>776.7</v>
      </c>
      <c r="G1467">
        <v>47.981907317599202</v>
      </c>
      <c r="H1467">
        <v>-10.557007254331801</v>
      </c>
      <c r="I1467">
        <v>21.866218720863198</v>
      </c>
      <c r="J1467">
        <v>-8.8094271652971692</v>
      </c>
      <c r="K1467">
        <v>799.02207634760896</v>
      </c>
      <c r="L1467">
        <v>667.12237629665003</v>
      </c>
      <c r="M1467">
        <v>30.161856258391499</v>
      </c>
      <c r="N1467">
        <v>0.47952659855176499</v>
      </c>
      <c r="O1467">
        <v>24.810093987382398</v>
      </c>
      <c r="P1467">
        <v>94.174999999999997</v>
      </c>
      <c r="Q1467">
        <v>0.16587093947929399</v>
      </c>
    </row>
    <row r="1468" spans="1:17" hidden="1" x14ac:dyDescent="0.3">
      <c r="A1468" t="s">
        <v>3090</v>
      </c>
      <c r="B1468" t="s">
        <v>3091</v>
      </c>
      <c r="C1468" t="str">
        <f>IFERROR(VLOOKUP(Table1[[#This Row],[Ticker]],[1]!Table1[[Symbol]:[Industry]],2,FALSE),"-")</f>
        <v>-</v>
      </c>
      <c r="D1468" t="s">
        <v>21</v>
      </c>
      <c r="E1468">
        <v>924.38149499999997</v>
      </c>
      <c r="F1468">
        <v>728.95</v>
      </c>
      <c r="G1468">
        <v>57.893492406076703</v>
      </c>
      <c r="H1468">
        <v>-10.921999899533301</v>
      </c>
      <c r="I1468">
        <v>-3.6530729067163801</v>
      </c>
      <c r="J1468">
        <v>-7.1236002046239104</v>
      </c>
      <c r="K1468">
        <v>751.12423685443002</v>
      </c>
      <c r="L1468">
        <v>663.60196892633701</v>
      </c>
      <c r="M1468">
        <v>19.2453553290085</v>
      </c>
      <c r="N1468">
        <v>1.0941609388608</v>
      </c>
      <c r="O1468">
        <v>13.443994787022399</v>
      </c>
      <c r="P1468">
        <v>102.261376248612</v>
      </c>
      <c r="Q1468">
        <v>0.19029820343788001</v>
      </c>
    </row>
    <row r="1469" spans="1:17" hidden="1" x14ac:dyDescent="0.3">
      <c r="A1469" t="s">
        <v>3092</v>
      </c>
      <c r="B1469" t="s">
        <v>3093</v>
      </c>
      <c r="C1469" t="str">
        <f>IFERROR(VLOOKUP(Table1[[#This Row],[Ticker]],[1]!Table1[[Symbol]:[Industry]],2,FALSE),"-")</f>
        <v>-</v>
      </c>
      <c r="D1469" t="s">
        <v>21</v>
      </c>
      <c r="E1469">
        <v>922.26079645000004</v>
      </c>
      <c r="F1469">
        <v>1893.5</v>
      </c>
      <c r="G1469">
        <v>145.39563379008101</v>
      </c>
      <c r="H1469">
        <v>-0.21471446113531201</v>
      </c>
      <c r="I1469">
        <v>41.584164388832299</v>
      </c>
      <c r="J1469">
        <v>-8.8949821180027104</v>
      </c>
      <c r="K1469">
        <v>1802.0750250185699</v>
      </c>
      <c r="L1469">
        <v>1525.35592109906</v>
      </c>
      <c r="M1469">
        <v>55.009765533862797</v>
      </c>
      <c r="N1469">
        <v>1.14592748025828</v>
      </c>
      <c r="O1469">
        <v>21.996303142329001</v>
      </c>
      <c r="P1469">
        <v>204.470172053384</v>
      </c>
      <c r="Q1469">
        <v>0.14650223502773399</v>
      </c>
    </row>
    <row r="1470" spans="1:17" hidden="1" x14ac:dyDescent="0.3">
      <c r="A1470" t="s">
        <v>3094</v>
      </c>
      <c r="B1470" t="s">
        <v>3095</v>
      </c>
      <c r="C1470" t="str">
        <f>IFERROR(VLOOKUP(Table1[[#This Row],[Ticker]],[1]!Table1[[Symbol]:[Industry]],2,FALSE),"-")</f>
        <v>-</v>
      </c>
      <c r="D1470" t="s">
        <v>140</v>
      </c>
      <c r="E1470">
        <v>921.94488080999997</v>
      </c>
      <c r="F1470">
        <v>35.9</v>
      </c>
      <c r="G1470">
        <v>38.121480557471401</v>
      </c>
      <c r="H1470">
        <v>6.3963823526320098</v>
      </c>
      <c r="I1470">
        <v>24.714319581963</v>
      </c>
      <c r="J1470">
        <v>-7.6755978394963096</v>
      </c>
      <c r="K1470">
        <v>34.654046052112399</v>
      </c>
      <c r="L1470">
        <v>31.541486624370901</v>
      </c>
      <c r="M1470">
        <v>47.005392334454399</v>
      </c>
      <c r="N1470">
        <v>2.7352501734815098</v>
      </c>
      <c r="O1470">
        <v>37.604456824512503</v>
      </c>
      <c r="P1470">
        <v>66.976744186046503</v>
      </c>
      <c r="Q1470">
        <v>1.7139472537618002E-2</v>
      </c>
    </row>
    <row r="1471" spans="1:17" hidden="1" x14ac:dyDescent="0.3">
      <c r="A1471" t="s">
        <v>3096</v>
      </c>
      <c r="B1471" t="s">
        <v>3097</v>
      </c>
      <c r="C1471" t="str">
        <f>IFERROR(VLOOKUP(Table1[[#This Row],[Ticker]],[1]!Table1[[Symbol]:[Industry]],2,FALSE),"-")</f>
        <v>-</v>
      </c>
      <c r="D1471" t="s">
        <v>46</v>
      </c>
      <c r="E1471">
        <v>920.93925000000002</v>
      </c>
      <c r="F1471">
        <v>385</v>
      </c>
      <c r="G1471">
        <v>728.428146653672</v>
      </c>
      <c r="H1471">
        <v>-32.033941125191802</v>
      </c>
      <c r="I1471">
        <v>-17.866562737813499</v>
      </c>
      <c r="J1471">
        <v>-1.6719000753845099</v>
      </c>
      <c r="K1471">
        <v>449.20960250842398</v>
      </c>
      <c r="L1471">
        <v>388.78574654518701</v>
      </c>
      <c r="M1471">
        <v>44.742364802344397</v>
      </c>
      <c r="N1471">
        <v>1.48206686930091</v>
      </c>
      <c r="O1471">
        <v>160.18181818181799</v>
      </c>
      <c r="P1471">
        <v>754.98556517876898</v>
      </c>
    </row>
    <row r="1472" spans="1:17" hidden="1" x14ac:dyDescent="0.3">
      <c r="A1472" t="s">
        <v>3098</v>
      </c>
      <c r="B1472" t="s">
        <v>3099</v>
      </c>
      <c r="C1472" t="str">
        <f>IFERROR(VLOOKUP(Table1[[#This Row],[Ticker]],[1]!Table1[[Symbol]:[Industry]],2,FALSE),"-")</f>
        <v>-</v>
      </c>
      <c r="D1472" t="s">
        <v>542</v>
      </c>
      <c r="E1472">
        <v>920.25</v>
      </c>
      <c r="F1472">
        <v>306.75</v>
      </c>
      <c r="G1472">
        <v>4.7286931804450898</v>
      </c>
      <c r="H1472">
        <v>14.084483540459299</v>
      </c>
      <c r="I1472">
        <v>12.501013206781399</v>
      </c>
      <c r="J1472">
        <v>-9.9342558156474503</v>
      </c>
      <c r="K1472">
        <v>269.35649259683498</v>
      </c>
      <c r="L1472">
        <v>241.31942872935801</v>
      </c>
      <c r="M1472">
        <v>54.614592378599099</v>
      </c>
      <c r="N1472">
        <v>3.5808631188642099</v>
      </c>
      <c r="O1472">
        <v>13.9364303178484</v>
      </c>
      <c r="P1472">
        <v>65.900486749594293</v>
      </c>
      <c r="Q1472">
        <v>2.1770036967834999E-2</v>
      </c>
    </row>
    <row r="1473" spans="1:17" hidden="1" x14ac:dyDescent="0.3">
      <c r="A1473" t="s">
        <v>3100</v>
      </c>
      <c r="B1473" t="s">
        <v>3101</v>
      </c>
      <c r="C1473" t="str">
        <f>IFERROR(VLOOKUP(Table1[[#This Row],[Ticker]],[1]!Table1[[Symbol]:[Industry]],2,FALSE),"-")</f>
        <v>-</v>
      </c>
      <c r="D1473" t="s">
        <v>126</v>
      </c>
      <c r="E1473">
        <v>919.506978</v>
      </c>
      <c r="F1473">
        <v>2392.4</v>
      </c>
      <c r="G1473">
        <v>78.959028988959403</v>
      </c>
      <c r="H1473">
        <v>-9.1144827445279102</v>
      </c>
      <c r="I1473">
        <v>117.599532614544</v>
      </c>
      <c r="J1473">
        <v>-5.3700888894562402</v>
      </c>
      <c r="K1473">
        <v>2252.2083805892398</v>
      </c>
      <c r="L1473">
        <v>1736.9547487740199</v>
      </c>
      <c r="M1473">
        <v>53.493328853892898</v>
      </c>
      <c r="N1473">
        <v>0.94839803288353997</v>
      </c>
      <c r="O1473">
        <v>17.037284734994099</v>
      </c>
      <c r="P1473">
        <v>143.87359836901101</v>
      </c>
      <c r="Q1473">
        <v>0.27146340327077001</v>
      </c>
    </row>
    <row r="1474" spans="1:17" hidden="1" x14ac:dyDescent="0.3">
      <c r="A1474" t="s">
        <v>3102</v>
      </c>
      <c r="B1474" t="s">
        <v>3103</v>
      </c>
      <c r="C1474" t="str">
        <f>IFERROR(VLOOKUP(Table1[[#This Row],[Ticker]],[1]!Table1[[Symbol]:[Industry]],2,FALSE),"-")</f>
        <v>-</v>
      </c>
      <c r="D1474" t="s">
        <v>535</v>
      </c>
      <c r="E1474">
        <v>919.2471438</v>
      </c>
      <c r="F1474">
        <v>157.25</v>
      </c>
      <c r="G1474">
        <v>151.81043419219699</v>
      </c>
      <c r="H1474">
        <v>11.562099335672499</v>
      </c>
      <c r="I1474">
        <v>18.3186701690021</v>
      </c>
      <c r="J1474">
        <v>-4.1300089427540296</v>
      </c>
      <c r="K1474">
        <v>137.81367657389001</v>
      </c>
      <c r="L1474">
        <v>117.739971040321</v>
      </c>
      <c r="M1474">
        <v>63.3490726989953</v>
      </c>
      <c r="N1474">
        <v>2.4796023072282201</v>
      </c>
      <c r="O1474">
        <v>7.4721780604133503</v>
      </c>
      <c r="P1474">
        <v>191.743970315398</v>
      </c>
      <c r="Q1474">
        <v>0.120429204499117</v>
      </c>
    </row>
    <row r="1475" spans="1:17" hidden="1" x14ac:dyDescent="0.3">
      <c r="A1475" t="s">
        <v>3104</v>
      </c>
      <c r="B1475" t="s">
        <v>3105</v>
      </c>
      <c r="C1475" t="str">
        <f>IFERROR(VLOOKUP(Table1[[#This Row],[Ticker]],[1]!Table1[[Symbol]:[Industry]],2,FALSE),"-")</f>
        <v>-</v>
      </c>
      <c r="D1475" t="s">
        <v>983</v>
      </c>
      <c r="E1475">
        <v>919.23749999999995</v>
      </c>
      <c r="F1475">
        <v>81.709999999999994</v>
      </c>
      <c r="G1475">
        <v>-58.110937892027799</v>
      </c>
      <c r="H1475">
        <v>6.2867322983227796</v>
      </c>
      <c r="I1475">
        <v>-9.4337742800825293</v>
      </c>
      <c r="J1475">
        <v>-7.1188222613474998</v>
      </c>
      <c r="K1475">
        <v>78.107385497046593</v>
      </c>
      <c r="L1475">
        <v>84.145520516227606</v>
      </c>
      <c r="M1475">
        <v>49.003556974738402</v>
      </c>
      <c r="N1475">
        <v>2.1638463335136602</v>
      </c>
      <c r="O1475">
        <v>66.319911883490406</v>
      </c>
      <c r="P1475">
        <v>27.5722092115534</v>
      </c>
      <c r="Q1475">
        <v>6.9629372159849004E-2</v>
      </c>
    </row>
    <row r="1476" spans="1:17" hidden="1" x14ac:dyDescent="0.3">
      <c r="A1476" t="s">
        <v>3106</v>
      </c>
      <c r="B1476" t="s">
        <v>3107</v>
      </c>
      <c r="C1476" t="str">
        <f>IFERROR(VLOOKUP(Table1[[#This Row],[Ticker]],[1]!Table1[[Symbol]:[Industry]],2,FALSE),"-")</f>
        <v>-</v>
      </c>
      <c r="D1476" t="s">
        <v>21</v>
      </c>
      <c r="E1476">
        <v>917.20244845000002</v>
      </c>
      <c r="F1476">
        <v>88.1</v>
      </c>
      <c r="G1476">
        <v>-16.980304097236701</v>
      </c>
      <c r="H1476">
        <v>-0.932185585769849</v>
      </c>
      <c r="I1476">
        <v>-29.124697851122299</v>
      </c>
      <c r="J1476">
        <v>-10.104491562806199</v>
      </c>
      <c r="K1476">
        <v>89.614057171462306</v>
      </c>
      <c r="L1476">
        <v>90.769089716477097</v>
      </c>
      <c r="M1476">
        <v>46.867753381870997</v>
      </c>
      <c r="N1476">
        <v>1.5314231635497</v>
      </c>
      <c r="O1476">
        <v>40.976163450624199</v>
      </c>
      <c r="P1476">
        <v>32.880844645550503</v>
      </c>
    </row>
    <row r="1477" spans="1:17" hidden="1" x14ac:dyDescent="0.3">
      <c r="A1477" t="s">
        <v>3108</v>
      </c>
      <c r="B1477" t="s">
        <v>3109</v>
      </c>
      <c r="C1477" t="str">
        <f>IFERROR(VLOOKUP(Table1[[#This Row],[Ticker]],[1]!Table1[[Symbol]:[Industry]],2,FALSE),"-")</f>
        <v>-</v>
      </c>
      <c r="D1477" t="s">
        <v>132</v>
      </c>
      <c r="E1477">
        <v>916.68401136</v>
      </c>
      <c r="F1477">
        <v>893.6</v>
      </c>
      <c r="G1477">
        <v>127.92072471853</v>
      </c>
      <c r="H1477">
        <v>21.499183552862501</v>
      </c>
      <c r="I1477">
        <v>40.646881483169999</v>
      </c>
      <c r="J1477">
        <v>23.993007085775901</v>
      </c>
      <c r="K1477">
        <v>688.71662732804896</v>
      </c>
      <c r="L1477">
        <v>603.19233563358</v>
      </c>
      <c r="M1477">
        <v>88.038542900922394</v>
      </c>
      <c r="N1477">
        <v>3.9832066893741498</v>
      </c>
      <c r="O1477">
        <v>8.4377797672336499</v>
      </c>
      <c r="P1477">
        <v>180.47708725674801</v>
      </c>
      <c r="Q1477">
        <v>0.175942503902731</v>
      </c>
    </row>
    <row r="1478" spans="1:17" hidden="1" x14ac:dyDescent="0.3">
      <c r="A1478" t="s">
        <v>3110</v>
      </c>
      <c r="B1478" t="s">
        <v>3111</v>
      </c>
      <c r="C1478" t="str">
        <f>IFERROR(VLOOKUP(Table1[[#This Row],[Ticker]],[1]!Table1[[Symbol]:[Industry]],2,FALSE),"-")</f>
        <v>-</v>
      </c>
      <c r="D1478" t="s">
        <v>278</v>
      </c>
      <c r="E1478">
        <v>914.37679286000002</v>
      </c>
      <c r="F1478">
        <v>812.35</v>
      </c>
      <c r="G1478">
        <v>77.473725516093097</v>
      </c>
      <c r="H1478">
        <v>8.9961161736458504</v>
      </c>
      <c r="I1478">
        <v>49.396209528407198</v>
      </c>
      <c r="J1478">
        <v>12.5848412324587</v>
      </c>
      <c r="K1478">
        <v>712.39734425054996</v>
      </c>
      <c r="L1478">
        <v>622.63582336758998</v>
      </c>
      <c r="M1478">
        <v>54.506199420056802</v>
      </c>
      <c r="N1478">
        <v>3.9993717383877798</v>
      </c>
      <c r="O1478">
        <v>11.565212039145599</v>
      </c>
      <c r="P1478">
        <v>117.089791555318</v>
      </c>
    </row>
    <row r="1479" spans="1:17" hidden="1" x14ac:dyDescent="0.3">
      <c r="A1479" t="s">
        <v>3112</v>
      </c>
      <c r="B1479" t="s">
        <v>3113</v>
      </c>
      <c r="C1479" t="str">
        <f>IFERROR(VLOOKUP(Table1[[#This Row],[Ticker]],[1]!Table1[[Symbol]:[Industry]],2,FALSE),"-")</f>
        <v>-</v>
      </c>
      <c r="D1479" t="s">
        <v>1258</v>
      </c>
      <c r="E1479">
        <v>913.07325646399897</v>
      </c>
      <c r="F1479">
        <v>72.040000000000006</v>
      </c>
      <c r="G1479">
        <v>22.903162387765601</v>
      </c>
      <c r="H1479">
        <v>14.8532154755368</v>
      </c>
      <c r="I1479">
        <v>-15.8313105484087</v>
      </c>
      <c r="J1479">
        <v>-6.8311293173971297</v>
      </c>
      <c r="K1479">
        <v>66.472296745948796</v>
      </c>
      <c r="L1479">
        <v>64.457646362272499</v>
      </c>
      <c r="M1479">
        <v>47.252047862159102</v>
      </c>
      <c r="N1479">
        <v>1.9792599644159801</v>
      </c>
      <c r="O1479">
        <v>19.516935036090999</v>
      </c>
      <c r="P1479">
        <v>62.986425339366498</v>
      </c>
      <c r="Q1479">
        <v>-5.3080856431730002E-2</v>
      </c>
    </row>
    <row r="1480" spans="1:17" hidden="1" x14ac:dyDescent="0.3">
      <c r="A1480" t="s">
        <v>3114</v>
      </c>
      <c r="B1480" t="s">
        <v>3115</v>
      </c>
      <c r="C1480" t="str">
        <f>IFERROR(VLOOKUP(Table1[[#This Row],[Ticker]],[1]!Table1[[Symbol]:[Industry]],2,FALSE),"-")</f>
        <v>-</v>
      </c>
      <c r="D1480" t="s">
        <v>613</v>
      </c>
      <c r="E1480">
        <v>906.92267249999998</v>
      </c>
      <c r="F1480">
        <v>828.75</v>
      </c>
      <c r="G1480">
        <v>-12.0891864808984</v>
      </c>
      <c r="H1480">
        <v>-6.1814708666438403</v>
      </c>
      <c r="I1480">
        <v>-14.857893062908699</v>
      </c>
      <c r="J1480">
        <v>-3.0212564946079099</v>
      </c>
      <c r="K1480">
        <v>844.17454663644605</v>
      </c>
      <c r="L1480">
        <v>828.66877452516303</v>
      </c>
      <c r="M1480">
        <v>41.878714139149103</v>
      </c>
      <c r="N1480">
        <v>0.87983506727205496</v>
      </c>
      <c r="O1480">
        <v>20.506787330316701</v>
      </c>
      <c r="P1480">
        <v>24.315607890197199</v>
      </c>
    </row>
    <row r="1481" spans="1:17" hidden="1" x14ac:dyDescent="0.3">
      <c r="A1481" t="s">
        <v>3116</v>
      </c>
      <c r="B1481" t="s">
        <v>3117</v>
      </c>
      <c r="C1481" t="str">
        <f>IFERROR(VLOOKUP(Table1[[#This Row],[Ticker]],[1]!Table1[[Symbol]:[Industry]],2,FALSE),"-")</f>
        <v>-</v>
      </c>
      <c r="E1481">
        <v>906.913880454999</v>
      </c>
      <c r="F1481">
        <v>329.45</v>
      </c>
      <c r="G1481">
        <v>-58.320053156414701</v>
      </c>
      <c r="H1481">
        <v>-5.1912052648039699</v>
      </c>
      <c r="I1481">
        <v>-31.919508211486299</v>
      </c>
      <c r="J1481">
        <v>-11.635601628493699</v>
      </c>
      <c r="K1481">
        <v>333.65239143235698</v>
      </c>
      <c r="L1481">
        <v>415.86989420307702</v>
      </c>
      <c r="M1481">
        <v>49.202644888135197</v>
      </c>
      <c r="N1481">
        <v>1.29075031819635</v>
      </c>
      <c r="O1481">
        <v>117.89345879496101</v>
      </c>
      <c r="P1481">
        <v>22.883252517717199</v>
      </c>
      <c r="Q1481">
        <v>6.9151547984134004E-2</v>
      </c>
    </row>
    <row r="1482" spans="1:17" hidden="1" x14ac:dyDescent="0.3">
      <c r="A1482" t="s">
        <v>3118</v>
      </c>
      <c r="B1482" t="s">
        <v>3119</v>
      </c>
      <c r="C1482" t="str">
        <f>IFERROR(VLOOKUP(Table1[[#This Row],[Ticker]],[1]!Table1[[Symbol]:[Industry]],2,FALSE),"-")</f>
        <v>-</v>
      </c>
      <c r="D1482" t="s">
        <v>613</v>
      </c>
      <c r="E1482">
        <v>905.92399999999998</v>
      </c>
      <c r="F1482">
        <v>1582.4</v>
      </c>
      <c r="G1482">
        <v>-30.368736985981201</v>
      </c>
      <c r="H1482">
        <v>-2.59127293537377</v>
      </c>
      <c r="I1482">
        <v>-18.623640122892301</v>
      </c>
      <c r="J1482">
        <v>-3.2624176475616302</v>
      </c>
      <c r="K1482">
        <v>1570.47069884592</v>
      </c>
      <c r="L1482">
        <v>1594.1481972835199</v>
      </c>
      <c r="M1482">
        <v>47.023479660022701</v>
      </c>
      <c r="N1482">
        <v>1.1689811846095499</v>
      </c>
      <c r="O1482">
        <v>19.122851365015102</v>
      </c>
      <c r="P1482">
        <v>14.199112329953399</v>
      </c>
      <c r="Q1482">
        <v>1.1132955935572E-2</v>
      </c>
    </row>
    <row r="1483" spans="1:17" hidden="1" x14ac:dyDescent="0.3">
      <c r="A1483" t="s">
        <v>3120</v>
      </c>
      <c r="B1483" t="s">
        <v>3121</v>
      </c>
      <c r="C1483" t="str">
        <f>IFERROR(VLOOKUP(Table1[[#This Row],[Ticker]],[1]!Table1[[Symbol]:[Industry]],2,FALSE),"-")</f>
        <v>-</v>
      </c>
      <c r="D1483" t="s">
        <v>716</v>
      </c>
      <c r="E1483">
        <v>903.15654157999995</v>
      </c>
      <c r="F1483">
        <v>213.1</v>
      </c>
      <c r="G1483">
        <v>-21.348828053608798</v>
      </c>
      <c r="H1483">
        <v>-5.3691823569309998</v>
      </c>
      <c r="I1483">
        <v>8.2395421462971896</v>
      </c>
      <c r="J1483">
        <v>-7.8948558729943699</v>
      </c>
      <c r="K1483">
        <v>219.23611827842601</v>
      </c>
      <c r="L1483">
        <v>222.65618482442599</v>
      </c>
      <c r="M1483">
        <v>41.297500115080098</v>
      </c>
      <c r="N1483">
        <v>0.60629244100395596</v>
      </c>
      <c r="O1483">
        <v>56.264664476771401</v>
      </c>
      <c r="P1483">
        <v>27.223880597014901</v>
      </c>
    </row>
    <row r="1484" spans="1:17" hidden="1" x14ac:dyDescent="0.3">
      <c r="A1484" t="s">
        <v>3122</v>
      </c>
      <c r="B1484" t="s">
        <v>3123</v>
      </c>
      <c r="C1484" t="str">
        <f>IFERROR(VLOOKUP(Table1[[#This Row],[Ticker]],[1]!Table1[[Symbol]:[Industry]],2,FALSE),"-")</f>
        <v>-</v>
      </c>
      <c r="D1484" t="s">
        <v>498</v>
      </c>
      <c r="E1484">
        <v>902.15887280000004</v>
      </c>
      <c r="F1484">
        <v>631</v>
      </c>
      <c r="G1484">
        <v>-22.851279976325898</v>
      </c>
      <c r="H1484">
        <v>-21.058965354215601</v>
      </c>
      <c r="I1484">
        <v>-38.067807320743199</v>
      </c>
      <c r="J1484">
        <v>-8.1960414956538905</v>
      </c>
      <c r="K1484">
        <v>727.89774462640901</v>
      </c>
      <c r="L1484">
        <v>752.15952308842395</v>
      </c>
      <c r="M1484">
        <v>17.493015656090101</v>
      </c>
      <c r="N1484">
        <v>1.1013938445888201</v>
      </c>
      <c r="O1484">
        <v>55.309033280507101</v>
      </c>
      <c r="P1484">
        <v>5.6508999581414701</v>
      </c>
      <c r="Q1484">
        <v>4.7058456686150003E-2</v>
      </c>
    </row>
    <row r="1485" spans="1:17" hidden="1" x14ac:dyDescent="0.3">
      <c r="A1485" t="s">
        <v>3124</v>
      </c>
      <c r="B1485" t="s">
        <v>3125</v>
      </c>
      <c r="C1485" t="str">
        <f>IFERROR(VLOOKUP(Table1[[#This Row],[Ticker]],[1]!Table1[[Symbol]:[Industry]],2,FALSE),"-")</f>
        <v>-</v>
      </c>
      <c r="D1485" t="s">
        <v>953</v>
      </c>
      <c r="E1485">
        <v>898.65096600000004</v>
      </c>
      <c r="F1485">
        <v>398</v>
      </c>
      <c r="G1485">
        <v>-49.893641196772201</v>
      </c>
      <c r="H1485">
        <v>-6.3841655803487898</v>
      </c>
      <c r="I1485">
        <v>-46.593548248348398</v>
      </c>
      <c r="J1485">
        <v>-6.6882343495384502</v>
      </c>
      <c r="K1485">
        <v>422.30315224455302</v>
      </c>
      <c r="L1485">
        <v>479.70096358715699</v>
      </c>
      <c r="M1485">
        <v>46.0580988912495</v>
      </c>
      <c r="N1485">
        <v>0.86911183907858702</v>
      </c>
      <c r="O1485">
        <v>85.929648241205996</v>
      </c>
      <c r="P1485">
        <v>19.054741250373901</v>
      </c>
      <c r="Q1485">
        <v>5.6970116811925001E-2</v>
      </c>
    </row>
    <row r="1486" spans="1:17" hidden="1" x14ac:dyDescent="0.3">
      <c r="A1486" t="s">
        <v>3126</v>
      </c>
      <c r="B1486" t="s">
        <v>3127</v>
      </c>
      <c r="C1486" t="str">
        <f>IFERROR(VLOOKUP(Table1[[#This Row],[Ticker]],[1]!Table1[[Symbol]:[Industry]],2,FALSE),"-")</f>
        <v>-</v>
      </c>
      <c r="D1486" t="s">
        <v>80</v>
      </c>
      <c r="E1486">
        <v>897.29578289999995</v>
      </c>
      <c r="F1486">
        <v>97.35</v>
      </c>
      <c r="G1486">
        <v>-14.403040644913</v>
      </c>
      <c r="H1486">
        <v>5.5072015277725503</v>
      </c>
      <c r="I1486">
        <v>-21.9087034929656</v>
      </c>
      <c r="J1486">
        <v>-2.6655465832439198</v>
      </c>
      <c r="K1486">
        <v>93.878338922667396</v>
      </c>
      <c r="L1486">
        <v>93.148229548745306</v>
      </c>
      <c r="M1486">
        <v>54.756732658205202</v>
      </c>
      <c r="N1486">
        <v>1.07736007418008</v>
      </c>
      <c r="O1486">
        <v>42.989214175654801</v>
      </c>
      <c r="P1486">
        <v>28.092105263157801</v>
      </c>
      <c r="Q1486">
        <v>-1.8087435333360002E-2</v>
      </c>
    </row>
    <row r="1487" spans="1:17" hidden="1" x14ac:dyDescent="0.3">
      <c r="A1487" t="s">
        <v>3128</v>
      </c>
      <c r="B1487" t="s">
        <v>3129</v>
      </c>
      <c r="C1487" t="str">
        <f>IFERROR(VLOOKUP(Table1[[#This Row],[Ticker]],[1]!Table1[[Symbol]:[Industry]],2,FALSE),"-")</f>
        <v>-</v>
      </c>
      <c r="D1487" t="s">
        <v>62</v>
      </c>
      <c r="E1487">
        <v>893.58892402499998</v>
      </c>
      <c r="F1487">
        <v>337.75</v>
      </c>
      <c r="G1487">
        <v>-35.4091254472401</v>
      </c>
      <c r="H1487">
        <v>-6.1347896840296698</v>
      </c>
      <c r="I1487">
        <v>-23.567732269081102</v>
      </c>
      <c r="J1487">
        <v>-4.1976938778059099</v>
      </c>
      <c r="K1487">
        <v>333.35132344037402</v>
      </c>
      <c r="L1487">
        <v>347.11521144347398</v>
      </c>
      <c r="M1487">
        <v>50.206740008936599</v>
      </c>
      <c r="N1487">
        <v>0.79580132379306601</v>
      </c>
      <c r="O1487">
        <v>52.435233160621699</v>
      </c>
      <c r="P1487">
        <v>23.446637426900502</v>
      </c>
      <c r="Q1487">
        <v>6.7466421154309994E-2</v>
      </c>
    </row>
    <row r="1488" spans="1:17" hidden="1" x14ac:dyDescent="0.3">
      <c r="A1488" t="s">
        <v>3130</v>
      </c>
      <c r="B1488" t="s">
        <v>3131</v>
      </c>
      <c r="C1488" t="str">
        <f>IFERROR(VLOOKUP(Table1[[#This Row],[Ticker]],[1]!Table1[[Symbol]:[Industry]],2,FALSE),"-")</f>
        <v>-</v>
      </c>
      <c r="E1488">
        <v>890.35240190000002</v>
      </c>
      <c r="F1488">
        <v>32.47</v>
      </c>
      <c r="G1488">
        <v>-51.395381488060302</v>
      </c>
      <c r="H1488">
        <v>3.8638609104047199</v>
      </c>
      <c r="I1488">
        <v>-42.686704826749001</v>
      </c>
      <c r="J1488">
        <v>1.1447098721536699</v>
      </c>
      <c r="K1488">
        <v>32.0714136113371</v>
      </c>
      <c r="L1488">
        <v>38.147046664326901</v>
      </c>
      <c r="M1488">
        <v>57.129564665070902</v>
      </c>
      <c r="N1488">
        <v>1.1580155830585499</v>
      </c>
      <c r="O1488">
        <v>81.706190329534905</v>
      </c>
      <c r="P1488">
        <v>24.501533742331201</v>
      </c>
      <c r="Q1488">
        <v>9.3427447307697004E-2</v>
      </c>
    </row>
    <row r="1489" spans="1:17" hidden="1" x14ac:dyDescent="0.3">
      <c r="A1489" t="s">
        <v>3132</v>
      </c>
      <c r="B1489" t="s">
        <v>3133</v>
      </c>
      <c r="C1489" t="str">
        <f>IFERROR(VLOOKUP(Table1[[#This Row],[Ticker]],[1]!Table1[[Symbol]:[Industry]],2,FALSE),"-")</f>
        <v>-</v>
      </c>
      <c r="D1489" t="s">
        <v>299</v>
      </c>
      <c r="E1489">
        <v>888.71</v>
      </c>
      <c r="F1489">
        <v>362</v>
      </c>
      <c r="G1489">
        <v>3.0523201071976298</v>
      </c>
      <c r="H1489">
        <v>43.776784985968497</v>
      </c>
      <c r="I1489">
        <v>19.361652199220501</v>
      </c>
      <c r="J1489">
        <v>19.999848541533801</v>
      </c>
      <c r="M1489">
        <v>70.867493089139998</v>
      </c>
      <c r="O1489">
        <v>9.3922651933701697</v>
      </c>
      <c r="P1489">
        <v>90.5263157894736</v>
      </c>
    </row>
    <row r="1490" spans="1:17" hidden="1" x14ac:dyDescent="0.3">
      <c r="A1490" t="s">
        <v>3134</v>
      </c>
      <c r="B1490" t="s">
        <v>3135</v>
      </c>
      <c r="C1490" t="str">
        <f>IFERROR(VLOOKUP(Table1[[#This Row],[Ticker]],[1]!Table1[[Symbol]:[Industry]],2,FALSE),"-")</f>
        <v>-</v>
      </c>
      <c r="D1490" t="s">
        <v>197</v>
      </c>
      <c r="E1490">
        <v>888.5</v>
      </c>
      <c r="F1490">
        <v>88.85</v>
      </c>
      <c r="G1490">
        <v>46.134515391326303</v>
      </c>
      <c r="H1490">
        <v>0.57296572425889103</v>
      </c>
      <c r="I1490">
        <v>-6.8740317501193102</v>
      </c>
      <c r="J1490">
        <v>-6.9020261794898303</v>
      </c>
      <c r="K1490">
        <v>85.315631441356601</v>
      </c>
      <c r="L1490">
        <v>78.963062192922806</v>
      </c>
      <c r="M1490">
        <v>51.107832901248202</v>
      </c>
      <c r="N1490">
        <v>2.6827015021627401</v>
      </c>
      <c r="O1490">
        <v>29.4316263365222</v>
      </c>
      <c r="P1490">
        <v>75.940594059405896</v>
      </c>
      <c r="Q1490">
        <v>7.9230704389890005E-3</v>
      </c>
    </row>
    <row r="1491" spans="1:17" hidden="1" x14ac:dyDescent="0.3">
      <c r="A1491" t="s">
        <v>3136</v>
      </c>
      <c r="B1491" t="s">
        <v>3137</v>
      </c>
      <c r="C1491" t="str">
        <f>IFERROR(VLOOKUP(Table1[[#This Row],[Ticker]],[1]!Table1[[Symbol]:[Industry]],2,FALSE),"-")</f>
        <v>-</v>
      </c>
      <c r="D1491" t="s">
        <v>109</v>
      </c>
      <c r="E1491">
        <v>888.26654197000005</v>
      </c>
      <c r="F1491">
        <v>2850.35</v>
      </c>
      <c r="G1491">
        <v>34.570337269136601</v>
      </c>
      <c r="H1491">
        <v>11.675950169092401</v>
      </c>
      <c r="I1491">
        <v>-19.8483147834019</v>
      </c>
      <c r="J1491">
        <v>-10.0740350926398</v>
      </c>
      <c r="K1491">
        <v>2771.62662021501</v>
      </c>
      <c r="L1491">
        <v>2630.4920920616701</v>
      </c>
      <c r="M1491">
        <v>46.241905396936602</v>
      </c>
      <c r="N1491">
        <v>1.7544490821113199</v>
      </c>
      <c r="O1491">
        <v>25.282859999649101</v>
      </c>
      <c r="P1491">
        <v>65.237681159420205</v>
      </c>
      <c r="Q1491">
        <v>0.13007064643573099</v>
      </c>
    </row>
    <row r="1492" spans="1:17" hidden="1" x14ac:dyDescent="0.3">
      <c r="A1492" t="s">
        <v>3138</v>
      </c>
      <c r="B1492" t="s">
        <v>3139</v>
      </c>
      <c r="C1492" t="str">
        <f>IFERROR(VLOOKUP(Table1[[#This Row],[Ticker]],[1]!Table1[[Symbol]:[Industry]],2,FALSE),"-")</f>
        <v>-</v>
      </c>
      <c r="D1492" t="s">
        <v>286</v>
      </c>
      <c r="E1492">
        <v>888.24599999999998</v>
      </c>
      <c r="F1492">
        <v>1644.9</v>
      </c>
      <c r="G1492">
        <v>154.142240177974</v>
      </c>
      <c r="H1492">
        <v>-16.986939006038</v>
      </c>
      <c r="I1492">
        <v>74.728017024895706</v>
      </c>
      <c r="J1492">
        <v>-5.9500678540094398</v>
      </c>
      <c r="K1492">
        <v>1664.20920594176</v>
      </c>
      <c r="L1492">
        <v>1336.3818102345799</v>
      </c>
      <c r="M1492">
        <v>49.997923458774501</v>
      </c>
      <c r="N1492">
        <v>0.37630175761964302</v>
      </c>
      <c r="O1492">
        <v>21.527144507264801</v>
      </c>
      <c r="P1492">
        <v>180.69965870307101</v>
      </c>
      <c r="Q1492">
        <v>0.156815502360906</v>
      </c>
    </row>
    <row r="1493" spans="1:17" hidden="1" x14ac:dyDescent="0.3">
      <c r="A1493" t="s">
        <v>3140</v>
      </c>
      <c r="B1493" t="s">
        <v>3141</v>
      </c>
      <c r="C1493" t="str">
        <f>IFERROR(VLOOKUP(Table1[[#This Row],[Ticker]],[1]!Table1[[Symbol]:[Industry]],2,FALSE),"-")</f>
        <v>-</v>
      </c>
      <c r="D1493" t="s">
        <v>480</v>
      </c>
      <c r="E1493">
        <v>884.12609999999995</v>
      </c>
      <c r="F1493">
        <v>27.85</v>
      </c>
      <c r="G1493">
        <v>93.3110025275342</v>
      </c>
      <c r="H1493">
        <v>-15.11408223295</v>
      </c>
      <c r="I1493">
        <v>26.2715214100627</v>
      </c>
      <c r="J1493">
        <v>-9.3490123504132399</v>
      </c>
      <c r="K1493">
        <v>27.888725589737799</v>
      </c>
      <c r="L1493">
        <v>23.016243086287801</v>
      </c>
      <c r="M1493">
        <v>33.3236861760331</v>
      </c>
      <c r="N1493">
        <v>1.2195986265254199</v>
      </c>
      <c r="O1493">
        <v>21.5439856373429</v>
      </c>
      <c r="P1493">
        <v>121.031746031746</v>
      </c>
      <c r="Q1493">
        <v>0.16566946908785399</v>
      </c>
    </row>
    <row r="1494" spans="1:17" hidden="1" x14ac:dyDescent="0.3">
      <c r="A1494" t="s">
        <v>3142</v>
      </c>
      <c r="B1494" t="s">
        <v>3143</v>
      </c>
      <c r="C1494" t="str">
        <f>IFERROR(VLOOKUP(Table1[[#This Row],[Ticker]],[1]!Table1[[Symbol]:[Industry]],2,FALSE),"-")</f>
        <v>-</v>
      </c>
      <c r="D1494" t="s">
        <v>162</v>
      </c>
      <c r="E1494">
        <v>880.71120971000005</v>
      </c>
      <c r="F1494">
        <v>95.86</v>
      </c>
      <c r="G1494">
        <v>-16.714402597516301</v>
      </c>
      <c r="H1494">
        <v>-8.3945374921039697</v>
      </c>
      <c r="I1494">
        <v>-16.726135213562301</v>
      </c>
      <c r="J1494">
        <v>-3.7935842806281599</v>
      </c>
      <c r="K1494">
        <v>99.464320470445699</v>
      </c>
      <c r="L1494">
        <v>99.403017342252497</v>
      </c>
      <c r="M1494">
        <v>35.7189148634383</v>
      </c>
      <c r="N1494">
        <v>1.06913083409563</v>
      </c>
      <c r="O1494">
        <v>36.657625704151897</v>
      </c>
      <c r="P1494">
        <v>13.3632923368022</v>
      </c>
      <c r="Q1494">
        <v>-1.2214143207540001E-3</v>
      </c>
    </row>
    <row r="1495" spans="1:17" hidden="1" x14ac:dyDescent="0.3">
      <c r="A1495" t="s">
        <v>3144</v>
      </c>
      <c r="B1495" t="s">
        <v>3145</v>
      </c>
      <c r="C1495" t="str">
        <f>IFERROR(VLOOKUP(Table1[[#This Row],[Ticker]],[1]!Table1[[Symbol]:[Industry]],2,FALSE),"-")</f>
        <v>-</v>
      </c>
      <c r="D1495" t="s">
        <v>218</v>
      </c>
      <c r="E1495">
        <v>879.00361771999997</v>
      </c>
      <c r="F1495">
        <v>1655.8</v>
      </c>
      <c r="G1495">
        <v>-32.709825927256801</v>
      </c>
      <c r="H1495">
        <v>2.4988074483290901</v>
      </c>
      <c r="I1495">
        <v>-2.81580743875171</v>
      </c>
      <c r="J1495">
        <v>-2.66044743766978</v>
      </c>
      <c r="K1495">
        <v>1615.42760520922</v>
      </c>
      <c r="L1495">
        <v>1566.09665324822</v>
      </c>
      <c r="M1495">
        <v>50.4727073071098</v>
      </c>
      <c r="N1495">
        <v>0.811389963258495</v>
      </c>
      <c r="O1495">
        <v>41.137214639449098</v>
      </c>
      <c r="P1495">
        <v>28.0389730900092</v>
      </c>
      <c r="Q1495">
        <v>0.130269639432606</v>
      </c>
    </row>
    <row r="1496" spans="1:17" hidden="1" x14ac:dyDescent="0.3">
      <c r="A1496" t="s">
        <v>3146</v>
      </c>
      <c r="B1496" t="s">
        <v>3147</v>
      </c>
      <c r="C1496" t="str">
        <f>IFERROR(VLOOKUP(Table1[[#This Row],[Ticker]],[1]!Table1[[Symbol]:[Industry]],2,FALSE),"-")</f>
        <v>-</v>
      </c>
      <c r="D1496" t="s">
        <v>542</v>
      </c>
      <c r="E1496">
        <v>876.05375000000004</v>
      </c>
      <c r="F1496">
        <v>79.75</v>
      </c>
      <c r="G1496">
        <v>14.593023952778699</v>
      </c>
      <c r="H1496">
        <v>1.2622625225444399</v>
      </c>
      <c r="I1496">
        <v>-28.200761330193799</v>
      </c>
      <c r="J1496">
        <v>3.2995069701551798</v>
      </c>
      <c r="K1496">
        <v>76.593305173984604</v>
      </c>
      <c r="L1496">
        <v>80.205921726401897</v>
      </c>
      <c r="M1496">
        <v>59.235580607303298</v>
      </c>
      <c r="N1496">
        <v>2.2506346746119199</v>
      </c>
      <c r="O1496">
        <v>48.526645768024999</v>
      </c>
      <c r="P1496">
        <v>56.372549019607803</v>
      </c>
      <c r="Q1496">
        <v>-5.6395933895369999E-3</v>
      </c>
    </row>
    <row r="1497" spans="1:17" hidden="1" x14ac:dyDescent="0.3">
      <c r="A1497" t="s">
        <v>3148</v>
      </c>
      <c r="B1497" t="s">
        <v>3149</v>
      </c>
      <c r="C1497" t="str">
        <f>IFERROR(VLOOKUP(Table1[[#This Row],[Ticker]],[1]!Table1[[Symbol]:[Industry]],2,FALSE),"-")</f>
        <v>-</v>
      </c>
      <c r="D1497" t="s">
        <v>705</v>
      </c>
      <c r="E1497">
        <v>875.43042120999996</v>
      </c>
      <c r="F1497">
        <v>264.85000000000002</v>
      </c>
      <c r="G1497">
        <v>1.5937403271792101</v>
      </c>
      <c r="H1497">
        <v>0.33402916023399498</v>
      </c>
      <c r="I1497">
        <v>1.1598132850931699</v>
      </c>
      <c r="J1497">
        <v>-4.6223065629857403E-2</v>
      </c>
      <c r="K1497">
        <v>252.52789598877899</v>
      </c>
      <c r="L1497">
        <v>236.72431485255899</v>
      </c>
      <c r="M1497">
        <v>62.3816521735951</v>
      </c>
      <c r="N1497">
        <v>0.92821160320517504</v>
      </c>
      <c r="O1497">
        <v>0.59278837077589797</v>
      </c>
      <c r="P1497">
        <v>29.365505788111101</v>
      </c>
      <c r="Q1497">
        <v>1.7242551089885001E-2</v>
      </c>
    </row>
    <row r="1498" spans="1:17" hidden="1" x14ac:dyDescent="0.3">
      <c r="A1498" t="s">
        <v>3150</v>
      </c>
      <c r="B1498" t="s">
        <v>3151</v>
      </c>
      <c r="C1498" t="str">
        <f>IFERROR(VLOOKUP(Table1[[#This Row],[Ticker]],[1]!Table1[[Symbol]:[Industry]],2,FALSE),"-")</f>
        <v>-</v>
      </c>
      <c r="D1498" t="s">
        <v>613</v>
      </c>
      <c r="E1498">
        <v>871.07326781799998</v>
      </c>
      <c r="F1498">
        <v>91.13</v>
      </c>
      <c r="G1498">
        <v>10.997298456034599</v>
      </c>
      <c r="H1498">
        <v>5.8974135768859899</v>
      </c>
      <c r="I1498">
        <v>18.831233680239901</v>
      </c>
      <c r="J1498">
        <v>1.1193726955407299</v>
      </c>
      <c r="K1498">
        <v>83.705574809641007</v>
      </c>
      <c r="L1498">
        <v>79.6443344313778</v>
      </c>
      <c r="M1498">
        <v>76.0628114064519</v>
      </c>
      <c r="N1498">
        <v>1.61460884055038</v>
      </c>
      <c r="O1498">
        <v>7.8130143750685797</v>
      </c>
      <c r="P1498">
        <v>40.9590100541376</v>
      </c>
    </row>
    <row r="1499" spans="1:17" hidden="1" x14ac:dyDescent="0.3">
      <c r="A1499" t="s">
        <v>3152</v>
      </c>
      <c r="B1499" t="s">
        <v>3153</v>
      </c>
      <c r="C1499" t="str">
        <f>IFERROR(VLOOKUP(Table1[[#This Row],[Ticker]],[1]!Table1[[Symbol]:[Industry]],2,FALSE),"-")</f>
        <v>-</v>
      </c>
      <c r="D1499" t="s">
        <v>613</v>
      </c>
      <c r="E1499">
        <v>870.43122187500001</v>
      </c>
      <c r="F1499">
        <v>1446.65</v>
      </c>
      <c r="G1499">
        <v>-4.9901916343410697</v>
      </c>
      <c r="H1499">
        <v>-10.379379024037799</v>
      </c>
      <c r="I1499">
        <v>-8.9172280294041393</v>
      </c>
      <c r="J1499">
        <v>-8.8027283050560001</v>
      </c>
      <c r="K1499">
        <v>1438.3486230281101</v>
      </c>
      <c r="L1499">
        <v>1348.86120341796</v>
      </c>
      <c r="M1499">
        <v>39.536159978885301</v>
      </c>
      <c r="N1499">
        <v>0.81774982186294498</v>
      </c>
      <c r="O1499">
        <v>12.4459959216119</v>
      </c>
      <c r="P1499">
        <v>28.022123893805301</v>
      </c>
      <c r="Q1499">
        <v>-4.0288105470053001E-2</v>
      </c>
    </row>
    <row r="1500" spans="1:17" hidden="1" x14ac:dyDescent="0.3">
      <c r="A1500" t="s">
        <v>3154</v>
      </c>
      <c r="B1500" t="s">
        <v>3155</v>
      </c>
      <c r="C1500" t="str">
        <f>IFERROR(VLOOKUP(Table1[[#This Row],[Ticker]],[1]!Table1[[Symbol]:[Industry]],2,FALSE),"-")</f>
        <v>-</v>
      </c>
      <c r="D1500" t="s">
        <v>230</v>
      </c>
      <c r="E1500">
        <v>869.78311076</v>
      </c>
      <c r="F1500">
        <v>253.1</v>
      </c>
      <c r="G1500">
        <v>-30.758781129185099</v>
      </c>
      <c r="H1500">
        <v>-12.128121816768401</v>
      </c>
      <c r="I1500">
        <v>-17.230813371699998</v>
      </c>
      <c r="J1500">
        <v>-0.60234733565201404</v>
      </c>
      <c r="K1500">
        <v>254.71712449309999</v>
      </c>
      <c r="L1500">
        <v>248.86758248681801</v>
      </c>
      <c r="M1500">
        <v>59.257507507660399</v>
      </c>
      <c r="N1500">
        <v>1.34968267723825</v>
      </c>
      <c r="O1500">
        <v>29.810351639668099</v>
      </c>
      <c r="P1500">
        <v>30.463917525773098</v>
      </c>
      <c r="Q1500">
        <v>0.14675725102575299</v>
      </c>
    </row>
    <row r="1501" spans="1:17" hidden="1" x14ac:dyDescent="0.3">
      <c r="A1501" t="s">
        <v>3156</v>
      </c>
      <c r="B1501" t="s">
        <v>3157</v>
      </c>
      <c r="C1501" t="str">
        <f>IFERROR(VLOOKUP(Table1[[#This Row],[Ticker]],[1]!Table1[[Symbol]:[Industry]],2,FALSE),"-")</f>
        <v>-</v>
      </c>
      <c r="D1501" t="s">
        <v>278</v>
      </c>
      <c r="E1501">
        <v>865.94729430999996</v>
      </c>
      <c r="F1501">
        <v>606.54999999999995</v>
      </c>
      <c r="G1501">
        <v>67.943142642130397</v>
      </c>
      <c r="H1501">
        <v>4.3933791776132196</v>
      </c>
      <c r="I1501">
        <v>53.154392015201303</v>
      </c>
      <c r="J1501">
        <v>-6.4125879428450903</v>
      </c>
      <c r="K1501">
        <v>600.17194192754198</v>
      </c>
      <c r="L1501">
        <v>503.613208984018</v>
      </c>
      <c r="M1501">
        <v>44.609694506855199</v>
      </c>
      <c r="N1501">
        <v>0.79749224581210598</v>
      </c>
      <c r="O1501">
        <v>22.6609512818399</v>
      </c>
      <c r="P1501">
        <v>99.260840998685893</v>
      </c>
      <c r="Q1501">
        <v>0.121188518667614</v>
      </c>
    </row>
    <row r="1502" spans="1:17" hidden="1" x14ac:dyDescent="0.3">
      <c r="A1502" t="s">
        <v>3158</v>
      </c>
      <c r="B1502" t="s">
        <v>3159</v>
      </c>
      <c r="C1502" t="str">
        <f>IFERROR(VLOOKUP(Table1[[#This Row],[Ticker]],[1]!Table1[[Symbol]:[Industry]],2,FALSE),"-")</f>
        <v>-</v>
      </c>
      <c r="D1502" t="s">
        <v>613</v>
      </c>
      <c r="E1502">
        <v>862.92000199999995</v>
      </c>
      <c r="F1502">
        <v>103.34</v>
      </c>
      <c r="G1502">
        <v>98.829713426919994</v>
      </c>
      <c r="H1502">
        <v>11.1313321522272</v>
      </c>
      <c r="I1502">
        <v>73.467469122481006</v>
      </c>
      <c r="J1502">
        <v>1.46780518179524</v>
      </c>
      <c r="K1502">
        <v>84.230635283116698</v>
      </c>
      <c r="L1502">
        <v>65.950945452138896</v>
      </c>
      <c r="M1502">
        <v>64.650557666240303</v>
      </c>
      <c r="N1502">
        <v>1.6155658263483501</v>
      </c>
      <c r="O1502">
        <v>4.5093864911941202</v>
      </c>
      <c r="P1502">
        <v>149.61352657004801</v>
      </c>
      <c r="Q1502">
        <v>7.9199848135717996E-2</v>
      </c>
    </row>
    <row r="1503" spans="1:17" hidden="1" x14ac:dyDescent="0.3">
      <c r="A1503" t="s">
        <v>3160</v>
      </c>
      <c r="B1503" t="s">
        <v>3161</v>
      </c>
      <c r="C1503" t="str">
        <f>IFERROR(VLOOKUP(Table1[[#This Row],[Ticker]],[1]!Table1[[Symbol]:[Industry]],2,FALSE),"-")</f>
        <v>-</v>
      </c>
      <c r="D1503" t="s">
        <v>21</v>
      </c>
      <c r="E1503">
        <v>862.55676762999997</v>
      </c>
      <c r="F1503">
        <v>527.9</v>
      </c>
      <c r="G1503">
        <v>119.492453299652</v>
      </c>
      <c r="H1503">
        <v>7.8396087458633499</v>
      </c>
      <c r="I1503">
        <v>42.633465840310897</v>
      </c>
      <c r="J1503">
        <v>4.6394819925621604</v>
      </c>
      <c r="K1503">
        <v>520.60016786790504</v>
      </c>
      <c r="L1503">
        <v>447.85081755680397</v>
      </c>
      <c r="M1503">
        <v>53.7568047596938</v>
      </c>
      <c r="N1503">
        <v>1.4597586629596</v>
      </c>
      <c r="O1503">
        <v>32.4114415609017</v>
      </c>
      <c r="P1503">
        <v>189.65706447187901</v>
      </c>
      <c r="Q1503">
        <v>0.10813811341742</v>
      </c>
    </row>
    <row r="1504" spans="1:17" hidden="1" x14ac:dyDescent="0.3">
      <c r="A1504" t="s">
        <v>3162</v>
      </c>
      <c r="B1504" t="s">
        <v>3163</v>
      </c>
      <c r="C1504" t="str">
        <f>IFERROR(VLOOKUP(Table1[[#This Row],[Ticker]],[1]!Table1[[Symbol]:[Industry]],2,FALSE),"-")</f>
        <v>-</v>
      </c>
      <c r="D1504" t="s">
        <v>1514</v>
      </c>
      <c r="E1504">
        <v>861.31342911000002</v>
      </c>
      <c r="F1504">
        <v>354.45</v>
      </c>
      <c r="G1504">
        <v>220.60222887940799</v>
      </c>
      <c r="H1504">
        <v>12.2192215933716</v>
      </c>
      <c r="I1504">
        <v>132.69228368344301</v>
      </c>
      <c r="J1504">
        <v>-4.5930906163126002</v>
      </c>
      <c r="K1504">
        <v>293.20909344401002</v>
      </c>
      <c r="L1504">
        <v>201.32314367849901</v>
      </c>
      <c r="M1504">
        <v>58.00449794411</v>
      </c>
      <c r="N1504">
        <v>0.62340125391849499</v>
      </c>
      <c r="O1504">
        <v>9.4371561574269904</v>
      </c>
      <c r="P1504">
        <v>273.105263157894</v>
      </c>
    </row>
    <row r="1505" spans="1:17" hidden="1" x14ac:dyDescent="0.3">
      <c r="A1505" t="s">
        <v>3164</v>
      </c>
      <c r="B1505" t="s">
        <v>3165</v>
      </c>
      <c r="C1505" t="str">
        <f>IFERROR(VLOOKUP(Table1[[#This Row],[Ticker]],[1]!Table1[[Symbol]:[Industry]],2,FALSE),"-")</f>
        <v>-</v>
      </c>
      <c r="D1505" t="s">
        <v>498</v>
      </c>
      <c r="E1505">
        <v>860.95692598999995</v>
      </c>
      <c r="F1505">
        <v>578.9</v>
      </c>
      <c r="G1505">
        <v>-47.120025729213999</v>
      </c>
      <c r="H1505">
        <v>-11.0320177078963</v>
      </c>
      <c r="I1505">
        <v>-20.6420187912511</v>
      </c>
      <c r="J1505">
        <v>-5.1734711737867203</v>
      </c>
      <c r="K1505">
        <v>581.80997548228004</v>
      </c>
      <c r="L1505">
        <v>603.58687698515303</v>
      </c>
      <c r="M1505">
        <v>44.176244528328297</v>
      </c>
      <c r="N1505">
        <v>0.58992228014835602</v>
      </c>
      <c r="O1505">
        <v>55.467265503541199</v>
      </c>
      <c r="P1505">
        <v>24.978411053540501</v>
      </c>
      <c r="Q1505">
        <v>0.10042638780069101</v>
      </c>
    </row>
    <row r="1506" spans="1:17" hidden="1" x14ac:dyDescent="0.3">
      <c r="A1506" t="s">
        <v>3166</v>
      </c>
      <c r="B1506" t="s">
        <v>3167</v>
      </c>
      <c r="C1506" t="str">
        <f>IFERROR(VLOOKUP(Table1[[#This Row],[Ticker]],[1]!Table1[[Symbol]:[Industry]],2,FALSE),"-")</f>
        <v>-</v>
      </c>
      <c r="D1506" t="s">
        <v>414</v>
      </c>
      <c r="E1506">
        <v>860.7</v>
      </c>
      <c r="F1506">
        <v>181.14</v>
      </c>
      <c r="G1506">
        <v>-22.214100552747102</v>
      </c>
      <c r="H1506">
        <v>24.982699668777101</v>
      </c>
      <c r="I1506">
        <v>-14.533423289085</v>
      </c>
      <c r="J1506">
        <v>-4.02359859956037</v>
      </c>
      <c r="K1506">
        <v>157.52849160569801</v>
      </c>
      <c r="L1506">
        <v>175.58850111660601</v>
      </c>
      <c r="M1506">
        <v>52.946503234223698</v>
      </c>
      <c r="N1506">
        <v>2.2504146104209801</v>
      </c>
      <c r="O1506">
        <v>27.194435243458098</v>
      </c>
      <c r="P1506">
        <v>60.300884955752203</v>
      </c>
    </row>
    <row r="1507" spans="1:17" hidden="1" x14ac:dyDescent="0.3">
      <c r="A1507" t="s">
        <v>3168</v>
      </c>
      <c r="B1507" t="s">
        <v>3169</v>
      </c>
      <c r="C1507" t="str">
        <f>IFERROR(VLOOKUP(Table1[[#This Row],[Ticker]],[1]!Table1[[Symbol]:[Industry]],2,FALSE),"-")</f>
        <v>-</v>
      </c>
      <c r="D1507" t="s">
        <v>613</v>
      </c>
      <c r="E1507">
        <v>859.78710990800005</v>
      </c>
      <c r="F1507">
        <v>44.86</v>
      </c>
      <c r="G1507">
        <v>191.59860984369601</v>
      </c>
      <c r="H1507">
        <v>38.262600588805398</v>
      </c>
      <c r="I1507">
        <v>152.091094853475</v>
      </c>
      <c r="J1507">
        <v>9.5936609222314608</v>
      </c>
      <c r="K1507">
        <v>30.8616046280289</v>
      </c>
      <c r="L1507">
        <v>22.4290639264803</v>
      </c>
      <c r="M1507">
        <v>83.288637247475805</v>
      </c>
      <c r="N1507">
        <v>1.0766730674616201</v>
      </c>
      <c r="O1507">
        <v>0.51270619705752196</v>
      </c>
      <c r="P1507">
        <v>258.88</v>
      </c>
      <c r="Q1507">
        <v>7.6729523569346994E-2</v>
      </c>
    </row>
    <row r="1508" spans="1:17" hidden="1" x14ac:dyDescent="0.3">
      <c r="A1508" t="s">
        <v>3170</v>
      </c>
      <c r="B1508" t="s">
        <v>3171</v>
      </c>
      <c r="C1508" t="str">
        <f>IFERROR(VLOOKUP(Table1[[#This Row],[Ticker]],[1]!Table1[[Symbol]:[Industry]],2,FALSE),"-")</f>
        <v>-</v>
      </c>
      <c r="D1508" t="s">
        <v>613</v>
      </c>
      <c r="E1508">
        <v>858.54761934499902</v>
      </c>
      <c r="F1508">
        <v>1954.55</v>
      </c>
      <c r="G1508">
        <v>-3.7841773190672301</v>
      </c>
      <c r="H1508">
        <v>-18.4295649692137</v>
      </c>
      <c r="I1508">
        <v>-3.0319591703208002</v>
      </c>
      <c r="J1508">
        <v>-1.65251970877257</v>
      </c>
      <c r="K1508">
        <v>1991.16371543532</v>
      </c>
      <c r="L1508">
        <v>1875.7138881001199</v>
      </c>
      <c r="M1508">
        <v>44.212996132823598</v>
      </c>
      <c r="N1508">
        <v>0.90705062907799405</v>
      </c>
      <c r="O1508">
        <v>31.897367680540199</v>
      </c>
      <c r="P1508">
        <v>29.013201320132001</v>
      </c>
      <c r="Q1508">
        <v>2.7361940667419E-2</v>
      </c>
    </row>
    <row r="1509" spans="1:17" hidden="1" x14ac:dyDescent="0.3">
      <c r="A1509" t="s">
        <v>3172</v>
      </c>
      <c r="B1509" t="s">
        <v>3173</v>
      </c>
      <c r="C1509" t="str">
        <f>IFERROR(VLOOKUP(Table1[[#This Row],[Ticker]],[1]!Table1[[Symbol]:[Industry]],2,FALSE),"-")</f>
        <v>-</v>
      </c>
      <c r="D1509" t="s">
        <v>659</v>
      </c>
      <c r="E1509">
        <v>856.82658949999995</v>
      </c>
      <c r="F1509">
        <v>503.45</v>
      </c>
      <c r="G1509">
        <v>43.728392399982901</v>
      </c>
      <c r="H1509">
        <v>15.189885771815799</v>
      </c>
      <c r="I1509">
        <v>13.495307938315401</v>
      </c>
      <c r="J1509">
        <v>7.0841531258384096</v>
      </c>
      <c r="K1509">
        <v>458.95537623584801</v>
      </c>
      <c r="L1509">
        <v>422.74606988568399</v>
      </c>
      <c r="M1509">
        <v>69.028576752865902</v>
      </c>
      <c r="N1509">
        <v>2.5865715710306398</v>
      </c>
      <c r="O1509">
        <v>8.8489422981428092</v>
      </c>
      <c r="P1509">
        <v>87.156133828996204</v>
      </c>
      <c r="Q1509">
        <v>6.4471519431343993E-2</v>
      </c>
    </row>
    <row r="1510" spans="1:17" hidden="1" x14ac:dyDescent="0.3">
      <c r="A1510" t="s">
        <v>3174</v>
      </c>
      <c r="B1510" t="s">
        <v>3175</v>
      </c>
      <c r="C1510" t="str">
        <f>IFERROR(VLOOKUP(Table1[[#This Row],[Ticker]],[1]!Table1[[Symbol]:[Industry]],2,FALSE),"-")</f>
        <v>-</v>
      </c>
      <c r="D1510" t="s">
        <v>278</v>
      </c>
      <c r="E1510">
        <v>853.55937383800006</v>
      </c>
      <c r="F1510">
        <v>94.87</v>
      </c>
      <c r="G1510">
        <v>-5.2402829752252504</v>
      </c>
      <c r="H1510">
        <v>6.2611513134430998</v>
      </c>
      <c r="I1510">
        <v>-17.147006943378699</v>
      </c>
      <c r="J1510">
        <v>2.3219902185142001</v>
      </c>
      <c r="K1510">
        <v>88.416805557393104</v>
      </c>
      <c r="L1510">
        <v>89.412645502901995</v>
      </c>
      <c r="M1510">
        <v>61.207546970182896</v>
      </c>
      <c r="N1510">
        <v>3.1986476190820898</v>
      </c>
      <c r="O1510">
        <v>20.164435543375099</v>
      </c>
      <c r="P1510">
        <v>25.489417989417898</v>
      </c>
      <c r="Q1510">
        <v>-6.3200572670622998E-2</v>
      </c>
    </row>
    <row r="1511" spans="1:17" hidden="1" x14ac:dyDescent="0.3">
      <c r="A1511" t="s">
        <v>3176</v>
      </c>
      <c r="B1511" t="s">
        <v>3177</v>
      </c>
      <c r="C1511" t="str">
        <f>IFERROR(VLOOKUP(Table1[[#This Row],[Ticker]],[1]!Table1[[Symbol]:[Industry]],2,FALSE),"-")</f>
        <v>-</v>
      </c>
      <c r="D1511" t="s">
        <v>1489</v>
      </c>
      <c r="E1511">
        <v>849.30003002000001</v>
      </c>
      <c r="F1511">
        <v>562.9</v>
      </c>
      <c r="G1511">
        <v>45.767700103404003</v>
      </c>
      <c r="H1511">
        <v>-3.6911031148982798</v>
      </c>
      <c r="I1511">
        <v>19.827014664556899</v>
      </c>
      <c r="J1511">
        <v>-7.2148912010030104</v>
      </c>
      <c r="K1511">
        <v>525.74248389583204</v>
      </c>
      <c r="L1511">
        <v>440.689550026007</v>
      </c>
      <c r="M1511">
        <v>53.356347781955499</v>
      </c>
      <c r="N1511">
        <v>0.45863967473608402</v>
      </c>
      <c r="O1511">
        <v>12.2757150470776</v>
      </c>
      <c r="P1511">
        <v>88.765928906773894</v>
      </c>
      <c r="Q1511">
        <v>0.101715198921759</v>
      </c>
    </row>
    <row r="1512" spans="1:17" hidden="1" x14ac:dyDescent="0.3">
      <c r="A1512" t="s">
        <v>3178</v>
      </c>
      <c r="B1512" t="s">
        <v>3179</v>
      </c>
      <c r="C1512" t="str">
        <f>IFERROR(VLOOKUP(Table1[[#This Row],[Ticker]],[1]!Table1[[Symbol]:[Industry]],2,FALSE),"-")</f>
        <v>-</v>
      </c>
      <c r="D1512" t="s">
        <v>662</v>
      </c>
      <c r="E1512">
        <v>847.58089735800002</v>
      </c>
      <c r="F1512">
        <v>79.430000000000007</v>
      </c>
      <c r="G1512">
        <v>-41.148816374559701</v>
      </c>
      <c r="H1512">
        <v>-5.7420898427142699</v>
      </c>
      <c r="I1512">
        <v>-21.449875141850299</v>
      </c>
      <c r="J1512">
        <v>-5.0706168167453702</v>
      </c>
      <c r="K1512">
        <v>81.832879280608395</v>
      </c>
      <c r="L1512">
        <v>86.883884501861999</v>
      </c>
      <c r="M1512">
        <v>42.073035858102699</v>
      </c>
      <c r="N1512">
        <v>1.1444256125718699</v>
      </c>
      <c r="O1512">
        <v>43.900289563137299</v>
      </c>
      <c r="P1512">
        <v>11.715893108298101</v>
      </c>
    </row>
    <row r="1513" spans="1:17" hidden="1" x14ac:dyDescent="0.3">
      <c r="A1513" t="s">
        <v>3180</v>
      </c>
      <c r="B1513" t="s">
        <v>3181</v>
      </c>
      <c r="C1513" t="str">
        <f>IFERROR(VLOOKUP(Table1[[#This Row],[Ticker]],[1]!Table1[[Symbol]:[Industry]],2,FALSE),"-")</f>
        <v>-</v>
      </c>
      <c r="D1513" t="s">
        <v>526</v>
      </c>
      <c r="E1513">
        <v>846.51876319999997</v>
      </c>
      <c r="F1513">
        <v>176</v>
      </c>
      <c r="G1513">
        <v>-50.267864992370797</v>
      </c>
      <c r="H1513">
        <v>-6.1818594918775602</v>
      </c>
      <c r="I1513">
        <v>-15.6752761160406</v>
      </c>
      <c r="J1513">
        <v>-3.0832378635864801</v>
      </c>
      <c r="K1513">
        <v>180.07933790528699</v>
      </c>
      <c r="L1513">
        <v>195.909266743855</v>
      </c>
      <c r="M1513">
        <v>54.683268932528499</v>
      </c>
      <c r="N1513">
        <v>0.90649387276870796</v>
      </c>
      <c r="O1513">
        <v>63.125</v>
      </c>
      <c r="P1513">
        <v>15.183246073298401</v>
      </c>
      <c r="Q1513">
        <v>9.6896906495907001E-2</v>
      </c>
    </row>
    <row r="1514" spans="1:17" hidden="1" x14ac:dyDescent="0.3">
      <c r="A1514" t="s">
        <v>3182</v>
      </c>
      <c r="B1514" t="s">
        <v>3183</v>
      </c>
      <c r="C1514" t="str">
        <f>IFERROR(VLOOKUP(Table1[[#This Row],[Ticker]],[1]!Table1[[Symbol]:[Industry]],2,FALSE),"-")</f>
        <v>-</v>
      </c>
      <c r="D1514" t="s">
        <v>230</v>
      </c>
      <c r="E1514">
        <v>846.43</v>
      </c>
      <c r="F1514">
        <v>1627.75</v>
      </c>
      <c r="G1514">
        <v>6.5918657284813502</v>
      </c>
      <c r="H1514">
        <v>5.7244161251977701</v>
      </c>
      <c r="I1514">
        <v>31.190850005210201</v>
      </c>
      <c r="J1514">
        <v>3.2207925738368801</v>
      </c>
      <c r="K1514">
        <v>1402.913422679</v>
      </c>
      <c r="L1514">
        <v>1249.8884434260101</v>
      </c>
      <c r="M1514">
        <v>80.153644939529499</v>
      </c>
      <c r="N1514">
        <v>1.1984702489933801</v>
      </c>
      <c r="O1514">
        <v>2.3437260021502002</v>
      </c>
      <c r="P1514">
        <v>73.895625233694801</v>
      </c>
      <c r="Q1514">
        <v>4.9016455920504E-2</v>
      </c>
    </row>
    <row r="1515" spans="1:17" hidden="1" x14ac:dyDescent="0.3">
      <c r="A1515" t="s">
        <v>3184</v>
      </c>
      <c r="B1515" t="s">
        <v>3185</v>
      </c>
      <c r="C1515" t="str">
        <f>IFERROR(VLOOKUP(Table1[[#This Row],[Ticker]],[1]!Table1[[Symbol]:[Industry]],2,FALSE),"-")</f>
        <v>-</v>
      </c>
      <c r="D1515" t="s">
        <v>230</v>
      </c>
      <c r="E1515">
        <v>846.35599999999999</v>
      </c>
      <c r="F1515">
        <v>1511.35</v>
      </c>
      <c r="G1515">
        <v>24.562469486101399</v>
      </c>
      <c r="H1515">
        <v>-10.266842103097799</v>
      </c>
      <c r="I1515">
        <v>-14.671661972187801</v>
      </c>
      <c r="J1515">
        <v>-5.3937900779112402</v>
      </c>
      <c r="K1515">
        <v>1510.33475382344</v>
      </c>
      <c r="L1515">
        <v>1448.8932550362199</v>
      </c>
      <c r="M1515">
        <v>51.444472936974599</v>
      </c>
      <c r="N1515">
        <v>0.81248800807876798</v>
      </c>
      <c r="O1515">
        <v>18.076554074172101</v>
      </c>
      <c r="P1515">
        <v>56.876686734482</v>
      </c>
      <c r="Q1515">
        <v>4.9305197954571001E-2</v>
      </c>
    </row>
    <row r="1516" spans="1:17" hidden="1" x14ac:dyDescent="0.3">
      <c r="A1516" t="s">
        <v>3186</v>
      </c>
      <c r="B1516" t="s">
        <v>3187</v>
      </c>
      <c r="C1516" t="str">
        <f>IFERROR(VLOOKUP(Table1[[#This Row],[Ticker]],[1]!Table1[[Symbol]:[Industry]],2,FALSE),"-")</f>
        <v>-</v>
      </c>
      <c r="D1516" t="s">
        <v>267</v>
      </c>
      <c r="E1516">
        <v>845.62665709999999</v>
      </c>
      <c r="F1516">
        <v>458.2</v>
      </c>
      <c r="G1516">
        <v>201.54856070870099</v>
      </c>
      <c r="H1516">
        <v>18.180198988950799</v>
      </c>
      <c r="I1516">
        <v>34.226137120449003</v>
      </c>
      <c r="J1516">
        <v>0.43488066103969802</v>
      </c>
      <c r="K1516">
        <v>385.18271531340002</v>
      </c>
      <c r="L1516">
        <v>309.35116345322899</v>
      </c>
      <c r="M1516">
        <v>72.079994349919005</v>
      </c>
      <c r="N1516">
        <v>0.70077532711351798</v>
      </c>
      <c r="O1516">
        <v>3.6119598428633699</v>
      </c>
      <c r="P1516">
        <v>239.15618060695701</v>
      </c>
      <c r="Q1516">
        <v>0.13037361267825001</v>
      </c>
    </row>
    <row r="1517" spans="1:17" hidden="1" x14ac:dyDescent="0.3">
      <c r="A1517" t="s">
        <v>3188</v>
      </c>
      <c r="B1517" t="s">
        <v>3189</v>
      </c>
      <c r="C1517" t="str">
        <f>IFERROR(VLOOKUP(Table1[[#This Row],[Ticker]],[1]!Table1[[Symbol]:[Industry]],2,FALSE),"-")</f>
        <v>-</v>
      </c>
      <c r="D1517" t="s">
        <v>140</v>
      </c>
      <c r="E1517">
        <v>843.93950400000006</v>
      </c>
      <c r="F1517">
        <v>16.079999999999998</v>
      </c>
      <c r="G1517">
        <v>311.98803602035701</v>
      </c>
      <c r="H1517">
        <v>-14.7312799007554</v>
      </c>
      <c r="I1517">
        <v>39.101758768163798</v>
      </c>
      <c r="J1517">
        <v>-10.861258639967</v>
      </c>
      <c r="K1517">
        <v>17.102985249445599</v>
      </c>
      <c r="L1517">
        <v>13.1025346036842</v>
      </c>
      <c r="M1517">
        <v>35.061669816096398</v>
      </c>
      <c r="N1517">
        <v>0.73224723403098102</v>
      </c>
      <c r="O1517">
        <v>36.131840796019901</v>
      </c>
      <c r="P1517">
        <v>421.51351351351298</v>
      </c>
    </row>
    <row r="1518" spans="1:17" hidden="1" x14ac:dyDescent="0.3">
      <c r="A1518" t="s">
        <v>3190</v>
      </c>
      <c r="B1518" t="s">
        <v>3191</v>
      </c>
      <c r="C1518" t="str">
        <f>IFERROR(VLOOKUP(Table1[[#This Row],[Ticker]],[1]!Table1[[Symbol]:[Industry]],2,FALSE),"-")</f>
        <v>-</v>
      </c>
      <c r="D1518" t="s">
        <v>391</v>
      </c>
      <c r="E1518">
        <v>842.81050000000005</v>
      </c>
      <c r="F1518">
        <v>791</v>
      </c>
      <c r="G1518">
        <v>117.50146685870899</v>
      </c>
      <c r="H1518">
        <v>-5.9516329211525498</v>
      </c>
      <c r="I1518">
        <v>81.277337295739002</v>
      </c>
      <c r="J1518">
        <v>0.44680826405724799</v>
      </c>
      <c r="K1518">
        <v>773.51694960115799</v>
      </c>
      <c r="L1518">
        <v>583.53432305428601</v>
      </c>
      <c r="M1518">
        <v>45.901793207833599</v>
      </c>
      <c r="N1518">
        <v>0.75174455085341896</v>
      </c>
      <c r="O1518">
        <v>24.064475347661102</v>
      </c>
      <c r="P1518">
        <v>168.09015421115001</v>
      </c>
      <c r="Q1518">
        <v>0.154111547198163</v>
      </c>
    </row>
    <row r="1519" spans="1:17" hidden="1" x14ac:dyDescent="0.3">
      <c r="A1519" t="s">
        <v>3192</v>
      </c>
      <c r="B1519" t="s">
        <v>3193</v>
      </c>
      <c r="C1519" t="str">
        <f>IFERROR(VLOOKUP(Table1[[#This Row],[Ticker]],[1]!Table1[[Symbol]:[Industry]],2,FALSE),"-")</f>
        <v>-</v>
      </c>
      <c r="D1519" t="s">
        <v>378</v>
      </c>
      <c r="E1519">
        <v>842.46519739200005</v>
      </c>
      <c r="F1519">
        <v>249.27</v>
      </c>
      <c r="G1519">
        <v>17.863207199120399</v>
      </c>
      <c r="H1519">
        <v>3.1771880621255102</v>
      </c>
      <c r="I1519">
        <v>-15.215680790680301</v>
      </c>
      <c r="J1519">
        <v>-12.334986746136799</v>
      </c>
      <c r="K1519">
        <v>242.20694406195801</v>
      </c>
      <c r="L1519">
        <v>232.85177223720601</v>
      </c>
      <c r="M1519">
        <v>44.405376208350702</v>
      </c>
      <c r="N1519">
        <v>1.6518365322022199</v>
      </c>
      <c r="O1519">
        <v>16.339711958919999</v>
      </c>
      <c r="P1519">
        <v>50.4799275581044</v>
      </c>
    </row>
    <row r="1520" spans="1:17" hidden="1" x14ac:dyDescent="0.3">
      <c r="A1520" t="s">
        <v>3194</v>
      </c>
      <c r="B1520" t="s">
        <v>3195</v>
      </c>
      <c r="C1520" t="str">
        <f>IFERROR(VLOOKUP(Table1[[#This Row],[Ticker]],[1]!Table1[[Symbol]:[Industry]],2,FALSE),"-")</f>
        <v>-</v>
      </c>
      <c r="D1520" t="s">
        <v>542</v>
      </c>
      <c r="E1520">
        <v>839.77834415999996</v>
      </c>
      <c r="F1520">
        <v>624.45000000000005</v>
      </c>
      <c r="G1520">
        <v>27.210126414572599</v>
      </c>
      <c r="H1520">
        <v>20.545530500344199</v>
      </c>
      <c r="I1520">
        <v>7.12973311579767</v>
      </c>
      <c r="J1520">
        <v>-2.1214683925592999</v>
      </c>
      <c r="K1520">
        <v>567.61388189259299</v>
      </c>
      <c r="L1520">
        <v>501.17006692238101</v>
      </c>
      <c r="M1520">
        <v>53.4150033494114</v>
      </c>
      <c r="N1520">
        <v>2.9140861236960101</v>
      </c>
      <c r="O1520">
        <v>19.016734726559299</v>
      </c>
      <c r="P1520">
        <v>89.284631706577699</v>
      </c>
      <c r="Q1520">
        <v>9.7484529812286003E-2</v>
      </c>
    </row>
    <row r="1521" spans="1:17" hidden="1" x14ac:dyDescent="0.3">
      <c r="A1521" t="s">
        <v>3196</v>
      </c>
      <c r="B1521" t="s">
        <v>3197</v>
      </c>
      <c r="C1521" t="str">
        <f>IFERROR(VLOOKUP(Table1[[#This Row],[Ticker]],[1]!Table1[[Symbol]:[Industry]],2,FALSE),"-")</f>
        <v>-</v>
      </c>
      <c r="D1521" t="s">
        <v>414</v>
      </c>
      <c r="E1521">
        <v>836.88768000000005</v>
      </c>
      <c r="F1521">
        <v>8.5500000000000007</v>
      </c>
      <c r="G1521">
        <v>245.18171190968499</v>
      </c>
      <c r="H1521">
        <v>-13.6274703331803</v>
      </c>
      <c r="I1521">
        <v>52.609056424068299</v>
      </c>
      <c r="J1521">
        <v>-6.6223266107081402</v>
      </c>
      <c r="K1521">
        <v>9.0296928406612302</v>
      </c>
      <c r="L1521">
        <v>7.7739794027745601</v>
      </c>
      <c r="M1521">
        <v>26.5820441923461</v>
      </c>
      <c r="N1521">
        <v>0.82403616569357696</v>
      </c>
      <c r="O1521">
        <v>81.871345029239706</v>
      </c>
      <c r="P1521">
        <v>290.41095890410901</v>
      </c>
      <c r="Q1521">
        <v>0.16262850078653099</v>
      </c>
    </row>
    <row r="1522" spans="1:17" hidden="1" x14ac:dyDescent="0.3">
      <c r="A1522" t="s">
        <v>3198</v>
      </c>
      <c r="B1522" t="s">
        <v>3199</v>
      </c>
      <c r="C1522" t="str">
        <f>IFERROR(VLOOKUP(Table1[[#This Row],[Ticker]],[1]!Table1[[Symbol]:[Industry]],2,FALSE),"-")</f>
        <v>-</v>
      </c>
      <c r="D1522" t="s">
        <v>230</v>
      </c>
      <c r="E1522">
        <v>828.80366871000001</v>
      </c>
      <c r="F1522">
        <v>439.9</v>
      </c>
      <c r="G1522">
        <v>85.034693067014103</v>
      </c>
      <c r="H1522">
        <v>36.922296195093203</v>
      </c>
      <c r="I1522">
        <v>101.344025159037</v>
      </c>
      <c r="J1522">
        <v>0.37418504840045402</v>
      </c>
      <c r="K1522">
        <v>352.45891216475002</v>
      </c>
      <c r="M1522">
        <v>63.116543733792099</v>
      </c>
      <c r="N1522">
        <v>1.58186850429281</v>
      </c>
      <c r="O1522">
        <v>11.3889520345533</v>
      </c>
      <c r="P1522">
        <v>125.58974358974299</v>
      </c>
    </row>
    <row r="1523" spans="1:17" hidden="1" x14ac:dyDescent="0.3">
      <c r="A1523" t="s">
        <v>3200</v>
      </c>
      <c r="B1523" t="s">
        <v>3201</v>
      </c>
      <c r="C1523" t="str">
        <f>IFERROR(VLOOKUP(Table1[[#This Row],[Ticker]],[1]!Table1[[Symbol]:[Industry]],2,FALSE),"-")</f>
        <v>-</v>
      </c>
      <c r="E1523">
        <v>827.49687620600002</v>
      </c>
      <c r="F1523">
        <v>67.34</v>
      </c>
      <c r="G1523">
        <v>211.155720893157</v>
      </c>
      <c r="H1523">
        <v>-1.70729388667563</v>
      </c>
      <c r="I1523">
        <v>37.330261145272999</v>
      </c>
      <c r="J1523">
        <v>-0.79603240678613896</v>
      </c>
      <c r="K1523">
        <v>62.109775287984398</v>
      </c>
      <c r="L1523">
        <v>51.967677719571398</v>
      </c>
      <c r="M1523">
        <v>64.416856136846604</v>
      </c>
      <c r="N1523">
        <v>1.4037336910474001</v>
      </c>
      <c r="O1523">
        <v>3.9501039501039501</v>
      </c>
      <c r="P1523">
        <v>288.12680115273702</v>
      </c>
      <c r="Q1523">
        <v>2.6722580639738001E-2</v>
      </c>
    </row>
    <row r="1524" spans="1:17" hidden="1" x14ac:dyDescent="0.3">
      <c r="A1524" t="s">
        <v>3202</v>
      </c>
      <c r="B1524" t="s">
        <v>3203</v>
      </c>
      <c r="C1524" t="str">
        <f>IFERROR(VLOOKUP(Table1[[#This Row],[Ticker]],[1]!Table1[[Symbol]:[Industry]],2,FALSE),"-")</f>
        <v>-</v>
      </c>
      <c r="D1524" t="s">
        <v>109</v>
      </c>
      <c r="E1524">
        <v>825.64041015999999</v>
      </c>
      <c r="F1524">
        <v>640.1</v>
      </c>
      <c r="G1524">
        <v>133.08909469621901</v>
      </c>
      <c r="H1524">
        <v>-8.64658104792111</v>
      </c>
      <c r="I1524">
        <v>94.705322114707997</v>
      </c>
      <c r="J1524">
        <v>-3.2296854265752999</v>
      </c>
      <c r="K1524">
        <v>614.54398215349102</v>
      </c>
      <c r="L1524">
        <v>469.94629021085899</v>
      </c>
      <c r="M1524">
        <v>47.568590779479401</v>
      </c>
      <c r="N1524">
        <v>0.40402630029148001</v>
      </c>
      <c r="O1524">
        <v>24.3946258397125</v>
      </c>
      <c r="P1524">
        <v>165.28328367928299</v>
      </c>
      <c r="Q1524">
        <v>0.14973310754065</v>
      </c>
    </row>
    <row r="1525" spans="1:17" hidden="1" x14ac:dyDescent="0.3">
      <c r="A1525" t="s">
        <v>3204</v>
      </c>
      <c r="B1525" t="s">
        <v>3205</v>
      </c>
      <c r="C1525" t="str">
        <f>IFERROR(VLOOKUP(Table1[[#This Row],[Ticker]],[1]!Table1[[Symbol]:[Industry]],2,FALSE),"-")</f>
        <v>-</v>
      </c>
      <c r="D1525" t="s">
        <v>3206</v>
      </c>
      <c r="E1525">
        <v>823.45789824999997</v>
      </c>
      <c r="F1525">
        <v>329.5</v>
      </c>
      <c r="G1525">
        <v>193.65638128053899</v>
      </c>
      <c r="H1525">
        <v>51.949592458724098</v>
      </c>
      <c r="I1525">
        <v>209.96571337256199</v>
      </c>
      <c r="J1525">
        <v>5.7347009374600404</v>
      </c>
      <c r="K1525">
        <v>218.17261110568501</v>
      </c>
      <c r="M1525">
        <v>84.850554504233997</v>
      </c>
      <c r="N1525">
        <v>1.04211520302171</v>
      </c>
      <c r="O1525">
        <v>6.20637329286797</v>
      </c>
      <c r="P1525">
        <v>246.84210526315701</v>
      </c>
    </row>
    <row r="1526" spans="1:17" hidden="1" x14ac:dyDescent="0.3">
      <c r="A1526" t="s">
        <v>3207</v>
      </c>
      <c r="B1526" t="s">
        <v>3208</v>
      </c>
      <c r="C1526" t="str">
        <f>IFERROR(VLOOKUP(Table1[[#This Row],[Ticker]],[1]!Table1[[Symbol]:[Industry]],2,FALSE),"-")</f>
        <v>-</v>
      </c>
      <c r="D1526" t="s">
        <v>267</v>
      </c>
      <c r="E1526">
        <v>823.42388889999995</v>
      </c>
      <c r="F1526">
        <v>1350.5</v>
      </c>
      <c r="G1526">
        <v>58.709060657288198</v>
      </c>
      <c r="H1526">
        <v>-1.6387599554122501</v>
      </c>
      <c r="I1526">
        <v>3.9397887677371899</v>
      </c>
      <c r="J1526">
        <v>6.3505031198627497</v>
      </c>
      <c r="K1526">
        <v>1191.0285793380599</v>
      </c>
      <c r="L1526">
        <v>1108.33404103258</v>
      </c>
      <c r="M1526">
        <v>73.567166247208803</v>
      </c>
      <c r="N1526">
        <v>3.25415516712664</v>
      </c>
      <c r="O1526">
        <v>20.7700851536468</v>
      </c>
      <c r="P1526">
        <v>98.895434462444697</v>
      </c>
      <c r="Q1526">
        <v>8.2890073033112993E-2</v>
      </c>
    </row>
    <row r="1527" spans="1:17" hidden="1" x14ac:dyDescent="0.3">
      <c r="A1527" t="s">
        <v>3209</v>
      </c>
      <c r="B1527" t="s">
        <v>3210</v>
      </c>
      <c r="C1527" t="str">
        <f>IFERROR(VLOOKUP(Table1[[#This Row],[Ticker]],[1]!Table1[[Symbol]:[Industry]],2,FALSE),"-")</f>
        <v>-</v>
      </c>
      <c r="D1527" t="s">
        <v>230</v>
      </c>
      <c r="E1527">
        <v>822.6</v>
      </c>
      <c r="F1527">
        <v>1828</v>
      </c>
      <c r="G1527">
        <v>164.757322510759</v>
      </c>
      <c r="H1527">
        <v>-9.1333212316994103</v>
      </c>
      <c r="I1527">
        <v>73.226181501585302</v>
      </c>
      <c r="J1527">
        <v>-5.3643187048323702</v>
      </c>
      <c r="K1527">
        <v>1831.85540010212</v>
      </c>
      <c r="L1527">
        <v>1422.87972751555</v>
      </c>
      <c r="M1527">
        <v>39.244839444349097</v>
      </c>
      <c r="N1527">
        <v>0.16502770475992301</v>
      </c>
      <c r="O1527">
        <v>14.8796498905908</v>
      </c>
      <c r="P1527">
        <v>194.83870967741899</v>
      </c>
      <c r="Q1527">
        <v>0.115898846495087</v>
      </c>
    </row>
    <row r="1528" spans="1:17" hidden="1" x14ac:dyDescent="0.3">
      <c r="A1528" t="s">
        <v>3211</v>
      </c>
      <c r="B1528" t="s">
        <v>3212</v>
      </c>
      <c r="C1528" t="str">
        <f>IFERROR(VLOOKUP(Table1[[#This Row],[Ticker]],[1]!Table1[[Symbol]:[Industry]],2,FALSE),"-")</f>
        <v>-</v>
      </c>
      <c r="D1528" t="s">
        <v>495</v>
      </c>
      <c r="E1528">
        <v>820.69874565400005</v>
      </c>
      <c r="F1528">
        <v>133.99</v>
      </c>
      <c r="G1528">
        <v>-20.5526716896543</v>
      </c>
      <c r="H1528">
        <v>-6.3326375064326603</v>
      </c>
      <c r="I1528">
        <v>-30.681578119535299</v>
      </c>
      <c r="J1528">
        <v>-2.34695454352428</v>
      </c>
      <c r="K1528">
        <v>135.6967882717</v>
      </c>
      <c r="L1528">
        <v>144.11063285290999</v>
      </c>
      <c r="M1528">
        <v>50.180586948110502</v>
      </c>
      <c r="N1528">
        <v>1.53795447902605</v>
      </c>
      <c r="O1528">
        <v>51.130681394133802</v>
      </c>
      <c r="P1528">
        <v>19.261237205162399</v>
      </c>
      <c r="Q1528">
        <v>-0.13500116444836899</v>
      </c>
    </row>
    <row r="1529" spans="1:17" hidden="1" x14ac:dyDescent="0.3">
      <c r="A1529" t="s">
        <v>3213</v>
      </c>
      <c r="B1529" t="s">
        <v>3214</v>
      </c>
      <c r="C1529" t="str">
        <f>IFERROR(VLOOKUP(Table1[[#This Row],[Ticker]],[1]!Table1[[Symbol]:[Industry]],2,FALSE),"-")</f>
        <v>-</v>
      </c>
      <c r="D1529" t="s">
        <v>230</v>
      </c>
      <c r="E1529">
        <v>816.48133840000003</v>
      </c>
      <c r="F1529">
        <v>168.35</v>
      </c>
      <c r="G1529">
        <v>3.59333524374683</v>
      </c>
      <c r="H1529">
        <v>32.808996020639803</v>
      </c>
      <c r="I1529">
        <v>34.693799059822602</v>
      </c>
      <c r="J1529">
        <v>6.5479538948322302</v>
      </c>
      <c r="K1529">
        <v>132.369949817882</v>
      </c>
      <c r="M1529">
        <v>88.809820435888</v>
      </c>
      <c r="N1529">
        <v>2.8481082011648802</v>
      </c>
      <c r="O1529">
        <v>1.66320166320166</v>
      </c>
      <c r="P1529">
        <v>57.189542483660098</v>
      </c>
    </row>
    <row r="1530" spans="1:17" hidden="1" x14ac:dyDescent="0.3">
      <c r="A1530" t="s">
        <v>3215</v>
      </c>
      <c r="B1530" t="s">
        <v>3216</v>
      </c>
      <c r="C1530" t="str">
        <f>IFERROR(VLOOKUP(Table1[[#This Row],[Ticker]],[1]!Table1[[Symbol]:[Industry]],2,FALSE),"-")</f>
        <v>-</v>
      </c>
      <c r="D1530" t="s">
        <v>278</v>
      </c>
      <c r="E1530">
        <v>815.84648960000004</v>
      </c>
      <c r="F1530">
        <v>138.63999999999999</v>
      </c>
      <c r="G1530">
        <v>57.804283602562101</v>
      </c>
      <c r="H1530">
        <v>-1.94082242496239</v>
      </c>
      <c r="I1530">
        <v>-13.3986278232247</v>
      </c>
      <c r="J1530">
        <v>-4.6024540033180799</v>
      </c>
      <c r="K1530">
        <v>133.988583214691</v>
      </c>
      <c r="L1530">
        <v>128.85871746222301</v>
      </c>
      <c r="M1530">
        <v>55.822434848175902</v>
      </c>
      <c r="N1530">
        <v>1.63961038831044</v>
      </c>
      <c r="O1530">
        <v>22.6197345643393</v>
      </c>
      <c r="P1530">
        <v>84.853333333333296</v>
      </c>
      <c r="Q1530">
        <v>0.109253852613395</v>
      </c>
    </row>
    <row r="1531" spans="1:17" hidden="1" x14ac:dyDescent="0.3">
      <c r="A1531" t="s">
        <v>3217</v>
      </c>
      <c r="B1531" t="s">
        <v>3218</v>
      </c>
      <c r="C1531" t="str">
        <f>IFERROR(VLOOKUP(Table1[[#This Row],[Ticker]],[1]!Table1[[Symbol]:[Industry]],2,FALSE),"-")</f>
        <v>-</v>
      </c>
      <c r="D1531" t="s">
        <v>535</v>
      </c>
      <c r="E1531">
        <v>813.46356090699999</v>
      </c>
      <c r="F1531">
        <v>155.71</v>
      </c>
      <c r="G1531">
        <v>66.631167082843007</v>
      </c>
      <c r="H1531">
        <v>-1.96777798921859</v>
      </c>
      <c r="I1531">
        <v>20.490788461971601</v>
      </c>
      <c r="J1531">
        <v>1.0470708838051099</v>
      </c>
      <c r="K1531">
        <v>142.84413463601101</v>
      </c>
      <c r="L1531">
        <v>127.559897659472</v>
      </c>
      <c r="M1531">
        <v>82.223483968054794</v>
      </c>
      <c r="N1531">
        <v>1.1486184045600201</v>
      </c>
      <c r="O1531">
        <v>10.365422901547699</v>
      </c>
      <c r="P1531">
        <v>110.134952766531</v>
      </c>
      <c r="Q1531">
        <v>2.1120380559685001E-2</v>
      </c>
    </row>
    <row r="1532" spans="1:17" hidden="1" x14ac:dyDescent="0.3">
      <c r="A1532" t="s">
        <v>3219</v>
      </c>
      <c r="B1532" t="s">
        <v>3220</v>
      </c>
      <c r="C1532" t="str">
        <f>IFERROR(VLOOKUP(Table1[[#This Row],[Ticker]],[1]!Table1[[Symbol]:[Industry]],2,FALSE),"-")</f>
        <v>-</v>
      </c>
      <c r="D1532" t="s">
        <v>1514</v>
      </c>
      <c r="E1532">
        <v>812.88754207800002</v>
      </c>
      <c r="F1532">
        <v>230.82</v>
      </c>
      <c r="G1532">
        <v>-4.84900829572749</v>
      </c>
      <c r="H1532">
        <v>-8.1839160466047094</v>
      </c>
      <c r="I1532">
        <v>-22.433743652020599</v>
      </c>
      <c r="J1532">
        <v>-0.48999896036186402</v>
      </c>
      <c r="K1532">
        <v>234.923113235523</v>
      </c>
      <c r="L1532">
        <v>241.48199439986101</v>
      </c>
      <c r="M1532">
        <v>45.316794797670703</v>
      </c>
      <c r="N1532">
        <v>1.56351969562767</v>
      </c>
      <c r="O1532">
        <v>45.134737024521201</v>
      </c>
      <c r="P1532">
        <v>23.400160384923801</v>
      </c>
      <c r="Q1532">
        <v>5.9138746724246002E-2</v>
      </c>
    </row>
    <row r="1533" spans="1:17" hidden="1" x14ac:dyDescent="0.3">
      <c r="A1533" t="s">
        <v>3221</v>
      </c>
      <c r="B1533" t="s">
        <v>3222</v>
      </c>
      <c r="C1533" t="str">
        <f>IFERROR(VLOOKUP(Table1[[#This Row],[Ticker]],[1]!Table1[[Symbol]:[Industry]],2,FALSE),"-")</f>
        <v>-</v>
      </c>
      <c r="D1533" t="s">
        <v>89</v>
      </c>
      <c r="E1533">
        <v>811.99833318900005</v>
      </c>
      <c r="F1533">
        <v>90.21</v>
      </c>
      <c r="G1533">
        <v>17.203537650201401</v>
      </c>
      <c r="H1533">
        <v>2.32174037375166</v>
      </c>
      <c r="I1533">
        <v>-26.526508706856401</v>
      </c>
      <c r="J1533">
        <v>-5.4378248961396096</v>
      </c>
      <c r="K1533">
        <v>92.070011681990195</v>
      </c>
      <c r="L1533">
        <v>91.227609474704593</v>
      </c>
      <c r="M1533">
        <v>49.521886796656297</v>
      </c>
      <c r="N1533">
        <v>1.5927137142207799</v>
      </c>
      <c r="O1533">
        <v>54.417470346968202</v>
      </c>
      <c r="P1533">
        <v>55.803108808290098</v>
      </c>
      <c r="Q1533">
        <v>5.4126946910679997E-3</v>
      </c>
    </row>
    <row r="1534" spans="1:17" hidden="1" x14ac:dyDescent="0.3">
      <c r="A1534" t="s">
        <v>3223</v>
      </c>
      <c r="B1534" t="s">
        <v>3224</v>
      </c>
      <c r="C1534" t="str">
        <f>IFERROR(VLOOKUP(Table1[[#This Row],[Ticker]],[1]!Table1[[Symbol]:[Industry]],2,FALSE),"-")</f>
        <v>-</v>
      </c>
      <c r="D1534" t="s">
        <v>278</v>
      </c>
      <c r="E1534">
        <v>808.99765016000003</v>
      </c>
      <c r="F1534">
        <v>809.8</v>
      </c>
      <c r="G1534">
        <v>-23.253425668865699</v>
      </c>
      <c r="H1534">
        <v>2.2611108714883801</v>
      </c>
      <c r="I1534">
        <v>-12.2923588414451</v>
      </c>
      <c r="J1534">
        <v>-9.0211923175565492</v>
      </c>
      <c r="K1534">
        <v>730.94854170702604</v>
      </c>
      <c r="L1534">
        <v>757.56271083014406</v>
      </c>
      <c r="M1534">
        <v>71.955415517251097</v>
      </c>
      <c r="N1534">
        <v>2.5298124012045502</v>
      </c>
      <c r="O1534">
        <v>15.936033588540299</v>
      </c>
      <c r="P1534">
        <v>37.021996615905202</v>
      </c>
      <c r="Q1534">
        <v>-8.6990114633700003E-2</v>
      </c>
    </row>
    <row r="1535" spans="1:17" hidden="1" x14ac:dyDescent="0.3">
      <c r="A1535" t="s">
        <v>3225</v>
      </c>
      <c r="B1535" t="s">
        <v>3226</v>
      </c>
      <c r="C1535" t="str">
        <f>IFERROR(VLOOKUP(Table1[[#This Row],[Ticker]],[1]!Table1[[Symbol]:[Industry]],2,FALSE),"-")</f>
        <v>-</v>
      </c>
      <c r="D1535" t="s">
        <v>613</v>
      </c>
      <c r="E1535">
        <v>808.40762400000006</v>
      </c>
      <c r="F1535">
        <v>420.45</v>
      </c>
      <c r="G1535">
        <v>21.932781015781998</v>
      </c>
      <c r="H1535">
        <v>9.6411382705631308</v>
      </c>
      <c r="I1535">
        <v>0.36754103338167798</v>
      </c>
      <c r="J1535">
        <v>-4.0076062678077804</v>
      </c>
      <c r="K1535">
        <v>375.03814566790601</v>
      </c>
      <c r="L1535">
        <v>334.67265837640798</v>
      </c>
      <c r="M1535">
        <v>59.317893493955197</v>
      </c>
      <c r="N1535">
        <v>1.38804433801676</v>
      </c>
      <c r="O1535">
        <v>6.0649304316803399</v>
      </c>
      <c r="P1535">
        <v>85.957540911101205</v>
      </c>
    </row>
    <row r="1536" spans="1:17" hidden="1" x14ac:dyDescent="0.3">
      <c r="A1536" t="s">
        <v>3227</v>
      </c>
      <c r="B1536" t="s">
        <v>3228</v>
      </c>
      <c r="C1536" t="str">
        <f>IFERROR(VLOOKUP(Table1[[#This Row],[Ticker]],[1]!Table1[[Symbol]:[Industry]],2,FALSE),"-")</f>
        <v>-</v>
      </c>
      <c r="D1536" t="s">
        <v>92</v>
      </c>
      <c r="E1536">
        <v>806.37281208000002</v>
      </c>
      <c r="F1536">
        <v>120.84</v>
      </c>
      <c r="G1536">
        <v>15.607287357255499</v>
      </c>
      <c r="H1536">
        <v>2.6598639355976998</v>
      </c>
      <c r="I1536">
        <v>-15.915533739866</v>
      </c>
      <c r="J1536">
        <v>-1.3437615909745499</v>
      </c>
      <c r="K1536">
        <v>114.52182912260299</v>
      </c>
      <c r="L1536">
        <v>113.230744473681</v>
      </c>
      <c r="M1536">
        <v>60.477927257644602</v>
      </c>
      <c r="N1536">
        <v>1.98055886971203</v>
      </c>
      <c r="O1536">
        <v>19.952002648129699</v>
      </c>
      <c r="P1536">
        <v>47.365853658536501</v>
      </c>
      <c r="Q1536">
        <v>2.5360755834715001E-2</v>
      </c>
    </row>
    <row r="1537" spans="1:17" hidden="1" x14ac:dyDescent="0.3">
      <c r="A1537" t="s">
        <v>3229</v>
      </c>
      <c r="B1537" t="s">
        <v>3230</v>
      </c>
      <c r="C1537" t="str">
        <f>IFERROR(VLOOKUP(Table1[[#This Row],[Ticker]],[1]!Table1[[Symbol]:[Industry]],2,FALSE),"-")</f>
        <v>-</v>
      </c>
      <c r="D1537" t="s">
        <v>391</v>
      </c>
      <c r="E1537">
        <v>805.32693359999996</v>
      </c>
      <c r="F1537">
        <v>103.6</v>
      </c>
      <c r="G1537">
        <v>-16.426664831039702</v>
      </c>
      <c r="H1537">
        <v>-4.0800234215354996</v>
      </c>
      <c r="I1537">
        <v>-34.737882351441797</v>
      </c>
      <c r="J1537">
        <v>-6.7988868816857702</v>
      </c>
      <c r="K1537">
        <v>116.046817475932</v>
      </c>
      <c r="L1537">
        <v>121.885106186046</v>
      </c>
      <c r="M1537">
        <v>31.474963709087099</v>
      </c>
      <c r="N1537">
        <v>0.18179334669810801</v>
      </c>
      <c r="O1537">
        <v>58.976833976833902</v>
      </c>
      <c r="P1537">
        <v>13.821138211382101</v>
      </c>
      <c r="Q1537">
        <v>-4.2330456045269998E-2</v>
      </c>
    </row>
    <row r="1538" spans="1:17" hidden="1" x14ac:dyDescent="0.3">
      <c r="A1538" t="s">
        <v>3231</v>
      </c>
      <c r="B1538" t="s">
        <v>3232</v>
      </c>
      <c r="C1538" t="str">
        <f>IFERROR(VLOOKUP(Table1[[#This Row],[Ticker]],[1]!Table1[[Symbol]:[Industry]],2,FALSE),"-")</f>
        <v>-</v>
      </c>
      <c r="D1538" t="s">
        <v>218</v>
      </c>
      <c r="E1538">
        <v>799.05045270000005</v>
      </c>
      <c r="F1538">
        <v>31.83</v>
      </c>
      <c r="G1538">
        <v>69.851250205552702</v>
      </c>
      <c r="H1538">
        <v>-8.4207477730821605</v>
      </c>
      <c r="I1538">
        <v>-61.771083691679401</v>
      </c>
      <c r="J1538">
        <v>-1.8554836262983301</v>
      </c>
      <c r="K1538">
        <v>33.142010366426398</v>
      </c>
      <c r="L1538">
        <v>31.9282826164062</v>
      </c>
      <c r="M1538">
        <v>44.385330027000798</v>
      </c>
      <c r="N1538">
        <v>0.61836861818293398</v>
      </c>
      <c r="O1538">
        <v>127.395538799874</v>
      </c>
      <c r="P1538">
        <v>136.30289532293901</v>
      </c>
      <c r="Q1538">
        <v>0.14272407901943099</v>
      </c>
    </row>
    <row r="1539" spans="1:17" hidden="1" x14ac:dyDescent="0.3">
      <c r="A1539" t="s">
        <v>3233</v>
      </c>
      <c r="B1539" t="s">
        <v>3234</v>
      </c>
      <c r="C1539" t="str">
        <f>IFERROR(VLOOKUP(Table1[[#This Row],[Ticker]],[1]!Table1[[Symbol]:[Industry]],2,FALSE),"-")</f>
        <v>-</v>
      </c>
      <c r="D1539" t="s">
        <v>140</v>
      </c>
      <c r="E1539">
        <v>797.46878541499996</v>
      </c>
      <c r="F1539">
        <v>381.35</v>
      </c>
      <c r="G1539">
        <v>87.623991191274399</v>
      </c>
      <c r="H1539">
        <v>10.5549429981691</v>
      </c>
      <c r="I1539">
        <v>55.917490908973399</v>
      </c>
      <c r="J1539">
        <v>1.65861524980548</v>
      </c>
      <c r="K1539">
        <v>335.008734244724</v>
      </c>
      <c r="L1539">
        <v>270.25233775764599</v>
      </c>
      <c r="M1539">
        <v>59.456608918869598</v>
      </c>
      <c r="N1539">
        <v>1.2787296554844401</v>
      </c>
      <c r="O1539">
        <v>7.4734495869935804</v>
      </c>
      <c r="P1539">
        <v>134.966112138016</v>
      </c>
      <c r="Q1539">
        <v>8.1435683166238004E-2</v>
      </c>
    </row>
    <row r="1540" spans="1:17" hidden="1" x14ac:dyDescent="0.3">
      <c r="A1540" t="s">
        <v>3235</v>
      </c>
      <c r="B1540" t="s">
        <v>3236</v>
      </c>
      <c r="C1540" t="str">
        <f>IFERROR(VLOOKUP(Table1[[#This Row],[Ticker]],[1]!Table1[[Symbol]:[Industry]],2,FALSE),"-")</f>
        <v>-</v>
      </c>
      <c r="E1540">
        <v>787.52880440000001</v>
      </c>
      <c r="F1540">
        <v>299</v>
      </c>
      <c r="G1540">
        <v>30.728220612198701</v>
      </c>
      <c r="H1540">
        <v>9.4311940377456907</v>
      </c>
      <c r="I1540">
        <v>16.904794706623498</v>
      </c>
      <c r="J1540">
        <v>-6.1485661505701898</v>
      </c>
      <c r="K1540">
        <v>268.77429932580901</v>
      </c>
      <c r="L1540">
        <v>247.451508364999</v>
      </c>
      <c r="M1540">
        <v>59.8764261791679</v>
      </c>
      <c r="N1540">
        <v>0.62411808118081102</v>
      </c>
      <c r="O1540">
        <v>13.377926421404601</v>
      </c>
      <c r="P1540">
        <v>68.545659526493694</v>
      </c>
    </row>
    <row r="1541" spans="1:17" hidden="1" x14ac:dyDescent="0.3">
      <c r="A1541" t="s">
        <v>3237</v>
      </c>
      <c r="B1541" t="s">
        <v>3238</v>
      </c>
      <c r="C1541" t="str">
        <f>IFERROR(VLOOKUP(Table1[[#This Row],[Ticker]],[1]!Table1[[Symbol]:[Industry]],2,FALSE),"-")</f>
        <v>-</v>
      </c>
      <c r="D1541" t="s">
        <v>129</v>
      </c>
      <c r="E1541">
        <v>786.77099999999996</v>
      </c>
      <c r="F1541">
        <v>690.15</v>
      </c>
      <c r="G1541">
        <v>290.29921014916698</v>
      </c>
      <c r="H1541">
        <v>-16.563975157600701</v>
      </c>
      <c r="I1541">
        <v>54.426215642802298</v>
      </c>
      <c r="J1541">
        <v>-8.7549655673143292</v>
      </c>
      <c r="K1541">
        <v>711.40022714888698</v>
      </c>
      <c r="L1541">
        <v>503.29901204452398</v>
      </c>
      <c r="M1541">
        <v>22.4465263246692</v>
      </c>
      <c r="N1541">
        <v>0.49375359916903999</v>
      </c>
      <c r="O1541">
        <v>37.7961312758096</v>
      </c>
      <c r="P1541">
        <v>345.258064516128</v>
      </c>
      <c r="Q1541">
        <v>0.19584209090448201</v>
      </c>
    </row>
    <row r="1542" spans="1:17" hidden="1" x14ac:dyDescent="0.3">
      <c r="A1542" t="s">
        <v>3239</v>
      </c>
      <c r="B1542" t="s">
        <v>3240</v>
      </c>
      <c r="C1542" t="str">
        <f>IFERROR(VLOOKUP(Table1[[#This Row],[Ticker]],[1]!Table1[[Symbol]:[Industry]],2,FALSE),"-")</f>
        <v>-</v>
      </c>
      <c r="D1542" t="s">
        <v>197</v>
      </c>
      <c r="E1542">
        <v>785.79287999999997</v>
      </c>
      <c r="F1542">
        <v>140.22</v>
      </c>
      <c r="G1542">
        <v>-24.616306202305601</v>
      </c>
      <c r="H1542">
        <v>7.9814053911796297</v>
      </c>
      <c r="I1542">
        <v>-5.5281461791536701</v>
      </c>
      <c r="J1542">
        <v>7.7461151994562396</v>
      </c>
      <c r="K1542">
        <v>128.190538093214</v>
      </c>
      <c r="L1542">
        <v>129.44007370036701</v>
      </c>
      <c r="M1542">
        <v>61.403183692367598</v>
      </c>
      <c r="N1542">
        <v>3.2638470888461901</v>
      </c>
      <c r="O1542">
        <v>18.670660390814401</v>
      </c>
      <c r="P1542">
        <v>29.713228492136899</v>
      </c>
      <c r="Q1542">
        <v>5.3143220288115002E-2</v>
      </c>
    </row>
    <row r="1543" spans="1:17" hidden="1" x14ac:dyDescent="0.3">
      <c r="A1543" t="s">
        <v>3241</v>
      </c>
      <c r="B1543" t="s">
        <v>3242</v>
      </c>
      <c r="C1543" t="str">
        <f>IFERROR(VLOOKUP(Table1[[#This Row],[Ticker]],[1]!Table1[[Symbol]:[Industry]],2,FALSE),"-")</f>
        <v>-</v>
      </c>
      <c r="D1543" t="s">
        <v>230</v>
      </c>
      <c r="E1543">
        <v>784.81795109999996</v>
      </c>
      <c r="F1543">
        <v>424.3</v>
      </c>
      <c r="G1543">
        <v>96.934812183356598</v>
      </c>
      <c r="H1543">
        <v>-0.18945707610111701</v>
      </c>
      <c r="I1543">
        <v>4.1801767815964697</v>
      </c>
      <c r="J1543">
        <v>-11.2301083123994</v>
      </c>
      <c r="K1543">
        <v>417.91067282941299</v>
      </c>
      <c r="L1543">
        <v>344.94379226955198</v>
      </c>
      <c r="M1543">
        <v>46.946308298375698</v>
      </c>
      <c r="N1543">
        <v>0.73166501695951602</v>
      </c>
      <c r="O1543">
        <v>12.1258543483384</v>
      </c>
      <c r="P1543">
        <v>142.31867504283201</v>
      </c>
      <c r="Q1543">
        <v>0.17413275908901299</v>
      </c>
    </row>
    <row r="1544" spans="1:17" hidden="1" x14ac:dyDescent="0.3">
      <c r="A1544" t="s">
        <v>3243</v>
      </c>
      <c r="B1544" t="s">
        <v>3244</v>
      </c>
      <c r="C1544" t="str">
        <f>IFERROR(VLOOKUP(Table1[[#This Row],[Ticker]],[1]!Table1[[Symbol]:[Industry]],2,FALSE),"-")</f>
        <v>-</v>
      </c>
      <c r="D1544" t="s">
        <v>162</v>
      </c>
      <c r="E1544">
        <v>784.23619318500005</v>
      </c>
      <c r="F1544">
        <v>314.45</v>
      </c>
      <c r="G1544">
        <v>-27.110865710423099</v>
      </c>
      <c r="H1544">
        <v>3.4931405308936498</v>
      </c>
      <c r="I1544">
        <v>-14.247475839271999</v>
      </c>
      <c r="J1544">
        <v>-6.32461013232244</v>
      </c>
      <c r="K1544">
        <v>316.565141338611</v>
      </c>
      <c r="L1544">
        <v>312.63690283152403</v>
      </c>
      <c r="M1544">
        <v>46.836115572766197</v>
      </c>
      <c r="N1544">
        <v>0.51120285467175997</v>
      </c>
      <c r="O1544">
        <v>20.845921450151</v>
      </c>
      <c r="P1544">
        <v>28.216106014271102</v>
      </c>
      <c r="Q1544">
        <v>-8.9589798505619999E-3</v>
      </c>
    </row>
    <row r="1545" spans="1:17" hidden="1" x14ac:dyDescent="0.3">
      <c r="A1545" t="s">
        <v>3245</v>
      </c>
      <c r="B1545" t="s">
        <v>3246</v>
      </c>
      <c r="C1545" t="str">
        <f>IFERROR(VLOOKUP(Table1[[#This Row],[Ticker]],[1]!Table1[[Symbol]:[Industry]],2,FALSE),"-")</f>
        <v>-</v>
      </c>
      <c r="D1545" t="s">
        <v>119</v>
      </c>
      <c r="E1545">
        <v>782.27670508000006</v>
      </c>
      <c r="F1545">
        <v>609.20000000000005</v>
      </c>
      <c r="G1545">
        <v>134.06290233051701</v>
      </c>
      <c r="H1545">
        <v>54.246000323201102</v>
      </c>
      <c r="I1545">
        <v>92.345861022861598</v>
      </c>
      <c r="J1545">
        <v>16.720905262590499</v>
      </c>
      <c r="K1545">
        <v>439.39363901083999</v>
      </c>
      <c r="L1545">
        <v>349.75264637845697</v>
      </c>
      <c r="M1545">
        <v>73.695871792905393</v>
      </c>
      <c r="N1545">
        <v>1.88164687407989</v>
      </c>
      <c r="O1545">
        <v>6.6973079448456803</v>
      </c>
      <c r="P1545">
        <v>186.00938967136099</v>
      </c>
      <c r="Q1545">
        <v>0.204817241459814</v>
      </c>
    </row>
    <row r="1546" spans="1:17" hidden="1" x14ac:dyDescent="0.3">
      <c r="A1546" t="s">
        <v>3247</v>
      </c>
      <c r="B1546" t="s">
        <v>3248</v>
      </c>
      <c r="C1546" t="str">
        <f>IFERROR(VLOOKUP(Table1[[#This Row],[Ticker]],[1]!Table1[[Symbol]:[Industry]],2,FALSE),"-")</f>
        <v>-</v>
      </c>
      <c r="D1546" t="s">
        <v>46</v>
      </c>
      <c r="E1546">
        <v>782.13</v>
      </c>
      <c r="F1546">
        <v>50.46</v>
      </c>
      <c r="G1546">
        <v>186.85873054322499</v>
      </c>
      <c r="H1546">
        <v>28.899460370501401</v>
      </c>
      <c r="I1546">
        <v>74.249171336578101</v>
      </c>
      <c r="J1546">
        <v>-1.7331188125339301</v>
      </c>
      <c r="K1546">
        <v>42.038217996257302</v>
      </c>
      <c r="L1546">
        <v>32.297142167033201</v>
      </c>
      <c r="M1546">
        <v>53.441631935586301</v>
      </c>
      <c r="N1546">
        <v>2.08734956450003</v>
      </c>
      <c r="O1546">
        <v>20.887831946095901</v>
      </c>
      <c r="Q1546">
        <v>0.11824247789528999</v>
      </c>
    </row>
    <row r="1547" spans="1:17" hidden="1" x14ac:dyDescent="0.3">
      <c r="A1547" t="s">
        <v>3249</v>
      </c>
      <c r="B1547" t="s">
        <v>3250</v>
      </c>
      <c r="C1547" t="str">
        <f>IFERROR(VLOOKUP(Table1[[#This Row],[Ticker]],[1]!Table1[[Symbol]:[Industry]],2,FALSE),"-")</f>
        <v>-</v>
      </c>
      <c r="D1547" t="s">
        <v>21</v>
      </c>
      <c r="E1547">
        <v>780.93129630999999</v>
      </c>
      <c r="F1547">
        <v>310.3</v>
      </c>
      <c r="G1547">
        <v>90.967993322081</v>
      </c>
      <c r="H1547">
        <v>3.07950241651276</v>
      </c>
      <c r="I1547">
        <v>21.346485237833001</v>
      </c>
      <c r="J1547">
        <v>-1.4013169596316699</v>
      </c>
      <c r="K1547">
        <v>285.26540914584598</v>
      </c>
      <c r="L1547">
        <v>237.53210280523399</v>
      </c>
      <c r="M1547">
        <v>64.006732034355807</v>
      </c>
      <c r="N1547">
        <v>0.45282507529307098</v>
      </c>
      <c r="O1547">
        <v>13.422494360296399</v>
      </c>
      <c r="P1547">
        <v>160.756302521008</v>
      </c>
      <c r="Q1547">
        <v>0.115752985872652</v>
      </c>
    </row>
    <row r="1548" spans="1:17" hidden="1" x14ac:dyDescent="0.3">
      <c r="A1548" t="s">
        <v>3251</v>
      </c>
      <c r="B1548" t="s">
        <v>3252</v>
      </c>
      <c r="C1548" t="str">
        <f>IFERROR(VLOOKUP(Table1[[#This Row],[Ticker]],[1]!Table1[[Symbol]:[Industry]],2,FALSE),"-")</f>
        <v>-</v>
      </c>
      <c r="D1548" t="s">
        <v>998</v>
      </c>
      <c r="E1548">
        <v>779.66399999999999</v>
      </c>
      <c r="F1548">
        <v>2436.4499999999998</v>
      </c>
      <c r="G1548">
        <v>37.182500829741301</v>
      </c>
      <c r="H1548">
        <v>4.2814542841297101</v>
      </c>
      <c r="I1548">
        <v>33.469839597716501</v>
      </c>
      <c r="J1548">
        <v>-3.0714743860519298</v>
      </c>
      <c r="K1548">
        <v>2197.3893837361702</v>
      </c>
      <c r="L1548">
        <v>1908.2173039330901</v>
      </c>
      <c r="M1548">
        <v>58.469438639212498</v>
      </c>
      <c r="N1548">
        <v>1.0812222198816099</v>
      </c>
      <c r="O1548">
        <v>7.86184818075479</v>
      </c>
      <c r="P1548">
        <v>66.994516792323495</v>
      </c>
      <c r="Q1548">
        <v>-8.1546936508188006E-2</v>
      </c>
    </row>
    <row r="1549" spans="1:17" hidden="1" x14ac:dyDescent="0.3">
      <c r="A1549" t="s">
        <v>3253</v>
      </c>
      <c r="B1549" t="s">
        <v>3254</v>
      </c>
      <c r="C1549" t="str">
        <f>IFERROR(VLOOKUP(Table1[[#This Row],[Ticker]],[1]!Table1[[Symbol]:[Industry]],2,FALSE),"-")</f>
        <v>-</v>
      </c>
      <c r="D1549" t="s">
        <v>169</v>
      </c>
      <c r="E1549">
        <v>779.52514483200002</v>
      </c>
      <c r="F1549">
        <v>144.13</v>
      </c>
      <c r="G1549">
        <v>-40.944112911791699</v>
      </c>
      <c r="H1549">
        <v>-2.5083826246238101</v>
      </c>
      <c r="I1549">
        <v>-3.9183188196477299</v>
      </c>
      <c r="J1549">
        <v>-8.5298257315614894</v>
      </c>
      <c r="K1549">
        <v>142.86645528880999</v>
      </c>
      <c r="L1549">
        <v>135.67322095191199</v>
      </c>
      <c r="M1549">
        <v>53.797454015011297</v>
      </c>
      <c r="N1549">
        <v>1.20637503858863</v>
      </c>
      <c r="O1549">
        <v>28.9634357871366</v>
      </c>
      <c r="P1549">
        <v>123.630721489526</v>
      </c>
      <c r="Q1549">
        <v>0.10050936884509699</v>
      </c>
    </row>
    <row r="1550" spans="1:17" hidden="1" x14ac:dyDescent="0.3">
      <c r="A1550" t="s">
        <v>3255</v>
      </c>
      <c r="B1550" t="s">
        <v>3256</v>
      </c>
      <c r="C1550" t="str">
        <f>IFERROR(VLOOKUP(Table1[[#This Row],[Ticker]],[1]!Table1[[Symbol]:[Industry]],2,FALSE),"-")</f>
        <v>-</v>
      </c>
      <c r="D1550" t="s">
        <v>542</v>
      </c>
      <c r="E1550">
        <v>779.02010465399997</v>
      </c>
      <c r="F1550">
        <v>220.77</v>
      </c>
      <c r="G1550">
        <v>109.81303115370299</v>
      </c>
      <c r="H1550">
        <v>25.6311781455959</v>
      </c>
      <c r="I1550">
        <v>12.846421512283699</v>
      </c>
      <c r="J1550">
        <v>15.900799442484701</v>
      </c>
      <c r="K1550">
        <v>182.05110790479799</v>
      </c>
      <c r="L1550">
        <v>157.87493176204899</v>
      </c>
      <c r="M1550">
        <v>71.798998651156396</v>
      </c>
      <c r="N1550">
        <v>3.1377660921008999</v>
      </c>
      <c r="O1550">
        <v>6.4184445350364596</v>
      </c>
      <c r="P1550">
        <v>143.272727272727</v>
      </c>
      <c r="Q1550">
        <v>0.123179080624019</v>
      </c>
    </row>
    <row r="1551" spans="1:17" hidden="1" x14ac:dyDescent="0.3">
      <c r="A1551" t="s">
        <v>3257</v>
      </c>
      <c r="B1551" t="s">
        <v>3258</v>
      </c>
      <c r="C1551" t="str">
        <f>IFERROR(VLOOKUP(Table1[[#This Row],[Ticker]],[1]!Table1[[Symbol]:[Industry]],2,FALSE),"-")</f>
        <v>-</v>
      </c>
      <c r="D1551" t="s">
        <v>129</v>
      </c>
      <c r="E1551">
        <v>777.16395980000004</v>
      </c>
      <c r="F1551">
        <v>314.2</v>
      </c>
      <c r="G1551">
        <v>202.27565316511701</v>
      </c>
      <c r="H1551">
        <v>29.367559153287299</v>
      </c>
      <c r="I1551">
        <v>218.58498525714</v>
      </c>
      <c r="J1551">
        <v>12.8038671829908</v>
      </c>
      <c r="K1551">
        <v>244.18401867907599</v>
      </c>
      <c r="M1551">
        <v>61.939130744675602</v>
      </c>
      <c r="N1551">
        <v>0.86845558325678995</v>
      </c>
      <c r="O1551">
        <v>14.926798217695699</v>
      </c>
      <c r="P1551">
        <v>248.91726818434199</v>
      </c>
    </row>
    <row r="1552" spans="1:17" hidden="1" x14ac:dyDescent="0.3">
      <c r="A1552" t="s">
        <v>3259</v>
      </c>
      <c r="B1552" t="s">
        <v>3260</v>
      </c>
      <c r="C1552" t="str">
        <f>IFERROR(VLOOKUP(Table1[[#This Row],[Ticker]],[1]!Table1[[Symbol]:[Industry]],2,FALSE),"-")</f>
        <v>-</v>
      </c>
      <c r="D1552" t="s">
        <v>62</v>
      </c>
      <c r="E1552">
        <v>776.88742724999997</v>
      </c>
      <c r="F1552">
        <v>1361.25</v>
      </c>
      <c r="G1552">
        <v>102.995701205088</v>
      </c>
      <c r="H1552">
        <v>4.9780299920077598</v>
      </c>
      <c r="I1552">
        <v>28.146586198076299</v>
      </c>
      <c r="J1552">
        <v>-7.5631261182150196</v>
      </c>
      <c r="K1552">
        <v>1211.2348982251799</v>
      </c>
      <c r="L1552">
        <v>1079.0010470796799</v>
      </c>
      <c r="M1552">
        <v>67.5991025797437</v>
      </c>
      <c r="N1552">
        <v>1.99104602541002</v>
      </c>
      <c r="O1552">
        <v>18.119375573921001</v>
      </c>
      <c r="P1552">
        <v>131.50510204081601</v>
      </c>
      <c r="Q1552">
        <v>0.102960133879082</v>
      </c>
    </row>
    <row r="1553" spans="1:17" hidden="1" x14ac:dyDescent="0.3">
      <c r="A1553" t="s">
        <v>3261</v>
      </c>
      <c r="B1553" t="s">
        <v>3262</v>
      </c>
      <c r="C1553" t="str">
        <f>IFERROR(VLOOKUP(Table1[[#This Row],[Ticker]],[1]!Table1[[Symbol]:[Industry]],2,FALSE),"-")</f>
        <v>-</v>
      </c>
      <c r="D1553" t="s">
        <v>126</v>
      </c>
      <c r="E1553">
        <v>774.67579411999998</v>
      </c>
      <c r="F1553">
        <v>7521.65</v>
      </c>
      <c r="G1553">
        <v>186.844664808235</v>
      </c>
      <c r="H1553">
        <v>8.1477206601475505</v>
      </c>
      <c r="I1553">
        <v>136.44022632007801</v>
      </c>
      <c r="J1553">
        <v>3.96003015096916</v>
      </c>
      <c r="K1553">
        <v>6337.7325249065498</v>
      </c>
      <c r="L1553">
        <v>4763.7949504881099</v>
      </c>
      <c r="M1553">
        <v>70.971822887976998</v>
      </c>
      <c r="N1553">
        <v>0.69897935333073602</v>
      </c>
      <c r="O1553">
        <v>12.033928725745</v>
      </c>
      <c r="P1553">
        <v>234.08767877764899</v>
      </c>
      <c r="Q1553">
        <v>7.9173216393100002E-2</v>
      </c>
    </row>
    <row r="1554" spans="1:17" hidden="1" x14ac:dyDescent="0.3">
      <c r="A1554" t="s">
        <v>3263</v>
      </c>
      <c r="B1554" t="s">
        <v>3264</v>
      </c>
      <c r="C1554" t="str">
        <f>IFERROR(VLOOKUP(Table1[[#This Row],[Ticker]],[1]!Table1[[Symbol]:[Industry]],2,FALSE),"-")</f>
        <v>-</v>
      </c>
      <c r="D1554" t="s">
        <v>169</v>
      </c>
      <c r="E1554">
        <v>773.25513500600005</v>
      </c>
      <c r="F1554">
        <v>45.83</v>
      </c>
      <c r="G1554">
        <v>25.449214974073399</v>
      </c>
      <c r="H1554">
        <v>-13.5040660778612</v>
      </c>
      <c r="I1554">
        <v>-21.430256975710101</v>
      </c>
      <c r="J1554">
        <v>-3.46387995459206</v>
      </c>
      <c r="K1554">
        <v>48.472254668318499</v>
      </c>
      <c r="L1554">
        <v>46.481016148189703</v>
      </c>
      <c r="M1554">
        <v>44.848437051584</v>
      </c>
      <c r="N1554">
        <v>0.34453493274566599</v>
      </c>
      <c r="O1554">
        <v>36.809949814531898</v>
      </c>
      <c r="P1554">
        <v>52.766666666666602</v>
      </c>
      <c r="Q1554">
        <v>0.153328374539213</v>
      </c>
    </row>
    <row r="1555" spans="1:17" hidden="1" x14ac:dyDescent="0.3">
      <c r="A1555" t="s">
        <v>3265</v>
      </c>
      <c r="B1555" t="s">
        <v>3266</v>
      </c>
      <c r="C1555" t="str">
        <f>IFERROR(VLOOKUP(Table1[[#This Row],[Ticker]],[1]!Table1[[Symbol]:[Industry]],2,FALSE),"-")</f>
        <v>-</v>
      </c>
      <c r="D1555" t="s">
        <v>375</v>
      </c>
      <c r="E1555">
        <v>767.789118755</v>
      </c>
      <c r="F1555">
        <v>64.27</v>
      </c>
      <c r="G1555">
        <v>343.59620254293401</v>
      </c>
      <c r="H1555">
        <v>-12.459621633416701</v>
      </c>
      <c r="I1555">
        <v>390.29708490648898</v>
      </c>
      <c r="J1555">
        <v>-13.409482492813799</v>
      </c>
      <c r="K1555">
        <v>70.0027898726632</v>
      </c>
      <c r="L1555">
        <v>45.998506815667703</v>
      </c>
      <c r="M1555">
        <v>32.7972987302091</v>
      </c>
      <c r="N1555">
        <v>0.93331316621595894</v>
      </c>
      <c r="O1555">
        <v>45.433328146880299</v>
      </c>
      <c r="P1555">
        <v>610.95132743362797</v>
      </c>
      <c r="Q1555">
        <v>9.1182776118951994E-2</v>
      </c>
    </row>
    <row r="1556" spans="1:17" hidden="1" x14ac:dyDescent="0.3">
      <c r="A1556" t="s">
        <v>3267</v>
      </c>
      <c r="B1556" t="s">
        <v>3268</v>
      </c>
      <c r="C1556" t="str">
        <f>IFERROR(VLOOKUP(Table1[[#This Row],[Ticker]],[1]!Table1[[Symbol]:[Industry]],2,FALSE),"-")</f>
        <v>-</v>
      </c>
      <c r="D1556" t="s">
        <v>62</v>
      </c>
      <c r="E1556">
        <v>767.65648511999996</v>
      </c>
      <c r="F1556">
        <v>129.91999999999999</v>
      </c>
      <c r="G1556">
        <v>25.930844385700698</v>
      </c>
      <c r="H1556">
        <v>14.271963884685499</v>
      </c>
      <c r="I1556">
        <v>17.249460181253198</v>
      </c>
      <c r="J1556">
        <v>6.2015353179332404</v>
      </c>
      <c r="K1556">
        <v>114.027782356879</v>
      </c>
      <c r="L1556">
        <v>104.03345644876001</v>
      </c>
      <c r="M1556">
        <v>81.547455439052499</v>
      </c>
      <c r="N1556">
        <v>0.69268741011805302</v>
      </c>
      <c r="O1556">
        <v>6.5655788177339804</v>
      </c>
      <c r="P1556">
        <v>58.7293830177153</v>
      </c>
      <c r="Q1556">
        <v>1.6815148250606E-2</v>
      </c>
    </row>
    <row r="1557" spans="1:17" hidden="1" x14ac:dyDescent="0.3">
      <c r="A1557" t="s">
        <v>3269</v>
      </c>
      <c r="B1557" t="s">
        <v>3270</v>
      </c>
      <c r="C1557" t="str">
        <f>IFERROR(VLOOKUP(Table1[[#This Row],[Ticker]],[1]!Table1[[Symbol]:[Industry]],2,FALSE),"-")</f>
        <v>-</v>
      </c>
      <c r="D1557" t="s">
        <v>613</v>
      </c>
      <c r="E1557">
        <v>764.2</v>
      </c>
      <c r="F1557">
        <v>500</v>
      </c>
      <c r="G1557">
        <v>340.73230110106999</v>
      </c>
      <c r="H1557">
        <v>102.244593548458</v>
      </c>
      <c r="I1557">
        <v>317.10234091735202</v>
      </c>
      <c r="J1557">
        <v>11.3166625686282</v>
      </c>
      <c r="K1557">
        <v>282.46486750957803</v>
      </c>
      <c r="L1557">
        <v>166.74850203535101</v>
      </c>
      <c r="M1557">
        <v>84.990747704283194</v>
      </c>
      <c r="N1557">
        <v>0.45111040609136999</v>
      </c>
      <c r="O1557">
        <v>4</v>
      </c>
      <c r="P1557">
        <v>488.23529411764702</v>
      </c>
    </row>
    <row r="1558" spans="1:17" hidden="1" x14ac:dyDescent="0.3">
      <c r="A1558" t="s">
        <v>3271</v>
      </c>
      <c r="B1558" t="s">
        <v>3272</v>
      </c>
      <c r="C1558" t="str">
        <f>IFERROR(VLOOKUP(Table1[[#This Row],[Ticker]],[1]!Table1[[Symbol]:[Industry]],2,FALSE),"-")</f>
        <v>-</v>
      </c>
      <c r="D1558" t="s">
        <v>197</v>
      </c>
      <c r="E1558">
        <v>763.70498999999995</v>
      </c>
      <c r="F1558">
        <v>517.1</v>
      </c>
      <c r="G1558">
        <v>13.4263389194072</v>
      </c>
      <c r="H1558">
        <v>10.1072206038543</v>
      </c>
      <c r="I1558">
        <v>5.8107172926577304</v>
      </c>
      <c r="J1558">
        <v>2.0029425646646399</v>
      </c>
      <c r="K1558">
        <v>440.58272293285398</v>
      </c>
      <c r="L1558">
        <v>418.71357038759601</v>
      </c>
      <c r="M1558">
        <v>77.256645127145404</v>
      </c>
      <c r="N1558">
        <v>3.5265812401200201</v>
      </c>
      <c r="O1558">
        <v>4.4285438019725198</v>
      </c>
      <c r="P1558">
        <v>52.088235294117602</v>
      </c>
      <c r="Q1558">
        <v>3.1343979998300998E-2</v>
      </c>
    </row>
    <row r="1559" spans="1:17" hidden="1" x14ac:dyDescent="0.3">
      <c r="A1559" t="s">
        <v>3273</v>
      </c>
      <c r="B1559" t="s">
        <v>3274</v>
      </c>
      <c r="C1559" t="str">
        <f>IFERROR(VLOOKUP(Table1[[#This Row],[Ticker]],[1]!Table1[[Symbol]:[Industry]],2,FALSE),"-")</f>
        <v>-</v>
      </c>
      <c r="D1559" t="s">
        <v>302</v>
      </c>
      <c r="E1559">
        <v>761.28827927700002</v>
      </c>
      <c r="F1559">
        <v>71.67</v>
      </c>
      <c r="G1559">
        <v>-31.188157048051401</v>
      </c>
      <c r="H1559">
        <v>-4.3446255184206697</v>
      </c>
      <c r="I1559">
        <v>-43.702125430288902</v>
      </c>
      <c r="J1559">
        <v>-5.0058214641361696</v>
      </c>
      <c r="K1559">
        <v>74.494907033773003</v>
      </c>
      <c r="L1559">
        <v>85.944446810729502</v>
      </c>
      <c r="M1559">
        <v>42.483649556834401</v>
      </c>
      <c r="N1559">
        <v>0.95534583070268198</v>
      </c>
      <c r="O1559">
        <v>79.154457932189203</v>
      </c>
      <c r="P1559">
        <v>20.352644836271999</v>
      </c>
      <c r="Q1559">
        <v>-5.0059400133554997E-2</v>
      </c>
    </row>
    <row r="1560" spans="1:17" hidden="1" x14ac:dyDescent="0.3">
      <c r="A1560" t="s">
        <v>3275</v>
      </c>
      <c r="B1560" t="s">
        <v>3276</v>
      </c>
      <c r="C1560" t="str">
        <f>IFERROR(VLOOKUP(Table1[[#This Row],[Ticker]],[1]!Table1[[Symbol]:[Industry]],2,FALSE),"-")</f>
        <v>-</v>
      </c>
      <c r="D1560" t="s">
        <v>542</v>
      </c>
      <c r="E1560">
        <v>758.24604739999995</v>
      </c>
      <c r="F1560">
        <v>835.15</v>
      </c>
      <c r="G1560">
        <v>-24.285804515790499</v>
      </c>
      <c r="H1560">
        <v>-4.3678730483706198</v>
      </c>
      <c r="I1560">
        <v>-15.447019403163599</v>
      </c>
      <c r="J1560">
        <v>-3.1877796670901799</v>
      </c>
      <c r="K1560">
        <v>851.25664476142401</v>
      </c>
      <c r="L1560">
        <v>865.80972467982997</v>
      </c>
      <c r="M1560">
        <v>57.153923275962399</v>
      </c>
      <c r="N1560">
        <v>0.62989696225508496</v>
      </c>
      <c r="O1560">
        <v>41.770939352212103</v>
      </c>
      <c r="P1560">
        <v>19.769109422056498</v>
      </c>
      <c r="Q1560">
        <v>0.11566371290588499</v>
      </c>
    </row>
    <row r="1561" spans="1:17" hidden="1" x14ac:dyDescent="0.3">
      <c r="A1561" t="s">
        <v>3277</v>
      </c>
      <c r="B1561" t="s">
        <v>3278</v>
      </c>
      <c r="C1561" t="str">
        <f>IFERROR(VLOOKUP(Table1[[#This Row],[Ticker]],[1]!Table1[[Symbol]:[Industry]],2,FALSE),"-")</f>
        <v>-</v>
      </c>
      <c r="D1561" t="s">
        <v>230</v>
      </c>
      <c r="E1561">
        <v>757.66817901599995</v>
      </c>
      <c r="F1561">
        <v>143.28</v>
      </c>
      <c r="G1561">
        <v>17.440562292671402</v>
      </c>
      <c r="H1561">
        <v>-7.9098464246820503</v>
      </c>
      <c r="I1561">
        <v>18.600834430234801</v>
      </c>
      <c r="J1561">
        <v>-5.6790105509364102</v>
      </c>
      <c r="K1561">
        <v>144.79942188446799</v>
      </c>
      <c r="L1561">
        <v>127.829870920922</v>
      </c>
      <c r="M1561">
        <v>49.827850474407498</v>
      </c>
      <c r="N1561">
        <v>0.73226326545034404</v>
      </c>
      <c r="O1561">
        <v>35.399218313791103</v>
      </c>
      <c r="P1561">
        <v>53.404710920770803</v>
      </c>
      <c r="Q1561">
        <v>0.24245447575409801</v>
      </c>
    </row>
    <row r="1562" spans="1:17" hidden="1" x14ac:dyDescent="0.3">
      <c r="A1562" t="s">
        <v>3279</v>
      </c>
      <c r="B1562" t="s">
        <v>3280</v>
      </c>
      <c r="C1562" t="str">
        <f>IFERROR(VLOOKUP(Table1[[#This Row],[Ticker]],[1]!Table1[[Symbol]:[Industry]],2,FALSE),"-")</f>
        <v>-</v>
      </c>
      <c r="D1562" t="s">
        <v>378</v>
      </c>
      <c r="E1562">
        <v>756.55222879500002</v>
      </c>
      <c r="F1562">
        <v>12.65</v>
      </c>
      <c r="G1562">
        <v>5.2134148082359504</v>
      </c>
      <c r="H1562">
        <v>15.2920123535113</v>
      </c>
      <c r="I1562">
        <v>-9.4512736840705198</v>
      </c>
      <c r="J1562">
        <v>-16.373721904814701</v>
      </c>
      <c r="K1562">
        <v>11.5308045511459</v>
      </c>
      <c r="L1562">
        <v>10.985472857524099</v>
      </c>
      <c r="M1562">
        <v>52.414689210411602</v>
      </c>
      <c r="N1562">
        <v>2.6959667635666298</v>
      </c>
      <c r="O1562">
        <v>25.296442687747</v>
      </c>
      <c r="P1562">
        <v>60.126582278481003</v>
      </c>
      <c r="Q1562">
        <v>4.4400572401240004E-3</v>
      </c>
    </row>
    <row r="1563" spans="1:17" hidden="1" x14ac:dyDescent="0.3">
      <c r="A1563" t="s">
        <v>3281</v>
      </c>
      <c r="B1563" t="s">
        <v>3282</v>
      </c>
      <c r="C1563" t="str">
        <f>IFERROR(VLOOKUP(Table1[[#This Row],[Ticker]],[1]!Table1[[Symbol]:[Industry]],2,FALSE),"-")</f>
        <v>-</v>
      </c>
      <c r="D1563" t="s">
        <v>197</v>
      </c>
      <c r="E1563">
        <v>755.55624089499997</v>
      </c>
      <c r="F1563">
        <v>977.45</v>
      </c>
      <c r="G1563">
        <v>-12.6686914642176</v>
      </c>
      <c r="H1563">
        <v>1.83387251862999</v>
      </c>
      <c r="I1563">
        <v>3.1320318826661202</v>
      </c>
      <c r="J1563">
        <v>-0.26272322326248398</v>
      </c>
      <c r="K1563">
        <v>908.17944965575202</v>
      </c>
      <c r="L1563">
        <v>840.955161020069</v>
      </c>
      <c r="M1563">
        <v>63.650076695182896</v>
      </c>
      <c r="N1563">
        <v>0.44985148593324997</v>
      </c>
      <c r="O1563">
        <v>11.8676147117499</v>
      </c>
      <c r="P1563">
        <v>52.025818492884298</v>
      </c>
      <c r="Q1563">
        <v>-3.1059717341877999E-2</v>
      </c>
    </row>
    <row r="1564" spans="1:17" hidden="1" x14ac:dyDescent="0.3">
      <c r="A1564" t="s">
        <v>3283</v>
      </c>
      <c r="B1564" t="s">
        <v>3284</v>
      </c>
      <c r="C1564" t="str">
        <f>IFERROR(VLOOKUP(Table1[[#This Row],[Ticker]],[1]!Table1[[Symbol]:[Industry]],2,FALSE),"-")</f>
        <v>-</v>
      </c>
      <c r="E1564">
        <v>754.39166520000003</v>
      </c>
      <c r="F1564">
        <v>334.2</v>
      </c>
      <c r="G1564">
        <v>239.60307803885701</v>
      </c>
      <c r="H1564">
        <v>2.0981595684321999</v>
      </c>
      <c r="I1564">
        <v>26.944031793526399</v>
      </c>
      <c r="J1564">
        <v>-3.33812910384419</v>
      </c>
      <c r="K1564">
        <v>303.08427202258002</v>
      </c>
      <c r="L1564">
        <v>265.28963690392197</v>
      </c>
      <c r="M1564">
        <v>68.810557388972001</v>
      </c>
      <c r="N1564">
        <v>1.0563306527024501</v>
      </c>
      <c r="O1564">
        <v>22.606223818073001</v>
      </c>
      <c r="P1564">
        <v>292.57606014330997</v>
      </c>
    </row>
    <row r="1565" spans="1:17" hidden="1" x14ac:dyDescent="0.3">
      <c r="A1565" t="s">
        <v>3285</v>
      </c>
      <c r="B1565" t="s">
        <v>3286</v>
      </c>
      <c r="C1565" t="str">
        <f>IFERROR(VLOOKUP(Table1[[#This Row],[Ticker]],[1]!Table1[[Symbol]:[Industry]],2,FALSE),"-")</f>
        <v>-</v>
      </c>
      <c r="D1565" t="s">
        <v>542</v>
      </c>
      <c r="E1565">
        <v>754.12983359999998</v>
      </c>
      <c r="F1565">
        <v>1025.5999999999999</v>
      </c>
      <c r="G1565">
        <v>16.2838071016435</v>
      </c>
      <c r="H1565">
        <v>-10.8059648120384</v>
      </c>
      <c r="I1565">
        <v>15.1998983996574</v>
      </c>
      <c r="J1565">
        <v>-9.3428015243212403</v>
      </c>
      <c r="K1565">
        <v>891.38856542659596</v>
      </c>
      <c r="L1565">
        <v>835.51861110467905</v>
      </c>
      <c r="M1565">
        <v>72.183132739509801</v>
      </c>
      <c r="N1565">
        <v>1.55386609071274</v>
      </c>
      <c r="O1565">
        <v>4.9580733229329201</v>
      </c>
      <c r="P1565">
        <v>52.166172106824902</v>
      </c>
      <c r="Q1565">
        <v>9.7207146384338E-2</v>
      </c>
    </row>
    <row r="1566" spans="1:17" hidden="1" x14ac:dyDescent="0.3">
      <c r="A1566" t="s">
        <v>3287</v>
      </c>
      <c r="B1566" t="s">
        <v>3288</v>
      </c>
      <c r="C1566" t="str">
        <f>IFERROR(VLOOKUP(Table1[[#This Row],[Ticker]],[1]!Table1[[Symbol]:[Industry]],2,FALSE),"-")</f>
        <v>-</v>
      </c>
      <c r="D1566" t="s">
        <v>381</v>
      </c>
      <c r="E1566">
        <v>750.15938846400002</v>
      </c>
      <c r="F1566">
        <v>306.48</v>
      </c>
      <c r="G1566">
        <v>54.043642170247303</v>
      </c>
      <c r="H1566">
        <v>17.573948383737299</v>
      </c>
      <c r="I1566">
        <v>3.7909833343673598</v>
      </c>
      <c r="J1566">
        <v>12.674792889130799</v>
      </c>
      <c r="K1566">
        <v>262.65218283170299</v>
      </c>
      <c r="L1566">
        <v>245.907140368688</v>
      </c>
      <c r="M1566">
        <v>75.6003926813747</v>
      </c>
      <c r="N1566">
        <v>2.50996154842638</v>
      </c>
      <c r="O1566">
        <v>9.2404072043852796</v>
      </c>
      <c r="P1566">
        <v>85.970873786407694</v>
      </c>
      <c r="Q1566">
        <v>9.8892920964171002E-2</v>
      </c>
    </row>
    <row r="1567" spans="1:17" hidden="1" x14ac:dyDescent="0.3">
      <c r="A1567" t="s">
        <v>3289</v>
      </c>
      <c r="B1567" t="s">
        <v>3290</v>
      </c>
      <c r="C1567" t="str">
        <f>IFERROR(VLOOKUP(Table1[[#This Row],[Ticker]],[1]!Table1[[Symbol]:[Industry]],2,FALSE),"-")</f>
        <v>-</v>
      </c>
      <c r="D1567" t="s">
        <v>89</v>
      </c>
      <c r="E1567">
        <v>749.96107199999994</v>
      </c>
      <c r="F1567">
        <v>673.65</v>
      </c>
      <c r="G1567">
        <v>75.104009404853201</v>
      </c>
      <c r="H1567">
        <v>-9.8495998469244093</v>
      </c>
      <c r="I1567">
        <v>-22.761073446061499</v>
      </c>
      <c r="J1567">
        <v>-3.00889271720742</v>
      </c>
      <c r="K1567">
        <v>690.52838669969594</v>
      </c>
      <c r="L1567">
        <v>647.55106454759004</v>
      </c>
      <c r="M1567">
        <v>51.731607304029502</v>
      </c>
      <c r="N1567">
        <v>1.2111257150983801</v>
      </c>
      <c r="O1567">
        <v>43.412751428783402</v>
      </c>
      <c r="P1567">
        <v>108.980921358771</v>
      </c>
      <c r="Q1567">
        <v>0.237884050360535</v>
      </c>
    </row>
    <row r="1568" spans="1:17" hidden="1" x14ac:dyDescent="0.3">
      <c r="A1568" t="s">
        <v>3291</v>
      </c>
      <c r="B1568" t="s">
        <v>3292</v>
      </c>
      <c r="C1568" t="str">
        <f>IFERROR(VLOOKUP(Table1[[#This Row],[Ticker]],[1]!Table1[[Symbol]:[Industry]],2,FALSE),"-")</f>
        <v>-</v>
      </c>
      <c r="D1568" t="s">
        <v>129</v>
      </c>
      <c r="E1568">
        <v>748.84474763999901</v>
      </c>
      <c r="F1568">
        <v>232.1</v>
      </c>
      <c r="G1568">
        <v>288.27725529080902</v>
      </c>
      <c r="H1568">
        <v>-19.0321013979495</v>
      </c>
      <c r="I1568">
        <v>28.277726757017899</v>
      </c>
      <c r="J1568">
        <v>-8.0550804004918799</v>
      </c>
      <c r="K1568">
        <v>233.55057602459399</v>
      </c>
      <c r="L1568">
        <v>196.24769222628299</v>
      </c>
      <c r="M1568">
        <v>35.133469901142703</v>
      </c>
      <c r="N1568">
        <v>0.65130577515086496</v>
      </c>
      <c r="O1568">
        <v>35.458853942266202</v>
      </c>
      <c r="P1568">
        <v>329.02033271719</v>
      </c>
      <c r="Q1568">
        <v>0.14082235425426901</v>
      </c>
    </row>
    <row r="1569" spans="1:17" hidden="1" x14ac:dyDescent="0.3">
      <c r="A1569" t="s">
        <v>3293</v>
      </c>
      <c r="B1569" t="s">
        <v>3294</v>
      </c>
      <c r="C1569" t="str">
        <f>IFERROR(VLOOKUP(Table1[[#This Row],[Ticker]],[1]!Table1[[Symbol]:[Industry]],2,FALSE),"-")</f>
        <v>-</v>
      </c>
      <c r="D1569" t="s">
        <v>391</v>
      </c>
      <c r="E1569">
        <v>746.30677883400006</v>
      </c>
      <c r="F1569">
        <v>58.83</v>
      </c>
      <c r="G1569">
        <v>-57.790615485939</v>
      </c>
      <c r="H1569">
        <v>-8.8972401392946896</v>
      </c>
      <c r="I1569">
        <v>-17.689873720676701</v>
      </c>
      <c r="J1569">
        <v>-5.2515322912423503</v>
      </c>
      <c r="K1569">
        <v>60.0633041449397</v>
      </c>
      <c r="L1569">
        <v>64.059237619672203</v>
      </c>
      <c r="M1569">
        <v>53.474671448823898</v>
      </c>
      <c r="N1569">
        <v>0.20205175727702099</v>
      </c>
      <c r="O1569">
        <v>66.581676015638294</v>
      </c>
      <c r="P1569">
        <v>26.244635193133</v>
      </c>
      <c r="Q1569">
        <v>7.9617660559500002E-3</v>
      </c>
    </row>
    <row r="1570" spans="1:17" hidden="1" x14ac:dyDescent="0.3">
      <c r="A1570" t="s">
        <v>3295</v>
      </c>
      <c r="B1570" t="s">
        <v>3296</v>
      </c>
      <c r="C1570" t="str">
        <f>IFERROR(VLOOKUP(Table1[[#This Row],[Ticker]],[1]!Table1[[Symbol]:[Industry]],2,FALSE),"-")</f>
        <v>-</v>
      </c>
      <c r="D1570" t="s">
        <v>542</v>
      </c>
      <c r="E1570">
        <v>742.65299549999997</v>
      </c>
      <c r="F1570">
        <v>405</v>
      </c>
      <c r="G1570">
        <v>-44.422801211425003</v>
      </c>
      <c r="H1570">
        <v>8.6289344767699099</v>
      </c>
      <c r="I1570">
        <v>-21.246877774685299</v>
      </c>
      <c r="J1570">
        <v>-5.8499034004425603</v>
      </c>
      <c r="K1570">
        <v>381.30236236789898</v>
      </c>
      <c r="L1570">
        <v>403.09105380443799</v>
      </c>
      <c r="M1570">
        <v>53.778554204578803</v>
      </c>
      <c r="N1570">
        <v>1.81929503413448</v>
      </c>
      <c r="O1570">
        <v>31.345679012345599</v>
      </c>
      <c r="P1570">
        <v>30.0578034682081</v>
      </c>
      <c r="Q1570">
        <v>8.2406187478528001E-2</v>
      </c>
    </row>
    <row r="1571" spans="1:17" hidden="1" x14ac:dyDescent="0.3">
      <c r="A1571" t="s">
        <v>3297</v>
      </c>
      <c r="B1571" t="s">
        <v>3298</v>
      </c>
      <c r="C1571" t="str">
        <f>IFERROR(VLOOKUP(Table1[[#This Row],[Ticker]],[1]!Table1[[Symbol]:[Industry]],2,FALSE),"-")</f>
        <v>-</v>
      </c>
      <c r="D1571" t="s">
        <v>542</v>
      </c>
      <c r="E1571">
        <v>740.16164861999903</v>
      </c>
      <c r="F1571">
        <v>169.59</v>
      </c>
      <c r="G1571">
        <v>-16.861428874385801</v>
      </c>
      <c r="H1571">
        <v>-2.74993986426901</v>
      </c>
      <c r="I1571">
        <v>-9.0607355977523003</v>
      </c>
      <c r="J1571">
        <v>-4.9120621936004802</v>
      </c>
      <c r="K1571">
        <v>166.03258364357899</v>
      </c>
      <c r="L1571">
        <v>163.44769653066899</v>
      </c>
      <c r="M1571">
        <v>55.434787301177003</v>
      </c>
      <c r="N1571">
        <v>0.93666369065135902</v>
      </c>
      <c r="O1571">
        <v>20.791320242938799</v>
      </c>
      <c r="P1571">
        <v>21.135714285714201</v>
      </c>
      <c r="Q1571">
        <v>-8.2827826799496004E-2</v>
      </c>
    </row>
    <row r="1572" spans="1:17" hidden="1" x14ac:dyDescent="0.3">
      <c r="A1572" t="s">
        <v>3299</v>
      </c>
      <c r="B1572" t="s">
        <v>3300</v>
      </c>
      <c r="C1572" t="str">
        <f>IFERROR(VLOOKUP(Table1[[#This Row],[Ticker]],[1]!Table1[[Symbol]:[Industry]],2,FALSE),"-")</f>
        <v>-</v>
      </c>
      <c r="D1572" t="s">
        <v>3301</v>
      </c>
      <c r="E1572">
        <v>737.62054646000001</v>
      </c>
      <c r="F1572">
        <v>806.05</v>
      </c>
      <c r="G1572">
        <v>25.098272914225198</v>
      </c>
      <c r="H1572">
        <v>-11.376970200140001</v>
      </c>
      <c r="I1572">
        <v>28.642238370923</v>
      </c>
      <c r="J1572">
        <v>-6.3213003463647901</v>
      </c>
      <c r="K1572">
        <v>821.13526679419101</v>
      </c>
      <c r="L1572">
        <v>730.101553298304</v>
      </c>
      <c r="M1572">
        <v>49.0734804807514</v>
      </c>
      <c r="N1572">
        <v>0.57365906327945604</v>
      </c>
      <c r="O1572">
        <v>25.1783388127287</v>
      </c>
      <c r="P1572">
        <v>63.748095479939003</v>
      </c>
      <c r="Q1572">
        <v>5.8342132503631003E-2</v>
      </c>
    </row>
    <row r="1573" spans="1:17" hidden="1" x14ac:dyDescent="0.3">
      <c r="A1573" t="s">
        <v>3302</v>
      </c>
      <c r="B1573" t="s">
        <v>3303</v>
      </c>
      <c r="C1573" t="str">
        <f>IFERROR(VLOOKUP(Table1[[#This Row],[Ticker]],[1]!Table1[[Symbol]:[Industry]],2,FALSE),"-")</f>
        <v>-</v>
      </c>
      <c r="D1573" t="s">
        <v>72</v>
      </c>
      <c r="E1573">
        <v>735.34861439999997</v>
      </c>
      <c r="F1573">
        <v>820.35</v>
      </c>
      <c r="G1573">
        <v>32.842173430600603</v>
      </c>
      <c r="H1573">
        <v>-6.2733582133616199</v>
      </c>
      <c r="I1573">
        <v>34.600505427082602</v>
      </c>
      <c r="J1573">
        <v>-3.4373519218883199</v>
      </c>
      <c r="K1573">
        <v>794.25136516133898</v>
      </c>
      <c r="L1573">
        <v>664.96634081092498</v>
      </c>
      <c r="M1573">
        <v>47.187243757444797</v>
      </c>
      <c r="N1573">
        <v>0.60105450915604797</v>
      </c>
      <c r="O1573">
        <v>29.0668617053696</v>
      </c>
      <c r="P1573">
        <v>76.419354838709594</v>
      </c>
      <c r="Q1573">
        <v>8.4611324272983998E-2</v>
      </c>
    </row>
    <row r="1574" spans="1:17" hidden="1" x14ac:dyDescent="0.3">
      <c r="A1574" t="s">
        <v>3304</v>
      </c>
      <c r="B1574" t="s">
        <v>3305</v>
      </c>
      <c r="C1574" t="str">
        <f>IFERROR(VLOOKUP(Table1[[#This Row],[Ticker]],[1]!Table1[[Symbol]:[Industry]],2,FALSE),"-")</f>
        <v>-</v>
      </c>
      <c r="D1574" t="s">
        <v>46</v>
      </c>
      <c r="E1574">
        <v>732.79265683999995</v>
      </c>
      <c r="F1574">
        <v>256.54000000000002</v>
      </c>
      <c r="G1574">
        <v>-43.628697012247798</v>
      </c>
      <c r="H1574">
        <v>-1.85124422608376</v>
      </c>
      <c r="I1574">
        <v>-16.892919038605701</v>
      </c>
      <c r="J1574">
        <v>-4.9531295148924901</v>
      </c>
      <c r="K1574">
        <v>243.52810270816599</v>
      </c>
      <c r="L1574">
        <v>247.415650069648</v>
      </c>
      <c r="M1574">
        <v>46.140299996565297</v>
      </c>
      <c r="N1574">
        <v>0.51697044281425697</v>
      </c>
      <c r="O1574">
        <v>55.355889919700601</v>
      </c>
      <c r="P1574">
        <v>42.522222222222197</v>
      </c>
      <c r="Q1574">
        <v>0.101575527311016</v>
      </c>
    </row>
    <row r="1575" spans="1:17" hidden="1" x14ac:dyDescent="0.3">
      <c r="A1575" t="s">
        <v>3306</v>
      </c>
      <c r="B1575" t="s">
        <v>3307</v>
      </c>
      <c r="C1575" t="str">
        <f>IFERROR(VLOOKUP(Table1[[#This Row],[Ticker]],[1]!Table1[[Symbol]:[Industry]],2,FALSE),"-")</f>
        <v>-</v>
      </c>
      <c r="D1575" t="s">
        <v>391</v>
      </c>
      <c r="E1575">
        <v>732.74588640000002</v>
      </c>
      <c r="F1575">
        <v>70.38</v>
      </c>
      <c r="G1575">
        <v>55.068387926515499</v>
      </c>
      <c r="H1575">
        <v>-6.80951020393573</v>
      </c>
      <c r="I1575">
        <v>-8.3219459551599506</v>
      </c>
      <c r="J1575">
        <v>-10.7527633325733</v>
      </c>
      <c r="K1575">
        <v>66.625144206721302</v>
      </c>
      <c r="L1575">
        <v>64.157232971395104</v>
      </c>
      <c r="M1575">
        <v>51.840825495195503</v>
      </c>
      <c r="N1575">
        <v>1.7137600345314099</v>
      </c>
      <c r="O1575">
        <v>19.849389030974699</v>
      </c>
      <c r="P1575">
        <v>87.180851063829707</v>
      </c>
      <c r="Q1575">
        <v>8.7194941853725005E-2</v>
      </c>
    </row>
    <row r="1576" spans="1:17" hidden="1" x14ac:dyDescent="0.3">
      <c r="A1576" t="s">
        <v>3308</v>
      </c>
      <c r="B1576" t="s">
        <v>3309</v>
      </c>
      <c r="C1576" t="str">
        <f>IFERROR(VLOOKUP(Table1[[#This Row],[Ticker]],[1]!Table1[[Symbol]:[Industry]],2,FALSE),"-")</f>
        <v>-</v>
      </c>
      <c r="D1576" t="s">
        <v>1462</v>
      </c>
      <c r="E1576">
        <v>730.76455680000004</v>
      </c>
      <c r="F1576">
        <v>608.79999999999995</v>
      </c>
      <c r="G1576">
        <v>4.3673126576983101</v>
      </c>
      <c r="H1576">
        <v>-2.2755420314267401</v>
      </c>
      <c r="I1576">
        <v>-9.9102207552829995</v>
      </c>
      <c r="J1576">
        <v>-1.13124893242078</v>
      </c>
      <c r="K1576">
        <v>573.10838427132796</v>
      </c>
      <c r="L1576">
        <v>567.33373162011799</v>
      </c>
      <c r="M1576">
        <v>59.129550868278997</v>
      </c>
      <c r="N1576">
        <v>0.71832648188485504</v>
      </c>
      <c r="O1576">
        <v>27.792378449408599</v>
      </c>
      <c r="P1576">
        <v>33.3333333333333</v>
      </c>
      <c r="Q1576">
        <v>-3.3816504732790999E-2</v>
      </c>
    </row>
    <row r="1577" spans="1:17" hidden="1" x14ac:dyDescent="0.3">
      <c r="A1577" t="s">
        <v>3310</v>
      </c>
      <c r="B1577" t="s">
        <v>3311</v>
      </c>
      <c r="C1577" t="str">
        <f>IFERROR(VLOOKUP(Table1[[#This Row],[Ticker]],[1]!Table1[[Symbol]:[Industry]],2,FALSE),"-")</f>
        <v>-</v>
      </c>
      <c r="D1577" t="s">
        <v>613</v>
      </c>
      <c r="E1577">
        <v>730.49680000000001</v>
      </c>
      <c r="F1577">
        <v>218.45</v>
      </c>
      <c r="G1577">
        <v>-22.3599465479926</v>
      </c>
      <c r="H1577">
        <v>5.3271193623748498</v>
      </c>
      <c r="I1577">
        <v>-14.7716878316759</v>
      </c>
      <c r="J1577">
        <v>-4.3461668730572596</v>
      </c>
      <c r="K1577">
        <v>210.89578210562701</v>
      </c>
      <c r="L1577">
        <v>213.93029524336399</v>
      </c>
      <c r="M1577">
        <v>48.551260541134702</v>
      </c>
      <c r="N1577">
        <v>2.32533723928533</v>
      </c>
      <c r="O1577">
        <v>24.330510414282401</v>
      </c>
      <c r="P1577">
        <v>23.418079096045101</v>
      </c>
      <c r="Q1577">
        <v>5.2408564933310003E-2</v>
      </c>
    </row>
    <row r="1578" spans="1:17" hidden="1" x14ac:dyDescent="0.3">
      <c r="A1578" t="s">
        <v>3312</v>
      </c>
      <c r="B1578" t="s">
        <v>3313</v>
      </c>
      <c r="C1578" t="str">
        <f>IFERROR(VLOOKUP(Table1[[#This Row],[Ticker]],[1]!Table1[[Symbol]:[Industry]],2,FALSE),"-")</f>
        <v>-</v>
      </c>
      <c r="D1578" t="s">
        <v>92</v>
      </c>
      <c r="E1578">
        <v>730.18399999999997</v>
      </c>
      <c r="F1578">
        <v>61.88</v>
      </c>
      <c r="G1578">
        <v>28.142581474902599</v>
      </c>
      <c r="H1578">
        <v>-10.792223972598</v>
      </c>
      <c r="I1578">
        <v>28.652025800371</v>
      </c>
      <c r="J1578">
        <v>-6.8489764632132202</v>
      </c>
      <c r="K1578">
        <v>60.974125187609197</v>
      </c>
      <c r="L1578">
        <v>55.026708283485704</v>
      </c>
      <c r="M1578">
        <v>59.994719737399201</v>
      </c>
      <c r="N1578">
        <v>1.1366116872075001</v>
      </c>
      <c r="O1578">
        <v>23.626373626373599</v>
      </c>
      <c r="P1578">
        <v>99.612903225806406</v>
      </c>
    </row>
    <row r="1579" spans="1:17" hidden="1" x14ac:dyDescent="0.3">
      <c r="A1579" t="s">
        <v>3314</v>
      </c>
      <c r="B1579" t="s">
        <v>3315</v>
      </c>
      <c r="C1579" t="str">
        <f>IFERROR(VLOOKUP(Table1[[#This Row],[Ticker]],[1]!Table1[[Symbol]:[Industry]],2,FALSE),"-")</f>
        <v>-</v>
      </c>
      <c r="D1579" t="s">
        <v>1489</v>
      </c>
      <c r="E1579">
        <v>729.14181050000002</v>
      </c>
      <c r="F1579">
        <v>135.65</v>
      </c>
      <c r="G1579">
        <v>59.137311112137397</v>
      </c>
      <c r="H1579">
        <v>-7.8659842725015796</v>
      </c>
      <c r="I1579">
        <v>-14.144650372146399</v>
      </c>
      <c r="J1579">
        <v>-9.8189903377077403</v>
      </c>
      <c r="K1579">
        <v>144.02712572218601</v>
      </c>
      <c r="L1579">
        <v>135.94192121260201</v>
      </c>
      <c r="M1579">
        <v>39.240269352024498</v>
      </c>
      <c r="N1579">
        <v>0.97726548072850405</v>
      </c>
      <c r="O1579">
        <v>39.255436785845902</v>
      </c>
      <c r="P1579">
        <v>88.272033310201195</v>
      </c>
      <c r="Q1579">
        <v>0.11874585593820799</v>
      </c>
    </row>
    <row r="1580" spans="1:17" hidden="1" x14ac:dyDescent="0.3">
      <c r="A1580" t="s">
        <v>3316</v>
      </c>
      <c r="B1580" t="s">
        <v>3317</v>
      </c>
      <c r="C1580" t="str">
        <f>IFERROR(VLOOKUP(Table1[[#This Row],[Ticker]],[1]!Table1[[Symbol]:[Industry]],2,FALSE),"-")</f>
        <v>-</v>
      </c>
      <c r="D1580" t="s">
        <v>620</v>
      </c>
      <c r="E1580">
        <v>723.12</v>
      </c>
      <c r="F1580">
        <v>241.04</v>
      </c>
      <c r="G1580">
        <v>16.5779733988931</v>
      </c>
      <c r="H1580">
        <v>-5.0530110509683901</v>
      </c>
      <c r="I1580">
        <v>-24.636294566620901</v>
      </c>
      <c r="J1580">
        <v>-6.2649436898787103</v>
      </c>
      <c r="K1580">
        <v>247.89766351205299</v>
      </c>
      <c r="L1580">
        <v>253.792951346981</v>
      </c>
      <c r="M1580">
        <v>41.207155195182203</v>
      </c>
      <c r="N1580">
        <v>0.66412738147398498</v>
      </c>
      <c r="O1580">
        <v>78.269166943245907</v>
      </c>
      <c r="P1580">
        <v>44.986466165413503</v>
      </c>
      <c r="Q1580">
        <v>6.7874933398059001E-2</v>
      </c>
    </row>
    <row r="1581" spans="1:17" hidden="1" x14ac:dyDescent="0.3">
      <c r="A1581" t="s">
        <v>3318</v>
      </c>
      <c r="B1581" t="s">
        <v>3319</v>
      </c>
      <c r="C1581" t="str">
        <f>IFERROR(VLOOKUP(Table1[[#This Row],[Ticker]],[1]!Table1[[Symbol]:[Industry]],2,FALSE),"-")</f>
        <v>-</v>
      </c>
      <c r="D1581" t="s">
        <v>381</v>
      </c>
      <c r="E1581">
        <v>722.18326036999997</v>
      </c>
      <c r="F1581">
        <v>328.9</v>
      </c>
      <c r="G1581">
        <v>-28.757834820072102</v>
      </c>
      <c r="H1581">
        <v>1.10879565847316</v>
      </c>
      <c r="I1581">
        <v>6.4658951141220697</v>
      </c>
      <c r="J1581">
        <v>-6.1854508752066399</v>
      </c>
      <c r="K1581">
        <v>312.298379744442</v>
      </c>
      <c r="L1581">
        <v>301.93703962336201</v>
      </c>
      <c r="M1581">
        <v>47.3263081711303</v>
      </c>
      <c r="N1581">
        <v>1.0887307113166</v>
      </c>
      <c r="O1581">
        <v>53.739738522347203</v>
      </c>
      <c r="P1581">
        <v>42.875760208514301</v>
      </c>
      <c r="Q1581">
        <v>4.7482903180234001E-2</v>
      </c>
    </row>
    <row r="1582" spans="1:17" hidden="1" x14ac:dyDescent="0.3">
      <c r="A1582" t="s">
        <v>3320</v>
      </c>
      <c r="B1582" t="s">
        <v>3321</v>
      </c>
      <c r="C1582" t="str">
        <f>IFERROR(VLOOKUP(Table1[[#This Row],[Ticker]],[1]!Table1[[Symbol]:[Industry]],2,FALSE),"-")</f>
        <v>-</v>
      </c>
      <c r="D1582" t="s">
        <v>218</v>
      </c>
      <c r="E1582">
        <v>722</v>
      </c>
      <c r="F1582">
        <v>608</v>
      </c>
      <c r="G1582">
        <v>209.81879171003399</v>
      </c>
      <c r="H1582">
        <v>44.948893901680997</v>
      </c>
      <c r="I1582">
        <v>46.857856719380202</v>
      </c>
      <c r="J1582">
        <v>-5.4683136593016402</v>
      </c>
      <c r="K1582">
        <v>489.14805801351901</v>
      </c>
      <c r="L1582">
        <v>395.60866156007302</v>
      </c>
      <c r="M1582">
        <v>61.804865459624601</v>
      </c>
      <c r="N1582">
        <v>1.9244644870349401</v>
      </c>
      <c r="O1582">
        <v>13.4786184210526</v>
      </c>
      <c r="P1582">
        <v>261.47443519619497</v>
      </c>
    </row>
    <row r="1583" spans="1:17" hidden="1" x14ac:dyDescent="0.3">
      <c r="A1583" t="s">
        <v>3322</v>
      </c>
      <c r="B1583" t="s">
        <v>3323</v>
      </c>
      <c r="C1583" t="str">
        <f>IFERROR(VLOOKUP(Table1[[#This Row],[Ticker]],[1]!Table1[[Symbol]:[Industry]],2,FALSE),"-")</f>
        <v>-</v>
      </c>
      <c r="D1583" t="s">
        <v>46</v>
      </c>
      <c r="E1583">
        <v>720.79953148000004</v>
      </c>
      <c r="F1583">
        <v>126.14</v>
      </c>
      <c r="G1583">
        <v>248.30142248530299</v>
      </c>
      <c r="H1583">
        <v>5.0790277513864499</v>
      </c>
      <c r="I1583">
        <v>54.9647491923348</v>
      </c>
      <c r="J1583">
        <v>-15.4279836262983</v>
      </c>
      <c r="K1583">
        <v>129.30542034592801</v>
      </c>
      <c r="L1583">
        <v>100.69512040282</v>
      </c>
      <c r="M1583">
        <v>31.264058948417201</v>
      </c>
      <c r="N1583">
        <v>0.82171412679713596</v>
      </c>
      <c r="O1583">
        <v>26.407166640240899</v>
      </c>
      <c r="P1583">
        <v>323.28859060402601</v>
      </c>
      <c r="Q1583">
        <v>8.2335796215449994E-2</v>
      </c>
    </row>
    <row r="1584" spans="1:17" hidden="1" x14ac:dyDescent="0.3">
      <c r="A1584" t="s">
        <v>3324</v>
      </c>
      <c r="B1584" t="s">
        <v>3325</v>
      </c>
      <c r="C1584" t="str">
        <f>IFERROR(VLOOKUP(Table1[[#This Row],[Ticker]],[1]!Table1[[Symbol]:[Industry]],2,FALSE),"-")</f>
        <v>-</v>
      </c>
      <c r="E1584">
        <v>717.54089999999997</v>
      </c>
      <c r="F1584">
        <v>1199.5</v>
      </c>
      <c r="G1584">
        <v>260.06627204702102</v>
      </c>
      <c r="H1584">
        <v>58.368661194866</v>
      </c>
      <c r="I1584">
        <v>28.470544305910099</v>
      </c>
      <c r="J1584">
        <v>9.0182633378428108</v>
      </c>
      <c r="K1584">
        <v>846.49060927818505</v>
      </c>
      <c r="L1584">
        <v>691.48835137509502</v>
      </c>
      <c r="M1584">
        <v>76.066998974059601</v>
      </c>
      <c r="N1584">
        <v>2.1920035938903801</v>
      </c>
      <c r="O1584">
        <v>7.5614839516465304</v>
      </c>
      <c r="P1584">
        <v>381.72690763052202</v>
      </c>
    </row>
    <row r="1585" spans="1:17" hidden="1" x14ac:dyDescent="0.3">
      <c r="A1585" t="s">
        <v>3326</v>
      </c>
      <c r="B1585" t="s">
        <v>3327</v>
      </c>
      <c r="C1585" t="str">
        <f>IFERROR(VLOOKUP(Table1[[#This Row],[Ticker]],[1]!Table1[[Symbol]:[Industry]],2,FALSE),"-")</f>
        <v>-</v>
      </c>
      <c r="D1585" t="s">
        <v>92</v>
      </c>
      <c r="E1585">
        <v>717.26284350000003</v>
      </c>
      <c r="F1585">
        <v>343.65</v>
      </c>
      <c r="G1585">
        <v>985.57850380499895</v>
      </c>
      <c r="H1585">
        <v>-10.8370937282711</v>
      </c>
      <c r="I1585">
        <v>105.07146243910501</v>
      </c>
      <c r="J1585">
        <v>-7.3367747735178304</v>
      </c>
      <c r="K1585">
        <v>319.25892709771</v>
      </c>
      <c r="L1585">
        <v>213.496998133988</v>
      </c>
      <c r="M1585">
        <v>51.889881905340197</v>
      </c>
      <c r="N1585">
        <v>0.72362065123669095</v>
      </c>
      <c r="O1585">
        <v>15.4226684126291</v>
      </c>
      <c r="P1585">
        <v>1012.13592233009</v>
      </c>
    </row>
    <row r="1586" spans="1:17" hidden="1" x14ac:dyDescent="0.3">
      <c r="A1586" t="s">
        <v>3328</v>
      </c>
      <c r="B1586" t="s">
        <v>3329</v>
      </c>
      <c r="C1586" t="str">
        <f>IFERROR(VLOOKUP(Table1[[#This Row],[Ticker]],[1]!Table1[[Symbol]:[Industry]],2,FALSE),"-")</f>
        <v>-</v>
      </c>
      <c r="D1586" t="s">
        <v>1558</v>
      </c>
      <c r="E1586">
        <v>716.99004921300002</v>
      </c>
      <c r="F1586">
        <v>97.53</v>
      </c>
      <c r="G1586">
        <v>25.358469325369899</v>
      </c>
      <c r="H1586">
        <v>-6.7897230487739799</v>
      </c>
      <c r="I1586">
        <v>-4.2372168678571098</v>
      </c>
      <c r="J1586">
        <v>-10.154062076114901</v>
      </c>
      <c r="K1586">
        <v>101.73494332041101</v>
      </c>
      <c r="L1586">
        <v>93.873947939709097</v>
      </c>
      <c r="M1586">
        <v>32.569532896542803</v>
      </c>
      <c r="N1586">
        <v>0.75791092072868205</v>
      </c>
      <c r="O1586">
        <v>31.1904029529375</v>
      </c>
      <c r="P1586">
        <v>63.366834170854197</v>
      </c>
      <c r="Q1586">
        <v>-1.278893884735E-3</v>
      </c>
    </row>
    <row r="1587" spans="1:17" hidden="1" x14ac:dyDescent="0.3">
      <c r="A1587" t="s">
        <v>3330</v>
      </c>
      <c r="B1587" t="s">
        <v>3331</v>
      </c>
      <c r="C1587" t="str">
        <f>IFERROR(VLOOKUP(Table1[[#This Row],[Ticker]],[1]!Table1[[Symbol]:[Industry]],2,FALSE),"-")</f>
        <v>-</v>
      </c>
      <c r="D1587" t="s">
        <v>662</v>
      </c>
      <c r="E1587">
        <v>716.22720000000004</v>
      </c>
      <c r="F1587">
        <v>1147.8</v>
      </c>
      <c r="G1587">
        <v>-12.37686642363</v>
      </c>
      <c r="H1587">
        <v>8.4925261066097395</v>
      </c>
      <c r="I1587">
        <v>-5.37349188786916</v>
      </c>
      <c r="J1587">
        <v>5.9395986897368802</v>
      </c>
      <c r="K1587">
        <v>1024.09208790703</v>
      </c>
      <c r="L1587">
        <v>1006.42047048247</v>
      </c>
      <c r="M1587">
        <v>78.609937795766001</v>
      </c>
      <c r="N1587">
        <v>2.3823110754997399</v>
      </c>
      <c r="O1587">
        <v>8.8778532845443507</v>
      </c>
      <c r="P1587">
        <v>43.474999999999902</v>
      </c>
      <c r="Q1587">
        <v>7.638122824879E-3</v>
      </c>
    </row>
    <row r="1588" spans="1:17" hidden="1" x14ac:dyDescent="0.3">
      <c r="A1588" t="s">
        <v>3332</v>
      </c>
      <c r="B1588" t="s">
        <v>3333</v>
      </c>
      <c r="C1588" t="str">
        <f>IFERROR(VLOOKUP(Table1[[#This Row],[Ticker]],[1]!Table1[[Symbol]:[Industry]],2,FALSE),"-")</f>
        <v>-</v>
      </c>
      <c r="D1588" t="s">
        <v>21</v>
      </c>
      <c r="E1588">
        <v>712.52268752500004</v>
      </c>
      <c r="F1588">
        <v>67.25</v>
      </c>
      <c r="G1588">
        <v>96.696818763038195</v>
      </c>
      <c r="H1588">
        <v>6.7230525662065501</v>
      </c>
      <c r="I1588">
        <v>12.359023867745901</v>
      </c>
      <c r="J1588">
        <v>-5.3150424498277502</v>
      </c>
      <c r="K1588">
        <v>62.500193846704597</v>
      </c>
      <c r="L1588">
        <v>52.636253312306202</v>
      </c>
      <c r="M1588">
        <v>62.571785662263999</v>
      </c>
      <c r="N1588">
        <v>1.22100656016111</v>
      </c>
      <c r="O1588">
        <v>25.1301115241635</v>
      </c>
      <c r="P1588">
        <v>133.91304347825999</v>
      </c>
    </row>
    <row r="1589" spans="1:17" hidden="1" x14ac:dyDescent="0.3">
      <c r="A1589" t="s">
        <v>3334</v>
      </c>
      <c r="B1589" t="s">
        <v>3335</v>
      </c>
      <c r="C1589" t="str">
        <f>IFERROR(VLOOKUP(Table1[[#This Row],[Ticker]],[1]!Table1[[Symbol]:[Industry]],2,FALSE),"-")</f>
        <v>-</v>
      </c>
      <c r="D1589" t="s">
        <v>535</v>
      </c>
      <c r="E1589">
        <v>712.07399999999996</v>
      </c>
      <c r="F1589">
        <v>1078.9000000000001</v>
      </c>
      <c r="G1589">
        <v>93.469093150236503</v>
      </c>
      <c r="H1589">
        <v>-8.1608148103328109</v>
      </c>
      <c r="I1589">
        <v>31.974428726429799</v>
      </c>
      <c r="J1589">
        <v>-1.1183653056876499</v>
      </c>
      <c r="K1589">
        <v>1005.95268426978</v>
      </c>
      <c r="L1589">
        <v>866.87488270704796</v>
      </c>
      <c r="M1589">
        <v>59.122726064850703</v>
      </c>
      <c r="N1589">
        <v>0.85888504561360901</v>
      </c>
      <c r="O1589">
        <v>9.3706552970618002</v>
      </c>
      <c r="P1589">
        <v>121.83612624653</v>
      </c>
      <c r="Q1589">
        <v>8.2773185128720006E-2</v>
      </c>
    </row>
    <row r="1590" spans="1:17" hidden="1" x14ac:dyDescent="0.3">
      <c r="A1590" t="s">
        <v>3336</v>
      </c>
      <c r="B1590" t="s">
        <v>3337</v>
      </c>
      <c r="C1590" t="str">
        <f>IFERROR(VLOOKUP(Table1[[#This Row],[Ticker]],[1]!Table1[[Symbol]:[Industry]],2,FALSE),"-")</f>
        <v>-</v>
      </c>
      <c r="D1590" t="s">
        <v>1113</v>
      </c>
      <c r="E1590">
        <v>711.819594647999</v>
      </c>
      <c r="F1590">
        <v>70.11</v>
      </c>
      <c r="G1590">
        <v>37.250992689855799</v>
      </c>
      <c r="H1590">
        <v>-9.6680145757153308</v>
      </c>
      <c r="I1590">
        <v>-17.448615883769399</v>
      </c>
      <c r="J1590">
        <v>-9.5166266325613904</v>
      </c>
      <c r="K1590">
        <v>71.986165768619102</v>
      </c>
      <c r="L1590">
        <v>75.633745400081295</v>
      </c>
      <c r="M1590">
        <v>58.246731739226199</v>
      </c>
      <c r="N1590">
        <v>1.3941554139855401</v>
      </c>
      <c r="O1590">
        <v>104.963628583654</v>
      </c>
      <c r="P1590">
        <v>66.730083234244901</v>
      </c>
      <c r="Q1590">
        <v>4.4945370718349996E-3</v>
      </c>
    </row>
    <row r="1591" spans="1:17" hidden="1" x14ac:dyDescent="0.3">
      <c r="A1591" t="s">
        <v>3338</v>
      </c>
      <c r="B1591" t="s">
        <v>3339</v>
      </c>
      <c r="C1591" t="str">
        <f>IFERROR(VLOOKUP(Table1[[#This Row],[Ticker]],[1]!Table1[[Symbol]:[Industry]],2,FALSE),"-")</f>
        <v>-</v>
      </c>
      <c r="D1591" t="s">
        <v>1514</v>
      </c>
      <c r="E1591">
        <v>710.70716203500001</v>
      </c>
      <c r="F1591">
        <v>390.65</v>
      </c>
      <c r="G1591">
        <v>65.313897781385904</v>
      </c>
      <c r="H1591">
        <v>-8.2778524856282196</v>
      </c>
      <c r="I1591">
        <v>92.004049212796502</v>
      </c>
      <c r="J1591">
        <v>-5.2713060067291497</v>
      </c>
      <c r="K1591">
        <v>372.35475860034597</v>
      </c>
      <c r="L1591">
        <v>292.17327669657902</v>
      </c>
      <c r="M1591">
        <v>49.711293816447601</v>
      </c>
      <c r="N1591">
        <v>1.3160862498078201</v>
      </c>
      <c r="O1591">
        <v>13.541533341866099</v>
      </c>
      <c r="P1591">
        <v>123.48398169336301</v>
      </c>
      <c r="Q1591">
        <v>8.9114719310951995E-2</v>
      </c>
    </row>
    <row r="1592" spans="1:17" hidden="1" x14ac:dyDescent="0.3">
      <c r="A1592" t="s">
        <v>3340</v>
      </c>
      <c r="B1592" t="s">
        <v>3341</v>
      </c>
      <c r="C1592" t="str">
        <f>IFERROR(VLOOKUP(Table1[[#This Row],[Ticker]],[1]!Table1[[Symbol]:[Industry]],2,FALSE),"-")</f>
        <v>-</v>
      </c>
      <c r="D1592" t="s">
        <v>535</v>
      </c>
      <c r="E1592">
        <v>708.63070747500001</v>
      </c>
      <c r="F1592">
        <v>211.23</v>
      </c>
      <c r="G1592">
        <v>43.309891486965299</v>
      </c>
      <c r="H1592">
        <v>-1.8745034098915401</v>
      </c>
      <c r="I1592">
        <v>13.2782293563991</v>
      </c>
      <c r="J1592">
        <v>2.2649039418046701</v>
      </c>
      <c r="K1592">
        <v>195.49203360587799</v>
      </c>
      <c r="L1592">
        <v>174.622950032928</v>
      </c>
      <c r="M1592">
        <v>66.888797143595298</v>
      </c>
      <c r="N1592">
        <v>0.84158034098462597</v>
      </c>
      <c r="O1592">
        <v>2.4949107607820902</v>
      </c>
      <c r="P1592">
        <v>73.068414584186797</v>
      </c>
      <c r="Q1592">
        <v>0.109070461984033</v>
      </c>
    </row>
    <row r="1593" spans="1:17" hidden="1" x14ac:dyDescent="0.3">
      <c r="A1593" t="s">
        <v>3342</v>
      </c>
      <c r="B1593" t="s">
        <v>3343</v>
      </c>
      <c r="C1593" t="str">
        <f>IFERROR(VLOOKUP(Table1[[#This Row],[Ticker]],[1]!Table1[[Symbol]:[Industry]],2,FALSE),"-")</f>
        <v>-</v>
      </c>
      <c r="D1593" t="s">
        <v>659</v>
      </c>
      <c r="E1593">
        <v>706.93139925000003</v>
      </c>
      <c r="F1593">
        <v>116.85</v>
      </c>
      <c r="G1593">
        <v>-31.557418525097301</v>
      </c>
      <c r="H1593">
        <v>2.3851451642058499</v>
      </c>
      <c r="I1593">
        <v>-12.832496603978999</v>
      </c>
      <c r="J1593">
        <v>-6.6554735375170697</v>
      </c>
      <c r="K1593">
        <v>115.68590970495799</v>
      </c>
      <c r="L1593">
        <v>122.182308830368</v>
      </c>
      <c r="M1593">
        <v>46.058910997175403</v>
      </c>
      <c r="N1593">
        <v>1.96136605902237</v>
      </c>
      <c r="O1593">
        <v>28.369704749678998</v>
      </c>
      <c r="P1593">
        <v>16.2108403779214</v>
      </c>
      <c r="Q1593">
        <v>-5.0857965186671003E-2</v>
      </c>
    </row>
    <row r="1594" spans="1:17" hidden="1" x14ac:dyDescent="0.3">
      <c r="A1594" t="s">
        <v>3344</v>
      </c>
      <c r="B1594" t="s">
        <v>3345</v>
      </c>
      <c r="C1594" t="str">
        <f>IFERROR(VLOOKUP(Table1[[#This Row],[Ticker]],[1]!Table1[[Symbol]:[Industry]],2,FALSE),"-")</f>
        <v>-</v>
      </c>
      <c r="D1594" t="s">
        <v>613</v>
      </c>
      <c r="E1594">
        <v>705.84799999999996</v>
      </c>
      <c r="F1594">
        <v>135.74</v>
      </c>
      <c r="G1594">
        <v>18.000621943486198</v>
      </c>
      <c r="H1594">
        <v>24.790849176376</v>
      </c>
      <c r="I1594">
        <v>26.311269703746401</v>
      </c>
      <c r="J1594">
        <v>-0.45131062971650399</v>
      </c>
      <c r="K1594">
        <v>115.68869928689701</v>
      </c>
      <c r="L1594">
        <v>105.063292296442</v>
      </c>
      <c r="M1594">
        <v>63.420920776109803</v>
      </c>
      <c r="N1594">
        <v>2.2469240419446801</v>
      </c>
      <c r="O1594">
        <v>7.7059083542065396</v>
      </c>
      <c r="P1594">
        <v>55.486827033218802</v>
      </c>
      <c r="Q1594">
        <v>9.3601158994853995E-2</v>
      </c>
    </row>
    <row r="1595" spans="1:17" hidden="1" x14ac:dyDescent="0.3">
      <c r="A1595" t="s">
        <v>3346</v>
      </c>
      <c r="B1595" t="s">
        <v>3347</v>
      </c>
      <c r="C1595" t="str">
        <f>IFERROR(VLOOKUP(Table1[[#This Row],[Ticker]],[1]!Table1[[Symbol]:[Industry]],2,FALSE),"-")</f>
        <v>-</v>
      </c>
      <c r="D1595" t="s">
        <v>381</v>
      </c>
      <c r="E1595">
        <v>704.38702754999997</v>
      </c>
      <c r="F1595">
        <v>486.35</v>
      </c>
      <c r="G1595">
        <v>138.12285358374601</v>
      </c>
      <c r="H1595">
        <v>4.9839083162859898</v>
      </c>
      <c r="I1595">
        <v>189.136339544149</v>
      </c>
      <c r="J1595">
        <v>-3.05467297571581</v>
      </c>
      <c r="K1595">
        <v>410.30765973248702</v>
      </c>
      <c r="M1595">
        <v>70.416887280775498</v>
      </c>
      <c r="N1595">
        <v>0.95212481080451705</v>
      </c>
      <c r="O1595">
        <v>3.76272231931735</v>
      </c>
      <c r="P1595">
        <v>208.59771573603999</v>
      </c>
    </row>
    <row r="1596" spans="1:17" hidden="1" x14ac:dyDescent="0.3">
      <c r="A1596" t="s">
        <v>3348</v>
      </c>
      <c r="B1596" t="s">
        <v>3349</v>
      </c>
      <c r="C1596" t="str">
        <f>IFERROR(VLOOKUP(Table1[[#This Row],[Ticker]],[1]!Table1[[Symbol]:[Industry]],2,FALSE),"-")</f>
        <v>-</v>
      </c>
      <c r="D1596" t="s">
        <v>46</v>
      </c>
      <c r="E1596">
        <v>704.16058252799996</v>
      </c>
      <c r="F1596">
        <v>67.22</v>
      </c>
      <c r="G1596">
        <v>209.54258147490199</v>
      </c>
      <c r="H1596">
        <v>34.084944911149698</v>
      </c>
      <c r="I1596">
        <v>35.565362590786599</v>
      </c>
      <c r="J1596">
        <v>12.625989871614101</v>
      </c>
      <c r="K1596">
        <v>51.235905229103501</v>
      </c>
      <c r="L1596">
        <v>44.584163372655198</v>
      </c>
      <c r="M1596">
        <v>74.943085823218297</v>
      </c>
      <c r="N1596">
        <v>2.58970859507613</v>
      </c>
      <c r="O1596">
        <v>5.6233263909550804</v>
      </c>
      <c r="P1596">
        <v>249.19480519480501</v>
      </c>
      <c r="Q1596">
        <v>9.1672011787131996E-2</v>
      </c>
    </row>
    <row r="1597" spans="1:17" hidden="1" x14ac:dyDescent="0.3">
      <c r="A1597" t="s">
        <v>3350</v>
      </c>
      <c r="B1597" t="s">
        <v>3351</v>
      </c>
      <c r="C1597" t="str">
        <f>IFERROR(VLOOKUP(Table1[[#This Row],[Ticker]],[1]!Table1[[Symbol]:[Industry]],2,FALSE),"-")</f>
        <v>-</v>
      </c>
      <c r="D1597" t="s">
        <v>62</v>
      </c>
      <c r="E1597">
        <v>702.83387998000001</v>
      </c>
      <c r="F1597">
        <v>31.34</v>
      </c>
      <c r="G1597">
        <v>26.320630255390402</v>
      </c>
      <c r="H1597">
        <v>-11.1767933505885</v>
      </c>
      <c r="I1597">
        <v>-14.4071078398023</v>
      </c>
      <c r="J1597">
        <v>-9.5631932071366599</v>
      </c>
      <c r="K1597">
        <v>32.952531357685103</v>
      </c>
      <c r="L1597">
        <v>31.262467007775001</v>
      </c>
      <c r="M1597">
        <v>36.6963770575925</v>
      </c>
      <c r="N1597">
        <v>0.80011925584855204</v>
      </c>
      <c r="O1597">
        <v>45.820038289725602</v>
      </c>
      <c r="P1597">
        <v>64.947368421052602</v>
      </c>
      <c r="Q1597">
        <v>-3.2677361716110999E-2</v>
      </c>
    </row>
    <row r="1598" spans="1:17" hidden="1" x14ac:dyDescent="0.3">
      <c r="A1598" t="s">
        <v>3352</v>
      </c>
      <c r="B1598" t="s">
        <v>3353</v>
      </c>
      <c r="C1598" t="str">
        <f>IFERROR(VLOOKUP(Table1[[#This Row],[Ticker]],[1]!Table1[[Symbol]:[Industry]],2,FALSE),"-")</f>
        <v>-</v>
      </c>
      <c r="D1598" t="s">
        <v>286</v>
      </c>
      <c r="E1598">
        <v>702.702</v>
      </c>
      <c r="F1598">
        <v>150.15</v>
      </c>
      <c r="G1598">
        <v>-9.1610150849097298</v>
      </c>
      <c r="H1598">
        <v>-1.38870771608649</v>
      </c>
      <c r="I1598">
        <v>-11.885819810080701</v>
      </c>
      <c r="J1598">
        <v>-0.55994342529331398</v>
      </c>
      <c r="K1598">
        <v>145.984346475557</v>
      </c>
      <c r="L1598">
        <v>143.24083226801</v>
      </c>
      <c r="M1598">
        <v>57.6298448766102</v>
      </c>
      <c r="N1598">
        <v>0.84465641235160505</v>
      </c>
      <c r="O1598">
        <v>17.216117216117201</v>
      </c>
      <c r="P1598">
        <v>29.161290322580601</v>
      </c>
      <c r="Q1598">
        <v>0.10639028028073801</v>
      </c>
    </row>
    <row r="1599" spans="1:17" hidden="1" x14ac:dyDescent="0.3">
      <c r="A1599" t="s">
        <v>3354</v>
      </c>
      <c r="B1599" t="s">
        <v>3355</v>
      </c>
      <c r="C1599" t="str">
        <f>IFERROR(VLOOKUP(Table1[[#This Row],[Ticker]],[1]!Table1[[Symbol]:[Industry]],2,FALSE),"-")</f>
        <v>-</v>
      </c>
      <c r="D1599" t="s">
        <v>414</v>
      </c>
      <c r="E1599">
        <v>698.24527</v>
      </c>
      <c r="F1599">
        <v>265.19</v>
      </c>
      <c r="G1599">
        <v>-4.0960931960740696</v>
      </c>
      <c r="H1599">
        <v>6.4471735915602597</v>
      </c>
      <c r="I1599">
        <v>-38.419809076628098</v>
      </c>
      <c r="J1599">
        <v>-0.85966376464940197</v>
      </c>
      <c r="K1599">
        <v>263.35748049724401</v>
      </c>
      <c r="L1599">
        <v>289.56755655887298</v>
      </c>
      <c r="M1599">
        <v>54.554314292459203</v>
      </c>
      <c r="N1599">
        <v>0.77084591216615606</v>
      </c>
      <c r="O1599">
        <v>111.320185527357</v>
      </c>
      <c r="P1599">
        <v>24.971724787935901</v>
      </c>
      <c r="Q1599">
        <v>9.0390333960550004E-2</v>
      </c>
    </row>
    <row r="1600" spans="1:17" hidden="1" x14ac:dyDescent="0.3">
      <c r="A1600" t="s">
        <v>3356</v>
      </c>
      <c r="B1600" t="s">
        <v>3357</v>
      </c>
      <c r="C1600" t="str">
        <f>IFERROR(VLOOKUP(Table1[[#This Row],[Ticker]],[1]!Table1[[Symbol]:[Industry]],2,FALSE),"-")</f>
        <v>-</v>
      </c>
      <c r="D1600" t="s">
        <v>197</v>
      </c>
      <c r="E1600">
        <v>696.91300308500001</v>
      </c>
      <c r="F1600">
        <v>999.05</v>
      </c>
      <c r="G1600">
        <v>295.51693719944802</v>
      </c>
      <c r="H1600">
        <v>3.1720325287839901</v>
      </c>
      <c r="I1600">
        <v>41.123125688137598</v>
      </c>
      <c r="J1600">
        <v>-5.4762254635711898</v>
      </c>
      <c r="K1600">
        <v>943.04485268118003</v>
      </c>
      <c r="L1600">
        <v>775.63759946402001</v>
      </c>
      <c r="M1600">
        <v>60.879738048394202</v>
      </c>
      <c r="N1600">
        <v>2.0640472006683002</v>
      </c>
      <c r="O1600">
        <v>10.1045993694009</v>
      </c>
      <c r="Q1600">
        <v>0.12098568500031801</v>
      </c>
    </row>
    <row r="1601" spans="1:17" hidden="1" x14ac:dyDescent="0.3">
      <c r="A1601" t="s">
        <v>3358</v>
      </c>
      <c r="B1601" t="s">
        <v>3359</v>
      </c>
      <c r="C1601" t="str">
        <f>IFERROR(VLOOKUP(Table1[[#This Row],[Ticker]],[1]!Table1[[Symbol]:[Industry]],2,FALSE),"-")</f>
        <v>-</v>
      </c>
      <c r="D1601" t="s">
        <v>542</v>
      </c>
      <c r="E1601">
        <v>694.82126200000005</v>
      </c>
      <c r="F1601">
        <v>267.35000000000002</v>
      </c>
      <c r="G1601">
        <v>21.190578159069499</v>
      </c>
      <c r="H1601">
        <v>-1.2994149150705301</v>
      </c>
      <c r="I1601">
        <v>-20.276691514683101</v>
      </c>
      <c r="J1601">
        <v>-3.8597820816127801</v>
      </c>
      <c r="K1601">
        <v>263.86315749104898</v>
      </c>
      <c r="L1601">
        <v>260.37628290321101</v>
      </c>
      <c r="M1601">
        <v>49.993348086960602</v>
      </c>
      <c r="N1601">
        <v>0.96137858258032305</v>
      </c>
      <c r="O1601">
        <v>33.906863661866403</v>
      </c>
      <c r="P1601">
        <v>48.5277777777777</v>
      </c>
      <c r="Q1601">
        <v>-3.3097341164830998E-2</v>
      </c>
    </row>
    <row r="1602" spans="1:17" hidden="1" x14ac:dyDescent="0.3">
      <c r="A1602" t="s">
        <v>3360</v>
      </c>
      <c r="B1602" t="s">
        <v>3361</v>
      </c>
      <c r="C1602" t="str">
        <f>IFERROR(VLOOKUP(Table1[[#This Row],[Ticker]],[1]!Table1[[Symbol]:[Industry]],2,FALSE),"-")</f>
        <v>-</v>
      </c>
      <c r="D1602" t="s">
        <v>169</v>
      </c>
      <c r="E1602">
        <v>694.76146555000003</v>
      </c>
      <c r="F1602">
        <v>273.5</v>
      </c>
      <c r="G1602">
        <v>13.1973080972838</v>
      </c>
      <c r="H1602">
        <v>-6.3614248400058697</v>
      </c>
      <c r="I1602">
        <v>21.6226946662504</v>
      </c>
      <c r="J1602">
        <v>-4.3294698713858502</v>
      </c>
      <c r="K1602">
        <v>274.89607313924301</v>
      </c>
      <c r="L1602">
        <v>246.54743410958201</v>
      </c>
      <c r="M1602">
        <v>44.3820347256746</v>
      </c>
      <c r="N1602">
        <v>0.71888985997781796</v>
      </c>
      <c r="O1602">
        <v>13.308957952468001</v>
      </c>
      <c r="P1602">
        <v>49.780941949616597</v>
      </c>
      <c r="Q1602">
        <v>6.8459185400322004E-2</v>
      </c>
    </row>
    <row r="1603" spans="1:17" hidden="1" x14ac:dyDescent="0.3">
      <c r="A1603" t="s">
        <v>3362</v>
      </c>
      <c r="B1603" t="s">
        <v>3363</v>
      </c>
      <c r="C1603" t="str">
        <f>IFERROR(VLOOKUP(Table1[[#This Row],[Ticker]],[1]!Table1[[Symbol]:[Industry]],2,FALSE),"-")</f>
        <v>-</v>
      </c>
      <c r="D1603" t="s">
        <v>218</v>
      </c>
      <c r="E1603">
        <v>694.72787849999997</v>
      </c>
      <c r="F1603">
        <v>673.95</v>
      </c>
      <c r="G1603">
        <v>103.879098456894</v>
      </c>
      <c r="H1603">
        <v>49.537952080971003</v>
      </c>
      <c r="I1603">
        <v>2.0207791341418999</v>
      </c>
      <c r="J1603">
        <v>-3.05306992221219</v>
      </c>
      <c r="K1603">
        <v>533.44338937398004</v>
      </c>
      <c r="L1603">
        <v>486.01226649660703</v>
      </c>
      <c r="M1603">
        <v>67.418579022263501</v>
      </c>
      <c r="N1603">
        <v>2.19073756432247</v>
      </c>
      <c r="O1603">
        <v>12.5899547444172</v>
      </c>
      <c r="P1603">
        <v>143.01081730769201</v>
      </c>
      <c r="Q1603">
        <v>0.24418737890585401</v>
      </c>
    </row>
    <row r="1604" spans="1:17" hidden="1" x14ac:dyDescent="0.3">
      <c r="A1604" t="s">
        <v>3364</v>
      </c>
      <c r="B1604" t="s">
        <v>3365</v>
      </c>
      <c r="C1604" t="str">
        <f>IFERROR(VLOOKUP(Table1[[#This Row],[Ticker]],[1]!Table1[[Symbol]:[Industry]],2,FALSE),"-")</f>
        <v>-</v>
      </c>
      <c r="D1604" t="s">
        <v>414</v>
      </c>
      <c r="E1604">
        <v>694.40625</v>
      </c>
      <c r="F1604">
        <v>222.21</v>
      </c>
      <c r="G1604">
        <v>-22.037192748991998</v>
      </c>
      <c r="H1604">
        <v>0.96643751926106702</v>
      </c>
      <c r="I1604">
        <v>-8.7823330084169697</v>
      </c>
      <c r="J1604">
        <v>-8.2360687326813107</v>
      </c>
      <c r="K1604">
        <v>222.05686185586299</v>
      </c>
      <c r="L1604">
        <v>223.024622820377</v>
      </c>
      <c r="M1604">
        <v>38.740297290289099</v>
      </c>
      <c r="N1604">
        <v>1.2013067326543301</v>
      </c>
      <c r="O1604">
        <v>28.6170739390666</v>
      </c>
      <c r="P1604">
        <v>18.008497079129</v>
      </c>
      <c r="Q1604">
        <v>-7.4285839729320999E-2</v>
      </c>
    </row>
    <row r="1605" spans="1:17" hidden="1" x14ac:dyDescent="0.3">
      <c r="A1605" t="s">
        <v>3366</v>
      </c>
      <c r="B1605" t="s">
        <v>3367</v>
      </c>
      <c r="C1605" t="str">
        <f>IFERROR(VLOOKUP(Table1[[#This Row],[Ticker]],[1]!Table1[[Symbol]:[Industry]],2,FALSE),"-")</f>
        <v>-</v>
      </c>
      <c r="D1605" t="s">
        <v>378</v>
      </c>
      <c r="E1605">
        <v>691.82396359999996</v>
      </c>
      <c r="F1605">
        <v>71.33</v>
      </c>
      <c r="G1605">
        <v>-19.615889289715</v>
      </c>
      <c r="H1605">
        <v>-3.1988637657225198</v>
      </c>
      <c r="I1605">
        <v>-7.4671066059851796</v>
      </c>
      <c r="J1605">
        <v>-12.110402052402</v>
      </c>
      <c r="K1605">
        <v>70.430023989032804</v>
      </c>
      <c r="L1605">
        <v>71.327120683270294</v>
      </c>
      <c r="M1605">
        <v>50.329321087984297</v>
      </c>
      <c r="N1605">
        <v>3.84910245042939</v>
      </c>
      <c r="O1605">
        <v>34.936211972522003</v>
      </c>
      <c r="P1605">
        <v>20.286677908937602</v>
      </c>
      <c r="Q1605">
        <v>2.2119678324303001E-2</v>
      </c>
    </row>
    <row r="1606" spans="1:17" hidden="1" x14ac:dyDescent="0.3">
      <c r="A1606" t="s">
        <v>3368</v>
      </c>
      <c r="B1606" t="s">
        <v>3369</v>
      </c>
      <c r="C1606" t="str">
        <f>IFERROR(VLOOKUP(Table1[[#This Row],[Ticker]],[1]!Table1[[Symbol]:[Industry]],2,FALSE),"-")</f>
        <v>-</v>
      </c>
      <c r="D1606" t="s">
        <v>613</v>
      </c>
      <c r="E1606">
        <v>691.76225923200002</v>
      </c>
      <c r="F1606">
        <v>47.99</v>
      </c>
      <c r="G1606">
        <v>113.99395992101699</v>
      </c>
      <c r="H1606">
        <v>11.246054987514</v>
      </c>
      <c r="I1606">
        <v>70.846253189566994</v>
      </c>
      <c r="J1606">
        <v>-11.998810693967499</v>
      </c>
      <c r="K1606">
        <v>42.977155174121897</v>
      </c>
      <c r="L1606">
        <v>34.658183187727602</v>
      </c>
      <c r="M1606">
        <v>52.746372367959999</v>
      </c>
      <c r="N1606">
        <v>2.7633435808642099</v>
      </c>
      <c r="O1606">
        <v>19.899979162325401</v>
      </c>
      <c r="P1606">
        <v>159.40540540540499</v>
      </c>
      <c r="Q1606">
        <v>8.6619121325524004E-2</v>
      </c>
    </row>
    <row r="1607" spans="1:17" hidden="1" x14ac:dyDescent="0.3">
      <c r="A1607" t="s">
        <v>3370</v>
      </c>
      <c r="B1607" t="s">
        <v>3371</v>
      </c>
      <c r="C1607" t="str">
        <f>IFERROR(VLOOKUP(Table1[[#This Row],[Ticker]],[1]!Table1[[Symbol]:[Industry]],2,FALSE),"-")</f>
        <v>-</v>
      </c>
      <c r="D1607" t="s">
        <v>286</v>
      </c>
      <c r="E1607">
        <v>691.57895025000005</v>
      </c>
      <c r="F1607">
        <v>109.5</v>
      </c>
      <c r="G1607">
        <v>4253.4425814749002</v>
      </c>
      <c r="H1607">
        <v>35.570597167808998</v>
      </c>
      <c r="I1607">
        <v>153.28981970410899</v>
      </c>
      <c r="J1607">
        <v>-2.1679836262983398</v>
      </c>
      <c r="K1607">
        <v>43.923344589623099</v>
      </c>
      <c r="L1607">
        <v>15.6378870141648</v>
      </c>
      <c r="M1607">
        <v>99.353586747824295</v>
      </c>
      <c r="N1607">
        <v>0.16396654886455</v>
      </c>
      <c r="O1607">
        <v>0</v>
      </c>
      <c r="P1607">
        <v>5375</v>
      </c>
      <c r="Q1607">
        <v>0.11662719331961199</v>
      </c>
    </row>
    <row r="1608" spans="1:17" hidden="1" x14ac:dyDescent="0.3">
      <c r="A1608" t="s">
        <v>3372</v>
      </c>
      <c r="B1608" t="s">
        <v>3373</v>
      </c>
      <c r="C1608" t="str">
        <f>IFERROR(VLOOKUP(Table1[[#This Row],[Ticker]],[1]!Table1[[Symbol]:[Industry]],2,FALSE),"-")</f>
        <v>-</v>
      </c>
      <c r="D1608" t="s">
        <v>56</v>
      </c>
      <c r="E1608">
        <v>691.28823770899999</v>
      </c>
      <c r="F1608">
        <v>33.130000000000003</v>
      </c>
      <c r="G1608">
        <v>99.585926184800201</v>
      </c>
      <c r="H1608">
        <v>-15.0403058598776</v>
      </c>
      <c r="I1608">
        <v>94.258086406431602</v>
      </c>
      <c r="J1608">
        <v>-10.122211926605299</v>
      </c>
      <c r="K1608">
        <v>33.276352861590802</v>
      </c>
      <c r="L1608">
        <v>24.525416507776701</v>
      </c>
      <c r="M1608">
        <v>30.858624824059699</v>
      </c>
      <c r="N1608">
        <v>0.273030606623408</v>
      </c>
      <c r="O1608">
        <v>46.694838514941097</v>
      </c>
      <c r="P1608">
        <v>161.897233201581</v>
      </c>
      <c r="Q1608">
        <v>9.9481407125955004E-2</v>
      </c>
    </row>
    <row r="1609" spans="1:17" hidden="1" x14ac:dyDescent="0.3">
      <c r="A1609" t="s">
        <v>3374</v>
      </c>
      <c r="B1609" t="s">
        <v>3375</v>
      </c>
      <c r="C1609" t="str">
        <f>IFERROR(VLOOKUP(Table1[[#This Row],[Ticker]],[1]!Table1[[Symbol]:[Industry]],2,FALSE),"-")</f>
        <v>-</v>
      </c>
      <c r="D1609" t="s">
        <v>129</v>
      </c>
      <c r="E1609">
        <v>688.99473579999994</v>
      </c>
      <c r="F1609">
        <v>444.5</v>
      </c>
      <c r="G1609">
        <v>-27.8783198459986</v>
      </c>
      <c r="H1609">
        <v>-12.8122028335507</v>
      </c>
      <c r="I1609">
        <v>-34.491801814412298</v>
      </c>
      <c r="J1609">
        <v>-6.5589643146142196</v>
      </c>
      <c r="K1609">
        <v>472.071215097606</v>
      </c>
      <c r="L1609">
        <v>495.86230883370098</v>
      </c>
      <c r="M1609">
        <v>32.1939040366019</v>
      </c>
      <c r="N1609">
        <v>0.53436068159639405</v>
      </c>
      <c r="O1609">
        <v>53.307086614173201</v>
      </c>
      <c r="P1609">
        <v>6.8381204182189599</v>
      </c>
      <c r="Q1609">
        <v>9.1509064248804006E-2</v>
      </c>
    </row>
    <row r="1610" spans="1:17" hidden="1" x14ac:dyDescent="0.3">
      <c r="A1610" t="s">
        <v>3376</v>
      </c>
      <c r="B1610" t="s">
        <v>3377</v>
      </c>
      <c r="C1610" t="str">
        <f>IFERROR(VLOOKUP(Table1[[#This Row],[Ticker]],[1]!Table1[[Symbol]:[Industry]],2,FALSE),"-")</f>
        <v>-</v>
      </c>
      <c r="D1610" t="s">
        <v>324</v>
      </c>
      <c r="E1610">
        <v>685.64637000000005</v>
      </c>
      <c r="F1610">
        <v>87.9</v>
      </c>
      <c r="G1610">
        <v>80.266110886667306</v>
      </c>
      <c r="H1610">
        <v>-2.69818372492007</v>
      </c>
      <c r="I1610">
        <v>60.431525217410901</v>
      </c>
      <c r="J1610">
        <v>-1.7790947374094599</v>
      </c>
      <c r="K1610">
        <v>86.435798005658498</v>
      </c>
      <c r="L1610">
        <v>68.473960493039698</v>
      </c>
      <c r="M1610">
        <v>41.896669859101003</v>
      </c>
      <c r="N1610">
        <v>0.68523056091929901</v>
      </c>
      <c r="O1610">
        <v>21.160409556313901</v>
      </c>
      <c r="P1610">
        <v>127.720207253886</v>
      </c>
      <c r="Q1610">
        <v>0.10688762044353101</v>
      </c>
    </row>
    <row r="1611" spans="1:17" hidden="1" x14ac:dyDescent="0.3">
      <c r="A1611" t="s">
        <v>3378</v>
      </c>
      <c r="B1611" t="s">
        <v>3379</v>
      </c>
      <c r="C1611" t="str">
        <f>IFERROR(VLOOKUP(Table1[[#This Row],[Ticker]],[1]!Table1[[Symbol]:[Industry]],2,FALSE),"-")</f>
        <v>-</v>
      </c>
      <c r="E1611">
        <v>684.74536000000001</v>
      </c>
      <c r="F1611">
        <v>775</v>
      </c>
      <c r="G1611">
        <v>129.51395104371099</v>
      </c>
      <c r="H1611">
        <v>16.4669016640742</v>
      </c>
      <c r="I1611">
        <v>63.909216937712003</v>
      </c>
      <c r="J1611">
        <v>-14.6679836262983</v>
      </c>
      <c r="K1611">
        <v>668.66927225112499</v>
      </c>
      <c r="L1611">
        <v>493.39173022383801</v>
      </c>
      <c r="M1611">
        <v>48.402558632627198</v>
      </c>
      <c r="N1611">
        <v>0.42010004547521601</v>
      </c>
      <c r="O1611">
        <v>16.129032258064498</v>
      </c>
      <c r="P1611">
        <v>179.68242511728599</v>
      </c>
    </row>
    <row r="1612" spans="1:17" hidden="1" x14ac:dyDescent="0.3">
      <c r="A1612" t="s">
        <v>3380</v>
      </c>
      <c r="B1612" t="s">
        <v>3381</v>
      </c>
      <c r="C1612" t="str">
        <f>IFERROR(VLOOKUP(Table1[[#This Row],[Ticker]],[1]!Table1[[Symbol]:[Industry]],2,FALSE),"-")</f>
        <v>-</v>
      </c>
      <c r="D1612" t="s">
        <v>998</v>
      </c>
      <c r="E1612">
        <v>684.00927000000001</v>
      </c>
      <c r="F1612">
        <v>456.55</v>
      </c>
      <c r="G1612">
        <v>-19.461476700091499</v>
      </c>
      <c r="H1612">
        <v>-6.5814854326999503</v>
      </c>
      <c r="I1612">
        <v>-20.181012059430699</v>
      </c>
      <c r="J1612">
        <v>-5.4470189552596198</v>
      </c>
      <c r="K1612">
        <v>458.48020737687301</v>
      </c>
      <c r="L1612">
        <v>458.56317217094897</v>
      </c>
      <c r="M1612">
        <v>27.7449860613611</v>
      </c>
      <c r="N1612">
        <v>1.7703929422279201</v>
      </c>
      <c r="O1612">
        <v>30.960464352206699</v>
      </c>
      <c r="P1612">
        <v>18.277202072538799</v>
      </c>
      <c r="Q1612">
        <v>6.5553681229453001E-2</v>
      </c>
    </row>
    <row r="1613" spans="1:17" hidden="1" x14ac:dyDescent="0.3">
      <c r="A1613" t="s">
        <v>3382</v>
      </c>
      <c r="B1613" t="s">
        <v>3383</v>
      </c>
      <c r="C1613" t="str">
        <f>IFERROR(VLOOKUP(Table1[[#This Row],[Ticker]],[1]!Table1[[Symbol]:[Industry]],2,FALSE),"-")</f>
        <v>-</v>
      </c>
      <c r="D1613" t="s">
        <v>302</v>
      </c>
      <c r="E1613">
        <v>683.82123999999999</v>
      </c>
      <c r="F1613">
        <v>4</v>
      </c>
      <c r="G1613">
        <v>59.489093102809598</v>
      </c>
      <c r="H1613">
        <v>-0.48848166227683598</v>
      </c>
      <c r="I1613">
        <v>-17.224830619121001</v>
      </c>
      <c r="J1613">
        <v>-0.395831727564181</v>
      </c>
      <c r="K1613">
        <v>3.9890612772078602</v>
      </c>
      <c r="L1613">
        <v>3.8459230405088398</v>
      </c>
      <c r="M1613">
        <v>50.578945674914998</v>
      </c>
      <c r="N1613">
        <v>1.51242818142862</v>
      </c>
      <c r="O1613">
        <v>66.25</v>
      </c>
      <c r="P1613">
        <v>90.476190476190396</v>
      </c>
      <c r="Q1613">
        <v>7.5317986342627999E-2</v>
      </c>
    </row>
    <row r="1614" spans="1:17" hidden="1" x14ac:dyDescent="0.3">
      <c r="A1614" t="s">
        <v>3384</v>
      </c>
      <c r="B1614" t="s">
        <v>3385</v>
      </c>
      <c r="C1614" t="str">
        <f>IFERROR(VLOOKUP(Table1[[#This Row],[Ticker]],[1]!Table1[[Symbol]:[Industry]],2,FALSE),"-")</f>
        <v>-</v>
      </c>
      <c r="D1614" t="s">
        <v>62</v>
      </c>
      <c r="E1614">
        <v>683.70842085000004</v>
      </c>
      <c r="F1614">
        <v>314.35000000000002</v>
      </c>
      <c r="G1614">
        <v>-3.9321015756142499</v>
      </c>
      <c r="H1614">
        <v>-12.2379873006713</v>
      </c>
      <c r="I1614">
        <v>-31.3251640127882</v>
      </c>
      <c r="J1614">
        <v>-2.8453623282517002</v>
      </c>
      <c r="K1614">
        <v>334.777829715135</v>
      </c>
      <c r="L1614">
        <v>346.204535380241</v>
      </c>
      <c r="M1614">
        <v>40.419674333701501</v>
      </c>
      <c r="N1614">
        <v>1.37379150612621</v>
      </c>
      <c r="O1614">
        <v>52.377922697629998</v>
      </c>
      <c r="P1614">
        <v>33.227378681924101</v>
      </c>
      <c r="Q1614">
        <v>4.6601113309623E-2</v>
      </c>
    </row>
    <row r="1615" spans="1:17" hidden="1" x14ac:dyDescent="0.3">
      <c r="A1615" t="s">
        <v>3386</v>
      </c>
      <c r="B1615" t="s">
        <v>3387</v>
      </c>
      <c r="C1615" t="str">
        <f>IFERROR(VLOOKUP(Table1[[#This Row],[Ticker]],[1]!Table1[[Symbol]:[Industry]],2,FALSE),"-")</f>
        <v>-</v>
      </c>
      <c r="D1615" t="s">
        <v>67</v>
      </c>
      <c r="E1615">
        <v>683.48504430000003</v>
      </c>
      <c r="F1615">
        <v>106.85</v>
      </c>
      <c r="G1615">
        <v>-40.774091904074403</v>
      </c>
      <c r="H1615">
        <v>-12.3518012694988</v>
      </c>
      <c r="I1615">
        <v>-10.6210468060348</v>
      </c>
      <c r="J1615">
        <v>-5.5770745353892499</v>
      </c>
      <c r="K1615">
        <v>111.26430056771601</v>
      </c>
      <c r="L1615">
        <v>112.391889556287</v>
      </c>
      <c r="M1615">
        <v>32.729263666077401</v>
      </c>
      <c r="N1615">
        <v>1.2481437989580899</v>
      </c>
      <c r="O1615">
        <v>31.305568554047699</v>
      </c>
      <c r="P1615">
        <v>11.186264308012399</v>
      </c>
      <c r="Q1615">
        <v>0.18598850296827801</v>
      </c>
    </row>
    <row r="1616" spans="1:17" hidden="1" x14ac:dyDescent="0.3">
      <c r="A1616" t="s">
        <v>3388</v>
      </c>
      <c r="B1616" t="s">
        <v>3389</v>
      </c>
      <c r="C1616" t="str">
        <f>IFERROR(VLOOKUP(Table1[[#This Row],[Ticker]],[1]!Table1[[Symbol]:[Industry]],2,FALSE),"-")</f>
        <v>-</v>
      </c>
      <c r="D1616" t="s">
        <v>109</v>
      </c>
      <c r="E1616">
        <v>682.89</v>
      </c>
      <c r="F1616">
        <v>133.9</v>
      </c>
      <c r="G1616">
        <v>-30.197675484412098</v>
      </c>
      <c r="H1616">
        <v>-4.7166597810096604</v>
      </c>
      <c r="I1616">
        <v>-22.416010342553001</v>
      </c>
      <c r="J1616">
        <v>-7.9487379442398201</v>
      </c>
      <c r="K1616">
        <v>132.49124410826701</v>
      </c>
      <c r="L1616">
        <v>138.396907970131</v>
      </c>
      <c r="M1616">
        <v>48.639260595824602</v>
      </c>
      <c r="N1616">
        <v>1.43544675505369</v>
      </c>
      <c r="O1616">
        <v>29.3502613890963</v>
      </c>
      <c r="P1616">
        <v>13.4745762711864</v>
      </c>
      <c r="Q1616">
        <v>-9.1796510396306E-2</v>
      </c>
    </row>
    <row r="1617" spans="1:17" hidden="1" x14ac:dyDescent="0.3">
      <c r="A1617" t="s">
        <v>3390</v>
      </c>
      <c r="B1617" t="s">
        <v>3391</v>
      </c>
      <c r="C1617" t="str">
        <f>IFERROR(VLOOKUP(Table1[[#This Row],[Ticker]],[1]!Table1[[Symbol]:[Industry]],2,FALSE),"-")</f>
        <v>-</v>
      </c>
      <c r="D1617" t="s">
        <v>542</v>
      </c>
      <c r="E1617">
        <v>680.95181923999996</v>
      </c>
      <c r="F1617">
        <v>3.85</v>
      </c>
      <c r="G1617">
        <v>-7.1728031404820003</v>
      </c>
      <c r="H1617">
        <v>-6.6762179765954199</v>
      </c>
      <c r="I1617">
        <v>-7.58141976640783</v>
      </c>
      <c r="J1617">
        <v>-4.6805464403686896</v>
      </c>
      <c r="K1617">
        <v>3.8682402671523199</v>
      </c>
      <c r="L1617">
        <v>3.82347304839073</v>
      </c>
      <c r="M1617">
        <v>48.738094741083003</v>
      </c>
      <c r="N1617">
        <v>1.5229393902114099</v>
      </c>
      <c r="O1617">
        <v>46.7532467532467</v>
      </c>
      <c r="P1617">
        <v>37.5</v>
      </c>
      <c r="Q1617">
        <v>6.4982490086687994E-2</v>
      </c>
    </row>
    <row r="1618" spans="1:17" hidden="1" x14ac:dyDescent="0.3">
      <c r="A1618" t="s">
        <v>3392</v>
      </c>
      <c r="B1618" t="s">
        <v>3393</v>
      </c>
      <c r="C1618" t="str">
        <f>IFERROR(VLOOKUP(Table1[[#This Row],[Ticker]],[1]!Table1[[Symbol]:[Industry]],2,FALSE),"-")</f>
        <v>-</v>
      </c>
      <c r="D1618" t="s">
        <v>46</v>
      </c>
      <c r="E1618">
        <v>679.23119999999994</v>
      </c>
      <c r="F1618">
        <v>382.45</v>
      </c>
      <c r="G1618">
        <v>194.96422922605799</v>
      </c>
      <c r="H1618">
        <v>-23.955086486024499</v>
      </c>
      <c r="I1618">
        <v>211.27356131808099</v>
      </c>
      <c r="J1618">
        <v>-8.1305251151556295</v>
      </c>
      <c r="K1618">
        <v>309.620043452544</v>
      </c>
      <c r="M1618">
        <v>52.2714332887479</v>
      </c>
      <c r="N1618">
        <v>0.75018372703411995</v>
      </c>
      <c r="O1618">
        <v>29.8993332461759</v>
      </c>
      <c r="P1618">
        <v>298.385416666666</v>
      </c>
    </row>
    <row r="1619" spans="1:17" hidden="1" x14ac:dyDescent="0.3">
      <c r="A1619" t="s">
        <v>3394</v>
      </c>
      <c r="B1619" t="s">
        <v>3395</v>
      </c>
      <c r="C1619" t="str">
        <f>IFERROR(VLOOKUP(Table1[[#This Row],[Ticker]],[1]!Table1[[Symbol]:[Industry]],2,FALSE),"-")</f>
        <v>-</v>
      </c>
      <c r="D1619" t="s">
        <v>705</v>
      </c>
      <c r="E1619">
        <v>676.62342616799901</v>
      </c>
      <c r="F1619">
        <v>861.82</v>
      </c>
      <c r="G1619">
        <v>-3.2641424163706199</v>
      </c>
      <c r="H1619">
        <v>3.0132178727560399</v>
      </c>
      <c r="I1619">
        <v>-1.01314423068148</v>
      </c>
      <c r="J1619">
        <v>5.8682572581302397E-2</v>
      </c>
      <c r="K1619">
        <v>829.41575935186495</v>
      </c>
      <c r="L1619">
        <v>783.58354617632904</v>
      </c>
      <c r="M1619">
        <v>64.306050640641899</v>
      </c>
      <c r="N1619">
        <v>0.66924467937126098</v>
      </c>
      <c r="O1619">
        <v>1.6267898168991199</v>
      </c>
      <c r="P1619">
        <v>27.678928576719599</v>
      </c>
      <c r="Q1619">
        <v>2.0547319375944E-2</v>
      </c>
    </row>
    <row r="1620" spans="1:17" hidden="1" x14ac:dyDescent="0.3">
      <c r="A1620" t="s">
        <v>3396</v>
      </c>
      <c r="B1620" t="s">
        <v>3397</v>
      </c>
      <c r="C1620" t="str">
        <f>IFERROR(VLOOKUP(Table1[[#This Row],[Ticker]],[1]!Table1[[Symbol]:[Industry]],2,FALSE),"-")</f>
        <v>-</v>
      </c>
      <c r="D1620" t="s">
        <v>1489</v>
      </c>
      <c r="E1620">
        <v>670.10214599999995</v>
      </c>
      <c r="F1620">
        <v>661.5</v>
      </c>
      <c r="G1620">
        <v>521.97199323960797</v>
      </c>
      <c r="H1620">
        <v>24.894657535295298</v>
      </c>
      <c r="I1620">
        <v>23.6587961580186</v>
      </c>
      <c r="J1620">
        <v>-0.63188531600648401</v>
      </c>
      <c r="K1620">
        <v>539.04702449951196</v>
      </c>
      <c r="L1620">
        <v>365.99357502289598</v>
      </c>
      <c r="M1620">
        <v>70.234850135610301</v>
      </c>
      <c r="N1620">
        <v>0.30465949820788502</v>
      </c>
      <c r="O1620">
        <v>3.3333333333333202</v>
      </c>
      <c r="P1620">
        <v>562.16216216216196</v>
      </c>
    </row>
    <row r="1621" spans="1:17" hidden="1" x14ac:dyDescent="0.3">
      <c r="A1621" t="s">
        <v>3398</v>
      </c>
      <c r="B1621" t="s">
        <v>3399</v>
      </c>
      <c r="C1621" t="str">
        <f>IFERROR(VLOOKUP(Table1[[#This Row],[Ticker]],[1]!Table1[[Symbol]:[Industry]],2,FALSE),"-")</f>
        <v>-</v>
      </c>
      <c r="D1621" t="s">
        <v>381</v>
      </c>
      <c r="E1621">
        <v>668.88683700000001</v>
      </c>
      <c r="F1621">
        <v>489.75</v>
      </c>
      <c r="G1621">
        <v>57.801700616630399</v>
      </c>
      <c r="H1621">
        <v>-16.424212598007699</v>
      </c>
      <c r="I1621">
        <v>19.349690756658202</v>
      </c>
      <c r="J1621">
        <v>-8.5530238355803707</v>
      </c>
      <c r="K1621">
        <v>514.09169276603598</v>
      </c>
      <c r="L1621">
        <v>440.13039774208198</v>
      </c>
      <c r="M1621">
        <v>41.5909667288565</v>
      </c>
      <c r="N1621">
        <v>0.50185044628066</v>
      </c>
      <c r="O1621">
        <v>36.477794793261801</v>
      </c>
      <c r="P1621">
        <v>105.647701028763</v>
      </c>
      <c r="Q1621">
        <v>0.216226163909398</v>
      </c>
    </row>
    <row r="1622" spans="1:17" hidden="1" x14ac:dyDescent="0.3">
      <c r="A1622" t="s">
        <v>3400</v>
      </c>
      <c r="B1622" t="s">
        <v>3401</v>
      </c>
      <c r="C1622" t="str">
        <f>IFERROR(VLOOKUP(Table1[[#This Row],[Ticker]],[1]!Table1[[Symbol]:[Industry]],2,FALSE),"-")</f>
        <v>-</v>
      </c>
      <c r="D1622" t="s">
        <v>745</v>
      </c>
      <c r="E1622">
        <v>667.207672739999</v>
      </c>
      <c r="F1622">
        <v>280.2</v>
      </c>
      <c r="G1622">
        <v>10.2923983247194</v>
      </c>
      <c r="H1622">
        <v>11.6080306963323</v>
      </c>
      <c r="I1622">
        <v>26.601730416742299</v>
      </c>
      <c r="J1622">
        <v>-5.2048963779761896</v>
      </c>
      <c r="K1622">
        <v>247.82115709817199</v>
      </c>
      <c r="M1622">
        <v>49.173998606610802</v>
      </c>
      <c r="N1622">
        <v>0.945371618119622</v>
      </c>
      <c r="O1622">
        <v>14.0613847251962</v>
      </c>
      <c r="P1622">
        <v>80.366913421306705</v>
      </c>
    </row>
    <row r="1623" spans="1:17" hidden="1" x14ac:dyDescent="0.3">
      <c r="A1623" t="s">
        <v>3402</v>
      </c>
      <c r="B1623" t="s">
        <v>3403</v>
      </c>
      <c r="C1623" t="str">
        <f>IFERROR(VLOOKUP(Table1[[#This Row],[Ticker]],[1]!Table1[[Symbol]:[Industry]],2,FALSE),"-")</f>
        <v>-</v>
      </c>
      <c r="D1623" t="s">
        <v>542</v>
      </c>
      <c r="E1623">
        <v>665.88290340000003</v>
      </c>
      <c r="F1623">
        <v>210.55</v>
      </c>
      <c r="G1623">
        <v>-11.753710782458301</v>
      </c>
      <c r="H1623">
        <v>5.7574125213605498</v>
      </c>
      <c r="I1623">
        <v>-18.962588926029198</v>
      </c>
      <c r="J1623">
        <v>-12.934456060184401</v>
      </c>
      <c r="K1623">
        <v>190.347907549171</v>
      </c>
      <c r="L1623">
        <v>190.59468578670001</v>
      </c>
      <c r="M1623">
        <v>59.4988362495098</v>
      </c>
      <c r="N1623">
        <v>2.4502532139409801</v>
      </c>
      <c r="O1623">
        <v>14.937069579672199</v>
      </c>
      <c r="P1623">
        <v>35.707379954882299</v>
      </c>
      <c r="Q1623">
        <v>5.0703949247500005E-4</v>
      </c>
    </row>
    <row r="1624" spans="1:17" hidden="1" x14ac:dyDescent="0.3">
      <c r="A1624" t="s">
        <v>3404</v>
      </c>
      <c r="B1624" t="s">
        <v>3405</v>
      </c>
      <c r="C1624" t="str">
        <f>IFERROR(VLOOKUP(Table1[[#This Row],[Ticker]],[1]!Table1[[Symbol]:[Industry]],2,FALSE),"-")</f>
        <v>-</v>
      </c>
      <c r="D1624" t="s">
        <v>302</v>
      </c>
      <c r="E1624">
        <v>664.17589385999997</v>
      </c>
      <c r="F1624">
        <v>396.3</v>
      </c>
      <c r="G1624">
        <v>-12.955583925699299</v>
      </c>
      <c r="H1624">
        <v>-17.3851716706057</v>
      </c>
      <c r="I1624">
        <v>-41.737411353119398</v>
      </c>
      <c r="J1624">
        <v>-15.2869546873915</v>
      </c>
      <c r="K1624">
        <v>452.492614196803</v>
      </c>
      <c r="L1624">
        <v>500.925307554075</v>
      </c>
      <c r="M1624">
        <v>42.223571891492803</v>
      </c>
      <c r="N1624">
        <v>3.5958601801354</v>
      </c>
      <c r="O1624">
        <v>81.932879131970694</v>
      </c>
      <c r="P1624">
        <v>31.814402128721099</v>
      </c>
      <c r="Q1624">
        <v>0.126070590327405</v>
      </c>
    </row>
    <row r="1625" spans="1:17" hidden="1" x14ac:dyDescent="0.3">
      <c r="A1625" t="s">
        <v>3406</v>
      </c>
      <c r="B1625" t="s">
        <v>3407</v>
      </c>
      <c r="C1625" t="str">
        <f>IFERROR(VLOOKUP(Table1[[#This Row],[Ticker]],[1]!Table1[[Symbol]:[Industry]],2,FALSE),"-")</f>
        <v>-</v>
      </c>
      <c r="D1625" t="s">
        <v>197</v>
      </c>
      <c r="E1625">
        <v>662.8125</v>
      </c>
      <c r="F1625">
        <v>252.5</v>
      </c>
      <c r="G1625">
        <v>67.673350705671794</v>
      </c>
      <c r="H1625">
        <v>24.068717065246702</v>
      </c>
      <c r="I1625">
        <v>74.869215619711397</v>
      </c>
      <c r="J1625">
        <v>21.693736441155199</v>
      </c>
      <c r="K1625">
        <v>168.83158954806399</v>
      </c>
      <c r="L1625">
        <v>149.90191176409701</v>
      </c>
      <c r="M1625">
        <v>94.043782030422193</v>
      </c>
      <c r="N1625">
        <v>3.0096985940587699</v>
      </c>
      <c r="O1625">
        <v>4.4356435643564396</v>
      </c>
      <c r="P1625">
        <v>105.284552845528</v>
      </c>
      <c r="Q1625">
        <v>8.7281287717256004E-2</v>
      </c>
    </row>
    <row r="1626" spans="1:17" hidden="1" x14ac:dyDescent="0.3">
      <c r="A1626" t="s">
        <v>3408</v>
      </c>
      <c r="B1626" t="s">
        <v>3409</v>
      </c>
      <c r="C1626" t="str">
        <f>IFERROR(VLOOKUP(Table1[[#This Row],[Ticker]],[1]!Table1[[Symbol]:[Industry]],2,FALSE),"-")</f>
        <v>-</v>
      </c>
      <c r="D1626" t="s">
        <v>286</v>
      </c>
      <c r="E1626">
        <v>662.41429100000005</v>
      </c>
      <c r="F1626">
        <v>71.66</v>
      </c>
      <c r="G1626">
        <v>36.5843003138326</v>
      </c>
      <c r="H1626">
        <v>-9.0132810949260893</v>
      </c>
      <c r="I1626">
        <v>29.440022728718802</v>
      </c>
      <c r="J1626">
        <v>-4.2997935747447702</v>
      </c>
      <c r="K1626">
        <v>73.666255273052698</v>
      </c>
      <c r="L1626">
        <v>66.944348350095595</v>
      </c>
      <c r="M1626">
        <v>50.4798919330985</v>
      </c>
      <c r="N1626">
        <v>0.67651688838190804</v>
      </c>
      <c r="O1626">
        <v>27.8956181970416</v>
      </c>
      <c r="P1626">
        <v>82.340966921119602</v>
      </c>
      <c r="Q1626">
        <v>6.7076571805658999E-2</v>
      </c>
    </row>
    <row r="1627" spans="1:17" hidden="1" x14ac:dyDescent="0.3">
      <c r="A1627" t="s">
        <v>3410</v>
      </c>
      <c r="B1627" t="s">
        <v>3411</v>
      </c>
      <c r="C1627" t="str">
        <f>IFERROR(VLOOKUP(Table1[[#This Row],[Ticker]],[1]!Table1[[Symbol]:[Industry]],2,FALSE),"-")</f>
        <v>-</v>
      </c>
      <c r="D1627" t="s">
        <v>568</v>
      </c>
      <c r="E1627">
        <v>659.91784199999995</v>
      </c>
      <c r="F1627">
        <v>285</v>
      </c>
      <c r="G1627">
        <v>21.225832706429699</v>
      </c>
      <c r="H1627">
        <v>-8.21487688867205</v>
      </c>
      <c r="I1627">
        <v>-39.825551221806897</v>
      </c>
      <c r="J1627">
        <v>-4.28836666323404</v>
      </c>
      <c r="K1627">
        <v>290.67693782612798</v>
      </c>
      <c r="L1627">
        <v>289.435351664922</v>
      </c>
      <c r="M1627">
        <v>46.343390020196402</v>
      </c>
      <c r="N1627">
        <v>1.22099993411523</v>
      </c>
      <c r="O1627">
        <v>52.175438596491198</v>
      </c>
      <c r="P1627">
        <v>49.960536700868097</v>
      </c>
      <c r="Q1627">
        <v>2.0959728223495001E-2</v>
      </c>
    </row>
    <row r="1628" spans="1:17" hidden="1" x14ac:dyDescent="0.3">
      <c r="A1628" t="s">
        <v>3412</v>
      </c>
      <c r="B1628" t="s">
        <v>3413</v>
      </c>
      <c r="C1628" t="str">
        <f>IFERROR(VLOOKUP(Table1[[#This Row],[Ticker]],[1]!Table1[[Symbol]:[Industry]],2,FALSE),"-")</f>
        <v>-</v>
      </c>
      <c r="D1628" t="s">
        <v>230</v>
      </c>
      <c r="E1628">
        <v>659.31193215999997</v>
      </c>
      <c r="F1628">
        <v>3157.6</v>
      </c>
      <c r="G1628">
        <v>14.4698257803961</v>
      </c>
      <c r="H1628">
        <v>-19.449052038823201</v>
      </c>
      <c r="I1628">
        <v>16.874583561691701</v>
      </c>
      <c r="J1628">
        <v>-6.5685906065714796</v>
      </c>
      <c r="K1628">
        <v>3151.7240833243</v>
      </c>
      <c r="L1628">
        <v>2738.14357064671</v>
      </c>
      <c r="M1628">
        <v>33.966856431862098</v>
      </c>
      <c r="N1628">
        <v>0.27626451201360802</v>
      </c>
      <c r="O1628">
        <v>38.459589561692397</v>
      </c>
      <c r="P1628">
        <v>52.100192678227302</v>
      </c>
      <c r="Q1628">
        <v>3.77828997926E-4</v>
      </c>
    </row>
    <row r="1629" spans="1:17" hidden="1" x14ac:dyDescent="0.3">
      <c r="A1629" t="s">
        <v>3414</v>
      </c>
      <c r="B1629" t="s">
        <v>3415</v>
      </c>
      <c r="C1629" t="str">
        <f>IFERROR(VLOOKUP(Table1[[#This Row],[Ticker]],[1]!Table1[[Symbol]:[Industry]],2,FALSE),"-")</f>
        <v>-</v>
      </c>
      <c r="D1629" t="s">
        <v>815</v>
      </c>
      <c r="E1629">
        <v>658.62547500000005</v>
      </c>
      <c r="F1629">
        <v>119.3</v>
      </c>
      <c r="G1629">
        <v>-10.765901491223699</v>
      </c>
      <c r="H1629">
        <v>-18.934551721250099</v>
      </c>
      <c r="I1629">
        <v>25.7993534118336</v>
      </c>
      <c r="J1629">
        <v>-7.9269017890402198</v>
      </c>
      <c r="K1629">
        <v>119.965217980305</v>
      </c>
      <c r="L1629">
        <v>108.412564006426</v>
      </c>
      <c r="M1629">
        <v>43.929142511720201</v>
      </c>
      <c r="N1629">
        <v>0.650499789936416</v>
      </c>
      <c r="O1629">
        <v>26.948868398994101</v>
      </c>
      <c r="P1629">
        <v>49.143642955369302</v>
      </c>
      <c r="Q1629">
        <v>-1.5883461617393999E-2</v>
      </c>
    </row>
    <row r="1630" spans="1:17" hidden="1" x14ac:dyDescent="0.3">
      <c r="A1630" t="s">
        <v>3416</v>
      </c>
      <c r="B1630" t="s">
        <v>3417</v>
      </c>
      <c r="C1630" t="str">
        <f>IFERROR(VLOOKUP(Table1[[#This Row],[Ticker]],[1]!Table1[[Symbol]:[Industry]],2,FALSE),"-")</f>
        <v>-</v>
      </c>
      <c r="D1630" t="s">
        <v>197</v>
      </c>
      <c r="E1630">
        <v>655.26613599999996</v>
      </c>
      <c r="F1630">
        <v>537.95000000000005</v>
      </c>
      <c r="G1630">
        <v>43.599152722728</v>
      </c>
      <c r="H1630">
        <v>-7.5691877464591597</v>
      </c>
      <c r="I1630">
        <v>20.100835301841901</v>
      </c>
      <c r="J1630">
        <v>-8.32869823794921E-2</v>
      </c>
      <c r="K1630">
        <v>535.05639297222103</v>
      </c>
      <c r="L1630">
        <v>471.06204775045597</v>
      </c>
      <c r="M1630">
        <v>49.864469207795402</v>
      </c>
      <c r="N1630">
        <v>1.1710631877269599</v>
      </c>
      <c r="O1630">
        <v>19.128171763175001</v>
      </c>
      <c r="P1630">
        <v>99.536350148367902</v>
      </c>
      <c r="Q1630">
        <v>0.170884876263077</v>
      </c>
    </row>
    <row r="1631" spans="1:17" hidden="1" x14ac:dyDescent="0.3">
      <c r="A1631" t="s">
        <v>3418</v>
      </c>
      <c r="B1631" t="s">
        <v>3419</v>
      </c>
      <c r="C1631" t="str">
        <f>IFERROR(VLOOKUP(Table1[[#This Row],[Ticker]],[1]!Table1[[Symbol]:[Industry]],2,FALSE),"-")</f>
        <v>-</v>
      </c>
      <c r="E1631">
        <v>655.20475628400004</v>
      </c>
      <c r="F1631">
        <v>48.28</v>
      </c>
      <c r="G1631">
        <v>567.63365204619402</v>
      </c>
      <c r="H1631">
        <v>7.8866315965573603</v>
      </c>
      <c r="I1631">
        <v>2.72282067245549</v>
      </c>
      <c r="J1631">
        <v>-8.7010343104378691</v>
      </c>
      <c r="K1631">
        <v>46.353450469318702</v>
      </c>
      <c r="L1631">
        <v>38.738445035052003</v>
      </c>
      <c r="M1631">
        <v>55.523661908348203</v>
      </c>
      <c r="N1631">
        <v>2.05660299816335</v>
      </c>
      <c r="O1631">
        <v>17.854183927091899</v>
      </c>
      <c r="P1631">
        <v>630.04032258064501</v>
      </c>
      <c r="Q1631">
        <v>0.30697476318927303</v>
      </c>
    </row>
    <row r="1632" spans="1:17" hidden="1" x14ac:dyDescent="0.3">
      <c r="A1632" t="s">
        <v>3420</v>
      </c>
      <c r="B1632" t="s">
        <v>2341</v>
      </c>
      <c r="C1632" t="str">
        <f>IFERROR(VLOOKUP(Table1[[#This Row],[Ticker]],[1]!Table1[[Symbol]:[Industry]],2,FALSE),"-")</f>
        <v>-</v>
      </c>
      <c r="D1632" t="s">
        <v>258</v>
      </c>
      <c r="E1632">
        <v>653.70479999999998</v>
      </c>
      <c r="F1632">
        <v>1631</v>
      </c>
      <c r="G1632">
        <v>1102.0678168797899</v>
      </c>
      <c r="H1632">
        <v>53.550318120805898</v>
      </c>
      <c r="I1632">
        <v>192.01284759212899</v>
      </c>
      <c r="J1632">
        <v>5.63722854631001</v>
      </c>
      <c r="K1632">
        <v>1181.30669765779</v>
      </c>
      <c r="L1632">
        <v>789.00480422978603</v>
      </c>
      <c r="M1632">
        <v>80.537353164670407</v>
      </c>
      <c r="N1632">
        <v>0.93175197007084298</v>
      </c>
      <c r="O1632">
        <v>4.0465971796443903</v>
      </c>
      <c r="P1632">
        <v>1223.3265720081099</v>
      </c>
    </row>
    <row r="1633" spans="1:17" hidden="1" x14ac:dyDescent="0.3">
      <c r="A1633" t="s">
        <v>3421</v>
      </c>
      <c r="B1633" t="s">
        <v>3422</v>
      </c>
      <c r="C1633" t="str">
        <f>IFERROR(VLOOKUP(Table1[[#This Row],[Ticker]],[1]!Table1[[Symbol]:[Industry]],2,FALSE),"-")</f>
        <v>-</v>
      </c>
      <c r="D1633" t="s">
        <v>218</v>
      </c>
      <c r="E1633">
        <v>652.000137</v>
      </c>
      <c r="F1633">
        <v>138.30000000000001</v>
      </c>
      <c r="G1633">
        <v>131.947254372098</v>
      </c>
      <c r="H1633">
        <v>9.66115131344311</v>
      </c>
      <c r="I1633">
        <v>18.931812688913102</v>
      </c>
      <c r="J1633">
        <v>5.7795788480973904</v>
      </c>
      <c r="K1633">
        <v>118.00062057951</v>
      </c>
      <c r="L1633">
        <v>100.216839871256</v>
      </c>
      <c r="M1633">
        <v>81.024478675608506</v>
      </c>
      <c r="N1633">
        <v>1.43586929333709</v>
      </c>
      <c r="O1633">
        <v>0.50614605929137901</v>
      </c>
      <c r="P1633">
        <v>164.43594646271501</v>
      </c>
      <c r="Q1633">
        <v>7.2624053133444E-2</v>
      </c>
    </row>
    <row r="1634" spans="1:17" hidden="1" x14ac:dyDescent="0.3">
      <c r="A1634" t="s">
        <v>3423</v>
      </c>
      <c r="B1634" t="s">
        <v>3424</v>
      </c>
      <c r="C1634" t="str">
        <f>IFERROR(VLOOKUP(Table1[[#This Row],[Ticker]],[1]!Table1[[Symbol]:[Industry]],2,FALSE),"-")</f>
        <v>-</v>
      </c>
      <c r="E1634">
        <v>651.78534400000001</v>
      </c>
      <c r="F1634">
        <v>448</v>
      </c>
      <c r="G1634">
        <v>69.075769247828305</v>
      </c>
      <c r="H1634">
        <v>-10.737399411194501</v>
      </c>
      <c r="I1634">
        <v>-19.5506474210287</v>
      </c>
      <c r="J1634">
        <v>-1.94357670174181</v>
      </c>
      <c r="K1634">
        <v>469.47938591812198</v>
      </c>
      <c r="L1634">
        <v>437.45650554514799</v>
      </c>
      <c r="M1634">
        <v>44.611524072206798</v>
      </c>
      <c r="N1634">
        <v>0.80917594654788405</v>
      </c>
      <c r="O1634">
        <v>27.678571428571399</v>
      </c>
      <c r="P1634">
        <v>97.356828193832598</v>
      </c>
    </row>
    <row r="1635" spans="1:17" hidden="1" x14ac:dyDescent="0.3">
      <c r="A1635" t="s">
        <v>3425</v>
      </c>
      <c r="B1635" t="s">
        <v>3426</v>
      </c>
      <c r="C1635" t="str">
        <f>IFERROR(VLOOKUP(Table1[[#This Row],[Ticker]],[1]!Table1[[Symbol]:[Industry]],2,FALSE),"-")</f>
        <v>-</v>
      </c>
      <c r="D1635" t="s">
        <v>1617</v>
      </c>
      <c r="E1635">
        <v>651.53970000000004</v>
      </c>
      <c r="F1635">
        <v>61</v>
      </c>
      <c r="G1635">
        <v>-3.94435319846421</v>
      </c>
      <c r="H1635">
        <v>-6.3580240746302099</v>
      </c>
      <c r="I1635">
        <v>2.7148765298884499</v>
      </c>
      <c r="J1635">
        <v>-3.8601673491025199</v>
      </c>
      <c r="K1635">
        <v>60.733798864900599</v>
      </c>
      <c r="L1635">
        <v>56.367780702131697</v>
      </c>
      <c r="M1635">
        <v>63.305866194264297</v>
      </c>
      <c r="N1635">
        <v>0.16231083578237801</v>
      </c>
      <c r="O1635">
        <v>5.8196721311475299</v>
      </c>
      <c r="P1635">
        <v>26.687435098649999</v>
      </c>
      <c r="Q1635">
        <v>-3.0371808196612001E-2</v>
      </c>
    </row>
    <row r="1636" spans="1:17" hidden="1" x14ac:dyDescent="0.3">
      <c r="A1636" t="s">
        <v>3427</v>
      </c>
      <c r="B1636" t="s">
        <v>3428</v>
      </c>
      <c r="C1636" t="str">
        <f>IFERROR(VLOOKUP(Table1[[#This Row],[Ticker]],[1]!Table1[[Symbol]:[Industry]],2,FALSE),"-")</f>
        <v>-</v>
      </c>
      <c r="D1636" t="s">
        <v>568</v>
      </c>
      <c r="E1636">
        <v>649.05359999999996</v>
      </c>
      <c r="F1636">
        <v>380.9</v>
      </c>
      <c r="G1636">
        <v>35.149225499525798</v>
      </c>
      <c r="H1636">
        <v>19.2886810657055</v>
      </c>
      <c r="I1636">
        <v>24.6792957844245</v>
      </c>
      <c r="J1636">
        <v>-3.44480342358675</v>
      </c>
      <c r="K1636">
        <v>341.85042012813398</v>
      </c>
      <c r="L1636">
        <v>305.77639880361897</v>
      </c>
      <c r="M1636">
        <v>56.133588996511598</v>
      </c>
      <c r="N1636">
        <v>2.21491283566876</v>
      </c>
      <c r="O1636">
        <v>11.4859543187188</v>
      </c>
      <c r="P1636">
        <v>69.326517003778605</v>
      </c>
      <c r="Q1636">
        <v>6.8668965509987995E-2</v>
      </c>
    </row>
    <row r="1637" spans="1:17" hidden="1" x14ac:dyDescent="0.3">
      <c r="A1637" t="s">
        <v>3429</v>
      </c>
      <c r="B1637" t="s">
        <v>3430</v>
      </c>
      <c r="C1637" t="str">
        <f>IFERROR(VLOOKUP(Table1[[#This Row],[Ticker]],[1]!Table1[[Symbol]:[Industry]],2,FALSE),"-")</f>
        <v>-</v>
      </c>
      <c r="D1637" t="s">
        <v>2844</v>
      </c>
      <c r="E1637">
        <v>648.73511689999998</v>
      </c>
      <c r="F1637">
        <v>16.12</v>
      </c>
      <c r="G1637">
        <v>788.24078775292901</v>
      </c>
      <c r="H1637">
        <v>-88.354066077861205</v>
      </c>
      <c r="I1637">
        <v>-14.580430646724301</v>
      </c>
      <c r="J1637">
        <v>-0.38446579111999701</v>
      </c>
      <c r="K1637">
        <v>21.971201747935801</v>
      </c>
      <c r="L1637">
        <v>19.285269805706001</v>
      </c>
      <c r="M1637">
        <v>41.070716197130999</v>
      </c>
      <c r="N1637">
        <v>0.58427909033360503</v>
      </c>
      <c r="O1637">
        <v>544.54094292803904</v>
      </c>
      <c r="P1637">
        <v>45.225225225225202</v>
      </c>
      <c r="Q1637">
        <v>-8.1514530460054996E-2</v>
      </c>
    </row>
    <row r="1638" spans="1:17" hidden="1" x14ac:dyDescent="0.3">
      <c r="A1638" t="s">
        <v>3431</v>
      </c>
      <c r="B1638" t="s">
        <v>3432</v>
      </c>
      <c r="C1638" t="str">
        <f>IFERROR(VLOOKUP(Table1[[#This Row],[Ticker]],[1]!Table1[[Symbol]:[Industry]],2,FALSE),"-")</f>
        <v>-</v>
      </c>
      <c r="D1638" t="s">
        <v>391</v>
      </c>
      <c r="E1638">
        <v>648.05994116499903</v>
      </c>
      <c r="F1638">
        <v>68.11</v>
      </c>
      <c r="G1638">
        <v>17.164885758506699</v>
      </c>
      <c r="H1638">
        <v>-14.4931071737516</v>
      </c>
      <c r="I1638">
        <v>-28.148279297105301</v>
      </c>
      <c r="J1638">
        <v>-6.8473597094872396</v>
      </c>
      <c r="K1638">
        <v>71.521843840526003</v>
      </c>
      <c r="L1638">
        <v>71.216559299357101</v>
      </c>
      <c r="M1638">
        <v>42.622241398845702</v>
      </c>
      <c r="N1638">
        <v>0.74302208863810304</v>
      </c>
      <c r="O1638">
        <v>43.870209954485297</v>
      </c>
      <c r="P1638">
        <v>54.725124943207597</v>
      </c>
      <c r="Q1638">
        <v>-1.9560753230940002E-3</v>
      </c>
    </row>
    <row r="1639" spans="1:17" hidden="1" x14ac:dyDescent="0.3">
      <c r="A1639" t="s">
        <v>3433</v>
      </c>
      <c r="B1639" t="s">
        <v>3434</v>
      </c>
      <c r="C1639" t="str">
        <f>IFERROR(VLOOKUP(Table1[[#This Row],[Ticker]],[1]!Table1[[Symbol]:[Industry]],2,FALSE),"-")</f>
        <v>-</v>
      </c>
      <c r="D1639" t="s">
        <v>866</v>
      </c>
      <c r="E1639">
        <v>641.29118443000004</v>
      </c>
      <c r="F1639">
        <v>343.85</v>
      </c>
      <c r="G1639">
        <v>-41.635215512007697</v>
      </c>
      <c r="H1639">
        <v>3.35974629424642</v>
      </c>
      <c r="I1639">
        <v>-13.2796713174512</v>
      </c>
      <c r="J1639">
        <v>0.48873279161209698</v>
      </c>
      <c r="K1639">
        <v>320.19632123251898</v>
      </c>
      <c r="L1639">
        <v>327.35639638218203</v>
      </c>
      <c r="M1639">
        <v>66.765048235004301</v>
      </c>
      <c r="N1639">
        <v>1.0741896334185099</v>
      </c>
      <c r="O1639">
        <v>25.8688381561727</v>
      </c>
      <c r="P1639">
        <v>44.474789915966397</v>
      </c>
      <c r="Q1639">
        <v>5.8745721593983002E-2</v>
      </c>
    </row>
    <row r="1640" spans="1:17" hidden="1" x14ac:dyDescent="0.3">
      <c r="A1640" t="s">
        <v>3435</v>
      </c>
      <c r="B1640" t="s">
        <v>3436</v>
      </c>
      <c r="C1640" t="str">
        <f>IFERROR(VLOOKUP(Table1[[#This Row],[Ticker]],[1]!Table1[[Symbol]:[Industry]],2,FALSE),"-")</f>
        <v>-</v>
      </c>
      <c r="D1640" t="s">
        <v>568</v>
      </c>
      <c r="E1640">
        <v>639.89441853999995</v>
      </c>
      <c r="F1640">
        <v>349.7</v>
      </c>
      <c r="G1640">
        <v>28.588987863545</v>
      </c>
      <c r="H1640">
        <v>3.6264445074438698</v>
      </c>
      <c r="I1640">
        <v>-10.5190118572866</v>
      </c>
      <c r="J1640">
        <v>-7.9899476949191603</v>
      </c>
      <c r="K1640">
        <v>340.887035543389</v>
      </c>
      <c r="L1640">
        <v>331.98016805926898</v>
      </c>
      <c r="M1640">
        <v>56.001916040216301</v>
      </c>
      <c r="N1640">
        <v>3.10321890078465</v>
      </c>
      <c r="O1640">
        <v>21.4898484415213</v>
      </c>
      <c r="P1640">
        <v>63.487611033192998</v>
      </c>
      <c r="Q1640">
        <v>-1.0315877737174999E-2</v>
      </c>
    </row>
    <row r="1641" spans="1:17" hidden="1" x14ac:dyDescent="0.3">
      <c r="A1641" t="s">
        <v>3437</v>
      </c>
      <c r="B1641" t="s">
        <v>3438</v>
      </c>
      <c r="C1641" t="str">
        <f>IFERROR(VLOOKUP(Table1[[#This Row],[Ticker]],[1]!Table1[[Symbol]:[Industry]],2,FALSE),"-")</f>
        <v>-</v>
      </c>
      <c r="D1641" t="s">
        <v>347</v>
      </c>
      <c r="E1641">
        <v>639.72696780000001</v>
      </c>
      <c r="F1641">
        <v>305.10000000000002</v>
      </c>
      <c r="G1641">
        <v>189.281090791672</v>
      </c>
      <c r="H1641">
        <v>18.296611314179401</v>
      </c>
      <c r="I1641">
        <v>-16.110474584879501</v>
      </c>
      <c r="J1641">
        <v>-3.18839178956364</v>
      </c>
      <c r="K1641">
        <v>260.79593888519298</v>
      </c>
      <c r="M1641">
        <v>64.9026448704346</v>
      </c>
      <c r="N1641">
        <v>2.3139665620208798</v>
      </c>
      <c r="O1641">
        <v>16.355293346443698</v>
      </c>
      <c r="P1641">
        <v>246.11457742484399</v>
      </c>
    </row>
    <row r="1642" spans="1:17" hidden="1" x14ac:dyDescent="0.3">
      <c r="A1642" t="s">
        <v>3439</v>
      </c>
      <c r="B1642" t="s">
        <v>3440</v>
      </c>
      <c r="C1642" t="str">
        <f>IFERROR(VLOOKUP(Table1[[#This Row],[Ticker]],[1]!Table1[[Symbol]:[Industry]],2,FALSE),"-")</f>
        <v>-</v>
      </c>
      <c r="D1642" t="s">
        <v>286</v>
      </c>
      <c r="E1642">
        <v>639.318570615</v>
      </c>
      <c r="F1642">
        <v>364.95</v>
      </c>
      <c r="G1642">
        <v>-24.009363597535899</v>
      </c>
      <c r="H1642">
        <v>15.497271714780901</v>
      </c>
      <c r="I1642">
        <v>22.533430758120598</v>
      </c>
      <c r="J1642">
        <v>22.766946097803601</v>
      </c>
      <c r="K1642">
        <v>316.704536352633</v>
      </c>
      <c r="L1642">
        <v>310.98425795719902</v>
      </c>
      <c r="M1642">
        <v>63.5145898924223</v>
      </c>
      <c r="N1642">
        <v>2.7245586259093901</v>
      </c>
      <c r="O1642">
        <v>23.011995623795201</v>
      </c>
      <c r="P1642">
        <v>47.753036437246898</v>
      </c>
      <c r="Q1642">
        <v>3.4143437875846998E-2</v>
      </c>
    </row>
    <row r="1643" spans="1:17" hidden="1" x14ac:dyDescent="0.3">
      <c r="A1643" t="s">
        <v>3441</v>
      </c>
      <c r="B1643" t="s">
        <v>3442</v>
      </c>
      <c r="C1643" t="str">
        <f>IFERROR(VLOOKUP(Table1[[#This Row],[Ticker]],[1]!Table1[[Symbol]:[Industry]],2,FALSE),"-")</f>
        <v>-</v>
      </c>
      <c r="D1643" t="s">
        <v>154</v>
      </c>
      <c r="E1643">
        <v>636.46669359999999</v>
      </c>
      <c r="F1643">
        <v>97.12</v>
      </c>
      <c r="G1643">
        <v>-69.106960080850101</v>
      </c>
      <c r="H1643">
        <v>-15.776239589628601</v>
      </c>
      <c r="I1643">
        <v>-36.922303118616199</v>
      </c>
      <c r="J1643">
        <v>-5.57866576272564</v>
      </c>
      <c r="K1643">
        <v>104.272565315469</v>
      </c>
      <c r="L1643">
        <v>117.05323704990801</v>
      </c>
      <c r="M1643">
        <v>33.559478368374101</v>
      </c>
      <c r="N1643">
        <v>1.1747810203330999</v>
      </c>
      <c r="O1643">
        <v>76.637149917627696</v>
      </c>
      <c r="P1643">
        <v>6.6081229418221801</v>
      </c>
      <c r="Q1643">
        <v>3.0110848444342999E-2</v>
      </c>
    </row>
    <row r="1644" spans="1:17" hidden="1" x14ac:dyDescent="0.3">
      <c r="A1644" t="s">
        <v>3443</v>
      </c>
      <c r="B1644" t="s">
        <v>3444</v>
      </c>
      <c r="C1644" t="str">
        <f>IFERROR(VLOOKUP(Table1[[#This Row],[Ticker]],[1]!Table1[[Symbol]:[Industry]],2,FALSE),"-")</f>
        <v>-</v>
      </c>
      <c r="D1644" t="s">
        <v>267</v>
      </c>
      <c r="E1644">
        <v>636.34451471</v>
      </c>
      <c r="F1644">
        <v>196.85</v>
      </c>
      <c r="G1644">
        <v>8.8742980211702402</v>
      </c>
      <c r="H1644">
        <v>-18.6213435647722</v>
      </c>
      <c r="I1644">
        <v>-50.848569233315899</v>
      </c>
      <c r="J1644">
        <v>-1.7821968242678901</v>
      </c>
      <c r="K1644">
        <v>216.07641633383599</v>
      </c>
      <c r="L1644">
        <v>219.859093706929</v>
      </c>
      <c r="M1644">
        <v>43.455453118968201</v>
      </c>
      <c r="N1644">
        <v>1.7175831894606199</v>
      </c>
      <c r="O1644">
        <v>76.250952501905005</v>
      </c>
      <c r="P1644">
        <v>57.48</v>
      </c>
      <c r="Q1644">
        <v>4.1058103145010003E-2</v>
      </c>
    </row>
    <row r="1645" spans="1:17" hidden="1" x14ac:dyDescent="0.3">
      <c r="A1645" t="s">
        <v>3445</v>
      </c>
      <c r="B1645" t="s">
        <v>3446</v>
      </c>
      <c r="C1645" t="str">
        <f>IFERROR(VLOOKUP(Table1[[#This Row],[Ticker]],[1]!Table1[[Symbol]:[Industry]],2,FALSE),"-")</f>
        <v>-</v>
      </c>
      <c r="D1645" t="s">
        <v>140</v>
      </c>
      <c r="E1645">
        <v>634.17670051999903</v>
      </c>
      <c r="F1645">
        <v>44.99</v>
      </c>
      <c r="G1645">
        <v>194.799724332045</v>
      </c>
      <c r="H1645">
        <v>7.24157761524667</v>
      </c>
      <c r="I1645">
        <v>144.65276342528199</v>
      </c>
      <c r="J1645">
        <v>-3.4952147475798201</v>
      </c>
      <c r="K1645">
        <v>38.854783578043097</v>
      </c>
      <c r="L1645">
        <v>27.717800919669699</v>
      </c>
      <c r="M1645">
        <v>60.761296732405697</v>
      </c>
      <c r="N1645">
        <v>2.926581550886</v>
      </c>
      <c r="O1645">
        <v>5.3567459435430003</v>
      </c>
      <c r="P1645">
        <v>250.11673151750901</v>
      </c>
      <c r="Q1645">
        <v>2.7101010016359998E-2</v>
      </c>
    </row>
    <row r="1646" spans="1:17" hidden="1" x14ac:dyDescent="0.3">
      <c r="A1646" t="s">
        <v>3447</v>
      </c>
      <c r="B1646" t="s">
        <v>3448</v>
      </c>
      <c r="C1646" t="str">
        <f>IFERROR(VLOOKUP(Table1[[#This Row],[Ticker]],[1]!Table1[[Symbol]:[Industry]],2,FALSE),"-")</f>
        <v>-</v>
      </c>
      <c r="D1646" t="s">
        <v>218</v>
      </c>
      <c r="E1646">
        <v>633.6</v>
      </c>
      <c r="F1646">
        <v>576</v>
      </c>
      <c r="G1646">
        <v>107.351210916526</v>
      </c>
      <c r="H1646">
        <v>-1.8594232207183801</v>
      </c>
      <c r="I1646">
        <v>67.557130421378304</v>
      </c>
      <c r="J1646">
        <v>-5.9929836262983498</v>
      </c>
      <c r="K1646">
        <v>514.73234453166003</v>
      </c>
      <c r="L1646">
        <v>371.47661639766397</v>
      </c>
      <c r="M1646">
        <v>49.697448102978001</v>
      </c>
      <c r="N1646">
        <v>0.212702089083082</v>
      </c>
      <c r="O1646">
        <v>8.1510416666666696</v>
      </c>
      <c r="P1646">
        <v>153.46534653465301</v>
      </c>
      <c r="Q1646">
        <v>0.244432229881721</v>
      </c>
    </row>
    <row r="1647" spans="1:17" hidden="1" x14ac:dyDescent="0.3">
      <c r="A1647" t="s">
        <v>3449</v>
      </c>
      <c r="B1647" t="s">
        <v>3450</v>
      </c>
      <c r="C1647" t="str">
        <f>IFERROR(VLOOKUP(Table1[[#This Row],[Ticker]],[1]!Table1[[Symbol]:[Industry]],2,FALSE),"-")</f>
        <v>-</v>
      </c>
      <c r="D1647" t="s">
        <v>197</v>
      </c>
      <c r="E1647">
        <v>629.72127499999999</v>
      </c>
      <c r="F1647">
        <v>157.44999999999999</v>
      </c>
      <c r="G1647">
        <v>-9.4071209060497694</v>
      </c>
      <c r="H1647">
        <v>-11.3057273059834</v>
      </c>
      <c r="I1647">
        <v>-1.9978286125176099</v>
      </c>
      <c r="J1647">
        <v>-5.0729565460423096</v>
      </c>
      <c r="K1647">
        <v>160.75625402180501</v>
      </c>
      <c r="L1647">
        <v>155.29857776877901</v>
      </c>
      <c r="M1647">
        <v>42.191475051014699</v>
      </c>
      <c r="N1647">
        <v>0.92461363272775798</v>
      </c>
      <c r="O1647">
        <v>34.5824071133693</v>
      </c>
      <c r="P1647">
        <v>24.5648734177215</v>
      </c>
      <c r="Q1647">
        <v>-2.9828210182380001E-2</v>
      </c>
    </row>
    <row r="1648" spans="1:17" hidden="1" x14ac:dyDescent="0.3">
      <c r="A1648" t="s">
        <v>3451</v>
      </c>
      <c r="B1648" t="s">
        <v>3452</v>
      </c>
      <c r="C1648" t="str">
        <f>IFERROR(VLOOKUP(Table1[[#This Row],[Ticker]],[1]!Table1[[Symbol]:[Industry]],2,FALSE),"-")</f>
        <v>-</v>
      </c>
      <c r="D1648" t="s">
        <v>347</v>
      </c>
      <c r="E1648">
        <v>629.33840035000003</v>
      </c>
      <c r="F1648">
        <v>128.5</v>
      </c>
      <c r="G1648">
        <v>89.408968029524402</v>
      </c>
      <c r="H1648">
        <v>24.261763067867399</v>
      </c>
      <c r="I1648">
        <v>43.276405801095102</v>
      </c>
      <c r="J1648">
        <v>7.2573037300234997</v>
      </c>
      <c r="K1648">
        <v>107.159429185958</v>
      </c>
      <c r="L1648">
        <v>94.286091746334193</v>
      </c>
      <c r="M1648">
        <v>70.180723473425104</v>
      </c>
      <c r="N1648">
        <v>2.9952187515891202</v>
      </c>
      <c r="O1648">
        <v>8.1634241245136199</v>
      </c>
      <c r="P1648">
        <v>120.60085836909801</v>
      </c>
      <c r="Q1648">
        <v>0.103632615946242</v>
      </c>
    </row>
    <row r="1649" spans="1:17" hidden="1" x14ac:dyDescent="0.3">
      <c r="A1649" t="s">
        <v>3453</v>
      </c>
      <c r="B1649" t="s">
        <v>3454</v>
      </c>
      <c r="C1649" t="str">
        <f>IFERROR(VLOOKUP(Table1[[#This Row],[Ticker]],[1]!Table1[[Symbol]:[Industry]],2,FALSE),"-")</f>
        <v>-</v>
      </c>
      <c r="D1649" t="s">
        <v>613</v>
      </c>
      <c r="E1649">
        <v>627.48</v>
      </c>
      <c r="F1649">
        <v>522.9</v>
      </c>
      <c r="G1649">
        <v>159.18028639293499</v>
      </c>
      <c r="H1649">
        <v>31.744582570787401</v>
      </c>
      <c r="I1649">
        <v>74.947592688582901</v>
      </c>
      <c r="J1649">
        <v>1.25842529259293</v>
      </c>
      <c r="K1649">
        <v>409.61165130463797</v>
      </c>
      <c r="L1649">
        <v>325.96667821773298</v>
      </c>
      <c r="M1649">
        <v>73.650169323293795</v>
      </c>
      <c r="N1649">
        <v>3.3825499327488502</v>
      </c>
      <c r="O1649">
        <v>6.8081851214381404</v>
      </c>
      <c r="P1649">
        <v>252.23981138430401</v>
      </c>
      <c r="Q1649">
        <v>7.2941222147275997E-2</v>
      </c>
    </row>
    <row r="1650" spans="1:17" hidden="1" x14ac:dyDescent="0.3">
      <c r="A1650" t="s">
        <v>3455</v>
      </c>
      <c r="B1650" t="s">
        <v>3456</v>
      </c>
      <c r="C1650" t="str">
        <f>IFERROR(VLOOKUP(Table1[[#This Row],[Ticker]],[1]!Table1[[Symbol]:[Industry]],2,FALSE),"-")</f>
        <v>-</v>
      </c>
      <c r="D1650" t="s">
        <v>302</v>
      </c>
      <c r="E1650">
        <v>625.85470290000001</v>
      </c>
      <c r="F1650">
        <v>556.5</v>
      </c>
      <c r="G1650">
        <v>-10.4018900167952</v>
      </c>
      <c r="H1650">
        <v>-13.182211773225401</v>
      </c>
      <c r="I1650">
        <v>-2.5293807713074101</v>
      </c>
      <c r="J1650">
        <v>-8.42855892240663</v>
      </c>
      <c r="K1650">
        <v>553.95904711343996</v>
      </c>
      <c r="L1650">
        <v>521.85540191585699</v>
      </c>
      <c r="M1650">
        <v>41.085026271876103</v>
      </c>
      <c r="N1650">
        <v>1.1065557540653399</v>
      </c>
      <c r="O1650">
        <v>52.953680967720999</v>
      </c>
      <c r="P1650">
        <v>35.897435897435898</v>
      </c>
      <c r="Q1650">
        <v>0.12772845320815901</v>
      </c>
    </row>
    <row r="1651" spans="1:17" hidden="1" x14ac:dyDescent="0.3">
      <c r="A1651" t="s">
        <v>3457</v>
      </c>
      <c r="B1651" t="s">
        <v>3458</v>
      </c>
      <c r="C1651" t="str">
        <f>IFERROR(VLOOKUP(Table1[[#This Row],[Ticker]],[1]!Table1[[Symbol]:[Industry]],2,FALSE),"-")</f>
        <v>-</v>
      </c>
      <c r="D1651" t="s">
        <v>324</v>
      </c>
      <c r="E1651">
        <v>624.97375199999999</v>
      </c>
      <c r="F1651">
        <v>169.9</v>
      </c>
      <c r="G1651">
        <v>-30.919929079558401</v>
      </c>
      <c r="H1651">
        <v>8.7402882155802697</v>
      </c>
      <c r="I1651">
        <v>-22.940789413547201</v>
      </c>
      <c r="J1651">
        <v>-2.6829288763723098</v>
      </c>
      <c r="K1651">
        <v>158.818131152989</v>
      </c>
      <c r="L1651">
        <v>175.73546972890799</v>
      </c>
      <c r="M1651">
        <v>66.187435638918998</v>
      </c>
      <c r="N1651">
        <v>0.96751418537899603</v>
      </c>
      <c r="O1651">
        <v>40.876986462624998</v>
      </c>
      <c r="P1651">
        <v>26.4136904761904</v>
      </c>
    </row>
    <row r="1652" spans="1:17" hidden="1" x14ac:dyDescent="0.3">
      <c r="A1652" t="s">
        <v>3459</v>
      </c>
      <c r="B1652" t="s">
        <v>3460</v>
      </c>
      <c r="C1652" t="str">
        <f>IFERROR(VLOOKUP(Table1[[#This Row],[Ticker]],[1]!Table1[[Symbol]:[Industry]],2,FALSE),"-")</f>
        <v>-</v>
      </c>
      <c r="D1652" t="s">
        <v>1558</v>
      </c>
      <c r="E1652">
        <v>622.87799245099995</v>
      </c>
      <c r="F1652">
        <v>26.93</v>
      </c>
      <c r="G1652">
        <v>7.7567959387430099</v>
      </c>
      <c r="H1652">
        <v>-2.88885695238596</v>
      </c>
      <c r="I1652">
        <v>-5.2578330217684499</v>
      </c>
      <c r="J1652">
        <v>-3.88959534791007</v>
      </c>
      <c r="K1652">
        <v>26.923031706879598</v>
      </c>
      <c r="L1652">
        <v>26.585574435019801</v>
      </c>
      <c r="M1652">
        <v>50.673136926376401</v>
      </c>
      <c r="N1652">
        <v>1.18632072473429</v>
      </c>
      <c r="O1652">
        <v>37.021908652060901</v>
      </c>
      <c r="P1652">
        <v>39.533678756476597</v>
      </c>
      <c r="Q1652">
        <v>-1.729552142597E-2</v>
      </c>
    </row>
    <row r="1653" spans="1:17" hidden="1" x14ac:dyDescent="0.3">
      <c r="A1653" t="s">
        <v>3461</v>
      </c>
      <c r="B1653" t="s">
        <v>3462</v>
      </c>
      <c r="C1653" t="str">
        <f>IFERROR(VLOOKUP(Table1[[#This Row],[Ticker]],[1]!Table1[[Symbol]:[Industry]],2,FALSE),"-")</f>
        <v>-</v>
      </c>
      <c r="D1653" t="s">
        <v>613</v>
      </c>
      <c r="E1653">
        <v>621.24873000000002</v>
      </c>
      <c r="F1653">
        <v>709.35</v>
      </c>
      <c r="G1653">
        <v>-19.307645316751401</v>
      </c>
      <c r="H1653">
        <v>10.3298048898807</v>
      </c>
      <c r="I1653">
        <v>-5.6473343870669703</v>
      </c>
      <c r="J1653">
        <v>-4.1369737470447596</v>
      </c>
      <c r="K1653">
        <v>646.92307812771901</v>
      </c>
      <c r="L1653">
        <v>645.44967061232001</v>
      </c>
      <c r="M1653">
        <v>60.763670059613503</v>
      </c>
      <c r="N1653">
        <v>1.9001694836009999</v>
      </c>
      <c r="O1653">
        <v>9.2479030097976906</v>
      </c>
      <c r="P1653">
        <v>44.617737003058103</v>
      </c>
      <c r="Q1653">
        <v>-2.2621378911202E-2</v>
      </c>
    </row>
    <row r="1654" spans="1:17" hidden="1" x14ac:dyDescent="0.3">
      <c r="A1654" t="s">
        <v>3463</v>
      </c>
      <c r="B1654" t="s">
        <v>3464</v>
      </c>
      <c r="C1654" t="str">
        <f>IFERROR(VLOOKUP(Table1[[#This Row],[Ticker]],[1]!Table1[[Symbol]:[Industry]],2,FALSE),"-")</f>
        <v>-</v>
      </c>
      <c r="D1654" t="s">
        <v>140</v>
      </c>
      <c r="E1654">
        <v>618.45874237500004</v>
      </c>
      <c r="F1654">
        <v>23.75</v>
      </c>
      <c r="G1654">
        <v>98.561064887224802</v>
      </c>
      <c r="H1654">
        <v>-19.069268186824299</v>
      </c>
      <c r="I1654">
        <v>51.316539417265602</v>
      </c>
      <c r="J1654">
        <v>-10.9123782451324</v>
      </c>
      <c r="K1654">
        <v>27.7484801154908</v>
      </c>
      <c r="L1654">
        <v>23.361622203642799</v>
      </c>
      <c r="M1654">
        <v>27.052019760298901</v>
      </c>
      <c r="N1654">
        <v>1.0943681883437999</v>
      </c>
      <c r="O1654">
        <v>82.947368421052602</v>
      </c>
      <c r="P1654">
        <v>154.010695187165</v>
      </c>
      <c r="Q1654">
        <v>0.11427501094599</v>
      </c>
    </row>
    <row r="1655" spans="1:17" hidden="1" x14ac:dyDescent="0.3">
      <c r="A1655" t="s">
        <v>3465</v>
      </c>
      <c r="B1655" t="s">
        <v>3466</v>
      </c>
      <c r="C1655" t="str">
        <f>IFERROR(VLOOKUP(Table1[[#This Row],[Ticker]],[1]!Table1[[Symbol]:[Industry]],2,FALSE),"-")</f>
        <v>-</v>
      </c>
      <c r="D1655" t="s">
        <v>21</v>
      </c>
      <c r="E1655">
        <v>617.13596793199997</v>
      </c>
      <c r="F1655">
        <v>36.46</v>
      </c>
      <c r="G1655">
        <v>-18.687596039890199</v>
      </c>
      <c r="H1655">
        <v>-11.5265826341526</v>
      </c>
      <c r="I1655">
        <v>-30.2041786394411</v>
      </c>
      <c r="J1655">
        <v>-8.7657578711314095</v>
      </c>
      <c r="K1655">
        <v>37.972274288427201</v>
      </c>
      <c r="L1655">
        <v>41.1984947564316</v>
      </c>
      <c r="M1655">
        <v>49.765712619472197</v>
      </c>
      <c r="N1655">
        <v>1.1664047937837101</v>
      </c>
      <c r="O1655">
        <v>75.260559517279205</v>
      </c>
      <c r="P1655">
        <v>20.528925619834698</v>
      </c>
      <c r="Q1655">
        <v>1.4326074775177E-2</v>
      </c>
    </row>
    <row r="1656" spans="1:17" hidden="1" x14ac:dyDescent="0.3">
      <c r="A1656" t="s">
        <v>3467</v>
      </c>
      <c r="B1656" t="s">
        <v>3468</v>
      </c>
      <c r="C1656" t="str">
        <f>IFERROR(VLOOKUP(Table1[[#This Row],[Ticker]],[1]!Table1[[Symbol]:[Industry]],2,FALSE),"-")</f>
        <v>-</v>
      </c>
      <c r="D1656" t="s">
        <v>230</v>
      </c>
      <c r="E1656">
        <v>616.23912361499902</v>
      </c>
      <c r="F1656">
        <v>1564.65</v>
      </c>
      <c r="G1656">
        <v>258.91929987844998</v>
      </c>
      <c r="H1656">
        <v>10.0185613434135</v>
      </c>
      <c r="I1656">
        <v>37.339519094445102</v>
      </c>
      <c r="J1656">
        <v>-3.4385135302338798</v>
      </c>
      <c r="K1656">
        <v>1420.372429624</v>
      </c>
      <c r="L1656">
        <v>1130.2954065249701</v>
      </c>
      <c r="M1656">
        <v>51.390654034772801</v>
      </c>
      <c r="N1656">
        <v>1.4324023523116001</v>
      </c>
      <c r="O1656">
        <v>6.6692231489470402</v>
      </c>
      <c r="P1656">
        <v>286.33333333333297</v>
      </c>
      <c r="Q1656">
        <v>0.16742450404064599</v>
      </c>
    </row>
    <row r="1657" spans="1:17" hidden="1" x14ac:dyDescent="0.3">
      <c r="A1657" t="s">
        <v>3469</v>
      </c>
      <c r="B1657" t="s">
        <v>3470</v>
      </c>
      <c r="C1657" t="str">
        <f>IFERROR(VLOOKUP(Table1[[#This Row],[Ticker]],[1]!Table1[[Symbol]:[Industry]],2,FALSE),"-")</f>
        <v>-</v>
      </c>
      <c r="D1657" t="s">
        <v>230</v>
      </c>
      <c r="E1657">
        <v>610.744866</v>
      </c>
      <c r="F1657">
        <v>548</v>
      </c>
      <c r="G1657">
        <v>194.66180773516001</v>
      </c>
      <c r="H1657">
        <v>-10.5002559060633</v>
      </c>
      <c r="I1657">
        <v>107.42817970396599</v>
      </c>
      <c r="J1657">
        <v>-7.10932129864569</v>
      </c>
      <c r="K1657">
        <v>561.72037341955399</v>
      </c>
      <c r="L1657">
        <v>415.38042976112598</v>
      </c>
      <c r="M1657">
        <v>28.000595238986001</v>
      </c>
      <c r="N1657">
        <v>0.278781213582176</v>
      </c>
      <c r="O1657">
        <v>22.0802919708029</v>
      </c>
      <c r="P1657">
        <v>227.84923721208401</v>
      </c>
      <c r="Q1657">
        <v>0.105861631108791</v>
      </c>
    </row>
    <row r="1658" spans="1:17" hidden="1" x14ac:dyDescent="0.3">
      <c r="A1658" t="s">
        <v>3471</v>
      </c>
      <c r="B1658" t="s">
        <v>3472</v>
      </c>
      <c r="C1658" t="str">
        <f>IFERROR(VLOOKUP(Table1[[#This Row],[Ticker]],[1]!Table1[[Symbol]:[Industry]],2,FALSE),"-")</f>
        <v>-</v>
      </c>
      <c r="D1658" t="s">
        <v>613</v>
      </c>
      <c r="E1658">
        <v>609.83997632000001</v>
      </c>
      <c r="F1658">
        <v>67.78</v>
      </c>
      <c r="G1658">
        <v>113.79719140397999</v>
      </c>
      <c r="H1658">
        <v>-6.2168514659890901</v>
      </c>
      <c r="I1658">
        <v>50.102043682846897</v>
      </c>
      <c r="J1658">
        <v>8.1878485102901202</v>
      </c>
      <c r="K1658">
        <v>62.871180114446602</v>
      </c>
      <c r="L1658">
        <v>52.296334720874299</v>
      </c>
      <c r="M1658">
        <v>67.618305253691602</v>
      </c>
      <c r="N1658">
        <v>2.0445475946763798</v>
      </c>
      <c r="O1658">
        <v>12.0979640011802</v>
      </c>
      <c r="P1658">
        <v>154.238559639909</v>
      </c>
      <c r="Q1658">
        <v>0.12634464386334701</v>
      </c>
    </row>
    <row r="1659" spans="1:17" hidden="1" x14ac:dyDescent="0.3">
      <c r="A1659" t="s">
        <v>3473</v>
      </c>
      <c r="B1659" t="s">
        <v>3474</v>
      </c>
      <c r="C1659" t="str">
        <f>IFERROR(VLOOKUP(Table1[[#This Row],[Ticker]],[1]!Table1[[Symbol]:[Industry]],2,FALSE),"-")</f>
        <v>-</v>
      </c>
      <c r="D1659" t="s">
        <v>568</v>
      </c>
      <c r="E1659">
        <v>608.5029657</v>
      </c>
      <c r="F1659">
        <v>44.03</v>
      </c>
      <c r="G1659">
        <v>-38.232443600323002</v>
      </c>
      <c r="H1659">
        <v>-7.0412989237554999</v>
      </c>
      <c r="I1659">
        <v>-15.7631078923019</v>
      </c>
      <c r="J1659">
        <v>-5.0914382123282502</v>
      </c>
      <c r="K1659">
        <v>44.854524561357302</v>
      </c>
      <c r="L1659">
        <v>46.596737590829697</v>
      </c>
      <c r="M1659">
        <v>47.766847435132</v>
      </c>
      <c r="N1659">
        <v>1.4631297178416101</v>
      </c>
      <c r="O1659">
        <v>44.446967976379703</v>
      </c>
      <c r="P1659">
        <v>11.3274336283185</v>
      </c>
      <c r="Q1659">
        <v>0.13400896511601801</v>
      </c>
    </row>
    <row r="1660" spans="1:17" hidden="1" x14ac:dyDescent="0.3">
      <c r="A1660" t="s">
        <v>3475</v>
      </c>
      <c r="B1660" t="s">
        <v>3476</v>
      </c>
      <c r="C1660" t="str">
        <f>IFERROR(VLOOKUP(Table1[[#This Row],[Ticker]],[1]!Table1[[Symbol]:[Industry]],2,FALSE),"-")</f>
        <v>-</v>
      </c>
      <c r="E1660">
        <v>608.02077599999996</v>
      </c>
      <c r="F1660">
        <v>528</v>
      </c>
      <c r="G1660">
        <v>55.858458627038601</v>
      </c>
      <c r="H1660">
        <v>-15.796907419335399</v>
      </c>
      <c r="I1660">
        <v>43.957521043561002</v>
      </c>
      <c r="J1660">
        <v>-6.2632217215364303</v>
      </c>
      <c r="K1660">
        <v>513.15379009659296</v>
      </c>
      <c r="L1660">
        <v>389.15474962529498</v>
      </c>
      <c r="M1660">
        <v>51.5320839986191</v>
      </c>
      <c r="N1660">
        <v>0.35787461773700302</v>
      </c>
      <c r="O1660">
        <v>16.856060606060499</v>
      </c>
      <c r="P1660">
        <v>184.94333513221801</v>
      </c>
      <c r="Q1660">
        <v>0.20619790855515099</v>
      </c>
    </row>
    <row r="1661" spans="1:17" hidden="1" x14ac:dyDescent="0.3">
      <c r="A1661" t="s">
        <v>3477</v>
      </c>
      <c r="B1661" t="s">
        <v>3478</v>
      </c>
      <c r="C1661" t="str">
        <f>IFERROR(VLOOKUP(Table1[[#This Row],[Ticker]],[1]!Table1[[Symbol]:[Industry]],2,FALSE),"-")</f>
        <v>-</v>
      </c>
      <c r="D1661" t="s">
        <v>358</v>
      </c>
      <c r="E1661">
        <v>607.93517304</v>
      </c>
      <c r="F1661">
        <v>19.96</v>
      </c>
      <c r="G1661">
        <v>53.262401294722402</v>
      </c>
      <c r="H1661">
        <v>-13.241302611819</v>
      </c>
      <c r="I1661">
        <v>9.2728716507578408</v>
      </c>
      <c r="J1661">
        <v>5.95356333502761</v>
      </c>
      <c r="K1661">
        <v>20.279246060808099</v>
      </c>
      <c r="L1661">
        <v>18.481850620631899</v>
      </c>
      <c r="M1661">
        <v>71.851304101861601</v>
      </c>
      <c r="N1661">
        <v>1.73665566836291</v>
      </c>
      <c r="O1661">
        <v>44.038076152304598</v>
      </c>
      <c r="P1661">
        <v>104.717948717948</v>
      </c>
      <c r="Q1661">
        <v>6.3525991774478999E-2</v>
      </c>
    </row>
    <row r="1662" spans="1:17" hidden="1" x14ac:dyDescent="0.3">
      <c r="A1662" t="s">
        <v>3479</v>
      </c>
      <c r="B1662" t="s">
        <v>3480</v>
      </c>
      <c r="C1662" t="str">
        <f>IFERROR(VLOOKUP(Table1[[#This Row],[Ticker]],[1]!Table1[[Symbol]:[Industry]],2,FALSE),"-")</f>
        <v>-</v>
      </c>
      <c r="D1662" t="s">
        <v>388</v>
      </c>
      <c r="E1662">
        <v>606.28665999999998</v>
      </c>
      <c r="F1662">
        <v>45.8</v>
      </c>
      <c r="G1662">
        <v>6.77591480823593</v>
      </c>
      <c r="H1662">
        <v>0.225957562800704</v>
      </c>
      <c r="I1662">
        <v>-0.28410083883681297</v>
      </c>
      <c r="J1662">
        <v>-2.1679836262983398</v>
      </c>
      <c r="K1662">
        <v>42.856638578052099</v>
      </c>
      <c r="L1662">
        <v>41.6771845347116</v>
      </c>
      <c r="M1662">
        <v>75.449089246870898</v>
      </c>
      <c r="N1662">
        <v>1.70576403094766</v>
      </c>
      <c r="O1662">
        <v>18.122270742358001</v>
      </c>
      <c r="P1662">
        <v>42.679127725856603</v>
      </c>
      <c r="Q1662">
        <v>4.1465290373588003E-2</v>
      </c>
    </row>
    <row r="1663" spans="1:17" hidden="1" x14ac:dyDescent="0.3">
      <c r="A1663" t="s">
        <v>3481</v>
      </c>
      <c r="B1663" t="s">
        <v>3482</v>
      </c>
      <c r="C1663" t="str">
        <f>IFERROR(VLOOKUP(Table1[[#This Row],[Ticker]],[1]!Table1[[Symbol]:[Industry]],2,FALSE),"-")</f>
        <v>-</v>
      </c>
      <c r="E1663">
        <v>606.11040000000003</v>
      </c>
      <c r="F1663">
        <v>60.13</v>
      </c>
      <c r="G1663">
        <v>-86.3750796229494</v>
      </c>
      <c r="H1663">
        <v>-24.620665268144599</v>
      </c>
      <c r="I1663">
        <v>-52.067147874777397</v>
      </c>
      <c r="J1663">
        <v>-17.605083839517899</v>
      </c>
      <c r="K1663">
        <v>81.062892459414599</v>
      </c>
      <c r="L1663">
        <v>95.947802190237496</v>
      </c>
      <c r="M1663">
        <v>13.5978564676373</v>
      </c>
      <c r="N1663">
        <v>1.4708415431581601</v>
      </c>
      <c r="O1663">
        <v>198.785963745218</v>
      </c>
      <c r="P1663">
        <v>2.78632478632478</v>
      </c>
      <c r="Q1663">
        <v>0.193042572307247</v>
      </c>
    </row>
    <row r="1664" spans="1:17" hidden="1" x14ac:dyDescent="0.3">
      <c r="A1664" t="s">
        <v>3483</v>
      </c>
      <c r="B1664" t="s">
        <v>3484</v>
      </c>
      <c r="C1664" t="str">
        <f>IFERROR(VLOOKUP(Table1[[#This Row],[Ticker]],[1]!Table1[[Symbol]:[Industry]],2,FALSE),"-")</f>
        <v>-</v>
      </c>
      <c r="D1664" t="s">
        <v>623</v>
      </c>
      <c r="E1664">
        <v>603.06679500799999</v>
      </c>
      <c r="F1664">
        <v>242.43</v>
      </c>
      <c r="G1664">
        <v>17189.871152903401</v>
      </c>
      <c r="H1664">
        <v>49.460785880113903</v>
      </c>
      <c r="I1664">
        <v>8868.6408024558095</v>
      </c>
      <c r="J1664">
        <v>8.2281912370896393</v>
      </c>
      <c r="K1664">
        <v>157.49946864971</v>
      </c>
      <c r="L1664">
        <v>66.956417430045605</v>
      </c>
      <c r="M1664">
        <v>99.734632031247799</v>
      </c>
      <c r="N1664">
        <v>0.32441187813343603</v>
      </c>
      <c r="O1664">
        <v>0</v>
      </c>
      <c r="P1664">
        <v>19294.400000000001</v>
      </c>
      <c r="Q1664">
        <v>0.20217087594522501</v>
      </c>
    </row>
    <row r="1665" spans="1:17" hidden="1" x14ac:dyDescent="0.3">
      <c r="A1665" t="s">
        <v>3485</v>
      </c>
      <c r="B1665" t="s">
        <v>3486</v>
      </c>
      <c r="C1665" t="str">
        <f>IFERROR(VLOOKUP(Table1[[#This Row],[Ticker]],[1]!Table1[[Symbol]:[Industry]],2,FALSE),"-")</f>
        <v>-</v>
      </c>
      <c r="D1665" t="s">
        <v>62</v>
      </c>
      <c r="E1665">
        <v>602.9991</v>
      </c>
      <c r="F1665">
        <v>138.78</v>
      </c>
      <c r="G1665">
        <v>-43.728412258311302</v>
      </c>
      <c r="H1665">
        <v>-9.4430731700598098</v>
      </c>
      <c r="I1665">
        <v>-30.740781935795699</v>
      </c>
      <c r="J1665">
        <v>-6.0251264834411904</v>
      </c>
      <c r="K1665">
        <v>148.16746572143299</v>
      </c>
      <c r="M1665">
        <v>35.759561987152601</v>
      </c>
      <c r="N1665">
        <v>0.71835248470862101</v>
      </c>
      <c r="O1665">
        <v>54.885430177258897</v>
      </c>
      <c r="P1665">
        <v>7.3317865429234299</v>
      </c>
    </row>
    <row r="1666" spans="1:17" hidden="1" x14ac:dyDescent="0.3">
      <c r="A1666" t="s">
        <v>3487</v>
      </c>
      <c r="B1666" t="s">
        <v>3488</v>
      </c>
      <c r="C1666" t="str">
        <f>IFERROR(VLOOKUP(Table1[[#This Row],[Ticker]],[1]!Table1[[Symbol]:[Industry]],2,FALSE),"-")</f>
        <v>-</v>
      </c>
      <c r="D1666" t="s">
        <v>46</v>
      </c>
      <c r="E1666">
        <v>602.25992399999996</v>
      </c>
      <c r="F1666">
        <v>501.9</v>
      </c>
      <c r="G1666">
        <v>255.842581474902</v>
      </c>
      <c r="H1666">
        <v>135.724492337078</v>
      </c>
      <c r="I1666">
        <v>272.15191356692497</v>
      </c>
      <c r="J1666">
        <v>8.1127803858089393</v>
      </c>
      <c r="K1666">
        <v>285.44394117646999</v>
      </c>
      <c r="M1666">
        <v>68.341362500873899</v>
      </c>
      <c r="O1666">
        <v>16.009165172345</v>
      </c>
      <c r="P1666">
        <v>308.04878048780398</v>
      </c>
    </row>
    <row r="1667" spans="1:17" hidden="1" x14ac:dyDescent="0.3">
      <c r="A1667" t="s">
        <v>3489</v>
      </c>
      <c r="B1667" t="s">
        <v>3490</v>
      </c>
      <c r="C1667" t="str">
        <f>IFERROR(VLOOKUP(Table1[[#This Row],[Ticker]],[1]!Table1[[Symbol]:[Industry]],2,FALSE),"-")</f>
        <v>-</v>
      </c>
      <c r="D1667" t="s">
        <v>286</v>
      </c>
      <c r="E1667">
        <v>601.61457387500002</v>
      </c>
      <c r="F1667">
        <v>226.75</v>
      </c>
      <c r="G1667">
        <v>-26.069937913530801</v>
      </c>
      <c r="H1667">
        <v>-12.002025261534699</v>
      </c>
      <c r="I1667">
        <v>-23.0700779747892</v>
      </c>
      <c r="J1667">
        <v>-6.7380226183741296</v>
      </c>
      <c r="K1667">
        <v>248.187326363599</v>
      </c>
      <c r="L1667">
        <v>248.85179861697301</v>
      </c>
      <c r="M1667">
        <v>41.669110122345799</v>
      </c>
      <c r="N1667">
        <v>0.80373217659031804</v>
      </c>
      <c r="O1667">
        <v>64.057331863285498</v>
      </c>
      <c r="P1667">
        <v>21.451526513122602</v>
      </c>
      <c r="Q1667">
        <v>0.13816400009316401</v>
      </c>
    </row>
    <row r="1668" spans="1:17" hidden="1" x14ac:dyDescent="0.3">
      <c r="A1668" t="s">
        <v>3491</v>
      </c>
      <c r="B1668" t="s">
        <v>3492</v>
      </c>
      <c r="C1668" t="str">
        <f>IFERROR(VLOOKUP(Table1[[#This Row],[Ticker]],[1]!Table1[[Symbol]:[Industry]],2,FALSE),"-")</f>
        <v>-</v>
      </c>
      <c r="D1668" t="s">
        <v>662</v>
      </c>
      <c r="E1668">
        <v>600.94947530000002</v>
      </c>
      <c r="F1668">
        <v>424.85</v>
      </c>
      <c r="G1668">
        <v>340.31071334303402</v>
      </c>
      <c r="H1668">
        <v>-3.8829393172978501</v>
      </c>
      <c r="I1668">
        <v>126.305365682738</v>
      </c>
      <c r="J1668">
        <v>-8.3995992707040408</v>
      </c>
      <c r="K1668">
        <v>389.96821219617402</v>
      </c>
      <c r="L1668">
        <v>254.66680772928399</v>
      </c>
      <c r="M1668">
        <v>42.710815059587702</v>
      </c>
      <c r="N1668">
        <v>0.56574373081719098</v>
      </c>
      <c r="O1668">
        <v>17.2884547487348</v>
      </c>
      <c r="P1668">
        <v>434.73882945248499</v>
      </c>
      <c r="Q1668">
        <v>0.19744121222326499</v>
      </c>
    </row>
    <row r="1669" spans="1:17" hidden="1" x14ac:dyDescent="0.3">
      <c r="A1669" t="s">
        <v>3493</v>
      </c>
      <c r="B1669" t="s">
        <v>3494</v>
      </c>
      <c r="C1669" t="str">
        <f>IFERROR(VLOOKUP(Table1[[#This Row],[Ticker]],[1]!Table1[[Symbol]:[Industry]],2,FALSE),"-")</f>
        <v>-</v>
      </c>
      <c r="D1669" t="s">
        <v>542</v>
      </c>
      <c r="E1669">
        <v>600.09480565499996</v>
      </c>
      <c r="F1669">
        <v>674.55</v>
      </c>
      <c r="G1669">
        <v>-19.137627107216598</v>
      </c>
      <c r="H1669">
        <v>205.99455143365901</v>
      </c>
      <c r="I1669">
        <v>-20.767420518104601</v>
      </c>
      <c r="J1669">
        <v>-9.0742896839773906</v>
      </c>
      <c r="K1669">
        <v>672.09583707822196</v>
      </c>
      <c r="L1669">
        <v>657.72673345107205</v>
      </c>
      <c r="M1669">
        <v>42.287083696935603</v>
      </c>
      <c r="N1669">
        <v>0.58956945925094995</v>
      </c>
      <c r="O1669">
        <v>20.080053368912601</v>
      </c>
      <c r="P1669">
        <v>23.0593815561434</v>
      </c>
      <c r="Q1669">
        <v>-9.8763012669410996E-2</v>
      </c>
    </row>
    <row r="1670" spans="1:17" hidden="1" x14ac:dyDescent="0.3">
      <c r="A1670" t="s">
        <v>3495</v>
      </c>
      <c r="B1670" t="s">
        <v>3496</v>
      </c>
      <c r="C1670" t="str">
        <f>IFERROR(VLOOKUP(Table1[[#This Row],[Ticker]],[1]!Table1[[Symbol]:[Industry]],2,FALSE),"-")</f>
        <v>-</v>
      </c>
      <c r="D1670" t="s">
        <v>119</v>
      </c>
      <c r="E1670">
        <v>599.81899999999996</v>
      </c>
      <c r="F1670">
        <v>341</v>
      </c>
      <c r="G1670">
        <v>9.0678039433722504E-2</v>
      </c>
      <c r="H1670">
        <v>-11.260479244717001</v>
      </c>
      <c r="I1670">
        <v>-0.42522008846903198</v>
      </c>
      <c r="J1670">
        <v>1.2154750203182001</v>
      </c>
      <c r="K1670">
        <v>332.99321702521399</v>
      </c>
      <c r="L1670">
        <v>323.473112609932</v>
      </c>
      <c r="M1670">
        <v>63.173553019701799</v>
      </c>
      <c r="N1670">
        <v>1.2336630398944901</v>
      </c>
      <c r="O1670">
        <v>25.219941348973599</v>
      </c>
      <c r="P1670">
        <v>35.505662626663998</v>
      </c>
    </row>
    <row r="1671" spans="1:17" hidden="1" x14ac:dyDescent="0.3">
      <c r="A1671" t="s">
        <v>3497</v>
      </c>
      <c r="B1671" t="s">
        <v>3498</v>
      </c>
      <c r="C1671" t="str">
        <f>IFERROR(VLOOKUP(Table1[[#This Row],[Ticker]],[1]!Table1[[Symbol]:[Industry]],2,FALSE),"-")</f>
        <v>-</v>
      </c>
      <c r="E1671">
        <v>599.81624999999997</v>
      </c>
      <c r="F1671">
        <v>138.75</v>
      </c>
      <c r="G1671">
        <v>2.8735516241563399</v>
      </c>
      <c r="H1671">
        <v>1.4112649325917199</v>
      </c>
      <c r="I1671">
        <v>6.8405211618621999</v>
      </c>
      <c r="J1671">
        <v>-0.58662698876193697</v>
      </c>
      <c r="K1671">
        <v>117.840939827376</v>
      </c>
      <c r="L1671">
        <v>113.52940445458</v>
      </c>
      <c r="M1671">
        <v>88.622885479193997</v>
      </c>
      <c r="N1671">
        <v>1.8576911232161899</v>
      </c>
      <c r="O1671">
        <v>14.5585585585585</v>
      </c>
      <c r="P1671">
        <v>66.566626650660197</v>
      </c>
      <c r="Q1671">
        <v>0.126247130216674</v>
      </c>
    </row>
    <row r="1672" spans="1:17" hidden="1" x14ac:dyDescent="0.3">
      <c r="A1672" t="s">
        <v>3499</v>
      </c>
      <c r="B1672" t="s">
        <v>3500</v>
      </c>
      <c r="C1672" t="str">
        <f>IFERROR(VLOOKUP(Table1[[#This Row],[Ticker]],[1]!Table1[[Symbol]:[Industry]],2,FALSE),"-")</f>
        <v>-</v>
      </c>
      <c r="D1672" t="s">
        <v>705</v>
      </c>
      <c r="E1672">
        <v>599.22049201000004</v>
      </c>
      <c r="F1672">
        <v>75.89</v>
      </c>
      <c r="G1672">
        <v>39.925734965323201</v>
      </c>
      <c r="H1672">
        <v>-1.64598847883461</v>
      </c>
      <c r="I1672">
        <v>25.342408474911899</v>
      </c>
      <c r="J1672">
        <v>-2.4421708570073202</v>
      </c>
      <c r="K1672">
        <v>71.418642166179296</v>
      </c>
      <c r="L1672">
        <v>61.3729863756123</v>
      </c>
      <c r="M1672">
        <v>47.3837917882664</v>
      </c>
      <c r="N1672">
        <v>0.71019567012283802</v>
      </c>
      <c r="O1672">
        <v>2.0556067993148002</v>
      </c>
      <c r="P1672">
        <v>69.208472686733501</v>
      </c>
      <c r="Q1672">
        <v>1.14306047313E-3</v>
      </c>
    </row>
    <row r="1673" spans="1:17" hidden="1" x14ac:dyDescent="0.3">
      <c r="A1673" t="s">
        <v>3501</v>
      </c>
      <c r="B1673" t="s">
        <v>3502</v>
      </c>
      <c r="C1673" t="str">
        <f>IFERROR(VLOOKUP(Table1[[#This Row],[Ticker]],[1]!Table1[[Symbol]:[Industry]],2,FALSE),"-")</f>
        <v>-</v>
      </c>
      <c r="E1673">
        <v>598.72245999999996</v>
      </c>
      <c r="F1673">
        <v>1041.8</v>
      </c>
      <c r="G1673">
        <v>-34.878081361205098</v>
      </c>
      <c r="H1673">
        <v>6.2083075160485297</v>
      </c>
      <c r="I1673">
        <v>-9.6008059770799097</v>
      </c>
      <c r="J1673">
        <v>2.4202516678192998</v>
      </c>
      <c r="K1673">
        <v>930.88410633630895</v>
      </c>
      <c r="L1673">
        <v>989.24252528395095</v>
      </c>
      <c r="M1673">
        <v>71.591698355411694</v>
      </c>
      <c r="N1673">
        <v>1.32942081005528</v>
      </c>
      <c r="O1673">
        <v>76.790694530224798</v>
      </c>
      <c r="P1673">
        <v>30.062421972534299</v>
      </c>
      <c r="Q1673">
        <v>-8.4048095841920994E-2</v>
      </c>
    </row>
    <row r="1674" spans="1:17" hidden="1" x14ac:dyDescent="0.3">
      <c r="A1674" t="s">
        <v>3503</v>
      </c>
      <c r="B1674" t="s">
        <v>3504</v>
      </c>
      <c r="C1674" t="str">
        <f>IFERROR(VLOOKUP(Table1[[#This Row],[Ticker]],[1]!Table1[[Symbol]:[Industry]],2,FALSE),"-")</f>
        <v>-</v>
      </c>
      <c r="D1674" t="s">
        <v>1489</v>
      </c>
      <c r="E1674">
        <v>598.07980063999901</v>
      </c>
      <c r="F1674">
        <v>996.8</v>
      </c>
      <c r="G1674">
        <v>18.971452195393098</v>
      </c>
      <c r="H1674">
        <v>-11.798044341772799</v>
      </c>
      <c r="I1674">
        <v>-3.4614347645330801</v>
      </c>
      <c r="J1674">
        <v>-3.4830575374072601</v>
      </c>
      <c r="K1674">
        <v>1019.64320145572</v>
      </c>
      <c r="L1674">
        <v>983.21605900654401</v>
      </c>
      <c r="M1674">
        <v>39.777838331278602</v>
      </c>
      <c r="N1674">
        <v>0.66400782835123595</v>
      </c>
      <c r="O1674">
        <v>25.100321027287301</v>
      </c>
      <c r="P1674">
        <v>47.401109057301198</v>
      </c>
      <c r="Q1674">
        <v>-1.6671512217852E-2</v>
      </c>
    </row>
    <row r="1675" spans="1:17" hidden="1" x14ac:dyDescent="0.3">
      <c r="A1675" t="s">
        <v>3505</v>
      </c>
      <c r="B1675" t="s">
        <v>3506</v>
      </c>
      <c r="C1675" t="str">
        <f>IFERROR(VLOOKUP(Table1[[#This Row],[Ticker]],[1]!Table1[[Symbol]:[Industry]],2,FALSE),"-")</f>
        <v>-</v>
      </c>
      <c r="E1675">
        <v>597.44932500000004</v>
      </c>
      <c r="F1675">
        <v>497.75</v>
      </c>
      <c r="G1675">
        <v>-30.651830856503899</v>
      </c>
      <c r="H1675">
        <v>20.7954157874237</v>
      </c>
      <c r="I1675">
        <v>9.6916726030700708</v>
      </c>
      <c r="J1675">
        <v>-6.8438185968287897</v>
      </c>
      <c r="K1675">
        <v>430.70128197503601</v>
      </c>
      <c r="L1675">
        <v>416.78353155676302</v>
      </c>
      <c r="M1675">
        <v>63.554672855300197</v>
      </c>
      <c r="N1675">
        <v>1.91011159959418</v>
      </c>
      <c r="O1675">
        <v>22.049221496735299</v>
      </c>
      <c r="P1675">
        <v>49.924698795180703</v>
      </c>
      <c r="Q1675">
        <v>9.7746493814417995E-2</v>
      </c>
    </row>
    <row r="1676" spans="1:17" hidden="1" x14ac:dyDescent="0.3">
      <c r="A1676" t="s">
        <v>3507</v>
      </c>
      <c r="B1676" t="s">
        <v>3508</v>
      </c>
      <c r="C1676" t="str">
        <f>IFERROR(VLOOKUP(Table1[[#This Row],[Ticker]],[1]!Table1[[Symbol]:[Industry]],2,FALSE),"-")</f>
        <v>-</v>
      </c>
      <c r="D1676" t="s">
        <v>381</v>
      </c>
      <c r="E1676">
        <v>596.93836471499901</v>
      </c>
      <c r="F1676">
        <v>38.01</v>
      </c>
      <c r="G1676">
        <v>28.902704174289099</v>
      </c>
      <c r="H1676">
        <v>-2.85001202380719</v>
      </c>
      <c r="I1676">
        <v>3.8960577110696399</v>
      </c>
      <c r="J1676">
        <v>-10.695115409244</v>
      </c>
      <c r="K1676">
        <v>38.240467413523199</v>
      </c>
      <c r="L1676">
        <v>35.447441736332699</v>
      </c>
      <c r="M1676">
        <v>43.705030766213802</v>
      </c>
      <c r="N1676">
        <v>0.962731891714943</v>
      </c>
      <c r="O1676">
        <v>29.702709813207001</v>
      </c>
      <c r="P1676">
        <v>77.2027972027971</v>
      </c>
      <c r="Q1676">
        <v>2.3439825606885002E-2</v>
      </c>
    </row>
    <row r="1677" spans="1:17" hidden="1" x14ac:dyDescent="0.3">
      <c r="A1677" t="s">
        <v>3509</v>
      </c>
      <c r="B1677" t="s">
        <v>3510</v>
      </c>
      <c r="C1677" t="str">
        <f>IFERROR(VLOOKUP(Table1[[#This Row],[Ticker]],[1]!Table1[[Symbol]:[Industry]],2,FALSE),"-")</f>
        <v>-</v>
      </c>
      <c r="D1677" t="s">
        <v>286</v>
      </c>
      <c r="E1677">
        <v>596.09786599999995</v>
      </c>
      <c r="F1677">
        <v>455</v>
      </c>
      <c r="G1677">
        <v>-19.233441641030801</v>
      </c>
      <c r="H1677">
        <v>1.5774154036202399</v>
      </c>
      <c r="I1677">
        <v>-17.457222764266501</v>
      </c>
      <c r="J1677">
        <v>7.2906719358670298</v>
      </c>
      <c r="K1677">
        <v>441.58799276279302</v>
      </c>
      <c r="L1677">
        <v>446.01212134573802</v>
      </c>
      <c r="M1677">
        <v>57.446551121239402</v>
      </c>
      <c r="N1677">
        <v>2.35066026410564</v>
      </c>
      <c r="O1677">
        <v>19.560439560439502</v>
      </c>
      <c r="P1677">
        <v>16.041826064779301</v>
      </c>
      <c r="Q1677">
        <v>-2.3292166904876999E-2</v>
      </c>
    </row>
    <row r="1678" spans="1:17" hidden="1" x14ac:dyDescent="0.3">
      <c r="A1678" t="s">
        <v>3511</v>
      </c>
      <c r="B1678" t="s">
        <v>3512</v>
      </c>
      <c r="C1678" t="str">
        <f>IFERROR(VLOOKUP(Table1[[#This Row],[Ticker]],[1]!Table1[[Symbol]:[Industry]],2,FALSE),"-")</f>
        <v>-</v>
      </c>
      <c r="D1678" t="s">
        <v>613</v>
      </c>
      <c r="E1678">
        <v>595.939137867</v>
      </c>
      <c r="F1678">
        <v>242.37</v>
      </c>
      <c r="G1678">
        <v>-28.7092150531555</v>
      </c>
      <c r="H1678">
        <v>18.781267255471999</v>
      </c>
      <c r="I1678">
        <v>-3.0995453190161402</v>
      </c>
      <c r="J1678">
        <v>-8.2316582860520704</v>
      </c>
      <c r="K1678">
        <v>210.47257357442999</v>
      </c>
      <c r="L1678">
        <v>216.898983843439</v>
      </c>
      <c r="M1678">
        <v>62.628974198026199</v>
      </c>
      <c r="N1678">
        <v>3.0289289831325399</v>
      </c>
      <c r="O1678">
        <v>11.399925733382799</v>
      </c>
      <c r="P1678">
        <v>44.871488344291599</v>
      </c>
      <c r="Q1678">
        <v>2.8257637118084E-2</v>
      </c>
    </row>
    <row r="1679" spans="1:17" hidden="1" x14ac:dyDescent="0.3">
      <c r="A1679" t="s">
        <v>3513</v>
      </c>
      <c r="B1679" t="s">
        <v>3514</v>
      </c>
      <c r="C1679" t="str">
        <f>IFERROR(VLOOKUP(Table1[[#This Row],[Ticker]],[1]!Table1[[Symbol]:[Industry]],2,FALSE),"-")</f>
        <v>-</v>
      </c>
      <c r="D1679" t="s">
        <v>197</v>
      </c>
      <c r="E1679">
        <v>595.53576120000002</v>
      </c>
      <c r="F1679">
        <v>766.55</v>
      </c>
      <c r="G1679">
        <v>-5.5931859894901201</v>
      </c>
      <c r="H1679">
        <v>-1.87035303188851</v>
      </c>
      <c r="I1679">
        <v>-12.2495918825592</v>
      </c>
      <c r="J1679">
        <v>1.0670674632677399</v>
      </c>
      <c r="K1679">
        <v>693.254666678474</v>
      </c>
      <c r="L1679">
        <v>542.79544946107296</v>
      </c>
      <c r="M1679">
        <v>72.794479082948499</v>
      </c>
      <c r="N1679">
        <v>1</v>
      </c>
      <c r="Q1679">
        <v>-5.0546889445763001E-2</v>
      </c>
    </row>
    <row r="1680" spans="1:17" hidden="1" x14ac:dyDescent="0.3">
      <c r="A1680" t="s">
        <v>3515</v>
      </c>
      <c r="B1680" t="s">
        <v>3516</v>
      </c>
      <c r="C1680" t="str">
        <f>IFERROR(VLOOKUP(Table1[[#This Row],[Ticker]],[1]!Table1[[Symbol]:[Industry]],2,FALSE),"-")</f>
        <v>-</v>
      </c>
      <c r="D1680" t="s">
        <v>302</v>
      </c>
      <c r="E1680">
        <v>594.73622861199999</v>
      </c>
      <c r="F1680">
        <v>231.34</v>
      </c>
      <c r="G1680">
        <v>516.947449346947</v>
      </c>
      <c r="H1680">
        <v>16.123124254465001</v>
      </c>
      <c r="I1680">
        <v>276.28491273150303</v>
      </c>
      <c r="J1680">
        <v>-2.16344477372026</v>
      </c>
      <c r="K1680">
        <v>211.73140019020499</v>
      </c>
      <c r="L1680">
        <v>150.652640394412</v>
      </c>
      <c r="M1680">
        <v>63.821665821278799</v>
      </c>
      <c r="N1680">
        <v>0.78220844352175301</v>
      </c>
      <c r="O1680">
        <v>26.329212414627801</v>
      </c>
      <c r="P1680">
        <v>558.15078236130796</v>
      </c>
      <c r="Q1680">
        <v>0.148419387388944</v>
      </c>
    </row>
    <row r="1681" spans="1:17" hidden="1" x14ac:dyDescent="0.3">
      <c r="A1681" t="s">
        <v>3517</v>
      </c>
      <c r="B1681" t="s">
        <v>3518</v>
      </c>
      <c r="C1681" t="str">
        <f>IFERROR(VLOOKUP(Table1[[#This Row],[Ticker]],[1]!Table1[[Symbol]:[Industry]],2,FALSE),"-")</f>
        <v>-</v>
      </c>
      <c r="E1681">
        <v>592.99891319999995</v>
      </c>
      <c r="F1681">
        <v>399.9</v>
      </c>
      <c r="G1681">
        <v>1074.43327496034</v>
      </c>
      <c r="H1681">
        <v>15.001427129463</v>
      </c>
      <c r="I1681">
        <v>210.77623724036201</v>
      </c>
      <c r="J1681">
        <v>10.8295115031199</v>
      </c>
      <c r="K1681">
        <v>338.096626037921</v>
      </c>
      <c r="L1681">
        <v>225.61911957547599</v>
      </c>
      <c r="M1681">
        <v>66.292602313508596</v>
      </c>
      <c r="N1681">
        <v>4.1059894324581103</v>
      </c>
      <c r="O1681">
        <v>7.4893723430857699</v>
      </c>
      <c r="P1681">
        <v>1100.54037826478</v>
      </c>
      <c r="Q1681">
        <v>0.22862587036719301</v>
      </c>
    </row>
    <row r="1682" spans="1:17" hidden="1" x14ac:dyDescent="0.3">
      <c r="A1682" t="s">
        <v>3519</v>
      </c>
      <c r="B1682" t="s">
        <v>3520</v>
      </c>
      <c r="C1682" t="str">
        <f>IFERROR(VLOOKUP(Table1[[#This Row],[Ticker]],[1]!Table1[[Symbol]:[Industry]],2,FALSE),"-")</f>
        <v>-</v>
      </c>
      <c r="D1682" t="s">
        <v>154</v>
      </c>
      <c r="E1682">
        <v>592.09440080000002</v>
      </c>
      <c r="F1682">
        <v>49.49</v>
      </c>
      <c r="G1682">
        <v>49.877519086310798</v>
      </c>
      <c r="H1682">
        <v>3.0139490246198801</v>
      </c>
      <c r="I1682">
        <v>-14.891631712457899</v>
      </c>
      <c r="J1682">
        <v>-7.2353588398113304</v>
      </c>
      <c r="K1682">
        <v>49.658702222207403</v>
      </c>
      <c r="L1682">
        <v>48.148678800555601</v>
      </c>
      <c r="M1682">
        <v>43.626648908782997</v>
      </c>
      <c r="N1682">
        <v>1.44516574082675</v>
      </c>
      <c r="O1682">
        <v>46.191149727217599</v>
      </c>
      <c r="P1682">
        <v>78.987341772151893</v>
      </c>
      <c r="Q1682">
        <v>3.6492814352602002E-2</v>
      </c>
    </row>
    <row r="1683" spans="1:17" hidden="1" x14ac:dyDescent="0.3">
      <c r="A1683" t="s">
        <v>3521</v>
      </c>
      <c r="B1683" t="s">
        <v>3522</v>
      </c>
      <c r="C1683" t="str">
        <f>IFERROR(VLOOKUP(Table1[[#This Row],[Ticker]],[1]!Table1[[Symbol]:[Industry]],2,FALSE),"-")</f>
        <v>-</v>
      </c>
      <c r="D1683" t="s">
        <v>80</v>
      </c>
      <c r="E1683">
        <v>590.72650404000001</v>
      </c>
      <c r="F1683">
        <v>201.1</v>
      </c>
      <c r="G1683">
        <v>-19.189559475444401</v>
      </c>
      <c r="H1683">
        <v>3.1674607446972098</v>
      </c>
      <c r="I1683">
        <v>-15.3224314885382</v>
      </c>
      <c r="J1683">
        <v>-2.29510011584936</v>
      </c>
      <c r="K1683">
        <v>187.69953540359199</v>
      </c>
      <c r="L1683">
        <v>193.85515176650901</v>
      </c>
      <c r="M1683">
        <v>65.524593416435906</v>
      </c>
      <c r="N1683">
        <v>1.8449961879207699</v>
      </c>
      <c r="O1683">
        <v>15.3406265539532</v>
      </c>
      <c r="P1683">
        <v>30.330524951393301</v>
      </c>
      <c r="Q1683">
        <v>-9.0953955747917994E-2</v>
      </c>
    </row>
    <row r="1684" spans="1:17" hidden="1" x14ac:dyDescent="0.3">
      <c r="A1684" t="s">
        <v>3523</v>
      </c>
      <c r="B1684" t="s">
        <v>3524</v>
      </c>
      <c r="C1684" t="str">
        <f>IFERROR(VLOOKUP(Table1[[#This Row],[Ticker]],[1]!Table1[[Symbol]:[Industry]],2,FALSE),"-")</f>
        <v>-</v>
      </c>
      <c r="D1684" t="s">
        <v>49</v>
      </c>
      <c r="E1684">
        <v>590.57562229200005</v>
      </c>
      <c r="F1684">
        <v>50.52</v>
      </c>
      <c r="G1684">
        <v>-50.587493713067303</v>
      </c>
      <c r="H1684">
        <v>-19.969425554985399</v>
      </c>
      <c r="I1684">
        <v>-40.1787383054739</v>
      </c>
      <c r="J1684">
        <v>-1.8979218979032899</v>
      </c>
      <c r="K1684">
        <v>58.034784629852503</v>
      </c>
      <c r="L1684">
        <v>64.437429421428504</v>
      </c>
      <c r="M1684">
        <v>42.828563677454099</v>
      </c>
      <c r="N1684">
        <v>2.1816320130847</v>
      </c>
      <c r="O1684">
        <v>72.406967537608807</v>
      </c>
      <c r="P1684">
        <v>26.142322097378301</v>
      </c>
    </row>
    <row r="1685" spans="1:17" hidden="1" x14ac:dyDescent="0.3">
      <c r="A1685" t="s">
        <v>3525</v>
      </c>
      <c r="B1685" t="s">
        <v>3526</v>
      </c>
      <c r="C1685" t="str">
        <f>IFERROR(VLOOKUP(Table1[[#This Row],[Ticker]],[1]!Table1[[Symbol]:[Industry]],2,FALSE),"-")</f>
        <v>-</v>
      </c>
      <c r="D1685" t="s">
        <v>154</v>
      </c>
      <c r="E1685">
        <v>588.09890915999995</v>
      </c>
      <c r="F1685">
        <v>85.68</v>
      </c>
      <c r="G1685">
        <v>-11.0338230194793</v>
      </c>
      <c r="H1685">
        <v>9.1141393837772497</v>
      </c>
      <c r="I1685">
        <v>34.156407948947901</v>
      </c>
      <c r="J1685">
        <v>-4.7457614040761102</v>
      </c>
      <c r="K1685">
        <v>83.255443814206501</v>
      </c>
      <c r="L1685">
        <v>77.266631815637894</v>
      </c>
      <c r="M1685">
        <v>44.691695111167199</v>
      </c>
      <c r="N1685">
        <v>0.51253274029726203</v>
      </c>
      <c r="O1685">
        <v>24.299719887955099</v>
      </c>
      <c r="P1685">
        <v>49.355026147588603</v>
      </c>
      <c r="Q1685">
        <v>0.114776525883085</v>
      </c>
    </row>
    <row r="1686" spans="1:17" hidden="1" x14ac:dyDescent="0.3">
      <c r="A1686" t="s">
        <v>3527</v>
      </c>
      <c r="B1686" t="s">
        <v>3528</v>
      </c>
      <c r="C1686" t="str">
        <f>IFERROR(VLOOKUP(Table1[[#This Row],[Ticker]],[1]!Table1[[Symbol]:[Industry]],2,FALSE),"-")</f>
        <v>-</v>
      </c>
      <c r="D1686" t="s">
        <v>391</v>
      </c>
      <c r="E1686">
        <v>587.59341629999994</v>
      </c>
      <c r="F1686">
        <v>554.54999999999995</v>
      </c>
      <c r="G1686">
        <v>46.929207472087</v>
      </c>
      <c r="H1686">
        <v>5.5690810203760499</v>
      </c>
      <c r="I1686">
        <v>18.090261171646599</v>
      </c>
      <c r="J1686">
        <v>-5.7920843457227997</v>
      </c>
      <c r="K1686">
        <v>499.68475826046</v>
      </c>
      <c r="L1686">
        <v>446.19385482721401</v>
      </c>
      <c r="M1686">
        <v>67.553486313014602</v>
      </c>
      <c r="N1686">
        <v>2.1276530817104899</v>
      </c>
      <c r="O1686">
        <v>4.22865386349293</v>
      </c>
      <c r="P1686">
        <v>84.174692793091907</v>
      </c>
      <c r="Q1686">
        <v>6.0166933246229001E-2</v>
      </c>
    </row>
    <row r="1687" spans="1:17" hidden="1" x14ac:dyDescent="0.3">
      <c r="A1687" t="s">
        <v>3529</v>
      </c>
      <c r="B1687" t="s">
        <v>3530</v>
      </c>
      <c r="C1687" t="str">
        <f>IFERROR(VLOOKUP(Table1[[#This Row],[Ticker]],[1]!Table1[[Symbol]:[Industry]],2,FALSE),"-")</f>
        <v>-</v>
      </c>
      <c r="D1687" t="s">
        <v>140</v>
      </c>
      <c r="E1687">
        <v>586.60597111999903</v>
      </c>
      <c r="F1687">
        <v>43.7</v>
      </c>
      <c r="G1687">
        <v>18.866874320160498</v>
      </c>
      <c r="H1687">
        <v>-5.1285329689947803</v>
      </c>
      <c r="I1687">
        <v>21.97581674393</v>
      </c>
      <c r="J1687">
        <v>-8.8836184636540505</v>
      </c>
      <c r="K1687">
        <v>44.857549319585999</v>
      </c>
      <c r="L1687">
        <v>40.967152522441999</v>
      </c>
      <c r="M1687">
        <v>33.780617881864003</v>
      </c>
      <c r="N1687">
        <v>1.66824050050427</v>
      </c>
      <c r="O1687">
        <v>35.011441647597202</v>
      </c>
      <c r="P1687">
        <v>67.754318618042205</v>
      </c>
      <c r="Q1687">
        <v>9.7351763840309996E-2</v>
      </c>
    </row>
    <row r="1688" spans="1:17" hidden="1" x14ac:dyDescent="0.3">
      <c r="A1688" t="s">
        <v>3531</v>
      </c>
      <c r="B1688" t="s">
        <v>3532</v>
      </c>
      <c r="C1688" t="str">
        <f>IFERROR(VLOOKUP(Table1[[#This Row],[Ticker]],[1]!Table1[[Symbol]:[Industry]],2,FALSE),"-")</f>
        <v>-</v>
      </c>
      <c r="D1688" t="s">
        <v>119</v>
      </c>
      <c r="E1688">
        <v>586.21500000000003</v>
      </c>
      <c r="F1688">
        <v>558.29999999999995</v>
      </c>
      <c r="G1688">
        <v>2.5890075678935802</v>
      </c>
      <c r="H1688">
        <v>-0.74294124411620799</v>
      </c>
      <c r="I1688">
        <v>55.665732289065097</v>
      </c>
      <c r="J1688">
        <v>-8.4505718817047892</v>
      </c>
      <c r="K1688">
        <v>503.88312096517399</v>
      </c>
      <c r="L1688">
        <v>442.966364988956</v>
      </c>
      <c r="M1688">
        <v>49.762711187329302</v>
      </c>
      <c r="N1688">
        <v>0.54255667107479599</v>
      </c>
      <c r="O1688">
        <v>12.2604334587139</v>
      </c>
      <c r="P1688">
        <v>75.428122545168804</v>
      </c>
    </row>
    <row r="1689" spans="1:17" hidden="1" x14ac:dyDescent="0.3">
      <c r="A1689" t="s">
        <v>3533</v>
      </c>
      <c r="B1689" t="s">
        <v>3534</v>
      </c>
      <c r="C1689" t="str">
        <f>IFERROR(VLOOKUP(Table1[[#This Row],[Ticker]],[1]!Table1[[Symbol]:[Industry]],2,FALSE),"-")</f>
        <v>-</v>
      </c>
      <c r="D1689" t="s">
        <v>62</v>
      </c>
      <c r="E1689">
        <v>582.89110000000005</v>
      </c>
      <c r="F1689">
        <v>277</v>
      </c>
      <c r="G1689">
        <v>-38.620910588589403</v>
      </c>
      <c r="H1689">
        <v>-3.1546908547266499</v>
      </c>
      <c r="I1689">
        <v>-12.952687767812799</v>
      </c>
      <c r="J1689">
        <v>-0.56370555143203305</v>
      </c>
      <c r="K1689">
        <v>281.39103989572499</v>
      </c>
      <c r="M1689">
        <v>41.291869736349099</v>
      </c>
      <c r="N1689">
        <v>0.61401869158878497</v>
      </c>
      <c r="O1689">
        <v>31.407942238267101</v>
      </c>
      <c r="P1689">
        <v>23.660714285714199</v>
      </c>
    </row>
    <row r="1690" spans="1:17" hidden="1" x14ac:dyDescent="0.3">
      <c r="A1690" t="s">
        <v>3535</v>
      </c>
      <c r="B1690" t="s">
        <v>3536</v>
      </c>
      <c r="C1690" t="str">
        <f>IFERROR(VLOOKUP(Table1[[#This Row],[Ticker]],[1]!Table1[[Symbol]:[Industry]],2,FALSE),"-")</f>
        <v>-</v>
      </c>
      <c r="D1690" t="s">
        <v>480</v>
      </c>
      <c r="E1690">
        <v>582.32785764499999</v>
      </c>
      <c r="F1690">
        <v>476.95</v>
      </c>
      <c r="G1690">
        <v>77.049838678744607</v>
      </c>
      <c r="H1690">
        <v>4.7156207230336102</v>
      </c>
      <c r="I1690">
        <v>29.476536388076699</v>
      </c>
      <c r="J1690">
        <v>1.20754379986199</v>
      </c>
      <c r="K1690">
        <v>425.455684029878</v>
      </c>
      <c r="L1690">
        <v>346.91201684182801</v>
      </c>
      <c r="M1690">
        <v>66.857221715379097</v>
      </c>
      <c r="N1690">
        <v>0.46610159314225802</v>
      </c>
      <c r="O1690">
        <v>6.7197819477932796</v>
      </c>
      <c r="P1690">
        <v>157.81081081081001</v>
      </c>
      <c r="Q1690">
        <v>5.5020468040785003E-2</v>
      </c>
    </row>
    <row r="1691" spans="1:17" hidden="1" x14ac:dyDescent="0.3">
      <c r="A1691" t="s">
        <v>3537</v>
      </c>
      <c r="B1691" t="s">
        <v>3538</v>
      </c>
      <c r="C1691" t="str">
        <f>IFERROR(VLOOKUP(Table1[[#This Row],[Ticker]],[1]!Table1[[Symbol]:[Industry]],2,FALSE),"-")</f>
        <v>-</v>
      </c>
      <c r="D1691" t="s">
        <v>445</v>
      </c>
      <c r="E1691">
        <v>580.24160176499902</v>
      </c>
      <c r="F1691">
        <v>444.15</v>
      </c>
      <c r="G1691">
        <v>6.2427010742448097</v>
      </c>
      <c r="H1691">
        <v>39.098509996844903</v>
      </c>
      <c r="I1691">
        <v>31.246019970238599</v>
      </c>
      <c r="J1691">
        <v>1.81992475644784</v>
      </c>
      <c r="K1691">
        <v>367.99908285047002</v>
      </c>
      <c r="L1691">
        <v>346.34022480559099</v>
      </c>
      <c r="M1691">
        <v>58.944568118170302</v>
      </c>
      <c r="N1691">
        <v>2.9263862060932802</v>
      </c>
      <c r="O1691">
        <v>16.627265563435699</v>
      </c>
      <c r="P1691">
        <v>66.254912970241406</v>
      </c>
      <c r="Q1691">
        <v>1.8805765200397E-2</v>
      </c>
    </row>
    <row r="1692" spans="1:17" hidden="1" x14ac:dyDescent="0.3">
      <c r="A1692" t="s">
        <v>3539</v>
      </c>
      <c r="B1692" t="s">
        <v>3540</v>
      </c>
      <c r="C1692" t="str">
        <f>IFERROR(VLOOKUP(Table1[[#This Row],[Ticker]],[1]!Table1[[Symbol]:[Industry]],2,FALSE),"-")</f>
        <v>-</v>
      </c>
      <c r="D1692" t="s">
        <v>613</v>
      </c>
      <c r="E1692">
        <v>579.905308182</v>
      </c>
      <c r="F1692">
        <v>134.22</v>
      </c>
      <c r="G1692">
        <v>-21.328096690522699</v>
      </c>
      <c r="H1692">
        <v>3.5209339221387701</v>
      </c>
      <c r="I1692">
        <v>-4.5630470629957598</v>
      </c>
      <c r="J1692">
        <v>-3.9939852862998402</v>
      </c>
      <c r="K1692">
        <v>126.47951398018201</v>
      </c>
      <c r="L1692">
        <v>126.800335021772</v>
      </c>
      <c r="M1692">
        <v>61.051648490257797</v>
      </c>
      <c r="N1692">
        <v>1.37519879657459</v>
      </c>
      <c r="O1692">
        <v>20.6228579943376</v>
      </c>
      <c r="P1692">
        <v>27.102272727272702</v>
      </c>
      <c r="Q1692">
        <v>3.6488438312274003E-2</v>
      </c>
    </row>
    <row r="1693" spans="1:17" hidden="1" x14ac:dyDescent="0.3">
      <c r="A1693" t="s">
        <v>3541</v>
      </c>
      <c r="B1693" t="s">
        <v>3542</v>
      </c>
      <c r="C1693" t="str">
        <f>IFERROR(VLOOKUP(Table1[[#This Row],[Ticker]],[1]!Table1[[Symbol]:[Industry]],2,FALSE),"-")</f>
        <v>-</v>
      </c>
      <c r="D1693" t="s">
        <v>378</v>
      </c>
      <c r="E1693">
        <v>578.64735796399998</v>
      </c>
      <c r="F1693">
        <v>64.28</v>
      </c>
      <c r="G1693">
        <v>-15.250059217738</v>
      </c>
      <c r="H1693">
        <v>22.5639142177052</v>
      </c>
      <c r="I1693">
        <v>1.0592728742848001</v>
      </c>
      <c r="J1693">
        <v>-5.5869146504846698</v>
      </c>
      <c r="K1693">
        <v>57.413851427887003</v>
      </c>
      <c r="M1693">
        <v>58.6346388655775</v>
      </c>
      <c r="N1693">
        <v>2.0848695697534301</v>
      </c>
      <c r="O1693">
        <v>20.099564405724902</v>
      </c>
      <c r="P1693">
        <v>42.844444444444399</v>
      </c>
    </row>
    <row r="1694" spans="1:17" hidden="1" x14ac:dyDescent="0.3">
      <c r="A1694" t="s">
        <v>3543</v>
      </c>
      <c r="B1694" t="s">
        <v>3544</v>
      </c>
      <c r="C1694" t="str">
        <f>IFERROR(VLOOKUP(Table1[[#This Row],[Ticker]],[1]!Table1[[Symbol]:[Industry]],2,FALSE),"-")</f>
        <v>-</v>
      </c>
      <c r="D1694" t="s">
        <v>62</v>
      </c>
      <c r="E1694">
        <v>578.06928900000003</v>
      </c>
      <c r="F1694">
        <v>454.65</v>
      </c>
      <c r="G1694">
        <v>-64.126934488022201</v>
      </c>
      <c r="H1694">
        <v>-21.2850184588136</v>
      </c>
      <c r="I1694">
        <v>-32.296950556520699</v>
      </c>
      <c r="J1694">
        <v>-12.181307393849799</v>
      </c>
      <c r="K1694">
        <v>481.17312526475598</v>
      </c>
      <c r="L1694">
        <v>542.61068350818198</v>
      </c>
      <c r="M1694">
        <v>39.664080228051198</v>
      </c>
      <c r="N1694">
        <v>0.66405886266896297</v>
      </c>
      <c r="O1694">
        <v>85.857252831848598</v>
      </c>
      <c r="P1694">
        <v>27.908285272190099</v>
      </c>
      <c r="Q1694">
        <v>-1.9523337401577998E-2</v>
      </c>
    </row>
    <row r="1695" spans="1:17" hidden="1" x14ac:dyDescent="0.3">
      <c r="A1695" t="s">
        <v>3545</v>
      </c>
      <c r="B1695" t="s">
        <v>3546</v>
      </c>
      <c r="C1695" t="str">
        <f>IFERROR(VLOOKUP(Table1[[#This Row],[Ticker]],[1]!Table1[[Symbol]:[Industry]],2,FALSE),"-")</f>
        <v>-</v>
      </c>
      <c r="D1695" t="s">
        <v>286</v>
      </c>
      <c r="E1695">
        <v>577.44389999999999</v>
      </c>
      <c r="F1695">
        <v>116.13</v>
      </c>
      <c r="G1695">
        <v>66.269480603171502</v>
      </c>
      <c r="H1695">
        <v>-2.6622302437923802</v>
      </c>
      <c r="I1695">
        <v>1.1743170209912099</v>
      </c>
      <c r="J1695">
        <v>-2.1248020043966198</v>
      </c>
      <c r="K1695">
        <v>118.538587017789</v>
      </c>
      <c r="L1695">
        <v>108.79397372806299</v>
      </c>
      <c r="M1695">
        <v>30.295547247743102</v>
      </c>
      <c r="N1695">
        <v>0.46764776798349</v>
      </c>
      <c r="O1695">
        <v>50.5209678808232</v>
      </c>
      <c r="P1695">
        <v>107.375</v>
      </c>
      <c r="Q1695">
        <v>0.117058043461772</v>
      </c>
    </row>
    <row r="1696" spans="1:17" hidden="1" x14ac:dyDescent="0.3">
      <c r="A1696" t="s">
        <v>3547</v>
      </c>
      <c r="B1696" t="s">
        <v>3548</v>
      </c>
      <c r="C1696" t="str">
        <f>IFERROR(VLOOKUP(Table1[[#This Row],[Ticker]],[1]!Table1[[Symbol]:[Industry]],2,FALSE),"-")</f>
        <v>-</v>
      </c>
      <c r="E1696">
        <v>576.9375</v>
      </c>
      <c r="F1696">
        <v>637.5</v>
      </c>
      <c r="G1696">
        <v>59.167271933751799</v>
      </c>
      <c r="H1696">
        <v>-7.2117583855535399</v>
      </c>
      <c r="I1696">
        <v>2.1362238357663901</v>
      </c>
      <c r="J1696">
        <v>3.6653497070349799</v>
      </c>
      <c r="K1696">
        <v>631.37098436354995</v>
      </c>
      <c r="L1696">
        <v>588.65435486353101</v>
      </c>
      <c r="M1696">
        <v>55.989911255184197</v>
      </c>
      <c r="N1696">
        <v>1.13609576427256</v>
      </c>
      <c r="O1696">
        <v>36.313725490195999</v>
      </c>
      <c r="P1696">
        <v>96.456086286594697</v>
      </c>
    </row>
    <row r="1697" spans="1:17" hidden="1" x14ac:dyDescent="0.3">
      <c r="A1697" t="s">
        <v>3549</v>
      </c>
      <c r="B1697" t="s">
        <v>3550</v>
      </c>
      <c r="C1697" t="str">
        <f>IFERROR(VLOOKUP(Table1[[#This Row],[Ticker]],[1]!Table1[[Symbol]:[Industry]],2,FALSE),"-")</f>
        <v>-</v>
      </c>
      <c r="D1697" t="s">
        <v>129</v>
      </c>
      <c r="E1697">
        <v>576.26390000000004</v>
      </c>
      <c r="F1697">
        <v>500</v>
      </c>
      <c r="G1697">
        <v>-26.557418525097301</v>
      </c>
      <c r="H1697">
        <v>-23.9979172105473</v>
      </c>
      <c r="I1697">
        <v>-1.5524342591614599</v>
      </c>
      <c r="J1697">
        <v>-11.2588927172074</v>
      </c>
      <c r="K1697">
        <v>557.94325879015696</v>
      </c>
      <c r="L1697">
        <v>521.00438803095005</v>
      </c>
      <c r="M1697">
        <v>1.8074954123398801</v>
      </c>
      <c r="N1697">
        <v>1.9666666666666599</v>
      </c>
      <c r="O1697">
        <v>23.599999999999898</v>
      </c>
      <c r="P1697">
        <v>12.3595505617977</v>
      </c>
    </row>
    <row r="1698" spans="1:17" hidden="1" x14ac:dyDescent="0.3">
      <c r="A1698" t="s">
        <v>3551</v>
      </c>
      <c r="B1698" t="s">
        <v>3552</v>
      </c>
      <c r="C1698" t="str">
        <f>IFERROR(VLOOKUP(Table1[[#This Row],[Ticker]],[1]!Table1[[Symbol]:[Industry]],2,FALSE),"-")</f>
        <v>-</v>
      </c>
      <c r="D1698" t="s">
        <v>278</v>
      </c>
      <c r="E1698">
        <v>574.28750000000002</v>
      </c>
      <c r="F1698">
        <v>125</v>
      </c>
      <c r="G1698">
        <v>-22.994866743821401</v>
      </c>
      <c r="H1698">
        <v>-4.6989799416840397</v>
      </c>
      <c r="I1698">
        <v>-12.324075465585199</v>
      </c>
      <c r="J1698">
        <v>2.23372577541106</v>
      </c>
      <c r="K1698">
        <v>120.379018198686</v>
      </c>
      <c r="L1698">
        <v>123.339966616891</v>
      </c>
      <c r="M1698">
        <v>78.026952109343398</v>
      </c>
      <c r="N1698">
        <v>1.42662003828317</v>
      </c>
      <c r="O1698">
        <v>18.159999999999901</v>
      </c>
      <c r="P1698">
        <v>25</v>
      </c>
      <c r="Q1698">
        <v>4.1962291769397003E-2</v>
      </c>
    </row>
    <row r="1699" spans="1:17" hidden="1" x14ac:dyDescent="0.3">
      <c r="A1699" t="s">
        <v>3553</v>
      </c>
      <c r="B1699" t="s">
        <v>3554</v>
      </c>
      <c r="C1699" t="str">
        <f>IFERROR(VLOOKUP(Table1[[#This Row],[Ticker]],[1]!Table1[[Symbol]:[Industry]],2,FALSE),"-")</f>
        <v>-</v>
      </c>
      <c r="D1699" t="s">
        <v>46</v>
      </c>
      <c r="E1699">
        <v>573.79988500000002</v>
      </c>
      <c r="F1699">
        <v>567.95000000000005</v>
      </c>
      <c r="G1699">
        <v>865.49498322162697</v>
      </c>
      <c r="H1699">
        <v>18.928753235123899</v>
      </c>
      <c r="I1699">
        <v>24.305336926319001</v>
      </c>
      <c r="J1699">
        <v>-5.48913938850359</v>
      </c>
      <c r="K1699">
        <v>538.59181043882097</v>
      </c>
      <c r="L1699">
        <v>444.34851194446298</v>
      </c>
      <c r="M1699">
        <v>55.430652206715401</v>
      </c>
      <c r="N1699">
        <v>1.1664895383593401</v>
      </c>
      <c r="O1699">
        <v>30.997446958358999</v>
      </c>
      <c r="P1699">
        <v>1024.6534653465301</v>
      </c>
    </row>
    <row r="1700" spans="1:17" hidden="1" x14ac:dyDescent="0.3">
      <c r="A1700" t="s">
        <v>3555</v>
      </c>
      <c r="B1700" t="s">
        <v>3556</v>
      </c>
      <c r="C1700" t="str">
        <f>IFERROR(VLOOKUP(Table1[[#This Row],[Ticker]],[1]!Table1[[Symbol]:[Industry]],2,FALSE),"-")</f>
        <v>-</v>
      </c>
      <c r="E1700">
        <v>573.69000000000005</v>
      </c>
      <c r="F1700">
        <v>147.1</v>
      </c>
      <c r="G1700">
        <v>219.967905385385</v>
      </c>
      <c r="H1700">
        <v>-42.8094034393919</v>
      </c>
      <c r="I1700">
        <v>46.574941285475603</v>
      </c>
      <c r="J1700">
        <v>-2.6842792055174298</v>
      </c>
      <c r="K1700">
        <v>200.22045480418601</v>
      </c>
      <c r="L1700">
        <v>148.411694100121</v>
      </c>
      <c r="M1700">
        <v>33.734411452772797</v>
      </c>
      <c r="N1700">
        <v>1.81850263631597</v>
      </c>
      <c r="O1700">
        <v>180.96532970768101</v>
      </c>
      <c r="P1700">
        <v>294.264272313052</v>
      </c>
      <c r="Q1700">
        <v>0.20890771989482901</v>
      </c>
    </row>
    <row r="1701" spans="1:17" hidden="1" x14ac:dyDescent="0.3">
      <c r="A1701" t="s">
        <v>3557</v>
      </c>
      <c r="B1701" t="s">
        <v>3558</v>
      </c>
      <c r="C1701" t="str">
        <f>IFERROR(VLOOKUP(Table1[[#This Row],[Ticker]],[1]!Table1[[Symbol]:[Industry]],2,FALSE),"-")</f>
        <v>-</v>
      </c>
      <c r="D1701" t="s">
        <v>716</v>
      </c>
      <c r="E1701">
        <v>572.91008088000001</v>
      </c>
      <c r="F1701">
        <v>392.55</v>
      </c>
      <c r="G1701">
        <v>-50.643668766830103</v>
      </c>
      <c r="H1701">
        <v>2.7862052656199001</v>
      </c>
      <c r="I1701">
        <v>-12.1105864330745</v>
      </c>
      <c r="J1701">
        <v>6.0378948149837397</v>
      </c>
      <c r="K1701">
        <v>372.526255959472</v>
      </c>
      <c r="L1701">
        <v>398.69103883346298</v>
      </c>
      <c r="M1701">
        <v>58.219793363061598</v>
      </c>
      <c r="N1701">
        <v>2.13362764175112</v>
      </c>
      <c r="O1701">
        <v>40.873774041523298</v>
      </c>
      <c r="P1701">
        <v>29.983443708609201</v>
      </c>
      <c r="Q1701">
        <v>3.5898451081110001E-3</v>
      </c>
    </row>
    <row r="1702" spans="1:17" hidden="1" x14ac:dyDescent="0.3">
      <c r="A1702" t="s">
        <v>3559</v>
      </c>
      <c r="B1702" t="s">
        <v>3560</v>
      </c>
      <c r="C1702" t="str">
        <f>IFERROR(VLOOKUP(Table1[[#This Row],[Ticker]],[1]!Table1[[Symbol]:[Industry]],2,FALSE),"-")</f>
        <v>-</v>
      </c>
      <c r="E1702">
        <v>572.82849999999996</v>
      </c>
      <c r="F1702">
        <v>57.14</v>
      </c>
      <c r="G1702">
        <v>787.68258147490201</v>
      </c>
      <c r="H1702">
        <v>-6.5586330202890499</v>
      </c>
      <c r="I1702">
        <v>77.774289348432504</v>
      </c>
      <c r="J1702">
        <v>-3.9055004953941599</v>
      </c>
      <c r="K1702">
        <v>53.6056101080137</v>
      </c>
      <c r="L1702">
        <v>38.617897172430297</v>
      </c>
      <c r="M1702">
        <v>42.715743268826401</v>
      </c>
      <c r="N1702">
        <v>1.23990128377319</v>
      </c>
      <c r="O1702">
        <v>7.9978998949947497</v>
      </c>
      <c r="P1702">
        <v>956.19223659889099</v>
      </c>
      <c r="Q1702">
        <v>0.216524864683594</v>
      </c>
    </row>
    <row r="1703" spans="1:17" hidden="1" x14ac:dyDescent="0.3">
      <c r="A1703" t="s">
        <v>3561</v>
      </c>
      <c r="B1703" t="s">
        <v>3562</v>
      </c>
      <c r="C1703" t="str">
        <f>IFERROR(VLOOKUP(Table1[[#This Row],[Ticker]],[1]!Table1[[Symbol]:[Industry]],2,FALSE),"-")</f>
        <v>-</v>
      </c>
      <c r="D1703" t="s">
        <v>716</v>
      </c>
      <c r="E1703">
        <v>572.42843553</v>
      </c>
      <c r="F1703">
        <v>79.66</v>
      </c>
      <c r="G1703">
        <v>306.37736408359802</v>
      </c>
      <c r="H1703">
        <v>3.2678302386462699</v>
      </c>
      <c r="I1703">
        <v>135.99611758547201</v>
      </c>
      <c r="J1703">
        <v>-11.030052591815499</v>
      </c>
      <c r="K1703">
        <v>73.720287034969303</v>
      </c>
      <c r="L1703">
        <v>53.442980623992497</v>
      </c>
      <c r="M1703">
        <v>51.684853934775298</v>
      </c>
      <c r="N1703">
        <v>2.3450150870584801</v>
      </c>
      <c r="O1703">
        <v>11.5992970123022</v>
      </c>
      <c r="P1703">
        <v>368.588235294117</v>
      </c>
      <c r="Q1703">
        <v>8.8210582944158997E-2</v>
      </c>
    </row>
    <row r="1704" spans="1:17" hidden="1" x14ac:dyDescent="0.3">
      <c r="A1704" t="s">
        <v>3563</v>
      </c>
      <c r="B1704" t="s">
        <v>3564</v>
      </c>
      <c r="C1704" t="str">
        <f>IFERROR(VLOOKUP(Table1[[#This Row],[Ticker]],[1]!Table1[[Symbol]:[Industry]],2,FALSE),"-")</f>
        <v>-</v>
      </c>
      <c r="D1704" t="s">
        <v>391</v>
      </c>
      <c r="E1704">
        <v>572.32524173000002</v>
      </c>
      <c r="F1704">
        <v>2329.5500000000002</v>
      </c>
      <c r="G1704">
        <v>33.219673381624098</v>
      </c>
      <c r="H1704">
        <v>8.9068928262483595</v>
      </c>
      <c r="I1704">
        <v>12.8034414437445</v>
      </c>
      <c r="J1704">
        <v>13.448492855750001</v>
      </c>
      <c r="K1704">
        <v>1852.6646904612401</v>
      </c>
      <c r="L1704">
        <v>1805.1602086032401</v>
      </c>
      <c r="M1704">
        <v>80.869840814159204</v>
      </c>
      <c r="N1704">
        <v>3.4530253970351699</v>
      </c>
      <c r="O1704">
        <v>0.87785194565472802</v>
      </c>
      <c r="P1704">
        <v>60.691867282886101</v>
      </c>
      <c r="Q1704">
        <v>-4.3933050469392998E-2</v>
      </c>
    </row>
    <row r="1705" spans="1:17" hidden="1" x14ac:dyDescent="0.3">
      <c r="A1705" t="s">
        <v>3565</v>
      </c>
      <c r="B1705" t="s">
        <v>3566</v>
      </c>
      <c r="C1705" t="str">
        <f>IFERROR(VLOOKUP(Table1[[#This Row],[Ticker]],[1]!Table1[[Symbol]:[Industry]],2,FALSE),"-")</f>
        <v>-</v>
      </c>
      <c r="D1705" t="s">
        <v>542</v>
      </c>
      <c r="E1705">
        <v>568.09934399999997</v>
      </c>
      <c r="F1705">
        <v>153.11000000000001</v>
      </c>
      <c r="G1705">
        <v>-30.455234241893699</v>
      </c>
      <c r="H1705">
        <v>-48.889251263046397</v>
      </c>
      <c r="I1705">
        <v>-14.1459021498708</v>
      </c>
      <c r="J1705">
        <v>-3.22130387490808</v>
      </c>
      <c r="O1705">
        <v>8.1575337992292898</v>
      </c>
      <c r="P1705">
        <v>6.4890805397134601</v>
      </c>
    </row>
    <row r="1706" spans="1:17" hidden="1" x14ac:dyDescent="0.3">
      <c r="A1706" t="s">
        <v>3567</v>
      </c>
      <c r="B1706" t="s">
        <v>3568</v>
      </c>
      <c r="C1706" t="str">
        <f>IFERROR(VLOOKUP(Table1[[#This Row],[Ticker]],[1]!Table1[[Symbol]:[Industry]],2,FALSE),"-")</f>
        <v>-</v>
      </c>
      <c r="D1706" t="s">
        <v>140</v>
      </c>
      <c r="E1706">
        <v>564.42997748999903</v>
      </c>
      <c r="F1706">
        <v>12.97</v>
      </c>
      <c r="G1706">
        <v>32.583685769381098</v>
      </c>
      <c r="H1706">
        <v>-5.87784884939681</v>
      </c>
      <c r="I1706">
        <v>8.1994021514003901</v>
      </c>
      <c r="J1706">
        <v>-4.3145417314056598</v>
      </c>
      <c r="K1706">
        <v>13.4502300601893</v>
      </c>
      <c r="L1706">
        <v>12.499208455390299</v>
      </c>
      <c r="M1706">
        <v>42.088890955825498</v>
      </c>
      <c r="N1706">
        <v>1.2134516252107601</v>
      </c>
      <c r="O1706">
        <v>32.9992289899768</v>
      </c>
      <c r="P1706">
        <v>82.676056338028104</v>
      </c>
      <c r="Q1706">
        <v>1.0170863471748001E-2</v>
      </c>
    </row>
    <row r="1707" spans="1:17" hidden="1" x14ac:dyDescent="0.3">
      <c r="A1707" t="s">
        <v>3569</v>
      </c>
      <c r="B1707" t="s">
        <v>3570</v>
      </c>
      <c r="C1707" t="str">
        <f>IFERROR(VLOOKUP(Table1[[#This Row],[Ticker]],[1]!Table1[[Symbol]:[Industry]],2,FALSE),"-")</f>
        <v>-</v>
      </c>
      <c r="D1707" t="s">
        <v>278</v>
      </c>
      <c r="E1707">
        <v>561.12573999999995</v>
      </c>
      <c r="F1707">
        <v>174.86</v>
      </c>
      <c r="G1707">
        <v>6.9744638727644102</v>
      </c>
      <c r="H1707">
        <v>1.95273368197063</v>
      </c>
      <c r="I1707">
        <v>-30.838458821812001</v>
      </c>
      <c r="J1707">
        <v>-3.2957614040761198</v>
      </c>
      <c r="K1707">
        <v>169.817356577797</v>
      </c>
      <c r="L1707">
        <v>169.535291010896</v>
      </c>
      <c r="M1707">
        <v>57.769357738128498</v>
      </c>
      <c r="N1707">
        <v>1.5495458960050099</v>
      </c>
      <c r="O1707">
        <v>36.1088871096877</v>
      </c>
      <c r="P1707">
        <v>42.278275020341702</v>
      </c>
      <c r="Q1707">
        <v>7.4872422464910002E-3</v>
      </c>
    </row>
    <row r="1708" spans="1:17" hidden="1" x14ac:dyDescent="0.3">
      <c r="A1708" t="s">
        <v>3571</v>
      </c>
      <c r="B1708" t="s">
        <v>3572</v>
      </c>
      <c r="C1708" t="str">
        <f>IFERROR(VLOOKUP(Table1[[#This Row],[Ticker]],[1]!Table1[[Symbol]:[Industry]],2,FALSE),"-")</f>
        <v>-</v>
      </c>
      <c r="D1708" t="s">
        <v>129</v>
      </c>
      <c r="E1708">
        <v>560.31993555199995</v>
      </c>
      <c r="F1708">
        <v>55.84</v>
      </c>
      <c r="G1708">
        <v>142.51685618298001</v>
      </c>
      <c r="H1708">
        <v>23.703528858847601</v>
      </c>
      <c r="I1708">
        <v>52.598224444732402</v>
      </c>
      <c r="J1708">
        <v>-5.0360524599503496</v>
      </c>
      <c r="K1708">
        <v>44.007862716515199</v>
      </c>
      <c r="L1708">
        <v>37.629798337884701</v>
      </c>
      <c r="M1708">
        <v>80.029059296503206</v>
      </c>
      <c r="N1708">
        <v>3.1369961348029198</v>
      </c>
      <c r="O1708">
        <v>2.3280802292263401</v>
      </c>
      <c r="P1708">
        <v>173.32354380812501</v>
      </c>
      <c r="Q1708">
        <v>0.16193403109285401</v>
      </c>
    </row>
    <row r="1709" spans="1:17" hidden="1" x14ac:dyDescent="0.3">
      <c r="A1709" t="s">
        <v>3573</v>
      </c>
      <c r="B1709" t="s">
        <v>3574</v>
      </c>
      <c r="C1709" t="str">
        <f>IFERROR(VLOOKUP(Table1[[#This Row],[Ticker]],[1]!Table1[[Symbol]:[Industry]],2,FALSE),"-")</f>
        <v>-</v>
      </c>
      <c r="D1709" t="s">
        <v>21</v>
      </c>
      <c r="E1709">
        <v>560.07049866299997</v>
      </c>
      <c r="F1709">
        <v>179.91</v>
      </c>
      <c r="G1709">
        <v>5.14829157739163</v>
      </c>
      <c r="H1709">
        <v>16.093590433688799</v>
      </c>
      <c r="I1709">
        <v>-20.472637331278101</v>
      </c>
      <c r="J1709">
        <v>13.0954428311579</v>
      </c>
      <c r="K1709">
        <v>158.13354015687401</v>
      </c>
      <c r="L1709">
        <v>157.36686965448999</v>
      </c>
      <c r="M1709">
        <v>80.037405929733794</v>
      </c>
      <c r="N1709">
        <v>2.6361589948536301</v>
      </c>
      <c r="O1709">
        <v>19.726529931632399</v>
      </c>
      <c r="P1709">
        <v>51.057934508816103</v>
      </c>
      <c r="Q1709">
        <v>-8.1182443749399996E-4</v>
      </c>
    </row>
    <row r="1710" spans="1:17" hidden="1" x14ac:dyDescent="0.3">
      <c r="A1710" t="s">
        <v>3575</v>
      </c>
      <c r="B1710" t="s">
        <v>3576</v>
      </c>
      <c r="C1710" t="str">
        <f>IFERROR(VLOOKUP(Table1[[#This Row],[Ticker]],[1]!Table1[[Symbol]:[Industry]],2,FALSE),"-")</f>
        <v>-</v>
      </c>
      <c r="D1710" t="s">
        <v>535</v>
      </c>
      <c r="E1710">
        <v>559.94147650000002</v>
      </c>
      <c r="F1710">
        <v>20.65</v>
      </c>
      <c r="G1710">
        <v>95.485592227590701</v>
      </c>
      <c r="H1710">
        <v>-14.174654313155299</v>
      </c>
      <c r="I1710">
        <v>-0.98882717381524698</v>
      </c>
      <c r="J1710">
        <v>-6.6278448750594796</v>
      </c>
      <c r="K1710">
        <v>19.562047134930602</v>
      </c>
      <c r="L1710">
        <v>17.029923468265299</v>
      </c>
      <c r="M1710">
        <v>59.570254724525903</v>
      </c>
      <c r="N1710">
        <v>1.3453966441882099</v>
      </c>
      <c r="O1710">
        <v>14.285714285714301</v>
      </c>
      <c r="P1710">
        <v>123.243243243243</v>
      </c>
      <c r="Q1710">
        <v>-2.5190737748017E-2</v>
      </c>
    </row>
    <row r="1711" spans="1:17" hidden="1" x14ac:dyDescent="0.3">
      <c r="A1711" t="s">
        <v>3577</v>
      </c>
      <c r="B1711" t="s">
        <v>3578</v>
      </c>
      <c r="C1711" t="str">
        <f>IFERROR(VLOOKUP(Table1[[#This Row],[Ticker]],[1]!Table1[[Symbol]:[Industry]],2,FALSE),"-")</f>
        <v>-</v>
      </c>
      <c r="D1711" t="s">
        <v>21</v>
      </c>
      <c r="E1711">
        <v>556.69398824799998</v>
      </c>
      <c r="F1711">
        <v>16.91</v>
      </c>
      <c r="G1711">
        <v>-2.2191832309797301</v>
      </c>
      <c r="H1711">
        <v>-10.459621633416701</v>
      </c>
      <c r="I1711">
        <v>-29.724276909264901</v>
      </c>
      <c r="J1711">
        <v>-3.90208767254112</v>
      </c>
      <c r="K1711">
        <v>17.584210985437501</v>
      </c>
      <c r="L1711">
        <v>17.7989906473464</v>
      </c>
      <c r="M1711">
        <v>33.430661959954698</v>
      </c>
      <c r="N1711">
        <v>0.74587932182288197</v>
      </c>
      <c r="O1711">
        <v>56.120638675339997</v>
      </c>
      <c r="P1711">
        <v>24.797047970479699</v>
      </c>
      <c r="Q1711">
        <v>-5.1115616723609999E-3</v>
      </c>
    </row>
    <row r="1712" spans="1:17" hidden="1" x14ac:dyDescent="0.3">
      <c r="A1712" t="s">
        <v>3579</v>
      </c>
      <c r="B1712" t="s">
        <v>3580</v>
      </c>
      <c r="C1712" t="str">
        <f>IFERROR(VLOOKUP(Table1[[#This Row],[Ticker]],[1]!Table1[[Symbol]:[Industry]],2,FALSE),"-")</f>
        <v>-</v>
      </c>
      <c r="E1712">
        <v>556.40229336999903</v>
      </c>
      <c r="F1712">
        <v>577.9</v>
      </c>
      <c r="G1712">
        <v>249.80040895094001</v>
      </c>
      <c r="H1712">
        <v>4.3104933091119397</v>
      </c>
      <c r="I1712">
        <v>25.824435347005501</v>
      </c>
      <c r="J1712">
        <v>-4.93107419426694</v>
      </c>
      <c r="K1712">
        <v>530.100146355373</v>
      </c>
      <c r="L1712">
        <v>459.39643391577903</v>
      </c>
      <c r="M1712">
        <v>63.232342366881198</v>
      </c>
      <c r="N1712">
        <v>1.23053435114503</v>
      </c>
      <c r="O1712">
        <v>21.223395051046801</v>
      </c>
      <c r="P1712">
        <v>287.85234899328799</v>
      </c>
    </row>
    <row r="1713" spans="1:17" hidden="1" x14ac:dyDescent="0.3">
      <c r="A1713" t="s">
        <v>3581</v>
      </c>
      <c r="B1713" t="s">
        <v>3582</v>
      </c>
      <c r="C1713" t="str">
        <f>IFERROR(VLOOKUP(Table1[[#This Row],[Ticker]],[1]!Table1[[Symbol]:[Industry]],2,FALSE),"-")</f>
        <v>-</v>
      </c>
      <c r="D1713" t="s">
        <v>347</v>
      </c>
      <c r="E1713">
        <v>555.32682892499997</v>
      </c>
      <c r="F1713">
        <v>90.75</v>
      </c>
      <c r="G1713">
        <v>-2.8200447877236399</v>
      </c>
      <c r="H1713">
        <v>0.470526756014988</v>
      </c>
      <c r="I1713">
        <v>-26.838159962486198</v>
      </c>
      <c r="J1713">
        <v>2.1868550833790699</v>
      </c>
      <c r="K1713">
        <v>87.112496777979402</v>
      </c>
      <c r="L1713">
        <v>91.724040598185397</v>
      </c>
      <c r="M1713">
        <v>67.520264521788803</v>
      </c>
      <c r="N1713">
        <v>1.51913644535366</v>
      </c>
      <c r="O1713">
        <v>48.099173553718998</v>
      </c>
      <c r="P1713">
        <v>26.569037656903699</v>
      </c>
      <c r="Q1713">
        <v>1.5593222731885001E-2</v>
      </c>
    </row>
    <row r="1714" spans="1:17" hidden="1" x14ac:dyDescent="0.3">
      <c r="A1714" t="s">
        <v>3583</v>
      </c>
      <c r="B1714" t="s">
        <v>3584</v>
      </c>
      <c r="C1714" t="str">
        <f>IFERROR(VLOOKUP(Table1[[#This Row],[Ticker]],[1]!Table1[[Symbol]:[Industry]],2,FALSE),"-")</f>
        <v>-</v>
      </c>
      <c r="D1714" t="s">
        <v>143</v>
      </c>
      <c r="E1714">
        <v>554.92499588999999</v>
      </c>
      <c r="F1714">
        <v>68.03</v>
      </c>
      <c r="G1714">
        <v>-47.535464755786101</v>
      </c>
      <c r="H1714">
        <v>-21.619752352370998</v>
      </c>
      <c r="I1714">
        <v>-25.157404757026899</v>
      </c>
      <c r="J1714">
        <v>-12.1547385931857</v>
      </c>
      <c r="K1714">
        <v>76.159031039934902</v>
      </c>
      <c r="L1714">
        <v>77.923144105636894</v>
      </c>
      <c r="M1714">
        <v>23.500649208415101</v>
      </c>
      <c r="N1714">
        <v>3.3958743306661998</v>
      </c>
      <c r="O1714">
        <v>63.016316331030403</v>
      </c>
      <c r="P1714">
        <v>2.7643504531722001</v>
      </c>
      <c r="Q1714">
        <v>8.6983722681453005E-2</v>
      </c>
    </row>
    <row r="1715" spans="1:17" hidden="1" x14ac:dyDescent="0.3">
      <c r="A1715" t="s">
        <v>3585</v>
      </c>
      <c r="B1715" t="s">
        <v>3586</v>
      </c>
      <c r="C1715" t="str">
        <f>IFERROR(VLOOKUP(Table1[[#This Row],[Ticker]],[1]!Table1[[Symbol]:[Industry]],2,FALSE),"-")</f>
        <v>-</v>
      </c>
      <c r="D1715" t="s">
        <v>613</v>
      </c>
      <c r="E1715">
        <v>552.53962094399901</v>
      </c>
      <c r="F1715">
        <v>21.18</v>
      </c>
      <c r="G1715">
        <v>-18.150508736229799</v>
      </c>
      <c r="H1715">
        <v>-7.4728734173107902</v>
      </c>
      <c r="I1715">
        <v>-27.351804632683098</v>
      </c>
      <c r="J1715">
        <v>-6.0593863412304803</v>
      </c>
      <c r="K1715">
        <v>21.9521505008098</v>
      </c>
      <c r="L1715">
        <v>23.396605233656601</v>
      </c>
      <c r="M1715">
        <v>38.281056223664798</v>
      </c>
      <c r="N1715">
        <v>0.78532652536445602</v>
      </c>
      <c r="O1715">
        <v>67.138810198300206</v>
      </c>
      <c r="P1715">
        <v>11.181102362204699</v>
      </c>
      <c r="Q1715">
        <v>4.5600488770985E-2</v>
      </c>
    </row>
    <row r="1716" spans="1:17" hidden="1" x14ac:dyDescent="0.3">
      <c r="A1716" t="s">
        <v>3587</v>
      </c>
      <c r="B1716" t="s">
        <v>3588</v>
      </c>
      <c r="C1716" t="str">
        <f>IFERROR(VLOOKUP(Table1[[#This Row],[Ticker]],[1]!Table1[[Symbol]:[Industry]],2,FALSE),"-")</f>
        <v>-</v>
      </c>
      <c r="D1716" t="s">
        <v>27</v>
      </c>
      <c r="E1716">
        <v>551.59506405000002</v>
      </c>
      <c r="F1716">
        <v>2.0099999999999998</v>
      </c>
      <c r="G1716">
        <v>56.169854202175301</v>
      </c>
      <c r="H1716">
        <v>9.9530767792816004</v>
      </c>
      <c r="I1716">
        <v>-9.7480864330745103</v>
      </c>
      <c r="J1716">
        <v>-2.1679836262983398</v>
      </c>
      <c r="K1716">
        <v>1.7321898477965201</v>
      </c>
      <c r="L1716">
        <v>1.7318249332474001</v>
      </c>
      <c r="M1716">
        <v>63.299181464588401</v>
      </c>
      <c r="N1716">
        <v>0.87201523630593603</v>
      </c>
      <c r="O1716">
        <v>14.427860696517399</v>
      </c>
      <c r="P1716">
        <v>82.727272727272606</v>
      </c>
      <c r="Q1716">
        <v>-3.1725180434702002E-2</v>
      </c>
    </row>
    <row r="1717" spans="1:17" hidden="1" x14ac:dyDescent="0.3">
      <c r="A1717" t="s">
        <v>3589</v>
      </c>
      <c r="B1717" t="s">
        <v>3590</v>
      </c>
      <c r="C1717" t="str">
        <f>IFERROR(VLOOKUP(Table1[[#This Row],[Ticker]],[1]!Table1[[Symbol]:[Industry]],2,FALSE),"-")</f>
        <v>-</v>
      </c>
      <c r="E1717">
        <v>546.76628696</v>
      </c>
      <c r="F1717">
        <v>41.12</v>
      </c>
      <c r="G1717">
        <v>-24.421303274227999</v>
      </c>
      <c r="H1717">
        <v>-4.4645056383007997</v>
      </c>
      <c r="I1717">
        <v>-22.459871232391301</v>
      </c>
      <c r="J1717">
        <v>-7.0037078280567799</v>
      </c>
      <c r="K1717">
        <v>41.297826070292601</v>
      </c>
      <c r="L1717">
        <v>41.873785571987199</v>
      </c>
      <c r="M1717">
        <v>42.716349891436202</v>
      </c>
      <c r="N1717">
        <v>1.1682523277304699</v>
      </c>
      <c r="O1717">
        <v>26.653696498054401</v>
      </c>
      <c r="P1717">
        <v>24.606060606060598</v>
      </c>
      <c r="Q1717">
        <v>1.1207974895547999E-2</v>
      </c>
    </row>
    <row r="1718" spans="1:17" hidden="1" x14ac:dyDescent="0.3">
      <c r="A1718" t="s">
        <v>3591</v>
      </c>
      <c r="B1718" t="s">
        <v>3592</v>
      </c>
      <c r="C1718" t="str">
        <f>IFERROR(VLOOKUP(Table1[[#This Row],[Ticker]],[1]!Table1[[Symbol]:[Industry]],2,FALSE),"-")</f>
        <v>-</v>
      </c>
      <c r="D1718" t="s">
        <v>62</v>
      </c>
      <c r="E1718">
        <v>546.25374699999998</v>
      </c>
      <c r="F1718">
        <v>174.2</v>
      </c>
      <c r="G1718">
        <v>77.837794105409301</v>
      </c>
      <c r="H1718">
        <v>-7.9596216334167904</v>
      </c>
      <c r="I1718">
        <v>14.4023850034202</v>
      </c>
      <c r="J1718">
        <v>-6.23615295010263</v>
      </c>
      <c r="K1718">
        <v>172.40800333278</v>
      </c>
      <c r="L1718">
        <v>142.083659436603</v>
      </c>
      <c r="M1718">
        <v>41.092684334824902</v>
      </c>
      <c r="N1718">
        <v>0.37451022640150899</v>
      </c>
      <c r="O1718">
        <v>25.529044498471102</v>
      </c>
      <c r="P1718">
        <v>112.826515151515</v>
      </c>
      <c r="Q1718">
        <v>0.12568757256786101</v>
      </c>
    </row>
    <row r="1719" spans="1:17" hidden="1" x14ac:dyDescent="0.3">
      <c r="A1719" t="s">
        <v>3593</v>
      </c>
      <c r="B1719" t="s">
        <v>3594</v>
      </c>
      <c r="C1719" t="str">
        <f>IFERROR(VLOOKUP(Table1[[#This Row],[Ticker]],[1]!Table1[[Symbol]:[Industry]],2,FALSE),"-")</f>
        <v>-</v>
      </c>
      <c r="D1719" t="s">
        <v>230</v>
      </c>
      <c r="E1719">
        <v>545.78137500000003</v>
      </c>
      <c r="F1719">
        <v>1362.75</v>
      </c>
      <c r="G1719">
        <v>27.6783349693285</v>
      </c>
      <c r="H1719">
        <v>-2.9251693034254198</v>
      </c>
      <c r="I1719">
        <v>-7.2201889506521901</v>
      </c>
      <c r="J1719">
        <v>-7.2663517291742403</v>
      </c>
      <c r="K1719">
        <v>1387.42769822491</v>
      </c>
      <c r="L1719">
        <v>1294.43577586841</v>
      </c>
      <c r="M1719">
        <v>40.242630693147099</v>
      </c>
      <c r="N1719">
        <v>0.53795192589449203</v>
      </c>
      <c r="O1719">
        <v>21.882223445239401</v>
      </c>
      <c r="P1719">
        <v>61.272189349112402</v>
      </c>
      <c r="Q1719">
        <v>7.4889592573326003E-2</v>
      </c>
    </row>
    <row r="1720" spans="1:17" hidden="1" x14ac:dyDescent="0.3">
      <c r="A1720" t="s">
        <v>3595</v>
      </c>
      <c r="B1720" t="s">
        <v>3596</v>
      </c>
      <c r="C1720" t="str">
        <f>IFERROR(VLOOKUP(Table1[[#This Row],[Ticker]],[1]!Table1[[Symbol]:[Industry]],2,FALSE),"-")</f>
        <v>-</v>
      </c>
      <c r="D1720" t="s">
        <v>542</v>
      </c>
      <c r="E1720">
        <v>545.29279583999903</v>
      </c>
      <c r="F1720">
        <v>124.8</v>
      </c>
      <c r="G1720">
        <v>-13.102873070551899</v>
      </c>
      <c r="H1720">
        <v>0.59700002021978704</v>
      </c>
      <c r="I1720">
        <v>-18.483380550721499</v>
      </c>
      <c r="J1720">
        <v>-4.6896542330753297</v>
      </c>
      <c r="K1720">
        <v>119.594152057055</v>
      </c>
      <c r="L1720">
        <v>122.94348056205099</v>
      </c>
      <c r="M1720">
        <v>57.899439241392002</v>
      </c>
      <c r="N1720">
        <v>1.9204750654006699</v>
      </c>
      <c r="O1720">
        <v>25.801282051282001</v>
      </c>
      <c r="P1720">
        <v>24.8</v>
      </c>
      <c r="Q1720">
        <v>-2.5534094599003999E-2</v>
      </c>
    </row>
    <row r="1721" spans="1:17" hidden="1" x14ac:dyDescent="0.3">
      <c r="A1721" t="s">
        <v>3597</v>
      </c>
      <c r="B1721" t="s">
        <v>3598</v>
      </c>
      <c r="C1721" t="str">
        <f>IFERROR(VLOOKUP(Table1[[#This Row],[Ticker]],[1]!Table1[[Symbol]:[Industry]],2,FALSE),"-")</f>
        <v>-</v>
      </c>
      <c r="D1721" t="s">
        <v>46</v>
      </c>
      <c r="E1721">
        <v>540.53947200000005</v>
      </c>
      <c r="F1721">
        <v>468.6</v>
      </c>
      <c r="G1721">
        <v>0.60500808938403206</v>
      </c>
      <c r="H1721">
        <v>7.27309881637738</v>
      </c>
      <c r="I1721">
        <v>12.0219722753403</v>
      </c>
      <c r="J1721">
        <v>-18.698418408906999</v>
      </c>
      <c r="M1721">
        <v>48.967888867617503</v>
      </c>
      <c r="O1721">
        <v>26.333760136576998</v>
      </c>
      <c r="P1721">
        <v>53.639344262294998</v>
      </c>
    </row>
    <row r="1722" spans="1:17" hidden="1" x14ac:dyDescent="0.3">
      <c r="A1722" t="s">
        <v>3599</v>
      </c>
      <c r="B1722" t="s">
        <v>3600</v>
      </c>
      <c r="C1722" t="str">
        <f>IFERROR(VLOOKUP(Table1[[#This Row],[Ticker]],[1]!Table1[[Symbol]:[Industry]],2,FALSE),"-")</f>
        <v>-</v>
      </c>
      <c r="D1722" t="s">
        <v>1934</v>
      </c>
      <c r="E1722">
        <v>539.87199999999996</v>
      </c>
      <c r="F1722">
        <v>168.71</v>
      </c>
      <c r="G1722">
        <v>0.67485900129779997</v>
      </c>
      <c r="H1722">
        <v>-9.9566976568086094</v>
      </c>
      <c r="I1722">
        <v>-25.681670392974201</v>
      </c>
      <c r="J1722">
        <v>-2.5284487425774098</v>
      </c>
      <c r="K1722">
        <v>176.35404205118101</v>
      </c>
      <c r="L1722">
        <v>169.96889235769899</v>
      </c>
      <c r="M1722">
        <v>38.336127140848603</v>
      </c>
      <c r="N1722">
        <v>1.0905786238666899</v>
      </c>
      <c r="O1722">
        <v>40.477742872384503</v>
      </c>
      <c r="P1722">
        <v>46.4496527777777</v>
      </c>
      <c r="Q1722">
        <v>0.11229944130421</v>
      </c>
    </row>
    <row r="1723" spans="1:17" hidden="1" x14ac:dyDescent="0.3">
      <c r="A1723" t="s">
        <v>3601</v>
      </c>
      <c r="B1723" t="s">
        <v>3602</v>
      </c>
      <c r="C1723" t="str">
        <f>IFERROR(VLOOKUP(Table1[[#This Row],[Ticker]],[1]!Table1[[Symbol]:[Industry]],2,FALSE),"-")</f>
        <v>-</v>
      </c>
      <c r="D1723" t="s">
        <v>998</v>
      </c>
      <c r="E1723">
        <v>538.66908432499997</v>
      </c>
      <c r="F1723">
        <v>296.64999999999998</v>
      </c>
      <c r="G1723">
        <v>16.131374163695199</v>
      </c>
      <c r="H1723">
        <v>113.49593392213799</v>
      </c>
      <c r="I1723">
        <v>32.440706255718098</v>
      </c>
      <c r="J1723">
        <v>-0.50778191954891805</v>
      </c>
      <c r="M1723">
        <v>50.303389364209401</v>
      </c>
      <c r="O1723">
        <v>31.417495364908099</v>
      </c>
      <c r="P1723">
        <v>49.823232323232297</v>
      </c>
    </row>
    <row r="1724" spans="1:17" hidden="1" x14ac:dyDescent="0.3">
      <c r="A1724" t="s">
        <v>3603</v>
      </c>
      <c r="B1724" t="s">
        <v>3604</v>
      </c>
      <c r="C1724" t="str">
        <f>IFERROR(VLOOKUP(Table1[[#This Row],[Ticker]],[1]!Table1[[Symbol]:[Industry]],2,FALSE),"-")</f>
        <v>-</v>
      </c>
      <c r="D1724" t="s">
        <v>62</v>
      </c>
      <c r="E1724">
        <v>537.79274736000002</v>
      </c>
      <c r="F1724">
        <v>334.4</v>
      </c>
      <c r="G1724">
        <v>49.535261832985803</v>
      </c>
      <c r="H1724">
        <v>-3.5801472782142798</v>
      </c>
      <c r="I1724">
        <v>-19.8452748623797</v>
      </c>
      <c r="J1724">
        <v>2.0693045092948701</v>
      </c>
      <c r="K1724">
        <v>340.94605085260002</v>
      </c>
      <c r="L1724">
        <v>327.85968638051997</v>
      </c>
      <c r="M1724">
        <v>51.731662781547499</v>
      </c>
      <c r="N1724">
        <v>1.9573187974763699</v>
      </c>
      <c r="O1724">
        <v>40.550239234449698</v>
      </c>
      <c r="Q1724">
        <v>6.3563208082757006E-2</v>
      </c>
    </row>
    <row r="1725" spans="1:17" hidden="1" x14ac:dyDescent="0.3">
      <c r="A1725" t="s">
        <v>3605</v>
      </c>
      <c r="B1725" t="s">
        <v>3606</v>
      </c>
      <c r="C1725" t="str">
        <f>IFERROR(VLOOKUP(Table1[[#This Row],[Ticker]],[1]!Table1[[Symbol]:[Industry]],2,FALSE),"-")</f>
        <v>-</v>
      </c>
      <c r="D1725" t="s">
        <v>542</v>
      </c>
      <c r="E1725">
        <v>535.49531265999997</v>
      </c>
      <c r="F1725">
        <v>454.3</v>
      </c>
      <c r="G1725">
        <v>67.920321200930005</v>
      </c>
      <c r="H1725">
        <v>16.195224702280498</v>
      </c>
      <c r="I1725">
        <v>37.997956967153897</v>
      </c>
      <c r="J1725">
        <v>-0.34458913088550203</v>
      </c>
      <c r="K1725">
        <v>381.76317083320998</v>
      </c>
      <c r="L1725">
        <v>325.72367481516102</v>
      </c>
      <c r="M1725">
        <v>78.233640580449503</v>
      </c>
      <c r="N1725">
        <v>1.83378154629338</v>
      </c>
      <c r="O1725">
        <v>2.57539071098393</v>
      </c>
      <c r="P1725">
        <v>108.06045340050299</v>
      </c>
      <c r="Q1725">
        <v>2.0716979268850001E-3</v>
      </c>
    </row>
    <row r="1726" spans="1:17" hidden="1" x14ac:dyDescent="0.3">
      <c r="A1726" t="s">
        <v>3607</v>
      </c>
      <c r="B1726" t="s">
        <v>3608</v>
      </c>
      <c r="C1726" t="str">
        <f>IFERROR(VLOOKUP(Table1[[#This Row],[Ticker]],[1]!Table1[[Symbol]:[Industry]],2,FALSE),"-")</f>
        <v>-</v>
      </c>
      <c r="D1726" t="s">
        <v>21</v>
      </c>
      <c r="E1726">
        <v>532.78286400000002</v>
      </c>
      <c r="F1726">
        <v>508.4</v>
      </c>
      <c r="G1726">
        <v>40.404814644032299</v>
      </c>
      <c r="H1726">
        <v>4.3102196364244696</v>
      </c>
      <c r="I1726">
        <v>56.714146736055199</v>
      </c>
      <c r="J1726">
        <v>-14.2944204079075</v>
      </c>
      <c r="K1726">
        <v>504.32572136641102</v>
      </c>
      <c r="M1726">
        <v>37.2090384317315</v>
      </c>
      <c r="O1726">
        <v>49.488591660110103</v>
      </c>
      <c r="P1726">
        <v>94.714668709306693</v>
      </c>
    </row>
    <row r="1727" spans="1:17" hidden="1" x14ac:dyDescent="0.3">
      <c r="A1727" t="s">
        <v>3609</v>
      </c>
      <c r="B1727" t="s">
        <v>3610</v>
      </c>
      <c r="C1727" t="str">
        <f>IFERROR(VLOOKUP(Table1[[#This Row],[Ticker]],[1]!Table1[[Symbol]:[Industry]],2,FALSE),"-")</f>
        <v>-</v>
      </c>
      <c r="D1727" t="s">
        <v>998</v>
      </c>
      <c r="E1727">
        <v>529.59420639999996</v>
      </c>
      <c r="F1727">
        <v>106.18</v>
      </c>
      <c r="G1727">
        <v>64.413804496485298</v>
      </c>
      <c r="H1727">
        <v>3.5664082687021699</v>
      </c>
      <c r="I1727">
        <v>13.432752239028</v>
      </c>
      <c r="J1727">
        <v>-3.5150517720986598</v>
      </c>
      <c r="K1727">
        <v>107.066745714821</v>
      </c>
      <c r="L1727">
        <v>95.444826067431507</v>
      </c>
      <c r="M1727">
        <v>52.708508711538897</v>
      </c>
      <c r="N1727">
        <v>0.98948408861901205</v>
      </c>
      <c r="O1727">
        <v>21.397626671689501</v>
      </c>
      <c r="P1727">
        <v>100.150801131008</v>
      </c>
      <c r="Q1727">
        <v>8.6611229783145005E-2</v>
      </c>
    </row>
    <row r="1728" spans="1:17" hidden="1" x14ac:dyDescent="0.3">
      <c r="A1728" t="s">
        <v>3611</v>
      </c>
      <c r="B1728" t="s">
        <v>3612</v>
      </c>
      <c r="C1728" t="str">
        <f>IFERROR(VLOOKUP(Table1[[#This Row],[Ticker]],[1]!Table1[[Symbol]:[Industry]],2,FALSE),"-")</f>
        <v>-</v>
      </c>
      <c r="D1728" t="s">
        <v>3613</v>
      </c>
      <c r="E1728">
        <v>529.52</v>
      </c>
      <c r="F1728">
        <v>132.38</v>
      </c>
      <c r="G1728">
        <v>-0.48122804890691001</v>
      </c>
      <c r="H1728">
        <v>1.2715936306854201</v>
      </c>
      <c r="I1728">
        <v>9.8244759252021296</v>
      </c>
      <c r="J1728">
        <v>-5.43472626619858E-2</v>
      </c>
      <c r="K1728">
        <v>136.31471476046599</v>
      </c>
      <c r="M1728">
        <v>50.3959130267354</v>
      </c>
      <c r="N1728">
        <v>0.51040895591508495</v>
      </c>
      <c r="O1728">
        <v>92.891675479679705</v>
      </c>
      <c r="P1728">
        <v>37.8958333333333</v>
      </c>
    </row>
    <row r="1729" spans="1:17" hidden="1" x14ac:dyDescent="0.3">
      <c r="A1729" t="s">
        <v>3614</v>
      </c>
      <c r="B1729" t="s">
        <v>3615</v>
      </c>
      <c r="C1729" t="str">
        <f>IFERROR(VLOOKUP(Table1[[#This Row],[Ticker]],[1]!Table1[[Symbol]:[Industry]],2,FALSE),"-")</f>
        <v>-</v>
      </c>
      <c r="D1729" t="s">
        <v>140</v>
      </c>
      <c r="E1729">
        <v>528.45974999999999</v>
      </c>
      <c r="F1729">
        <v>347.1</v>
      </c>
      <c r="G1729">
        <v>120.313136240194</v>
      </c>
      <c r="H1729">
        <v>-1.87993115491851</v>
      </c>
      <c r="I1729">
        <v>-5.05032919712965</v>
      </c>
      <c r="J1729">
        <v>-4.0239393049686996</v>
      </c>
      <c r="K1729">
        <v>361.08004471501999</v>
      </c>
      <c r="L1729">
        <v>302.48135905296198</v>
      </c>
      <c r="M1729">
        <v>31.920498639183499</v>
      </c>
      <c r="N1729">
        <v>0.58231170040747005</v>
      </c>
      <c r="O1729">
        <v>30.798040910400399</v>
      </c>
      <c r="P1729">
        <v>215.54545454545399</v>
      </c>
      <c r="Q1729">
        <v>0.25158749660420399</v>
      </c>
    </row>
    <row r="1730" spans="1:17" hidden="1" x14ac:dyDescent="0.3">
      <c r="A1730" t="s">
        <v>3616</v>
      </c>
      <c r="B1730" t="s">
        <v>3617</v>
      </c>
      <c r="C1730" t="str">
        <f>IFERROR(VLOOKUP(Table1[[#This Row],[Ticker]],[1]!Table1[[Symbol]:[Industry]],2,FALSE),"-")</f>
        <v>-</v>
      </c>
      <c r="D1730" t="s">
        <v>218</v>
      </c>
      <c r="E1730">
        <v>528.10619999999994</v>
      </c>
      <c r="F1730">
        <v>884.6</v>
      </c>
      <c r="G1730">
        <v>500.81846799972499</v>
      </c>
      <c r="H1730">
        <v>41.728499992044902</v>
      </c>
      <c r="I1730">
        <v>410.104854743396</v>
      </c>
      <c r="J1730">
        <v>-10.1844550953608</v>
      </c>
      <c r="K1730">
        <v>630.84606516043402</v>
      </c>
      <c r="L1730">
        <v>379.82904195138599</v>
      </c>
      <c r="M1730">
        <v>67.699275223891107</v>
      </c>
      <c r="N1730">
        <v>1.0925925925925899</v>
      </c>
      <c r="O1730">
        <v>3.43658150576531</v>
      </c>
      <c r="P1730">
        <v>576.55831739961695</v>
      </c>
    </row>
    <row r="1731" spans="1:17" hidden="1" x14ac:dyDescent="0.3">
      <c r="A1731" t="s">
        <v>3618</v>
      </c>
      <c r="B1731" t="s">
        <v>3619</v>
      </c>
      <c r="C1731" t="str">
        <f>IFERROR(VLOOKUP(Table1[[#This Row],[Ticker]],[1]!Table1[[Symbol]:[Industry]],2,FALSE),"-")</f>
        <v>-</v>
      </c>
      <c r="D1731" t="s">
        <v>542</v>
      </c>
      <c r="E1731">
        <v>523.11110159999998</v>
      </c>
      <c r="F1731">
        <v>428</v>
      </c>
      <c r="G1731">
        <v>-31.762291171830402</v>
      </c>
      <c r="H1731">
        <v>6.7541617702400201</v>
      </c>
      <c r="I1731">
        <v>-15.4529590798076</v>
      </c>
      <c r="J1731">
        <v>-10.5688143635776</v>
      </c>
      <c r="M1731">
        <v>48.868121578497203</v>
      </c>
      <c r="O1731">
        <v>27.780373831775599</v>
      </c>
      <c r="P1731">
        <v>58.225508317929702</v>
      </c>
    </row>
    <row r="1732" spans="1:17" hidden="1" x14ac:dyDescent="0.3">
      <c r="A1732" t="s">
        <v>3620</v>
      </c>
      <c r="B1732" t="s">
        <v>3621</v>
      </c>
      <c r="C1732" t="str">
        <f>IFERROR(VLOOKUP(Table1[[#This Row],[Ticker]],[1]!Table1[[Symbol]:[Industry]],2,FALSE),"-")</f>
        <v>-</v>
      </c>
      <c r="D1732" t="s">
        <v>21</v>
      </c>
      <c r="E1732">
        <v>523.05629999999996</v>
      </c>
      <c r="F1732">
        <v>75</v>
      </c>
      <c r="G1732">
        <v>-8.3092728549257006E-2</v>
      </c>
      <c r="H1732">
        <v>-14.7211392485929</v>
      </c>
      <c r="I1732">
        <v>16.227461627633701</v>
      </c>
      <c r="J1732">
        <v>-11.264480245843499</v>
      </c>
      <c r="K1732">
        <v>76.1705014065233</v>
      </c>
      <c r="L1732">
        <v>65.430172447820397</v>
      </c>
      <c r="M1732">
        <v>44.009455886093399</v>
      </c>
      <c r="N1732">
        <v>0.98277886497064504</v>
      </c>
      <c r="O1732">
        <v>20.599999999999898</v>
      </c>
      <c r="P1732">
        <v>102.42914979757001</v>
      </c>
      <c r="Q1732">
        <v>0.22302858663892999</v>
      </c>
    </row>
    <row r="1733" spans="1:17" hidden="1" x14ac:dyDescent="0.3">
      <c r="A1733" t="s">
        <v>3622</v>
      </c>
      <c r="B1733" t="s">
        <v>3623</v>
      </c>
      <c r="C1733" t="str">
        <f>IFERROR(VLOOKUP(Table1[[#This Row],[Ticker]],[1]!Table1[[Symbol]:[Industry]],2,FALSE),"-")</f>
        <v>-</v>
      </c>
      <c r="D1733" t="s">
        <v>230</v>
      </c>
      <c r="E1733">
        <v>522.74999200000002</v>
      </c>
      <c r="F1733">
        <v>82.48</v>
      </c>
      <c r="G1733">
        <v>-8.9807969997944603</v>
      </c>
      <c r="H1733">
        <v>-2.31262156453205</v>
      </c>
      <c r="I1733">
        <v>-20.449501784190399</v>
      </c>
      <c r="J1733">
        <v>-3.6679836262983398</v>
      </c>
      <c r="K1733">
        <v>83.419997036429194</v>
      </c>
      <c r="L1733">
        <v>83.576971689619498</v>
      </c>
      <c r="M1733">
        <v>49.2451799650838</v>
      </c>
      <c r="N1733">
        <v>0.95009246476187204</v>
      </c>
      <c r="O1733">
        <v>51.248787584869</v>
      </c>
      <c r="P1733">
        <v>20.1456664238892</v>
      </c>
      <c r="Q1733">
        <v>9.8528988730460006E-3</v>
      </c>
    </row>
    <row r="1734" spans="1:17" hidden="1" x14ac:dyDescent="0.3">
      <c r="A1734" t="s">
        <v>3624</v>
      </c>
      <c r="B1734" t="s">
        <v>3625</v>
      </c>
      <c r="C1734" t="str">
        <f>IFERROR(VLOOKUP(Table1[[#This Row],[Ticker]],[1]!Table1[[Symbol]:[Industry]],2,FALSE),"-")</f>
        <v>-</v>
      </c>
      <c r="D1734" t="s">
        <v>278</v>
      </c>
      <c r="E1734">
        <v>519.83000685000002</v>
      </c>
      <c r="F1734">
        <v>98.35</v>
      </c>
      <c r="G1734">
        <v>-40.998479856110798</v>
      </c>
      <c r="H1734">
        <v>-7.4344304503308702</v>
      </c>
      <c r="I1734">
        <v>-5.0609206576734396</v>
      </c>
      <c r="J1734">
        <v>-8.3083345034913201</v>
      </c>
      <c r="K1734">
        <v>99.008819371657196</v>
      </c>
      <c r="L1734">
        <v>101.625644262073</v>
      </c>
      <c r="M1734">
        <v>53.608141816122902</v>
      </c>
      <c r="N1734">
        <v>0.80115832496897199</v>
      </c>
      <c r="O1734">
        <v>34.672089476359901</v>
      </c>
      <c r="P1734">
        <v>27.743862839329701</v>
      </c>
      <c r="Q1734">
        <v>0.166621194268529</v>
      </c>
    </row>
    <row r="1735" spans="1:17" hidden="1" x14ac:dyDescent="0.3">
      <c r="A1735" t="s">
        <v>3626</v>
      </c>
      <c r="B1735" t="s">
        <v>3627</v>
      </c>
      <c r="C1735" t="str">
        <f>IFERROR(VLOOKUP(Table1[[#This Row],[Ticker]],[1]!Table1[[Symbol]:[Industry]],2,FALSE),"-")</f>
        <v>-</v>
      </c>
      <c r="D1735" t="s">
        <v>659</v>
      </c>
      <c r="E1735">
        <v>517.08026533999998</v>
      </c>
      <c r="F1735">
        <v>20.11</v>
      </c>
      <c r="G1735">
        <v>18.118840467708299</v>
      </c>
      <c r="H1735">
        <v>-12.523113696908799</v>
      </c>
      <c r="I1735">
        <v>-4.9601283178912698</v>
      </c>
      <c r="J1735">
        <v>-6.7134381717528804</v>
      </c>
      <c r="K1735">
        <v>20.999028617461601</v>
      </c>
      <c r="L1735">
        <v>20.277669601195299</v>
      </c>
      <c r="M1735">
        <v>34.100403585516801</v>
      </c>
      <c r="N1735">
        <v>1.3563907937401201</v>
      </c>
      <c r="O1735">
        <v>41.720537046245603</v>
      </c>
      <c r="P1735">
        <v>45.198555956678597</v>
      </c>
      <c r="Q1735">
        <v>4.6454047956465003E-2</v>
      </c>
    </row>
    <row r="1736" spans="1:17" hidden="1" x14ac:dyDescent="0.3">
      <c r="A1736" t="s">
        <v>3628</v>
      </c>
      <c r="B1736" t="s">
        <v>3629</v>
      </c>
      <c r="C1736" t="str">
        <f>IFERROR(VLOOKUP(Table1[[#This Row],[Ticker]],[1]!Table1[[Symbol]:[Industry]],2,FALSE),"-")</f>
        <v>-</v>
      </c>
      <c r="D1736" t="s">
        <v>1113</v>
      </c>
      <c r="E1736">
        <v>516.88779652799997</v>
      </c>
      <c r="F1736">
        <v>133.91999999999999</v>
      </c>
      <c r="G1736">
        <v>50.969319442817003</v>
      </c>
      <c r="H1736">
        <v>5.3408488245878996</v>
      </c>
      <c r="I1736">
        <v>9.6444829491994302</v>
      </c>
      <c r="J1736">
        <v>5.6161072827925498</v>
      </c>
      <c r="K1736">
        <v>129.57313427694601</v>
      </c>
      <c r="L1736">
        <v>124.325628044609</v>
      </c>
      <c r="M1736">
        <v>64.995184031324996</v>
      </c>
      <c r="N1736">
        <v>1.75470544314243</v>
      </c>
      <c r="O1736">
        <v>29.816308243727601</v>
      </c>
      <c r="P1736">
        <v>79.999999999999901</v>
      </c>
      <c r="Q1736">
        <v>1.6556517740398E-2</v>
      </c>
    </row>
    <row r="1737" spans="1:17" hidden="1" x14ac:dyDescent="0.3">
      <c r="A1737" t="s">
        <v>3630</v>
      </c>
      <c r="B1737" t="s">
        <v>3631</v>
      </c>
      <c r="C1737" t="str">
        <f>IFERROR(VLOOKUP(Table1[[#This Row],[Ticker]],[1]!Table1[[Symbol]:[Industry]],2,FALSE),"-")</f>
        <v>-</v>
      </c>
      <c r="D1737" t="s">
        <v>542</v>
      </c>
      <c r="E1737">
        <v>516.39899219999995</v>
      </c>
      <c r="F1737">
        <v>527.79999999999995</v>
      </c>
      <c r="G1737">
        <v>-44.249426322368301</v>
      </c>
      <c r="H1737">
        <v>-0.32994937282671499</v>
      </c>
      <c r="I1737">
        <v>-14.4238308048973</v>
      </c>
      <c r="J1737">
        <v>-0.83930551554283495</v>
      </c>
      <c r="K1737">
        <v>524.55249810344105</v>
      </c>
      <c r="L1737">
        <v>525.10982372450599</v>
      </c>
      <c r="M1737">
        <v>62.499432017018499</v>
      </c>
      <c r="N1737">
        <v>0.68006513328942597</v>
      </c>
      <c r="O1737">
        <v>24.289503599848398</v>
      </c>
      <c r="P1737">
        <v>18.314279309571798</v>
      </c>
    </row>
    <row r="1738" spans="1:17" hidden="1" x14ac:dyDescent="0.3">
      <c r="A1738" t="s">
        <v>3632</v>
      </c>
      <c r="B1738" t="s">
        <v>3633</v>
      </c>
      <c r="C1738" t="str">
        <f>IFERROR(VLOOKUP(Table1[[#This Row],[Ticker]],[1]!Table1[[Symbol]:[Industry]],2,FALSE),"-")</f>
        <v>-</v>
      </c>
      <c r="D1738" t="s">
        <v>1834</v>
      </c>
      <c r="E1738">
        <v>514.31219999999996</v>
      </c>
      <c r="F1738">
        <v>378.75</v>
      </c>
      <c r="G1738">
        <v>-39.307936838849898</v>
      </c>
      <c r="H1738">
        <v>-12.465041687617299</v>
      </c>
      <c r="I1738">
        <v>-27.070311095422099</v>
      </c>
      <c r="J1738">
        <v>-8.8182299317170596</v>
      </c>
      <c r="K1738">
        <v>414.46163688546699</v>
      </c>
      <c r="L1738">
        <v>426.31339666167003</v>
      </c>
      <c r="M1738">
        <v>40.618648181729696</v>
      </c>
      <c r="N1738">
        <v>1.04427282193682</v>
      </c>
      <c r="O1738">
        <v>56.686468646864697</v>
      </c>
      <c r="P1738">
        <v>20.5634251153907</v>
      </c>
    </row>
    <row r="1739" spans="1:17" hidden="1" x14ac:dyDescent="0.3">
      <c r="A1739" t="s">
        <v>3634</v>
      </c>
      <c r="B1739" t="s">
        <v>3635</v>
      </c>
      <c r="C1739" t="str">
        <f>IFERROR(VLOOKUP(Table1[[#This Row],[Ticker]],[1]!Table1[[Symbol]:[Industry]],2,FALSE),"-")</f>
        <v>-</v>
      </c>
      <c r="E1739">
        <v>513.55090186400002</v>
      </c>
      <c r="F1739">
        <v>120.34</v>
      </c>
      <c r="G1739">
        <v>-36.3136989900392</v>
      </c>
      <c r="H1739">
        <v>-5.1560345817982398</v>
      </c>
      <c r="I1739">
        <v>-20.004366898016301</v>
      </c>
      <c r="J1739">
        <v>-2.4199521302353402</v>
      </c>
      <c r="M1739">
        <v>0</v>
      </c>
      <c r="O1739">
        <v>11.3511716802393</v>
      </c>
      <c r="P1739">
        <v>0</v>
      </c>
    </row>
    <row r="1740" spans="1:17" hidden="1" x14ac:dyDescent="0.3">
      <c r="A1740" t="s">
        <v>3636</v>
      </c>
      <c r="B1740" t="s">
        <v>3637</v>
      </c>
      <c r="C1740" t="str">
        <f>IFERROR(VLOOKUP(Table1[[#This Row],[Ticker]],[1]!Table1[[Symbol]:[Industry]],2,FALSE),"-")</f>
        <v>-</v>
      </c>
      <c r="D1740" t="s">
        <v>267</v>
      </c>
      <c r="E1740">
        <v>513.43748022</v>
      </c>
      <c r="F1740">
        <v>306.60000000000002</v>
      </c>
      <c r="G1740">
        <v>-22.448759781463998</v>
      </c>
      <c r="H1740">
        <v>-0.69282478052721397</v>
      </c>
      <c r="I1740">
        <v>-7.0157632007512598</v>
      </c>
      <c r="J1740">
        <v>-1.4623715488450899</v>
      </c>
      <c r="K1740">
        <v>294.43833342282898</v>
      </c>
      <c r="L1740">
        <v>297.62769115875898</v>
      </c>
      <c r="M1740">
        <v>59.777459541425998</v>
      </c>
      <c r="N1740">
        <v>2.1990255736070798</v>
      </c>
      <c r="O1740">
        <v>17.025440313111499</v>
      </c>
      <c r="P1740">
        <v>16.3567362428842</v>
      </c>
      <c r="Q1740">
        <v>4.6396063916618997E-2</v>
      </c>
    </row>
    <row r="1741" spans="1:17" hidden="1" x14ac:dyDescent="0.3">
      <c r="A1741" t="s">
        <v>3638</v>
      </c>
      <c r="B1741" t="s">
        <v>3639</v>
      </c>
      <c r="C1741" t="str">
        <f>IFERROR(VLOOKUP(Table1[[#This Row],[Ticker]],[1]!Table1[[Symbol]:[Industry]],2,FALSE),"-")</f>
        <v>-</v>
      </c>
      <c r="D1741" t="s">
        <v>613</v>
      </c>
      <c r="E1741">
        <v>513.41279583199901</v>
      </c>
      <c r="F1741">
        <v>149.97999999999999</v>
      </c>
      <c r="G1741">
        <v>-38.125814751512401</v>
      </c>
      <c r="H1741">
        <v>-5.7669933928297104</v>
      </c>
      <c r="I1741">
        <v>-7.9075883095671804</v>
      </c>
      <c r="J1741">
        <v>-3.06380313525653</v>
      </c>
      <c r="K1741">
        <v>148.64693601124799</v>
      </c>
      <c r="L1741">
        <v>149.301085028854</v>
      </c>
      <c r="M1741">
        <v>52.729900085708103</v>
      </c>
      <c r="N1741">
        <v>1.5704370956117899</v>
      </c>
      <c r="O1741">
        <v>20.0160021336178</v>
      </c>
      <c r="P1741">
        <v>12.724539646749299</v>
      </c>
      <c r="Q1741">
        <v>5.5384323408032003E-2</v>
      </c>
    </row>
    <row r="1742" spans="1:17" hidden="1" x14ac:dyDescent="0.3">
      <c r="A1742" t="s">
        <v>3640</v>
      </c>
      <c r="B1742" t="s">
        <v>3641</v>
      </c>
      <c r="C1742" t="str">
        <f>IFERROR(VLOOKUP(Table1[[#This Row],[Ticker]],[1]!Table1[[Symbol]:[Industry]],2,FALSE),"-")</f>
        <v>-</v>
      </c>
      <c r="D1742" t="s">
        <v>623</v>
      </c>
      <c r="E1742">
        <v>512.69618534400001</v>
      </c>
      <c r="F1742">
        <v>98.76</v>
      </c>
      <c r="G1742">
        <v>92.909248141569293</v>
      </c>
      <c r="H1742">
        <v>-23.5208734763332</v>
      </c>
      <c r="I1742">
        <v>66.109056424068299</v>
      </c>
      <c r="J1742">
        <v>-12.1724300469297</v>
      </c>
      <c r="K1742">
        <v>106.662000450279</v>
      </c>
      <c r="L1742">
        <v>78.173323773072397</v>
      </c>
      <c r="M1742">
        <v>25.728263085977201</v>
      </c>
      <c r="N1742">
        <v>0.93272010925016002</v>
      </c>
      <c r="O1742">
        <v>42.061563385986197</v>
      </c>
      <c r="P1742">
        <v>131.559202813599</v>
      </c>
      <c r="Q1742">
        <v>4.8322662539979001E-2</v>
      </c>
    </row>
    <row r="1743" spans="1:17" hidden="1" x14ac:dyDescent="0.3">
      <c r="A1743" t="s">
        <v>3642</v>
      </c>
      <c r="B1743" t="s">
        <v>3643</v>
      </c>
      <c r="C1743" t="str">
        <f>IFERROR(VLOOKUP(Table1[[#This Row],[Ticker]],[1]!Table1[[Symbol]:[Industry]],2,FALSE),"-")</f>
        <v>-</v>
      </c>
      <c r="D1743" t="s">
        <v>129</v>
      </c>
      <c r="E1743">
        <v>512.32272</v>
      </c>
      <c r="F1743">
        <v>19.239999999999998</v>
      </c>
      <c r="G1743">
        <v>215.994510258285</v>
      </c>
      <c r="H1743">
        <v>-15.0909819657117</v>
      </c>
      <c r="I1743">
        <v>63.869560625749003</v>
      </c>
      <c r="J1743">
        <v>-9.0929230936106897</v>
      </c>
      <c r="K1743">
        <v>19.905183436658699</v>
      </c>
      <c r="L1743">
        <v>15.2438215523997</v>
      </c>
      <c r="M1743">
        <v>37.757431931939301</v>
      </c>
      <c r="N1743">
        <v>0.75167650407710696</v>
      </c>
      <c r="O1743">
        <v>27.3388773388773</v>
      </c>
      <c r="P1743">
        <v>284.8</v>
      </c>
      <c r="Q1743">
        <v>0.154843589071334</v>
      </c>
    </row>
    <row r="1744" spans="1:17" hidden="1" x14ac:dyDescent="0.3">
      <c r="A1744" t="s">
        <v>3644</v>
      </c>
      <c r="B1744" t="s">
        <v>3645</v>
      </c>
      <c r="C1744" t="str">
        <f>IFERROR(VLOOKUP(Table1[[#This Row],[Ticker]],[1]!Table1[[Symbol]:[Industry]],2,FALSE),"-")</f>
        <v>-</v>
      </c>
      <c r="E1744">
        <v>510.16140923999899</v>
      </c>
      <c r="F1744">
        <v>25.95</v>
      </c>
      <c r="G1744">
        <v>71.534184528337704</v>
      </c>
      <c r="H1744">
        <v>-7.88914070472691</v>
      </c>
      <c r="I1744">
        <v>23.377042300190102</v>
      </c>
      <c r="J1744">
        <v>-3.6831351414498501</v>
      </c>
      <c r="K1744">
        <v>26.5562885023162</v>
      </c>
      <c r="L1744">
        <v>23.988987599590502</v>
      </c>
      <c r="M1744">
        <v>40.741772591215899</v>
      </c>
      <c r="N1744">
        <v>0.99061569985162101</v>
      </c>
      <c r="O1744">
        <v>24.2774566473988</v>
      </c>
      <c r="P1744">
        <v>116.25</v>
      </c>
      <c r="Q1744">
        <v>0.16510211190055499</v>
      </c>
    </row>
    <row r="1745" spans="1:17" hidden="1" x14ac:dyDescent="0.3">
      <c r="A1745" t="s">
        <v>3646</v>
      </c>
      <c r="B1745" t="s">
        <v>3647</v>
      </c>
      <c r="C1745" t="str">
        <f>IFERROR(VLOOKUP(Table1[[#This Row],[Ticker]],[1]!Table1[[Symbol]:[Industry]],2,FALSE),"-")</f>
        <v>-</v>
      </c>
      <c r="D1745" t="s">
        <v>21</v>
      </c>
      <c r="E1745">
        <v>509.47084616999899</v>
      </c>
      <c r="F1745">
        <v>347.1</v>
      </c>
      <c r="G1745">
        <v>32.955449121961401</v>
      </c>
      <c r="H1745">
        <v>-5.21568080873943</v>
      </c>
      <c r="I1745">
        <v>20.093633431739601</v>
      </c>
      <c r="J1745">
        <v>-4.95803887491713</v>
      </c>
      <c r="K1745">
        <v>341.38567206475</v>
      </c>
      <c r="L1745">
        <v>297.63166872466201</v>
      </c>
      <c r="M1745">
        <v>41.298497744194599</v>
      </c>
      <c r="N1745">
        <v>0.856222448287555</v>
      </c>
      <c r="O1745">
        <v>22.443099971189799</v>
      </c>
      <c r="P1745">
        <v>85.963032413608303</v>
      </c>
    </row>
    <row r="1746" spans="1:17" hidden="1" x14ac:dyDescent="0.3">
      <c r="A1746" t="s">
        <v>3648</v>
      </c>
      <c r="B1746" t="s">
        <v>3649</v>
      </c>
      <c r="C1746" t="str">
        <f>IFERROR(VLOOKUP(Table1[[#This Row],[Ticker]],[1]!Table1[[Symbol]:[Industry]],2,FALSE),"-")</f>
        <v>-</v>
      </c>
      <c r="D1746" t="s">
        <v>62</v>
      </c>
      <c r="E1746">
        <v>508.95251189999999</v>
      </c>
      <c r="F1746">
        <v>490.5</v>
      </c>
      <c r="G1746">
        <v>36.345271611069897</v>
      </c>
      <c r="H1746">
        <v>-19.622791996176101</v>
      </c>
      <c r="I1746">
        <v>10.490375105387001</v>
      </c>
      <c r="J1746">
        <v>-8.9357454909431002</v>
      </c>
      <c r="K1746">
        <v>513.76569178070997</v>
      </c>
      <c r="L1746">
        <v>454.15179293675999</v>
      </c>
      <c r="M1746">
        <v>21.453618371914001</v>
      </c>
      <c r="N1746">
        <v>0.78057334592836003</v>
      </c>
      <c r="O1746">
        <v>20.285423037716601</v>
      </c>
      <c r="P1746">
        <v>66.751657317695006</v>
      </c>
      <c r="Q1746">
        <v>8.0837295651905006E-2</v>
      </c>
    </row>
    <row r="1747" spans="1:17" hidden="1" x14ac:dyDescent="0.3">
      <c r="A1747" t="s">
        <v>3650</v>
      </c>
      <c r="B1747" t="s">
        <v>3651</v>
      </c>
      <c r="C1747" t="str">
        <f>IFERROR(VLOOKUP(Table1[[#This Row],[Ticker]],[1]!Table1[[Symbol]:[Industry]],2,FALSE),"-")</f>
        <v>-</v>
      </c>
      <c r="D1747" t="s">
        <v>613</v>
      </c>
      <c r="E1747">
        <v>508.88530918399999</v>
      </c>
      <c r="F1747">
        <v>100.31</v>
      </c>
      <c r="G1747">
        <v>1.6342747656374399</v>
      </c>
      <c r="H1747">
        <v>8.7618271936004692</v>
      </c>
      <c r="I1747">
        <v>33.565533638609999</v>
      </c>
      <c r="J1747">
        <v>1.8668433008623999</v>
      </c>
      <c r="K1747">
        <v>92.446673790069894</v>
      </c>
      <c r="L1747">
        <v>84.107224960718995</v>
      </c>
      <c r="M1747">
        <v>62.385188485276203</v>
      </c>
      <c r="N1747">
        <v>1.87553108352035</v>
      </c>
      <c r="O1747">
        <v>5.6724155119130604</v>
      </c>
      <c r="P1747">
        <v>58.8440221694378</v>
      </c>
      <c r="Q1747">
        <v>1.131311570783E-2</v>
      </c>
    </row>
    <row r="1748" spans="1:17" hidden="1" x14ac:dyDescent="0.3">
      <c r="A1748" t="s">
        <v>3652</v>
      </c>
      <c r="B1748" t="s">
        <v>3653</v>
      </c>
      <c r="C1748" t="str">
        <f>IFERROR(VLOOKUP(Table1[[#This Row],[Ticker]],[1]!Table1[[Symbol]:[Industry]],2,FALSE),"-")</f>
        <v>-</v>
      </c>
      <c r="D1748" t="s">
        <v>218</v>
      </c>
      <c r="E1748">
        <v>508.66935999999998</v>
      </c>
      <c r="F1748">
        <v>288.10000000000002</v>
      </c>
      <c r="G1748">
        <v>61.374740639938501</v>
      </c>
      <c r="H1748">
        <v>12.266045209897101</v>
      </c>
      <c r="I1748">
        <v>20.706459021470899</v>
      </c>
      <c r="J1748">
        <v>34.9164153506837</v>
      </c>
      <c r="K1748">
        <v>243.29887253893099</v>
      </c>
      <c r="M1748">
        <v>62.398297901091098</v>
      </c>
      <c r="N1748">
        <v>2.8346162817821301</v>
      </c>
      <c r="O1748">
        <v>21.1037834085386</v>
      </c>
      <c r="P1748">
        <v>97.328767123287605</v>
      </c>
    </row>
    <row r="1749" spans="1:17" hidden="1" x14ac:dyDescent="0.3">
      <c r="A1749" t="s">
        <v>3654</v>
      </c>
      <c r="B1749" t="s">
        <v>3655</v>
      </c>
      <c r="C1749" t="str">
        <f>IFERROR(VLOOKUP(Table1[[#This Row],[Ticker]],[1]!Table1[[Symbol]:[Industry]],2,FALSE),"-")</f>
        <v>-</v>
      </c>
      <c r="D1749" t="s">
        <v>62</v>
      </c>
      <c r="E1749">
        <v>508.27561995600001</v>
      </c>
      <c r="F1749">
        <v>155.22</v>
      </c>
      <c r="G1749">
        <v>154.38375794549</v>
      </c>
      <c r="H1749">
        <v>-4.7053481291432799</v>
      </c>
      <c r="I1749">
        <v>10.6868570807548</v>
      </c>
      <c r="J1749">
        <v>-6.0954575046019599</v>
      </c>
      <c r="K1749">
        <v>152.084286477597</v>
      </c>
      <c r="L1749">
        <v>127.97833266085</v>
      </c>
      <c r="M1749">
        <v>43.639252632615701</v>
      </c>
      <c r="N1749">
        <v>1.01575262687185</v>
      </c>
      <c r="O1749">
        <v>15.545677103466</v>
      </c>
      <c r="P1749">
        <v>233.09012875536399</v>
      </c>
      <c r="Q1749">
        <v>5.1703762263913003E-2</v>
      </c>
    </row>
    <row r="1750" spans="1:17" hidden="1" x14ac:dyDescent="0.3">
      <c r="A1750" t="s">
        <v>3656</v>
      </c>
      <c r="B1750" t="s">
        <v>3657</v>
      </c>
      <c r="C1750" t="str">
        <f>IFERROR(VLOOKUP(Table1[[#This Row],[Ticker]],[1]!Table1[[Symbol]:[Industry]],2,FALSE),"-")</f>
        <v>-</v>
      </c>
      <c r="D1750" t="s">
        <v>391</v>
      </c>
      <c r="E1750">
        <v>508.16842987500002</v>
      </c>
      <c r="F1750">
        <v>186.25</v>
      </c>
      <c r="G1750">
        <v>0.14326174701146099</v>
      </c>
      <c r="H1750">
        <v>-3.0380779523311201</v>
      </c>
      <c r="I1750">
        <v>17.6708696108815</v>
      </c>
      <c r="J1750">
        <v>4.0838594878272803</v>
      </c>
      <c r="K1750">
        <v>173.65801456298399</v>
      </c>
      <c r="L1750">
        <v>165.29829931014001</v>
      </c>
      <c r="M1750">
        <v>61.564066592341902</v>
      </c>
      <c r="N1750">
        <v>3.3774141326446201</v>
      </c>
      <c r="O1750">
        <v>10.067114093959701</v>
      </c>
      <c r="P1750">
        <v>40.037593984962399</v>
      </c>
      <c r="Q1750">
        <v>-6.3930164423969997E-3</v>
      </c>
    </row>
    <row r="1751" spans="1:17" hidden="1" x14ac:dyDescent="0.3">
      <c r="A1751" t="s">
        <v>3658</v>
      </c>
      <c r="B1751" t="s">
        <v>3659</v>
      </c>
      <c r="C1751" t="str">
        <f>IFERROR(VLOOKUP(Table1[[#This Row],[Ticker]],[1]!Table1[[Symbol]:[Industry]],2,FALSE),"-")</f>
        <v>-</v>
      </c>
      <c r="D1751" t="s">
        <v>230</v>
      </c>
      <c r="E1751">
        <v>508.02499999999998</v>
      </c>
      <c r="F1751">
        <v>145.15</v>
      </c>
      <c r="G1751">
        <v>10.679115432748</v>
      </c>
      <c r="H1751">
        <v>4.4976433238481404</v>
      </c>
      <c r="I1751">
        <v>-7.1951932843347004</v>
      </c>
      <c r="J1751">
        <v>3.0500292400347302</v>
      </c>
      <c r="K1751">
        <v>140.49519017536301</v>
      </c>
      <c r="L1751">
        <v>135.08579319459301</v>
      </c>
      <c r="M1751">
        <v>58.730195836583398</v>
      </c>
      <c r="N1751">
        <v>1.3980288036023401</v>
      </c>
      <c r="O1751">
        <v>16.913537719600399</v>
      </c>
      <c r="P1751">
        <v>41.540711847879003</v>
      </c>
      <c r="Q1751">
        <v>8.0713058358097001E-2</v>
      </c>
    </row>
    <row r="1752" spans="1:17" hidden="1" x14ac:dyDescent="0.3">
      <c r="A1752" t="s">
        <v>3660</v>
      </c>
      <c r="B1752" t="s">
        <v>3661</v>
      </c>
      <c r="C1752" t="str">
        <f>IFERROR(VLOOKUP(Table1[[#This Row],[Ticker]],[1]!Table1[[Symbol]:[Industry]],2,FALSE),"-")</f>
        <v>-</v>
      </c>
      <c r="D1752" t="s">
        <v>129</v>
      </c>
      <c r="E1752">
        <v>507.95089999999999</v>
      </c>
      <c r="F1752">
        <v>174.4</v>
      </c>
      <c r="G1752">
        <v>763.23849984224898</v>
      </c>
      <c r="H1752">
        <v>-23.436700665760199</v>
      </c>
      <c r="I1752">
        <v>195.02059902115201</v>
      </c>
      <c r="J1752">
        <v>-0.38226934058405698</v>
      </c>
      <c r="K1752">
        <v>162.23720825042901</v>
      </c>
      <c r="L1752">
        <v>108.846241719768</v>
      </c>
      <c r="M1752">
        <v>58.080641876070302</v>
      </c>
      <c r="N1752">
        <v>0.52960491190603298</v>
      </c>
      <c r="O1752">
        <v>21.989678899082499</v>
      </c>
      <c r="P1752">
        <v>868.88888888888903</v>
      </c>
      <c r="Q1752">
        <v>0.17092034507972201</v>
      </c>
    </row>
    <row r="1753" spans="1:17" hidden="1" x14ac:dyDescent="0.3">
      <c r="A1753" t="s">
        <v>3662</v>
      </c>
      <c r="B1753" t="s">
        <v>3663</v>
      </c>
      <c r="C1753" t="str">
        <f>IFERROR(VLOOKUP(Table1[[#This Row],[Ticker]],[1]!Table1[[Symbol]:[Industry]],2,FALSE),"-")</f>
        <v>-</v>
      </c>
      <c r="D1753" t="s">
        <v>46</v>
      </c>
      <c r="E1753">
        <v>507.344497947999</v>
      </c>
      <c r="F1753">
        <v>133.72</v>
      </c>
      <c r="G1753">
        <v>111.59039981862399</v>
      </c>
      <c r="H1753">
        <v>14.852455661269101</v>
      </c>
      <c r="I1753">
        <v>10.601439097878901</v>
      </c>
      <c r="J1753">
        <v>4.8405633822486704</v>
      </c>
      <c r="K1753">
        <v>123.42330397649199</v>
      </c>
      <c r="L1753">
        <v>107.831139296651</v>
      </c>
      <c r="M1753">
        <v>52.577144247317001</v>
      </c>
      <c r="N1753">
        <v>3.5651633764444099</v>
      </c>
      <c r="O1753">
        <v>19.653006281782801</v>
      </c>
      <c r="P1753">
        <v>141.37184115523399</v>
      </c>
      <c r="Q1753">
        <v>8.6622208496804007E-2</v>
      </c>
    </row>
    <row r="1754" spans="1:17" hidden="1" x14ac:dyDescent="0.3">
      <c r="A1754" t="s">
        <v>3664</v>
      </c>
      <c r="B1754" t="s">
        <v>3665</v>
      </c>
      <c r="C1754" t="str">
        <f>IFERROR(VLOOKUP(Table1[[#This Row],[Ticker]],[1]!Table1[[Symbol]:[Industry]],2,FALSE),"-")</f>
        <v>-</v>
      </c>
      <c r="D1754" t="s">
        <v>983</v>
      </c>
      <c r="E1754">
        <v>505.24378280000002</v>
      </c>
      <c r="F1754">
        <v>44.56</v>
      </c>
      <c r="G1754">
        <v>54.949709784474898</v>
      </c>
      <c r="H1754">
        <v>21.067362493567298</v>
      </c>
      <c r="I1754">
        <v>15.096498658346</v>
      </c>
      <c r="J1754">
        <v>-9.7361177982060898</v>
      </c>
      <c r="K1754">
        <v>40.047893595188697</v>
      </c>
      <c r="L1754">
        <v>36.829705820505602</v>
      </c>
      <c r="M1754">
        <v>55.188797211706003</v>
      </c>
      <c r="N1754">
        <v>2.5197843936195801</v>
      </c>
      <c r="O1754">
        <v>21.2971274685816</v>
      </c>
      <c r="P1754">
        <v>83.752577319587601</v>
      </c>
      <c r="Q1754">
        <v>3.6116378568847002E-2</v>
      </c>
    </row>
    <row r="1755" spans="1:17" hidden="1" x14ac:dyDescent="0.3">
      <c r="A1755" t="s">
        <v>3666</v>
      </c>
      <c r="B1755" t="s">
        <v>3667</v>
      </c>
      <c r="C1755" t="str">
        <f>IFERROR(VLOOKUP(Table1[[#This Row],[Ticker]],[1]!Table1[[Symbol]:[Industry]],2,FALSE),"-")</f>
        <v>-</v>
      </c>
      <c r="D1755" t="s">
        <v>391</v>
      </c>
      <c r="E1755">
        <v>504.36359944499998</v>
      </c>
      <c r="F1755">
        <v>306.64999999999998</v>
      </c>
      <c r="G1755">
        <v>-44.631156168698702</v>
      </c>
      <c r="H1755">
        <v>5.6527580921721396</v>
      </c>
      <c r="I1755">
        <v>-28.245144863345899</v>
      </c>
      <c r="J1755">
        <v>-3.2523777799994198</v>
      </c>
      <c r="K1755">
        <v>303.17477482482599</v>
      </c>
      <c r="L1755">
        <v>326.84936916672098</v>
      </c>
      <c r="M1755">
        <v>47.222699174811197</v>
      </c>
      <c r="N1755">
        <v>1.55598198284464</v>
      </c>
      <c r="O1755">
        <v>50.008152616990003</v>
      </c>
      <c r="P1755">
        <v>17.0419847328244</v>
      </c>
      <c r="Q1755">
        <v>-4.700965554119E-2</v>
      </c>
    </row>
    <row r="1756" spans="1:17" hidden="1" x14ac:dyDescent="0.3">
      <c r="A1756" t="s">
        <v>3668</v>
      </c>
      <c r="B1756" t="s">
        <v>3669</v>
      </c>
      <c r="C1756" t="str">
        <f>IFERROR(VLOOKUP(Table1[[#This Row],[Ticker]],[1]!Table1[[Symbol]:[Industry]],2,FALSE),"-")</f>
        <v>-</v>
      </c>
      <c r="D1756" t="s">
        <v>62</v>
      </c>
      <c r="E1756">
        <v>504.3121749</v>
      </c>
      <c r="F1756">
        <v>110.85</v>
      </c>
      <c r="G1756">
        <v>-27.4514730624241</v>
      </c>
      <c r="H1756">
        <v>2.2283938930266798</v>
      </c>
      <c r="I1756">
        <v>-14.1075833975151</v>
      </c>
      <c r="J1756">
        <v>1.0095864671596</v>
      </c>
      <c r="K1756">
        <v>106.739202468074</v>
      </c>
      <c r="L1756">
        <v>107.548450296124</v>
      </c>
      <c r="M1756">
        <v>30.0174300871059</v>
      </c>
      <c r="N1756">
        <v>0.743780244466267</v>
      </c>
      <c r="O1756">
        <v>37.753721244925501</v>
      </c>
      <c r="P1756">
        <v>23.854748603351901</v>
      </c>
      <c r="Q1756">
        <v>9.9324532608288996E-2</v>
      </c>
    </row>
    <row r="1757" spans="1:17" hidden="1" x14ac:dyDescent="0.3">
      <c r="A1757" t="s">
        <v>3670</v>
      </c>
      <c r="B1757" t="s">
        <v>3671</v>
      </c>
      <c r="C1757" t="str">
        <f>IFERROR(VLOOKUP(Table1[[#This Row],[Ticker]],[1]!Table1[[Symbol]:[Industry]],2,FALSE),"-")</f>
        <v>-</v>
      </c>
      <c r="D1757" t="s">
        <v>378</v>
      </c>
      <c r="E1757">
        <v>503.92042600000002</v>
      </c>
      <c r="F1757">
        <v>609.79999999999995</v>
      </c>
      <c r="G1757">
        <v>104.385977701317</v>
      </c>
      <c r="H1757">
        <v>-5.8380435335778103</v>
      </c>
      <c r="I1757">
        <v>35.934341950001098</v>
      </c>
      <c r="J1757">
        <v>1.0708148298184601</v>
      </c>
      <c r="K1757">
        <v>545.53748120825401</v>
      </c>
      <c r="L1757">
        <v>472.60752097925501</v>
      </c>
      <c r="M1757">
        <v>69.563262055493794</v>
      </c>
      <c r="N1757">
        <v>1.36952944647096</v>
      </c>
      <c r="O1757">
        <v>5.77238438832405</v>
      </c>
      <c r="P1757">
        <v>143.67632367632299</v>
      </c>
      <c r="Q1757">
        <v>4.3688613651508001E-2</v>
      </c>
    </row>
    <row r="1758" spans="1:17" hidden="1" x14ac:dyDescent="0.3">
      <c r="A1758" t="s">
        <v>3672</v>
      </c>
      <c r="B1758" t="s">
        <v>3673</v>
      </c>
      <c r="C1758" t="str">
        <f>IFERROR(VLOOKUP(Table1[[#This Row],[Ticker]],[1]!Table1[[Symbol]:[Industry]],2,FALSE),"-")</f>
        <v>-</v>
      </c>
      <c r="D1758" t="s">
        <v>302</v>
      </c>
      <c r="E1758">
        <v>503.90298000000001</v>
      </c>
      <c r="F1758">
        <v>211.5</v>
      </c>
      <c r="G1758">
        <v>14.0675814749026</v>
      </c>
      <c r="H1758">
        <v>-17.931361363221001</v>
      </c>
      <c r="I1758">
        <v>30.376913566925399</v>
      </c>
      <c r="J1758">
        <v>-2.02512648344119</v>
      </c>
      <c r="K1758">
        <v>229.28007326299601</v>
      </c>
      <c r="M1758">
        <v>47.3340611440751</v>
      </c>
      <c r="O1758">
        <v>49.408983451536599</v>
      </c>
      <c r="P1758">
        <v>55.286343612334797</v>
      </c>
    </row>
    <row r="1759" spans="1:17" hidden="1" x14ac:dyDescent="0.3">
      <c r="A1759" t="s">
        <v>3674</v>
      </c>
      <c r="B1759" t="s">
        <v>3675</v>
      </c>
      <c r="C1759" t="str">
        <f>IFERROR(VLOOKUP(Table1[[#This Row],[Ticker]],[1]!Table1[[Symbol]:[Industry]],2,FALSE),"-")</f>
        <v>-</v>
      </c>
      <c r="D1759" t="s">
        <v>1489</v>
      </c>
      <c r="E1759">
        <v>502.97662728</v>
      </c>
      <c r="F1759">
        <v>245.22</v>
      </c>
      <c r="G1759">
        <v>-24.019262556040299</v>
      </c>
      <c r="H1759">
        <v>-8.9503088524277103</v>
      </c>
      <c r="I1759">
        <v>-22.023585623576299</v>
      </c>
      <c r="J1759">
        <v>-0.14807130606234201</v>
      </c>
      <c r="K1759">
        <v>253.76500428573601</v>
      </c>
      <c r="L1759">
        <v>256.73226800698899</v>
      </c>
      <c r="M1759">
        <v>44.201852243194601</v>
      </c>
      <c r="N1759">
        <v>2.0313114712776899</v>
      </c>
      <c r="O1759">
        <v>28.170622298344298</v>
      </c>
      <c r="P1759">
        <v>8.5284354945784404</v>
      </c>
      <c r="Q1759">
        <v>0.10201368269747001</v>
      </c>
    </row>
    <row r="1760" spans="1:17" hidden="1" x14ac:dyDescent="0.3">
      <c r="A1760" t="s">
        <v>3676</v>
      </c>
      <c r="B1760" t="s">
        <v>3677</v>
      </c>
      <c r="C1760" t="str">
        <f>IFERROR(VLOOKUP(Table1[[#This Row],[Ticker]],[1]!Table1[[Symbol]:[Industry]],2,FALSE),"-")</f>
        <v>-</v>
      </c>
      <c r="D1760" t="s">
        <v>132</v>
      </c>
      <c r="E1760">
        <v>502.73749199999997</v>
      </c>
      <c r="F1760">
        <v>325.7</v>
      </c>
      <c r="G1760">
        <v>4.2720653069974102</v>
      </c>
      <c r="H1760">
        <v>-5.3410408677771999</v>
      </c>
      <c r="I1760">
        <v>78.017809520682704</v>
      </c>
      <c r="J1760">
        <v>-10.6069326216615</v>
      </c>
      <c r="K1760">
        <v>271.259247005254</v>
      </c>
      <c r="L1760">
        <v>223.181111885576</v>
      </c>
      <c r="M1760">
        <v>62.276219749052302</v>
      </c>
      <c r="N1760">
        <v>0.89713303456320204</v>
      </c>
      <c r="O1760">
        <v>5.6186674854160401</v>
      </c>
      <c r="P1760">
        <v>147.680608365019</v>
      </c>
    </row>
    <row r="1761" spans="1:17" hidden="1" x14ac:dyDescent="0.3">
      <c r="A1761" t="s">
        <v>3678</v>
      </c>
      <c r="B1761" t="s">
        <v>3679</v>
      </c>
      <c r="C1761" t="str">
        <f>IFERROR(VLOOKUP(Table1[[#This Row],[Ticker]],[1]!Table1[[Symbol]:[Industry]],2,FALSE),"-")</f>
        <v>-</v>
      </c>
      <c r="D1761" t="s">
        <v>302</v>
      </c>
      <c r="E1761">
        <v>499.67705420499999</v>
      </c>
      <c r="F1761">
        <v>338.45</v>
      </c>
      <c r="G1761">
        <v>117.45844304664</v>
      </c>
      <c r="H1761">
        <v>40.988669835241197</v>
      </c>
      <c r="I1761">
        <v>21.035854606491</v>
      </c>
      <c r="J1761">
        <v>35.0022291396591</v>
      </c>
      <c r="K1761">
        <v>252.132053734512</v>
      </c>
      <c r="L1761">
        <v>241.989070104799</v>
      </c>
      <c r="M1761">
        <v>92.404087905175302</v>
      </c>
      <c r="N1761">
        <v>3.7466259636777499</v>
      </c>
      <c r="O1761">
        <v>1.5807357068990899</v>
      </c>
      <c r="P1761">
        <v>157.37642585551299</v>
      </c>
      <c r="Q1761">
        <v>9.2862959327886005E-2</v>
      </c>
    </row>
    <row r="1762" spans="1:17" hidden="1" x14ac:dyDescent="0.3">
      <c r="A1762" t="s">
        <v>3680</v>
      </c>
      <c r="B1762" t="s">
        <v>3681</v>
      </c>
      <c r="C1762" t="str">
        <f>IFERROR(VLOOKUP(Table1[[#This Row],[Ticker]],[1]!Table1[[Symbol]:[Industry]],2,FALSE),"-")</f>
        <v>-</v>
      </c>
      <c r="D1762" t="s">
        <v>169</v>
      </c>
      <c r="E1762">
        <v>499.55500000000001</v>
      </c>
      <c r="F1762">
        <v>203.9</v>
      </c>
      <c r="G1762">
        <v>45.510092023425798</v>
      </c>
      <c r="H1762">
        <v>1.3135505024496399</v>
      </c>
      <c r="I1762">
        <v>-3.49415973150382</v>
      </c>
      <c r="J1762">
        <v>5.7267532158069097</v>
      </c>
      <c r="K1762">
        <v>189.36222674514201</v>
      </c>
      <c r="L1762">
        <v>172.246462318966</v>
      </c>
      <c r="M1762">
        <v>57.1824187285156</v>
      </c>
      <c r="N1762">
        <v>1.60872781065088</v>
      </c>
      <c r="O1762">
        <v>12.8003923491907</v>
      </c>
      <c r="P1762">
        <v>82.053571428571402</v>
      </c>
      <c r="Q1762">
        <v>0.106071586053767</v>
      </c>
    </row>
    <row r="1763" spans="1:17" hidden="1" x14ac:dyDescent="0.3">
      <c r="A1763" t="s">
        <v>3682</v>
      </c>
      <c r="B1763" t="s">
        <v>3683</v>
      </c>
      <c r="C1763" t="str">
        <f>IFERROR(VLOOKUP(Table1[[#This Row],[Ticker]],[1]!Table1[[Symbol]:[Industry]],2,FALSE),"-")</f>
        <v>-</v>
      </c>
      <c r="D1763" t="s">
        <v>197</v>
      </c>
      <c r="E1763">
        <v>498.29999909399999</v>
      </c>
      <c r="F1763">
        <v>40.770000000000003</v>
      </c>
      <c r="G1763">
        <v>37.506967792810002</v>
      </c>
      <c r="H1763">
        <v>4.4684305843550396</v>
      </c>
      <c r="I1763">
        <v>-9.0818333313375099</v>
      </c>
      <c r="J1763">
        <v>-6.7790688615102601</v>
      </c>
      <c r="K1763">
        <v>39.652239100735102</v>
      </c>
      <c r="L1763">
        <v>37.482183321337601</v>
      </c>
      <c r="M1763">
        <v>52.341562472309</v>
      </c>
      <c r="N1763">
        <v>1.0420785175981599</v>
      </c>
      <c r="O1763">
        <v>22.025999509443199</v>
      </c>
      <c r="P1763">
        <v>64.727272727272705</v>
      </c>
      <c r="Q1763">
        <v>5.8231305470368998E-2</v>
      </c>
    </row>
    <row r="1764" spans="1:17" hidden="1" x14ac:dyDescent="0.3">
      <c r="A1764" t="s">
        <v>3684</v>
      </c>
      <c r="B1764" t="s">
        <v>3685</v>
      </c>
      <c r="C1764" t="str">
        <f>IFERROR(VLOOKUP(Table1[[#This Row],[Ticker]],[1]!Table1[[Symbol]:[Industry]],2,FALSE),"-")</f>
        <v>-</v>
      </c>
      <c r="D1764" t="s">
        <v>342</v>
      </c>
      <c r="E1764">
        <v>497.62529585999999</v>
      </c>
      <c r="F1764">
        <v>448.6</v>
      </c>
      <c r="G1764">
        <v>0.41142000181479299</v>
      </c>
      <c r="H1764">
        <v>-29.272752946548099</v>
      </c>
      <c r="I1764">
        <v>-47.594455148158197</v>
      </c>
      <c r="J1764">
        <v>-10.689669637293999</v>
      </c>
      <c r="K1764">
        <v>499.42655635324797</v>
      </c>
      <c r="L1764">
        <v>531.25051079486298</v>
      </c>
      <c r="M1764">
        <v>42.717556651412799</v>
      </c>
      <c r="N1764">
        <v>1.08391246241229</v>
      </c>
      <c r="O1764">
        <v>90.760142666072198</v>
      </c>
      <c r="P1764">
        <v>30.066685995940801</v>
      </c>
      <c r="Q1764">
        <v>0.26066832539134699</v>
      </c>
    </row>
    <row r="1765" spans="1:17" hidden="1" x14ac:dyDescent="0.3">
      <c r="A1765" t="s">
        <v>3686</v>
      </c>
      <c r="B1765" t="s">
        <v>3687</v>
      </c>
      <c r="C1765" t="str">
        <f>IFERROR(VLOOKUP(Table1[[#This Row],[Ticker]],[1]!Table1[[Symbol]:[Industry]],2,FALSE),"-")</f>
        <v>-</v>
      </c>
      <c r="D1765" t="s">
        <v>230</v>
      </c>
      <c r="E1765">
        <v>497.37599999999998</v>
      </c>
      <c r="F1765">
        <v>352</v>
      </c>
      <c r="G1765">
        <v>58.4136797407985</v>
      </c>
      <c r="H1765">
        <v>3.2158495593789</v>
      </c>
      <c r="I1765">
        <v>1.42704047047879</v>
      </c>
      <c r="J1765">
        <v>-0.79792712912319497</v>
      </c>
      <c r="K1765">
        <v>341.966710004167</v>
      </c>
      <c r="L1765">
        <v>309.68784068621602</v>
      </c>
      <c r="M1765">
        <v>61.915208705378099</v>
      </c>
      <c r="N1765">
        <v>1.73910350465399</v>
      </c>
      <c r="O1765">
        <v>23.5795454545454</v>
      </c>
      <c r="P1765">
        <v>93.406593406593402</v>
      </c>
      <c r="Q1765">
        <v>4.7725392543993002E-2</v>
      </c>
    </row>
    <row r="1766" spans="1:17" hidden="1" x14ac:dyDescent="0.3">
      <c r="A1766" t="s">
        <v>3688</v>
      </c>
      <c r="B1766" t="s">
        <v>3689</v>
      </c>
      <c r="C1766" t="str">
        <f>IFERROR(VLOOKUP(Table1[[#This Row],[Ticker]],[1]!Table1[[Symbol]:[Industry]],2,FALSE),"-")</f>
        <v>-</v>
      </c>
      <c r="D1766" t="s">
        <v>129</v>
      </c>
      <c r="E1766">
        <v>496.63350000000003</v>
      </c>
      <c r="F1766">
        <v>2514.6</v>
      </c>
      <c r="G1766">
        <v>119.649140456792</v>
      </c>
      <c r="H1766">
        <v>7.8155714511474903</v>
      </c>
      <c r="I1766">
        <v>-30.611653699352601</v>
      </c>
      <c r="J1766">
        <v>-11.2021404086045</v>
      </c>
      <c r="K1766">
        <v>2592.9914560137199</v>
      </c>
      <c r="L1766">
        <v>2550.6815793618698</v>
      </c>
      <c r="M1766">
        <v>44.083773514365603</v>
      </c>
      <c r="N1766">
        <v>0.89220611174135001</v>
      </c>
      <c r="O1766">
        <v>59.0272806808239</v>
      </c>
      <c r="P1766">
        <v>151.19624394385801</v>
      </c>
      <c r="Q1766">
        <v>0.12525038048331699</v>
      </c>
    </row>
    <row r="1767" spans="1:17" hidden="1" x14ac:dyDescent="0.3">
      <c r="A1767" t="s">
        <v>3690</v>
      </c>
      <c r="B1767" t="s">
        <v>3691</v>
      </c>
      <c r="C1767" t="str">
        <f>IFERROR(VLOOKUP(Table1[[#This Row],[Ticker]],[1]!Table1[[Symbol]:[Industry]],2,FALSE),"-")</f>
        <v>-</v>
      </c>
      <c r="D1767" t="s">
        <v>197</v>
      </c>
      <c r="E1767">
        <v>495.80599999999998</v>
      </c>
      <c r="F1767">
        <v>157.9</v>
      </c>
      <c r="G1767">
        <v>-3.62377475326966</v>
      </c>
      <c r="H1767">
        <v>-1.7056326574956899</v>
      </c>
      <c r="I1767">
        <v>-16.8161337703526</v>
      </c>
      <c r="J1767">
        <v>-0.36502161728354399</v>
      </c>
      <c r="K1767">
        <v>154.28597812194101</v>
      </c>
      <c r="L1767">
        <v>148.73996284382201</v>
      </c>
      <c r="M1767">
        <v>68.759072996681397</v>
      </c>
      <c r="N1767">
        <v>1.2761189667337201</v>
      </c>
      <c r="O1767">
        <v>29.3223559214692</v>
      </c>
      <c r="P1767">
        <v>36.120689655172399</v>
      </c>
      <c r="Q1767">
        <v>5.1724233316467E-2</v>
      </c>
    </row>
    <row r="1768" spans="1:17" hidden="1" x14ac:dyDescent="0.3">
      <c r="A1768" t="s">
        <v>3692</v>
      </c>
      <c r="B1768" t="s">
        <v>3693</v>
      </c>
      <c r="C1768" t="str">
        <f>IFERROR(VLOOKUP(Table1[[#This Row],[Ticker]],[1]!Table1[[Symbol]:[Industry]],2,FALSE),"-")</f>
        <v>-</v>
      </c>
      <c r="D1768" t="s">
        <v>613</v>
      </c>
      <c r="E1768">
        <v>494.96295420000001</v>
      </c>
      <c r="F1768">
        <v>271.7</v>
      </c>
      <c r="G1768">
        <v>186.28080830276599</v>
      </c>
      <c r="H1768">
        <v>15.583738800187501</v>
      </c>
      <c r="I1768">
        <v>153.154725006576</v>
      </c>
      <c r="J1768">
        <v>-7.8931744659929999</v>
      </c>
      <c r="K1768">
        <v>216.75749248388701</v>
      </c>
      <c r="L1768">
        <v>158.330284840388</v>
      </c>
      <c r="M1768">
        <v>76.120321069549306</v>
      </c>
      <c r="N1768">
        <v>1.5179815209665899</v>
      </c>
      <c r="O1768">
        <v>1.5642252484357799</v>
      </c>
      <c r="P1768">
        <v>223.06777645659901</v>
      </c>
      <c r="Q1768">
        <v>0.21874748511500899</v>
      </c>
    </row>
    <row r="1769" spans="1:17" hidden="1" x14ac:dyDescent="0.3">
      <c r="A1769" t="s">
        <v>3694</v>
      </c>
      <c r="B1769" t="s">
        <v>3695</v>
      </c>
      <c r="C1769" t="str">
        <f>IFERROR(VLOOKUP(Table1[[#This Row],[Ticker]],[1]!Table1[[Symbol]:[Industry]],2,FALSE),"-")</f>
        <v>-</v>
      </c>
      <c r="D1769" t="s">
        <v>129</v>
      </c>
      <c r="E1769">
        <v>493.91475282099998</v>
      </c>
      <c r="F1769">
        <v>260.47000000000003</v>
      </c>
      <c r="G1769">
        <v>-67.451536172156196</v>
      </c>
      <c r="H1769">
        <v>-5.37199060616312</v>
      </c>
      <c r="I1769">
        <v>-51.8794589820941</v>
      </c>
      <c r="J1769">
        <v>-0.68279701606363197</v>
      </c>
      <c r="K1769">
        <v>267.77336621061397</v>
      </c>
      <c r="M1769">
        <v>57.276574943520799</v>
      </c>
      <c r="N1769">
        <v>0.33415541993180597</v>
      </c>
      <c r="O1769">
        <v>71.324912657887594</v>
      </c>
      <c r="P1769">
        <v>17.487595850248098</v>
      </c>
    </row>
    <row r="1770" spans="1:17" hidden="1" x14ac:dyDescent="0.3">
      <c r="A1770" t="s">
        <v>3696</v>
      </c>
      <c r="B1770" t="s">
        <v>3697</v>
      </c>
      <c r="C1770" t="str">
        <f>IFERROR(VLOOKUP(Table1[[#This Row],[Ticker]],[1]!Table1[[Symbol]:[Industry]],2,FALSE),"-")</f>
        <v>-</v>
      </c>
      <c r="D1770" t="s">
        <v>46</v>
      </c>
      <c r="E1770">
        <v>492.19342</v>
      </c>
      <c r="F1770">
        <v>200</v>
      </c>
      <c r="G1770">
        <v>140.304942857811</v>
      </c>
      <c r="H1770">
        <v>-4.1405192798316701</v>
      </c>
      <c r="I1770">
        <v>-60.509215505444502</v>
      </c>
      <c r="J1770">
        <v>-2.8477602711150301</v>
      </c>
      <c r="K1770">
        <v>218.00873337481599</v>
      </c>
      <c r="M1770">
        <v>48.361120173326697</v>
      </c>
      <c r="N1770">
        <v>1.2740977920085299</v>
      </c>
      <c r="O1770">
        <v>132.72499999999999</v>
      </c>
      <c r="P1770">
        <v>173.972602739726</v>
      </c>
    </row>
    <row r="1771" spans="1:17" hidden="1" x14ac:dyDescent="0.3">
      <c r="A1771" t="s">
        <v>3698</v>
      </c>
      <c r="B1771" t="s">
        <v>3699</v>
      </c>
      <c r="C1771" t="str">
        <f>IFERROR(VLOOKUP(Table1[[#This Row],[Ticker]],[1]!Table1[[Symbol]:[Industry]],2,FALSE),"-")</f>
        <v>-</v>
      </c>
      <c r="D1771" t="s">
        <v>302</v>
      </c>
      <c r="E1771">
        <v>491.43227360499998</v>
      </c>
      <c r="F1771">
        <v>347.35</v>
      </c>
      <c r="G1771">
        <v>55.016026325921899</v>
      </c>
      <c r="H1771">
        <v>4.1782423421955102</v>
      </c>
      <c r="I1771">
        <v>21.2740642674177</v>
      </c>
      <c r="J1771">
        <v>4.2627856044708796</v>
      </c>
      <c r="K1771">
        <v>316.59789984720197</v>
      </c>
      <c r="L1771">
        <v>271.34908034496101</v>
      </c>
      <c r="M1771">
        <v>64.383066507421205</v>
      </c>
      <c r="N1771">
        <v>1.27277798784697</v>
      </c>
      <c r="O1771">
        <v>7.3844825104361496</v>
      </c>
      <c r="P1771">
        <v>131.18136439267801</v>
      </c>
      <c r="Q1771">
        <v>0.11415276512912401</v>
      </c>
    </row>
    <row r="1772" spans="1:17" hidden="1" x14ac:dyDescent="0.3">
      <c r="A1772" t="s">
        <v>3700</v>
      </c>
      <c r="B1772" t="s">
        <v>3701</v>
      </c>
      <c r="C1772" t="str">
        <f>IFERROR(VLOOKUP(Table1[[#This Row],[Ticker]],[1]!Table1[[Symbol]:[Industry]],2,FALSE),"-")</f>
        <v>-</v>
      </c>
      <c r="D1772" t="s">
        <v>983</v>
      </c>
      <c r="E1772">
        <v>489.29128773999997</v>
      </c>
      <c r="F1772">
        <v>59.03</v>
      </c>
      <c r="G1772">
        <v>21.017581474902599</v>
      </c>
      <c r="H1772">
        <v>-1.6933037460226701</v>
      </c>
      <c r="I1772">
        <v>1.97624816768594</v>
      </c>
      <c r="J1772">
        <v>-12.958681300716901</v>
      </c>
      <c r="K1772">
        <v>58.813408957182297</v>
      </c>
      <c r="L1772">
        <v>55.337749490453398</v>
      </c>
      <c r="M1772">
        <v>44.653275622616</v>
      </c>
      <c r="N1772">
        <v>1.2225080939911599</v>
      </c>
      <c r="O1772">
        <v>21.4636625444689</v>
      </c>
      <c r="P1772">
        <v>48.690176322418097</v>
      </c>
      <c r="Q1772">
        <v>2.3280633631517E-2</v>
      </c>
    </row>
    <row r="1773" spans="1:17" hidden="1" x14ac:dyDescent="0.3">
      <c r="A1773" t="s">
        <v>3702</v>
      </c>
      <c r="B1773" t="s">
        <v>3703</v>
      </c>
      <c r="C1773" t="str">
        <f>IFERROR(VLOOKUP(Table1[[#This Row],[Ticker]],[1]!Table1[[Symbol]:[Industry]],2,FALSE),"-")</f>
        <v>-</v>
      </c>
      <c r="D1773" t="s">
        <v>230</v>
      </c>
      <c r="E1773">
        <v>488.77890105</v>
      </c>
      <c r="F1773">
        <v>1495.5</v>
      </c>
      <c r="G1773">
        <v>-3.9754513119826198</v>
      </c>
      <c r="H1773">
        <v>-9.5398276672652091</v>
      </c>
      <c r="I1773">
        <v>-1.86281320507044</v>
      </c>
      <c r="J1773">
        <v>-1.71454797928055</v>
      </c>
      <c r="K1773">
        <v>1503.0990456024399</v>
      </c>
      <c r="L1773">
        <v>1465.7624831410101</v>
      </c>
      <c r="M1773">
        <v>59.784714155373202</v>
      </c>
      <c r="N1773">
        <v>0.96405919661733597</v>
      </c>
      <c r="O1773">
        <v>29.388164493480399</v>
      </c>
      <c r="P1773">
        <v>24.1078838174273</v>
      </c>
      <c r="Q1773">
        <v>0.18689933297219699</v>
      </c>
    </row>
    <row r="1774" spans="1:17" hidden="1" x14ac:dyDescent="0.3">
      <c r="A1774" t="s">
        <v>3704</v>
      </c>
      <c r="B1774" t="s">
        <v>3705</v>
      </c>
      <c r="C1774" t="str">
        <f>IFERROR(VLOOKUP(Table1[[#This Row],[Ticker]],[1]!Table1[[Symbol]:[Industry]],2,FALSE),"-")</f>
        <v>-</v>
      </c>
      <c r="D1774" t="s">
        <v>1514</v>
      </c>
      <c r="E1774">
        <v>488.66741838000002</v>
      </c>
      <c r="F1774">
        <v>307.14999999999998</v>
      </c>
      <c r="G1774">
        <v>-22.262002565844401</v>
      </c>
      <c r="H1774">
        <v>-0.27319359463975701</v>
      </c>
      <c r="I1774">
        <v>-5.9526704738215397</v>
      </c>
      <c r="J1774">
        <v>-4.7609233326401101</v>
      </c>
      <c r="K1774">
        <v>295.80075490432699</v>
      </c>
      <c r="M1774">
        <v>48.167062798281798</v>
      </c>
      <c r="N1774">
        <v>1.0508886565603699</v>
      </c>
      <c r="O1774">
        <v>18.508871886700302</v>
      </c>
      <c r="P1774">
        <v>63.813333333333297</v>
      </c>
    </row>
    <row r="1775" spans="1:17" hidden="1" x14ac:dyDescent="0.3">
      <c r="A1775" t="s">
        <v>3706</v>
      </c>
      <c r="B1775" t="s">
        <v>3707</v>
      </c>
      <c r="C1775" t="str">
        <f>IFERROR(VLOOKUP(Table1[[#This Row],[Ticker]],[1]!Table1[[Symbol]:[Industry]],2,FALSE),"-")</f>
        <v>-</v>
      </c>
      <c r="D1775" t="s">
        <v>542</v>
      </c>
      <c r="E1775">
        <v>488.642840595</v>
      </c>
      <c r="F1775">
        <v>532.35</v>
      </c>
      <c r="G1775">
        <v>-5.7746618603214301</v>
      </c>
      <c r="H1775">
        <v>10.003163608638999</v>
      </c>
      <c r="I1775">
        <v>-2.9519058425272799</v>
      </c>
      <c r="J1775">
        <v>-6.3728018323611204</v>
      </c>
      <c r="K1775">
        <v>486.425030610573</v>
      </c>
      <c r="L1775">
        <v>463.43974513777903</v>
      </c>
      <c r="M1775">
        <v>59.330086161145502</v>
      </c>
      <c r="N1775">
        <v>2.8490436146892502</v>
      </c>
      <c r="O1775">
        <v>8.7630318399549001</v>
      </c>
      <c r="P1775">
        <v>29.683313032886701</v>
      </c>
      <c r="Q1775">
        <v>-3.0062370267029001E-2</v>
      </c>
    </row>
    <row r="1776" spans="1:17" hidden="1" x14ac:dyDescent="0.3">
      <c r="A1776" t="s">
        <v>3708</v>
      </c>
      <c r="B1776" t="s">
        <v>3709</v>
      </c>
      <c r="C1776" t="str">
        <f>IFERROR(VLOOKUP(Table1[[#This Row],[Ticker]],[1]!Table1[[Symbol]:[Industry]],2,FALSE),"-")</f>
        <v>-</v>
      </c>
      <c r="D1776" t="s">
        <v>21</v>
      </c>
      <c r="E1776">
        <v>488.47168225000001</v>
      </c>
      <c r="F1776">
        <v>141.25</v>
      </c>
      <c r="G1776">
        <v>84.106265292948805</v>
      </c>
      <c r="H1776">
        <v>2.9629250008086698</v>
      </c>
      <c r="I1776">
        <v>0.62318515248278805</v>
      </c>
      <c r="J1776">
        <v>7.80390325976086</v>
      </c>
      <c r="K1776">
        <v>128.298916691942</v>
      </c>
      <c r="L1776">
        <v>122.59540107993</v>
      </c>
      <c r="M1776">
        <v>62.626558316482303</v>
      </c>
      <c r="N1776">
        <v>3.0486791582505899</v>
      </c>
      <c r="O1776">
        <v>22.973451327433601</v>
      </c>
      <c r="P1776">
        <v>114.992389649923</v>
      </c>
      <c r="Q1776">
        <v>0.17160706843647699</v>
      </c>
    </row>
    <row r="1777" spans="1:17" hidden="1" x14ac:dyDescent="0.3">
      <c r="A1777" t="s">
        <v>3710</v>
      </c>
      <c r="B1777" t="s">
        <v>3711</v>
      </c>
      <c r="C1777" t="str">
        <f>IFERROR(VLOOKUP(Table1[[#This Row],[Ticker]],[1]!Table1[[Symbol]:[Industry]],2,FALSE),"-")</f>
        <v>-</v>
      </c>
      <c r="D1777" t="s">
        <v>324</v>
      </c>
      <c r="E1777">
        <v>488.44803868000002</v>
      </c>
      <c r="F1777">
        <v>137.19999999999999</v>
      </c>
      <c r="G1777">
        <v>-22.328499811499</v>
      </c>
      <c r="H1777">
        <v>-16.264610295548302</v>
      </c>
      <c r="I1777">
        <v>22.1204615649959</v>
      </c>
      <c r="J1777">
        <v>-6.9890208797680202</v>
      </c>
      <c r="K1777">
        <v>137.76372378239699</v>
      </c>
      <c r="L1777">
        <v>123.685588613927</v>
      </c>
      <c r="M1777">
        <v>53.709993647252801</v>
      </c>
      <c r="N1777">
        <v>0.49017969155407198</v>
      </c>
      <c r="O1777">
        <v>25.400874635568499</v>
      </c>
      <c r="P1777">
        <v>38.585858585858503</v>
      </c>
      <c r="Q1777">
        <v>0.14708557057220301</v>
      </c>
    </row>
    <row r="1778" spans="1:17" hidden="1" x14ac:dyDescent="0.3">
      <c r="A1778" t="s">
        <v>3712</v>
      </c>
      <c r="B1778" t="s">
        <v>3713</v>
      </c>
      <c r="C1778" t="str">
        <f>IFERROR(VLOOKUP(Table1[[#This Row],[Ticker]],[1]!Table1[[Symbol]:[Industry]],2,FALSE),"-")</f>
        <v>-</v>
      </c>
      <c r="D1778" t="s">
        <v>62</v>
      </c>
      <c r="E1778">
        <v>487.79769615999999</v>
      </c>
      <c r="F1778">
        <v>111.4</v>
      </c>
      <c r="G1778">
        <v>140.66896828149899</v>
      </c>
      <c r="H1778">
        <v>-0.70492790971233099</v>
      </c>
      <c r="I1778">
        <v>242.64650452281299</v>
      </c>
      <c r="J1778">
        <v>-11.718321867444301</v>
      </c>
      <c r="K1778">
        <v>103.60941524013801</v>
      </c>
      <c r="L1778">
        <v>68.457351178968196</v>
      </c>
      <c r="M1778">
        <v>42.777528889839601</v>
      </c>
      <c r="N1778">
        <v>1.08403190160468</v>
      </c>
      <c r="O1778">
        <v>16.606822262118399</v>
      </c>
      <c r="P1778">
        <v>445.410036719706</v>
      </c>
      <c r="Q1778">
        <v>0.22322620872290599</v>
      </c>
    </row>
    <row r="1779" spans="1:17" hidden="1" x14ac:dyDescent="0.3">
      <c r="A1779" t="s">
        <v>3714</v>
      </c>
      <c r="B1779" t="s">
        <v>3715</v>
      </c>
      <c r="C1779" t="str">
        <f>IFERROR(VLOOKUP(Table1[[#This Row],[Ticker]],[1]!Table1[[Symbol]:[Industry]],2,FALSE),"-")</f>
        <v>-</v>
      </c>
      <c r="E1779">
        <v>487.64387812500001</v>
      </c>
      <c r="F1779">
        <v>448.95</v>
      </c>
      <c r="G1779">
        <v>185.248137030458</v>
      </c>
      <c r="H1779">
        <v>48.486344881042797</v>
      </c>
      <c r="I1779">
        <v>94.098750162282798</v>
      </c>
      <c r="J1779">
        <v>15.083325274225199</v>
      </c>
      <c r="K1779">
        <v>325.20914518941697</v>
      </c>
      <c r="L1779">
        <v>249.28984225421701</v>
      </c>
      <c r="M1779">
        <v>97.290676493659006</v>
      </c>
      <c r="N1779">
        <v>1.34387530534542</v>
      </c>
      <c r="O1779">
        <v>4.2432342131640599</v>
      </c>
      <c r="P1779">
        <v>216.05068637803501</v>
      </c>
      <c r="Q1779">
        <v>0.35545039605594803</v>
      </c>
    </row>
    <row r="1780" spans="1:17" hidden="1" x14ac:dyDescent="0.3">
      <c r="A1780" t="s">
        <v>3716</v>
      </c>
      <c r="B1780" t="s">
        <v>3717</v>
      </c>
      <c r="C1780" t="str">
        <f>IFERROR(VLOOKUP(Table1[[#This Row],[Ticker]],[1]!Table1[[Symbol]:[Industry]],2,FALSE),"-")</f>
        <v>-</v>
      </c>
      <c r="D1780" t="s">
        <v>92</v>
      </c>
      <c r="E1780">
        <v>486.84603750000002</v>
      </c>
      <c r="F1780">
        <v>995</v>
      </c>
      <c r="G1780">
        <v>5.40544619638802</v>
      </c>
      <c r="H1780">
        <v>2.08518123396671</v>
      </c>
      <c r="I1780">
        <v>11.241535056546899</v>
      </c>
      <c r="J1780">
        <v>-1.66293312124783</v>
      </c>
      <c r="K1780">
        <v>935.94341310664799</v>
      </c>
      <c r="L1780">
        <v>822.08723170427595</v>
      </c>
      <c r="M1780">
        <v>55.545113400495502</v>
      </c>
      <c r="N1780">
        <v>1.0441441441441399</v>
      </c>
      <c r="O1780">
        <v>3.0150753768844099</v>
      </c>
      <c r="P1780">
        <v>48.507462686567102</v>
      </c>
      <c r="Q1780">
        <v>0.150598298278729</v>
      </c>
    </row>
    <row r="1781" spans="1:17" hidden="1" x14ac:dyDescent="0.3">
      <c r="A1781" t="s">
        <v>3718</v>
      </c>
      <c r="B1781" t="s">
        <v>3719</v>
      </c>
      <c r="C1781" t="str">
        <f>IFERROR(VLOOKUP(Table1[[#This Row],[Ticker]],[1]!Table1[[Symbol]:[Industry]],2,FALSE),"-")</f>
        <v>-</v>
      </c>
      <c r="D1781" t="s">
        <v>197</v>
      </c>
      <c r="E1781">
        <v>485.02771200000001</v>
      </c>
      <c r="F1781">
        <v>209.7</v>
      </c>
      <c r="G1781">
        <v>-19.101615296811399</v>
      </c>
      <c r="H1781">
        <v>11.0075361320835</v>
      </c>
      <c r="I1781">
        <v>-2.7922832047885802</v>
      </c>
      <c r="J1781">
        <v>-0.47142521621593902</v>
      </c>
      <c r="K1781">
        <v>188.85939131783499</v>
      </c>
      <c r="M1781">
        <v>61.931753079543</v>
      </c>
      <c r="N1781">
        <v>1.0972767724710699</v>
      </c>
      <c r="O1781">
        <v>24.773485932284199</v>
      </c>
      <c r="P1781">
        <v>59.9542334096109</v>
      </c>
    </row>
    <row r="1782" spans="1:17" hidden="1" x14ac:dyDescent="0.3">
      <c r="A1782" t="s">
        <v>3720</v>
      </c>
      <c r="B1782" t="s">
        <v>3721</v>
      </c>
      <c r="C1782" t="str">
        <f>IFERROR(VLOOKUP(Table1[[#This Row],[Ticker]],[1]!Table1[[Symbol]:[Industry]],2,FALSE),"-")</f>
        <v>-</v>
      </c>
      <c r="D1782" t="s">
        <v>140</v>
      </c>
      <c r="E1782">
        <v>484.8776052</v>
      </c>
      <c r="F1782">
        <v>12.31</v>
      </c>
      <c r="G1782">
        <v>93.264010046331194</v>
      </c>
      <c r="H1782">
        <v>8.3694765230356207</v>
      </c>
      <c r="I1782">
        <v>19.3308609353465</v>
      </c>
      <c r="J1782">
        <v>0.514943202969949</v>
      </c>
      <c r="K1782">
        <v>11.4888558384178</v>
      </c>
      <c r="L1782">
        <v>10.0059034283794</v>
      </c>
      <c r="M1782">
        <v>58.571772380248703</v>
      </c>
      <c r="N1782">
        <v>2.9377464439905698</v>
      </c>
      <c r="O1782">
        <v>17.790414297319199</v>
      </c>
      <c r="P1782">
        <v>151.224489795918</v>
      </c>
      <c r="Q1782">
        <v>6.3100493853546005E-2</v>
      </c>
    </row>
    <row r="1783" spans="1:17" hidden="1" x14ac:dyDescent="0.3">
      <c r="A1783" t="s">
        <v>3722</v>
      </c>
      <c r="B1783" t="s">
        <v>3723</v>
      </c>
      <c r="C1783" t="str">
        <f>IFERROR(VLOOKUP(Table1[[#This Row],[Ticker]],[1]!Table1[[Symbol]:[Industry]],2,FALSE),"-")</f>
        <v>-</v>
      </c>
      <c r="D1783" t="s">
        <v>159</v>
      </c>
      <c r="E1783">
        <v>484.15204634600002</v>
      </c>
      <c r="F1783">
        <v>42.62</v>
      </c>
      <c r="G1783">
        <v>-39.399954312418402</v>
      </c>
      <c r="H1783">
        <v>-9.47995893500409</v>
      </c>
      <c r="I1783">
        <v>-35.146764847171397</v>
      </c>
      <c r="J1783">
        <v>-3.0030566951918698</v>
      </c>
      <c r="K1783">
        <v>45.465364472629403</v>
      </c>
      <c r="L1783">
        <v>51.81044538567</v>
      </c>
      <c r="M1783">
        <v>20.488570500706398</v>
      </c>
      <c r="N1783">
        <v>0.74515436729756102</v>
      </c>
      <c r="O1783">
        <v>75.973721257625499</v>
      </c>
      <c r="P1783">
        <v>19.216783216783199</v>
      </c>
      <c r="Q1783">
        <v>-9.6523731439434005E-2</v>
      </c>
    </row>
    <row r="1784" spans="1:17" hidden="1" x14ac:dyDescent="0.3">
      <c r="A1784" t="s">
        <v>3724</v>
      </c>
      <c r="B1784" t="s">
        <v>3725</v>
      </c>
      <c r="C1784" t="str">
        <f>IFERROR(VLOOKUP(Table1[[#This Row],[Ticker]],[1]!Table1[[Symbol]:[Industry]],2,FALSE),"-")</f>
        <v>-</v>
      </c>
      <c r="D1784" t="s">
        <v>197</v>
      </c>
      <c r="E1784">
        <v>483.96146004399998</v>
      </c>
      <c r="F1784">
        <v>124.21</v>
      </c>
      <c r="G1784">
        <v>53.196561214410501</v>
      </c>
      <c r="H1784">
        <v>-5.0702053183675702</v>
      </c>
      <c r="I1784">
        <v>-15.9352542386933</v>
      </c>
      <c r="J1784">
        <v>3.5364894847755401</v>
      </c>
      <c r="K1784">
        <v>121.48538409462201</v>
      </c>
      <c r="L1784">
        <v>116.823809411185</v>
      </c>
      <c r="M1784">
        <v>59.831310077787101</v>
      </c>
      <c r="N1784">
        <v>2.35264894649359</v>
      </c>
      <c r="O1784">
        <v>33.081072377425301</v>
      </c>
      <c r="P1784">
        <v>84.424647364513703</v>
      </c>
      <c r="Q1784">
        <v>8.8645767662711997E-2</v>
      </c>
    </row>
    <row r="1785" spans="1:17" hidden="1" x14ac:dyDescent="0.3">
      <c r="A1785" t="s">
        <v>3726</v>
      </c>
      <c r="B1785" t="s">
        <v>3727</v>
      </c>
      <c r="C1785" t="str">
        <f>IFERROR(VLOOKUP(Table1[[#This Row],[Ticker]],[1]!Table1[[Symbol]:[Industry]],2,FALSE),"-")</f>
        <v>-</v>
      </c>
      <c r="D1785" t="s">
        <v>286</v>
      </c>
      <c r="E1785">
        <v>482.50804749999998</v>
      </c>
      <c r="F1785">
        <v>603.54999999999995</v>
      </c>
      <c r="G1785">
        <v>71.360272899726297</v>
      </c>
      <c r="H1785">
        <v>-8.1508193246144796</v>
      </c>
      <c r="I1785">
        <v>22.327421529583301</v>
      </c>
      <c r="J1785">
        <v>-3.91542840044935</v>
      </c>
      <c r="K1785">
        <v>614.52317011951595</v>
      </c>
      <c r="L1785">
        <v>540.44461401078604</v>
      </c>
      <c r="M1785">
        <v>50.080889720046798</v>
      </c>
      <c r="N1785">
        <v>0.44941160205080899</v>
      </c>
      <c r="O1785">
        <v>29.401043824041</v>
      </c>
      <c r="P1785">
        <v>114.10074494501499</v>
      </c>
      <c r="Q1785">
        <v>0.168603768332415</v>
      </c>
    </row>
    <row r="1786" spans="1:17" hidden="1" x14ac:dyDescent="0.3">
      <c r="A1786" t="s">
        <v>3728</v>
      </c>
      <c r="B1786" t="s">
        <v>3729</v>
      </c>
      <c r="C1786" t="str">
        <f>IFERROR(VLOOKUP(Table1[[#This Row],[Ticker]],[1]!Table1[[Symbol]:[Industry]],2,FALSE),"-")</f>
        <v>-</v>
      </c>
      <c r="D1786" t="s">
        <v>109</v>
      </c>
      <c r="E1786">
        <v>482.40825000000001</v>
      </c>
      <c r="F1786">
        <v>32160.55</v>
      </c>
      <c r="G1786">
        <v>160.85209728394301</v>
      </c>
      <c r="H1786">
        <v>47.419055731037297</v>
      </c>
      <c r="I1786">
        <v>133.35553423046099</v>
      </c>
      <c r="J1786">
        <v>52.524608966294203</v>
      </c>
      <c r="K1786">
        <v>19989.056172627999</v>
      </c>
      <c r="L1786">
        <v>17039.9725009057</v>
      </c>
      <c r="M1786">
        <v>97.456741610961899</v>
      </c>
      <c r="N1786">
        <v>3.67127202406532</v>
      </c>
      <c r="O1786">
        <v>0</v>
      </c>
      <c r="P1786">
        <v>227.79091455770299</v>
      </c>
      <c r="Q1786">
        <v>6.5093227678370003E-2</v>
      </c>
    </row>
    <row r="1787" spans="1:17" hidden="1" x14ac:dyDescent="0.3">
      <c r="A1787" t="s">
        <v>3730</v>
      </c>
      <c r="B1787" t="s">
        <v>3731</v>
      </c>
      <c r="C1787" t="str">
        <f>IFERROR(VLOOKUP(Table1[[#This Row],[Ticker]],[1]!Table1[[Symbol]:[Industry]],2,FALSE),"-")</f>
        <v>-</v>
      </c>
      <c r="D1787" t="s">
        <v>705</v>
      </c>
      <c r="E1787">
        <v>481.92970355999898</v>
      </c>
      <c r="F1787">
        <v>27.48</v>
      </c>
      <c r="G1787">
        <v>1.6142232659473801</v>
      </c>
      <c r="H1787">
        <v>0.56229477840787301</v>
      </c>
      <c r="I1787">
        <v>0.78221659722852599</v>
      </c>
      <c r="J1787">
        <v>-0.32228410618021802</v>
      </c>
      <c r="K1787">
        <v>26.223915558667301</v>
      </c>
      <c r="L1787">
        <v>24.580018368657498</v>
      </c>
      <c r="M1787">
        <v>56.344784633490001</v>
      </c>
      <c r="N1787">
        <v>1.13172505098173</v>
      </c>
      <c r="O1787">
        <v>9.2066957787481698</v>
      </c>
      <c r="P1787">
        <v>37.4</v>
      </c>
      <c r="Q1787">
        <v>3.3094991646369998E-3</v>
      </c>
    </row>
    <row r="1788" spans="1:17" hidden="1" x14ac:dyDescent="0.3">
      <c r="A1788" t="s">
        <v>3732</v>
      </c>
      <c r="B1788" t="s">
        <v>3733</v>
      </c>
      <c r="C1788" t="str">
        <f>IFERROR(VLOOKUP(Table1[[#This Row],[Ticker]],[1]!Table1[[Symbol]:[Industry]],2,FALSE),"-")</f>
        <v>-</v>
      </c>
      <c r="D1788" t="s">
        <v>21</v>
      </c>
      <c r="E1788">
        <v>481.11553072200002</v>
      </c>
      <c r="F1788">
        <v>11.37</v>
      </c>
      <c r="G1788">
        <v>-85.030756728165301</v>
      </c>
      <c r="H1788">
        <v>-13.7181686419638</v>
      </c>
      <c r="I1788">
        <v>-67.081799417129105</v>
      </c>
      <c r="J1788">
        <v>4.2866468694921203</v>
      </c>
      <c r="K1788">
        <v>12.7808332525682</v>
      </c>
      <c r="L1788">
        <v>18.504965023835499</v>
      </c>
      <c r="M1788">
        <v>56.281008522554401</v>
      </c>
      <c r="N1788">
        <v>0.687476830881943</v>
      </c>
      <c r="O1788">
        <v>157.51978891820499</v>
      </c>
      <c r="P1788">
        <v>19.0575916230366</v>
      </c>
      <c r="Q1788">
        <v>0.163948669137298</v>
      </c>
    </row>
    <row r="1789" spans="1:17" hidden="1" x14ac:dyDescent="0.3">
      <c r="A1789" t="s">
        <v>3734</v>
      </c>
      <c r="B1789" t="s">
        <v>3735</v>
      </c>
      <c r="C1789" t="str">
        <f>IFERROR(VLOOKUP(Table1[[#This Row],[Ticker]],[1]!Table1[[Symbol]:[Industry]],2,FALSE),"-")</f>
        <v>-</v>
      </c>
      <c r="D1789" t="s">
        <v>230</v>
      </c>
      <c r="E1789">
        <v>481.06462234999998</v>
      </c>
      <c r="F1789">
        <v>983.9</v>
      </c>
      <c r="G1789">
        <v>107.788181093814</v>
      </c>
      <c r="H1789">
        <v>4.0138240798331601</v>
      </c>
      <c r="I1789">
        <v>46.611220063537601</v>
      </c>
      <c r="J1789">
        <v>8.6787236232866007</v>
      </c>
      <c r="K1789">
        <v>930.79813452680696</v>
      </c>
      <c r="L1789">
        <v>736.83154048063898</v>
      </c>
      <c r="M1789">
        <v>57.046892936492597</v>
      </c>
      <c r="N1789">
        <v>1.32148367842512</v>
      </c>
      <c r="O1789">
        <v>15.9467425551377</v>
      </c>
      <c r="P1789">
        <v>169.450910584691</v>
      </c>
      <c r="Q1789">
        <v>0.16268967376413601</v>
      </c>
    </row>
    <row r="1790" spans="1:17" hidden="1" x14ac:dyDescent="0.3">
      <c r="A1790" t="s">
        <v>3736</v>
      </c>
      <c r="B1790" t="s">
        <v>3737</v>
      </c>
      <c r="C1790" t="str">
        <f>IFERROR(VLOOKUP(Table1[[#This Row],[Ticker]],[1]!Table1[[Symbol]:[Industry]],2,FALSE),"-")</f>
        <v>-</v>
      </c>
      <c r="D1790" t="s">
        <v>391</v>
      </c>
      <c r="E1790">
        <v>480.16154239600002</v>
      </c>
      <c r="F1790">
        <v>25.24</v>
      </c>
      <c r="G1790">
        <v>-31.3103419502199</v>
      </c>
      <c r="H1790">
        <v>-8.2542803357498293</v>
      </c>
      <c r="I1790">
        <v>-27.7374620460199</v>
      </c>
      <c r="J1790">
        <v>-5.8184690631915501</v>
      </c>
      <c r="K1790">
        <v>25.8607359683281</v>
      </c>
      <c r="L1790">
        <v>25.666261454309002</v>
      </c>
      <c r="M1790">
        <v>47.165395612935498</v>
      </c>
      <c r="N1790">
        <v>1.7395198975285899</v>
      </c>
      <c r="O1790">
        <v>44.453248811410397</v>
      </c>
      <c r="P1790">
        <v>13.0317957904164</v>
      </c>
      <c r="Q1790">
        <v>0.14480791485314901</v>
      </c>
    </row>
    <row r="1791" spans="1:17" hidden="1" x14ac:dyDescent="0.3">
      <c r="A1791" t="s">
        <v>3738</v>
      </c>
      <c r="B1791" t="s">
        <v>3739</v>
      </c>
      <c r="C1791" t="str">
        <f>IFERROR(VLOOKUP(Table1[[#This Row],[Ticker]],[1]!Table1[[Symbol]:[Industry]],2,FALSE),"-")</f>
        <v>-</v>
      </c>
      <c r="D1791" t="s">
        <v>119</v>
      </c>
      <c r="E1791">
        <v>479.34553149999999</v>
      </c>
      <c r="F1791">
        <v>215</v>
      </c>
      <c r="G1791">
        <v>-50.746417114660098</v>
      </c>
      <c r="H1791">
        <v>-18.594542268337399</v>
      </c>
      <c r="I1791">
        <v>-33.462372147360199</v>
      </c>
      <c r="J1791">
        <v>-7.6027662349939904</v>
      </c>
      <c r="K1791">
        <v>242.977032375037</v>
      </c>
      <c r="L1791">
        <v>256.834614718578</v>
      </c>
      <c r="M1791">
        <v>10.8512968575939</v>
      </c>
      <c r="N1791">
        <v>0.88605108055009796</v>
      </c>
      <c r="O1791">
        <v>44.0697674418604</v>
      </c>
      <c r="P1791">
        <v>0</v>
      </c>
      <c r="Q1791">
        <v>0.16546280076543601</v>
      </c>
    </row>
    <row r="1792" spans="1:17" hidden="1" x14ac:dyDescent="0.3">
      <c r="A1792" t="s">
        <v>3740</v>
      </c>
      <c r="B1792" t="s">
        <v>3741</v>
      </c>
      <c r="C1792" t="str">
        <f>IFERROR(VLOOKUP(Table1[[#This Row],[Ticker]],[1]!Table1[[Symbol]:[Industry]],2,FALSE),"-")</f>
        <v>-</v>
      </c>
      <c r="E1792">
        <v>479.3101762</v>
      </c>
      <c r="F1792">
        <v>166</v>
      </c>
      <c r="G1792">
        <v>-5.43374103513022</v>
      </c>
      <c r="H1792">
        <v>-1.6742524132649701</v>
      </c>
      <c r="I1792">
        <v>-9.3055507079300792</v>
      </c>
      <c r="J1792">
        <v>-3.2394121977269199</v>
      </c>
      <c r="K1792">
        <v>165.602519477741</v>
      </c>
      <c r="L1792">
        <v>164.41181850408799</v>
      </c>
      <c r="M1792">
        <v>45.836667100896101</v>
      </c>
      <c r="N1792">
        <v>0.97922403547928905</v>
      </c>
      <c r="O1792">
        <v>28.9156626506024</v>
      </c>
      <c r="P1792">
        <v>24.812030075187899</v>
      </c>
      <c r="Q1792">
        <v>-9.5489589826022001E-2</v>
      </c>
    </row>
    <row r="1793" spans="1:17" hidden="1" x14ac:dyDescent="0.3">
      <c r="A1793" t="s">
        <v>3742</v>
      </c>
      <c r="B1793" t="s">
        <v>3743</v>
      </c>
      <c r="C1793" t="str">
        <f>IFERROR(VLOOKUP(Table1[[#This Row],[Ticker]],[1]!Table1[[Symbol]:[Industry]],2,FALSE),"-")</f>
        <v>-</v>
      </c>
      <c r="D1793" t="s">
        <v>62</v>
      </c>
      <c r="E1793">
        <v>479.27335473999898</v>
      </c>
      <c r="F1793">
        <v>358.55</v>
      </c>
      <c r="G1793">
        <v>10.923409695761499</v>
      </c>
      <c r="H1793">
        <v>12.6598639355977</v>
      </c>
      <c r="I1793">
        <v>-23.516107719963699</v>
      </c>
      <c r="J1793">
        <v>-10.5100612758261</v>
      </c>
      <c r="K1793">
        <v>334.11614172579402</v>
      </c>
      <c r="L1793">
        <v>319.95121210826699</v>
      </c>
      <c r="M1793">
        <v>50.455212213148002</v>
      </c>
      <c r="N1793">
        <v>2.40858518796216</v>
      </c>
      <c r="O1793">
        <v>19.9274857063171</v>
      </c>
      <c r="P1793">
        <v>61.509009009008999</v>
      </c>
      <c r="Q1793">
        <v>-2.0336427892753001E-2</v>
      </c>
    </row>
    <row r="1794" spans="1:17" hidden="1" x14ac:dyDescent="0.3">
      <c r="A1794" t="s">
        <v>3744</v>
      </c>
      <c r="B1794" t="s">
        <v>3745</v>
      </c>
      <c r="C1794" t="str">
        <f>IFERROR(VLOOKUP(Table1[[#This Row],[Ticker]],[1]!Table1[[Symbol]:[Industry]],2,FALSE),"-")</f>
        <v>-</v>
      </c>
      <c r="D1794" t="s">
        <v>620</v>
      </c>
      <c r="E1794">
        <v>479.042168</v>
      </c>
      <c r="F1794">
        <v>628</v>
      </c>
      <c r="G1794">
        <v>245.811392622249</v>
      </c>
      <c r="H1794">
        <v>1.9469762893210001</v>
      </c>
      <c r="I1794">
        <v>84.118982585805</v>
      </c>
      <c r="J1794">
        <v>1.6376513267437001</v>
      </c>
      <c r="K1794">
        <v>564.344590726109</v>
      </c>
      <c r="L1794">
        <v>420.91735684833299</v>
      </c>
      <c r="M1794">
        <v>54.508818716959397</v>
      </c>
      <c r="N1794">
        <v>0.64262508657569894</v>
      </c>
      <c r="O1794">
        <v>5.4777070063694202</v>
      </c>
      <c r="P1794">
        <v>304.90006447453197</v>
      </c>
      <c r="Q1794">
        <v>0.166517398593266</v>
      </c>
    </row>
    <row r="1795" spans="1:17" hidden="1" x14ac:dyDescent="0.3">
      <c r="A1795" t="s">
        <v>3746</v>
      </c>
      <c r="B1795" t="s">
        <v>3747</v>
      </c>
      <c r="C1795" t="str">
        <f>IFERROR(VLOOKUP(Table1[[#This Row],[Ticker]],[1]!Table1[[Symbol]:[Industry]],2,FALSE),"-")</f>
        <v>-</v>
      </c>
      <c r="D1795" t="s">
        <v>46</v>
      </c>
      <c r="E1795">
        <v>478.33939040000001</v>
      </c>
      <c r="F1795">
        <v>27.88</v>
      </c>
      <c r="G1795">
        <v>128.054453621021</v>
      </c>
      <c r="H1795">
        <v>-4.9747374559531101</v>
      </c>
      <c r="I1795">
        <v>26.418580233592099</v>
      </c>
      <c r="J1795">
        <v>-5.4842229425376496</v>
      </c>
      <c r="K1795">
        <v>28.482362208591699</v>
      </c>
      <c r="L1795">
        <v>24.701085055356302</v>
      </c>
      <c r="M1795">
        <v>44.306636712633598</v>
      </c>
      <c r="N1795">
        <v>0.31502410576797601</v>
      </c>
      <c r="O1795">
        <v>44.54806312769</v>
      </c>
      <c r="P1795">
        <v>178.79999999999899</v>
      </c>
      <c r="Q1795">
        <v>-7.7562034514189998E-2</v>
      </c>
    </row>
    <row r="1796" spans="1:17" hidden="1" x14ac:dyDescent="0.3">
      <c r="A1796" t="s">
        <v>3748</v>
      </c>
      <c r="B1796" t="s">
        <v>3749</v>
      </c>
      <c r="C1796" t="str">
        <f>IFERROR(VLOOKUP(Table1[[#This Row],[Ticker]],[1]!Table1[[Symbol]:[Industry]],2,FALSE),"-")</f>
        <v>-</v>
      </c>
      <c r="D1796" t="s">
        <v>613</v>
      </c>
      <c r="E1796">
        <v>477.233725462</v>
      </c>
      <c r="F1796">
        <v>180.31</v>
      </c>
      <c r="G1796">
        <v>-28.134929442127898</v>
      </c>
      <c r="H1796">
        <v>3.5227631904314398</v>
      </c>
      <c r="I1796">
        <v>-8.9503336240857401</v>
      </c>
      <c r="J1796">
        <v>-3.75633937371104</v>
      </c>
      <c r="K1796">
        <v>173.21704068601599</v>
      </c>
      <c r="L1796">
        <v>172.14879063479501</v>
      </c>
      <c r="M1796">
        <v>53.179536072696699</v>
      </c>
      <c r="N1796">
        <v>0.79772460900522901</v>
      </c>
      <c r="O1796">
        <v>27.225334146747201</v>
      </c>
      <c r="P1796">
        <v>32.971976401179901</v>
      </c>
      <c r="Q1796">
        <v>8.0787770692839003E-2</v>
      </c>
    </row>
    <row r="1797" spans="1:17" hidden="1" x14ac:dyDescent="0.3">
      <c r="A1797" t="s">
        <v>3750</v>
      </c>
      <c r="B1797" t="s">
        <v>3751</v>
      </c>
      <c r="C1797" t="str">
        <f>IFERROR(VLOOKUP(Table1[[#This Row],[Ticker]],[1]!Table1[[Symbol]:[Industry]],2,FALSE),"-")</f>
        <v>-</v>
      </c>
      <c r="D1797" t="s">
        <v>129</v>
      </c>
      <c r="E1797">
        <v>476.55894000000001</v>
      </c>
      <c r="F1797">
        <v>91.19</v>
      </c>
      <c r="G1797">
        <v>65.098739524503202</v>
      </c>
      <c r="H1797">
        <v>-3.8356186655073001</v>
      </c>
      <c r="I1797">
        <v>-9.1505254574647505</v>
      </c>
      <c r="J1797">
        <v>-2.83523368099097</v>
      </c>
      <c r="K1797">
        <v>94.717060316409601</v>
      </c>
      <c r="L1797">
        <v>87.086135125282595</v>
      </c>
      <c r="M1797">
        <v>49.2649547831207</v>
      </c>
      <c r="N1797">
        <v>1.0910401916105601</v>
      </c>
      <c r="O1797">
        <v>38.7213510253317</v>
      </c>
      <c r="P1797">
        <v>527.42534746112506</v>
      </c>
      <c r="Q1797">
        <v>0.123438106729877</v>
      </c>
    </row>
    <row r="1798" spans="1:17" hidden="1" x14ac:dyDescent="0.3">
      <c r="A1798" t="s">
        <v>3752</v>
      </c>
      <c r="B1798" t="s">
        <v>3753</v>
      </c>
      <c r="C1798" t="str">
        <f>IFERROR(VLOOKUP(Table1[[#This Row],[Ticker]],[1]!Table1[[Symbol]:[Industry]],2,FALSE),"-")</f>
        <v>-</v>
      </c>
      <c r="D1798" t="s">
        <v>302</v>
      </c>
      <c r="E1798">
        <v>476.10285959999999</v>
      </c>
      <c r="F1798">
        <v>371.4</v>
      </c>
      <c r="G1798">
        <v>110.07845277149301</v>
      </c>
      <c r="H1798">
        <v>7.3957223778655798</v>
      </c>
      <c r="I1798">
        <v>52.575236670827202</v>
      </c>
      <c r="J1798">
        <v>1.0399041670636899</v>
      </c>
      <c r="K1798">
        <v>330.00707577212</v>
      </c>
      <c r="L1798">
        <v>277.773823250367</v>
      </c>
      <c r="M1798">
        <v>81.525460024345804</v>
      </c>
      <c r="N1798">
        <v>0.96511862380480395</v>
      </c>
      <c r="O1798">
        <v>2.0463112547118998</v>
      </c>
      <c r="P1798">
        <v>169.032959072799</v>
      </c>
      <c r="Q1798">
        <v>0.108449829379164</v>
      </c>
    </row>
    <row r="1799" spans="1:17" hidden="1" x14ac:dyDescent="0.3">
      <c r="A1799" t="s">
        <v>3754</v>
      </c>
      <c r="B1799" t="s">
        <v>3755</v>
      </c>
      <c r="C1799" t="str">
        <f>IFERROR(VLOOKUP(Table1[[#This Row],[Ticker]],[1]!Table1[[Symbol]:[Industry]],2,FALSE),"-")</f>
        <v>-</v>
      </c>
      <c r="D1799" t="s">
        <v>21</v>
      </c>
      <c r="E1799">
        <v>475.59545432700003</v>
      </c>
      <c r="F1799">
        <v>64.47</v>
      </c>
      <c r="G1799">
        <v>89.061310571892506</v>
      </c>
      <c r="H1799">
        <v>-10.6719103460659</v>
      </c>
      <c r="I1799">
        <v>-12.3437584148512</v>
      </c>
      <c r="J1799">
        <v>-4.2653619034519101</v>
      </c>
      <c r="K1799">
        <v>69.389945056108303</v>
      </c>
      <c r="L1799">
        <v>64.021121910320204</v>
      </c>
      <c r="M1799">
        <v>33.9840347446655</v>
      </c>
      <c r="N1799">
        <v>0.63890161896664199</v>
      </c>
      <c r="O1799">
        <v>66.356444858073502</v>
      </c>
      <c r="P1799">
        <v>125.41958041958</v>
      </c>
      <c r="Q1799">
        <v>0.12871622435742999</v>
      </c>
    </row>
    <row r="1800" spans="1:17" hidden="1" x14ac:dyDescent="0.3">
      <c r="A1800" t="s">
        <v>3756</v>
      </c>
      <c r="B1800" t="s">
        <v>3757</v>
      </c>
      <c r="C1800" t="str">
        <f>IFERROR(VLOOKUP(Table1[[#This Row],[Ticker]],[1]!Table1[[Symbol]:[Industry]],2,FALSE),"-")</f>
        <v>-</v>
      </c>
      <c r="D1800" t="s">
        <v>347</v>
      </c>
      <c r="E1800">
        <v>475.53144252099997</v>
      </c>
      <c r="F1800">
        <v>20.59</v>
      </c>
      <c r="G1800">
        <v>-0.23840012018941401</v>
      </c>
      <c r="H1800">
        <v>-6.5154404854441701</v>
      </c>
      <c r="I1800">
        <v>17.640112324689401</v>
      </c>
      <c r="J1800">
        <v>-3.4987821053857799</v>
      </c>
      <c r="K1800">
        <v>21.5807737864784</v>
      </c>
      <c r="L1800">
        <v>20.657506224442098</v>
      </c>
      <c r="M1800">
        <v>37.294623533426197</v>
      </c>
      <c r="N1800">
        <v>0.62244175161896997</v>
      </c>
      <c r="O1800">
        <v>47.887323943661897</v>
      </c>
      <c r="P1800">
        <v>34.575163398692801</v>
      </c>
      <c r="Q1800">
        <v>1.2055873908293E-2</v>
      </c>
    </row>
    <row r="1801" spans="1:17" hidden="1" x14ac:dyDescent="0.3">
      <c r="A1801" t="s">
        <v>3758</v>
      </c>
      <c r="B1801" t="s">
        <v>3759</v>
      </c>
      <c r="C1801" t="str">
        <f>IFERROR(VLOOKUP(Table1[[#This Row],[Ticker]],[1]!Table1[[Symbol]:[Industry]],2,FALSE),"-")</f>
        <v>-</v>
      </c>
      <c r="D1801" t="s">
        <v>109</v>
      </c>
      <c r="E1801">
        <v>474.56210750000002</v>
      </c>
      <c r="F1801">
        <v>1545.05</v>
      </c>
      <c r="G1801">
        <v>57.158395981442403</v>
      </c>
      <c r="H1801">
        <v>-27.2733479459101</v>
      </c>
      <c r="I1801">
        <v>16.5044464846005</v>
      </c>
      <c r="J1801">
        <v>-4.5536066092762599</v>
      </c>
      <c r="K1801">
        <v>1625.26653761686</v>
      </c>
      <c r="L1801">
        <v>1426.0320935157699</v>
      </c>
      <c r="M1801">
        <v>42.596683016975398</v>
      </c>
      <c r="N1801">
        <v>0.69109480589249805</v>
      </c>
      <c r="O1801">
        <v>39.089349859227802</v>
      </c>
      <c r="P1801">
        <v>83.7158145065398</v>
      </c>
      <c r="Q1801">
        <v>9.1592585324256001E-2</v>
      </c>
    </row>
    <row r="1802" spans="1:17" hidden="1" x14ac:dyDescent="0.3">
      <c r="A1802" t="s">
        <v>3760</v>
      </c>
      <c r="B1802" t="s">
        <v>3761</v>
      </c>
      <c r="C1802" t="str">
        <f>IFERROR(VLOOKUP(Table1[[#This Row],[Ticker]],[1]!Table1[[Symbol]:[Industry]],2,FALSE),"-")</f>
        <v>-</v>
      </c>
      <c r="D1802" t="s">
        <v>542</v>
      </c>
      <c r="E1802">
        <v>474.42615000000001</v>
      </c>
      <c r="F1802">
        <v>447.15</v>
      </c>
      <c r="G1802">
        <v>18.385855380899301</v>
      </c>
      <c r="H1802">
        <v>2.1149665321520899</v>
      </c>
      <c r="I1802">
        <v>7.9517549626431601</v>
      </c>
      <c r="J1802">
        <v>-5.21026808538676</v>
      </c>
      <c r="K1802">
        <v>398.71331150477198</v>
      </c>
      <c r="L1802">
        <v>364.06747248244602</v>
      </c>
      <c r="M1802">
        <v>55.590775588893003</v>
      </c>
      <c r="N1802">
        <v>2.9244766146281198</v>
      </c>
      <c r="O1802">
        <v>6.4855194006485402</v>
      </c>
      <c r="P1802">
        <v>47.818181818181799</v>
      </c>
      <c r="Q1802">
        <v>3.5754902391742997E-2</v>
      </c>
    </row>
    <row r="1803" spans="1:17" hidden="1" x14ac:dyDescent="0.3">
      <c r="A1803" t="s">
        <v>3762</v>
      </c>
      <c r="B1803" t="s">
        <v>3763</v>
      </c>
      <c r="C1803" t="str">
        <f>IFERROR(VLOOKUP(Table1[[#This Row],[Ticker]],[1]!Table1[[Symbol]:[Industry]],2,FALSE),"-")</f>
        <v>-</v>
      </c>
      <c r="D1803" t="s">
        <v>197</v>
      </c>
      <c r="E1803">
        <v>470.71026000000001</v>
      </c>
      <c r="F1803">
        <v>212.4</v>
      </c>
      <c r="G1803">
        <v>63.339765203109998</v>
      </c>
      <c r="H1803">
        <v>12.371407693080799</v>
      </c>
      <c r="I1803">
        <v>44.788409917290402</v>
      </c>
      <c r="J1803">
        <v>18.7609316951403</v>
      </c>
      <c r="K1803">
        <v>181.04833147505099</v>
      </c>
      <c r="L1803">
        <v>158.16786281856301</v>
      </c>
      <c r="M1803">
        <v>71.8330065698146</v>
      </c>
      <c r="N1803">
        <v>2.42345093927351</v>
      </c>
      <c r="O1803">
        <v>11.0640301318267</v>
      </c>
      <c r="P1803">
        <v>96.484736355226602</v>
      </c>
      <c r="Q1803">
        <v>0.10190715784035401</v>
      </c>
    </row>
    <row r="1804" spans="1:17" hidden="1" x14ac:dyDescent="0.3">
      <c r="A1804" t="s">
        <v>3764</v>
      </c>
      <c r="B1804" t="s">
        <v>3765</v>
      </c>
      <c r="C1804" t="str">
        <f>IFERROR(VLOOKUP(Table1[[#This Row],[Ticker]],[1]!Table1[[Symbol]:[Industry]],2,FALSE),"-")</f>
        <v>-</v>
      </c>
      <c r="D1804" t="s">
        <v>1934</v>
      </c>
      <c r="E1804">
        <v>470.54524817599997</v>
      </c>
      <c r="F1804">
        <v>231.76</v>
      </c>
      <c r="G1804">
        <v>-9.7134558328866394</v>
      </c>
      <c r="H1804">
        <v>-5.9104626663473798</v>
      </c>
      <c r="I1804">
        <v>-25.6023596251855</v>
      </c>
      <c r="J1804">
        <v>-3.8035768466373301</v>
      </c>
      <c r="K1804">
        <v>240.52619261970599</v>
      </c>
      <c r="L1804">
        <v>249.75590564888401</v>
      </c>
      <c r="M1804">
        <v>48.495047523006903</v>
      </c>
      <c r="N1804">
        <v>0.91241373499697398</v>
      </c>
      <c r="O1804">
        <v>37.642388677942698</v>
      </c>
      <c r="P1804">
        <v>18.851282051281999</v>
      </c>
      <c r="Q1804">
        <v>-4.4252545667411998E-2</v>
      </c>
    </row>
    <row r="1805" spans="1:17" hidden="1" x14ac:dyDescent="0.3">
      <c r="A1805" t="s">
        <v>3766</v>
      </c>
      <c r="B1805" t="s">
        <v>3767</v>
      </c>
      <c r="C1805" t="str">
        <f>IFERROR(VLOOKUP(Table1[[#This Row],[Ticker]],[1]!Table1[[Symbol]:[Industry]],2,FALSE),"-")</f>
        <v>-</v>
      </c>
      <c r="D1805" t="s">
        <v>983</v>
      </c>
      <c r="E1805">
        <v>469.519718592</v>
      </c>
      <c r="F1805">
        <v>120.03</v>
      </c>
      <c r="G1805">
        <v>-4.5757112080242104</v>
      </c>
      <c r="H1805">
        <v>18.303854714217898</v>
      </c>
      <c r="I1805">
        <v>15.044189141038199</v>
      </c>
      <c r="J1805">
        <v>-7.89525635357107</v>
      </c>
      <c r="K1805">
        <v>107.516449724392</v>
      </c>
      <c r="L1805">
        <v>100.11659243638699</v>
      </c>
      <c r="M1805">
        <v>48.006976578272798</v>
      </c>
      <c r="N1805">
        <v>3.0888151967345499</v>
      </c>
      <c r="O1805">
        <v>13.388319586769899</v>
      </c>
      <c r="P1805">
        <v>43.920863309352498</v>
      </c>
      <c r="Q1805">
        <v>2.7347491493703999E-2</v>
      </c>
    </row>
    <row r="1806" spans="1:17" hidden="1" x14ac:dyDescent="0.3">
      <c r="A1806" t="s">
        <v>3768</v>
      </c>
      <c r="B1806" t="s">
        <v>3769</v>
      </c>
      <c r="C1806" t="str">
        <f>IFERROR(VLOOKUP(Table1[[#This Row],[Ticker]],[1]!Table1[[Symbol]:[Industry]],2,FALSE),"-")</f>
        <v>-</v>
      </c>
      <c r="D1806" t="s">
        <v>21</v>
      </c>
      <c r="E1806">
        <v>469.35011722500002</v>
      </c>
      <c r="F1806">
        <v>252.45</v>
      </c>
      <c r="G1806">
        <v>89.304060739545605</v>
      </c>
      <c r="H1806">
        <v>-2.00610689418777</v>
      </c>
      <c r="I1806">
        <v>-4.620471370313</v>
      </c>
      <c r="J1806">
        <v>-7.0359081546002296</v>
      </c>
      <c r="K1806">
        <v>258.76625566745702</v>
      </c>
      <c r="L1806">
        <v>235.59918206088199</v>
      </c>
      <c r="M1806">
        <v>39.652701486472097</v>
      </c>
      <c r="N1806">
        <v>1.3683018867924499</v>
      </c>
      <c r="O1806">
        <v>32.857991681521</v>
      </c>
      <c r="P1806">
        <v>138.16037735849</v>
      </c>
    </row>
    <row r="1807" spans="1:17" hidden="1" x14ac:dyDescent="0.3">
      <c r="A1807" t="s">
        <v>3770</v>
      </c>
      <c r="B1807" t="s">
        <v>3771</v>
      </c>
      <c r="C1807" t="str">
        <f>IFERROR(VLOOKUP(Table1[[#This Row],[Ticker]],[1]!Table1[[Symbol]:[Industry]],2,FALSE),"-")</f>
        <v>-</v>
      </c>
      <c r="D1807" t="s">
        <v>983</v>
      </c>
      <c r="E1807">
        <v>468.02750376799997</v>
      </c>
      <c r="F1807">
        <v>39.380000000000003</v>
      </c>
      <c r="G1807">
        <v>35.167427470795801</v>
      </c>
      <c r="H1807">
        <v>11.5107487369535</v>
      </c>
      <c r="I1807">
        <v>28.4138853979114</v>
      </c>
      <c r="J1807">
        <v>-7.8342501329009799</v>
      </c>
      <c r="K1807">
        <v>36.424812600024701</v>
      </c>
      <c r="L1807">
        <v>32.736429304957703</v>
      </c>
      <c r="M1807">
        <v>52.277859815621802</v>
      </c>
      <c r="N1807">
        <v>2.4751878701929799</v>
      </c>
      <c r="O1807">
        <v>18.715083798882599</v>
      </c>
      <c r="P1807">
        <v>64.769874476987397</v>
      </c>
      <c r="Q1807">
        <v>5.7865404661109003E-2</v>
      </c>
    </row>
    <row r="1808" spans="1:17" hidden="1" x14ac:dyDescent="0.3">
      <c r="A1808" t="s">
        <v>3772</v>
      </c>
      <c r="B1808" t="s">
        <v>3773</v>
      </c>
      <c r="C1808" t="str">
        <f>IFERROR(VLOOKUP(Table1[[#This Row],[Ticker]],[1]!Table1[[Symbol]:[Industry]],2,FALSE),"-")</f>
        <v>-</v>
      </c>
      <c r="D1808" t="s">
        <v>46</v>
      </c>
      <c r="E1808">
        <v>465.53899999999999</v>
      </c>
      <c r="F1808">
        <v>213.55</v>
      </c>
      <c r="G1808">
        <v>144.61718464950499</v>
      </c>
      <c r="H1808">
        <v>70.750486481732295</v>
      </c>
      <c r="I1808">
        <v>160.92651674152799</v>
      </c>
      <c r="J1808">
        <v>-6.3257661422898099</v>
      </c>
      <c r="M1808">
        <v>49.584733984690502</v>
      </c>
      <c r="O1808">
        <v>18.4031842659798</v>
      </c>
      <c r="P1808">
        <v>184.73333333333301</v>
      </c>
    </row>
    <row r="1809" spans="1:17" hidden="1" x14ac:dyDescent="0.3">
      <c r="A1809" t="s">
        <v>3774</v>
      </c>
      <c r="B1809" t="s">
        <v>3775</v>
      </c>
      <c r="C1809" t="str">
        <f>IFERROR(VLOOKUP(Table1[[#This Row],[Ticker]],[1]!Table1[[Symbol]:[Industry]],2,FALSE),"-")</f>
        <v>-</v>
      </c>
      <c r="D1809" t="s">
        <v>140</v>
      </c>
      <c r="E1809">
        <v>464.98098450100002</v>
      </c>
      <c r="F1809">
        <v>30.47</v>
      </c>
      <c r="G1809">
        <v>-10.7019052171125</v>
      </c>
      <c r="H1809">
        <v>-8.4487815250157094</v>
      </c>
      <c r="I1809">
        <v>-18.1937057684219</v>
      </c>
      <c r="J1809">
        <v>-12.425169707992699</v>
      </c>
      <c r="K1809">
        <v>31.7680050703256</v>
      </c>
      <c r="L1809">
        <v>32.164062519614603</v>
      </c>
      <c r="M1809">
        <v>41.600360822450099</v>
      </c>
      <c r="N1809">
        <v>1.3592454059497201</v>
      </c>
      <c r="O1809">
        <v>47.029865441417698</v>
      </c>
      <c r="P1809">
        <v>23.6105476673428</v>
      </c>
      <c r="Q1809">
        <v>-2.3527889891679001E-2</v>
      </c>
    </row>
    <row r="1810" spans="1:17" hidden="1" x14ac:dyDescent="0.3">
      <c r="A1810" t="s">
        <v>3776</v>
      </c>
      <c r="B1810" t="s">
        <v>3777</v>
      </c>
      <c r="C1810" t="str">
        <f>IFERROR(VLOOKUP(Table1[[#This Row],[Ticker]],[1]!Table1[[Symbol]:[Industry]],2,FALSE),"-")</f>
        <v>-</v>
      </c>
      <c r="E1810">
        <v>460.39319999999998</v>
      </c>
      <c r="F1810">
        <v>235</v>
      </c>
      <c r="G1810">
        <v>-9.0574185250973809</v>
      </c>
      <c r="H1810">
        <v>-18.1279860929527</v>
      </c>
      <c r="I1810">
        <v>29.6328659478778</v>
      </c>
      <c r="J1810">
        <v>-5.5699155876591098</v>
      </c>
      <c r="K1810">
        <v>247.37922617995099</v>
      </c>
      <c r="L1810">
        <v>223.77801787365999</v>
      </c>
      <c r="M1810">
        <v>45.221947960205902</v>
      </c>
      <c r="N1810">
        <v>1.0808631459397999</v>
      </c>
      <c r="O1810">
        <v>26.787234042553099</v>
      </c>
      <c r="P1810">
        <v>47.104851330203402</v>
      </c>
    </row>
    <row r="1811" spans="1:17" hidden="1" x14ac:dyDescent="0.3">
      <c r="A1811" t="s">
        <v>3778</v>
      </c>
      <c r="B1811" t="s">
        <v>3779</v>
      </c>
      <c r="C1811" t="str">
        <f>IFERROR(VLOOKUP(Table1[[#This Row],[Ticker]],[1]!Table1[[Symbol]:[Industry]],2,FALSE),"-")</f>
        <v>-</v>
      </c>
      <c r="D1811" t="s">
        <v>278</v>
      </c>
      <c r="E1811">
        <v>459.08745336999999</v>
      </c>
      <c r="F1811">
        <v>371.35</v>
      </c>
      <c r="G1811">
        <v>8.0872515256640405</v>
      </c>
      <c r="H1811">
        <v>-12.6647983197073</v>
      </c>
      <c r="I1811">
        <v>-3.5689712362919699</v>
      </c>
      <c r="J1811">
        <v>-2.8205801272703002</v>
      </c>
      <c r="K1811">
        <v>370.99395746980503</v>
      </c>
      <c r="L1811">
        <v>356.90279584324401</v>
      </c>
      <c r="M1811">
        <v>65.113921063490494</v>
      </c>
      <c r="N1811">
        <v>0.38480108235041599</v>
      </c>
      <c r="O1811">
        <v>31.627844351689699</v>
      </c>
      <c r="P1811">
        <v>45.913555992141397</v>
      </c>
      <c r="Q1811">
        <v>-2.6291395048219E-2</v>
      </c>
    </row>
    <row r="1812" spans="1:17" hidden="1" x14ac:dyDescent="0.3">
      <c r="A1812" t="s">
        <v>3780</v>
      </c>
      <c r="B1812" t="s">
        <v>3781</v>
      </c>
      <c r="C1812" t="str">
        <f>IFERROR(VLOOKUP(Table1[[#This Row],[Ticker]],[1]!Table1[[Symbol]:[Industry]],2,FALSE),"-")</f>
        <v>-</v>
      </c>
      <c r="D1812" t="s">
        <v>40</v>
      </c>
      <c r="E1812">
        <v>458.32921199999998</v>
      </c>
      <c r="F1812">
        <v>11.96</v>
      </c>
      <c r="G1812">
        <v>-74.1587328733996</v>
      </c>
      <c r="H1812">
        <v>-15.779978486620299</v>
      </c>
      <c r="I1812">
        <v>-67.431857316129395</v>
      </c>
      <c r="J1812">
        <v>-3.6207681299302998</v>
      </c>
      <c r="K1812">
        <v>12.446287090738201</v>
      </c>
      <c r="L1812">
        <v>16.359351859488999</v>
      </c>
      <c r="M1812">
        <v>46.715611982795799</v>
      </c>
      <c r="N1812">
        <v>0.56111070114346795</v>
      </c>
      <c r="O1812">
        <v>178.84615384615299</v>
      </c>
      <c r="P1812">
        <v>26.5608465608465</v>
      </c>
      <c r="Q1812">
        <v>0.20236899962772301</v>
      </c>
    </row>
    <row r="1813" spans="1:17" hidden="1" x14ac:dyDescent="0.3">
      <c r="A1813" t="s">
        <v>3782</v>
      </c>
      <c r="B1813" t="s">
        <v>3783</v>
      </c>
      <c r="C1813" t="str">
        <f>IFERROR(VLOOKUP(Table1[[#This Row],[Ticker]],[1]!Table1[[Symbol]:[Industry]],2,FALSE),"-")</f>
        <v>-</v>
      </c>
      <c r="D1813" t="s">
        <v>278</v>
      </c>
      <c r="E1813">
        <v>457.8168</v>
      </c>
      <c r="F1813">
        <v>183.2</v>
      </c>
      <c r="G1813">
        <v>100.035036638786</v>
      </c>
      <c r="H1813">
        <v>-3.7476624930101199</v>
      </c>
      <c r="I1813">
        <v>-2.1016873775845499</v>
      </c>
      <c r="J1813">
        <v>1.8450960407646699</v>
      </c>
      <c r="K1813">
        <v>177.96965999691699</v>
      </c>
      <c r="M1813">
        <v>60.993718831290998</v>
      </c>
      <c r="N1813">
        <v>1.22459627329192</v>
      </c>
      <c r="O1813">
        <v>32.696506550218302</v>
      </c>
      <c r="P1813">
        <v>142.80980781974799</v>
      </c>
    </row>
    <row r="1814" spans="1:17" hidden="1" x14ac:dyDescent="0.3">
      <c r="A1814" t="s">
        <v>3784</v>
      </c>
      <c r="B1814" t="s">
        <v>3785</v>
      </c>
      <c r="C1814" t="str">
        <f>IFERROR(VLOOKUP(Table1[[#This Row],[Ticker]],[1]!Table1[[Symbol]:[Industry]],2,FALSE),"-")</f>
        <v>-</v>
      </c>
      <c r="D1814" t="s">
        <v>197</v>
      </c>
      <c r="E1814">
        <v>456.24599999999998</v>
      </c>
      <c r="F1814">
        <v>89.46</v>
      </c>
      <c r="G1814">
        <v>26.156818415838</v>
      </c>
      <c r="H1814">
        <v>-4.2959953205367496</v>
      </c>
      <c r="I1814">
        <v>-1.8380040288088699</v>
      </c>
      <c r="J1814">
        <v>-4.8521885241702298</v>
      </c>
      <c r="K1814">
        <v>91.714039311003802</v>
      </c>
      <c r="L1814">
        <v>85.818345460564601</v>
      </c>
      <c r="M1814">
        <v>36.598294594004201</v>
      </c>
      <c r="N1814">
        <v>1.51591028397647</v>
      </c>
      <c r="O1814">
        <v>40.733288620612498</v>
      </c>
      <c r="P1814">
        <v>82.571428571428498</v>
      </c>
      <c r="Q1814">
        <v>0.100349480749332</v>
      </c>
    </row>
    <row r="1815" spans="1:17" hidden="1" x14ac:dyDescent="0.3">
      <c r="A1815" t="s">
        <v>3786</v>
      </c>
      <c r="B1815" t="s">
        <v>3787</v>
      </c>
      <c r="C1815" t="str">
        <f>IFERROR(VLOOKUP(Table1[[#This Row],[Ticker]],[1]!Table1[[Symbol]:[Industry]],2,FALSE),"-")</f>
        <v>-</v>
      </c>
      <c r="D1815" t="s">
        <v>21</v>
      </c>
      <c r="E1815">
        <v>455.55442262700001</v>
      </c>
      <c r="F1815">
        <v>114.99</v>
      </c>
      <c r="G1815">
        <v>17.811696352492</v>
      </c>
      <c r="H1815">
        <v>13.990726695783801</v>
      </c>
      <c r="I1815">
        <v>19.610750382283999</v>
      </c>
      <c r="J1815">
        <v>17.874934828637201</v>
      </c>
      <c r="K1815">
        <v>104.423485864797</v>
      </c>
      <c r="L1815">
        <v>84.308946714174397</v>
      </c>
      <c r="M1815">
        <v>92.880795099107104</v>
      </c>
      <c r="N1815">
        <v>0.59030277326478897</v>
      </c>
      <c r="O1815">
        <v>11.2270632228889</v>
      </c>
      <c r="P1815">
        <v>101.383537653239</v>
      </c>
      <c r="Q1815">
        <v>6.7609983622903005E-2</v>
      </c>
    </row>
    <row r="1816" spans="1:17" hidden="1" x14ac:dyDescent="0.3">
      <c r="A1816" t="s">
        <v>3788</v>
      </c>
      <c r="B1816" t="s">
        <v>3789</v>
      </c>
      <c r="C1816" t="str">
        <f>IFERROR(VLOOKUP(Table1[[#This Row],[Ticker]],[1]!Table1[[Symbol]:[Industry]],2,FALSE),"-")</f>
        <v>-</v>
      </c>
      <c r="D1816" t="s">
        <v>542</v>
      </c>
      <c r="E1816">
        <v>455.158323464999</v>
      </c>
      <c r="F1816">
        <v>610.85</v>
      </c>
      <c r="G1816">
        <v>35.342926028308298</v>
      </c>
      <c r="H1816">
        <v>1.0040302022262799</v>
      </c>
      <c r="I1816">
        <v>52.017818733614298</v>
      </c>
      <c r="J1816">
        <v>-2.3330001279485</v>
      </c>
      <c r="K1816">
        <v>577.82903195058498</v>
      </c>
      <c r="L1816">
        <v>505.25254015153001</v>
      </c>
      <c r="M1816">
        <v>63.560338947315799</v>
      </c>
      <c r="N1816">
        <v>0.80278740090540002</v>
      </c>
      <c r="O1816">
        <v>9.0284030449373702</v>
      </c>
      <c r="P1816">
        <v>87.004439001989894</v>
      </c>
      <c r="Q1816">
        <v>2.4321552147741E-2</v>
      </c>
    </row>
    <row r="1817" spans="1:17" hidden="1" x14ac:dyDescent="0.3">
      <c r="A1817" t="s">
        <v>3790</v>
      </c>
      <c r="B1817" t="s">
        <v>3791</v>
      </c>
      <c r="C1817" t="str">
        <f>IFERROR(VLOOKUP(Table1[[#This Row],[Ticker]],[1]!Table1[[Symbol]:[Industry]],2,FALSE),"-")</f>
        <v>-</v>
      </c>
      <c r="D1817" t="s">
        <v>613</v>
      </c>
      <c r="E1817">
        <v>454.37599999999998</v>
      </c>
      <c r="F1817">
        <v>642.5</v>
      </c>
      <c r="G1817">
        <v>108.790566822887</v>
      </c>
      <c r="H1817">
        <v>55.635149608413201</v>
      </c>
      <c r="I1817">
        <v>125.09989891491</v>
      </c>
      <c r="J1817">
        <v>-8.8697854922622898</v>
      </c>
      <c r="K1817">
        <v>510.927369216839</v>
      </c>
      <c r="M1817">
        <v>53.972545009646097</v>
      </c>
      <c r="N1817">
        <v>1.1840779165784401</v>
      </c>
      <c r="O1817">
        <v>28.326848249027201</v>
      </c>
      <c r="P1817">
        <v>147.11538461538399</v>
      </c>
    </row>
    <row r="1818" spans="1:17" hidden="1" x14ac:dyDescent="0.3">
      <c r="A1818" t="s">
        <v>3792</v>
      </c>
      <c r="B1818" t="s">
        <v>3793</v>
      </c>
      <c r="C1818" t="str">
        <f>IFERROR(VLOOKUP(Table1[[#This Row],[Ticker]],[1]!Table1[[Symbol]:[Industry]],2,FALSE),"-")</f>
        <v>-</v>
      </c>
      <c r="D1818" t="s">
        <v>184</v>
      </c>
      <c r="E1818">
        <v>452.63162775000001</v>
      </c>
      <c r="F1818">
        <v>5.89</v>
      </c>
      <c r="G1818">
        <v>-85.569248726906693</v>
      </c>
      <c r="H1818">
        <v>-12.7381674603497</v>
      </c>
      <c r="I1818">
        <v>-55.046586901677998</v>
      </c>
      <c r="J1818">
        <v>-0.81663227494698998</v>
      </c>
      <c r="K1818">
        <v>6.5800109426977302</v>
      </c>
      <c r="L1818">
        <v>9.0481403644955201</v>
      </c>
      <c r="M1818">
        <v>38.410110384752599</v>
      </c>
      <c r="N1818">
        <v>3.62267646538952</v>
      </c>
      <c r="O1818">
        <v>163.157894736842</v>
      </c>
      <c r="P1818">
        <v>4.8042704626334496</v>
      </c>
      <c r="Q1818">
        <v>0.23077276520058401</v>
      </c>
    </row>
    <row r="1819" spans="1:17" hidden="1" x14ac:dyDescent="0.3">
      <c r="A1819" t="s">
        <v>3794</v>
      </c>
      <c r="B1819" t="s">
        <v>3795</v>
      </c>
      <c r="C1819" t="str">
        <f>IFERROR(VLOOKUP(Table1[[#This Row],[Ticker]],[1]!Table1[[Symbol]:[Industry]],2,FALSE),"-")</f>
        <v>-</v>
      </c>
      <c r="D1819" t="s">
        <v>197</v>
      </c>
      <c r="E1819">
        <v>452.40209226600001</v>
      </c>
      <c r="F1819">
        <v>27.98</v>
      </c>
      <c r="G1819">
        <v>43.018339050660103</v>
      </c>
      <c r="H1819">
        <v>-5.5550606529064401</v>
      </c>
      <c r="I1819">
        <v>-25.202493727907299</v>
      </c>
      <c r="J1819">
        <v>-8.1891947108005692</v>
      </c>
      <c r="K1819">
        <v>28.670758032146299</v>
      </c>
      <c r="L1819">
        <v>28.936936083417201</v>
      </c>
      <c r="M1819">
        <v>50.9817492101282</v>
      </c>
      <c r="N1819">
        <v>1.48275103922149</v>
      </c>
      <c r="O1819">
        <v>91.208005718370202</v>
      </c>
      <c r="P1819">
        <v>73.250773993807996</v>
      </c>
      <c r="Q1819">
        <v>4.3156060380051001E-2</v>
      </c>
    </row>
    <row r="1820" spans="1:17" hidden="1" x14ac:dyDescent="0.3">
      <c r="A1820" t="s">
        <v>3796</v>
      </c>
      <c r="B1820" t="s">
        <v>3797</v>
      </c>
      <c r="C1820" t="str">
        <f>IFERROR(VLOOKUP(Table1[[#This Row],[Ticker]],[1]!Table1[[Symbol]:[Industry]],2,FALSE),"-")</f>
        <v>-</v>
      </c>
      <c r="D1820" t="s">
        <v>49</v>
      </c>
      <c r="E1820">
        <v>452.11500000000001</v>
      </c>
      <c r="F1820">
        <v>334.9</v>
      </c>
      <c r="G1820">
        <v>27.031207936723199</v>
      </c>
      <c r="H1820">
        <v>13.519333244414399</v>
      </c>
      <c r="I1820">
        <v>10.3931239415652</v>
      </c>
      <c r="J1820">
        <v>-3.69549363667947</v>
      </c>
      <c r="K1820">
        <v>299.322090980165</v>
      </c>
      <c r="L1820">
        <v>272.55780790094201</v>
      </c>
      <c r="M1820">
        <v>68.858125923194606</v>
      </c>
      <c r="N1820">
        <v>1.77612113337227</v>
      </c>
      <c r="O1820">
        <v>5.8375634517766599</v>
      </c>
      <c r="P1820">
        <v>56.495327102803699</v>
      </c>
    </row>
    <row r="1821" spans="1:17" hidden="1" x14ac:dyDescent="0.3">
      <c r="A1821" t="s">
        <v>3798</v>
      </c>
      <c r="B1821" t="s">
        <v>3799</v>
      </c>
      <c r="C1821" t="str">
        <f>IFERROR(VLOOKUP(Table1[[#This Row],[Ticker]],[1]!Table1[[Symbol]:[Industry]],2,FALSE),"-")</f>
        <v>-</v>
      </c>
      <c r="D1821" t="s">
        <v>267</v>
      </c>
      <c r="E1821">
        <v>451.49030937499998</v>
      </c>
      <c r="F1821">
        <v>346.85</v>
      </c>
      <c r="G1821">
        <v>141.48740373147101</v>
      </c>
      <c r="H1821">
        <v>9.9680981281164307</v>
      </c>
      <c r="I1821">
        <v>-2.5975588104798302</v>
      </c>
      <c r="J1821">
        <v>7.6237905950060698</v>
      </c>
      <c r="K1821">
        <v>284.98601041504998</v>
      </c>
      <c r="L1821">
        <v>259.46810208532202</v>
      </c>
      <c r="M1821">
        <v>84.016021418176607</v>
      </c>
      <c r="N1821">
        <v>1.7918478434888401</v>
      </c>
      <c r="O1821">
        <v>6.54461582816778</v>
      </c>
      <c r="P1821">
        <v>177.25819344524299</v>
      </c>
      <c r="Q1821">
        <v>9.7171185136488994E-2</v>
      </c>
    </row>
    <row r="1822" spans="1:17" hidden="1" x14ac:dyDescent="0.3">
      <c r="A1822" t="s">
        <v>3800</v>
      </c>
      <c r="B1822" t="s">
        <v>3801</v>
      </c>
      <c r="C1822" t="str">
        <f>IFERROR(VLOOKUP(Table1[[#This Row],[Ticker]],[1]!Table1[[Symbol]:[Industry]],2,FALSE),"-")</f>
        <v>-</v>
      </c>
      <c r="D1822" t="s">
        <v>836</v>
      </c>
      <c r="E1822">
        <v>450.28800000000001</v>
      </c>
      <c r="F1822">
        <v>1416</v>
      </c>
      <c r="G1822">
        <v>-24.152790067313902</v>
      </c>
      <c r="H1822">
        <v>-10.5429522074595</v>
      </c>
      <c r="I1822">
        <v>-13.9182792967773</v>
      </c>
      <c r="J1822">
        <v>-1.40424697401065</v>
      </c>
      <c r="K1822">
        <v>1457.70385068475</v>
      </c>
      <c r="L1822">
        <v>1448.4108666290299</v>
      </c>
      <c r="M1822">
        <v>45.046460658901402</v>
      </c>
      <c r="N1822">
        <v>1.18466174743513</v>
      </c>
      <c r="O1822">
        <v>27.118644067796598</v>
      </c>
      <c r="P1822">
        <v>9.7249128244866405</v>
      </c>
      <c r="Q1822">
        <v>0.15468093870530999</v>
      </c>
    </row>
    <row r="1823" spans="1:17" hidden="1" x14ac:dyDescent="0.3">
      <c r="A1823" t="s">
        <v>3802</v>
      </c>
      <c r="B1823" t="s">
        <v>3803</v>
      </c>
      <c r="C1823" t="str">
        <f>IFERROR(VLOOKUP(Table1[[#This Row],[Ticker]],[1]!Table1[[Symbol]:[Industry]],2,FALSE),"-")</f>
        <v>-</v>
      </c>
      <c r="D1823" t="s">
        <v>1514</v>
      </c>
      <c r="E1823">
        <v>450.04022411800003</v>
      </c>
      <c r="F1823">
        <v>83.26</v>
      </c>
      <c r="G1823">
        <v>2.3280303913112999</v>
      </c>
      <c r="H1823">
        <v>1.4037236624807501</v>
      </c>
      <c r="I1823">
        <v>-29.334578172627399</v>
      </c>
      <c r="J1823">
        <v>-7.6415729944704296</v>
      </c>
      <c r="K1823">
        <v>83.262671008917906</v>
      </c>
      <c r="L1823">
        <v>83.337886555984994</v>
      </c>
      <c r="M1823">
        <v>42.933792784157603</v>
      </c>
      <c r="N1823">
        <v>1.16937164446359</v>
      </c>
      <c r="O1823">
        <v>36.920490031227402</v>
      </c>
      <c r="P1823">
        <v>30.5015673981191</v>
      </c>
      <c r="Q1823">
        <v>8.9545418230531998E-2</v>
      </c>
    </row>
    <row r="1824" spans="1:17" hidden="1" x14ac:dyDescent="0.3">
      <c r="A1824" t="s">
        <v>3804</v>
      </c>
      <c r="B1824" t="s">
        <v>3805</v>
      </c>
      <c r="C1824" t="str">
        <f>IFERROR(VLOOKUP(Table1[[#This Row],[Ticker]],[1]!Table1[[Symbol]:[Industry]],2,FALSE),"-")</f>
        <v>-</v>
      </c>
      <c r="D1824" t="s">
        <v>21</v>
      </c>
      <c r="E1824">
        <v>449.34860265600003</v>
      </c>
      <c r="F1824">
        <v>145.96</v>
      </c>
      <c r="G1824">
        <v>14.262649009876</v>
      </c>
      <c r="H1824">
        <v>27.514351445607701</v>
      </c>
      <c r="I1824">
        <v>-3.66904298656116</v>
      </c>
      <c r="J1824">
        <v>12.690488649777601</v>
      </c>
      <c r="K1824">
        <v>122.978241839349</v>
      </c>
      <c r="L1824">
        <v>121.839425733403</v>
      </c>
      <c r="M1824">
        <v>78.364999878333805</v>
      </c>
      <c r="N1824">
        <v>2.8895826426275701</v>
      </c>
      <c r="O1824">
        <v>15.100027404768401</v>
      </c>
      <c r="P1824">
        <v>58.479913137893597</v>
      </c>
      <c r="Q1824">
        <v>5.7932020793929999E-3</v>
      </c>
    </row>
    <row r="1825" spans="1:17" hidden="1" x14ac:dyDescent="0.3">
      <c r="A1825" t="s">
        <v>3806</v>
      </c>
      <c r="B1825" t="s">
        <v>3807</v>
      </c>
      <c r="C1825" t="str">
        <f>IFERROR(VLOOKUP(Table1[[#This Row],[Ticker]],[1]!Table1[[Symbol]:[Industry]],2,FALSE),"-")</f>
        <v>-</v>
      </c>
      <c r="D1825" t="s">
        <v>613</v>
      </c>
      <c r="E1825">
        <v>448.72500000000002</v>
      </c>
      <c r="F1825">
        <v>115.8</v>
      </c>
      <c r="G1825">
        <v>-46.112819706062901</v>
      </c>
      <c r="H1825">
        <v>-4.1391606902205703E-2</v>
      </c>
      <c r="I1825">
        <v>-17.682139190868199</v>
      </c>
      <c r="J1825">
        <v>-4.1048257315614904</v>
      </c>
      <c r="K1825">
        <v>116.94617402332899</v>
      </c>
      <c r="L1825">
        <v>121.221833381436</v>
      </c>
      <c r="M1825">
        <v>40.002989774025501</v>
      </c>
      <c r="N1825">
        <v>0.82259801142175704</v>
      </c>
      <c r="O1825">
        <v>33.506044905008601</v>
      </c>
      <c r="P1825">
        <v>14.370370370370299</v>
      </c>
      <c r="Q1825">
        <v>0.12986436263916001</v>
      </c>
    </row>
    <row r="1826" spans="1:17" hidden="1" x14ac:dyDescent="0.3">
      <c r="A1826" t="s">
        <v>3808</v>
      </c>
      <c r="B1826" t="s">
        <v>3809</v>
      </c>
      <c r="C1826" t="str">
        <f>IFERROR(VLOOKUP(Table1[[#This Row],[Ticker]],[1]!Table1[[Symbol]:[Industry]],2,FALSE),"-")</f>
        <v>-</v>
      </c>
      <c r="D1826" t="s">
        <v>154</v>
      </c>
      <c r="E1826">
        <v>447.84237150000001</v>
      </c>
      <c r="F1826">
        <v>61.5</v>
      </c>
      <c r="G1826">
        <v>220.90020859354601</v>
      </c>
      <c r="H1826">
        <v>-10.2130993583683</v>
      </c>
      <c r="I1826">
        <v>104.411599430799</v>
      </c>
      <c r="J1826">
        <v>-7.6717002165244903</v>
      </c>
      <c r="K1826">
        <v>57.5378478847324</v>
      </c>
      <c r="L1826">
        <v>40.655815151071998</v>
      </c>
      <c r="M1826">
        <v>31.526227905974899</v>
      </c>
      <c r="N1826">
        <v>0.38485455329712798</v>
      </c>
      <c r="O1826">
        <v>18.487804878048799</v>
      </c>
      <c r="P1826">
        <v>299.35064935064901</v>
      </c>
      <c r="Q1826">
        <v>0.11219865007726</v>
      </c>
    </row>
    <row r="1827" spans="1:17" hidden="1" x14ac:dyDescent="0.3">
      <c r="A1827" t="s">
        <v>3810</v>
      </c>
      <c r="B1827" t="s">
        <v>3811</v>
      </c>
      <c r="C1827" t="str">
        <f>IFERROR(VLOOKUP(Table1[[#This Row],[Ticker]],[1]!Table1[[Symbol]:[Industry]],2,FALSE),"-")</f>
        <v>-</v>
      </c>
      <c r="E1827">
        <v>447.36785192799999</v>
      </c>
      <c r="F1827">
        <v>94.91</v>
      </c>
      <c r="G1827">
        <v>-66.959302355552595</v>
      </c>
      <c r="H1827">
        <v>-13.039488008129</v>
      </c>
      <c r="I1827">
        <v>-47.080033188482098</v>
      </c>
      <c r="J1827">
        <v>-7.3520870997519703</v>
      </c>
      <c r="K1827">
        <v>99.059690764687005</v>
      </c>
      <c r="L1827">
        <v>122.60594142694001</v>
      </c>
      <c r="M1827">
        <v>58.687197011131303</v>
      </c>
      <c r="N1827">
        <v>0.81505461550665903</v>
      </c>
      <c r="O1827">
        <v>86.492466547255304</v>
      </c>
      <c r="P1827">
        <v>18.6374999999999</v>
      </c>
      <c r="Q1827">
        <v>-2.7092214985061001E-2</v>
      </c>
    </row>
    <row r="1828" spans="1:17" hidden="1" x14ac:dyDescent="0.3">
      <c r="A1828" t="s">
        <v>3812</v>
      </c>
      <c r="B1828" t="s">
        <v>3813</v>
      </c>
      <c r="C1828" t="str">
        <f>IFERROR(VLOOKUP(Table1[[#This Row],[Ticker]],[1]!Table1[[Symbol]:[Industry]],2,FALSE),"-")</f>
        <v>-</v>
      </c>
      <c r="D1828" t="s">
        <v>391</v>
      </c>
      <c r="E1828">
        <v>447.24092305200003</v>
      </c>
      <c r="F1828">
        <v>4.12</v>
      </c>
      <c r="G1828">
        <v>25.594096398371299</v>
      </c>
      <c r="H1828">
        <v>-12.647428909719601</v>
      </c>
      <c r="I1828">
        <v>-6.5356074418331298</v>
      </c>
      <c r="J1828">
        <v>-12.683005085525799</v>
      </c>
      <c r="K1828">
        <v>4.4515457758334298</v>
      </c>
      <c r="L1828">
        <v>4.3052391917036203</v>
      </c>
      <c r="M1828">
        <v>31.0768721382839</v>
      </c>
      <c r="N1828">
        <v>1.0750629201180999</v>
      </c>
      <c r="O1828">
        <v>69.174757281553298</v>
      </c>
      <c r="P1828">
        <v>57.071797892532203</v>
      </c>
      <c r="Q1828">
        <v>8.9160930735550994E-2</v>
      </c>
    </row>
    <row r="1829" spans="1:17" hidden="1" x14ac:dyDescent="0.3">
      <c r="A1829" t="s">
        <v>3814</v>
      </c>
      <c r="B1829" t="s">
        <v>3815</v>
      </c>
      <c r="C1829" t="str">
        <f>IFERROR(VLOOKUP(Table1[[#This Row],[Ticker]],[1]!Table1[[Symbol]:[Industry]],2,FALSE),"-")</f>
        <v>-</v>
      </c>
      <c r="D1829" t="s">
        <v>1626</v>
      </c>
      <c r="E1829">
        <v>445.99729350600001</v>
      </c>
      <c r="F1829">
        <v>159.66</v>
      </c>
      <c r="G1829">
        <v>28.8294427887712</v>
      </c>
      <c r="H1829">
        <v>14.8844535596009</v>
      </c>
      <c r="I1829">
        <v>10.569166688378299</v>
      </c>
      <c r="J1829">
        <v>-5.7252958792627604</v>
      </c>
      <c r="K1829">
        <v>145.57955558630999</v>
      </c>
      <c r="L1829">
        <v>131.785522908844</v>
      </c>
      <c r="M1829">
        <v>55.885521196073199</v>
      </c>
      <c r="N1829">
        <v>0.67745067303735895</v>
      </c>
      <c r="O1829">
        <v>12.5203557559814</v>
      </c>
      <c r="P1829">
        <v>56.452719255266999</v>
      </c>
      <c r="Q1829">
        <v>-3.5416974956337999E-2</v>
      </c>
    </row>
    <row r="1830" spans="1:17" hidden="1" x14ac:dyDescent="0.3">
      <c r="A1830" t="s">
        <v>3816</v>
      </c>
      <c r="B1830" t="s">
        <v>3817</v>
      </c>
      <c r="C1830" t="str">
        <f>IFERROR(VLOOKUP(Table1[[#This Row],[Ticker]],[1]!Table1[[Symbol]:[Industry]],2,FALSE),"-")</f>
        <v>-</v>
      </c>
      <c r="D1830" t="s">
        <v>998</v>
      </c>
      <c r="E1830">
        <v>445.22695684799902</v>
      </c>
      <c r="F1830">
        <v>4.08</v>
      </c>
      <c r="G1830">
        <v>15.414195190035</v>
      </c>
      <c r="H1830">
        <v>3.8959339221387599</v>
      </c>
      <c r="I1830">
        <v>7.5581462241630497</v>
      </c>
      <c r="J1830">
        <v>-12.3001422166067</v>
      </c>
      <c r="K1830">
        <v>3.9896100889631398</v>
      </c>
      <c r="L1830">
        <v>3.91942588307387</v>
      </c>
      <c r="M1830">
        <v>47.4547061932902</v>
      </c>
      <c r="N1830">
        <v>2.1284994568211002</v>
      </c>
      <c r="O1830">
        <v>85.422885856656407</v>
      </c>
      <c r="P1830">
        <v>56.704517025193297</v>
      </c>
      <c r="Q1830">
        <v>0.14625880016696099</v>
      </c>
    </row>
    <row r="1831" spans="1:17" hidden="1" x14ac:dyDescent="0.3">
      <c r="A1831" t="s">
        <v>3818</v>
      </c>
      <c r="B1831" t="s">
        <v>3819</v>
      </c>
      <c r="C1831" t="str">
        <f>IFERROR(VLOOKUP(Table1[[#This Row],[Ticker]],[1]!Table1[[Symbol]:[Industry]],2,FALSE),"-")</f>
        <v>-</v>
      </c>
      <c r="D1831" t="s">
        <v>613</v>
      </c>
      <c r="E1831">
        <v>444.89369785600002</v>
      </c>
      <c r="F1831">
        <v>55.36</v>
      </c>
      <c r="G1831">
        <v>-24.0850938018501</v>
      </c>
      <c r="H1831">
        <v>-4.7417576919279698</v>
      </c>
      <c r="I1831">
        <v>-17.750174987794601</v>
      </c>
      <c r="J1831">
        <v>-2.2579278608729099</v>
      </c>
      <c r="K1831">
        <v>55.808326786912097</v>
      </c>
      <c r="L1831">
        <v>57.130740346802803</v>
      </c>
      <c r="M1831">
        <v>51.402110481407398</v>
      </c>
      <c r="N1831">
        <v>1.1452613872589199</v>
      </c>
      <c r="O1831">
        <v>35.296242774566402</v>
      </c>
      <c r="P1831">
        <v>10.941883767535</v>
      </c>
      <c r="Q1831">
        <v>-4.5540222957409998E-3</v>
      </c>
    </row>
    <row r="1832" spans="1:17" hidden="1" x14ac:dyDescent="0.3">
      <c r="A1832" t="s">
        <v>3820</v>
      </c>
      <c r="B1832" t="s">
        <v>3821</v>
      </c>
      <c r="C1832" t="str">
        <f>IFERROR(VLOOKUP(Table1[[#This Row],[Ticker]],[1]!Table1[[Symbol]:[Industry]],2,FALSE),"-")</f>
        <v>-</v>
      </c>
      <c r="D1832" t="s">
        <v>998</v>
      </c>
      <c r="E1832">
        <v>444.35562525</v>
      </c>
      <c r="F1832">
        <v>177.75</v>
      </c>
      <c r="G1832">
        <v>20.952954918886</v>
      </c>
      <c r="H1832">
        <v>31.510395345918099</v>
      </c>
      <c r="I1832">
        <v>19.9716937867057</v>
      </c>
      <c r="J1832">
        <v>8.7411072827925604</v>
      </c>
      <c r="K1832">
        <v>143.41403001724299</v>
      </c>
      <c r="L1832">
        <v>137.44508332951801</v>
      </c>
      <c r="M1832">
        <v>69.243115899696093</v>
      </c>
      <c r="N1832">
        <v>3.04454870420017</v>
      </c>
      <c r="O1832">
        <v>11.9549929676511</v>
      </c>
      <c r="P1832">
        <v>58.705357142857103</v>
      </c>
      <c r="Q1832">
        <v>1.3556399390055001E-2</v>
      </c>
    </row>
    <row r="1833" spans="1:17" hidden="1" x14ac:dyDescent="0.3">
      <c r="A1833" t="s">
        <v>3822</v>
      </c>
      <c r="B1833" t="s">
        <v>3823</v>
      </c>
      <c r="C1833" t="str">
        <f>IFERROR(VLOOKUP(Table1[[#This Row],[Ticker]],[1]!Table1[[Symbol]:[Industry]],2,FALSE),"-")</f>
        <v>-</v>
      </c>
      <c r="E1833">
        <v>442.39532211</v>
      </c>
      <c r="F1833">
        <v>258.64999999999998</v>
      </c>
      <c r="G1833">
        <v>445.044791419653</v>
      </c>
      <c r="H1833">
        <v>22.440455146225599</v>
      </c>
      <c r="I1833">
        <v>64.515427080438997</v>
      </c>
      <c r="J1833">
        <v>5.3320163737016504</v>
      </c>
      <c r="K1833">
        <v>216.590118520293</v>
      </c>
      <c r="L1833">
        <v>174.47233297486699</v>
      </c>
      <c r="M1833">
        <v>73.121842896952501</v>
      </c>
      <c r="N1833">
        <v>1.99746606334841</v>
      </c>
      <c r="O1833">
        <v>21.399574714865601</v>
      </c>
      <c r="P1833">
        <v>476.914498141264</v>
      </c>
    </row>
    <row r="1834" spans="1:17" hidden="1" x14ac:dyDescent="0.3">
      <c r="A1834" t="s">
        <v>3824</v>
      </c>
      <c r="B1834" t="s">
        <v>3825</v>
      </c>
      <c r="C1834" t="str">
        <f>IFERROR(VLOOKUP(Table1[[#This Row],[Ticker]],[1]!Table1[[Symbol]:[Industry]],2,FALSE),"-")</f>
        <v>-</v>
      </c>
      <c r="D1834" t="s">
        <v>140</v>
      </c>
      <c r="E1834">
        <v>442.34539650599999</v>
      </c>
      <c r="F1834">
        <v>129.09</v>
      </c>
      <c r="G1834">
        <v>23.809500519748202</v>
      </c>
      <c r="H1834">
        <v>-2.4119277130813601</v>
      </c>
      <c r="I1834">
        <v>-16.056185666930698</v>
      </c>
      <c r="J1834">
        <v>-3.2379487196357202</v>
      </c>
      <c r="K1834">
        <v>127.21950498278601</v>
      </c>
      <c r="L1834">
        <v>123.45964115547299</v>
      </c>
      <c r="M1834">
        <v>44.758695816106901</v>
      </c>
      <c r="N1834">
        <v>1.23043691435334</v>
      </c>
      <c r="O1834">
        <v>43.233403052134101</v>
      </c>
      <c r="Q1834">
        <v>8.2206314780168002E-2</v>
      </c>
    </row>
    <row r="1835" spans="1:17" hidden="1" x14ac:dyDescent="0.3">
      <c r="A1835" t="s">
        <v>3826</v>
      </c>
      <c r="B1835" t="s">
        <v>3827</v>
      </c>
      <c r="C1835" t="str">
        <f>IFERROR(VLOOKUP(Table1[[#This Row],[Ticker]],[1]!Table1[[Symbol]:[Industry]],2,FALSE),"-")</f>
        <v>-</v>
      </c>
      <c r="D1835" t="s">
        <v>3828</v>
      </c>
      <c r="E1835">
        <v>442.12867334999999</v>
      </c>
      <c r="F1835">
        <v>859.95</v>
      </c>
      <c r="G1835">
        <v>49.6618437699845</v>
      </c>
      <c r="H1835">
        <v>24.543786682874899</v>
      </c>
      <c r="I1835">
        <v>62.606184923709399</v>
      </c>
      <c r="J1835">
        <v>0.75256999848063899</v>
      </c>
      <c r="K1835">
        <v>722.59389964647005</v>
      </c>
      <c r="L1835">
        <v>584.153308350251</v>
      </c>
      <c r="M1835">
        <v>70.768839346222407</v>
      </c>
      <c r="N1835">
        <v>0.80545454545454498</v>
      </c>
      <c r="O1835">
        <v>1.75010175010175</v>
      </c>
      <c r="P1835">
        <v>94.646899049343602</v>
      </c>
      <c r="Q1835">
        <v>0.20335944935467701</v>
      </c>
    </row>
    <row r="1836" spans="1:17" hidden="1" x14ac:dyDescent="0.3">
      <c r="A1836" t="s">
        <v>3829</v>
      </c>
      <c r="B1836" t="s">
        <v>3830</v>
      </c>
      <c r="C1836" t="str">
        <f>IFERROR(VLOOKUP(Table1[[#This Row],[Ticker]],[1]!Table1[[Symbol]:[Industry]],2,FALSE),"-")</f>
        <v>-</v>
      </c>
      <c r="D1836" t="s">
        <v>278</v>
      </c>
      <c r="E1836">
        <v>441.52061594399999</v>
      </c>
      <c r="F1836">
        <v>81.36</v>
      </c>
      <c r="G1836">
        <v>-11.577203714469899</v>
      </c>
      <c r="H1836">
        <v>-2.9455407322391101</v>
      </c>
      <c r="I1836">
        <v>-9.6546146229854806</v>
      </c>
      <c r="J1836">
        <v>-12.572933007625601</v>
      </c>
      <c r="K1836">
        <v>77.189836335852902</v>
      </c>
      <c r="L1836">
        <v>77.649878326196898</v>
      </c>
      <c r="M1836">
        <v>52.937794618970997</v>
      </c>
      <c r="N1836">
        <v>2.3176458255796302</v>
      </c>
      <c r="O1836">
        <v>20.083579154375599</v>
      </c>
      <c r="P1836">
        <v>23.272727272727199</v>
      </c>
      <c r="Q1836">
        <v>-5.5440887429297002E-2</v>
      </c>
    </row>
    <row r="1837" spans="1:17" hidden="1" x14ac:dyDescent="0.3">
      <c r="A1837" t="s">
        <v>3831</v>
      </c>
      <c r="B1837" t="s">
        <v>3832</v>
      </c>
      <c r="C1837" t="str">
        <f>IFERROR(VLOOKUP(Table1[[#This Row],[Ticker]],[1]!Table1[[Symbol]:[Industry]],2,FALSE),"-")</f>
        <v>-</v>
      </c>
      <c r="D1837" t="s">
        <v>459</v>
      </c>
      <c r="E1837">
        <v>441.3</v>
      </c>
      <c r="F1837">
        <v>588.4</v>
      </c>
      <c r="G1837">
        <v>21.5049871115407</v>
      </c>
      <c r="H1837">
        <v>-7.8432833967621498</v>
      </c>
      <c r="I1837">
        <v>-35.856531973247698</v>
      </c>
      <c r="J1837">
        <v>-2.62908857036801</v>
      </c>
      <c r="K1837">
        <v>596.088386704914</v>
      </c>
      <c r="L1837">
        <v>592.82890184056203</v>
      </c>
      <c r="M1837">
        <v>56.439183085661199</v>
      </c>
      <c r="N1837">
        <v>0.61039988323359495</v>
      </c>
      <c r="O1837">
        <v>45.785180149558101</v>
      </c>
      <c r="Q1837">
        <v>5.7866608135479997E-3</v>
      </c>
    </row>
    <row r="1838" spans="1:17" hidden="1" x14ac:dyDescent="0.3">
      <c r="A1838" t="s">
        <v>3833</v>
      </c>
      <c r="B1838" t="s">
        <v>3834</v>
      </c>
      <c r="C1838" t="str">
        <f>IFERROR(VLOOKUP(Table1[[#This Row],[Ticker]],[1]!Table1[[Symbol]:[Industry]],2,FALSE),"-")</f>
        <v>-</v>
      </c>
      <c r="D1838" t="s">
        <v>498</v>
      </c>
      <c r="E1838">
        <v>437.63371999999998</v>
      </c>
      <c r="F1838">
        <v>180.2</v>
      </c>
      <c r="G1838">
        <v>-24.316283773324301</v>
      </c>
      <c r="H1838">
        <v>-15.4136978749838</v>
      </c>
      <c r="I1838">
        <v>-8.0069516813014605</v>
      </c>
      <c r="J1838">
        <v>-1.8947595825824901</v>
      </c>
      <c r="K1838">
        <v>207.32066066181901</v>
      </c>
      <c r="M1838">
        <v>44.184066235577802</v>
      </c>
      <c r="O1838">
        <v>84.073251942286305</v>
      </c>
      <c r="P1838">
        <v>21.305957590037</v>
      </c>
    </row>
    <row r="1839" spans="1:17" hidden="1" x14ac:dyDescent="0.3">
      <c r="A1839" t="s">
        <v>3835</v>
      </c>
      <c r="B1839" t="s">
        <v>3836</v>
      </c>
      <c r="C1839" t="str">
        <f>IFERROR(VLOOKUP(Table1[[#This Row],[Ticker]],[1]!Table1[[Symbol]:[Industry]],2,FALSE),"-")</f>
        <v>-</v>
      </c>
      <c r="D1839" t="s">
        <v>535</v>
      </c>
      <c r="E1839">
        <v>435.79847386499898</v>
      </c>
      <c r="F1839">
        <v>249.05</v>
      </c>
      <c r="G1839">
        <v>150.164803697124</v>
      </c>
      <c r="H1839">
        <v>34.142471947110302</v>
      </c>
      <c r="I1839">
        <v>48.584821730190797</v>
      </c>
      <c r="J1839">
        <v>-0.105913224298764</v>
      </c>
      <c r="K1839">
        <v>213.18281119236201</v>
      </c>
      <c r="L1839">
        <v>175.78661892583099</v>
      </c>
      <c r="M1839">
        <v>63.212882732533103</v>
      </c>
      <c r="N1839">
        <v>1.3545733214674101</v>
      </c>
      <c r="O1839">
        <v>15.8803453121863</v>
      </c>
      <c r="P1839">
        <v>185.54230681036401</v>
      </c>
      <c r="Q1839">
        <v>0.101805379729536</v>
      </c>
    </row>
    <row r="1840" spans="1:17" hidden="1" x14ac:dyDescent="0.3">
      <c r="A1840" t="s">
        <v>3837</v>
      </c>
      <c r="B1840" t="s">
        <v>3838</v>
      </c>
      <c r="C1840" t="str">
        <f>IFERROR(VLOOKUP(Table1[[#This Row],[Ticker]],[1]!Table1[[Symbol]:[Industry]],2,FALSE),"-")</f>
        <v>-</v>
      </c>
      <c r="D1840" t="s">
        <v>391</v>
      </c>
      <c r="E1840">
        <v>435.61</v>
      </c>
      <c r="F1840">
        <v>622.29999999999995</v>
      </c>
      <c r="G1840">
        <v>318.73775142123498</v>
      </c>
      <c r="H1840">
        <v>-5.37725219773505</v>
      </c>
      <c r="I1840">
        <v>27.734175207723698</v>
      </c>
      <c r="J1840">
        <v>-2.63332000929385</v>
      </c>
      <c r="K1840">
        <v>593.72142974930796</v>
      </c>
      <c r="L1840">
        <v>484.58512575523099</v>
      </c>
      <c r="M1840">
        <v>56.679561530684502</v>
      </c>
      <c r="N1840">
        <v>1.5142560149626001</v>
      </c>
      <c r="O1840">
        <v>5.39932508436444</v>
      </c>
      <c r="P1840">
        <v>379.24528301886699</v>
      </c>
      <c r="Q1840">
        <v>0.17550216557346099</v>
      </c>
    </row>
    <row r="1841" spans="1:17" hidden="1" x14ac:dyDescent="0.3">
      <c r="A1841" t="s">
        <v>3839</v>
      </c>
      <c r="B1841" t="s">
        <v>3840</v>
      </c>
      <c r="C1841" t="str">
        <f>IFERROR(VLOOKUP(Table1[[#This Row],[Ticker]],[1]!Table1[[Symbol]:[Industry]],2,FALSE),"-")</f>
        <v>-</v>
      </c>
      <c r="D1841" t="s">
        <v>613</v>
      </c>
      <c r="E1841">
        <v>434.033531262</v>
      </c>
      <c r="F1841">
        <v>232.38</v>
      </c>
      <c r="G1841">
        <v>14.922033529697099</v>
      </c>
      <c r="H1841">
        <v>14.655933922138701</v>
      </c>
      <c r="I1841">
        <v>21.374683320536299</v>
      </c>
      <c r="J1841">
        <v>6.7209052625905397</v>
      </c>
      <c r="K1841">
        <v>207.291891890996</v>
      </c>
      <c r="L1841">
        <v>191.38362117547001</v>
      </c>
      <c r="M1841">
        <v>68.5616491327239</v>
      </c>
      <c r="N1841">
        <v>1.5068753112044799</v>
      </c>
      <c r="O1841">
        <v>6.3774851536276804</v>
      </c>
      <c r="P1841">
        <v>67.119741100323594</v>
      </c>
      <c r="Q1841">
        <v>5.0690922663019E-2</v>
      </c>
    </row>
    <row r="1842" spans="1:17" hidden="1" x14ac:dyDescent="0.3">
      <c r="A1842" t="s">
        <v>3841</v>
      </c>
      <c r="B1842" t="s">
        <v>3842</v>
      </c>
      <c r="C1842" t="str">
        <f>IFERROR(VLOOKUP(Table1[[#This Row],[Ticker]],[1]!Table1[[Symbol]:[Industry]],2,FALSE),"-")</f>
        <v>-</v>
      </c>
      <c r="D1842" t="s">
        <v>129</v>
      </c>
      <c r="E1842">
        <v>433.57640099999998</v>
      </c>
      <c r="F1842">
        <v>236.1</v>
      </c>
      <c r="G1842">
        <v>54.154406962847403</v>
      </c>
      <c r="H1842">
        <v>-1.32628830008345</v>
      </c>
      <c r="I1842">
        <v>18.9448000238338</v>
      </c>
      <c r="J1842">
        <v>-3.2083233290584201</v>
      </c>
      <c r="K1842">
        <v>244.28001557861199</v>
      </c>
      <c r="L1842">
        <v>214.50824701817101</v>
      </c>
      <c r="M1842">
        <v>49.963835526335203</v>
      </c>
      <c r="N1842">
        <v>0.34879894491179197</v>
      </c>
      <c r="O1842">
        <v>35.091063108852097</v>
      </c>
      <c r="P1842">
        <v>90.403225806451601</v>
      </c>
      <c r="Q1842">
        <v>9.9461221606519004E-2</v>
      </c>
    </row>
    <row r="1843" spans="1:17" hidden="1" x14ac:dyDescent="0.3">
      <c r="A1843" t="s">
        <v>3843</v>
      </c>
      <c r="B1843" t="s">
        <v>3844</v>
      </c>
      <c r="C1843" t="str">
        <f>IFERROR(VLOOKUP(Table1[[#This Row],[Ticker]],[1]!Table1[[Symbol]:[Industry]],2,FALSE),"-")</f>
        <v>-</v>
      </c>
      <c r="D1843" t="s">
        <v>1152</v>
      </c>
      <c r="E1843">
        <v>433.08918562999997</v>
      </c>
      <c r="F1843">
        <v>206.74</v>
      </c>
      <c r="G1843">
        <v>68.941399441805601</v>
      </c>
      <c r="H1843">
        <v>2.4468929682766598</v>
      </c>
      <c r="I1843">
        <v>13.215634080511601</v>
      </c>
      <c r="J1843">
        <v>-9.9069009798291798</v>
      </c>
      <c r="K1843">
        <v>201.89155288093801</v>
      </c>
      <c r="L1843">
        <v>171.768648210187</v>
      </c>
      <c r="M1843">
        <v>41.683833351061701</v>
      </c>
      <c r="N1843">
        <v>1.2798333584480599</v>
      </c>
      <c r="O1843">
        <v>22.811260520460401</v>
      </c>
      <c r="P1843">
        <v>114.683281412253</v>
      </c>
      <c r="Q1843">
        <v>8.5869470262689998E-2</v>
      </c>
    </row>
    <row r="1844" spans="1:17" hidden="1" x14ac:dyDescent="0.3">
      <c r="A1844" t="s">
        <v>3845</v>
      </c>
      <c r="B1844" t="s">
        <v>3846</v>
      </c>
      <c r="C1844" t="str">
        <f>IFERROR(VLOOKUP(Table1[[#This Row],[Ticker]],[1]!Table1[[Symbol]:[Industry]],2,FALSE),"-")</f>
        <v>-</v>
      </c>
      <c r="E1844">
        <v>431.79655629600001</v>
      </c>
      <c r="F1844">
        <v>54.81</v>
      </c>
      <c r="G1844">
        <v>-14.471528954545199</v>
      </c>
      <c r="H1844">
        <v>-4.2445295359717603</v>
      </c>
      <c r="I1844">
        <v>-37.148593234888303</v>
      </c>
      <c r="J1844">
        <v>-6.21216374524482</v>
      </c>
      <c r="K1844">
        <v>55.600818496853002</v>
      </c>
      <c r="L1844">
        <v>58.284953772697797</v>
      </c>
      <c r="M1844">
        <v>41.697262378563501</v>
      </c>
      <c r="N1844">
        <v>1.29477686857033</v>
      </c>
      <c r="O1844">
        <v>50.519978106185</v>
      </c>
      <c r="P1844">
        <v>60.733137829912003</v>
      </c>
      <c r="Q1844">
        <v>7.0674162958292999E-2</v>
      </c>
    </row>
    <row r="1845" spans="1:17" hidden="1" x14ac:dyDescent="0.3">
      <c r="A1845" t="s">
        <v>3847</v>
      </c>
      <c r="B1845" t="s">
        <v>3848</v>
      </c>
      <c r="C1845" t="str">
        <f>IFERROR(VLOOKUP(Table1[[#This Row],[Ticker]],[1]!Table1[[Symbol]:[Industry]],2,FALSE),"-")</f>
        <v>-</v>
      </c>
      <c r="D1845" t="s">
        <v>342</v>
      </c>
      <c r="E1845">
        <v>431.36731800000001</v>
      </c>
      <c r="F1845">
        <v>368.35</v>
      </c>
      <c r="G1845">
        <v>-33.008212175891003</v>
      </c>
      <c r="H1845">
        <v>-1.5173994111945699</v>
      </c>
      <c r="I1845">
        <v>-16.698880083868101</v>
      </c>
      <c r="J1845">
        <v>1.21868304036832</v>
      </c>
      <c r="O1845">
        <v>17.741278675173</v>
      </c>
      <c r="P1845">
        <v>0</v>
      </c>
    </row>
    <row r="1846" spans="1:17" hidden="1" x14ac:dyDescent="0.3">
      <c r="A1846" t="s">
        <v>3849</v>
      </c>
      <c r="B1846" t="s">
        <v>3850</v>
      </c>
      <c r="C1846" t="str">
        <f>IFERROR(VLOOKUP(Table1[[#This Row],[Ticker]],[1]!Table1[[Symbol]:[Industry]],2,FALSE),"-")</f>
        <v>-</v>
      </c>
      <c r="E1846">
        <v>428.46647823000001</v>
      </c>
      <c r="F1846">
        <v>223.65</v>
      </c>
      <c r="G1846">
        <v>201.13488916720999</v>
      </c>
      <c r="H1846">
        <v>-29.5919767217508</v>
      </c>
      <c r="I1846">
        <v>-10.3820449059479</v>
      </c>
      <c r="J1846">
        <v>-13.3458216735668</v>
      </c>
      <c r="K1846">
        <v>273.397201610097</v>
      </c>
      <c r="L1846">
        <v>235.75252443768699</v>
      </c>
      <c r="M1846">
        <v>14.235591674025001</v>
      </c>
      <c r="N1846">
        <v>0.88298618420263297</v>
      </c>
      <c r="O1846">
        <v>63.380281690140798</v>
      </c>
      <c r="P1846">
        <v>231.333333333333</v>
      </c>
    </row>
    <row r="1847" spans="1:17" hidden="1" x14ac:dyDescent="0.3">
      <c r="A1847" t="s">
        <v>3851</v>
      </c>
      <c r="B1847" t="s">
        <v>3852</v>
      </c>
      <c r="C1847" t="str">
        <f>IFERROR(VLOOKUP(Table1[[#This Row],[Ticker]],[1]!Table1[[Symbol]:[Industry]],2,FALSE),"-")</f>
        <v>-</v>
      </c>
      <c r="D1847" t="s">
        <v>815</v>
      </c>
      <c r="E1847">
        <v>427.245954119999</v>
      </c>
      <c r="F1847">
        <v>390.3</v>
      </c>
      <c r="G1847">
        <v>-39.766224395677703</v>
      </c>
      <c r="H1847">
        <v>1.6776748987841901</v>
      </c>
      <c r="I1847">
        <v>-26.537630668999402</v>
      </c>
      <c r="J1847">
        <v>-2.8013961361953998</v>
      </c>
      <c r="K1847">
        <v>366.05971012508201</v>
      </c>
      <c r="L1847">
        <v>388.65473018273099</v>
      </c>
      <c r="M1847">
        <v>66.127789354485003</v>
      </c>
      <c r="N1847">
        <v>1.68550847881546</v>
      </c>
      <c r="O1847">
        <v>24.980784012298201</v>
      </c>
      <c r="P1847">
        <v>25.822050290135401</v>
      </c>
      <c r="Q1847">
        <v>1.8760221131449002E-2</v>
      </c>
    </row>
    <row r="1848" spans="1:17" hidden="1" x14ac:dyDescent="0.3">
      <c r="A1848" t="s">
        <v>3853</v>
      </c>
      <c r="B1848" t="s">
        <v>3854</v>
      </c>
      <c r="C1848" t="str">
        <f>IFERROR(VLOOKUP(Table1[[#This Row],[Ticker]],[1]!Table1[[Symbol]:[Industry]],2,FALSE),"-")</f>
        <v>-</v>
      </c>
      <c r="D1848" t="s">
        <v>67</v>
      </c>
      <c r="E1848">
        <v>424.33247999999998</v>
      </c>
      <c r="F1848">
        <v>312</v>
      </c>
      <c r="G1848">
        <v>-30.557418525097301</v>
      </c>
      <c r="I1848">
        <v>-10.2480864330745</v>
      </c>
      <c r="K1848">
        <v>233.88164549750499</v>
      </c>
      <c r="M1848">
        <v>93.708569093124794</v>
      </c>
      <c r="N1848">
        <v>1</v>
      </c>
      <c r="O1848">
        <v>4.1666666666666696</v>
      </c>
      <c r="P1848">
        <v>0.64516129032257097</v>
      </c>
    </row>
    <row r="1849" spans="1:17" hidden="1" x14ac:dyDescent="0.3">
      <c r="A1849" t="s">
        <v>3855</v>
      </c>
      <c r="B1849" t="s">
        <v>3856</v>
      </c>
      <c r="C1849" t="str">
        <f>IFERROR(VLOOKUP(Table1[[#This Row],[Ticker]],[1]!Table1[[Symbol]:[Industry]],2,FALSE),"-")</f>
        <v>-</v>
      </c>
      <c r="D1849" t="s">
        <v>230</v>
      </c>
      <c r="E1849">
        <v>424.00752749999998</v>
      </c>
      <c r="F1849">
        <v>374.35</v>
      </c>
      <c r="G1849">
        <v>-29.133866150341301</v>
      </c>
      <c r="H1849">
        <v>-2.2191345710119199</v>
      </c>
      <c r="I1849">
        <v>-12.824534058318401</v>
      </c>
      <c r="J1849">
        <v>-17.943264525174701</v>
      </c>
      <c r="M1849">
        <v>45.7705132617061</v>
      </c>
      <c r="O1849">
        <v>24.9632696674235</v>
      </c>
      <c r="P1849">
        <v>29.086206896551701</v>
      </c>
    </row>
    <row r="1850" spans="1:17" hidden="1" x14ac:dyDescent="0.3">
      <c r="A1850" t="s">
        <v>3857</v>
      </c>
      <c r="B1850" t="s">
        <v>3858</v>
      </c>
      <c r="C1850" t="str">
        <f>IFERROR(VLOOKUP(Table1[[#This Row],[Ticker]],[1]!Table1[[Symbol]:[Industry]],2,FALSE),"-")</f>
        <v>-</v>
      </c>
      <c r="D1850" t="s">
        <v>272</v>
      </c>
      <c r="E1850">
        <v>422.878226095</v>
      </c>
      <c r="F1850">
        <v>451.45</v>
      </c>
      <c r="G1850">
        <v>-41.778075802092602</v>
      </c>
      <c r="H1850">
        <v>-3.1051004830782301</v>
      </c>
      <c r="I1850">
        <v>-17.7757390344673</v>
      </c>
      <c r="J1850">
        <v>-3.98971427041025</v>
      </c>
      <c r="K1850">
        <v>451.50238175615402</v>
      </c>
      <c r="L1850">
        <v>471.65965228126902</v>
      </c>
      <c r="M1850">
        <v>46.187688044059797</v>
      </c>
      <c r="N1850">
        <v>1.29437743098969</v>
      </c>
      <c r="O1850">
        <v>27.854690441909401</v>
      </c>
      <c r="P1850">
        <v>16.353092783505101</v>
      </c>
      <c r="Q1850">
        <v>-8.8421434475057001E-2</v>
      </c>
    </row>
    <row r="1851" spans="1:17" hidden="1" x14ac:dyDescent="0.3">
      <c r="A1851" t="s">
        <v>3859</v>
      </c>
      <c r="B1851" t="s">
        <v>3860</v>
      </c>
      <c r="C1851" t="str">
        <f>IFERROR(VLOOKUP(Table1[[#This Row],[Ticker]],[1]!Table1[[Symbol]:[Industry]],2,FALSE),"-")</f>
        <v>-</v>
      </c>
      <c r="D1851" t="s">
        <v>129</v>
      </c>
      <c r="E1851">
        <v>422.01263748000002</v>
      </c>
      <c r="F1851">
        <v>221.2</v>
      </c>
      <c r="G1851">
        <v>45.783835857450299</v>
      </c>
      <c r="H1851">
        <v>-10.9601005606198</v>
      </c>
      <c r="I1851">
        <v>36.145030707891699</v>
      </c>
      <c r="J1851">
        <v>-4.2129274465230599</v>
      </c>
      <c r="K1851">
        <v>214.77178994306001</v>
      </c>
      <c r="L1851">
        <v>176.42249390275299</v>
      </c>
      <c r="M1851">
        <v>48.215318992579803</v>
      </c>
      <c r="N1851">
        <v>0.88296613668977697</v>
      </c>
      <c r="O1851">
        <v>17.495479204339901</v>
      </c>
      <c r="P1851">
        <v>115.594541910331</v>
      </c>
      <c r="Q1851">
        <v>7.1228010951203E-2</v>
      </c>
    </row>
    <row r="1852" spans="1:17" hidden="1" x14ac:dyDescent="0.3">
      <c r="A1852" t="s">
        <v>3861</v>
      </c>
      <c r="B1852" t="s">
        <v>3862</v>
      </c>
      <c r="C1852" t="str">
        <f>IFERROR(VLOOKUP(Table1[[#This Row],[Ticker]],[1]!Table1[[Symbol]:[Industry]],2,FALSE),"-")</f>
        <v>-</v>
      </c>
      <c r="D1852" t="s">
        <v>998</v>
      </c>
      <c r="E1852">
        <v>421.09199999999998</v>
      </c>
      <c r="F1852">
        <v>210</v>
      </c>
      <c r="G1852">
        <v>60.109248141569203</v>
      </c>
      <c r="H1852">
        <v>7.8445315763967898</v>
      </c>
      <c r="I1852">
        <v>-23.381488708151998</v>
      </c>
      <c r="J1852">
        <v>-6.8662594883673096</v>
      </c>
      <c r="K1852">
        <v>220.498667984306</v>
      </c>
      <c r="L1852">
        <v>210.73877438558901</v>
      </c>
      <c r="M1852">
        <v>34.493914612519397</v>
      </c>
      <c r="N1852">
        <v>0.52943396226415096</v>
      </c>
      <c r="O1852">
        <v>44.738095238095198</v>
      </c>
      <c r="P1852">
        <v>89.189189189189193</v>
      </c>
      <c r="Q1852">
        <v>0.12256929033863199</v>
      </c>
    </row>
    <row r="1853" spans="1:17" hidden="1" x14ac:dyDescent="0.3">
      <c r="A1853" t="s">
        <v>3863</v>
      </c>
      <c r="B1853" t="s">
        <v>3864</v>
      </c>
      <c r="C1853" t="str">
        <f>IFERROR(VLOOKUP(Table1[[#This Row],[Ticker]],[1]!Table1[[Symbol]:[Industry]],2,FALSE),"-")</f>
        <v>-</v>
      </c>
      <c r="D1853" t="s">
        <v>1558</v>
      </c>
      <c r="E1853">
        <v>419.92021249999999</v>
      </c>
      <c r="F1853">
        <v>404.45</v>
      </c>
      <c r="G1853">
        <v>64.085994154610304</v>
      </c>
      <c r="H1853">
        <v>16.625201467342499</v>
      </c>
      <c r="I1853">
        <v>246.095525901727</v>
      </c>
      <c r="J1853">
        <v>11.456658207512501</v>
      </c>
      <c r="K1853">
        <v>309.61799365563701</v>
      </c>
      <c r="L1853">
        <v>219.94069387271</v>
      </c>
      <c r="M1853">
        <v>89.638834359762498</v>
      </c>
      <c r="N1853">
        <v>2.1162208395428199</v>
      </c>
      <c r="O1853">
        <v>0</v>
      </c>
      <c r="P1853">
        <v>325.73684210526301</v>
      </c>
    </row>
    <row r="1854" spans="1:17" hidden="1" x14ac:dyDescent="0.3">
      <c r="A1854" t="s">
        <v>3865</v>
      </c>
      <c r="B1854" t="s">
        <v>3866</v>
      </c>
      <c r="C1854" t="str">
        <f>IFERROR(VLOOKUP(Table1[[#This Row],[Ticker]],[1]!Table1[[Symbol]:[Industry]],2,FALSE),"-")</f>
        <v>-</v>
      </c>
      <c r="D1854" t="s">
        <v>230</v>
      </c>
      <c r="E1854">
        <v>418.5805848</v>
      </c>
      <c r="F1854">
        <v>122</v>
      </c>
      <c r="G1854">
        <v>67.617338756455993</v>
      </c>
      <c r="H1854">
        <v>-8.4311978608069698</v>
      </c>
      <c r="I1854">
        <v>38.5686981485307</v>
      </c>
      <c r="J1854">
        <v>-6.17878192942214</v>
      </c>
      <c r="K1854">
        <v>126.870657253437</v>
      </c>
      <c r="L1854">
        <v>112.237545603876</v>
      </c>
      <c r="M1854">
        <v>41.044803983246901</v>
      </c>
      <c r="N1854">
        <v>0.62390870849399105</v>
      </c>
      <c r="O1854">
        <v>33.319672131147499</v>
      </c>
      <c r="P1854">
        <v>98.341733051536295</v>
      </c>
      <c r="Q1854">
        <v>0.12552160278242</v>
      </c>
    </row>
    <row r="1855" spans="1:17" hidden="1" x14ac:dyDescent="0.3">
      <c r="A1855" t="s">
        <v>3867</v>
      </c>
      <c r="B1855" t="s">
        <v>3868</v>
      </c>
      <c r="C1855" t="str">
        <f>IFERROR(VLOOKUP(Table1[[#This Row],[Ticker]],[1]!Table1[[Symbol]:[Industry]],2,FALSE),"-")</f>
        <v>-</v>
      </c>
      <c r="D1855" t="s">
        <v>67</v>
      </c>
      <c r="E1855">
        <v>417.34202350999999</v>
      </c>
      <c r="F1855">
        <v>585.35</v>
      </c>
      <c r="G1855">
        <v>45.275841419126898</v>
      </c>
      <c r="H1855">
        <v>-4.3267784680042602</v>
      </c>
      <c r="I1855">
        <v>20.206560324224299</v>
      </c>
      <c r="J1855">
        <v>-0.362646106675105</v>
      </c>
      <c r="K1855">
        <v>567.27172864518798</v>
      </c>
      <c r="L1855">
        <v>521.35333275224798</v>
      </c>
      <c r="M1855">
        <v>58.765354616378303</v>
      </c>
      <c r="N1855">
        <v>1.12562311178247</v>
      </c>
      <c r="O1855">
        <v>25.5659007431451</v>
      </c>
      <c r="P1855">
        <v>76.2040939193257</v>
      </c>
      <c r="Q1855">
        <v>4.5049848557033999E-2</v>
      </c>
    </row>
    <row r="1856" spans="1:17" hidden="1" x14ac:dyDescent="0.3">
      <c r="A1856" t="s">
        <v>3869</v>
      </c>
      <c r="B1856" t="s">
        <v>3870</v>
      </c>
      <c r="C1856" t="str">
        <f>IFERROR(VLOOKUP(Table1[[#This Row],[Ticker]],[1]!Table1[[Symbol]:[Industry]],2,FALSE),"-")</f>
        <v>-</v>
      </c>
      <c r="E1856">
        <v>416.38339968499997</v>
      </c>
      <c r="F1856">
        <v>48.95</v>
      </c>
      <c r="G1856">
        <v>1358.2910663233799</v>
      </c>
      <c r="H1856">
        <v>-15.3949751687703</v>
      </c>
      <c r="I1856">
        <v>52.972987258155896</v>
      </c>
      <c r="J1856">
        <v>-6.3897735095668198</v>
      </c>
      <c r="K1856">
        <v>54.725683865178702</v>
      </c>
      <c r="L1856">
        <v>41.007544361281397</v>
      </c>
      <c r="M1856">
        <v>21.659230296363599</v>
      </c>
      <c r="N1856">
        <v>0.68048393849615296</v>
      </c>
      <c r="O1856">
        <v>37.916241062308401</v>
      </c>
      <c r="P1856">
        <v>1453.9682539682501</v>
      </c>
    </row>
    <row r="1857" spans="1:17" hidden="1" x14ac:dyDescent="0.3">
      <c r="A1857" t="s">
        <v>3871</v>
      </c>
      <c r="B1857" t="s">
        <v>3872</v>
      </c>
      <c r="C1857" t="str">
        <f>IFERROR(VLOOKUP(Table1[[#This Row],[Ticker]],[1]!Table1[[Symbol]:[Industry]],2,FALSE),"-")</f>
        <v>-</v>
      </c>
      <c r="D1857" t="s">
        <v>249</v>
      </c>
      <c r="E1857">
        <v>415.584</v>
      </c>
      <c r="F1857">
        <v>192.4</v>
      </c>
      <c r="G1857">
        <v>-22.7538037422541</v>
      </c>
      <c r="H1857">
        <v>6.0334339221387596</v>
      </c>
      <c r="I1857">
        <v>-14.550498768314499</v>
      </c>
      <c r="J1857">
        <v>-7.5701154092440799</v>
      </c>
      <c r="K1857">
        <v>182.519996777079</v>
      </c>
      <c r="L1857">
        <v>185.54045902702401</v>
      </c>
      <c r="M1857">
        <v>50.86598342952</v>
      </c>
      <c r="N1857">
        <v>2.1057922926870698</v>
      </c>
      <c r="O1857">
        <v>16.943866943866901</v>
      </c>
      <c r="P1857">
        <v>21.006289308176001</v>
      </c>
      <c r="Q1857">
        <v>-8.7922619867703E-2</v>
      </c>
    </row>
    <row r="1858" spans="1:17" hidden="1" x14ac:dyDescent="0.3">
      <c r="A1858" t="s">
        <v>3873</v>
      </c>
      <c r="B1858" t="s">
        <v>3874</v>
      </c>
      <c r="C1858" t="str">
        <f>IFERROR(VLOOKUP(Table1[[#This Row],[Ticker]],[1]!Table1[[Symbol]:[Industry]],2,FALSE),"-")</f>
        <v>-</v>
      </c>
      <c r="D1858" t="s">
        <v>46</v>
      </c>
      <c r="E1858">
        <v>414.95713643200003</v>
      </c>
      <c r="F1858">
        <v>74.959999999999994</v>
      </c>
      <c r="G1858">
        <v>125.934490860015</v>
      </c>
      <c r="H1858">
        <v>26.332266975124401</v>
      </c>
      <c r="I1858">
        <v>83.948804758635305</v>
      </c>
      <c r="J1858">
        <v>12.567310491348699</v>
      </c>
      <c r="K1858">
        <v>60.628189741246899</v>
      </c>
      <c r="L1858">
        <v>49.094692138689801</v>
      </c>
      <c r="M1858">
        <v>56.845676723213401</v>
      </c>
      <c r="N1858">
        <v>3.1926128268860898</v>
      </c>
      <c r="O1858">
        <v>18.0629669156883</v>
      </c>
      <c r="P1858">
        <v>158.482758620689</v>
      </c>
    </row>
    <row r="1859" spans="1:17" hidden="1" x14ac:dyDescent="0.3">
      <c r="A1859" t="s">
        <v>3875</v>
      </c>
      <c r="B1859" t="s">
        <v>3876</v>
      </c>
      <c r="C1859" t="str">
        <f>IFERROR(VLOOKUP(Table1[[#This Row],[Ticker]],[1]!Table1[[Symbol]:[Industry]],2,FALSE),"-")</f>
        <v>-</v>
      </c>
      <c r="E1859">
        <v>414.25687232299998</v>
      </c>
      <c r="F1859">
        <v>30.31</v>
      </c>
      <c r="G1859">
        <v>541.95588900992402</v>
      </c>
      <c r="H1859">
        <v>48.9261616654099</v>
      </c>
      <c r="I1859">
        <v>507.06352252822899</v>
      </c>
      <c r="J1859">
        <v>8.1512442875843494</v>
      </c>
      <c r="K1859">
        <v>21.711442110512898</v>
      </c>
      <c r="L1859">
        <v>12.695518106752701</v>
      </c>
      <c r="M1859">
        <v>98.907489646776696</v>
      </c>
      <c r="N1859">
        <v>0.91235255100447199</v>
      </c>
      <c r="O1859">
        <v>0</v>
      </c>
      <c r="P1859">
        <v>1068.3141334290899</v>
      </c>
      <c r="Q1859">
        <v>0.16116023945932101</v>
      </c>
    </row>
    <row r="1860" spans="1:17" hidden="1" x14ac:dyDescent="0.3">
      <c r="A1860" t="s">
        <v>3877</v>
      </c>
      <c r="B1860" t="s">
        <v>3878</v>
      </c>
      <c r="C1860" t="str">
        <f>IFERROR(VLOOKUP(Table1[[#This Row],[Ticker]],[1]!Table1[[Symbol]:[Industry]],2,FALSE),"-")</f>
        <v>-</v>
      </c>
      <c r="D1860" t="s">
        <v>21</v>
      </c>
      <c r="E1860">
        <v>413.51513203000002</v>
      </c>
      <c r="F1860">
        <v>402.35</v>
      </c>
      <c r="G1860">
        <v>-12.641789986026</v>
      </c>
      <c r="H1860">
        <v>-13.0192792450803</v>
      </c>
      <c r="I1860">
        <v>-24.7417640443804</v>
      </c>
      <c r="J1860">
        <v>-1.9060729253754101</v>
      </c>
      <c r="K1860">
        <v>401.48017650616902</v>
      </c>
      <c r="L1860">
        <v>406.14414504594799</v>
      </c>
      <c r="M1860">
        <v>51.697657009334698</v>
      </c>
      <c r="N1860">
        <v>0.56865248104792399</v>
      </c>
      <c r="O1860">
        <v>41.667702249285398</v>
      </c>
      <c r="P1860">
        <v>20.5904390828712</v>
      </c>
      <c r="Q1860">
        <v>0.16075035353417899</v>
      </c>
    </row>
    <row r="1861" spans="1:17" hidden="1" x14ac:dyDescent="0.3">
      <c r="A1861" t="s">
        <v>3879</v>
      </c>
      <c r="B1861" t="s">
        <v>3880</v>
      </c>
      <c r="C1861" t="str">
        <f>IFERROR(VLOOKUP(Table1[[#This Row],[Ticker]],[1]!Table1[[Symbol]:[Industry]],2,FALSE),"-")</f>
        <v>-</v>
      </c>
      <c r="E1861">
        <v>413.46719999999999</v>
      </c>
      <c r="F1861">
        <v>478.55</v>
      </c>
      <c r="G1861">
        <v>510.65962541631399</v>
      </c>
      <c r="H1861">
        <v>8.1697982431412903</v>
      </c>
      <c r="I1861">
        <v>70.712397590370401</v>
      </c>
      <c r="J1861">
        <v>-0.94912913379484198</v>
      </c>
      <c r="K1861">
        <v>428.66096848600898</v>
      </c>
      <c r="L1861">
        <v>333.156378737708</v>
      </c>
      <c r="M1861">
        <v>67.037097231733199</v>
      </c>
      <c r="N1861">
        <v>1.55483560099962</v>
      </c>
      <c r="O1861">
        <v>3.0090899592519</v>
      </c>
      <c r="P1861">
        <v>548.44173441734404</v>
      </c>
      <c r="Q1861">
        <v>0.17716436927359899</v>
      </c>
    </row>
    <row r="1862" spans="1:17" hidden="1" x14ac:dyDescent="0.3">
      <c r="A1862" t="s">
        <v>3881</v>
      </c>
      <c r="B1862" t="s">
        <v>3882</v>
      </c>
      <c r="C1862" t="str">
        <f>IFERROR(VLOOKUP(Table1[[#This Row],[Ticker]],[1]!Table1[[Symbol]:[Industry]],2,FALSE),"-")</f>
        <v>-</v>
      </c>
      <c r="D1862" t="s">
        <v>716</v>
      </c>
      <c r="E1862">
        <v>413.004817169999</v>
      </c>
      <c r="F1862">
        <v>92.31</v>
      </c>
      <c r="G1862">
        <v>-46.635340603019401</v>
      </c>
      <c r="H1862">
        <v>-14.586217667103201</v>
      </c>
      <c r="I1862">
        <v>-30.360591841988299</v>
      </c>
      <c r="J1862">
        <v>-3.4507201308413702</v>
      </c>
      <c r="K1862">
        <v>96.995020041352902</v>
      </c>
      <c r="L1862">
        <v>107.582240735269</v>
      </c>
      <c r="M1862">
        <v>34.272282257705598</v>
      </c>
      <c r="N1862">
        <v>0.74620646444023897</v>
      </c>
      <c r="O1862">
        <v>64.662550102913997</v>
      </c>
      <c r="P1862">
        <v>12.2992700729926</v>
      </c>
      <c r="Q1862">
        <v>-5.4131988064036997E-2</v>
      </c>
    </row>
    <row r="1863" spans="1:17" hidden="1" x14ac:dyDescent="0.3">
      <c r="A1863" t="s">
        <v>3883</v>
      </c>
      <c r="B1863" t="s">
        <v>3884</v>
      </c>
      <c r="C1863" t="str">
        <f>IFERROR(VLOOKUP(Table1[[#This Row],[Ticker]],[1]!Table1[[Symbol]:[Industry]],2,FALSE),"-")</f>
        <v>-</v>
      </c>
      <c r="D1863" t="s">
        <v>46</v>
      </c>
      <c r="E1863">
        <v>412.988</v>
      </c>
      <c r="F1863">
        <v>167.5</v>
      </c>
      <c r="G1863">
        <v>67.1961962811489</v>
      </c>
      <c r="H1863">
        <v>18.435251695926901</v>
      </c>
      <c r="I1863">
        <v>77.954160757936705</v>
      </c>
      <c r="J1863">
        <v>-8.6731551015296908</v>
      </c>
      <c r="K1863">
        <v>142.67849097613399</v>
      </c>
      <c r="M1863">
        <v>62.194194494608404</v>
      </c>
      <c r="N1863">
        <v>2.1487546057479698</v>
      </c>
      <c r="O1863">
        <v>10.4477611940298</v>
      </c>
      <c r="P1863">
        <v>117.532467532467</v>
      </c>
    </row>
    <row r="1864" spans="1:17" hidden="1" x14ac:dyDescent="0.3">
      <c r="A1864" t="s">
        <v>3885</v>
      </c>
      <c r="B1864" t="s">
        <v>3886</v>
      </c>
      <c r="C1864" t="str">
        <f>IFERROR(VLOOKUP(Table1[[#This Row],[Ticker]],[1]!Table1[[Symbol]:[Industry]],2,FALSE),"-")</f>
        <v>-</v>
      </c>
      <c r="D1864" t="s">
        <v>129</v>
      </c>
      <c r="E1864">
        <v>412.58030000000002</v>
      </c>
      <c r="F1864">
        <v>238.9</v>
      </c>
      <c r="G1864">
        <v>23.694153801946602</v>
      </c>
      <c r="H1864">
        <v>-0.59763889759723199</v>
      </c>
      <c r="I1864">
        <v>13.0233273956148</v>
      </c>
      <c r="J1864">
        <v>-5.7679836262983404</v>
      </c>
      <c r="K1864">
        <v>240.320531915083</v>
      </c>
      <c r="L1864">
        <v>216.31036670646699</v>
      </c>
      <c r="M1864">
        <v>44.3007237037598</v>
      </c>
      <c r="N1864">
        <v>0.646370271572005</v>
      </c>
      <c r="O1864">
        <v>18.878191712013301</v>
      </c>
      <c r="P1864">
        <v>74.125364431486901</v>
      </c>
      <c r="Q1864">
        <v>0.13457703915184699</v>
      </c>
    </row>
    <row r="1865" spans="1:17" hidden="1" x14ac:dyDescent="0.3">
      <c r="A1865" t="s">
        <v>3887</v>
      </c>
      <c r="B1865" t="s">
        <v>3888</v>
      </c>
      <c r="C1865" t="str">
        <f>IFERROR(VLOOKUP(Table1[[#This Row],[Ticker]],[1]!Table1[[Symbol]:[Industry]],2,FALSE),"-")</f>
        <v>-</v>
      </c>
      <c r="D1865" t="s">
        <v>62</v>
      </c>
      <c r="E1865">
        <v>411.68170978000001</v>
      </c>
      <c r="F1865">
        <v>871.9</v>
      </c>
      <c r="G1865">
        <v>-23.228586258321101</v>
      </c>
      <c r="H1865">
        <v>1.1725441327864901</v>
      </c>
      <c r="I1865">
        <v>-10.625143105835001</v>
      </c>
      <c r="J1865">
        <v>-9.7129571712718796</v>
      </c>
      <c r="K1865">
        <v>851.96445349161695</v>
      </c>
      <c r="L1865">
        <v>860.51605847000701</v>
      </c>
      <c r="M1865">
        <v>48.886580178609599</v>
      </c>
      <c r="N1865">
        <v>0.96054825964198198</v>
      </c>
      <c r="O1865">
        <v>43.250372749168399</v>
      </c>
      <c r="P1865">
        <v>34.138461538461499</v>
      </c>
      <c r="Q1865">
        <v>6.3081259780432997E-2</v>
      </c>
    </row>
    <row r="1866" spans="1:17" hidden="1" x14ac:dyDescent="0.3">
      <c r="A1866" t="s">
        <v>3889</v>
      </c>
      <c r="B1866" t="s">
        <v>3890</v>
      </c>
      <c r="C1866" t="str">
        <f>IFERROR(VLOOKUP(Table1[[#This Row],[Ticker]],[1]!Table1[[Symbol]:[Industry]],2,FALSE),"-")</f>
        <v>-</v>
      </c>
      <c r="D1866" t="s">
        <v>983</v>
      </c>
      <c r="E1866">
        <v>411.39130920999997</v>
      </c>
      <c r="F1866">
        <v>478.45</v>
      </c>
      <c r="G1866">
        <v>-1.04587602772067</v>
      </c>
      <c r="H1866">
        <v>3.2400949331380602</v>
      </c>
      <c r="I1866">
        <v>6.9616146938240702</v>
      </c>
      <c r="J1866">
        <v>-11.2571042243703</v>
      </c>
      <c r="K1866">
        <v>449.74039086902297</v>
      </c>
      <c r="L1866">
        <v>426.24601227050601</v>
      </c>
      <c r="M1866">
        <v>52.966439005759703</v>
      </c>
      <c r="N1866">
        <v>1.9357927016122101</v>
      </c>
      <c r="O1866">
        <v>8.26627651792246</v>
      </c>
      <c r="P1866">
        <v>31.713695801789399</v>
      </c>
      <c r="Q1866">
        <v>1.6847189124054002E-2</v>
      </c>
    </row>
    <row r="1867" spans="1:17" hidden="1" x14ac:dyDescent="0.3">
      <c r="A1867" t="s">
        <v>3891</v>
      </c>
      <c r="B1867" t="s">
        <v>3892</v>
      </c>
      <c r="C1867" t="str">
        <f>IFERROR(VLOOKUP(Table1[[#This Row],[Ticker]],[1]!Table1[[Symbol]:[Industry]],2,FALSE),"-")</f>
        <v>-</v>
      </c>
      <c r="D1867" t="s">
        <v>613</v>
      </c>
      <c r="E1867">
        <v>409.78676024999999</v>
      </c>
      <c r="F1867">
        <v>5891.55</v>
      </c>
      <c r="G1867">
        <v>32.845990565811697</v>
      </c>
      <c r="H1867">
        <v>-2.6196910778612401</v>
      </c>
      <c r="I1867">
        <v>41.642962344898002</v>
      </c>
      <c r="J1867">
        <v>4.0325355171150097</v>
      </c>
      <c r="K1867">
        <v>4700.3440307270803</v>
      </c>
      <c r="L1867">
        <v>4329.0098323186403</v>
      </c>
      <c r="M1867">
        <v>93.833477200867605</v>
      </c>
      <c r="N1867">
        <v>1.8079594790159099</v>
      </c>
      <c r="O1867">
        <v>0</v>
      </c>
      <c r="P1867">
        <v>75.867164179104407</v>
      </c>
      <c r="Q1867">
        <v>4.9338432044897997E-2</v>
      </c>
    </row>
    <row r="1868" spans="1:17" hidden="1" x14ac:dyDescent="0.3">
      <c r="A1868" t="s">
        <v>3893</v>
      </c>
      <c r="B1868" t="s">
        <v>3894</v>
      </c>
      <c r="C1868" t="str">
        <f>IFERROR(VLOOKUP(Table1[[#This Row],[Ticker]],[1]!Table1[[Symbol]:[Industry]],2,FALSE),"-")</f>
        <v>-</v>
      </c>
      <c r="D1868" t="s">
        <v>218</v>
      </c>
      <c r="E1868">
        <v>408.70774999999998</v>
      </c>
      <c r="F1868">
        <v>125.95</v>
      </c>
      <c r="G1868">
        <v>48.373137030458103</v>
      </c>
      <c r="H1868">
        <v>-8.4059817866734896</v>
      </c>
      <c r="I1868">
        <v>-18.548050029725299</v>
      </c>
      <c r="J1868">
        <v>0.33913888082417398</v>
      </c>
      <c r="K1868">
        <v>127.190389650311</v>
      </c>
      <c r="L1868">
        <v>117.413516148075</v>
      </c>
      <c r="M1868">
        <v>59.5001829440641</v>
      </c>
      <c r="N1868">
        <v>0.423529683830694</v>
      </c>
      <c r="O1868">
        <v>26.002381897578299</v>
      </c>
      <c r="P1868">
        <v>83.066860465116207</v>
      </c>
      <c r="Q1868">
        <v>3.7748902374477998E-2</v>
      </c>
    </row>
    <row r="1869" spans="1:17" hidden="1" x14ac:dyDescent="0.3">
      <c r="A1869" t="s">
        <v>3895</v>
      </c>
      <c r="B1869" t="s">
        <v>3896</v>
      </c>
      <c r="C1869" t="str">
        <f>IFERROR(VLOOKUP(Table1[[#This Row],[Ticker]],[1]!Table1[[Symbol]:[Industry]],2,FALSE),"-")</f>
        <v>-</v>
      </c>
      <c r="D1869" t="s">
        <v>151</v>
      </c>
      <c r="E1869">
        <v>408.69425453999997</v>
      </c>
      <c r="F1869">
        <v>163.9</v>
      </c>
      <c r="G1869">
        <v>41.545145577466698</v>
      </c>
      <c r="H1869">
        <v>-16.1285558737796</v>
      </c>
      <c r="I1869">
        <v>74.323985638997499</v>
      </c>
      <c r="J1869">
        <v>-1.5608717442515001</v>
      </c>
      <c r="K1869">
        <v>173.88925999779201</v>
      </c>
      <c r="L1869">
        <v>142.10178856608499</v>
      </c>
      <c r="M1869">
        <v>32.863593517371598</v>
      </c>
      <c r="N1869">
        <v>0.261911585204054</v>
      </c>
      <c r="O1869">
        <v>27.974374618669898</v>
      </c>
      <c r="P1869">
        <v>108.52417302798899</v>
      </c>
    </row>
    <row r="1870" spans="1:17" hidden="1" x14ac:dyDescent="0.3">
      <c r="A1870" t="s">
        <v>3897</v>
      </c>
      <c r="B1870" t="s">
        <v>3898</v>
      </c>
      <c r="C1870" t="str">
        <f>IFERROR(VLOOKUP(Table1[[#This Row],[Ticker]],[1]!Table1[[Symbol]:[Industry]],2,FALSE),"-")</f>
        <v>-</v>
      </c>
      <c r="D1870" t="s">
        <v>21</v>
      </c>
      <c r="E1870">
        <v>408.52051820000003</v>
      </c>
      <c r="F1870">
        <v>209</v>
      </c>
      <c r="G1870">
        <v>142.08011360857799</v>
      </c>
      <c r="H1870">
        <v>-17.315855201979101</v>
      </c>
      <c r="I1870">
        <v>52.461138946450603</v>
      </c>
      <c r="J1870">
        <v>-2.2106194688299601</v>
      </c>
      <c r="K1870">
        <v>195.001815547901</v>
      </c>
      <c r="L1870">
        <v>149.36467341436401</v>
      </c>
      <c r="M1870">
        <v>43.071991009108601</v>
      </c>
      <c r="N1870">
        <v>0.240502288492319</v>
      </c>
      <c r="O1870">
        <v>27.033492822966402</v>
      </c>
      <c r="P1870">
        <v>177.37226277372201</v>
      </c>
      <c r="Q1870">
        <v>4.3824248442283997E-2</v>
      </c>
    </row>
    <row r="1871" spans="1:17" hidden="1" x14ac:dyDescent="0.3">
      <c r="A1871" t="s">
        <v>3899</v>
      </c>
      <c r="B1871" t="s">
        <v>3900</v>
      </c>
      <c r="C1871" t="str">
        <f>IFERROR(VLOOKUP(Table1[[#This Row],[Ticker]],[1]!Table1[[Symbol]:[Industry]],2,FALSE),"-")</f>
        <v>-</v>
      </c>
      <c r="D1871" t="s">
        <v>46</v>
      </c>
      <c r="E1871">
        <v>408.31498319999997</v>
      </c>
      <c r="F1871">
        <v>177.96</v>
      </c>
      <c r="G1871">
        <v>-47.814055693238899</v>
      </c>
      <c r="H1871">
        <v>-5.4713224665161198</v>
      </c>
      <c r="I1871">
        <v>-31.504723601216</v>
      </c>
      <c r="J1871">
        <v>-5.5198779379044201</v>
      </c>
      <c r="K1871">
        <v>186.36527223088501</v>
      </c>
      <c r="M1871">
        <v>47.391449084883902</v>
      </c>
      <c r="O1871">
        <v>33.344571813890703</v>
      </c>
      <c r="P1871">
        <v>24.5782289114455</v>
      </c>
    </row>
    <row r="1872" spans="1:17" hidden="1" x14ac:dyDescent="0.3">
      <c r="A1872" t="s">
        <v>3901</v>
      </c>
      <c r="B1872" t="s">
        <v>3902</v>
      </c>
      <c r="C1872" t="str">
        <f>IFERROR(VLOOKUP(Table1[[#This Row],[Ticker]],[1]!Table1[[Symbol]:[Industry]],2,FALSE),"-")</f>
        <v>-</v>
      </c>
      <c r="D1872" t="s">
        <v>659</v>
      </c>
      <c r="E1872">
        <v>406.84683551999899</v>
      </c>
      <c r="F1872">
        <v>136.32</v>
      </c>
      <c r="G1872">
        <v>-6.61021218985762</v>
      </c>
      <c r="H1872">
        <v>3.24265206885691</v>
      </c>
      <c r="I1872">
        <v>-7.0144628056606599</v>
      </c>
      <c r="J1872">
        <v>-1.66565136939126</v>
      </c>
      <c r="K1872">
        <v>129.840212761598</v>
      </c>
      <c r="L1872">
        <v>128.409200851534</v>
      </c>
      <c r="M1872">
        <v>51.619699143804198</v>
      </c>
      <c r="N1872">
        <v>3.2312992346360701</v>
      </c>
      <c r="O1872">
        <v>20.4518779342723</v>
      </c>
      <c r="P1872">
        <v>26.7503486750348</v>
      </c>
      <c r="Q1872">
        <v>3.9797414521660003E-2</v>
      </c>
    </row>
    <row r="1873" spans="1:17" hidden="1" x14ac:dyDescent="0.3">
      <c r="A1873" t="s">
        <v>3903</v>
      </c>
      <c r="B1873" t="s">
        <v>3904</v>
      </c>
      <c r="C1873" t="str">
        <f>IFERROR(VLOOKUP(Table1[[#This Row],[Ticker]],[1]!Table1[[Symbol]:[Industry]],2,FALSE),"-")</f>
        <v>-</v>
      </c>
      <c r="D1873" t="s">
        <v>46</v>
      </c>
      <c r="E1873">
        <v>406.41258432000001</v>
      </c>
      <c r="F1873">
        <v>215.4</v>
      </c>
      <c r="G1873">
        <v>-1.9046407473196101</v>
      </c>
      <c r="H1873">
        <v>7.72911504847057</v>
      </c>
      <c r="I1873">
        <v>-12.383479436254801</v>
      </c>
      <c r="J1873">
        <v>-10.166325938772401</v>
      </c>
      <c r="K1873">
        <v>195.95642759938099</v>
      </c>
      <c r="L1873">
        <v>188.09257064489799</v>
      </c>
      <c r="M1873">
        <v>51.370815419930601</v>
      </c>
      <c r="N1873">
        <v>2.9933862433862402</v>
      </c>
      <c r="O1873">
        <v>33.936861652738997</v>
      </c>
      <c r="P1873">
        <v>52.711804324707501</v>
      </c>
      <c r="Q1873">
        <v>0.138762227697801</v>
      </c>
    </row>
    <row r="1874" spans="1:17" hidden="1" x14ac:dyDescent="0.3">
      <c r="A1874" t="s">
        <v>3905</v>
      </c>
      <c r="B1874" t="s">
        <v>3906</v>
      </c>
      <c r="C1874" t="str">
        <f>IFERROR(VLOOKUP(Table1[[#This Row],[Ticker]],[1]!Table1[[Symbol]:[Industry]],2,FALSE),"-")</f>
        <v>-</v>
      </c>
      <c r="D1874" t="s">
        <v>140</v>
      </c>
      <c r="E1874">
        <v>405.3119868</v>
      </c>
      <c r="F1874">
        <v>10.08</v>
      </c>
      <c r="G1874">
        <v>135.26076329308401</v>
      </c>
      <c r="H1874">
        <v>12.305236247720099</v>
      </c>
      <c r="I1874">
        <v>97.586965113317206</v>
      </c>
      <c r="J1874">
        <v>8.8452322327324904</v>
      </c>
      <c r="K1874">
        <v>8.4329954230474407</v>
      </c>
      <c r="L1874">
        <v>6.2409778492980497</v>
      </c>
      <c r="M1874">
        <v>81.438017312623501</v>
      </c>
      <c r="N1874">
        <v>0.93985118761904896</v>
      </c>
      <c r="O1874">
        <v>10.119047619047601</v>
      </c>
      <c r="P1874">
        <v>260</v>
      </c>
      <c r="Q1874">
        <v>0.12642017246978801</v>
      </c>
    </row>
    <row r="1875" spans="1:17" hidden="1" x14ac:dyDescent="0.3">
      <c r="A1875" t="s">
        <v>3907</v>
      </c>
      <c r="B1875" t="s">
        <v>3908</v>
      </c>
      <c r="C1875" t="str">
        <f>IFERROR(VLOOKUP(Table1[[#This Row],[Ticker]],[1]!Table1[[Symbol]:[Industry]],2,FALSE),"-")</f>
        <v>-</v>
      </c>
      <c r="D1875" t="s">
        <v>381</v>
      </c>
      <c r="E1875">
        <v>405.13819999999998</v>
      </c>
      <c r="F1875">
        <v>38.32</v>
      </c>
      <c r="G1875">
        <v>-23.129618255191801</v>
      </c>
      <c r="H1875">
        <v>-16.226550606855</v>
      </c>
      <c r="I1875">
        <v>-56.642434897787297</v>
      </c>
      <c r="J1875">
        <v>-5.4429836262983402</v>
      </c>
      <c r="K1875">
        <v>44.2385273721071</v>
      </c>
      <c r="L1875">
        <v>51.2304207213149</v>
      </c>
      <c r="M1875">
        <v>24.002621978630401</v>
      </c>
      <c r="N1875">
        <v>0.51185559587232898</v>
      </c>
      <c r="O1875">
        <v>127.035490605427</v>
      </c>
      <c r="P1875">
        <v>11.395348837209299</v>
      </c>
      <c r="Q1875">
        <v>0.156458492801715</v>
      </c>
    </row>
    <row r="1876" spans="1:17" hidden="1" x14ac:dyDescent="0.3">
      <c r="A1876" t="s">
        <v>3909</v>
      </c>
      <c r="B1876" t="s">
        <v>3910</v>
      </c>
      <c r="C1876" t="str">
        <f>IFERROR(VLOOKUP(Table1[[#This Row],[Ticker]],[1]!Table1[[Symbol]:[Industry]],2,FALSE),"-")</f>
        <v>-</v>
      </c>
      <c r="D1876" t="s">
        <v>267</v>
      </c>
      <c r="E1876">
        <v>405.10223459999997</v>
      </c>
      <c r="F1876">
        <v>12.9</v>
      </c>
      <c r="G1876">
        <v>42.070032455294701</v>
      </c>
      <c r="H1876">
        <v>6.0916049178097502</v>
      </c>
      <c r="I1876">
        <v>-2.2982956380954098</v>
      </c>
      <c r="J1876">
        <v>-5.7044772305120297</v>
      </c>
      <c r="K1876">
        <v>11.6299342587448</v>
      </c>
      <c r="L1876">
        <v>10.367398315224101</v>
      </c>
      <c r="M1876">
        <v>59.483733528480997</v>
      </c>
      <c r="N1876">
        <v>1.9616394009129201</v>
      </c>
      <c r="O1876">
        <v>14.3410852713178</v>
      </c>
      <c r="P1876">
        <v>80.419580419580399</v>
      </c>
      <c r="Q1876">
        <v>6.6682235659070999E-2</v>
      </c>
    </row>
    <row r="1877" spans="1:17" hidden="1" x14ac:dyDescent="0.3">
      <c r="A1877" t="s">
        <v>3911</v>
      </c>
      <c r="B1877" t="s">
        <v>3912</v>
      </c>
      <c r="C1877" t="str">
        <f>IFERROR(VLOOKUP(Table1[[#This Row],[Ticker]],[1]!Table1[[Symbol]:[Industry]],2,FALSE),"-")</f>
        <v>-</v>
      </c>
      <c r="D1877" t="s">
        <v>998</v>
      </c>
      <c r="E1877">
        <v>403.036832</v>
      </c>
      <c r="F1877">
        <v>212.08</v>
      </c>
      <c r="G1877">
        <v>-14.107789680982799</v>
      </c>
      <c r="H1877">
        <v>7.7972806345760501</v>
      </c>
      <c r="I1877">
        <v>-7.6948949437128</v>
      </c>
      <c r="J1877">
        <v>-0.30640844730072703</v>
      </c>
      <c r="K1877">
        <v>198.74337844346499</v>
      </c>
      <c r="L1877">
        <v>198.171958251429</v>
      </c>
      <c r="M1877">
        <v>59.6122769983171</v>
      </c>
      <c r="N1877">
        <v>2.23551219882052</v>
      </c>
      <c r="O1877">
        <v>15.333836288193099</v>
      </c>
      <c r="P1877">
        <v>26.880047861202499</v>
      </c>
      <c r="Q1877">
        <v>-0.10866674601764501</v>
      </c>
    </row>
    <row r="1878" spans="1:17" hidden="1" x14ac:dyDescent="0.3">
      <c r="A1878" t="s">
        <v>3913</v>
      </c>
      <c r="B1878" t="s">
        <v>3914</v>
      </c>
      <c r="C1878" t="str">
        <f>IFERROR(VLOOKUP(Table1[[#This Row],[Ticker]],[1]!Table1[[Symbol]:[Industry]],2,FALSE),"-")</f>
        <v>-</v>
      </c>
      <c r="E1878">
        <v>402.72918611399899</v>
      </c>
      <c r="F1878">
        <v>22.05</v>
      </c>
      <c r="G1878">
        <v>0.89922887374654703</v>
      </c>
      <c r="I1878">
        <v>-10.6995537016975</v>
      </c>
      <c r="K1878">
        <v>22.064075533845699</v>
      </c>
      <c r="L1878">
        <v>20.559754299100199</v>
      </c>
      <c r="M1878">
        <v>35.6509857849477</v>
      </c>
      <c r="N1878">
        <v>1</v>
      </c>
      <c r="O1878">
        <v>18.367346938775501</v>
      </c>
      <c r="P1878">
        <v>55.281690140845001</v>
      </c>
      <c r="Q1878">
        <v>2.5042493907753999E-2</v>
      </c>
    </row>
    <row r="1879" spans="1:17" hidden="1" x14ac:dyDescent="0.3">
      <c r="A1879" t="s">
        <v>3915</v>
      </c>
      <c r="B1879" t="s">
        <v>3916</v>
      </c>
      <c r="C1879" t="str">
        <f>IFERROR(VLOOKUP(Table1[[#This Row],[Ticker]],[1]!Table1[[Symbol]:[Industry]],2,FALSE),"-")</f>
        <v>-</v>
      </c>
      <c r="D1879" t="s">
        <v>613</v>
      </c>
      <c r="E1879">
        <v>402.65775000000002</v>
      </c>
      <c r="F1879">
        <v>350.9</v>
      </c>
      <c r="G1879">
        <v>143.985217133817</v>
      </c>
      <c r="H1879">
        <v>15.6999607677763</v>
      </c>
      <c r="I1879">
        <v>80.251370678760395</v>
      </c>
      <c r="J1879">
        <v>4.4789006466986798</v>
      </c>
      <c r="K1879">
        <v>310.99682666640399</v>
      </c>
      <c r="L1879">
        <v>250.68748234490499</v>
      </c>
      <c r="M1879">
        <v>64.695242490937304</v>
      </c>
      <c r="N1879">
        <v>2.46975682394875</v>
      </c>
      <c r="O1879">
        <v>6.8538045027073098</v>
      </c>
      <c r="P1879">
        <v>183.44103392568601</v>
      </c>
      <c r="Q1879">
        <v>8.3121013931964E-2</v>
      </c>
    </row>
    <row r="1880" spans="1:17" hidden="1" x14ac:dyDescent="0.3">
      <c r="A1880" t="s">
        <v>3917</v>
      </c>
      <c r="B1880" t="s">
        <v>3918</v>
      </c>
      <c r="C1880" t="str">
        <f>IFERROR(VLOOKUP(Table1[[#This Row],[Ticker]],[1]!Table1[[Symbol]:[Industry]],2,FALSE),"-")</f>
        <v>-</v>
      </c>
      <c r="D1880" t="s">
        <v>535</v>
      </c>
      <c r="E1880">
        <v>401.08673148000003</v>
      </c>
      <c r="F1880">
        <v>162.30000000000001</v>
      </c>
      <c r="G1880">
        <v>94.409225450396093</v>
      </c>
      <c r="H1880">
        <v>6.7324217936795803</v>
      </c>
      <c r="I1880">
        <v>4.5326773575902699</v>
      </c>
      <c r="J1880">
        <v>-8.2714319021604101</v>
      </c>
      <c r="K1880">
        <v>161.23630373883901</v>
      </c>
      <c r="L1880">
        <v>133.71091269644501</v>
      </c>
      <c r="M1880">
        <v>37.273306823076403</v>
      </c>
      <c r="N1880">
        <v>0.194509819297391</v>
      </c>
      <c r="O1880">
        <v>21.8792359827479</v>
      </c>
      <c r="P1880">
        <v>123.092783505154</v>
      </c>
      <c r="Q1880">
        <v>5.1695173561293002E-2</v>
      </c>
    </row>
    <row r="1881" spans="1:17" hidden="1" x14ac:dyDescent="0.3">
      <c r="A1881" t="s">
        <v>3919</v>
      </c>
      <c r="B1881" t="s">
        <v>3920</v>
      </c>
      <c r="C1881" t="str">
        <f>IFERROR(VLOOKUP(Table1[[#This Row],[Ticker]],[1]!Table1[[Symbol]:[Industry]],2,FALSE),"-")</f>
        <v>-</v>
      </c>
      <c r="D1881" t="s">
        <v>278</v>
      </c>
      <c r="E1881">
        <v>400.08499999999998</v>
      </c>
      <c r="F1881">
        <v>347.9</v>
      </c>
      <c r="G1881">
        <v>-28.8326994239737</v>
      </c>
      <c r="H1881">
        <v>-7.4435694638657504</v>
      </c>
      <c r="I1881">
        <v>-15.6200434574183</v>
      </c>
      <c r="J1881">
        <v>-2.90084754352783</v>
      </c>
      <c r="K1881">
        <v>350.06733485683202</v>
      </c>
      <c r="L1881">
        <v>354.955995990649</v>
      </c>
      <c r="M1881">
        <v>52.690767222177101</v>
      </c>
      <c r="N1881">
        <v>1.2163563913534501</v>
      </c>
      <c r="O1881">
        <v>26.458752515090499</v>
      </c>
      <c r="P1881">
        <v>18.012211668928</v>
      </c>
      <c r="Q1881">
        <v>0.11636643112080999</v>
      </c>
    </row>
    <row r="1882" spans="1:17" hidden="1" x14ac:dyDescent="0.3">
      <c r="A1882" t="s">
        <v>3921</v>
      </c>
      <c r="B1882" t="s">
        <v>3922</v>
      </c>
      <c r="C1882" t="str">
        <f>IFERROR(VLOOKUP(Table1[[#This Row],[Ticker]],[1]!Table1[[Symbol]:[Industry]],2,FALSE),"-")</f>
        <v>-</v>
      </c>
      <c r="D1882" t="s">
        <v>67</v>
      </c>
      <c r="E1882">
        <v>399.63919621500003</v>
      </c>
      <c r="F1882">
        <v>133.91</v>
      </c>
      <c r="G1882">
        <v>3.95915067568234</v>
      </c>
      <c r="H1882">
        <v>-1.5053732674037299</v>
      </c>
      <c r="I1882">
        <v>-3.6742702770856499</v>
      </c>
      <c r="J1882">
        <v>-2.4793484420741501</v>
      </c>
      <c r="K1882">
        <v>131.043281681411</v>
      </c>
      <c r="L1882">
        <v>130.03445396765801</v>
      </c>
      <c r="M1882">
        <v>49.131908779131599</v>
      </c>
      <c r="N1882">
        <v>1.6362258186655401</v>
      </c>
      <c r="O1882">
        <v>39.421999850645904</v>
      </c>
      <c r="P1882">
        <v>33.1113320079522</v>
      </c>
      <c r="Q1882">
        <v>1.4746119793495001E-2</v>
      </c>
    </row>
    <row r="1883" spans="1:17" hidden="1" x14ac:dyDescent="0.3">
      <c r="A1883" t="s">
        <v>3923</v>
      </c>
      <c r="B1883" t="s">
        <v>3924</v>
      </c>
      <c r="C1883" t="str">
        <f>IFERROR(VLOOKUP(Table1[[#This Row],[Ticker]],[1]!Table1[[Symbol]:[Industry]],2,FALSE),"-")</f>
        <v>-</v>
      </c>
      <c r="D1883" t="s">
        <v>659</v>
      </c>
      <c r="E1883">
        <v>399.52693495</v>
      </c>
      <c r="F1883">
        <v>255.97</v>
      </c>
      <c r="G1883">
        <v>23.615652756803399</v>
      </c>
      <c r="H1883">
        <v>6.3395236657284997</v>
      </c>
      <c r="I1883">
        <v>-0.76562278893422098</v>
      </c>
      <c r="J1883">
        <v>-2.4323514423902899</v>
      </c>
      <c r="K1883">
        <v>240.968892209198</v>
      </c>
      <c r="L1883">
        <v>229.111682839856</v>
      </c>
      <c r="M1883">
        <v>59.202189376530299</v>
      </c>
      <c r="N1883">
        <v>3.14394723987881</v>
      </c>
      <c r="O1883">
        <v>12.513185138883401</v>
      </c>
      <c r="P1883">
        <v>52.046332046331997</v>
      </c>
      <c r="Q1883">
        <v>4.0711616519134998E-2</v>
      </c>
    </row>
    <row r="1884" spans="1:17" hidden="1" x14ac:dyDescent="0.3">
      <c r="A1884" t="s">
        <v>3925</v>
      </c>
      <c r="B1884" t="s">
        <v>3926</v>
      </c>
      <c r="C1884" t="str">
        <f>IFERROR(VLOOKUP(Table1[[#This Row],[Ticker]],[1]!Table1[[Symbol]:[Industry]],2,FALSE),"-")</f>
        <v>-</v>
      </c>
      <c r="D1884" t="s">
        <v>230</v>
      </c>
      <c r="E1884">
        <v>399.423166761</v>
      </c>
      <c r="F1884">
        <v>60.53</v>
      </c>
      <c r="G1884">
        <v>29.7296974057056</v>
      </c>
      <c r="H1884">
        <v>7.6169580297821904</v>
      </c>
      <c r="I1884">
        <v>6.3575772155481198</v>
      </c>
      <c r="J1884">
        <v>-3.3496675258552102</v>
      </c>
      <c r="K1884">
        <v>59.4084291618652</v>
      </c>
      <c r="L1884">
        <v>55.895353234824903</v>
      </c>
      <c r="M1884">
        <v>61.501774834258299</v>
      </c>
      <c r="N1884">
        <v>1.18628420990989</v>
      </c>
      <c r="O1884">
        <v>26.6975053692383</v>
      </c>
      <c r="P1884">
        <v>59.205681220410298</v>
      </c>
      <c r="Q1884">
        <v>0.109433046733586</v>
      </c>
    </row>
    <row r="1885" spans="1:17" hidden="1" x14ac:dyDescent="0.3">
      <c r="A1885" t="s">
        <v>3927</v>
      </c>
      <c r="B1885" t="s">
        <v>3928</v>
      </c>
      <c r="C1885" t="str">
        <f>IFERROR(VLOOKUP(Table1[[#This Row],[Ticker]],[1]!Table1[[Symbol]:[Industry]],2,FALSE),"-")</f>
        <v>-</v>
      </c>
      <c r="E1885">
        <v>398.15</v>
      </c>
      <c r="F1885">
        <v>398.15</v>
      </c>
      <c r="G1885">
        <v>23.687864493770501</v>
      </c>
      <c r="H1885">
        <v>-4.7644544520203898</v>
      </c>
      <c r="I1885">
        <v>-4.6800100708843901</v>
      </c>
      <c r="J1885">
        <v>-1.0141374724521799</v>
      </c>
      <c r="K1885">
        <v>374.65739359038798</v>
      </c>
      <c r="L1885">
        <v>337.08314482531898</v>
      </c>
      <c r="M1885">
        <v>62.1881176739506</v>
      </c>
      <c r="N1885">
        <v>1.47824189184055</v>
      </c>
      <c r="O1885">
        <v>10.2473941981665</v>
      </c>
      <c r="P1885">
        <v>61.194331983805597</v>
      </c>
      <c r="Q1885">
        <v>6.197826128147E-2</v>
      </c>
    </row>
    <row r="1886" spans="1:17" hidden="1" x14ac:dyDescent="0.3">
      <c r="A1886" t="s">
        <v>3929</v>
      </c>
      <c r="B1886" t="s">
        <v>3930</v>
      </c>
      <c r="C1886" t="str">
        <f>IFERROR(VLOOKUP(Table1[[#This Row],[Ticker]],[1]!Table1[[Symbol]:[Industry]],2,FALSE),"-")</f>
        <v>-</v>
      </c>
      <c r="D1886" t="s">
        <v>1145</v>
      </c>
      <c r="E1886">
        <v>397.48157900000001</v>
      </c>
      <c r="F1886">
        <v>1324.1</v>
      </c>
      <c r="G1886">
        <v>49.274199561350997</v>
      </c>
      <c r="H1886">
        <v>-5.2063239074315204</v>
      </c>
      <c r="I1886">
        <v>39.030380308751802</v>
      </c>
      <c r="J1886">
        <v>5.6154809406307802</v>
      </c>
      <c r="K1886">
        <v>1294.9981522574899</v>
      </c>
      <c r="L1886">
        <v>1119.7675690879901</v>
      </c>
      <c r="M1886">
        <v>53.791330979377399</v>
      </c>
      <c r="N1886">
        <v>0.96455242157298604</v>
      </c>
      <c r="O1886">
        <v>20.081564836492699</v>
      </c>
      <c r="P1886">
        <v>100.636411849382</v>
      </c>
      <c r="Q1886">
        <v>8.9063747840105997E-2</v>
      </c>
    </row>
    <row r="1887" spans="1:17" hidden="1" x14ac:dyDescent="0.3">
      <c r="A1887" t="s">
        <v>3931</v>
      </c>
      <c r="B1887" t="s">
        <v>3932</v>
      </c>
      <c r="C1887" t="str">
        <f>IFERROR(VLOOKUP(Table1[[#This Row],[Ticker]],[1]!Table1[[Symbol]:[Industry]],2,FALSE),"-")</f>
        <v>-</v>
      </c>
      <c r="D1887" t="s">
        <v>414</v>
      </c>
      <c r="E1887">
        <v>395.98</v>
      </c>
      <c r="F1887">
        <v>39.200000000000003</v>
      </c>
      <c r="G1887">
        <v>1.54715663830131</v>
      </c>
      <c r="H1887">
        <v>-14.243473822735901</v>
      </c>
      <c r="I1887">
        <v>-28.4962616155562</v>
      </c>
      <c r="J1887">
        <v>-7.2478786894989202</v>
      </c>
      <c r="K1887">
        <v>41.6312300208198</v>
      </c>
      <c r="L1887">
        <v>41.922975558214098</v>
      </c>
      <c r="M1887">
        <v>35.569009584644199</v>
      </c>
      <c r="N1887">
        <v>0.55094702472363999</v>
      </c>
      <c r="O1887">
        <v>65.561224489795904</v>
      </c>
      <c r="P1887">
        <v>32.656514382402698</v>
      </c>
      <c r="Q1887">
        <v>2.1278062326714999E-2</v>
      </c>
    </row>
    <row r="1888" spans="1:17" hidden="1" x14ac:dyDescent="0.3">
      <c r="A1888" t="s">
        <v>3933</v>
      </c>
      <c r="B1888" t="s">
        <v>3934</v>
      </c>
      <c r="C1888" t="str">
        <f>IFERROR(VLOOKUP(Table1[[#This Row],[Ticker]],[1]!Table1[[Symbol]:[Industry]],2,FALSE),"-")</f>
        <v>-</v>
      </c>
      <c r="D1888" t="s">
        <v>1113</v>
      </c>
      <c r="E1888">
        <v>395.07227296100001</v>
      </c>
      <c r="F1888">
        <v>144.88999999999999</v>
      </c>
      <c r="G1888">
        <v>-36.7588439976725</v>
      </c>
      <c r="H1888">
        <v>-2.6356617101261199</v>
      </c>
      <c r="I1888">
        <v>-19.464878413024302</v>
      </c>
      <c r="J1888">
        <v>-7.0992213473199497</v>
      </c>
      <c r="K1888">
        <v>151.04358938241199</v>
      </c>
      <c r="L1888">
        <v>154.41174454804701</v>
      </c>
      <c r="M1888">
        <v>38.2884860573689</v>
      </c>
      <c r="N1888">
        <v>0.48836546760966398</v>
      </c>
      <c r="O1888">
        <v>65.642901511491502</v>
      </c>
      <c r="P1888">
        <v>17.035541195476501</v>
      </c>
      <c r="Q1888">
        <v>4.3635332548720004E-3</v>
      </c>
    </row>
    <row r="1889" spans="1:17" hidden="1" x14ac:dyDescent="0.3">
      <c r="A1889" t="s">
        <v>3935</v>
      </c>
      <c r="B1889" t="s">
        <v>3936</v>
      </c>
      <c r="C1889" t="str">
        <f>IFERROR(VLOOKUP(Table1[[#This Row],[Ticker]],[1]!Table1[[Symbol]:[Industry]],2,FALSE),"-")</f>
        <v>-</v>
      </c>
      <c r="D1889" t="s">
        <v>67</v>
      </c>
      <c r="E1889">
        <v>394.83391499999999</v>
      </c>
      <c r="F1889">
        <v>110.25</v>
      </c>
      <c r="G1889">
        <v>203.829156242658</v>
      </c>
      <c r="H1889">
        <v>-20.291633230585699</v>
      </c>
      <c r="I1889">
        <v>161.70553961527199</v>
      </c>
      <c r="J1889">
        <v>-4.0807950141987002</v>
      </c>
      <c r="K1889">
        <v>106.253068358669</v>
      </c>
      <c r="L1889">
        <v>65.501456697385805</v>
      </c>
      <c r="M1889">
        <v>40.283219985369698</v>
      </c>
      <c r="N1889">
        <v>0.13186612135372699</v>
      </c>
      <c r="O1889">
        <v>21.9954648526077</v>
      </c>
      <c r="P1889">
        <v>230.38657476775501</v>
      </c>
      <c r="Q1889">
        <v>9.6188580139561997E-2</v>
      </c>
    </row>
    <row r="1890" spans="1:17" hidden="1" x14ac:dyDescent="0.3">
      <c r="A1890" t="s">
        <v>3937</v>
      </c>
      <c r="B1890" t="s">
        <v>3938</v>
      </c>
      <c r="C1890" t="str">
        <f>IFERROR(VLOOKUP(Table1[[#This Row],[Ticker]],[1]!Table1[[Symbol]:[Industry]],2,FALSE),"-")</f>
        <v>-</v>
      </c>
      <c r="D1890" t="s">
        <v>46</v>
      </c>
      <c r="E1890">
        <v>394.684601778</v>
      </c>
      <c r="F1890">
        <v>21.96</v>
      </c>
      <c r="G1890">
        <v>176.33913319903999</v>
      </c>
      <c r="H1890">
        <v>39.569618132664999</v>
      </c>
      <c r="I1890">
        <v>80.708435306055904</v>
      </c>
      <c r="J1890">
        <v>-3.6484681485056001</v>
      </c>
      <c r="K1890">
        <v>18.391139436205702</v>
      </c>
      <c r="L1890">
        <v>14.087867653081499</v>
      </c>
      <c r="M1890">
        <v>58.258026462557602</v>
      </c>
      <c r="N1890">
        <v>0.96042978842530202</v>
      </c>
      <c r="O1890">
        <v>11.8852459016393</v>
      </c>
      <c r="Q1890">
        <v>0.10808832298811399</v>
      </c>
    </row>
    <row r="1891" spans="1:17" hidden="1" x14ac:dyDescent="0.3">
      <c r="A1891" t="s">
        <v>3939</v>
      </c>
      <c r="B1891" t="s">
        <v>3940</v>
      </c>
      <c r="C1891" t="str">
        <f>IFERROR(VLOOKUP(Table1[[#This Row],[Ticker]],[1]!Table1[[Symbol]:[Industry]],2,FALSE),"-")</f>
        <v>-</v>
      </c>
      <c r="D1891" t="s">
        <v>80</v>
      </c>
      <c r="E1891">
        <v>392.862707</v>
      </c>
      <c r="F1891">
        <v>425.85</v>
      </c>
      <c r="G1891">
        <v>-15.803192257217001</v>
      </c>
      <c r="H1891">
        <v>21.627751432842999</v>
      </c>
      <c r="I1891">
        <v>-4.1701190647845401</v>
      </c>
      <c r="J1891">
        <v>0.98560327789039504</v>
      </c>
      <c r="K1891">
        <v>393.122862333559</v>
      </c>
      <c r="L1891">
        <v>391.61387658157798</v>
      </c>
      <c r="M1891">
        <v>50.898629908195701</v>
      </c>
      <c r="N1891">
        <v>0.85493132314694398</v>
      </c>
      <c r="O1891">
        <v>13.678525302336499</v>
      </c>
      <c r="P1891">
        <v>31.010613751730499</v>
      </c>
      <c r="Q1891">
        <v>-5.4961303401006002E-2</v>
      </c>
    </row>
    <row r="1892" spans="1:17" hidden="1" x14ac:dyDescent="0.3">
      <c r="A1892" t="s">
        <v>3941</v>
      </c>
      <c r="B1892" t="s">
        <v>3942</v>
      </c>
      <c r="C1892" t="str">
        <f>IFERROR(VLOOKUP(Table1[[#This Row],[Ticker]],[1]!Table1[[Symbol]:[Industry]],2,FALSE),"-")</f>
        <v>-</v>
      </c>
      <c r="D1892" t="s">
        <v>983</v>
      </c>
      <c r="E1892">
        <v>392.56472538999998</v>
      </c>
      <c r="F1892">
        <v>42.67</v>
      </c>
      <c r="G1892">
        <v>34.765832892672002</v>
      </c>
      <c r="H1892">
        <v>9.9733181183240198</v>
      </c>
      <c r="I1892">
        <v>26.7342570661229</v>
      </c>
      <c r="J1892">
        <v>-13.410088889456199</v>
      </c>
      <c r="K1892">
        <v>39.688539253677597</v>
      </c>
      <c r="L1892">
        <v>34.859714683347697</v>
      </c>
      <c r="M1892">
        <v>46.956960985488998</v>
      </c>
      <c r="N1892">
        <v>0.93212583352551803</v>
      </c>
      <c r="O1892">
        <v>18.115772205296398</v>
      </c>
      <c r="P1892">
        <v>67.005870841487194</v>
      </c>
      <c r="Q1892">
        <v>9.5683917763160001E-3</v>
      </c>
    </row>
    <row r="1893" spans="1:17" hidden="1" x14ac:dyDescent="0.3">
      <c r="A1893" t="s">
        <v>3943</v>
      </c>
      <c r="B1893" t="s">
        <v>3944</v>
      </c>
      <c r="C1893" t="str">
        <f>IFERROR(VLOOKUP(Table1[[#This Row],[Ticker]],[1]!Table1[[Symbol]:[Industry]],2,FALSE),"-")</f>
        <v>-</v>
      </c>
      <c r="D1893" t="s">
        <v>218</v>
      </c>
      <c r="E1893">
        <v>392.50228820000001</v>
      </c>
      <c r="F1893">
        <v>61840.6</v>
      </c>
      <c r="G1893">
        <v>417.09142851800499</v>
      </c>
      <c r="H1893">
        <v>36.083693893396102</v>
      </c>
      <c r="I1893">
        <v>224.227920663113</v>
      </c>
      <c r="J1893">
        <v>8.2398812066731999</v>
      </c>
      <c r="K1893">
        <v>42544.671836111702</v>
      </c>
      <c r="L1893">
        <v>25316.8365304502</v>
      </c>
      <c r="M1893">
        <v>97.724467454875494</v>
      </c>
      <c r="N1893">
        <v>0.28596192539854498</v>
      </c>
      <c r="O1893">
        <v>0</v>
      </c>
      <c r="P1893">
        <v>494.62115384615299</v>
      </c>
      <c r="Q1893">
        <v>0.227701902887777</v>
      </c>
    </row>
    <row r="1894" spans="1:17" hidden="1" x14ac:dyDescent="0.3">
      <c r="A1894" t="s">
        <v>3945</v>
      </c>
      <c r="B1894" t="s">
        <v>3946</v>
      </c>
      <c r="C1894" t="str">
        <f>IFERROR(VLOOKUP(Table1[[#This Row],[Ticker]],[1]!Table1[[Symbol]:[Industry]],2,FALSE),"-")</f>
        <v>-</v>
      </c>
      <c r="D1894" t="s">
        <v>866</v>
      </c>
      <c r="E1894">
        <v>391.994688959999</v>
      </c>
      <c r="F1894">
        <v>121.8</v>
      </c>
      <c r="G1894">
        <v>45.476479779987301</v>
      </c>
      <c r="H1894">
        <v>12.3085935556756</v>
      </c>
      <c r="I1894">
        <v>-27.0229412332111</v>
      </c>
      <c r="J1894">
        <v>15.109794151479401</v>
      </c>
      <c r="K1894">
        <v>97.779054992026303</v>
      </c>
      <c r="M1894">
        <v>76.578494670672896</v>
      </c>
      <c r="N1894">
        <v>3.0862938881664501</v>
      </c>
      <c r="O1894">
        <v>43.678160919540197</v>
      </c>
      <c r="P1894">
        <v>80.980683506686404</v>
      </c>
    </row>
    <row r="1895" spans="1:17" hidden="1" x14ac:dyDescent="0.3">
      <c r="A1895" t="s">
        <v>3947</v>
      </c>
      <c r="B1895" t="s">
        <v>3948</v>
      </c>
      <c r="C1895" t="str">
        <f>IFERROR(VLOOKUP(Table1[[#This Row],[Ticker]],[1]!Table1[[Symbol]:[Industry]],2,FALSE),"-")</f>
        <v>-</v>
      </c>
      <c r="D1895" t="s">
        <v>267</v>
      </c>
      <c r="E1895">
        <v>391.92151410000002</v>
      </c>
      <c r="F1895">
        <v>173.82</v>
      </c>
      <c r="G1895">
        <v>24.3279981415692</v>
      </c>
      <c r="H1895">
        <v>10.8752175620226</v>
      </c>
      <c r="I1895">
        <v>-17.047014047015502</v>
      </c>
      <c r="J1895">
        <v>2.7504326553555498</v>
      </c>
      <c r="K1895">
        <v>170.40935885663001</v>
      </c>
      <c r="L1895">
        <v>171.855937135239</v>
      </c>
      <c r="M1895">
        <v>60.148236997502501</v>
      </c>
      <c r="N1895">
        <v>2.5290221702362201</v>
      </c>
      <c r="O1895">
        <v>61.086181106892099</v>
      </c>
      <c r="P1895">
        <v>77.367346938775498</v>
      </c>
      <c r="Q1895">
        <v>8.5056657076962999E-2</v>
      </c>
    </row>
    <row r="1896" spans="1:17" hidden="1" x14ac:dyDescent="0.3">
      <c r="A1896" t="s">
        <v>3949</v>
      </c>
      <c r="B1896" t="s">
        <v>3950</v>
      </c>
      <c r="C1896" t="str">
        <f>IFERROR(VLOOKUP(Table1[[#This Row],[Ticker]],[1]!Table1[[Symbol]:[Industry]],2,FALSE),"-")</f>
        <v>-</v>
      </c>
      <c r="D1896" t="s">
        <v>480</v>
      </c>
      <c r="E1896">
        <v>390.84152881199998</v>
      </c>
      <c r="F1896">
        <v>150.36000000000001</v>
      </c>
      <c r="G1896">
        <v>28.695156266467102</v>
      </c>
      <c r="H1896">
        <v>33.030574445014501</v>
      </c>
      <c r="I1896">
        <v>8.2856147888411495</v>
      </c>
      <c r="J1896">
        <v>24.415509655851299</v>
      </c>
      <c r="K1896">
        <v>122.863002077416</v>
      </c>
      <c r="L1896">
        <v>120.139766187167</v>
      </c>
      <c r="M1896">
        <v>62.054283009973901</v>
      </c>
      <c r="N1896">
        <v>5.1517412291896001</v>
      </c>
      <c r="O1896">
        <v>17.956903431763699</v>
      </c>
      <c r="P1896">
        <v>53.350331463539</v>
      </c>
      <c r="Q1896">
        <v>1.5512493836118999E-2</v>
      </c>
    </row>
    <row r="1897" spans="1:17" hidden="1" x14ac:dyDescent="0.3">
      <c r="A1897" t="s">
        <v>3951</v>
      </c>
      <c r="B1897" t="s">
        <v>3952</v>
      </c>
      <c r="C1897" t="str">
        <f>IFERROR(VLOOKUP(Table1[[#This Row],[Ticker]],[1]!Table1[[Symbol]:[Industry]],2,FALSE),"-")</f>
        <v>-</v>
      </c>
      <c r="D1897" t="s">
        <v>140</v>
      </c>
      <c r="E1897">
        <v>390.616873</v>
      </c>
      <c r="F1897">
        <v>159.4</v>
      </c>
      <c r="G1897">
        <v>12.535077111900801</v>
      </c>
      <c r="H1897">
        <v>-7.1055136050023702</v>
      </c>
      <c r="I1897">
        <v>-20.343969117789602</v>
      </c>
      <c r="J1897">
        <v>4.5096479526490203</v>
      </c>
      <c r="K1897">
        <v>164.841228235995</v>
      </c>
      <c r="L1897">
        <v>164.814116958575</v>
      </c>
      <c r="M1897">
        <v>53.032443573593099</v>
      </c>
      <c r="N1897">
        <v>1.56816329116451</v>
      </c>
      <c r="O1897">
        <v>48.557089084065197</v>
      </c>
      <c r="P1897">
        <v>56.274509803921497</v>
      </c>
      <c r="Q1897">
        <v>0.131689625259552</v>
      </c>
    </row>
    <row r="1898" spans="1:17" hidden="1" x14ac:dyDescent="0.3">
      <c r="A1898" t="s">
        <v>3953</v>
      </c>
      <c r="B1898" t="s">
        <v>3954</v>
      </c>
      <c r="C1898" t="str">
        <f>IFERROR(VLOOKUP(Table1[[#This Row],[Ticker]],[1]!Table1[[Symbol]:[Industry]],2,FALSE),"-")</f>
        <v>-</v>
      </c>
      <c r="D1898" t="s">
        <v>278</v>
      </c>
      <c r="E1898">
        <v>390.35935903000001</v>
      </c>
      <c r="F1898">
        <v>499.15</v>
      </c>
      <c r="G1898">
        <v>-5.8636098043072096</v>
      </c>
      <c r="H1898">
        <v>-12.691824203613599</v>
      </c>
      <c r="I1898">
        <v>-11.4162876012756</v>
      </c>
      <c r="J1898">
        <v>-5.8530595524033897</v>
      </c>
      <c r="K1898">
        <v>504.99366278561803</v>
      </c>
      <c r="L1898">
        <v>479.35768256786901</v>
      </c>
      <c r="M1898">
        <v>40.369381270911099</v>
      </c>
      <c r="N1898">
        <v>0.74852587496524803</v>
      </c>
      <c r="O1898">
        <v>17.599919863768399</v>
      </c>
      <c r="P1898">
        <v>29.615684237860201</v>
      </c>
      <c r="Q1898">
        <v>7.1418785538416005E-2</v>
      </c>
    </row>
    <row r="1899" spans="1:17" hidden="1" x14ac:dyDescent="0.3">
      <c r="A1899" t="s">
        <v>3955</v>
      </c>
      <c r="B1899" t="s">
        <v>3956</v>
      </c>
      <c r="C1899" t="str">
        <f>IFERROR(VLOOKUP(Table1[[#This Row],[Ticker]],[1]!Table1[[Symbol]:[Industry]],2,FALSE),"-")</f>
        <v>-</v>
      </c>
      <c r="D1899" t="s">
        <v>998</v>
      </c>
      <c r="E1899">
        <v>389.57770078499999</v>
      </c>
      <c r="F1899">
        <v>1216.95</v>
      </c>
      <c r="G1899">
        <v>-4.7406017082805603</v>
      </c>
      <c r="H1899">
        <v>33.106477923065697</v>
      </c>
      <c r="I1899">
        <v>32.863573471670598</v>
      </c>
      <c r="J1899">
        <v>20.651154340292699</v>
      </c>
      <c r="K1899">
        <v>904.834260358302</v>
      </c>
      <c r="L1899">
        <v>881.244520529939</v>
      </c>
      <c r="M1899">
        <v>88.959343246579195</v>
      </c>
      <c r="N1899">
        <v>3.71025890387275</v>
      </c>
      <c r="O1899">
        <v>13.9734582357533</v>
      </c>
      <c r="P1899">
        <v>62.26</v>
      </c>
      <c r="Q1899">
        <v>-3.1434553057782998E-2</v>
      </c>
    </row>
    <row r="1900" spans="1:17" hidden="1" x14ac:dyDescent="0.3">
      <c r="A1900" t="s">
        <v>3957</v>
      </c>
      <c r="B1900" t="s">
        <v>3958</v>
      </c>
      <c r="C1900" t="str">
        <f>IFERROR(VLOOKUP(Table1[[#This Row],[Ticker]],[1]!Table1[[Symbol]:[Industry]],2,FALSE),"-")</f>
        <v>-</v>
      </c>
      <c r="D1900" t="s">
        <v>459</v>
      </c>
      <c r="E1900">
        <v>389.47500000000002</v>
      </c>
      <c r="F1900">
        <v>519.29999999999995</v>
      </c>
      <c r="G1900">
        <v>78.658941877984901</v>
      </c>
      <c r="H1900">
        <v>1.26939306688881</v>
      </c>
      <c r="I1900">
        <v>16.333266400563499</v>
      </c>
      <c r="J1900">
        <v>-1.41545933595731</v>
      </c>
      <c r="K1900">
        <v>508.30456653575197</v>
      </c>
      <c r="L1900">
        <v>438.81973612661199</v>
      </c>
      <c r="M1900">
        <v>52.3284547118052</v>
      </c>
      <c r="N1900">
        <v>0.45241479909175703</v>
      </c>
      <c r="O1900">
        <v>18.428653957250098</v>
      </c>
      <c r="P1900">
        <v>111.959183673469</v>
      </c>
      <c r="Q1900">
        <v>4.7868585835848E-2</v>
      </c>
    </row>
    <row r="1901" spans="1:17" hidden="1" x14ac:dyDescent="0.3">
      <c r="A1901" t="s">
        <v>3959</v>
      </c>
      <c r="B1901" t="s">
        <v>3960</v>
      </c>
      <c r="C1901" t="str">
        <f>IFERROR(VLOOKUP(Table1[[#This Row],[Ticker]],[1]!Table1[[Symbol]:[Industry]],2,FALSE),"-")</f>
        <v>-</v>
      </c>
      <c r="E1901">
        <v>388.4421375</v>
      </c>
      <c r="F1901">
        <v>1275</v>
      </c>
      <c r="G1901">
        <v>1267.64706479912</v>
      </c>
      <c r="H1901">
        <v>36.666804299849801</v>
      </c>
      <c r="I1901">
        <v>1283.95639689114</v>
      </c>
      <c r="J1901">
        <v>3.1395142675516898</v>
      </c>
      <c r="K1901">
        <v>936.48785270780297</v>
      </c>
      <c r="M1901">
        <v>98.991930910511996</v>
      </c>
      <c r="N1901">
        <v>6.0324366334896</v>
      </c>
      <c r="O1901">
        <v>0</v>
      </c>
      <c r="P1901">
        <v>1363.83467278989</v>
      </c>
    </row>
    <row r="1902" spans="1:17" hidden="1" x14ac:dyDescent="0.3">
      <c r="A1902" t="s">
        <v>3961</v>
      </c>
      <c r="B1902" t="s">
        <v>3962</v>
      </c>
      <c r="C1902" t="str">
        <f>IFERROR(VLOOKUP(Table1[[#This Row],[Ticker]],[1]!Table1[[Symbol]:[Industry]],2,FALSE),"-")</f>
        <v>-</v>
      </c>
      <c r="D1902" t="s">
        <v>21</v>
      </c>
      <c r="E1902">
        <v>388.43714</v>
      </c>
      <c r="F1902">
        <v>31.07</v>
      </c>
      <c r="G1902">
        <v>54.6087622329201</v>
      </c>
      <c r="H1902">
        <v>19.895933922138699</v>
      </c>
      <c r="I1902">
        <v>8.1138183288302503</v>
      </c>
      <c r="J1902">
        <v>0.73439104388634902</v>
      </c>
      <c r="K1902">
        <v>27.3766004353966</v>
      </c>
      <c r="L1902">
        <v>25.4536249702962</v>
      </c>
      <c r="M1902">
        <v>75.082125655487602</v>
      </c>
      <c r="N1902">
        <v>2.5223384281371</v>
      </c>
      <c r="O1902">
        <v>19.085934985516499</v>
      </c>
      <c r="P1902">
        <v>82.764705882352899</v>
      </c>
      <c r="Q1902">
        <v>-9.2719386838199993E-3</v>
      </c>
    </row>
    <row r="1903" spans="1:17" hidden="1" x14ac:dyDescent="0.3">
      <c r="A1903" t="s">
        <v>3963</v>
      </c>
      <c r="B1903" t="s">
        <v>3964</v>
      </c>
      <c r="C1903" t="str">
        <f>IFERROR(VLOOKUP(Table1[[#This Row],[Ticker]],[1]!Table1[[Symbol]:[Industry]],2,FALSE),"-")</f>
        <v>-</v>
      </c>
      <c r="D1903" t="s">
        <v>148</v>
      </c>
      <c r="E1903">
        <v>387.847488</v>
      </c>
      <c r="F1903">
        <v>2688</v>
      </c>
      <c r="G1903">
        <v>-32.238319609345901</v>
      </c>
      <c r="H1903">
        <v>4.22183877171405</v>
      </c>
      <c r="I1903">
        <v>7.6983813159382102</v>
      </c>
      <c r="J1903">
        <v>3.3720592695779898</v>
      </c>
      <c r="K1903">
        <v>2496.91614988417</v>
      </c>
      <c r="L1903">
        <v>2384.3737605981501</v>
      </c>
      <c r="M1903">
        <v>64.718719679700101</v>
      </c>
      <c r="N1903">
        <v>1.2902741303847001</v>
      </c>
      <c r="O1903">
        <v>6.0230654761904701</v>
      </c>
      <c r="P1903">
        <v>37.9805964786202</v>
      </c>
      <c r="Q1903">
        <v>-6.1086883755373002E-2</v>
      </c>
    </row>
    <row r="1904" spans="1:17" hidden="1" x14ac:dyDescent="0.3">
      <c r="A1904" t="s">
        <v>3965</v>
      </c>
      <c r="B1904" t="s">
        <v>3966</v>
      </c>
      <c r="C1904" t="str">
        <f>IFERROR(VLOOKUP(Table1[[#This Row],[Ticker]],[1]!Table1[[Symbol]:[Industry]],2,FALSE),"-")</f>
        <v>-</v>
      </c>
      <c r="D1904" t="s">
        <v>140</v>
      </c>
      <c r="E1904">
        <v>387.74848669400001</v>
      </c>
      <c r="F1904">
        <v>102.46</v>
      </c>
      <c r="G1904">
        <v>22.2588487225424</v>
      </c>
      <c r="H1904">
        <v>-3.3307070045021501</v>
      </c>
      <c r="I1904">
        <v>-18.561285538219899</v>
      </c>
      <c r="J1904">
        <v>-7.8674190595808904</v>
      </c>
      <c r="K1904">
        <v>105.66914546659</v>
      </c>
      <c r="L1904">
        <v>101.23004620871799</v>
      </c>
      <c r="M1904">
        <v>40.898307534435602</v>
      </c>
      <c r="N1904">
        <v>1.07570104418796</v>
      </c>
      <c r="O1904">
        <v>48.496974429045501</v>
      </c>
      <c r="P1904">
        <v>60.093749999999901</v>
      </c>
      <c r="Q1904">
        <v>4.1964212906520998E-2</v>
      </c>
    </row>
    <row r="1905" spans="1:17" hidden="1" x14ac:dyDescent="0.3">
      <c r="A1905" t="s">
        <v>3967</v>
      </c>
      <c r="B1905" t="s">
        <v>3968</v>
      </c>
      <c r="C1905" t="str">
        <f>IFERROR(VLOOKUP(Table1[[#This Row],[Ticker]],[1]!Table1[[Symbol]:[Industry]],2,FALSE),"-")</f>
        <v>-</v>
      </c>
      <c r="D1905" t="s">
        <v>286</v>
      </c>
      <c r="E1905">
        <v>387.23513459999998</v>
      </c>
      <c r="F1905">
        <v>82.57</v>
      </c>
      <c r="G1905">
        <v>82.216285646836894</v>
      </c>
      <c r="H1905">
        <v>3.5827760274019198</v>
      </c>
      <c r="I1905">
        <v>21.758308451018198</v>
      </c>
      <c r="J1905">
        <v>-4.0132217215364303</v>
      </c>
      <c r="K1905">
        <v>74.511246748141005</v>
      </c>
      <c r="L1905">
        <v>63.661518790407101</v>
      </c>
      <c r="M1905">
        <v>58.573576588282002</v>
      </c>
      <c r="N1905">
        <v>1.53282847872634</v>
      </c>
      <c r="O1905">
        <v>9.6039723870655394</v>
      </c>
      <c r="P1905">
        <v>136.59025787965601</v>
      </c>
      <c r="Q1905">
        <v>8.3266614435805006E-2</v>
      </c>
    </row>
    <row r="1906" spans="1:17" hidden="1" x14ac:dyDescent="0.3">
      <c r="A1906" t="s">
        <v>3969</v>
      </c>
      <c r="B1906" t="s">
        <v>3970</v>
      </c>
      <c r="C1906" t="str">
        <f>IFERROR(VLOOKUP(Table1[[#This Row],[Ticker]],[1]!Table1[[Symbol]:[Industry]],2,FALSE),"-")</f>
        <v>-</v>
      </c>
      <c r="D1906" t="s">
        <v>1330</v>
      </c>
      <c r="E1906">
        <v>386.54179499999998</v>
      </c>
      <c r="F1906">
        <v>310.64999999999998</v>
      </c>
      <c r="G1906">
        <v>214.81620784852799</v>
      </c>
      <c r="H1906">
        <v>-27.962889607272999</v>
      </c>
      <c r="I1906">
        <v>19.9216181552347</v>
      </c>
      <c r="J1906">
        <v>-6.2876141790032198</v>
      </c>
      <c r="K1906">
        <v>370.83921253674498</v>
      </c>
      <c r="L1906">
        <v>285.552809774178</v>
      </c>
      <c r="M1906">
        <v>30.715016936316999</v>
      </c>
      <c r="N1906">
        <v>2.8785263856621301</v>
      </c>
      <c r="O1906">
        <v>46.434894575889203</v>
      </c>
      <c r="P1906">
        <v>318.383838383838</v>
      </c>
      <c r="Q1906">
        <v>0.155153794113148</v>
      </c>
    </row>
    <row r="1907" spans="1:17" hidden="1" x14ac:dyDescent="0.3">
      <c r="A1907" t="s">
        <v>3971</v>
      </c>
      <c r="B1907" t="s">
        <v>3972</v>
      </c>
      <c r="C1907" t="str">
        <f>IFERROR(VLOOKUP(Table1[[#This Row],[Ticker]],[1]!Table1[[Symbol]:[Industry]],2,FALSE),"-")</f>
        <v>-</v>
      </c>
      <c r="D1907" t="s">
        <v>526</v>
      </c>
      <c r="E1907">
        <v>386.44544400000001</v>
      </c>
      <c r="F1907">
        <v>1486.1</v>
      </c>
      <c r="G1907">
        <v>-18.237144462631498</v>
      </c>
      <c r="H1907">
        <v>-17.9825544499542</v>
      </c>
      <c r="I1907">
        <v>-13.632021679962</v>
      </c>
      <c r="J1907">
        <v>-5.0836627067879698</v>
      </c>
      <c r="K1907">
        <v>1645.9614841629</v>
      </c>
      <c r="L1907">
        <v>1694.50506440953</v>
      </c>
      <c r="M1907">
        <v>25.912485826116999</v>
      </c>
      <c r="N1907">
        <v>1.1487327449649201</v>
      </c>
      <c r="O1907">
        <v>78.453670681649896</v>
      </c>
      <c r="P1907">
        <v>17.015748031495999</v>
      </c>
      <c r="Q1907">
        <v>4.6365472366259E-2</v>
      </c>
    </row>
    <row r="1908" spans="1:17" hidden="1" x14ac:dyDescent="0.3">
      <c r="A1908" t="s">
        <v>3973</v>
      </c>
      <c r="B1908" t="s">
        <v>3974</v>
      </c>
      <c r="C1908" t="str">
        <f>IFERROR(VLOOKUP(Table1[[#This Row],[Ticker]],[1]!Table1[[Symbol]:[Industry]],2,FALSE),"-")</f>
        <v>-</v>
      </c>
      <c r="D1908" t="s">
        <v>62</v>
      </c>
      <c r="E1908">
        <v>385.01629200000002</v>
      </c>
      <c r="F1908">
        <v>872.4</v>
      </c>
      <c r="G1908">
        <v>-6.7222536899325496</v>
      </c>
      <c r="H1908">
        <v>3.0637382523315599</v>
      </c>
      <c r="I1908">
        <v>18.2823003072569</v>
      </c>
      <c r="J1908">
        <v>-5.4975925648458199</v>
      </c>
      <c r="K1908">
        <v>818.21562719517397</v>
      </c>
      <c r="L1908">
        <v>759.35712778567495</v>
      </c>
      <c r="M1908">
        <v>57.520203961378797</v>
      </c>
      <c r="N1908">
        <v>0.938218801285162</v>
      </c>
      <c r="O1908">
        <v>6.0293443374598699</v>
      </c>
      <c r="P1908">
        <v>48.645425115011001</v>
      </c>
      <c r="Q1908">
        <v>4.7431909652865999E-2</v>
      </c>
    </row>
    <row r="1909" spans="1:17" hidden="1" x14ac:dyDescent="0.3">
      <c r="A1909" t="s">
        <v>3975</v>
      </c>
      <c r="B1909" t="s">
        <v>3976</v>
      </c>
      <c r="C1909" t="str">
        <f>IFERROR(VLOOKUP(Table1[[#This Row],[Ticker]],[1]!Table1[[Symbol]:[Industry]],2,FALSE),"-")</f>
        <v>-</v>
      </c>
      <c r="D1909" t="s">
        <v>154</v>
      </c>
      <c r="E1909">
        <v>384.21153041999997</v>
      </c>
      <c r="F1909">
        <v>168.6</v>
      </c>
      <c r="G1909">
        <v>41.203775504753303</v>
      </c>
      <c r="H1909">
        <v>-14.2252413564833</v>
      </c>
      <c r="I1909">
        <v>5.1523242445435598</v>
      </c>
      <c r="J1909">
        <v>-1.03804012347348</v>
      </c>
      <c r="K1909">
        <v>178.85109518050999</v>
      </c>
      <c r="L1909">
        <v>158.75323193519699</v>
      </c>
      <c r="M1909">
        <v>30.142404980551401</v>
      </c>
      <c r="N1909">
        <v>0.25040387722132401</v>
      </c>
      <c r="O1909">
        <v>23.962040332147101</v>
      </c>
      <c r="P1909">
        <v>75.624999999999901</v>
      </c>
    </row>
    <row r="1910" spans="1:17" hidden="1" x14ac:dyDescent="0.3">
      <c r="A1910" t="s">
        <v>3977</v>
      </c>
      <c r="B1910" t="s">
        <v>3978</v>
      </c>
      <c r="C1910" t="str">
        <f>IFERROR(VLOOKUP(Table1[[#This Row],[Ticker]],[1]!Table1[[Symbol]:[Industry]],2,FALSE),"-")</f>
        <v>-</v>
      </c>
      <c r="D1910" t="s">
        <v>62</v>
      </c>
      <c r="E1910">
        <v>384.06009</v>
      </c>
      <c r="F1910">
        <v>107.61</v>
      </c>
      <c r="G1910">
        <v>-32.079806584798803</v>
      </c>
      <c r="H1910">
        <v>-5.9275792175569499</v>
      </c>
      <c r="I1910">
        <v>-21.862049472088799</v>
      </c>
      <c r="J1910">
        <v>-3.2371080502614702</v>
      </c>
      <c r="K1910">
        <v>111.626222534573</v>
      </c>
      <c r="L1910">
        <v>116.80427185859099</v>
      </c>
      <c r="M1910">
        <v>49.293908563706999</v>
      </c>
      <c r="N1910">
        <v>0.97778036767782395</v>
      </c>
      <c r="O1910">
        <v>34.095344298856901</v>
      </c>
      <c r="P1910">
        <v>9.9182839632277808</v>
      </c>
      <c r="Q1910">
        <v>4.9682849866134998E-2</v>
      </c>
    </row>
    <row r="1911" spans="1:17" hidden="1" x14ac:dyDescent="0.3">
      <c r="A1911" t="s">
        <v>3979</v>
      </c>
      <c r="B1911" t="s">
        <v>3980</v>
      </c>
      <c r="C1911" t="str">
        <f>IFERROR(VLOOKUP(Table1[[#This Row],[Ticker]],[1]!Table1[[Symbol]:[Industry]],2,FALSE),"-")</f>
        <v>-</v>
      </c>
      <c r="D1911" t="s">
        <v>375</v>
      </c>
      <c r="E1911">
        <v>383.99673000000001</v>
      </c>
      <c r="F1911">
        <v>347.1</v>
      </c>
      <c r="G1911">
        <v>93.334884294034694</v>
      </c>
      <c r="H1911">
        <v>-19.252059410339701</v>
      </c>
      <c r="I1911">
        <v>1.71965550240937</v>
      </c>
      <c r="J1911">
        <v>-4.64973545111586</v>
      </c>
      <c r="K1911">
        <v>392.63090981583002</v>
      </c>
      <c r="L1911">
        <v>375.95924757573999</v>
      </c>
      <c r="M1911">
        <v>46.3563248480014</v>
      </c>
      <c r="N1911">
        <v>2.8457858769931601</v>
      </c>
      <c r="O1911">
        <v>111.63929703255501</v>
      </c>
      <c r="P1911">
        <v>119.892302819132</v>
      </c>
      <c r="Q1911">
        <v>0.21914277004445301</v>
      </c>
    </row>
    <row r="1912" spans="1:17" hidden="1" x14ac:dyDescent="0.3">
      <c r="A1912" t="s">
        <v>3981</v>
      </c>
      <c r="B1912" t="s">
        <v>3982</v>
      </c>
      <c r="C1912" t="str">
        <f>IFERROR(VLOOKUP(Table1[[#This Row],[Ticker]],[1]!Table1[[Symbol]:[Industry]],2,FALSE),"-")</f>
        <v>-</v>
      </c>
      <c r="E1912">
        <v>383.26226123399999</v>
      </c>
      <c r="F1912">
        <v>58.98</v>
      </c>
      <c r="G1912">
        <v>-75.947713004549101</v>
      </c>
      <c r="H1912">
        <v>-5.0208300478362098</v>
      </c>
      <c r="I1912">
        <v>-38.134280388845397</v>
      </c>
      <c r="J1912">
        <v>-4.3248463713963803</v>
      </c>
      <c r="K1912">
        <v>63.058513427733899</v>
      </c>
      <c r="L1912">
        <v>82.576926453697993</v>
      </c>
      <c r="M1912">
        <v>38.414036728407602</v>
      </c>
      <c r="N1912">
        <v>0.33369594778351902</v>
      </c>
      <c r="O1912">
        <v>215.82097530457801</v>
      </c>
      <c r="P1912">
        <v>16.931007137192701</v>
      </c>
      <c r="Q1912">
        <v>-0.16856397329004999</v>
      </c>
    </row>
    <row r="1913" spans="1:17" hidden="1" x14ac:dyDescent="0.3">
      <c r="A1913" t="s">
        <v>3983</v>
      </c>
      <c r="B1913" t="s">
        <v>3984</v>
      </c>
      <c r="C1913" t="str">
        <f>IFERROR(VLOOKUP(Table1[[#This Row],[Ticker]],[1]!Table1[[Symbol]:[Industry]],2,FALSE),"-")</f>
        <v>-</v>
      </c>
      <c r="D1913" t="s">
        <v>535</v>
      </c>
      <c r="E1913">
        <v>383.01639949499997</v>
      </c>
      <c r="F1913">
        <v>138.35</v>
      </c>
      <c r="G1913">
        <v>53.2346542494315</v>
      </c>
      <c r="H1913">
        <v>11.447398357285101</v>
      </c>
      <c r="I1913">
        <v>47.685703521263399</v>
      </c>
      <c r="J1913">
        <v>1.0080329958447201</v>
      </c>
      <c r="K1913">
        <v>122.076057185626</v>
      </c>
      <c r="L1913">
        <v>107.296916196317</v>
      </c>
      <c r="M1913">
        <v>69.6804283559472</v>
      </c>
      <c r="N1913">
        <v>1.5714875415695999</v>
      </c>
      <c r="O1913">
        <v>9.6494398265269297</v>
      </c>
      <c r="P1913">
        <v>86.329966329966297</v>
      </c>
      <c r="Q1913">
        <v>6.7915569643409002E-2</v>
      </c>
    </row>
    <row r="1914" spans="1:17" hidden="1" x14ac:dyDescent="0.3">
      <c r="A1914" t="s">
        <v>3985</v>
      </c>
      <c r="B1914" t="s">
        <v>3986</v>
      </c>
      <c r="C1914" t="str">
        <f>IFERROR(VLOOKUP(Table1[[#This Row],[Ticker]],[1]!Table1[[Symbol]:[Industry]],2,FALSE),"-")</f>
        <v>-</v>
      </c>
      <c r="D1914" t="s">
        <v>278</v>
      </c>
      <c r="E1914">
        <v>382.88</v>
      </c>
      <c r="F1914">
        <v>3828.8</v>
      </c>
      <c r="G1914">
        <v>118.807700511078</v>
      </c>
      <c r="H1914">
        <v>-5.2369784874582903</v>
      </c>
      <c r="I1914">
        <v>10.3991382837252</v>
      </c>
      <c r="J1914">
        <v>-11.833991325809301</v>
      </c>
      <c r="K1914">
        <v>3831.9063101759798</v>
      </c>
      <c r="L1914">
        <v>2985.9542363606402</v>
      </c>
      <c r="M1914">
        <v>37.439325253138797</v>
      </c>
      <c r="N1914">
        <v>0.49387334587741699</v>
      </c>
      <c r="O1914">
        <v>33.070413706644302</v>
      </c>
      <c r="P1914">
        <v>162.04914105810599</v>
      </c>
      <c r="Q1914">
        <v>0.14363570309710699</v>
      </c>
    </row>
    <row r="1915" spans="1:17" hidden="1" x14ac:dyDescent="0.3">
      <c r="A1915" t="s">
        <v>3987</v>
      </c>
      <c r="B1915" t="s">
        <v>3988</v>
      </c>
      <c r="C1915" t="str">
        <f>IFERROR(VLOOKUP(Table1[[#This Row],[Ticker]],[1]!Table1[[Symbol]:[Industry]],2,FALSE),"-")</f>
        <v>-</v>
      </c>
      <c r="D1915" t="s">
        <v>230</v>
      </c>
      <c r="E1915">
        <v>382.416503224</v>
      </c>
      <c r="F1915">
        <v>138.91999999999999</v>
      </c>
      <c r="G1915">
        <v>-14.525160460581199</v>
      </c>
      <c r="H1915">
        <v>-2.6103183901068898</v>
      </c>
      <c r="I1915">
        <v>-2.1811863941791501</v>
      </c>
      <c r="J1915">
        <v>-0.77451094569694501</v>
      </c>
      <c r="K1915">
        <v>132.89048983843</v>
      </c>
      <c r="L1915">
        <v>127.69119666757901</v>
      </c>
      <c r="M1915">
        <v>66.943663180860696</v>
      </c>
      <c r="N1915">
        <v>0.72257198326167804</v>
      </c>
      <c r="O1915">
        <v>2.9369421249640202</v>
      </c>
      <c r="P1915">
        <v>21.859649122806999</v>
      </c>
      <c r="Q1915">
        <v>3.8247501694631002E-2</v>
      </c>
    </row>
    <row r="1916" spans="1:17" hidden="1" x14ac:dyDescent="0.3">
      <c r="A1916" t="s">
        <v>3989</v>
      </c>
      <c r="B1916" t="s">
        <v>3990</v>
      </c>
      <c r="C1916" t="str">
        <f>IFERROR(VLOOKUP(Table1[[#This Row],[Ticker]],[1]!Table1[[Symbol]:[Industry]],2,FALSE),"-")</f>
        <v>-</v>
      </c>
      <c r="D1916" t="s">
        <v>230</v>
      </c>
      <c r="E1916">
        <v>381.99939301799998</v>
      </c>
      <c r="F1916">
        <v>87.31</v>
      </c>
      <c r="G1916">
        <v>-17.692081866743202</v>
      </c>
      <c r="H1916">
        <v>-7.7990937021706301</v>
      </c>
      <c r="I1916">
        <v>-22.5874438627933</v>
      </c>
      <c r="J1916">
        <v>-5.5965550548697696</v>
      </c>
      <c r="K1916">
        <v>89.434298584333703</v>
      </c>
      <c r="M1916">
        <v>40.382600774061402</v>
      </c>
      <c r="N1916">
        <v>0.87863041881915804</v>
      </c>
      <c r="O1916">
        <v>98.717214522964099</v>
      </c>
      <c r="P1916">
        <v>16.568758344459201</v>
      </c>
    </row>
    <row r="1917" spans="1:17" hidden="1" x14ac:dyDescent="0.3">
      <c r="A1917" t="s">
        <v>3991</v>
      </c>
      <c r="B1917" t="s">
        <v>3992</v>
      </c>
      <c r="C1917" t="str">
        <f>IFERROR(VLOOKUP(Table1[[#This Row],[Ticker]],[1]!Table1[[Symbol]:[Industry]],2,FALSE),"-")</f>
        <v>-</v>
      </c>
      <c r="D1917" t="s">
        <v>324</v>
      </c>
      <c r="E1917">
        <v>381.48</v>
      </c>
      <c r="F1917">
        <v>330</v>
      </c>
      <c r="G1917">
        <v>-62.198569183312799</v>
      </c>
      <c r="H1917">
        <v>-23.578764873041901</v>
      </c>
      <c r="I1917">
        <v>-43.038310465660999</v>
      </c>
      <c r="J1917">
        <v>-2.6104615024045299</v>
      </c>
      <c r="K1917">
        <v>388.41927109353497</v>
      </c>
      <c r="L1917">
        <v>440.06137169896698</v>
      </c>
      <c r="M1917">
        <v>27.582631429542001</v>
      </c>
      <c r="N1917">
        <v>1.2691456396635601</v>
      </c>
      <c r="O1917">
        <v>93.909090909090807</v>
      </c>
      <c r="P1917">
        <v>6.4516129032257998</v>
      </c>
      <c r="Q1917">
        <v>0.23154689939813899</v>
      </c>
    </row>
    <row r="1918" spans="1:17" hidden="1" x14ac:dyDescent="0.3">
      <c r="A1918" t="s">
        <v>3993</v>
      </c>
      <c r="B1918" t="s">
        <v>3994</v>
      </c>
      <c r="C1918" t="str">
        <f>IFERROR(VLOOKUP(Table1[[#This Row],[Ticker]],[1]!Table1[[Symbol]:[Industry]],2,FALSE),"-")</f>
        <v>-</v>
      </c>
      <c r="D1918" t="s">
        <v>1626</v>
      </c>
      <c r="E1918">
        <v>381.44459999999998</v>
      </c>
      <c r="F1918">
        <v>152.69999999999999</v>
      </c>
      <c r="G1918">
        <v>245.88160586514601</v>
      </c>
      <c r="H1918">
        <v>9.39782071459158</v>
      </c>
      <c r="I1918">
        <v>24.884656929757298</v>
      </c>
      <c r="J1918">
        <v>-2.5298257315615</v>
      </c>
      <c r="K1918">
        <v>136.10262647904099</v>
      </c>
      <c r="L1918">
        <v>100.786443582058</v>
      </c>
      <c r="M1918">
        <v>69.394638943232295</v>
      </c>
      <c r="N1918">
        <v>1.2497276264591399</v>
      </c>
      <c r="O1918">
        <v>3.9620170268500399</v>
      </c>
      <c r="P1918">
        <v>292.04107830551902</v>
      </c>
      <c r="Q1918">
        <v>0.17097082722825999</v>
      </c>
    </row>
    <row r="1919" spans="1:17" hidden="1" x14ac:dyDescent="0.3">
      <c r="A1919" t="s">
        <v>3995</v>
      </c>
      <c r="B1919" t="s">
        <v>3996</v>
      </c>
      <c r="C1919" t="str">
        <f>IFERROR(VLOOKUP(Table1[[#This Row],[Ticker]],[1]!Table1[[Symbol]:[Industry]],2,FALSE),"-")</f>
        <v>-</v>
      </c>
      <c r="D1919" t="s">
        <v>1005</v>
      </c>
      <c r="E1919">
        <v>381.13299999999998</v>
      </c>
      <c r="F1919">
        <v>44.86</v>
      </c>
      <c r="G1919">
        <v>18.6205750024107</v>
      </c>
      <c r="H1919">
        <v>-26.306663480458599</v>
      </c>
      <c r="I1919">
        <v>-22.114491148202202</v>
      </c>
      <c r="J1919">
        <v>-9.5353305650738491</v>
      </c>
      <c r="K1919">
        <v>54.507919681942703</v>
      </c>
      <c r="L1919">
        <v>54.426578923507002</v>
      </c>
      <c r="M1919">
        <v>11.1955559523501</v>
      </c>
      <c r="N1919">
        <v>0.99307128735899497</v>
      </c>
      <c r="O1919">
        <v>119.57200178332501</v>
      </c>
      <c r="P1919">
        <v>51.043771043771002</v>
      </c>
      <c r="Q1919">
        <v>3.4544525872982998E-2</v>
      </c>
    </row>
    <row r="1920" spans="1:17" hidden="1" x14ac:dyDescent="0.3">
      <c r="A1920" t="s">
        <v>3997</v>
      </c>
      <c r="B1920" t="s">
        <v>3998</v>
      </c>
      <c r="C1920" t="str">
        <f>IFERROR(VLOOKUP(Table1[[#This Row],[Ticker]],[1]!Table1[[Symbol]:[Industry]],2,FALSE),"-")</f>
        <v>-</v>
      </c>
      <c r="D1920" t="s">
        <v>197</v>
      </c>
      <c r="E1920">
        <v>381.00692947499999</v>
      </c>
      <c r="F1920">
        <v>3219.25</v>
      </c>
      <c r="G1920">
        <v>105.41044427934099</v>
      </c>
      <c r="H1920">
        <v>22.793459859888099</v>
      </c>
      <c r="I1920">
        <v>104.418669143226</v>
      </c>
      <c r="J1920">
        <v>-4.6024719569131296</v>
      </c>
      <c r="K1920">
        <v>2886.2614359413601</v>
      </c>
      <c r="L1920">
        <v>2373.8488447319201</v>
      </c>
      <c r="M1920">
        <v>60.008462414263597</v>
      </c>
      <c r="N1920">
        <v>2.2342601994005702</v>
      </c>
      <c r="O1920">
        <v>11.6719732857031</v>
      </c>
      <c r="P1920">
        <v>142.030674385384</v>
      </c>
      <c r="Q1920">
        <v>5.8735495484865001E-2</v>
      </c>
    </row>
    <row r="1921" spans="1:17" hidden="1" x14ac:dyDescent="0.3">
      <c r="A1921" t="s">
        <v>3999</v>
      </c>
      <c r="B1921" t="s">
        <v>4000</v>
      </c>
      <c r="C1921" t="str">
        <f>IFERROR(VLOOKUP(Table1[[#This Row],[Ticker]],[1]!Table1[[Symbol]:[Industry]],2,FALSE),"-")</f>
        <v>-</v>
      </c>
      <c r="D1921" t="s">
        <v>662</v>
      </c>
      <c r="E1921">
        <v>380.90949054999999</v>
      </c>
      <c r="F1921">
        <v>375.5</v>
      </c>
      <c r="G1921">
        <v>138.345579711234</v>
      </c>
      <c r="H1921">
        <v>9.1315466709042994</v>
      </c>
      <c r="I1921">
        <v>41.285408320759203</v>
      </c>
      <c r="J1921">
        <v>-8.7504793360311108</v>
      </c>
      <c r="K1921">
        <v>337.38628682909399</v>
      </c>
      <c r="L1921">
        <v>266.40737561050997</v>
      </c>
      <c r="M1921">
        <v>52.013720954105104</v>
      </c>
      <c r="N1921">
        <v>0.74484406761527699</v>
      </c>
      <c r="O1921">
        <v>10.2929427430093</v>
      </c>
      <c r="P1921">
        <v>171.51120751988401</v>
      </c>
      <c r="Q1921">
        <v>0.113515837861069</v>
      </c>
    </row>
    <row r="1922" spans="1:17" hidden="1" x14ac:dyDescent="0.3">
      <c r="A1922" t="s">
        <v>4001</v>
      </c>
      <c r="B1922" t="s">
        <v>4002</v>
      </c>
      <c r="C1922" t="str">
        <f>IFERROR(VLOOKUP(Table1[[#This Row],[Ticker]],[1]!Table1[[Symbol]:[Industry]],2,FALSE),"-")</f>
        <v>-</v>
      </c>
      <c r="D1922" t="s">
        <v>983</v>
      </c>
      <c r="E1922">
        <v>380.8481936</v>
      </c>
      <c r="F1922">
        <v>24.8</v>
      </c>
      <c r="G1922">
        <v>-20.119650284754002</v>
      </c>
      <c r="H1922">
        <v>8.8778364743429297</v>
      </c>
      <c r="I1922">
        <v>-4.9402308067475396</v>
      </c>
      <c r="J1922">
        <v>-9.9875324984787994</v>
      </c>
      <c r="K1922">
        <v>23.273826190991901</v>
      </c>
      <c r="L1922">
        <v>23.502872276910999</v>
      </c>
      <c r="M1922">
        <v>50.758768370982501</v>
      </c>
      <c r="N1922">
        <v>2.07972253377952</v>
      </c>
      <c r="O1922">
        <v>22.580645161290299</v>
      </c>
      <c r="P1922">
        <v>36.263736263736199</v>
      </c>
      <c r="Q1922">
        <v>-4.2896124856444999E-2</v>
      </c>
    </row>
    <row r="1923" spans="1:17" hidden="1" x14ac:dyDescent="0.3">
      <c r="A1923" t="s">
        <v>4003</v>
      </c>
      <c r="B1923" t="s">
        <v>4004</v>
      </c>
      <c r="C1923" t="str">
        <f>IFERROR(VLOOKUP(Table1[[#This Row],[Ticker]],[1]!Table1[[Symbol]:[Industry]],2,FALSE),"-")</f>
        <v>-</v>
      </c>
      <c r="D1923" t="s">
        <v>230</v>
      </c>
      <c r="E1923">
        <v>380.12697759999998</v>
      </c>
      <c r="F1923">
        <v>694.9</v>
      </c>
      <c r="G1923">
        <v>157.47585394396299</v>
      </c>
      <c r="H1923">
        <v>18.9393502922455</v>
      </c>
      <c r="I1923">
        <v>59.446663261675099</v>
      </c>
      <c r="J1923">
        <v>-9.9642345370753205</v>
      </c>
      <c r="K1923">
        <v>575.56198127327002</v>
      </c>
      <c r="L1923">
        <v>456.80821366586599</v>
      </c>
      <c r="M1923">
        <v>63.222434982117797</v>
      </c>
      <c r="N1923">
        <v>2.0928766331594</v>
      </c>
      <c r="O1923">
        <v>13.6422506835516</v>
      </c>
      <c r="P1923">
        <v>185.9670781893</v>
      </c>
      <c r="Q1923">
        <v>0.11518573026437499</v>
      </c>
    </row>
    <row r="1924" spans="1:17" hidden="1" x14ac:dyDescent="0.3">
      <c r="A1924" t="s">
        <v>4005</v>
      </c>
      <c r="B1924" t="s">
        <v>4006</v>
      </c>
      <c r="C1924" t="str">
        <f>IFERROR(VLOOKUP(Table1[[#This Row],[Ticker]],[1]!Table1[[Symbol]:[Industry]],2,FALSE),"-")</f>
        <v>-</v>
      </c>
      <c r="D1924" t="s">
        <v>197</v>
      </c>
      <c r="E1924">
        <v>380.07980829000002</v>
      </c>
      <c r="F1924">
        <v>365.55</v>
      </c>
      <c r="G1924">
        <v>91.746552809629407</v>
      </c>
      <c r="H1924">
        <v>-1.0259497343709301</v>
      </c>
      <c r="I1924">
        <v>32.684464886573501</v>
      </c>
      <c r="J1924">
        <v>-0.54196736613574104</v>
      </c>
      <c r="K1924">
        <v>339.89631108470297</v>
      </c>
      <c r="L1924">
        <v>284.66429195022602</v>
      </c>
      <c r="M1924">
        <v>54.429164794203302</v>
      </c>
      <c r="N1924">
        <v>1.31924399265051</v>
      </c>
      <c r="O1924">
        <v>14.6354807823827</v>
      </c>
      <c r="P1924">
        <v>145.335570469798</v>
      </c>
      <c r="Q1924">
        <v>7.7794835398800999E-2</v>
      </c>
    </row>
    <row r="1925" spans="1:17" hidden="1" x14ac:dyDescent="0.3">
      <c r="A1925" t="s">
        <v>4007</v>
      </c>
      <c r="B1925" t="s">
        <v>4008</v>
      </c>
      <c r="C1925" t="str">
        <f>IFERROR(VLOOKUP(Table1[[#This Row],[Ticker]],[1]!Table1[[Symbol]:[Industry]],2,FALSE),"-")</f>
        <v>-</v>
      </c>
      <c r="E1925">
        <v>379.76195999999999</v>
      </c>
      <c r="F1925">
        <v>198.75</v>
      </c>
      <c r="G1925">
        <v>49.327537227115002</v>
      </c>
      <c r="H1925">
        <v>26.277975311125001</v>
      </c>
      <c r="I1925">
        <v>37.247275348001502</v>
      </c>
      <c r="J1925">
        <v>22.498683040368299</v>
      </c>
      <c r="K1925">
        <v>154.18923653100001</v>
      </c>
      <c r="L1925">
        <v>143.56803756022401</v>
      </c>
      <c r="M1925">
        <v>74.176572478786497</v>
      </c>
      <c r="N1925">
        <v>2.80052816151519</v>
      </c>
      <c r="O1925">
        <v>10.641509433962201</v>
      </c>
      <c r="P1925">
        <v>79.864253393665095</v>
      </c>
      <c r="Q1925">
        <v>0.104523964495989</v>
      </c>
    </row>
    <row r="1926" spans="1:17" hidden="1" x14ac:dyDescent="0.3">
      <c r="A1926" t="s">
        <v>4009</v>
      </c>
      <c r="B1926" t="s">
        <v>4010</v>
      </c>
      <c r="C1926" t="str">
        <f>IFERROR(VLOOKUP(Table1[[#This Row],[Ticker]],[1]!Table1[[Symbol]:[Industry]],2,FALSE),"-")</f>
        <v>-</v>
      </c>
      <c r="D1926" t="s">
        <v>230</v>
      </c>
      <c r="E1926">
        <v>379.24119015999997</v>
      </c>
      <c r="F1926">
        <v>1586.6</v>
      </c>
      <c r="G1926">
        <v>138.14061283960001</v>
      </c>
      <c r="H1926">
        <v>-25.285052735615899</v>
      </c>
      <c r="I1926">
        <v>-1.24087241727238</v>
      </c>
      <c r="J1926">
        <v>-7.2813414694356</v>
      </c>
      <c r="K1926">
        <v>1749.85645989299</v>
      </c>
      <c r="L1926">
        <v>1525.62483315297</v>
      </c>
      <c r="M1926">
        <v>36.308619570865602</v>
      </c>
      <c r="N1926">
        <v>0.71466664511253197</v>
      </c>
      <c r="O1926">
        <v>44.964074120761303</v>
      </c>
      <c r="P1926">
        <v>192.676627928426</v>
      </c>
      <c r="Q1926">
        <v>0.18492796513072801</v>
      </c>
    </row>
    <row r="1927" spans="1:17" hidden="1" x14ac:dyDescent="0.3">
      <c r="A1927" t="s">
        <v>4011</v>
      </c>
      <c r="B1927" t="s">
        <v>4012</v>
      </c>
      <c r="C1927" t="str">
        <f>IFERROR(VLOOKUP(Table1[[#This Row],[Ticker]],[1]!Table1[[Symbol]:[Industry]],2,FALSE),"-")</f>
        <v>-</v>
      </c>
      <c r="D1927" t="s">
        <v>1219</v>
      </c>
      <c r="E1927">
        <v>379.04479007999998</v>
      </c>
      <c r="F1927">
        <v>216.15</v>
      </c>
      <c r="G1927">
        <v>531.43344905481104</v>
      </c>
      <c r="H1927">
        <v>-22.4244818165397</v>
      </c>
      <c r="I1927">
        <v>58.224244042373599</v>
      </c>
      <c r="J1927">
        <v>-10.349801808116499</v>
      </c>
      <c r="K1927">
        <v>219.98851343772</v>
      </c>
      <c r="L1927">
        <v>156.04745162737601</v>
      </c>
      <c r="M1927">
        <v>42.925532855833602</v>
      </c>
      <c r="N1927">
        <v>0.87967834264685796</v>
      </c>
      <c r="O1927">
        <v>47.096923432801297</v>
      </c>
      <c r="P1927">
        <v>674.73118279569803</v>
      </c>
      <c r="Q1927">
        <v>0.125982603018054</v>
      </c>
    </row>
    <row r="1928" spans="1:17" hidden="1" x14ac:dyDescent="0.3">
      <c r="A1928" t="s">
        <v>4013</v>
      </c>
      <c r="B1928" t="s">
        <v>4014</v>
      </c>
      <c r="C1928" t="str">
        <f>IFERROR(VLOOKUP(Table1[[#This Row],[Ticker]],[1]!Table1[[Symbol]:[Industry]],2,FALSE),"-")</f>
        <v>-</v>
      </c>
      <c r="D1928" t="s">
        <v>806</v>
      </c>
      <c r="E1928">
        <v>378.98502573000002</v>
      </c>
      <c r="F1928">
        <v>28.61</v>
      </c>
      <c r="G1928">
        <v>105.729455629165</v>
      </c>
      <c r="H1928">
        <v>28.295039067552601</v>
      </c>
      <c r="I1928">
        <v>99.605214300421807</v>
      </c>
      <c r="J1928">
        <v>-7.6600471183618302</v>
      </c>
      <c r="K1928">
        <v>23.392320329643301</v>
      </c>
      <c r="L1928">
        <v>19.6528681048853</v>
      </c>
      <c r="M1928">
        <v>58.155150849217101</v>
      </c>
      <c r="N1928">
        <v>1.4029463500830499</v>
      </c>
      <c r="O1928">
        <v>17.790982174065</v>
      </c>
      <c r="P1928">
        <v>144.87874465049899</v>
      </c>
      <c r="Q1928">
        <v>9.2322227171521998E-2</v>
      </c>
    </row>
    <row r="1929" spans="1:17" hidden="1" x14ac:dyDescent="0.3">
      <c r="A1929" t="s">
        <v>4015</v>
      </c>
      <c r="B1929" t="s">
        <v>4016</v>
      </c>
      <c r="C1929" t="str">
        <f>IFERROR(VLOOKUP(Table1[[#This Row],[Ticker]],[1]!Table1[[Symbol]:[Industry]],2,FALSE),"-")</f>
        <v>-</v>
      </c>
      <c r="D1929" t="s">
        <v>197</v>
      </c>
      <c r="E1929">
        <v>377.08153349999998</v>
      </c>
      <c r="F1929">
        <v>170.52</v>
      </c>
      <c r="G1929">
        <v>9.1528878815878496</v>
      </c>
      <c r="H1929">
        <v>-2.7723295509151198</v>
      </c>
      <c r="I1929">
        <v>8.9549894145312194</v>
      </c>
      <c r="J1929">
        <v>-7.3597568336357497</v>
      </c>
      <c r="K1929">
        <v>166.103408591147</v>
      </c>
      <c r="L1929">
        <v>154.31624143880001</v>
      </c>
      <c r="M1929">
        <v>49.961450203335602</v>
      </c>
      <c r="N1929">
        <v>0.73086865807158796</v>
      </c>
      <c r="O1929">
        <v>14.6493079990616</v>
      </c>
      <c r="P1929">
        <v>36.2524970035956</v>
      </c>
      <c r="Q1929">
        <v>-3.2939870203650003E-2</v>
      </c>
    </row>
    <row r="1930" spans="1:17" hidden="1" x14ac:dyDescent="0.3">
      <c r="A1930" t="s">
        <v>4017</v>
      </c>
      <c r="B1930" t="s">
        <v>4018</v>
      </c>
      <c r="C1930" t="str">
        <f>IFERROR(VLOOKUP(Table1[[#This Row],[Ticker]],[1]!Table1[[Symbol]:[Industry]],2,FALSE),"-")</f>
        <v>-</v>
      </c>
      <c r="D1930" t="s">
        <v>1489</v>
      </c>
      <c r="E1930">
        <v>376.69745239999997</v>
      </c>
      <c r="F1930">
        <v>219.32</v>
      </c>
      <c r="G1930">
        <v>-33.150263499543698</v>
      </c>
      <c r="H1930">
        <v>-9.6038500951398493</v>
      </c>
      <c r="I1930">
        <v>-24.9427577671857</v>
      </c>
      <c r="J1930">
        <v>0.11770416636705899</v>
      </c>
      <c r="K1930">
        <v>219.03328099413901</v>
      </c>
      <c r="L1930">
        <v>228.35563669077999</v>
      </c>
      <c r="M1930">
        <v>47.478222762032203</v>
      </c>
      <c r="N1930">
        <v>1.74008834521392</v>
      </c>
      <c r="O1930">
        <v>40.890023709647998</v>
      </c>
      <c r="P1930">
        <v>21.912173429683101</v>
      </c>
      <c r="Q1930">
        <v>-3.3184301209788998E-2</v>
      </c>
    </row>
    <row r="1931" spans="1:17" hidden="1" x14ac:dyDescent="0.3">
      <c r="A1931" t="s">
        <v>4019</v>
      </c>
      <c r="B1931" t="s">
        <v>4020</v>
      </c>
      <c r="C1931" t="str">
        <f>IFERROR(VLOOKUP(Table1[[#This Row],[Ticker]],[1]!Table1[[Symbol]:[Industry]],2,FALSE),"-")</f>
        <v>-</v>
      </c>
      <c r="D1931" t="s">
        <v>230</v>
      </c>
      <c r="E1931">
        <v>375.91408925000002</v>
      </c>
      <c r="F1931">
        <v>12.95</v>
      </c>
      <c r="G1931">
        <v>-15.2567788662487</v>
      </c>
      <c r="H1931">
        <v>-4.82899100278616</v>
      </c>
      <c r="I1931">
        <v>-33.688819510224903</v>
      </c>
      <c r="J1931">
        <v>-6.8174829109907602</v>
      </c>
      <c r="K1931">
        <v>13.604705453881399</v>
      </c>
      <c r="L1931">
        <v>13.739911511423299</v>
      </c>
      <c r="M1931">
        <v>38.161495686873501</v>
      </c>
      <c r="N1931">
        <v>0.98344893464086702</v>
      </c>
      <c r="O1931">
        <v>66.023166023165999</v>
      </c>
      <c r="P1931">
        <v>33.505154639175203</v>
      </c>
      <c r="Q1931">
        <v>0.130253225767304</v>
      </c>
    </row>
    <row r="1932" spans="1:17" hidden="1" x14ac:dyDescent="0.3">
      <c r="A1932" t="s">
        <v>4021</v>
      </c>
      <c r="B1932" t="s">
        <v>4022</v>
      </c>
      <c r="C1932" t="str">
        <f>IFERROR(VLOOKUP(Table1[[#This Row],[Ticker]],[1]!Table1[[Symbol]:[Industry]],2,FALSE),"-")</f>
        <v>-</v>
      </c>
      <c r="D1932" t="s">
        <v>613</v>
      </c>
      <c r="E1932">
        <v>375.63173080500002</v>
      </c>
      <c r="F1932">
        <v>163.95</v>
      </c>
      <c r="G1932">
        <v>-30.5445190821187</v>
      </c>
      <c r="H1932">
        <v>-9.4027429376083695</v>
      </c>
      <c r="I1932">
        <v>-23.958612748863899</v>
      </c>
      <c r="J1932">
        <v>-4.6597278472530101</v>
      </c>
      <c r="K1932">
        <v>170.71536843596701</v>
      </c>
      <c r="L1932">
        <v>180.546259381319</v>
      </c>
      <c r="M1932">
        <v>41.727431210483097</v>
      </c>
      <c r="N1932">
        <v>0.57542959915949898</v>
      </c>
      <c r="O1932">
        <v>52.058554437328397</v>
      </c>
      <c r="P1932">
        <v>9.2999999999999901</v>
      </c>
      <c r="Q1932">
        <v>0.28537079193346698</v>
      </c>
    </row>
    <row r="1933" spans="1:17" hidden="1" x14ac:dyDescent="0.3">
      <c r="A1933" t="s">
        <v>4023</v>
      </c>
      <c r="B1933" t="s">
        <v>4024</v>
      </c>
      <c r="C1933" t="str">
        <f>IFERROR(VLOOKUP(Table1[[#This Row],[Ticker]],[1]!Table1[[Symbol]:[Industry]],2,FALSE),"-")</f>
        <v>-</v>
      </c>
      <c r="D1933" t="s">
        <v>230</v>
      </c>
      <c r="E1933">
        <v>375.57499999999999</v>
      </c>
      <c r="F1933">
        <v>226.25</v>
      </c>
      <c r="G1933">
        <v>14.2328739453444</v>
      </c>
      <c r="H1933">
        <v>0.16505834610189399</v>
      </c>
      <c r="I1933">
        <v>-2.6636831995985202</v>
      </c>
      <c r="J1933">
        <v>-7.44426115018699</v>
      </c>
      <c r="K1933">
        <v>232.90042130800899</v>
      </c>
      <c r="L1933">
        <v>229.22011424957199</v>
      </c>
      <c r="M1933">
        <v>43.985814084325497</v>
      </c>
      <c r="N1933">
        <v>1.17550827423167</v>
      </c>
      <c r="O1933">
        <v>52.46408839779</v>
      </c>
      <c r="P1933">
        <v>42.295597484276698</v>
      </c>
    </row>
    <row r="1934" spans="1:17" hidden="1" x14ac:dyDescent="0.3">
      <c r="A1934" t="s">
        <v>4025</v>
      </c>
      <c r="B1934" t="s">
        <v>4026</v>
      </c>
      <c r="C1934" t="str">
        <f>IFERROR(VLOOKUP(Table1[[#This Row],[Ticker]],[1]!Table1[[Symbol]:[Industry]],2,FALSE),"-")</f>
        <v>-</v>
      </c>
      <c r="D1934" t="s">
        <v>1934</v>
      </c>
      <c r="E1934">
        <v>375.05556559799999</v>
      </c>
      <c r="F1934">
        <v>65.53</v>
      </c>
      <c r="G1934">
        <v>38.713703795205198</v>
      </c>
      <c r="H1934">
        <v>0.26862468519096799</v>
      </c>
      <c r="I1934">
        <v>14.570961185973101</v>
      </c>
      <c r="J1934">
        <v>-2.45735310543327</v>
      </c>
      <c r="K1934">
        <v>65.1431780040718</v>
      </c>
      <c r="L1934">
        <v>60.1285244864604</v>
      </c>
      <c r="M1934">
        <v>41.585918269084402</v>
      </c>
      <c r="N1934">
        <v>0.45521182453940301</v>
      </c>
      <c r="O1934">
        <v>42.453837936822801</v>
      </c>
      <c r="P1934">
        <v>68.2413350449294</v>
      </c>
      <c r="Q1934">
        <v>3.2663228368259002E-2</v>
      </c>
    </row>
    <row r="1935" spans="1:17" hidden="1" x14ac:dyDescent="0.3">
      <c r="A1935" t="s">
        <v>4027</v>
      </c>
      <c r="B1935" t="s">
        <v>4028</v>
      </c>
      <c r="C1935" t="str">
        <f>IFERROR(VLOOKUP(Table1[[#This Row],[Ticker]],[1]!Table1[[Symbol]:[Industry]],2,FALSE),"-")</f>
        <v>-</v>
      </c>
      <c r="D1935" t="s">
        <v>62</v>
      </c>
      <c r="E1935">
        <v>373.84825257</v>
      </c>
      <c r="F1935">
        <v>310.7</v>
      </c>
      <c r="G1935">
        <v>175.09306691179501</v>
      </c>
      <c r="H1935">
        <v>3.5223121496335099</v>
      </c>
      <c r="I1935">
        <v>12.050673653522599</v>
      </c>
      <c r="J1935">
        <v>-10.052969545966301</v>
      </c>
      <c r="K1935">
        <v>297.41194872042303</v>
      </c>
      <c r="L1935">
        <v>254.832428271819</v>
      </c>
      <c r="M1935">
        <v>54.2127121223416</v>
      </c>
      <c r="N1935">
        <v>1.1251306707098101</v>
      </c>
      <c r="O1935">
        <v>11.5545542323785</v>
      </c>
      <c r="P1935">
        <v>209.15422885572099</v>
      </c>
      <c r="Q1935">
        <v>0.14373734669347901</v>
      </c>
    </row>
    <row r="1936" spans="1:17" hidden="1" x14ac:dyDescent="0.3">
      <c r="A1936" t="s">
        <v>4029</v>
      </c>
      <c r="B1936" t="s">
        <v>4030</v>
      </c>
      <c r="C1936" t="str">
        <f>IFERROR(VLOOKUP(Table1[[#This Row],[Ticker]],[1]!Table1[[Symbol]:[Industry]],2,FALSE),"-")</f>
        <v>-</v>
      </c>
      <c r="D1936" t="s">
        <v>324</v>
      </c>
      <c r="E1936">
        <v>373.71041400000001</v>
      </c>
      <c r="F1936">
        <v>27.45</v>
      </c>
      <c r="G1936">
        <v>87.061258517704104</v>
      </c>
      <c r="H1936">
        <v>4.4318714221387401</v>
      </c>
      <c r="I1936">
        <v>-18.1339924733429</v>
      </c>
      <c r="J1936">
        <v>3.7344000286392198</v>
      </c>
      <c r="K1936">
        <v>25.6547307028519</v>
      </c>
      <c r="L1936">
        <v>24.877185389301399</v>
      </c>
      <c r="M1936">
        <v>86.242207095877504</v>
      </c>
      <c r="N1936">
        <v>0.98510763077212904</v>
      </c>
      <c r="O1936">
        <v>29.143897996357001</v>
      </c>
      <c r="P1936">
        <v>130.67226890756299</v>
      </c>
      <c r="Q1936">
        <v>7.8004689358042001E-2</v>
      </c>
    </row>
    <row r="1937" spans="1:17" hidden="1" x14ac:dyDescent="0.3">
      <c r="A1937" t="s">
        <v>4031</v>
      </c>
      <c r="B1937" t="s">
        <v>4032</v>
      </c>
      <c r="C1937" t="str">
        <f>IFERROR(VLOOKUP(Table1[[#This Row],[Ticker]],[1]!Table1[[Symbol]:[Industry]],2,FALSE),"-")</f>
        <v>-</v>
      </c>
      <c r="D1937" t="s">
        <v>705</v>
      </c>
      <c r="E1937">
        <v>373.16630627000001</v>
      </c>
      <c r="F1937">
        <v>213.59</v>
      </c>
      <c r="G1937">
        <v>30.470959654582</v>
      </c>
      <c r="H1937">
        <v>0.68504283302984603</v>
      </c>
      <c r="I1937">
        <v>12.837259040330601</v>
      </c>
      <c r="J1937">
        <v>-2.55096433714791</v>
      </c>
      <c r="K1937">
        <v>201.391188874514</v>
      </c>
      <c r="L1937">
        <v>179.38742940614901</v>
      </c>
      <c r="M1937">
        <v>43.478451693180702</v>
      </c>
      <c r="N1937">
        <v>0.69162241491314802</v>
      </c>
      <c r="O1937">
        <v>2.0600215365887902</v>
      </c>
      <c r="P1937">
        <v>59.395522388059597</v>
      </c>
      <c r="Q1937">
        <v>8.1463636799704003E-2</v>
      </c>
    </row>
    <row r="1938" spans="1:17" hidden="1" x14ac:dyDescent="0.3">
      <c r="A1938" t="s">
        <v>4033</v>
      </c>
      <c r="B1938" t="s">
        <v>4034</v>
      </c>
      <c r="C1938" t="str">
        <f>IFERROR(VLOOKUP(Table1[[#This Row],[Ticker]],[1]!Table1[[Symbol]:[Industry]],2,FALSE),"-")</f>
        <v>-</v>
      </c>
      <c r="D1938" t="s">
        <v>998</v>
      </c>
      <c r="E1938">
        <v>372.68844856999999</v>
      </c>
      <c r="F1938">
        <v>201.94</v>
      </c>
      <c r="G1938">
        <v>20.682829378657601</v>
      </c>
      <c r="H1938">
        <v>8.4273770749598604</v>
      </c>
      <c r="I1938">
        <v>0.43429230082519599</v>
      </c>
      <c r="J1938">
        <v>-2.2379836262983299</v>
      </c>
      <c r="K1938">
        <v>184.064648357735</v>
      </c>
      <c r="L1938">
        <v>168.93551201628401</v>
      </c>
      <c r="M1938">
        <v>59.3899291032237</v>
      </c>
      <c r="N1938">
        <v>2.3519098579287498</v>
      </c>
      <c r="O1938">
        <v>8.9432504704367499</v>
      </c>
      <c r="P1938">
        <v>56.360820751064601</v>
      </c>
      <c r="Q1938">
        <v>-2.4793341227315999E-2</v>
      </c>
    </row>
    <row r="1939" spans="1:17" hidden="1" x14ac:dyDescent="0.3">
      <c r="A1939" t="s">
        <v>4035</v>
      </c>
      <c r="B1939" t="s">
        <v>4036</v>
      </c>
      <c r="C1939" t="str">
        <f>IFERROR(VLOOKUP(Table1[[#This Row],[Ticker]],[1]!Table1[[Symbol]:[Industry]],2,FALSE),"-")</f>
        <v>-</v>
      </c>
      <c r="E1939">
        <v>371.96884799999998</v>
      </c>
      <c r="F1939">
        <v>164.95</v>
      </c>
      <c r="G1939">
        <v>-16.311462102159201</v>
      </c>
      <c r="H1939">
        <v>5.3415479572264699</v>
      </c>
      <c r="I1939">
        <v>-2.1300101364083398E-3</v>
      </c>
      <c r="J1939">
        <v>8.0776304087893696</v>
      </c>
      <c r="M1939">
        <v>100</v>
      </c>
      <c r="O1939">
        <v>0</v>
      </c>
      <c r="P1939">
        <v>15.754385964912199</v>
      </c>
    </row>
    <row r="1940" spans="1:17" hidden="1" x14ac:dyDescent="0.3">
      <c r="A1940" t="s">
        <v>4037</v>
      </c>
      <c r="B1940" t="s">
        <v>4038</v>
      </c>
      <c r="C1940" t="str">
        <f>IFERROR(VLOOKUP(Table1[[#This Row],[Ticker]],[1]!Table1[[Symbol]:[Industry]],2,FALSE),"-")</f>
        <v>-</v>
      </c>
      <c r="D1940" t="s">
        <v>659</v>
      </c>
      <c r="E1940">
        <v>371.92186865000002</v>
      </c>
      <c r="F1940">
        <v>269.02999999999997</v>
      </c>
      <c r="G1940">
        <v>-1.2523416736768</v>
      </c>
      <c r="H1940">
        <v>13.464171269433701</v>
      </c>
      <c r="I1940">
        <v>-5.9728926346249001</v>
      </c>
      <c r="J1940">
        <v>-10.667140455977901</v>
      </c>
      <c r="K1940">
        <v>251.69373549828799</v>
      </c>
      <c r="L1940">
        <v>241.88208046841899</v>
      </c>
      <c r="M1940">
        <v>50.304167338406501</v>
      </c>
      <c r="N1940">
        <v>2.5870138596881702</v>
      </c>
      <c r="O1940">
        <v>17.6634576069583</v>
      </c>
      <c r="P1940">
        <v>42.608004240657202</v>
      </c>
      <c r="Q1940">
        <v>7.9474740204457994E-2</v>
      </c>
    </row>
    <row r="1941" spans="1:17" hidden="1" x14ac:dyDescent="0.3">
      <c r="A1941" t="s">
        <v>4039</v>
      </c>
      <c r="B1941" t="s">
        <v>4040</v>
      </c>
      <c r="C1941" t="str">
        <f>IFERROR(VLOOKUP(Table1[[#This Row],[Ticker]],[1]!Table1[[Symbol]:[Industry]],2,FALSE),"-")</f>
        <v>-</v>
      </c>
      <c r="E1941">
        <v>371.32942000000003</v>
      </c>
      <c r="F1941">
        <v>819.35</v>
      </c>
      <c r="G1941">
        <v>69.482777670619797</v>
      </c>
      <c r="H1941">
        <v>12.921673330611901</v>
      </c>
      <c r="I1941">
        <v>85.792109762642696</v>
      </c>
      <c r="J1941">
        <v>-1.2090795167093</v>
      </c>
      <c r="K1941">
        <v>679.91189606310002</v>
      </c>
      <c r="M1941">
        <v>79.522858475031796</v>
      </c>
      <c r="N1941">
        <v>0.76738564057637504</v>
      </c>
      <c r="O1941">
        <v>3.11832550192225</v>
      </c>
      <c r="P1941">
        <v>105.840974751915</v>
      </c>
    </row>
    <row r="1942" spans="1:17" hidden="1" x14ac:dyDescent="0.3">
      <c r="A1942" t="s">
        <v>4041</v>
      </c>
      <c r="B1942" t="s">
        <v>4042</v>
      </c>
      <c r="C1942" t="str">
        <f>IFERROR(VLOOKUP(Table1[[#This Row],[Ticker]],[1]!Table1[[Symbol]:[Industry]],2,FALSE),"-")</f>
        <v>-</v>
      </c>
      <c r="D1942" t="s">
        <v>535</v>
      </c>
      <c r="E1942">
        <v>370.78667999999999</v>
      </c>
      <c r="F1942">
        <v>317.39999999999998</v>
      </c>
      <c r="G1942">
        <v>97.042440580221395</v>
      </c>
      <c r="H1942">
        <v>13.8506509032708</v>
      </c>
      <c r="I1942">
        <v>55.021374644769701</v>
      </c>
      <c r="J1942">
        <v>4.5280665516979202</v>
      </c>
      <c r="K1942">
        <v>275.36871432467001</v>
      </c>
      <c r="L1942">
        <v>223.89244118623901</v>
      </c>
      <c r="M1942">
        <v>79.593659274233303</v>
      </c>
      <c r="N1942">
        <v>2.88831844552905</v>
      </c>
      <c r="O1942">
        <v>0.81915563957153303</v>
      </c>
      <c r="P1942">
        <v>161.019736842105</v>
      </c>
      <c r="Q1942">
        <v>0.16368439989527001</v>
      </c>
    </row>
    <row r="1943" spans="1:17" hidden="1" x14ac:dyDescent="0.3">
      <c r="A1943" t="s">
        <v>4043</v>
      </c>
      <c r="B1943" t="s">
        <v>4044</v>
      </c>
      <c r="C1943" t="str">
        <f>IFERROR(VLOOKUP(Table1[[#This Row],[Ticker]],[1]!Table1[[Symbol]:[Industry]],2,FALSE),"-")</f>
        <v>-</v>
      </c>
      <c r="D1943" t="s">
        <v>46</v>
      </c>
      <c r="E1943">
        <v>370.74349999999998</v>
      </c>
      <c r="F1943">
        <v>44.58</v>
      </c>
      <c r="G1943">
        <v>184.10460238082501</v>
      </c>
      <c r="H1943">
        <v>34.209083769233501</v>
      </c>
      <c r="I1943">
        <v>65.957447163763405</v>
      </c>
      <c r="J1943">
        <v>1.8091592308445099</v>
      </c>
      <c r="K1943">
        <v>36.119941540988798</v>
      </c>
      <c r="L1943">
        <v>26.719642817373099</v>
      </c>
      <c r="M1943">
        <v>79.969630441277502</v>
      </c>
      <c r="N1943">
        <v>0.56747579485369704</v>
      </c>
      <c r="O1943">
        <v>6.1911170928667696</v>
      </c>
      <c r="P1943">
        <v>240.30534351144999</v>
      </c>
      <c r="Q1943">
        <v>8.4822641973584995E-2</v>
      </c>
    </row>
    <row r="1944" spans="1:17" hidden="1" x14ac:dyDescent="0.3">
      <c r="A1944" t="s">
        <v>4045</v>
      </c>
      <c r="B1944" t="s">
        <v>4046</v>
      </c>
      <c r="C1944" t="str">
        <f>IFERROR(VLOOKUP(Table1[[#This Row],[Ticker]],[1]!Table1[[Symbol]:[Industry]],2,FALSE),"-")</f>
        <v>-</v>
      </c>
      <c r="E1944">
        <v>369.70389999999998</v>
      </c>
      <c r="F1944">
        <v>19</v>
      </c>
      <c r="G1944">
        <v>-6.9100633613694198</v>
      </c>
      <c r="H1944">
        <v>-31.931093104888198</v>
      </c>
      <c r="I1944">
        <v>3.1170686981903901</v>
      </c>
      <c r="J1944">
        <v>17.3766084040621</v>
      </c>
      <c r="K1944">
        <v>22.144240727168398</v>
      </c>
      <c r="L1944">
        <v>22.3134350657302</v>
      </c>
      <c r="M1944">
        <v>49.738186816711199</v>
      </c>
      <c r="N1944">
        <v>3.1423565764463901</v>
      </c>
      <c r="O1944">
        <v>78.947368421052602</v>
      </c>
      <c r="P1944">
        <v>72.570390554041694</v>
      </c>
      <c r="Q1944">
        <v>0.116959877065759</v>
      </c>
    </row>
    <row r="1945" spans="1:17" hidden="1" x14ac:dyDescent="0.3">
      <c r="A1945" t="s">
        <v>4047</v>
      </c>
      <c r="B1945" t="s">
        <v>4048</v>
      </c>
      <c r="C1945" t="str">
        <f>IFERROR(VLOOKUP(Table1[[#This Row],[Ticker]],[1]!Table1[[Symbol]:[Industry]],2,FALSE),"-")</f>
        <v>-</v>
      </c>
      <c r="D1945" t="s">
        <v>278</v>
      </c>
      <c r="E1945">
        <v>368.44316079999999</v>
      </c>
      <c r="F1945">
        <v>22.36</v>
      </c>
      <c r="G1945">
        <v>-9.7943328837384804</v>
      </c>
      <c r="H1945">
        <v>-3.9273218918147199</v>
      </c>
      <c r="I1945">
        <v>24.585476748018401</v>
      </c>
      <c r="J1945">
        <v>0.286004103763004</v>
      </c>
      <c r="K1945">
        <v>21.0719695379562</v>
      </c>
      <c r="L1945">
        <v>20.311415356875202</v>
      </c>
      <c r="M1945">
        <v>66.803085917730698</v>
      </c>
      <c r="N1945">
        <v>2.8162591786754501</v>
      </c>
      <c r="O1945">
        <v>16.545801679809301</v>
      </c>
      <c r="P1945">
        <v>79.067498928249904</v>
      </c>
      <c r="Q1945">
        <v>6.1669815180324002E-2</v>
      </c>
    </row>
    <row r="1946" spans="1:17" hidden="1" x14ac:dyDescent="0.3">
      <c r="A1946" t="s">
        <v>4049</v>
      </c>
      <c r="B1946" t="s">
        <v>4050</v>
      </c>
      <c r="C1946" t="str">
        <f>IFERROR(VLOOKUP(Table1[[#This Row],[Ticker]],[1]!Table1[[Symbol]:[Industry]],2,FALSE),"-")</f>
        <v>-</v>
      </c>
      <c r="D1946" t="s">
        <v>129</v>
      </c>
      <c r="E1946">
        <v>367.90796466</v>
      </c>
      <c r="F1946">
        <v>17.34</v>
      </c>
      <c r="G1946">
        <v>-33.830145797824599</v>
      </c>
      <c r="H1946">
        <v>-6.3046263019508704</v>
      </c>
      <c r="I1946">
        <v>-26.6818213728335</v>
      </c>
      <c r="J1946">
        <v>-2.3947409959128501</v>
      </c>
      <c r="K1946">
        <v>18.230117599704201</v>
      </c>
      <c r="L1946">
        <v>19.813023692046901</v>
      </c>
      <c r="M1946">
        <v>36.869054678048002</v>
      </c>
      <c r="N1946">
        <v>1.0190553786968799</v>
      </c>
      <c r="O1946">
        <v>86.851211072664299</v>
      </c>
      <c r="P1946">
        <v>8.375</v>
      </c>
      <c r="Q1946">
        <v>5.1881349835848002E-2</v>
      </c>
    </row>
    <row r="1947" spans="1:17" hidden="1" x14ac:dyDescent="0.3">
      <c r="A1947" t="s">
        <v>4051</v>
      </c>
      <c r="B1947" t="s">
        <v>4052</v>
      </c>
      <c r="C1947" t="str">
        <f>IFERROR(VLOOKUP(Table1[[#This Row],[Ticker]],[1]!Table1[[Symbol]:[Industry]],2,FALSE),"-")</f>
        <v>-</v>
      </c>
      <c r="D1947" t="s">
        <v>324</v>
      </c>
      <c r="E1947">
        <v>366.47933599999999</v>
      </c>
      <c r="F1947">
        <v>177.05</v>
      </c>
      <c r="G1947">
        <v>-6.1152416543490702</v>
      </c>
      <c r="H1947">
        <v>11.2143549747703</v>
      </c>
      <c r="I1947">
        <v>-22.031843284095899</v>
      </c>
      <c r="J1947">
        <v>17.900043584586001</v>
      </c>
      <c r="K1947">
        <v>161.18105144145201</v>
      </c>
      <c r="L1947">
        <v>169.24142479445999</v>
      </c>
      <c r="M1947">
        <v>85.161249128391802</v>
      </c>
      <c r="N1947">
        <v>1.74053920356171</v>
      </c>
      <c r="O1947">
        <v>39.988703756001101</v>
      </c>
      <c r="P1947">
        <v>42.724707779121303</v>
      </c>
    </row>
    <row r="1948" spans="1:17" hidden="1" x14ac:dyDescent="0.3">
      <c r="A1948" t="s">
        <v>4053</v>
      </c>
      <c r="B1948" t="s">
        <v>4054</v>
      </c>
      <c r="C1948" t="str">
        <f>IFERROR(VLOOKUP(Table1[[#This Row],[Ticker]],[1]!Table1[[Symbol]:[Industry]],2,FALSE),"-")</f>
        <v>-</v>
      </c>
      <c r="D1948" t="s">
        <v>62</v>
      </c>
      <c r="E1948">
        <v>366.30715487999998</v>
      </c>
      <c r="F1948">
        <v>47.8</v>
      </c>
      <c r="G1948">
        <v>40.225554259271</v>
      </c>
      <c r="H1948">
        <v>-10.8140465083896</v>
      </c>
      <c r="I1948">
        <v>14.5560911126174</v>
      </c>
      <c r="J1948">
        <v>2.5814717113922798</v>
      </c>
      <c r="K1948">
        <v>46.945443468191698</v>
      </c>
      <c r="L1948">
        <v>44.614199278784398</v>
      </c>
      <c r="M1948">
        <v>58.145522975816398</v>
      </c>
      <c r="N1948">
        <v>1.4886821718478001</v>
      </c>
      <c r="O1948">
        <v>46.443514644351403</v>
      </c>
      <c r="P1948">
        <v>83.493282149712002</v>
      </c>
      <c r="Q1948">
        <v>2.4240553295055998E-2</v>
      </c>
    </row>
    <row r="1949" spans="1:17" hidden="1" x14ac:dyDescent="0.3">
      <c r="A1949" t="s">
        <v>4055</v>
      </c>
      <c r="B1949" t="s">
        <v>4056</v>
      </c>
      <c r="C1949" t="str">
        <f>IFERROR(VLOOKUP(Table1[[#This Row],[Ticker]],[1]!Table1[[Symbol]:[Industry]],2,FALSE),"-")</f>
        <v>-</v>
      </c>
      <c r="D1949" t="s">
        <v>119</v>
      </c>
      <c r="E1949">
        <v>365.69297932500001</v>
      </c>
      <c r="F1949">
        <v>713.15</v>
      </c>
      <c r="G1949">
        <v>-1.82057641983422</v>
      </c>
      <c r="H1949">
        <v>31.028626229831001</v>
      </c>
      <c r="I1949">
        <v>7.6571793352978101</v>
      </c>
      <c r="J1949">
        <v>-7.7954869640820501</v>
      </c>
      <c r="K1949">
        <v>573.88313439695605</v>
      </c>
      <c r="L1949">
        <v>563.12231073573696</v>
      </c>
      <c r="M1949">
        <v>67.915620442590694</v>
      </c>
      <c r="N1949">
        <v>5.89006488652333</v>
      </c>
      <c r="O1949">
        <v>15.6068148355885</v>
      </c>
      <c r="P1949">
        <v>45.540816326530503</v>
      </c>
      <c r="Q1949">
        <v>4.9450317119068998E-2</v>
      </c>
    </row>
    <row r="1950" spans="1:17" hidden="1" x14ac:dyDescent="0.3">
      <c r="A1950" t="s">
        <v>4057</v>
      </c>
      <c r="B1950" t="s">
        <v>4058</v>
      </c>
      <c r="C1950" t="str">
        <f>IFERROR(VLOOKUP(Table1[[#This Row],[Ticker]],[1]!Table1[[Symbol]:[Industry]],2,FALSE),"-")</f>
        <v>-</v>
      </c>
      <c r="D1950" t="s">
        <v>495</v>
      </c>
      <c r="E1950">
        <v>364.47455209600002</v>
      </c>
      <c r="F1950">
        <v>59.72</v>
      </c>
      <c r="G1950">
        <v>-15.9648259325047</v>
      </c>
      <c r="H1950">
        <v>-7.5620887682988398</v>
      </c>
      <c r="I1950">
        <v>-20.967177478073701</v>
      </c>
      <c r="J1950">
        <v>-5.8407983817113296</v>
      </c>
      <c r="K1950">
        <v>62.208937773023898</v>
      </c>
      <c r="L1950">
        <v>63.678078419515202</v>
      </c>
      <c r="M1950">
        <v>41.255083750353897</v>
      </c>
      <c r="N1950">
        <v>0.82316996434314404</v>
      </c>
      <c r="O1950">
        <v>35.632953784326801</v>
      </c>
      <c r="P1950">
        <v>19.439999999999898</v>
      </c>
      <c r="Q1950">
        <v>2.7258565063452998E-2</v>
      </c>
    </row>
    <row r="1951" spans="1:17" hidden="1" x14ac:dyDescent="0.3">
      <c r="A1951" t="s">
        <v>4059</v>
      </c>
      <c r="B1951" t="s">
        <v>4060</v>
      </c>
      <c r="C1951" t="str">
        <f>IFERROR(VLOOKUP(Table1[[#This Row],[Ticker]],[1]!Table1[[Symbol]:[Industry]],2,FALSE),"-")</f>
        <v>-</v>
      </c>
      <c r="E1951">
        <v>364.44068750000002</v>
      </c>
      <c r="F1951">
        <v>281.14999999999998</v>
      </c>
      <c r="G1951">
        <v>10.2488132178432</v>
      </c>
      <c r="H1951">
        <v>-4.7637890306930597</v>
      </c>
      <c r="I1951">
        <v>-34.903050924565797</v>
      </c>
      <c r="J1951">
        <v>3.1233143088049098</v>
      </c>
      <c r="K1951">
        <v>293.84066728355299</v>
      </c>
      <c r="L1951">
        <v>298.97448064270901</v>
      </c>
      <c r="M1951">
        <v>50.379437965010403</v>
      </c>
      <c r="N1951">
        <v>1.4986702803421701</v>
      </c>
      <c r="O1951">
        <v>56.855770940778903</v>
      </c>
      <c r="P1951">
        <v>44.922680412371101</v>
      </c>
    </row>
    <row r="1952" spans="1:17" hidden="1" x14ac:dyDescent="0.3">
      <c r="A1952" t="s">
        <v>4061</v>
      </c>
      <c r="B1952" t="s">
        <v>4062</v>
      </c>
      <c r="C1952" t="str">
        <f>IFERROR(VLOOKUP(Table1[[#This Row],[Ticker]],[1]!Table1[[Symbol]:[Industry]],2,FALSE),"-")</f>
        <v>-</v>
      </c>
      <c r="D1952" t="s">
        <v>388</v>
      </c>
      <c r="E1952">
        <v>362.86250000000001</v>
      </c>
      <c r="F1952">
        <v>73.95</v>
      </c>
      <c r="G1952">
        <v>56.260875665260997</v>
      </c>
      <c r="H1952">
        <v>-12.7545333675808</v>
      </c>
      <c r="I1952">
        <v>15.0908966177729</v>
      </c>
      <c r="J1952">
        <v>-0.86661376328464002</v>
      </c>
      <c r="K1952">
        <v>68.842232210134</v>
      </c>
      <c r="L1952">
        <v>58.618720406885203</v>
      </c>
      <c r="M1952">
        <v>41.595319537502</v>
      </c>
      <c r="N1952">
        <v>0.14127001350728</v>
      </c>
      <c r="O1952">
        <v>16.9709263015551</v>
      </c>
      <c r="P1952">
        <v>93.586387434554894</v>
      </c>
      <c r="Q1952">
        <v>5.4918491886170998E-2</v>
      </c>
    </row>
    <row r="1953" spans="1:17" hidden="1" x14ac:dyDescent="0.3">
      <c r="A1953" t="s">
        <v>4063</v>
      </c>
      <c r="B1953" t="s">
        <v>4064</v>
      </c>
      <c r="C1953" t="str">
        <f>IFERROR(VLOOKUP(Table1[[#This Row],[Ticker]],[1]!Table1[[Symbol]:[Industry]],2,FALSE),"-")</f>
        <v>-</v>
      </c>
      <c r="D1953" t="s">
        <v>381</v>
      </c>
      <c r="E1953">
        <v>362.71430815500003</v>
      </c>
      <c r="F1953">
        <v>158.65</v>
      </c>
      <c r="G1953">
        <v>47.115268940693497</v>
      </c>
      <c r="H1953">
        <v>78.682382520269599</v>
      </c>
      <c r="I1953">
        <v>63.424601032716403</v>
      </c>
      <c r="J1953">
        <v>22.208747675640701</v>
      </c>
      <c r="M1953">
        <v>78.990439730831795</v>
      </c>
      <c r="O1953">
        <v>10.242672549637501</v>
      </c>
      <c r="P1953">
        <v>131.099781500364</v>
      </c>
    </row>
    <row r="1954" spans="1:17" hidden="1" x14ac:dyDescent="0.3">
      <c r="A1954" t="s">
        <v>4065</v>
      </c>
      <c r="B1954" t="s">
        <v>4066</v>
      </c>
      <c r="C1954" t="str">
        <f>IFERROR(VLOOKUP(Table1[[#This Row],[Ticker]],[1]!Table1[[Symbol]:[Industry]],2,FALSE),"-")</f>
        <v>-</v>
      </c>
      <c r="D1954" t="s">
        <v>218</v>
      </c>
      <c r="E1954">
        <v>362.40649488000003</v>
      </c>
      <c r="F1954">
        <v>159.05000000000001</v>
      </c>
      <c r="G1954">
        <v>62.225964264220103</v>
      </c>
      <c r="H1954">
        <v>-14.958413903948101</v>
      </c>
      <c r="I1954">
        <v>-18.417832391504</v>
      </c>
      <c r="J1954">
        <v>-7.0530410975627102</v>
      </c>
      <c r="K1954">
        <v>162.22499003771901</v>
      </c>
      <c r="L1954">
        <v>138.85699020723999</v>
      </c>
      <c r="M1954">
        <v>28.913230639827098</v>
      </c>
      <c r="N1954">
        <v>0.71041119860017499</v>
      </c>
      <c r="O1954">
        <v>38.132662684690303</v>
      </c>
      <c r="P1954">
        <v>128.356066044508</v>
      </c>
      <c r="Q1954">
        <v>0.125892490357809</v>
      </c>
    </row>
    <row r="1955" spans="1:17" hidden="1" x14ac:dyDescent="0.3">
      <c r="A1955" t="s">
        <v>4067</v>
      </c>
      <c r="B1955" t="s">
        <v>4068</v>
      </c>
      <c r="C1955" t="str">
        <f>IFERROR(VLOOKUP(Table1[[#This Row],[Ticker]],[1]!Table1[[Symbol]:[Industry]],2,FALSE),"-")</f>
        <v>-</v>
      </c>
      <c r="D1955" t="s">
        <v>2911</v>
      </c>
      <c r="E1955">
        <v>360.92349999999999</v>
      </c>
      <c r="F1955">
        <v>357.35</v>
      </c>
      <c r="G1955">
        <v>28.812146692293901</v>
      </c>
      <c r="H1955">
        <v>10.22008742101</v>
      </c>
      <c r="I1955">
        <v>34.2817416761267</v>
      </c>
      <c r="J1955">
        <v>10.0961673170978</v>
      </c>
      <c r="K1955">
        <v>328.01773693642298</v>
      </c>
      <c r="L1955">
        <v>300.14601894432599</v>
      </c>
      <c r="M1955">
        <v>82.520503301302597</v>
      </c>
      <c r="N1955">
        <v>1.0043099844171599</v>
      </c>
      <c r="O1955">
        <v>13.320274240940201</v>
      </c>
      <c r="P1955">
        <v>70.085673488814805</v>
      </c>
      <c r="Q1955">
        <v>0.25710665577097103</v>
      </c>
    </row>
    <row r="1956" spans="1:17" hidden="1" x14ac:dyDescent="0.3">
      <c r="A1956" t="s">
        <v>4069</v>
      </c>
      <c r="B1956" t="s">
        <v>4070</v>
      </c>
      <c r="C1956" t="str">
        <f>IFERROR(VLOOKUP(Table1[[#This Row],[Ticker]],[1]!Table1[[Symbol]:[Industry]],2,FALSE),"-")</f>
        <v>-</v>
      </c>
      <c r="D1956" t="s">
        <v>62</v>
      </c>
      <c r="E1956">
        <v>358.00263887599999</v>
      </c>
      <c r="F1956">
        <v>15.74</v>
      </c>
      <c r="G1956">
        <v>107.66877195109301</v>
      </c>
      <c r="H1956">
        <v>-22.003060254674299</v>
      </c>
      <c r="I1956">
        <v>-15.4858949821413</v>
      </c>
      <c r="J1956">
        <v>-5.7987528570675702</v>
      </c>
      <c r="K1956">
        <v>16.406267709319199</v>
      </c>
      <c r="L1956">
        <v>15.1912288286824</v>
      </c>
      <c r="M1956">
        <v>43.116523974684704</v>
      </c>
      <c r="N1956">
        <v>0.61225133489795003</v>
      </c>
      <c r="O1956">
        <v>39.0724269377382</v>
      </c>
      <c r="P1956">
        <v>157.18954248366001</v>
      </c>
      <c r="Q1956">
        <v>4.1314978217215997E-2</v>
      </c>
    </row>
    <row r="1957" spans="1:17" hidden="1" x14ac:dyDescent="0.3">
      <c r="A1957" t="s">
        <v>4071</v>
      </c>
      <c r="B1957" t="s">
        <v>4072</v>
      </c>
      <c r="C1957" t="str">
        <f>IFERROR(VLOOKUP(Table1[[#This Row],[Ticker]],[1]!Table1[[Symbol]:[Industry]],2,FALSE),"-")</f>
        <v>-</v>
      </c>
      <c r="D1957" t="s">
        <v>381</v>
      </c>
      <c r="E1957">
        <v>356.7231888</v>
      </c>
      <c r="F1957">
        <v>322.89999999999998</v>
      </c>
      <c r="G1957">
        <v>83.117906150227199</v>
      </c>
      <c r="H1957">
        <v>-10.211983966424199</v>
      </c>
      <c r="I1957">
        <v>101.350865074133</v>
      </c>
      <c r="J1957">
        <v>-12.969088598674</v>
      </c>
      <c r="K1957">
        <v>308.09884119014202</v>
      </c>
      <c r="L1957">
        <v>220.368286176852</v>
      </c>
      <c r="M1957">
        <v>28.153707141613499</v>
      </c>
      <c r="N1957">
        <v>0.14136425552241699</v>
      </c>
      <c r="O1957">
        <v>13.9671724992257</v>
      </c>
      <c r="P1957">
        <v>152.26562499999901</v>
      </c>
    </row>
    <row r="1958" spans="1:17" hidden="1" x14ac:dyDescent="0.3">
      <c r="A1958" t="s">
        <v>4073</v>
      </c>
      <c r="B1958" t="s">
        <v>4074</v>
      </c>
      <c r="C1958" t="str">
        <f>IFERROR(VLOOKUP(Table1[[#This Row],[Ticker]],[1]!Table1[[Symbol]:[Industry]],2,FALSE),"-")</f>
        <v>-</v>
      </c>
      <c r="D1958" t="s">
        <v>129</v>
      </c>
      <c r="E1958">
        <v>355.579072</v>
      </c>
      <c r="F1958">
        <v>700.4</v>
      </c>
      <c r="G1958">
        <v>819.92906796138902</v>
      </c>
      <c r="H1958">
        <v>126.033433922138</v>
      </c>
      <c r="I1958">
        <v>155.306415936593</v>
      </c>
      <c r="J1958">
        <v>23.298909412750799</v>
      </c>
      <c r="K1958">
        <v>402.123400198529</v>
      </c>
      <c r="L1958">
        <v>285.56808871577198</v>
      </c>
      <c r="M1958">
        <v>82.302564837470896</v>
      </c>
      <c r="N1958">
        <v>3.0604766241318302</v>
      </c>
      <c r="O1958">
        <v>7.3957738435179898</v>
      </c>
      <c r="P1958">
        <v>892.63038548752797</v>
      </c>
      <c r="Q1958">
        <v>0.172488920098265</v>
      </c>
    </row>
    <row r="1959" spans="1:17" hidden="1" x14ac:dyDescent="0.3">
      <c r="A1959" t="s">
        <v>4075</v>
      </c>
      <c r="B1959" t="s">
        <v>4076</v>
      </c>
      <c r="C1959" t="str">
        <f>IFERROR(VLOOKUP(Table1[[#This Row],[Ticker]],[1]!Table1[[Symbol]:[Industry]],2,FALSE),"-")</f>
        <v>-</v>
      </c>
      <c r="E1959">
        <v>355.15557000000001</v>
      </c>
      <c r="F1959">
        <v>173.25</v>
      </c>
      <c r="G1959">
        <v>-37.943025399425999</v>
      </c>
      <c r="H1959">
        <v>-12.2634856166018</v>
      </c>
      <c r="I1959">
        <v>-21.633693307403099</v>
      </c>
      <c r="J1959">
        <v>-1.3501607272571701</v>
      </c>
      <c r="M1959">
        <v>41.256906260630998</v>
      </c>
      <c r="O1959">
        <v>52.380952380952301</v>
      </c>
      <c r="P1959">
        <v>31.101021566401801</v>
      </c>
    </row>
    <row r="1960" spans="1:17" hidden="1" x14ac:dyDescent="0.3">
      <c r="A1960" t="s">
        <v>4077</v>
      </c>
      <c r="B1960" t="s">
        <v>4078</v>
      </c>
      <c r="C1960" t="str">
        <f>IFERROR(VLOOKUP(Table1[[#This Row],[Ticker]],[1]!Table1[[Symbol]:[Industry]],2,FALSE),"-")</f>
        <v>-</v>
      </c>
      <c r="E1960">
        <v>354.43124999999998</v>
      </c>
      <c r="F1960">
        <v>630.1</v>
      </c>
      <c r="G1960">
        <v>301.35429624570003</v>
      </c>
      <c r="H1960">
        <v>47.106279560511602</v>
      </c>
      <c r="I1960">
        <v>185.92112625787701</v>
      </c>
      <c r="J1960">
        <v>13.288753582380901</v>
      </c>
      <c r="K1960">
        <v>443.286232414045</v>
      </c>
      <c r="M1960">
        <v>72.003675865333705</v>
      </c>
      <c r="N1960">
        <v>1.30804362644853</v>
      </c>
      <c r="O1960">
        <v>13.3946992540866</v>
      </c>
      <c r="P1960">
        <v>440.85836909871199</v>
      </c>
    </row>
    <row r="1961" spans="1:17" hidden="1" x14ac:dyDescent="0.3">
      <c r="A1961" t="s">
        <v>4079</v>
      </c>
      <c r="B1961" t="s">
        <v>4080</v>
      </c>
      <c r="C1961" t="str">
        <f>IFERROR(VLOOKUP(Table1[[#This Row],[Ticker]],[1]!Table1[[Symbol]:[Industry]],2,FALSE),"-")</f>
        <v>-</v>
      </c>
      <c r="D1961" t="s">
        <v>46</v>
      </c>
      <c r="E1961">
        <v>353.63049185</v>
      </c>
      <c r="F1961">
        <v>280.25</v>
      </c>
      <c r="G1961">
        <v>35.203043235364298</v>
      </c>
      <c r="H1961">
        <v>85.031417793106399</v>
      </c>
      <c r="I1961">
        <v>51.512375327387197</v>
      </c>
      <c r="J1961">
        <v>20.549815456652802</v>
      </c>
      <c r="K1961">
        <v>182.01456864441801</v>
      </c>
      <c r="M1961">
        <v>75.589237748680404</v>
      </c>
      <c r="O1961">
        <v>14.148082069580701</v>
      </c>
      <c r="P1961">
        <v>107.977736549165</v>
      </c>
    </row>
    <row r="1962" spans="1:17" hidden="1" x14ac:dyDescent="0.3">
      <c r="A1962" t="s">
        <v>4081</v>
      </c>
      <c r="B1962" t="s">
        <v>4082</v>
      </c>
      <c r="C1962" t="str">
        <f>IFERROR(VLOOKUP(Table1[[#This Row],[Ticker]],[1]!Table1[[Symbol]:[Industry]],2,FALSE),"-")</f>
        <v>-</v>
      </c>
      <c r="D1962" t="s">
        <v>1617</v>
      </c>
      <c r="E1962">
        <v>353.22745599999899</v>
      </c>
      <c r="F1962">
        <v>64.12</v>
      </c>
      <c r="G1962">
        <v>-4.1676494852042598</v>
      </c>
      <c r="H1962">
        <v>-6.4189833757434398</v>
      </c>
      <c r="I1962">
        <v>2.34190478729424</v>
      </c>
      <c r="J1962">
        <v>-4.1525990109137201</v>
      </c>
      <c r="K1962">
        <v>63.787069870419302</v>
      </c>
      <c r="L1962">
        <v>59.2799049907917</v>
      </c>
      <c r="M1962">
        <v>59.429581906584403</v>
      </c>
      <c r="N1962">
        <v>1.38166635518216</v>
      </c>
      <c r="O1962">
        <v>5.3493449781659201</v>
      </c>
      <c r="P1962">
        <v>49.743110695936402</v>
      </c>
      <c r="Q1962">
        <v>-2.7277470216565999E-2</v>
      </c>
    </row>
    <row r="1963" spans="1:17" hidden="1" x14ac:dyDescent="0.3">
      <c r="A1963" t="s">
        <v>4083</v>
      </c>
      <c r="B1963" t="s">
        <v>4084</v>
      </c>
      <c r="C1963" t="str">
        <f>IFERROR(VLOOKUP(Table1[[#This Row],[Ticker]],[1]!Table1[[Symbol]:[Industry]],2,FALSE),"-")</f>
        <v>-</v>
      </c>
      <c r="D1963" t="s">
        <v>535</v>
      </c>
      <c r="E1963">
        <v>353.01499999999999</v>
      </c>
      <c r="F1963">
        <v>3530.15</v>
      </c>
      <c r="G1963">
        <v>72.773467979702104</v>
      </c>
      <c r="H1963">
        <v>18.138737204462998</v>
      </c>
      <c r="I1963">
        <v>37.552788611410399</v>
      </c>
      <c r="J1963">
        <v>20.279849439512201</v>
      </c>
      <c r="K1963">
        <v>2548.7690994323698</v>
      </c>
      <c r="L1963">
        <v>2285.6457406846798</v>
      </c>
      <c r="M1963">
        <v>85.543222543615698</v>
      </c>
      <c r="N1963">
        <v>5.0194283258113002</v>
      </c>
      <c r="O1963">
        <v>6.5110547710437201</v>
      </c>
      <c r="P1963">
        <v>135.186542305129</v>
      </c>
      <c r="Q1963">
        <v>5.8633570318028003E-2</v>
      </c>
    </row>
    <row r="1964" spans="1:17" hidden="1" x14ac:dyDescent="0.3">
      <c r="A1964" t="s">
        <v>4085</v>
      </c>
      <c r="B1964" t="s">
        <v>4086</v>
      </c>
      <c r="C1964" t="str">
        <f>IFERROR(VLOOKUP(Table1[[#This Row],[Ticker]],[1]!Table1[[Symbol]:[Industry]],2,FALSE),"-")</f>
        <v>-</v>
      </c>
      <c r="D1964" t="s">
        <v>1514</v>
      </c>
      <c r="E1964">
        <v>352.64559200000002</v>
      </c>
      <c r="F1964">
        <v>170.15</v>
      </c>
      <c r="G1964">
        <v>-40.383703660574703</v>
      </c>
      <c r="H1964">
        <v>-14.5679316240797</v>
      </c>
      <c r="I1964">
        <v>-54.688902759605099</v>
      </c>
      <c r="J1964">
        <v>-9.1950106533253706</v>
      </c>
      <c r="K1964">
        <v>208.92884550758799</v>
      </c>
      <c r="L1964">
        <v>231.17984346236301</v>
      </c>
      <c r="M1964">
        <v>23.192947977459401</v>
      </c>
      <c r="N1964">
        <v>0.254308490729035</v>
      </c>
      <c r="O1964">
        <v>124.919188950925</v>
      </c>
      <c r="P1964">
        <v>6.2109862671660503</v>
      </c>
      <c r="Q1964">
        <v>0.14308001399977599</v>
      </c>
    </row>
    <row r="1965" spans="1:17" hidden="1" x14ac:dyDescent="0.3">
      <c r="A1965" t="s">
        <v>4087</v>
      </c>
      <c r="B1965" t="s">
        <v>4088</v>
      </c>
      <c r="C1965" t="str">
        <f>IFERROR(VLOOKUP(Table1[[#This Row],[Ticker]],[1]!Table1[[Symbol]:[Industry]],2,FALSE),"-")</f>
        <v>-</v>
      </c>
      <c r="D1965" t="s">
        <v>480</v>
      </c>
      <c r="E1965">
        <v>352.23687424799999</v>
      </c>
      <c r="F1965">
        <v>22.48</v>
      </c>
      <c r="G1965">
        <v>42.9148652886498</v>
      </c>
      <c r="H1965">
        <v>-8.3523419399302004</v>
      </c>
      <c r="I1965">
        <v>29.165309160096299</v>
      </c>
      <c r="J1965">
        <v>-8.6007321643100507</v>
      </c>
      <c r="K1965">
        <v>24.166628162234499</v>
      </c>
      <c r="L1965">
        <v>21.4262797385753</v>
      </c>
      <c r="M1965">
        <v>34.649976959077001</v>
      </c>
      <c r="N1965">
        <v>0.47647868140927402</v>
      </c>
      <c r="O1965">
        <v>46.797153024910997</v>
      </c>
      <c r="P1965">
        <v>104.363636363636</v>
      </c>
    </row>
    <row r="1966" spans="1:17" hidden="1" x14ac:dyDescent="0.3">
      <c r="A1966" t="s">
        <v>4089</v>
      </c>
      <c r="B1966" t="s">
        <v>4090</v>
      </c>
      <c r="C1966" t="str">
        <f>IFERROR(VLOOKUP(Table1[[#This Row],[Ticker]],[1]!Table1[[Symbol]:[Industry]],2,FALSE),"-")</f>
        <v>-</v>
      </c>
      <c r="D1966" t="s">
        <v>278</v>
      </c>
      <c r="E1966">
        <v>352.22825940000001</v>
      </c>
      <c r="F1966">
        <v>237.85</v>
      </c>
      <c r="G1966">
        <v>-52.504298927423299</v>
      </c>
      <c r="H1966">
        <v>-1.45579021579227</v>
      </c>
      <c r="I1966">
        <v>-31.8919671775976</v>
      </c>
      <c r="J1966">
        <v>-4.0324051830258299E-2</v>
      </c>
      <c r="K1966">
        <v>245.04726722309201</v>
      </c>
      <c r="L1966">
        <v>275.55580553899898</v>
      </c>
      <c r="M1966">
        <v>51.1960040834743</v>
      </c>
      <c r="N1966">
        <v>0.85053248317133701</v>
      </c>
      <c r="O1966">
        <v>50.9354635274332</v>
      </c>
      <c r="P1966">
        <v>23.558441558441501</v>
      </c>
      <c r="Q1966">
        <v>7.2879138557424006E-2</v>
      </c>
    </row>
    <row r="1967" spans="1:17" hidden="1" x14ac:dyDescent="0.3">
      <c r="A1967" t="s">
        <v>4091</v>
      </c>
      <c r="B1967" t="s">
        <v>4092</v>
      </c>
      <c r="C1967" t="str">
        <f>IFERROR(VLOOKUP(Table1[[#This Row],[Ticker]],[1]!Table1[[Symbol]:[Industry]],2,FALSE),"-")</f>
        <v>-</v>
      </c>
      <c r="D1967" t="s">
        <v>1549</v>
      </c>
      <c r="E1967">
        <v>351.79703999999998</v>
      </c>
      <c r="F1967">
        <v>572.4</v>
      </c>
      <c r="G1967">
        <v>68.867641222256594</v>
      </c>
      <c r="H1967">
        <v>-5.0434389001608801</v>
      </c>
      <c r="I1967">
        <v>34.846970601145998</v>
      </c>
      <c r="J1967">
        <v>-1.6065801175264001</v>
      </c>
      <c r="K1967">
        <v>552.80946787988603</v>
      </c>
      <c r="L1967">
        <v>462.14309815443698</v>
      </c>
      <c r="M1967">
        <v>54.2771774804405</v>
      </c>
      <c r="N1967">
        <v>1.5318306708824001</v>
      </c>
      <c r="O1967">
        <v>9.7134870719776298</v>
      </c>
      <c r="P1967">
        <v>109.63193554294</v>
      </c>
      <c r="Q1967">
        <v>9.5258292220730997E-2</v>
      </c>
    </row>
    <row r="1968" spans="1:17" hidden="1" x14ac:dyDescent="0.3">
      <c r="A1968" t="s">
        <v>4093</v>
      </c>
      <c r="B1968" t="s">
        <v>4094</v>
      </c>
      <c r="C1968" t="str">
        <f>IFERROR(VLOOKUP(Table1[[#This Row],[Ticker]],[1]!Table1[[Symbol]:[Industry]],2,FALSE),"-")</f>
        <v>-</v>
      </c>
      <c r="D1968" t="s">
        <v>21</v>
      </c>
      <c r="E1968">
        <v>351.51839999999999</v>
      </c>
      <c r="F1968">
        <v>284.39999999999998</v>
      </c>
      <c r="G1968">
        <v>-23.326928506948502</v>
      </c>
      <c r="H1968">
        <v>29.805033872412199</v>
      </c>
      <c r="I1968">
        <v>-7.0175964149256904</v>
      </c>
      <c r="J1968">
        <v>13.354404433403101</v>
      </c>
      <c r="K1968">
        <v>209.47804916066099</v>
      </c>
      <c r="M1968">
        <v>90.481372108500807</v>
      </c>
      <c r="N1968">
        <v>1.1341806627326301</v>
      </c>
      <c r="O1968">
        <v>3.7095639943741201</v>
      </c>
      <c r="P1968">
        <v>100.281690140845</v>
      </c>
    </row>
    <row r="1969" spans="1:17" hidden="1" x14ac:dyDescent="0.3">
      <c r="A1969" t="s">
        <v>4095</v>
      </c>
      <c r="B1969" t="s">
        <v>4096</v>
      </c>
      <c r="C1969" t="str">
        <f>IFERROR(VLOOKUP(Table1[[#This Row],[Ticker]],[1]!Table1[[Symbol]:[Industry]],2,FALSE),"-")</f>
        <v>-</v>
      </c>
      <c r="D1969" t="s">
        <v>119</v>
      </c>
      <c r="E1969">
        <v>351.3664</v>
      </c>
      <c r="F1969">
        <v>141.68</v>
      </c>
      <c r="G1969">
        <v>-37.253920258472697</v>
      </c>
      <c r="H1969">
        <v>-4.7509853277655703</v>
      </c>
      <c r="I1969">
        <v>-19.948532577115198</v>
      </c>
      <c r="J1969">
        <v>-4.9612382136247</v>
      </c>
      <c r="K1969">
        <v>133.99256440935699</v>
      </c>
      <c r="L1969">
        <v>138.37465217033699</v>
      </c>
      <c r="M1969">
        <v>71.339076745156305</v>
      </c>
      <c r="N1969">
        <v>1.09629374369027</v>
      </c>
      <c r="O1969">
        <v>22.811970638057598</v>
      </c>
      <c r="P1969">
        <v>14.258064516129</v>
      </c>
      <c r="Q1969">
        <v>3.9839540043321998E-2</v>
      </c>
    </row>
    <row r="1970" spans="1:17" hidden="1" x14ac:dyDescent="0.3">
      <c r="A1970" t="s">
        <v>4097</v>
      </c>
      <c r="B1970" t="s">
        <v>4098</v>
      </c>
      <c r="C1970" t="str">
        <f>IFERROR(VLOOKUP(Table1[[#This Row],[Ticker]],[1]!Table1[[Symbol]:[Industry]],2,FALSE),"-")</f>
        <v>-</v>
      </c>
      <c r="D1970" t="s">
        <v>129</v>
      </c>
      <c r="E1970">
        <v>351.26250800000003</v>
      </c>
      <c r="F1970">
        <v>54.67</v>
      </c>
      <c r="G1970">
        <v>-0.29875801701422899</v>
      </c>
      <c r="H1970">
        <v>-10.956697656808601</v>
      </c>
      <c r="I1970">
        <v>2.7064590214709501</v>
      </c>
      <c r="J1970">
        <v>-4.0910605493752703</v>
      </c>
      <c r="K1970">
        <v>56.7918960409025</v>
      </c>
      <c r="L1970">
        <v>56.501004376146099</v>
      </c>
      <c r="M1970">
        <v>40.052483285629599</v>
      </c>
      <c r="N1970">
        <v>0.86357480715436097</v>
      </c>
      <c r="O1970">
        <v>95.719773184561902</v>
      </c>
      <c r="P1970">
        <v>38.230088495575203</v>
      </c>
      <c r="Q1970">
        <v>6.5394898528118001E-2</v>
      </c>
    </row>
    <row r="1971" spans="1:17" hidden="1" x14ac:dyDescent="0.3">
      <c r="A1971" t="s">
        <v>4099</v>
      </c>
      <c r="B1971" t="s">
        <v>4100</v>
      </c>
      <c r="C1971" t="str">
        <f>IFERROR(VLOOKUP(Table1[[#This Row],[Ticker]],[1]!Table1[[Symbol]:[Industry]],2,FALSE),"-")</f>
        <v>-</v>
      </c>
      <c r="D1971" t="s">
        <v>80</v>
      </c>
      <c r="E1971">
        <v>350.69285880000001</v>
      </c>
      <c r="F1971">
        <v>200.25</v>
      </c>
      <c r="G1971">
        <v>16.478295760616898</v>
      </c>
      <c r="H1971">
        <v>-11.7950547849365</v>
      </c>
      <c r="I1971">
        <v>-24.026342622525501</v>
      </c>
      <c r="J1971">
        <v>0.47429279646587802</v>
      </c>
      <c r="K1971">
        <v>201.97804820626499</v>
      </c>
      <c r="L1971">
        <v>198.57261708125</v>
      </c>
      <c r="M1971">
        <v>53.987373954825301</v>
      </c>
      <c r="N1971">
        <v>2.0726562962086699</v>
      </c>
      <c r="O1971">
        <v>59.425717852684102</v>
      </c>
      <c r="P1971">
        <v>66.458852867830402</v>
      </c>
      <c r="Q1971">
        <v>0.14440563806607401</v>
      </c>
    </row>
    <row r="1972" spans="1:17" hidden="1" x14ac:dyDescent="0.3">
      <c r="A1972" t="s">
        <v>4101</v>
      </c>
      <c r="B1972" t="s">
        <v>4102</v>
      </c>
      <c r="C1972" t="str">
        <f>IFERROR(VLOOKUP(Table1[[#This Row],[Ticker]],[1]!Table1[[Symbol]:[Industry]],2,FALSE),"-")</f>
        <v>-</v>
      </c>
      <c r="D1972" t="s">
        <v>414</v>
      </c>
      <c r="E1972">
        <v>350.68960859999999</v>
      </c>
      <c r="F1972">
        <v>1021</v>
      </c>
      <c r="G1972">
        <v>-38.407191890087603</v>
      </c>
      <c r="H1972">
        <v>1.0637595578419199</v>
      </c>
      <c r="I1972">
        <v>-11.7197390265606</v>
      </c>
      <c r="J1972">
        <v>-0.83809081168937305</v>
      </c>
      <c r="K1972">
        <v>990.87978764028003</v>
      </c>
      <c r="L1972">
        <v>1022.49653580679</v>
      </c>
      <c r="M1972">
        <v>60.536698717584102</v>
      </c>
      <c r="N1972">
        <v>0.99889380530973404</v>
      </c>
      <c r="O1972">
        <v>24.387855044074399</v>
      </c>
      <c r="P1972">
        <v>20.828402366863799</v>
      </c>
    </row>
    <row r="1973" spans="1:17" hidden="1" x14ac:dyDescent="0.3">
      <c r="A1973" t="s">
        <v>4103</v>
      </c>
      <c r="B1973" t="s">
        <v>4104</v>
      </c>
      <c r="C1973" t="str">
        <f>IFERROR(VLOOKUP(Table1[[#This Row],[Ticker]],[1]!Table1[[Symbol]:[Industry]],2,FALSE),"-")</f>
        <v>-</v>
      </c>
      <c r="E1973">
        <v>349.51390199999997</v>
      </c>
      <c r="F1973">
        <v>145.69999999999999</v>
      </c>
      <c r="G1973">
        <v>-43.470437285756802</v>
      </c>
      <c r="H1973">
        <v>-5.8551530343829601</v>
      </c>
      <c r="I1973">
        <v>-33.462842691309</v>
      </c>
      <c r="J1973">
        <v>-6.7803486900863597</v>
      </c>
      <c r="K1973">
        <v>148.71496459995501</v>
      </c>
      <c r="L1973">
        <v>160.120752303318</v>
      </c>
      <c r="M1973">
        <v>44.807758772910901</v>
      </c>
      <c r="N1973">
        <v>1.1267175572518999</v>
      </c>
      <c r="O1973">
        <v>51.681537405627999</v>
      </c>
      <c r="P1973">
        <v>16.327345309381201</v>
      </c>
    </row>
    <row r="1974" spans="1:17" hidden="1" x14ac:dyDescent="0.3">
      <c r="A1974" t="s">
        <v>4105</v>
      </c>
      <c r="B1974" t="s">
        <v>4106</v>
      </c>
      <c r="C1974" t="str">
        <f>IFERROR(VLOOKUP(Table1[[#This Row],[Ticker]],[1]!Table1[[Symbol]:[Industry]],2,FALSE),"-")</f>
        <v>-</v>
      </c>
      <c r="D1974" t="s">
        <v>46</v>
      </c>
      <c r="E1974">
        <v>349.45900799999998</v>
      </c>
      <c r="F1974">
        <v>139.9</v>
      </c>
      <c r="G1974">
        <v>59.851642101151803</v>
      </c>
      <c r="H1974">
        <v>31.615541765275999</v>
      </c>
      <c r="I1974">
        <v>76.160974193174596</v>
      </c>
      <c r="J1974">
        <v>-10.435440806799001</v>
      </c>
      <c r="K1974">
        <v>110.061806213716</v>
      </c>
      <c r="M1974">
        <v>54.005288241900601</v>
      </c>
      <c r="N1974">
        <v>1.40789009697325</v>
      </c>
      <c r="O1974">
        <v>16.476054324517499</v>
      </c>
      <c r="P1974">
        <v>122.06349206349201</v>
      </c>
    </row>
    <row r="1975" spans="1:17" hidden="1" x14ac:dyDescent="0.3">
      <c r="A1975" t="s">
        <v>4107</v>
      </c>
      <c r="B1975" t="s">
        <v>4108</v>
      </c>
      <c r="C1975" t="str">
        <f>IFERROR(VLOOKUP(Table1[[#This Row],[Ticker]],[1]!Table1[[Symbol]:[Industry]],2,FALSE),"-")</f>
        <v>-</v>
      </c>
      <c r="E1975">
        <v>349.3142191</v>
      </c>
      <c r="F1975">
        <v>140.5</v>
      </c>
      <c r="G1975">
        <v>148.93277755333401</v>
      </c>
      <c r="H1975">
        <v>-11.6608228346179</v>
      </c>
      <c r="I1975">
        <v>56.8944308165091</v>
      </c>
      <c r="J1975">
        <v>-6.6662535224921102</v>
      </c>
      <c r="K1975">
        <v>140.537759516119</v>
      </c>
      <c r="L1975">
        <v>119.435185387644</v>
      </c>
      <c r="M1975">
        <v>49.705154286656999</v>
      </c>
      <c r="N1975">
        <v>0.23343403826787501</v>
      </c>
      <c r="O1975">
        <v>40.925266903914498</v>
      </c>
      <c r="P1975">
        <v>205.103148751357</v>
      </c>
    </row>
    <row r="1976" spans="1:17" hidden="1" x14ac:dyDescent="0.3">
      <c r="A1976" t="s">
        <v>4109</v>
      </c>
      <c r="B1976" t="s">
        <v>4110</v>
      </c>
      <c r="C1976" t="str">
        <f>IFERROR(VLOOKUP(Table1[[#This Row],[Ticker]],[1]!Table1[[Symbol]:[Industry]],2,FALSE),"-")</f>
        <v>-</v>
      </c>
      <c r="D1976" t="s">
        <v>21</v>
      </c>
      <c r="E1976">
        <v>348.60403200000002</v>
      </c>
      <c r="F1976">
        <v>237.65</v>
      </c>
      <c r="G1976">
        <v>-18.313282792917899</v>
      </c>
      <c r="H1976">
        <v>-12.2785834523786</v>
      </c>
      <c r="I1976">
        <v>-20.160899169996402</v>
      </c>
      <c r="J1976">
        <v>-3.7676554884804601</v>
      </c>
      <c r="K1976">
        <v>257.92207506292999</v>
      </c>
      <c r="L1976">
        <v>265.55721429476199</v>
      </c>
      <c r="M1976">
        <v>47.134818364429101</v>
      </c>
      <c r="N1976">
        <v>0.92711318051575897</v>
      </c>
      <c r="O1976">
        <v>71.554807490006297</v>
      </c>
      <c r="P1976">
        <v>13.708133971291799</v>
      </c>
    </row>
    <row r="1977" spans="1:17" hidden="1" x14ac:dyDescent="0.3">
      <c r="A1977" t="s">
        <v>4111</v>
      </c>
      <c r="B1977" t="s">
        <v>4112</v>
      </c>
      <c r="C1977" t="str">
        <f>IFERROR(VLOOKUP(Table1[[#This Row],[Ticker]],[1]!Table1[[Symbol]:[Industry]],2,FALSE),"-")</f>
        <v>-</v>
      </c>
      <c r="D1977" t="s">
        <v>129</v>
      </c>
      <c r="E1977">
        <v>348.40903159999999</v>
      </c>
      <c r="F1977">
        <v>134</v>
      </c>
      <c r="G1977">
        <v>-23.480495448174299</v>
      </c>
      <c r="H1977">
        <v>-14.427875601670699</v>
      </c>
      <c r="I1977">
        <v>0.495715219818055</v>
      </c>
      <c r="J1977">
        <v>-6.27757266739422</v>
      </c>
      <c r="K1977">
        <v>141.80314186993999</v>
      </c>
      <c r="L1977">
        <v>132.12399955063199</v>
      </c>
      <c r="M1977">
        <v>38.501018066388298</v>
      </c>
      <c r="N1977">
        <v>0.692848020434227</v>
      </c>
      <c r="O1977">
        <v>37.313432835820798</v>
      </c>
      <c r="P1977">
        <v>26.415094339622598</v>
      </c>
    </row>
    <row r="1978" spans="1:17" hidden="1" x14ac:dyDescent="0.3">
      <c r="A1978" t="s">
        <v>4113</v>
      </c>
      <c r="B1978" t="s">
        <v>4114</v>
      </c>
      <c r="C1978" t="str">
        <f>IFERROR(VLOOKUP(Table1[[#This Row],[Ticker]],[1]!Table1[[Symbol]:[Industry]],2,FALSE),"-")</f>
        <v>-</v>
      </c>
      <c r="D1978" t="s">
        <v>324</v>
      </c>
      <c r="E1978">
        <v>348.31365</v>
      </c>
      <c r="F1978">
        <v>166</v>
      </c>
      <c r="G1978">
        <v>-59.350940792303803</v>
      </c>
      <c r="H1978">
        <v>-27.1789475944489</v>
      </c>
      <c r="I1978">
        <v>-43.041608700280896</v>
      </c>
      <c r="J1978">
        <v>-11.031556841080199</v>
      </c>
      <c r="K1978">
        <v>195.52681341872</v>
      </c>
      <c r="M1978">
        <v>28.4584960270587</v>
      </c>
      <c r="N1978">
        <v>0.85266067726330297</v>
      </c>
      <c r="O1978">
        <v>64.4578313253012</v>
      </c>
      <c r="P1978">
        <v>10.6666666666666</v>
      </c>
    </row>
    <row r="1979" spans="1:17" hidden="1" x14ac:dyDescent="0.3">
      <c r="A1979" t="s">
        <v>4115</v>
      </c>
      <c r="B1979" t="s">
        <v>4116</v>
      </c>
      <c r="C1979" t="str">
        <f>IFERROR(VLOOKUP(Table1[[#This Row],[Ticker]],[1]!Table1[[Symbol]:[Industry]],2,FALSE),"-")</f>
        <v>-</v>
      </c>
      <c r="D1979" t="s">
        <v>46</v>
      </c>
      <c r="E1979">
        <v>348.25400000000002</v>
      </c>
      <c r="F1979">
        <v>317.75</v>
      </c>
      <c r="G1979">
        <v>6.1702339393971801</v>
      </c>
      <c r="H1979">
        <v>6.9399841808231404</v>
      </c>
      <c r="I1979">
        <v>22.479566031419999</v>
      </c>
      <c r="J1979">
        <v>19.353799148244899</v>
      </c>
      <c r="K1979">
        <v>255.945208578489</v>
      </c>
      <c r="M1979">
        <v>86.843717507993603</v>
      </c>
      <c r="N1979">
        <v>0.92250400202207405</v>
      </c>
      <c r="O1979">
        <v>30.275373721479099</v>
      </c>
      <c r="P1979">
        <v>85.385064177362807</v>
      </c>
    </row>
    <row r="1980" spans="1:17" hidden="1" x14ac:dyDescent="0.3">
      <c r="A1980" t="s">
        <v>4117</v>
      </c>
      <c r="B1980" t="s">
        <v>4118</v>
      </c>
      <c r="C1980" t="str">
        <f>IFERROR(VLOOKUP(Table1[[#This Row],[Ticker]],[1]!Table1[[Symbol]:[Industry]],2,FALSE),"-")</f>
        <v>-</v>
      </c>
      <c r="D1980" t="s">
        <v>836</v>
      </c>
      <c r="E1980">
        <v>347.99100406399998</v>
      </c>
      <c r="F1980">
        <v>310.06</v>
      </c>
      <c r="G1980">
        <v>601.28295706175697</v>
      </c>
      <c r="H1980">
        <v>25.9356958793792</v>
      </c>
      <c r="I1980">
        <v>165.483349760789</v>
      </c>
      <c r="J1980">
        <v>-1.8943349776496901</v>
      </c>
      <c r="K1980">
        <v>240.25425245596401</v>
      </c>
      <c r="L1980">
        <v>166.074098735115</v>
      </c>
      <c r="M1980">
        <v>76.382688362568501</v>
      </c>
      <c r="N1980">
        <v>2.3300217443922802</v>
      </c>
      <c r="O1980">
        <v>1.5287363736051101</v>
      </c>
      <c r="P1980">
        <v>629.55294117646997</v>
      </c>
      <c r="Q1980">
        <v>0.27138388846940797</v>
      </c>
    </row>
    <row r="1981" spans="1:17" hidden="1" x14ac:dyDescent="0.3">
      <c r="A1981" t="s">
        <v>4119</v>
      </c>
      <c r="B1981" t="s">
        <v>4120</v>
      </c>
      <c r="C1981" t="str">
        <f>IFERROR(VLOOKUP(Table1[[#This Row],[Ticker]],[1]!Table1[[Symbol]:[Industry]],2,FALSE),"-")</f>
        <v>-</v>
      </c>
      <c r="E1981">
        <v>347.96703000000002</v>
      </c>
      <c r="F1981">
        <v>484.6</v>
      </c>
      <c r="G1981">
        <v>48.704031168375302</v>
      </c>
      <c r="H1981">
        <v>0.86940241045960498</v>
      </c>
      <c r="I1981">
        <v>-14.694502680732899</v>
      </c>
      <c r="J1981">
        <v>-4.4083094918787902</v>
      </c>
      <c r="K1981">
        <v>455.49136165230198</v>
      </c>
      <c r="M1981">
        <v>60.178634850121803</v>
      </c>
      <c r="N1981">
        <v>1.5167560321715801</v>
      </c>
      <c r="O1981">
        <v>34.131242261658997</v>
      </c>
      <c r="P1981">
        <v>83.491101855357797</v>
      </c>
    </row>
    <row r="1982" spans="1:17" hidden="1" x14ac:dyDescent="0.3">
      <c r="A1982" t="s">
        <v>4121</v>
      </c>
      <c r="B1982" t="s">
        <v>4122</v>
      </c>
      <c r="C1982" t="str">
        <f>IFERROR(VLOOKUP(Table1[[#This Row],[Ticker]],[1]!Table1[[Symbol]:[Industry]],2,FALSE),"-")</f>
        <v>-</v>
      </c>
      <c r="D1982" t="s">
        <v>1349</v>
      </c>
      <c r="E1982">
        <v>347.56650695000002</v>
      </c>
      <c r="F1982">
        <v>321.10000000000002</v>
      </c>
      <c r="G1982">
        <v>18.585696192053799</v>
      </c>
      <c r="H1982">
        <v>3.4093921844896902</v>
      </c>
      <c r="I1982">
        <v>-23.628178151445098</v>
      </c>
      <c r="J1982">
        <v>-10.8960915792125</v>
      </c>
      <c r="K1982">
        <v>304.64957790123901</v>
      </c>
      <c r="L1982">
        <v>297.76691890329602</v>
      </c>
      <c r="M1982">
        <v>46.7412596753462</v>
      </c>
      <c r="N1982">
        <v>1.03926372441925</v>
      </c>
      <c r="O1982">
        <v>33.291809405169701</v>
      </c>
      <c r="P1982">
        <v>58.9603960396039</v>
      </c>
      <c r="Q1982">
        <v>0.12874665915377301</v>
      </c>
    </row>
    <row r="1983" spans="1:17" hidden="1" x14ac:dyDescent="0.3">
      <c r="A1983" t="s">
        <v>4123</v>
      </c>
      <c r="B1983" t="s">
        <v>4124</v>
      </c>
      <c r="C1983" t="str">
        <f>IFERROR(VLOOKUP(Table1[[#This Row],[Ticker]],[1]!Table1[[Symbol]:[Industry]],2,FALSE),"-")</f>
        <v>-</v>
      </c>
      <c r="D1983" t="s">
        <v>278</v>
      </c>
      <c r="E1983">
        <v>347.50010042999997</v>
      </c>
      <c r="F1983">
        <v>288.89999999999998</v>
      </c>
      <c r="G1983">
        <v>-37.896991948451699</v>
      </c>
      <c r="H1983">
        <v>-2.5881966777093601</v>
      </c>
      <c r="I1983">
        <v>-14.3953989745476</v>
      </c>
      <c r="J1983">
        <v>-7.27361742911524</v>
      </c>
      <c r="K1983">
        <v>275.79694239764501</v>
      </c>
      <c r="L1983">
        <v>291.13582059895901</v>
      </c>
      <c r="M1983">
        <v>62.888730425555302</v>
      </c>
      <c r="N1983">
        <v>1.9539745051570601</v>
      </c>
      <c r="O1983">
        <v>44.929041190723403</v>
      </c>
      <c r="P1983">
        <v>22.936170212765902</v>
      </c>
      <c r="Q1983">
        <v>-6.5007642229179999E-2</v>
      </c>
    </row>
    <row r="1984" spans="1:17" hidden="1" x14ac:dyDescent="0.3">
      <c r="A1984" t="s">
        <v>4125</v>
      </c>
      <c r="B1984" t="s">
        <v>4126</v>
      </c>
      <c r="C1984" t="str">
        <f>IFERROR(VLOOKUP(Table1[[#This Row],[Ticker]],[1]!Table1[[Symbol]:[Industry]],2,FALSE),"-")</f>
        <v>-</v>
      </c>
      <c r="D1984" t="s">
        <v>21</v>
      </c>
      <c r="E1984">
        <v>347.30515445399999</v>
      </c>
      <c r="F1984">
        <v>34.380000000000003</v>
      </c>
      <c r="G1984">
        <v>-52.166911513231099</v>
      </c>
      <c r="H1984">
        <v>-12.091145485667401</v>
      </c>
      <c r="I1984">
        <v>-5.2709871964332704</v>
      </c>
      <c r="J1984">
        <v>-6.6555182523371297</v>
      </c>
      <c r="K1984">
        <v>36.2580236971476</v>
      </c>
      <c r="L1984">
        <v>36.040646741080899</v>
      </c>
      <c r="M1984">
        <v>29.175478220826701</v>
      </c>
      <c r="N1984">
        <v>0.483726203570158</v>
      </c>
      <c r="O1984">
        <v>43.542757417102898</v>
      </c>
      <c r="P1984">
        <v>21.699115044247701</v>
      </c>
    </row>
    <row r="1985" spans="1:17" hidden="1" x14ac:dyDescent="0.3">
      <c r="A1985" t="s">
        <v>4127</v>
      </c>
      <c r="B1985" t="s">
        <v>4128</v>
      </c>
      <c r="C1985" t="str">
        <f>IFERROR(VLOOKUP(Table1[[#This Row],[Ticker]],[1]!Table1[[Symbol]:[Industry]],2,FALSE),"-")</f>
        <v>-</v>
      </c>
      <c r="D1985" t="s">
        <v>866</v>
      </c>
      <c r="E1985">
        <v>345.68001500000003</v>
      </c>
      <c r="F1985">
        <v>610.85</v>
      </c>
      <c r="G1985">
        <v>67.363216395537506</v>
      </c>
      <c r="H1985">
        <v>15.4928893128314</v>
      </c>
      <c r="I1985">
        <v>76.842265787446095</v>
      </c>
      <c r="J1985">
        <v>-1.8629587426894201</v>
      </c>
      <c r="K1985">
        <v>527.43883336231499</v>
      </c>
      <c r="M1985">
        <v>62.433080086623299</v>
      </c>
      <c r="N1985">
        <v>1.9521467889908199</v>
      </c>
      <c r="O1985">
        <v>8.3572071703364106</v>
      </c>
      <c r="P1985">
        <v>138.61328125</v>
      </c>
    </row>
    <row r="1986" spans="1:17" hidden="1" x14ac:dyDescent="0.3">
      <c r="A1986" t="s">
        <v>4129</v>
      </c>
      <c r="B1986" t="s">
        <v>4130</v>
      </c>
      <c r="C1986" t="str">
        <f>IFERROR(VLOOKUP(Table1[[#This Row],[Ticker]],[1]!Table1[[Symbol]:[Industry]],2,FALSE),"-")</f>
        <v>-</v>
      </c>
      <c r="E1986">
        <v>345.499336859999</v>
      </c>
      <c r="F1986">
        <v>83.4</v>
      </c>
      <c r="G1986">
        <v>-15.2089539056047</v>
      </c>
      <c r="H1986">
        <v>10.335988791823199</v>
      </c>
      <c r="I1986">
        <v>-0.27973200269475701</v>
      </c>
      <c r="J1986">
        <v>-0.42400881704557303</v>
      </c>
      <c r="K1986">
        <v>77.394626078180096</v>
      </c>
      <c r="L1986">
        <v>77.195409212573395</v>
      </c>
      <c r="M1986">
        <v>59.540144044737197</v>
      </c>
      <c r="N1986">
        <v>1.53353786435321</v>
      </c>
      <c r="O1986">
        <v>25.911270983213399</v>
      </c>
      <c r="P1986">
        <v>28.307692307692299</v>
      </c>
      <c r="Q1986">
        <v>-0.10024488323478099</v>
      </c>
    </row>
    <row r="1987" spans="1:17" hidden="1" x14ac:dyDescent="0.3">
      <c r="A1987" t="s">
        <v>4131</v>
      </c>
      <c r="B1987" t="s">
        <v>4132</v>
      </c>
      <c r="C1987" t="str">
        <f>IFERROR(VLOOKUP(Table1[[#This Row],[Ticker]],[1]!Table1[[Symbol]:[Industry]],2,FALSE),"-")</f>
        <v>-</v>
      </c>
      <c r="D1987" t="s">
        <v>218</v>
      </c>
      <c r="E1987">
        <v>344.36218500000001</v>
      </c>
      <c r="F1987">
        <v>107.63</v>
      </c>
      <c r="G1987">
        <v>62.765360718526097</v>
      </c>
      <c r="H1987">
        <v>-6.3087172406519398</v>
      </c>
      <c r="I1987">
        <v>-1.4209883542069699</v>
      </c>
      <c r="J1987">
        <v>-6.4313744672341198</v>
      </c>
      <c r="K1987">
        <v>107.657217947041</v>
      </c>
      <c r="L1987">
        <v>93.285145962752395</v>
      </c>
      <c r="M1987">
        <v>48.322070373842003</v>
      </c>
      <c r="N1987">
        <v>0.66057923986612299</v>
      </c>
      <c r="O1987">
        <v>17.021276595744599</v>
      </c>
      <c r="P1987">
        <v>103.45935727788201</v>
      </c>
      <c r="Q1987">
        <v>6.8263105434469007E-2</v>
      </c>
    </row>
    <row r="1988" spans="1:17" hidden="1" x14ac:dyDescent="0.3">
      <c r="A1988" t="s">
        <v>4133</v>
      </c>
      <c r="B1988" t="s">
        <v>4134</v>
      </c>
      <c r="C1988" t="str">
        <f>IFERROR(VLOOKUP(Table1[[#This Row],[Ticker]],[1]!Table1[[Symbol]:[Industry]],2,FALSE),"-")</f>
        <v>-</v>
      </c>
      <c r="D1988" t="s">
        <v>258</v>
      </c>
      <c r="E1988">
        <v>344.32499999999999</v>
      </c>
      <c r="F1988">
        <v>229.55</v>
      </c>
      <c r="G1988">
        <v>81.6511982549479</v>
      </c>
      <c r="H1988">
        <v>-11.981962479601</v>
      </c>
      <c r="I1988">
        <v>28.578644743218199</v>
      </c>
      <c r="J1988">
        <v>-3.8416237936623601</v>
      </c>
      <c r="K1988">
        <v>239.58282962917599</v>
      </c>
      <c r="M1988">
        <v>32.954402040824803</v>
      </c>
      <c r="N1988">
        <v>0.76144377602961599</v>
      </c>
      <c r="O1988">
        <v>44.652581137007097</v>
      </c>
      <c r="P1988">
        <v>154.20819490586899</v>
      </c>
    </row>
    <row r="1989" spans="1:17" hidden="1" x14ac:dyDescent="0.3">
      <c r="A1989" t="s">
        <v>4135</v>
      </c>
      <c r="B1989" t="s">
        <v>4136</v>
      </c>
      <c r="C1989" t="str">
        <f>IFERROR(VLOOKUP(Table1[[#This Row],[Ticker]],[1]!Table1[[Symbol]:[Industry]],2,FALSE),"-")</f>
        <v>-</v>
      </c>
      <c r="D1989" t="s">
        <v>459</v>
      </c>
      <c r="E1989">
        <v>344.20814999999999</v>
      </c>
      <c r="F1989">
        <v>14.3</v>
      </c>
      <c r="G1989">
        <v>138.25739628971701</v>
      </c>
      <c r="H1989">
        <v>-11.656477653423901</v>
      </c>
      <c r="I1989">
        <v>-25.129038814026799</v>
      </c>
      <c r="J1989">
        <v>-5.5013169596316702</v>
      </c>
      <c r="K1989">
        <v>14.5308673880399</v>
      </c>
      <c r="L1989">
        <v>13.313369693375099</v>
      </c>
      <c r="M1989">
        <v>43.158093643076903</v>
      </c>
      <c r="N1989">
        <v>1.01932114882506</v>
      </c>
      <c r="O1989">
        <v>63.286713286713201</v>
      </c>
      <c r="P1989">
        <v>257.5</v>
      </c>
      <c r="Q1989">
        <v>0.24751599006378999</v>
      </c>
    </row>
    <row r="1990" spans="1:17" hidden="1" x14ac:dyDescent="0.3">
      <c r="A1990" t="s">
        <v>4137</v>
      </c>
      <c r="B1990" t="s">
        <v>4138</v>
      </c>
      <c r="C1990" t="str">
        <f>IFERROR(VLOOKUP(Table1[[#This Row],[Ticker]],[1]!Table1[[Symbol]:[Industry]],2,FALSE),"-")</f>
        <v>-</v>
      </c>
      <c r="D1990" t="s">
        <v>1462</v>
      </c>
      <c r="E1990">
        <v>343.41198000000003</v>
      </c>
      <c r="F1990">
        <v>467.8</v>
      </c>
      <c r="G1990">
        <v>-37.622057308367303</v>
      </c>
      <c r="H1990">
        <v>4.0365200779147896</v>
      </c>
      <c r="I1990">
        <v>-28.350327329433</v>
      </c>
      <c r="J1990">
        <v>1.3314746618923301</v>
      </c>
      <c r="K1990">
        <v>455.880808694976</v>
      </c>
      <c r="L1990">
        <v>509.770724527499</v>
      </c>
      <c r="M1990">
        <v>57.108076281123601</v>
      </c>
      <c r="N1990">
        <v>1.6198019801980199</v>
      </c>
      <c r="O1990">
        <v>56.0495938435228</v>
      </c>
      <c r="P1990">
        <v>35.202312138728303</v>
      </c>
      <c r="Q1990">
        <v>4.7510975207386001E-2</v>
      </c>
    </row>
    <row r="1991" spans="1:17" hidden="1" x14ac:dyDescent="0.3">
      <c r="A1991" t="s">
        <v>4139</v>
      </c>
      <c r="B1991" t="s">
        <v>4140</v>
      </c>
      <c r="C1991" t="str">
        <f>IFERROR(VLOOKUP(Table1[[#This Row],[Ticker]],[1]!Table1[[Symbol]:[Industry]],2,FALSE),"-")</f>
        <v>-</v>
      </c>
      <c r="D1991" t="s">
        <v>109</v>
      </c>
      <c r="E1991">
        <v>341.61740099999997</v>
      </c>
      <c r="F1991">
        <v>13.67</v>
      </c>
      <c r="G1991">
        <v>-59.809371650097297</v>
      </c>
      <c r="H1991">
        <v>1.9106353003929599</v>
      </c>
      <c r="I1991">
        <v>-22.843994361463199</v>
      </c>
      <c r="J1991">
        <v>-9.1059422653910698</v>
      </c>
      <c r="K1991">
        <v>13.783311523135399</v>
      </c>
      <c r="L1991">
        <v>14.547733874040199</v>
      </c>
      <c r="M1991">
        <v>44.814081393048397</v>
      </c>
      <c r="N1991">
        <v>1.2483218144105299</v>
      </c>
      <c r="O1991">
        <v>60.131675201170403</v>
      </c>
      <c r="P1991">
        <v>21.511111111111099</v>
      </c>
      <c r="Q1991">
        <v>5.6945392235869002E-2</v>
      </c>
    </row>
    <row r="1992" spans="1:17" hidden="1" x14ac:dyDescent="0.3">
      <c r="A1992" t="s">
        <v>4141</v>
      </c>
      <c r="B1992" t="s">
        <v>4142</v>
      </c>
      <c r="C1992" t="str">
        <f>IFERROR(VLOOKUP(Table1[[#This Row],[Ticker]],[1]!Table1[[Symbol]:[Industry]],2,FALSE),"-")</f>
        <v>-</v>
      </c>
      <c r="D1992" t="s">
        <v>129</v>
      </c>
      <c r="E1992">
        <v>341.232258809999</v>
      </c>
      <c r="F1992">
        <v>65.180000000000007</v>
      </c>
      <c r="G1992">
        <v>53.249478026626697</v>
      </c>
      <c r="H1992">
        <v>-12.815326019259301</v>
      </c>
      <c r="I1992">
        <v>-1.3060840931112601</v>
      </c>
      <c r="J1992">
        <v>-2.8302352819274699</v>
      </c>
      <c r="K1992">
        <v>69.3742897662529</v>
      </c>
      <c r="L1992">
        <v>64.237943721052801</v>
      </c>
      <c r="M1992">
        <v>31.607046035087599</v>
      </c>
      <c r="N1992">
        <v>0.634385014440071</v>
      </c>
      <c r="O1992">
        <v>45.596808837066497</v>
      </c>
      <c r="P1992">
        <v>95.149700598802397</v>
      </c>
      <c r="Q1992">
        <v>3.6970054883625002E-2</v>
      </c>
    </row>
    <row r="1993" spans="1:17" hidden="1" x14ac:dyDescent="0.3">
      <c r="A1993" t="s">
        <v>4143</v>
      </c>
      <c r="B1993" t="s">
        <v>4144</v>
      </c>
      <c r="C1993" t="str">
        <f>IFERROR(VLOOKUP(Table1[[#This Row],[Ticker]],[1]!Table1[[Symbol]:[Industry]],2,FALSE),"-")</f>
        <v>-</v>
      </c>
      <c r="D1993" t="s">
        <v>140</v>
      </c>
      <c r="E1993">
        <v>340.790903775</v>
      </c>
      <c r="F1993">
        <v>30.45</v>
      </c>
      <c r="G1993">
        <v>47.442581474902603</v>
      </c>
      <c r="H1993">
        <v>47.860471577048102</v>
      </c>
      <c r="I1993">
        <v>24.1889996596407</v>
      </c>
      <c r="J1993">
        <v>25.065045353455499</v>
      </c>
      <c r="K1993">
        <v>23.3208554917443</v>
      </c>
      <c r="L1993">
        <v>22.746109603982799</v>
      </c>
      <c r="M1993">
        <v>75.709937093503399</v>
      </c>
      <c r="N1993">
        <v>4.0703975040554301</v>
      </c>
      <c r="O1993">
        <v>21.970443349753701</v>
      </c>
      <c r="P1993">
        <v>77.862149532710205</v>
      </c>
      <c r="Q1993">
        <v>4.1355968193771998E-2</v>
      </c>
    </row>
    <row r="1994" spans="1:17" hidden="1" x14ac:dyDescent="0.3">
      <c r="A1994" t="s">
        <v>4145</v>
      </c>
      <c r="B1994" t="s">
        <v>4146</v>
      </c>
      <c r="C1994" t="str">
        <f>IFERROR(VLOOKUP(Table1[[#This Row],[Ticker]],[1]!Table1[[Symbol]:[Industry]],2,FALSE),"-")</f>
        <v>-</v>
      </c>
      <c r="D1994" t="s">
        <v>62</v>
      </c>
      <c r="E1994">
        <v>338.40875199999999</v>
      </c>
      <c r="F1994">
        <v>40.78</v>
      </c>
      <c r="G1994">
        <v>-71.671819601813397</v>
      </c>
      <c r="H1994">
        <v>8.0086855999911108</v>
      </c>
      <c r="I1994">
        <v>-61.671552782091702</v>
      </c>
      <c r="J1994">
        <v>5.7058301721114999</v>
      </c>
      <c r="K1994">
        <v>43.787794272205097</v>
      </c>
      <c r="L1994">
        <v>60.760415395330597</v>
      </c>
      <c r="M1994">
        <v>52.756855630598203</v>
      </c>
      <c r="N1994">
        <v>0.61891637011365197</v>
      </c>
      <c r="O1994">
        <v>127.930358018636</v>
      </c>
      <c r="P1994">
        <v>17.183908045976999</v>
      </c>
      <c r="Q1994">
        <v>4.9861092843994002E-2</v>
      </c>
    </row>
    <row r="1995" spans="1:17" hidden="1" x14ac:dyDescent="0.3">
      <c r="A1995" t="s">
        <v>4147</v>
      </c>
      <c r="B1995" t="s">
        <v>4148</v>
      </c>
      <c r="C1995" t="str">
        <f>IFERROR(VLOOKUP(Table1[[#This Row],[Ticker]],[1]!Table1[[Symbol]:[Industry]],2,FALSE),"-")</f>
        <v>-</v>
      </c>
      <c r="D1995" t="s">
        <v>378</v>
      </c>
      <c r="E1995">
        <v>337.800709864</v>
      </c>
      <c r="F1995">
        <v>259.76</v>
      </c>
      <c r="G1995">
        <v>31.111777226040701</v>
      </c>
      <c r="H1995">
        <v>1.8276614968895799</v>
      </c>
      <c r="I1995">
        <v>14.2176538640026</v>
      </c>
      <c r="J1995">
        <v>-9.3745402930853707</v>
      </c>
      <c r="K1995">
        <v>250.951872420223</v>
      </c>
      <c r="L1995">
        <v>232.08015251966199</v>
      </c>
      <c r="M1995">
        <v>54.446885978324097</v>
      </c>
      <c r="N1995">
        <v>2.1019505022777798</v>
      </c>
      <c r="O1995">
        <v>31.929473360024598</v>
      </c>
      <c r="P1995">
        <v>64.353052831382399</v>
      </c>
      <c r="Q1995">
        <v>5.9687981394040003E-2</v>
      </c>
    </row>
    <row r="1996" spans="1:17" hidden="1" x14ac:dyDescent="0.3">
      <c r="A1996" t="s">
        <v>4149</v>
      </c>
      <c r="B1996" t="s">
        <v>4150</v>
      </c>
      <c r="C1996" t="str">
        <f>IFERROR(VLOOKUP(Table1[[#This Row],[Ticker]],[1]!Table1[[Symbol]:[Industry]],2,FALSE),"-")</f>
        <v>-</v>
      </c>
      <c r="D1996" t="s">
        <v>998</v>
      </c>
      <c r="E1996">
        <v>336.65184410000001</v>
      </c>
      <c r="F1996">
        <v>253</v>
      </c>
      <c r="G1996">
        <v>-10.6087475810093</v>
      </c>
      <c r="H1996">
        <v>22.608496736209101</v>
      </c>
      <c r="I1996">
        <v>-8.2936234066791794</v>
      </c>
      <c r="J1996">
        <v>4.04800632765728</v>
      </c>
      <c r="K1996">
        <v>222.288948521001</v>
      </c>
      <c r="L1996">
        <v>234.96761404552501</v>
      </c>
      <c r="M1996">
        <v>80.491615936847793</v>
      </c>
      <c r="N1996">
        <v>1.5912002337932201</v>
      </c>
      <c r="O1996">
        <v>34.782608695652101</v>
      </c>
      <c r="P1996">
        <v>34.574468085106297</v>
      </c>
      <c r="Q1996">
        <v>4.7881835839193997E-2</v>
      </c>
    </row>
    <row r="1997" spans="1:17" hidden="1" x14ac:dyDescent="0.3">
      <c r="A1997" t="s">
        <v>4151</v>
      </c>
      <c r="B1997" t="s">
        <v>4152</v>
      </c>
      <c r="C1997" t="str">
        <f>IFERROR(VLOOKUP(Table1[[#This Row],[Ticker]],[1]!Table1[[Symbol]:[Industry]],2,FALSE),"-")</f>
        <v>-</v>
      </c>
      <c r="D1997" t="s">
        <v>278</v>
      </c>
      <c r="E1997">
        <v>335.63019328899998</v>
      </c>
      <c r="F1997">
        <v>65.83</v>
      </c>
      <c r="G1997">
        <v>39.679955212276298</v>
      </c>
      <c r="H1997">
        <v>0.65759927956216901</v>
      </c>
      <c r="I1997">
        <v>10.209370108553999</v>
      </c>
      <c r="J1997">
        <v>-2.4055485854668599</v>
      </c>
      <c r="K1997">
        <v>65.110970173867997</v>
      </c>
      <c r="L1997">
        <v>60.400863652666303</v>
      </c>
      <c r="M1997">
        <v>46.916385451761101</v>
      </c>
      <c r="N1997">
        <v>1.67357648464153</v>
      </c>
      <c r="O1997">
        <v>37.019595928907798</v>
      </c>
      <c r="P1997">
        <v>71.879895561357699</v>
      </c>
      <c r="Q1997">
        <v>-1.7912703225458002E-2</v>
      </c>
    </row>
    <row r="1998" spans="1:17" hidden="1" x14ac:dyDescent="0.3">
      <c r="A1998" t="s">
        <v>4153</v>
      </c>
      <c r="B1998" t="s">
        <v>4154</v>
      </c>
      <c r="C1998" t="str">
        <f>IFERROR(VLOOKUP(Table1[[#This Row],[Ticker]],[1]!Table1[[Symbol]:[Industry]],2,FALSE),"-")</f>
        <v>-</v>
      </c>
      <c r="D1998" t="s">
        <v>391</v>
      </c>
      <c r="E1998">
        <v>334.84252387499998</v>
      </c>
      <c r="F1998">
        <v>134.25</v>
      </c>
      <c r="G1998">
        <v>262.57301625751097</v>
      </c>
      <c r="H1998">
        <v>26.2266240836659</v>
      </c>
      <c r="I1998">
        <v>64.102562917574801</v>
      </c>
      <c r="J1998">
        <v>8.3924770648212896E-2</v>
      </c>
      <c r="K1998">
        <v>114.33486358368</v>
      </c>
      <c r="L1998">
        <v>81.787288510934005</v>
      </c>
      <c r="M1998">
        <v>63.391700519082697</v>
      </c>
      <c r="N1998">
        <v>1.1166345207636199</v>
      </c>
      <c r="O1998">
        <v>11.471135940409599</v>
      </c>
      <c r="P1998">
        <v>413.77726750861001</v>
      </c>
      <c r="Q1998">
        <v>0.164604232645122</v>
      </c>
    </row>
    <row r="1999" spans="1:17" hidden="1" x14ac:dyDescent="0.3">
      <c r="A1999" t="s">
        <v>4155</v>
      </c>
      <c r="B1999" t="s">
        <v>4156</v>
      </c>
      <c r="C1999" t="str">
        <f>IFERROR(VLOOKUP(Table1[[#This Row],[Ticker]],[1]!Table1[[Symbol]:[Industry]],2,FALSE),"-")</f>
        <v>-</v>
      </c>
      <c r="D1999" t="s">
        <v>480</v>
      </c>
      <c r="E1999">
        <v>334.003596584999</v>
      </c>
      <c r="F1999">
        <v>75.41</v>
      </c>
      <c r="G1999">
        <v>2.67994222897287</v>
      </c>
      <c r="H1999">
        <v>-8.6629313260881897</v>
      </c>
      <c r="I1999">
        <v>-0.56081370580178402</v>
      </c>
      <c r="J1999">
        <v>0.123588814527822</v>
      </c>
      <c r="K1999">
        <v>68.575111887468495</v>
      </c>
      <c r="L1999">
        <v>67.777375247331605</v>
      </c>
      <c r="M1999">
        <v>83.890323556483196</v>
      </c>
      <c r="N1999">
        <v>1.7211425632627999</v>
      </c>
      <c r="O1999">
        <v>14.0432303408036</v>
      </c>
      <c r="P1999">
        <v>48.737672583826402</v>
      </c>
      <c r="Q1999">
        <v>5.3088097291191003E-2</v>
      </c>
    </row>
    <row r="2000" spans="1:17" hidden="1" x14ac:dyDescent="0.3">
      <c r="A2000" t="s">
        <v>4157</v>
      </c>
      <c r="B2000" t="s">
        <v>4158</v>
      </c>
      <c r="C2000" t="str">
        <f>IFERROR(VLOOKUP(Table1[[#This Row],[Ticker]],[1]!Table1[[Symbol]:[Industry]],2,FALSE),"-")</f>
        <v>-</v>
      </c>
      <c r="D2000" t="s">
        <v>59</v>
      </c>
      <c r="E2000">
        <v>333.65427455999998</v>
      </c>
      <c r="F2000">
        <v>33.72</v>
      </c>
      <c r="G2000">
        <v>132.03153853011699</v>
      </c>
      <c r="H2000">
        <v>76.516052265333997</v>
      </c>
      <c r="I2000">
        <v>82.437627852639693</v>
      </c>
      <c r="J2000">
        <v>74.038912925425805</v>
      </c>
      <c r="K2000">
        <v>19.136050986693501</v>
      </c>
      <c r="L2000">
        <v>17.892126566768201</v>
      </c>
      <c r="M2000">
        <v>96.504677292384599</v>
      </c>
      <c r="N2000">
        <v>3.7002168023237401</v>
      </c>
      <c r="O2000">
        <v>0</v>
      </c>
      <c r="P2000">
        <v>216.91729323308201</v>
      </c>
      <c r="Q2000">
        <v>0.100473830838401</v>
      </c>
    </row>
    <row r="2001" spans="1:17" hidden="1" x14ac:dyDescent="0.3">
      <c r="A2001" t="s">
        <v>4159</v>
      </c>
      <c r="B2001" t="s">
        <v>4160</v>
      </c>
      <c r="C2001" t="str">
        <f>IFERROR(VLOOKUP(Table1[[#This Row],[Ticker]],[1]!Table1[[Symbol]:[Industry]],2,FALSE),"-")</f>
        <v>-</v>
      </c>
      <c r="D2001" t="s">
        <v>101</v>
      </c>
      <c r="E2001">
        <v>333.15465599999999</v>
      </c>
      <c r="F2001">
        <v>119.4</v>
      </c>
      <c r="G2001">
        <v>-48.313643951047503</v>
      </c>
      <c r="H2001">
        <v>0.55467066718256197</v>
      </c>
      <c r="I2001">
        <v>-36.3619478192131</v>
      </c>
      <c r="J2001">
        <v>-6.78016044031002</v>
      </c>
      <c r="K2001">
        <v>116.39507217522301</v>
      </c>
      <c r="L2001">
        <v>131.80576360576299</v>
      </c>
      <c r="M2001">
        <v>57.809737103864002</v>
      </c>
      <c r="N2001">
        <v>2.6719453981510601</v>
      </c>
      <c r="O2001">
        <v>57.621440536013303</v>
      </c>
      <c r="P2001">
        <v>21.712538226299699</v>
      </c>
      <c r="Q2001">
        <v>9.0242031724023994E-2</v>
      </c>
    </row>
    <row r="2002" spans="1:17" hidden="1" x14ac:dyDescent="0.3">
      <c r="A2002" t="s">
        <v>4161</v>
      </c>
      <c r="B2002" t="s">
        <v>4162</v>
      </c>
      <c r="C2002" t="str">
        <f>IFERROR(VLOOKUP(Table1[[#This Row],[Ticker]],[1]!Table1[[Symbol]:[Industry]],2,FALSE),"-")</f>
        <v>-</v>
      </c>
      <c r="D2002" t="s">
        <v>391</v>
      </c>
      <c r="E2002">
        <v>333.07252125000002</v>
      </c>
      <c r="F2002">
        <v>892.5</v>
      </c>
      <c r="G2002">
        <v>56.2237675689721</v>
      </c>
      <c r="H2002">
        <v>-8.0494023034577609</v>
      </c>
      <c r="I2002">
        <v>0.121047308346382</v>
      </c>
      <c r="J2002">
        <v>-1.83090497461295</v>
      </c>
      <c r="K2002">
        <v>910.58307314776096</v>
      </c>
      <c r="L2002">
        <v>838.85076208584496</v>
      </c>
      <c r="M2002">
        <v>52.677638947988001</v>
      </c>
      <c r="N2002">
        <v>0.71309403437815899</v>
      </c>
      <c r="O2002">
        <v>52.369747899159599</v>
      </c>
      <c r="P2002">
        <v>94.021739130434796</v>
      </c>
      <c r="Q2002">
        <v>4.2264476842284002E-2</v>
      </c>
    </row>
    <row r="2003" spans="1:17" hidden="1" x14ac:dyDescent="0.3">
      <c r="A2003" t="s">
        <v>4163</v>
      </c>
      <c r="B2003" t="s">
        <v>4164</v>
      </c>
      <c r="C2003" t="str">
        <f>IFERROR(VLOOKUP(Table1[[#This Row],[Ticker]],[1]!Table1[[Symbol]:[Industry]],2,FALSE),"-")</f>
        <v>-</v>
      </c>
      <c r="D2003" t="s">
        <v>662</v>
      </c>
      <c r="E2003">
        <v>331.90429125000003</v>
      </c>
      <c r="F2003">
        <v>231.25</v>
      </c>
      <c r="G2003">
        <v>36.581911280899</v>
      </c>
      <c r="H2003">
        <v>4.1049429311477699</v>
      </c>
      <c r="I2003">
        <v>52.891243372921899</v>
      </c>
      <c r="J2003">
        <v>8.2838648447194601</v>
      </c>
      <c r="K2003">
        <v>210.151084301981</v>
      </c>
      <c r="M2003">
        <v>55.924877968242498</v>
      </c>
      <c r="N2003">
        <v>1.2677140960389399</v>
      </c>
      <c r="O2003">
        <v>18.486486486486498</v>
      </c>
      <c r="P2003">
        <v>71.296296296296305</v>
      </c>
    </row>
    <row r="2004" spans="1:17" hidden="1" x14ac:dyDescent="0.3">
      <c r="A2004" t="s">
        <v>4165</v>
      </c>
      <c r="B2004" t="s">
        <v>4166</v>
      </c>
      <c r="C2004" t="str">
        <f>IFERROR(VLOOKUP(Table1[[#This Row],[Ticker]],[1]!Table1[[Symbol]:[Industry]],2,FALSE),"-")</f>
        <v>-</v>
      </c>
      <c r="D2004" t="s">
        <v>507</v>
      </c>
      <c r="E2004">
        <v>330.30398997899999</v>
      </c>
      <c r="F2004">
        <v>24.33</v>
      </c>
      <c r="G2004">
        <v>135.055484700709</v>
      </c>
      <c r="H2004">
        <v>20.393231219436</v>
      </c>
      <c r="I2004">
        <v>48.253542231420603</v>
      </c>
      <c r="J2004">
        <v>-4.7730256431050702</v>
      </c>
      <c r="K2004">
        <v>18.938186993175201</v>
      </c>
      <c r="L2004">
        <v>15.7610603727816</v>
      </c>
      <c r="M2004">
        <v>66.352968549746095</v>
      </c>
      <c r="N2004">
        <v>3.9320505947111002</v>
      </c>
      <c r="O2004">
        <v>8.7135224003288094</v>
      </c>
      <c r="P2004">
        <v>174.915254237288</v>
      </c>
      <c r="Q2004">
        <v>0.102896961041844</v>
      </c>
    </row>
    <row r="2005" spans="1:17" hidden="1" x14ac:dyDescent="0.3">
      <c r="A2005" t="s">
        <v>4167</v>
      </c>
      <c r="B2005" t="s">
        <v>4168</v>
      </c>
      <c r="C2005" t="str">
        <f>IFERROR(VLOOKUP(Table1[[#This Row],[Ticker]],[1]!Table1[[Symbol]:[Industry]],2,FALSE),"-")</f>
        <v>-</v>
      </c>
      <c r="D2005" t="s">
        <v>140</v>
      </c>
      <c r="E2005">
        <v>330.28493038900001</v>
      </c>
      <c r="F2005">
        <v>98.09</v>
      </c>
      <c r="G2005">
        <v>-43.676134198946102</v>
      </c>
      <c r="H2005">
        <v>0.90133932754417101</v>
      </c>
      <c r="I2005">
        <v>-41.437142904487999</v>
      </c>
      <c r="J2005">
        <v>-3.30939776771248</v>
      </c>
      <c r="K2005">
        <v>97.233056134005196</v>
      </c>
      <c r="L2005">
        <v>117.311761506712</v>
      </c>
      <c r="M2005">
        <v>58.258298998871098</v>
      </c>
      <c r="N2005">
        <v>1.58070530988988</v>
      </c>
      <c r="O2005">
        <v>67.193393822000203</v>
      </c>
      <c r="P2005">
        <v>20.577750460971099</v>
      </c>
      <c r="Q2005">
        <v>7.7486007160623996E-2</v>
      </c>
    </row>
    <row r="2006" spans="1:17" hidden="1" x14ac:dyDescent="0.3">
      <c r="A2006" t="s">
        <v>4169</v>
      </c>
      <c r="B2006" t="s">
        <v>4170</v>
      </c>
      <c r="C2006" t="str">
        <f>IFERROR(VLOOKUP(Table1[[#This Row],[Ticker]],[1]!Table1[[Symbol]:[Industry]],2,FALSE),"-")</f>
        <v>-</v>
      </c>
      <c r="D2006" t="s">
        <v>613</v>
      </c>
      <c r="E2006">
        <v>329.703414578999</v>
      </c>
      <c r="F2006">
        <v>36.99</v>
      </c>
      <c r="G2006">
        <v>-7.6185117726857996</v>
      </c>
      <c r="H2006">
        <v>-2.98362712038525</v>
      </c>
      <c r="I2006">
        <v>-7.35517961805364</v>
      </c>
      <c r="J2006">
        <v>-6.6912424286627603</v>
      </c>
      <c r="K2006">
        <v>37.646234452165601</v>
      </c>
      <c r="L2006">
        <v>37.896699024640299</v>
      </c>
      <c r="M2006">
        <v>42.629781580580698</v>
      </c>
      <c r="N2006">
        <v>1.0171974908094099</v>
      </c>
      <c r="O2006">
        <v>38.686131386861298</v>
      </c>
      <c r="P2006">
        <v>33.057553956834496</v>
      </c>
      <c r="Q2006">
        <v>7.6521322525790001E-3</v>
      </c>
    </row>
    <row r="2007" spans="1:17" hidden="1" x14ac:dyDescent="0.3">
      <c r="A2007" t="s">
        <v>4171</v>
      </c>
      <c r="B2007" t="s">
        <v>4172</v>
      </c>
      <c r="C2007" t="str">
        <f>IFERROR(VLOOKUP(Table1[[#This Row],[Ticker]],[1]!Table1[[Symbol]:[Industry]],2,FALSE),"-")</f>
        <v>-</v>
      </c>
      <c r="D2007" t="s">
        <v>197</v>
      </c>
      <c r="E2007">
        <v>329.5757504</v>
      </c>
      <c r="F2007">
        <v>2.08</v>
      </c>
      <c r="G2007">
        <v>86.907288331539405</v>
      </c>
      <c r="H2007">
        <v>-3.4334778425671302</v>
      </c>
      <c r="I2007">
        <v>-16.974543832177599</v>
      </c>
      <c r="J2007">
        <v>-3.1249214253413999</v>
      </c>
      <c r="K2007">
        <v>2.0686921572199002</v>
      </c>
      <c r="L2007">
        <v>1.9485826062260601</v>
      </c>
      <c r="M2007">
        <v>54.337659369754803</v>
      </c>
      <c r="N2007">
        <v>0.89940200877855903</v>
      </c>
      <c r="O2007">
        <v>42.788461538461497</v>
      </c>
      <c r="P2007">
        <v>125.899544149256</v>
      </c>
      <c r="Q2007">
        <v>-6.1550563862604997E-2</v>
      </c>
    </row>
    <row r="2008" spans="1:17" hidden="1" x14ac:dyDescent="0.3">
      <c r="A2008" t="s">
        <v>4173</v>
      </c>
      <c r="B2008" t="s">
        <v>4174</v>
      </c>
      <c r="C2008" t="str">
        <f>IFERROR(VLOOKUP(Table1[[#This Row],[Ticker]],[1]!Table1[[Symbol]:[Industry]],2,FALSE),"-")</f>
        <v>-</v>
      </c>
      <c r="D2008" t="s">
        <v>542</v>
      </c>
      <c r="E2008">
        <v>329.57130000000001</v>
      </c>
      <c r="F2008">
        <v>261.14999999999998</v>
      </c>
      <c r="G2008">
        <v>-10.542314127052</v>
      </c>
      <c r="H2008">
        <v>-13.832637506432601</v>
      </c>
      <c r="I2008">
        <v>2.8283370352086599</v>
      </c>
      <c r="J2008">
        <v>-7.0187298949550598</v>
      </c>
      <c r="K2008">
        <v>268.02606702638099</v>
      </c>
      <c r="L2008">
        <v>251.32802209497899</v>
      </c>
      <c r="M2008">
        <v>45.787191943150198</v>
      </c>
      <c r="N2008">
        <v>0.61873264698908503</v>
      </c>
      <c r="O2008">
        <v>29.216925138809099</v>
      </c>
      <c r="P2008">
        <v>23.7677725118483</v>
      </c>
      <c r="Q2008">
        <v>-2.6740159651373999E-2</v>
      </c>
    </row>
    <row r="2009" spans="1:17" hidden="1" x14ac:dyDescent="0.3">
      <c r="A2009" t="s">
        <v>4175</v>
      </c>
      <c r="B2009" t="s">
        <v>4176</v>
      </c>
      <c r="C2009" t="str">
        <f>IFERROR(VLOOKUP(Table1[[#This Row],[Ticker]],[1]!Table1[[Symbol]:[Industry]],2,FALSE),"-")</f>
        <v>-</v>
      </c>
      <c r="D2009" t="s">
        <v>613</v>
      </c>
      <c r="E2009">
        <v>329.08621499999998</v>
      </c>
      <c r="F2009">
        <v>140.15</v>
      </c>
      <c r="G2009">
        <v>201.278838784844</v>
      </c>
      <c r="H2009">
        <v>66.887626420588802</v>
      </c>
      <c r="I2009">
        <v>218.74252389556401</v>
      </c>
      <c r="J2009">
        <v>2.0049487045287302</v>
      </c>
      <c r="K2009">
        <v>98.698500424400507</v>
      </c>
      <c r="L2009">
        <v>70.173800332865696</v>
      </c>
      <c r="M2009">
        <v>86.813934796323494</v>
      </c>
      <c r="N2009">
        <v>1.1592436974789899</v>
      </c>
      <c r="O2009">
        <v>2.5330003567606001</v>
      </c>
      <c r="P2009">
        <v>245.62268803945699</v>
      </c>
      <c r="Q2009">
        <v>5.5117879720615E-2</v>
      </c>
    </row>
    <row r="2010" spans="1:17" hidden="1" x14ac:dyDescent="0.3">
      <c r="A2010" t="s">
        <v>4177</v>
      </c>
      <c r="B2010" t="s">
        <v>4178</v>
      </c>
      <c r="C2010" t="str">
        <f>IFERROR(VLOOKUP(Table1[[#This Row],[Ticker]],[1]!Table1[[Symbol]:[Industry]],2,FALSE),"-")</f>
        <v>-</v>
      </c>
      <c r="D2010" t="s">
        <v>378</v>
      </c>
      <c r="E2010">
        <v>328.36834006700002</v>
      </c>
      <c r="F2010">
        <v>185.59</v>
      </c>
      <c r="G2010">
        <v>-49.914841609962103</v>
      </c>
      <c r="H2010">
        <v>9.2352164063112099</v>
      </c>
      <c r="I2010">
        <v>-23.544045321184701</v>
      </c>
      <c r="J2010">
        <v>-12.997509275174799</v>
      </c>
      <c r="K2010">
        <v>179.46608576735301</v>
      </c>
      <c r="L2010">
        <v>199.15315481401501</v>
      </c>
      <c r="M2010">
        <v>50.049794100660101</v>
      </c>
      <c r="N2010">
        <v>4.2580762895813598</v>
      </c>
      <c r="O2010">
        <v>45.481976399590401</v>
      </c>
      <c r="P2010">
        <v>28.391560013835999</v>
      </c>
    </row>
    <row r="2011" spans="1:17" hidden="1" x14ac:dyDescent="0.3">
      <c r="A2011" t="s">
        <v>4179</v>
      </c>
      <c r="B2011" t="s">
        <v>4180</v>
      </c>
      <c r="C2011" t="str">
        <f>IFERROR(VLOOKUP(Table1[[#This Row],[Ticker]],[1]!Table1[[Symbol]:[Industry]],2,FALSE),"-")</f>
        <v>-</v>
      </c>
      <c r="D2011" t="s">
        <v>480</v>
      </c>
      <c r="E2011">
        <v>327.90818043000002</v>
      </c>
      <c r="F2011">
        <v>39.700000000000003</v>
      </c>
      <c r="G2011">
        <v>-40.788997472465702</v>
      </c>
      <c r="H2011">
        <v>12.333343994081201</v>
      </c>
      <c r="I2011">
        <v>-24.595443498878101</v>
      </c>
      <c r="J2011">
        <v>-0.57197365123599697</v>
      </c>
      <c r="K2011">
        <v>37.128109622068699</v>
      </c>
      <c r="L2011">
        <v>41.058200598114801</v>
      </c>
      <c r="M2011">
        <v>57.591216525432998</v>
      </c>
      <c r="N2011">
        <v>2.0124356468669702</v>
      </c>
      <c r="O2011">
        <v>50.3778337531486</v>
      </c>
      <c r="P2011">
        <v>38.811188811188799</v>
      </c>
      <c r="Q2011">
        <v>7.7456874843710999E-2</v>
      </c>
    </row>
    <row r="2012" spans="1:17" hidden="1" x14ac:dyDescent="0.3">
      <c r="A2012" t="s">
        <v>4181</v>
      </c>
      <c r="B2012" t="s">
        <v>4182</v>
      </c>
      <c r="C2012" t="str">
        <f>IFERROR(VLOOKUP(Table1[[#This Row],[Ticker]],[1]!Table1[[Symbol]:[Industry]],2,FALSE),"-")</f>
        <v>-</v>
      </c>
      <c r="D2012" t="s">
        <v>197</v>
      </c>
      <c r="E2012">
        <v>327.53603808000003</v>
      </c>
      <c r="F2012">
        <v>645.20000000000005</v>
      </c>
      <c r="G2012">
        <v>-8.17209742417994</v>
      </c>
      <c r="H2012">
        <v>1.8409003650917799</v>
      </c>
      <c r="I2012">
        <v>-18.872927107199899</v>
      </c>
      <c r="J2012">
        <v>3.54820115269801</v>
      </c>
      <c r="K2012">
        <v>600.41414649043304</v>
      </c>
      <c r="L2012">
        <v>633.24215071056403</v>
      </c>
      <c r="M2012">
        <v>71.214079701053095</v>
      </c>
      <c r="N2012">
        <v>1.57906135585213</v>
      </c>
      <c r="O2012">
        <v>51.115933044017297</v>
      </c>
      <c r="P2012">
        <v>29.04</v>
      </c>
      <c r="Q2012">
        <v>8.4417956032392993E-2</v>
      </c>
    </row>
    <row r="2013" spans="1:17" hidden="1" x14ac:dyDescent="0.3">
      <c r="A2013" t="s">
        <v>4183</v>
      </c>
      <c r="B2013" t="s">
        <v>4184</v>
      </c>
      <c r="C2013" t="str">
        <f>IFERROR(VLOOKUP(Table1[[#This Row],[Ticker]],[1]!Table1[[Symbol]:[Industry]],2,FALSE),"-")</f>
        <v>-</v>
      </c>
      <c r="E2013">
        <v>326.87181269600001</v>
      </c>
      <c r="F2013">
        <v>97.24</v>
      </c>
      <c r="G2013">
        <v>-47.9478793173366</v>
      </c>
      <c r="H2013">
        <v>-23.207067355000401</v>
      </c>
      <c r="I2013">
        <v>-31.6385472253138</v>
      </c>
      <c r="J2013">
        <v>-10.832984518677399</v>
      </c>
      <c r="O2013">
        <v>35.273549979432303</v>
      </c>
      <c r="P2013">
        <v>0</v>
      </c>
    </row>
    <row r="2014" spans="1:17" hidden="1" x14ac:dyDescent="0.3">
      <c r="A2014" t="s">
        <v>4185</v>
      </c>
      <c r="B2014" t="s">
        <v>4186</v>
      </c>
      <c r="C2014" t="str">
        <f>IFERROR(VLOOKUP(Table1[[#This Row],[Ticker]],[1]!Table1[[Symbol]:[Industry]],2,FALSE),"-")</f>
        <v>-</v>
      </c>
      <c r="D2014" t="s">
        <v>613</v>
      </c>
      <c r="E2014">
        <v>326.75429844000001</v>
      </c>
      <c r="F2014">
        <v>181.04</v>
      </c>
      <c r="G2014">
        <v>7.6954550381210103</v>
      </c>
      <c r="H2014">
        <v>-8.0837163163349999</v>
      </c>
      <c r="I2014">
        <v>6.0268011712928704</v>
      </c>
      <c r="J2014">
        <v>-4.5666160318755598</v>
      </c>
      <c r="K2014">
        <v>183.72598959780601</v>
      </c>
      <c r="L2014">
        <v>167.52274529138799</v>
      </c>
      <c r="M2014">
        <v>42.852070622830297</v>
      </c>
      <c r="N2014">
        <v>0.34262867292364402</v>
      </c>
      <c r="O2014">
        <v>24.861908970393198</v>
      </c>
      <c r="P2014">
        <v>56.068965517241303</v>
      </c>
    </row>
    <row r="2015" spans="1:17" hidden="1" x14ac:dyDescent="0.3">
      <c r="A2015" t="s">
        <v>4187</v>
      </c>
      <c r="B2015" t="s">
        <v>4188</v>
      </c>
      <c r="C2015" t="str">
        <f>IFERROR(VLOOKUP(Table1[[#This Row],[Ticker]],[1]!Table1[[Symbol]:[Industry]],2,FALSE),"-")</f>
        <v>-</v>
      </c>
      <c r="D2015" t="s">
        <v>80</v>
      </c>
      <c r="E2015">
        <v>326.305226</v>
      </c>
      <c r="F2015">
        <v>14.54</v>
      </c>
      <c r="G2015">
        <v>27.631340753799702</v>
      </c>
      <c r="H2015">
        <v>-15.501724734669599</v>
      </c>
      <c r="I2015">
        <v>256.92363073864198</v>
      </c>
      <c r="J2015">
        <v>1.4748735165587901</v>
      </c>
      <c r="K2015">
        <v>13.2292772545297</v>
      </c>
      <c r="L2015">
        <v>9.0429924174327603</v>
      </c>
      <c r="M2015">
        <v>47.985431972676601</v>
      </c>
      <c r="N2015">
        <v>0.564965344661292</v>
      </c>
      <c r="O2015">
        <v>15.543328748280601</v>
      </c>
      <c r="P2015">
        <v>292.972972972972</v>
      </c>
      <c r="Q2015">
        <v>0.10885774350607499</v>
      </c>
    </row>
    <row r="2016" spans="1:17" hidden="1" x14ac:dyDescent="0.3">
      <c r="A2016" t="s">
        <v>4189</v>
      </c>
      <c r="B2016" t="s">
        <v>4190</v>
      </c>
      <c r="C2016" t="str">
        <f>IFERROR(VLOOKUP(Table1[[#This Row],[Ticker]],[1]!Table1[[Symbol]:[Industry]],2,FALSE),"-")</f>
        <v>-</v>
      </c>
      <c r="D2016" t="s">
        <v>278</v>
      </c>
      <c r="E2016">
        <v>325.66275000000002</v>
      </c>
      <c r="F2016">
        <v>300.14999999999998</v>
      </c>
      <c r="G2016">
        <v>-10.255620245191199</v>
      </c>
      <c r="H2016">
        <v>1.2129551987345</v>
      </c>
      <c r="I2016">
        <v>-18.4169712426201</v>
      </c>
      <c r="J2016">
        <v>-4.37386597923952</v>
      </c>
      <c r="K2016">
        <v>287.567798102165</v>
      </c>
      <c r="L2016">
        <v>289.03770301989903</v>
      </c>
      <c r="M2016">
        <v>58.118385558441602</v>
      </c>
      <c r="N2016">
        <v>2.0630466558290199</v>
      </c>
      <c r="O2016">
        <v>39.247043145094104</v>
      </c>
      <c r="P2016">
        <v>26.113445378151201</v>
      </c>
      <c r="Q2016">
        <v>2.9133607219087001E-2</v>
      </c>
    </row>
    <row r="2017" spans="1:17" hidden="1" x14ac:dyDescent="0.3">
      <c r="A2017" t="s">
        <v>4191</v>
      </c>
      <c r="B2017" t="s">
        <v>4192</v>
      </c>
      <c r="C2017" t="str">
        <f>IFERROR(VLOOKUP(Table1[[#This Row],[Ticker]],[1]!Table1[[Symbol]:[Industry]],2,FALSE),"-")</f>
        <v>-</v>
      </c>
      <c r="D2017" t="s">
        <v>197</v>
      </c>
      <c r="E2017">
        <v>324.54474406200001</v>
      </c>
      <c r="F2017">
        <v>148.69999999999999</v>
      </c>
      <c r="G2017">
        <v>156.95068443009799</v>
      </c>
      <c r="H2017">
        <v>7.2800154008260298</v>
      </c>
      <c r="I2017">
        <v>117.29590744603701</v>
      </c>
      <c r="J2017">
        <v>-9.7790429614956</v>
      </c>
      <c r="K2017">
        <v>138.529309559615</v>
      </c>
      <c r="L2017">
        <v>103.795882828486</v>
      </c>
      <c r="M2017">
        <v>48.895405475224898</v>
      </c>
      <c r="N2017">
        <v>1.6409621638876899</v>
      </c>
      <c r="O2017">
        <v>12.979152656355</v>
      </c>
      <c r="P2017">
        <v>203.46938775510199</v>
      </c>
      <c r="Q2017">
        <v>7.6832057490507005E-2</v>
      </c>
    </row>
    <row r="2018" spans="1:17" hidden="1" x14ac:dyDescent="0.3">
      <c r="A2018" t="s">
        <v>4193</v>
      </c>
      <c r="B2018" t="s">
        <v>4194</v>
      </c>
      <c r="C2018" t="str">
        <f>IFERROR(VLOOKUP(Table1[[#This Row],[Ticker]],[1]!Table1[[Symbol]:[Industry]],2,FALSE),"-")</f>
        <v>-</v>
      </c>
      <c r="D2018" t="s">
        <v>249</v>
      </c>
      <c r="E2018">
        <v>324.06317033599998</v>
      </c>
      <c r="F2018">
        <v>112.22</v>
      </c>
      <c r="G2018">
        <v>-2.2139282203882402</v>
      </c>
      <c r="H2018">
        <v>7.1097884496004102</v>
      </c>
      <c r="I2018">
        <v>-4.4799431720000404</v>
      </c>
      <c r="J2018">
        <v>-2.8349428189266899</v>
      </c>
      <c r="K2018">
        <v>105.729775117088</v>
      </c>
      <c r="L2018">
        <v>104.012682035849</v>
      </c>
      <c r="M2018">
        <v>54.8510373874675</v>
      </c>
      <c r="N2018">
        <v>2.2539871610060001</v>
      </c>
      <c r="O2018">
        <v>19.4083051149527</v>
      </c>
      <c r="P2018">
        <v>30.488372093023202</v>
      </c>
      <c r="Q2018">
        <v>-2.9785343377421E-2</v>
      </c>
    </row>
    <row r="2019" spans="1:17" hidden="1" x14ac:dyDescent="0.3">
      <c r="A2019" t="s">
        <v>4195</v>
      </c>
      <c r="B2019" t="s">
        <v>4196</v>
      </c>
      <c r="C2019" t="str">
        <f>IFERROR(VLOOKUP(Table1[[#This Row],[Ticker]],[1]!Table1[[Symbol]:[Industry]],2,FALSE),"-")</f>
        <v>-</v>
      </c>
      <c r="D2019" t="s">
        <v>286</v>
      </c>
      <c r="E2019">
        <v>323.89075777599999</v>
      </c>
      <c r="F2019">
        <v>187.31</v>
      </c>
      <c r="G2019">
        <v>58.623006586123502</v>
      </c>
      <c r="H2019">
        <v>-6.5997066234616604</v>
      </c>
      <c r="I2019">
        <v>21.428539225976401</v>
      </c>
      <c r="J2019">
        <v>-13.308105471380999</v>
      </c>
      <c r="K2019">
        <v>179.050847391921</v>
      </c>
      <c r="L2019">
        <v>153.89563645808599</v>
      </c>
      <c r="M2019">
        <v>47.237664938231298</v>
      </c>
      <c r="N2019">
        <v>0.99761138361082302</v>
      </c>
      <c r="O2019">
        <v>22.257220650258901</v>
      </c>
      <c r="P2019">
        <v>100.65345474022401</v>
      </c>
    </row>
    <row r="2020" spans="1:17" hidden="1" x14ac:dyDescent="0.3">
      <c r="A2020" t="s">
        <v>4197</v>
      </c>
      <c r="B2020" t="s">
        <v>4198</v>
      </c>
      <c r="C2020" t="str">
        <f>IFERROR(VLOOKUP(Table1[[#This Row],[Ticker]],[1]!Table1[[Symbol]:[Industry]],2,FALSE),"-")</f>
        <v>-</v>
      </c>
      <c r="D2020" t="s">
        <v>49</v>
      </c>
      <c r="E2020">
        <v>322.70616000000001</v>
      </c>
      <c r="F2020">
        <v>52.92</v>
      </c>
      <c r="G2020">
        <v>108.538094580189</v>
      </c>
      <c r="H2020">
        <v>28.043910800751402</v>
      </c>
      <c r="I2020">
        <v>37.408163566925403</v>
      </c>
      <c r="J2020">
        <v>12.1856696378607</v>
      </c>
      <c r="K2020">
        <v>42.491221875604403</v>
      </c>
      <c r="L2020">
        <v>38.662156275459999</v>
      </c>
      <c r="M2020">
        <v>84.184819231321498</v>
      </c>
      <c r="N2020">
        <v>3.0565552768233601</v>
      </c>
      <c r="O2020">
        <v>5.0642479213907698</v>
      </c>
      <c r="P2020">
        <v>171.24551512045099</v>
      </c>
      <c r="Q2020">
        <v>0.13660707419771101</v>
      </c>
    </row>
    <row r="2021" spans="1:17" hidden="1" x14ac:dyDescent="0.3">
      <c r="A2021" t="s">
        <v>4199</v>
      </c>
      <c r="B2021" t="s">
        <v>4200</v>
      </c>
      <c r="C2021" t="str">
        <f>IFERROR(VLOOKUP(Table1[[#This Row],[Ticker]],[1]!Table1[[Symbol]:[Industry]],2,FALSE),"-")</f>
        <v>-</v>
      </c>
      <c r="D2021" t="s">
        <v>414</v>
      </c>
      <c r="E2021">
        <v>322.637832</v>
      </c>
      <c r="F2021">
        <v>3740</v>
      </c>
      <c r="G2021">
        <v>-21.424456249277899</v>
      </c>
      <c r="H2021">
        <v>4.9860438122486501</v>
      </c>
      <c r="I2021">
        <v>-2.8138683473569301</v>
      </c>
      <c r="J2021">
        <v>-3.48377309998255</v>
      </c>
      <c r="K2021">
        <v>3726.8922355413802</v>
      </c>
      <c r="L2021">
        <v>3629.7758972116999</v>
      </c>
      <c r="M2021">
        <v>48.143042785669799</v>
      </c>
      <c r="N2021">
        <v>1.4563069279602501</v>
      </c>
      <c r="O2021">
        <v>14.169786096256599</v>
      </c>
      <c r="P2021">
        <v>19.660854263317798</v>
      </c>
      <c r="Q2021">
        <v>6.7222630069056002E-2</v>
      </c>
    </row>
    <row r="2022" spans="1:17" hidden="1" x14ac:dyDescent="0.3">
      <c r="A2022" t="s">
        <v>4201</v>
      </c>
      <c r="B2022" t="s">
        <v>4202</v>
      </c>
      <c r="C2022" t="str">
        <f>IFERROR(VLOOKUP(Table1[[#This Row],[Ticker]],[1]!Table1[[Symbol]:[Industry]],2,FALSE),"-")</f>
        <v>-</v>
      </c>
      <c r="D2022" t="s">
        <v>1617</v>
      </c>
      <c r="E2022">
        <v>319.171027199999</v>
      </c>
      <c r="F2022">
        <v>61.11</v>
      </c>
      <c r="G2022">
        <v>-3.6244070585916499</v>
      </c>
      <c r="H2022">
        <v>-6.0579747403023196</v>
      </c>
      <c r="I2022">
        <v>2.9605093431389098</v>
      </c>
      <c r="J2022">
        <v>-3.76966620193335</v>
      </c>
      <c r="K2022">
        <v>60.687696156045902</v>
      </c>
      <c r="L2022">
        <v>56.345634480218898</v>
      </c>
      <c r="M2022">
        <v>55.8285238094657</v>
      </c>
      <c r="N2022">
        <v>0.60518074287081103</v>
      </c>
      <c r="O2022">
        <v>6.2019309441989803</v>
      </c>
      <c r="P2022">
        <v>28.625552515259901</v>
      </c>
      <c r="Q2022">
        <v>-2.0749357399728999E-2</v>
      </c>
    </row>
    <row r="2023" spans="1:17" hidden="1" x14ac:dyDescent="0.3">
      <c r="A2023" t="s">
        <v>4203</v>
      </c>
      <c r="B2023" t="s">
        <v>4204</v>
      </c>
      <c r="C2023" t="str">
        <f>IFERROR(VLOOKUP(Table1[[#This Row],[Ticker]],[1]!Table1[[Symbol]:[Industry]],2,FALSE),"-")</f>
        <v>-</v>
      </c>
      <c r="D2023" t="s">
        <v>140</v>
      </c>
      <c r="E2023">
        <v>318.29424</v>
      </c>
      <c r="F2023">
        <v>202.4</v>
      </c>
      <c r="G2023">
        <v>24.784863354097201</v>
      </c>
      <c r="H2023">
        <v>-16.557784168871201</v>
      </c>
      <c r="I2023">
        <v>-12.3520767595557</v>
      </c>
      <c r="J2023">
        <v>-8.5209248027689295</v>
      </c>
      <c r="K2023">
        <v>210.47225120267299</v>
      </c>
      <c r="L2023">
        <v>188.92088273493499</v>
      </c>
      <c r="M2023">
        <v>44.724937088468501</v>
      </c>
      <c r="N2023">
        <v>0.699613074237314</v>
      </c>
      <c r="O2023">
        <v>39.797430830039502</v>
      </c>
      <c r="P2023">
        <v>66.721581548599602</v>
      </c>
      <c r="Q2023">
        <v>0.21669063399654501</v>
      </c>
    </row>
    <row r="2024" spans="1:17" hidden="1" x14ac:dyDescent="0.3">
      <c r="A2024" t="s">
        <v>4205</v>
      </c>
      <c r="B2024" t="s">
        <v>4206</v>
      </c>
      <c r="C2024" t="str">
        <f>IFERROR(VLOOKUP(Table1[[#This Row],[Ticker]],[1]!Table1[[Symbol]:[Industry]],2,FALSE),"-")</f>
        <v>-</v>
      </c>
      <c r="D2024" t="s">
        <v>21</v>
      </c>
      <c r="E2024">
        <v>317.20950813299999</v>
      </c>
      <c r="F2024">
        <v>135.16999999999999</v>
      </c>
      <c r="G2024">
        <v>57.472533823439001</v>
      </c>
      <c r="H2024">
        <v>17.831359931107301</v>
      </c>
      <c r="I2024">
        <v>23.716234676935301</v>
      </c>
      <c r="J2024">
        <v>-7.4621012733571703</v>
      </c>
      <c r="K2024">
        <v>126.938007458869</v>
      </c>
      <c r="L2024">
        <v>112.520442468806</v>
      </c>
      <c r="M2024">
        <v>47.6746533381517</v>
      </c>
      <c r="N2024">
        <v>1.1742814429178201</v>
      </c>
      <c r="O2024">
        <v>20.921802175038799</v>
      </c>
      <c r="P2024">
        <v>92.002840909090807</v>
      </c>
      <c r="Q2024">
        <v>5.6807990776817002E-2</v>
      </c>
    </row>
    <row r="2025" spans="1:17" hidden="1" x14ac:dyDescent="0.3">
      <c r="A2025" t="s">
        <v>4207</v>
      </c>
      <c r="B2025" t="s">
        <v>4208</v>
      </c>
      <c r="C2025" t="str">
        <f>IFERROR(VLOOKUP(Table1[[#This Row],[Ticker]],[1]!Table1[[Symbol]:[Industry]],2,FALSE),"-")</f>
        <v>-</v>
      </c>
      <c r="D2025" t="s">
        <v>119</v>
      </c>
      <c r="E2025">
        <v>316.28889600000002</v>
      </c>
      <c r="F2025">
        <v>197.05</v>
      </c>
      <c r="G2025">
        <v>-48.978678367617</v>
      </c>
      <c r="H2025">
        <v>-13.5798651646192</v>
      </c>
      <c r="I2025">
        <v>-57.701419766407803</v>
      </c>
      <c r="J2025">
        <v>-4.60700801654224</v>
      </c>
      <c r="K2025">
        <v>212.38167591103101</v>
      </c>
      <c r="L2025">
        <v>252.02332851351099</v>
      </c>
      <c r="M2025">
        <v>35.2608754889281</v>
      </c>
      <c r="N2025">
        <v>1.3031998467139201</v>
      </c>
      <c r="O2025">
        <v>192.38771885308199</v>
      </c>
      <c r="P2025">
        <v>22.315332091868399</v>
      </c>
      <c r="Q2025">
        <v>0.14479872071288299</v>
      </c>
    </row>
    <row r="2026" spans="1:17" hidden="1" x14ac:dyDescent="0.3">
      <c r="A2026" t="s">
        <v>4209</v>
      </c>
      <c r="B2026" t="s">
        <v>4210</v>
      </c>
      <c r="C2026" t="str">
        <f>IFERROR(VLOOKUP(Table1[[#This Row],[Ticker]],[1]!Table1[[Symbol]:[Industry]],2,FALSE),"-")</f>
        <v>-</v>
      </c>
      <c r="D2026" t="s">
        <v>983</v>
      </c>
      <c r="E2026">
        <v>315.09483999999998</v>
      </c>
      <c r="F2026">
        <v>16.78</v>
      </c>
      <c r="G2026">
        <v>-19.742131900893501</v>
      </c>
      <c r="H2026">
        <v>0.23699975285976599</v>
      </c>
      <c r="I2026">
        <v>-8.5511167361048006</v>
      </c>
      <c r="J2026">
        <v>-8.0602395185542406</v>
      </c>
      <c r="K2026">
        <v>16.3340064355267</v>
      </c>
      <c r="L2026">
        <v>16.726487984827202</v>
      </c>
      <c r="M2026">
        <v>46.804908904120701</v>
      </c>
      <c r="N2026">
        <v>2.4304354807421298</v>
      </c>
      <c r="O2026">
        <v>19.487485101311002</v>
      </c>
      <c r="P2026">
        <v>19.0070921985815</v>
      </c>
      <c r="Q2026">
        <v>-7.9494985143843996E-2</v>
      </c>
    </row>
    <row r="2027" spans="1:17" hidden="1" x14ac:dyDescent="0.3">
      <c r="A2027" t="s">
        <v>4211</v>
      </c>
      <c r="B2027" t="s">
        <v>4212</v>
      </c>
      <c r="C2027" t="str">
        <f>IFERROR(VLOOKUP(Table1[[#This Row],[Ticker]],[1]!Table1[[Symbol]:[Industry]],2,FALSE),"-")</f>
        <v>-</v>
      </c>
      <c r="D2027" t="s">
        <v>806</v>
      </c>
      <c r="E2027">
        <v>314.90269999999998</v>
      </c>
      <c r="F2027">
        <v>128.9</v>
      </c>
      <c r="G2027">
        <v>-40.966449069585998</v>
      </c>
      <c r="H2027">
        <v>-6.8052067622718804</v>
      </c>
      <c r="I2027">
        <v>-32.008329225183701</v>
      </c>
      <c r="J2027">
        <v>-6.9650315967780401</v>
      </c>
      <c r="K2027">
        <v>138.38857790614199</v>
      </c>
      <c r="L2027">
        <v>153.86161289037</v>
      </c>
      <c r="M2027">
        <v>46.861390128325901</v>
      </c>
      <c r="N2027">
        <v>0.50727272727272699</v>
      </c>
      <c r="O2027">
        <v>100.930954228083</v>
      </c>
      <c r="P2027">
        <v>20.862634786685401</v>
      </c>
    </row>
    <row r="2028" spans="1:17" hidden="1" x14ac:dyDescent="0.3">
      <c r="A2028" t="s">
        <v>4213</v>
      </c>
      <c r="B2028" t="s">
        <v>4214</v>
      </c>
      <c r="C2028" t="str">
        <f>IFERROR(VLOOKUP(Table1[[#This Row],[Ticker]],[1]!Table1[[Symbol]:[Industry]],2,FALSE),"-")</f>
        <v>-</v>
      </c>
      <c r="E2028">
        <v>314.58494400000001</v>
      </c>
      <c r="F2028">
        <v>3.02</v>
      </c>
      <c r="G2028">
        <v>175.10321326413899</v>
      </c>
      <c r="H2028">
        <v>-13.020008106846699</v>
      </c>
      <c r="I2028">
        <v>142.762700036712</v>
      </c>
      <c r="J2028">
        <v>-8.3810013777776309</v>
      </c>
      <c r="K2028">
        <v>3.3326134515360599</v>
      </c>
      <c r="L2028">
        <v>2.5107569303815098</v>
      </c>
      <c r="M2028">
        <v>35.282116382704601</v>
      </c>
      <c r="N2028">
        <v>4.0163832005621396</v>
      </c>
      <c r="O2028">
        <v>36.754966887417197</v>
      </c>
      <c r="P2028">
        <v>590.28571428571399</v>
      </c>
    </row>
    <row r="2029" spans="1:17" hidden="1" x14ac:dyDescent="0.3">
      <c r="A2029" t="s">
        <v>4215</v>
      </c>
      <c r="B2029" t="s">
        <v>4216</v>
      </c>
      <c r="C2029" t="str">
        <f>IFERROR(VLOOKUP(Table1[[#This Row],[Ticker]],[1]!Table1[[Symbol]:[Industry]],2,FALSE),"-")</f>
        <v>-</v>
      </c>
      <c r="D2029" t="s">
        <v>151</v>
      </c>
      <c r="E2029">
        <v>314.2256112</v>
      </c>
      <c r="F2029">
        <v>2.7</v>
      </c>
      <c r="G2029">
        <v>413.442581474902</v>
      </c>
      <c r="H2029">
        <v>16.222694485519</v>
      </c>
      <c r="I2029">
        <v>56.418580233592103</v>
      </c>
      <c r="J2029">
        <v>16.726025590291499</v>
      </c>
      <c r="K2029">
        <v>2.4001015587103698</v>
      </c>
      <c r="L2029">
        <v>1.9576024995626899</v>
      </c>
      <c r="M2029">
        <v>83.821711579526095</v>
      </c>
      <c r="N2029">
        <v>1.0911950447024801</v>
      </c>
      <c r="O2029">
        <v>42.962962962962898</v>
      </c>
      <c r="P2029">
        <v>451.02040816326502</v>
      </c>
    </row>
    <row r="2030" spans="1:17" hidden="1" x14ac:dyDescent="0.3">
      <c r="A2030" t="s">
        <v>4217</v>
      </c>
      <c r="B2030" t="s">
        <v>4218</v>
      </c>
      <c r="C2030" t="str">
        <f>IFERROR(VLOOKUP(Table1[[#This Row],[Ticker]],[1]!Table1[[Symbol]:[Industry]],2,FALSE),"-")</f>
        <v>-</v>
      </c>
      <c r="D2030" t="s">
        <v>140</v>
      </c>
      <c r="E2030">
        <v>311.9395475</v>
      </c>
      <c r="F2030">
        <v>179.87</v>
      </c>
      <c r="G2030">
        <v>-22.915816681248302</v>
      </c>
      <c r="H2030">
        <v>-6.5517006618742899</v>
      </c>
      <c r="I2030">
        <v>-22.570777147186099</v>
      </c>
      <c r="J2030">
        <v>-5.0252799365190803</v>
      </c>
      <c r="K2030">
        <v>185.92168189736799</v>
      </c>
      <c r="L2030">
        <v>190.26165594129401</v>
      </c>
      <c r="M2030">
        <v>37.548222497670999</v>
      </c>
      <c r="N2030">
        <v>0.73583352646368605</v>
      </c>
      <c r="O2030">
        <v>32.845944293100501</v>
      </c>
      <c r="P2030">
        <v>12.418749999999999</v>
      </c>
      <c r="Q2030">
        <v>-7.7400685900347002E-2</v>
      </c>
    </row>
    <row r="2031" spans="1:17" hidden="1" x14ac:dyDescent="0.3">
      <c r="A2031" t="s">
        <v>4219</v>
      </c>
      <c r="B2031" t="s">
        <v>4220</v>
      </c>
      <c r="C2031" t="str">
        <f>IFERROR(VLOOKUP(Table1[[#This Row],[Ticker]],[1]!Table1[[Symbol]:[Industry]],2,FALSE),"-")</f>
        <v>-</v>
      </c>
      <c r="D2031" t="s">
        <v>46</v>
      </c>
      <c r="E2031">
        <v>311.80615</v>
      </c>
      <c r="F2031">
        <v>556.29999999999995</v>
      </c>
      <c r="G2031">
        <v>103.318614532753</v>
      </c>
      <c r="H2031">
        <v>30.774325881937699</v>
      </c>
      <c r="I2031">
        <v>112.27191356692499</v>
      </c>
      <c r="J2031">
        <v>31.165349707034899</v>
      </c>
      <c r="K2031">
        <v>430.26458939147398</v>
      </c>
      <c r="L2031">
        <v>340.20384045972799</v>
      </c>
      <c r="M2031">
        <v>70.9091709749476</v>
      </c>
      <c r="N2031">
        <v>3.3326128825165799</v>
      </c>
      <c r="O2031">
        <v>9.1137875247168907</v>
      </c>
      <c r="P2031">
        <v>167.45192307692301</v>
      </c>
    </row>
    <row r="2032" spans="1:17" hidden="1" x14ac:dyDescent="0.3">
      <c r="A2032" t="s">
        <v>4221</v>
      </c>
      <c r="B2032" t="s">
        <v>4222</v>
      </c>
      <c r="C2032" t="str">
        <f>IFERROR(VLOOKUP(Table1[[#This Row],[Ticker]],[1]!Table1[[Symbol]:[Industry]],2,FALSE),"-")</f>
        <v>-</v>
      </c>
      <c r="D2032" t="s">
        <v>535</v>
      </c>
      <c r="E2032">
        <v>311.138034</v>
      </c>
      <c r="F2032">
        <v>346.25</v>
      </c>
      <c r="G2032">
        <v>255.19561344844101</v>
      </c>
      <c r="H2032">
        <v>-14.563459372166699</v>
      </c>
      <c r="I2032">
        <v>7.5440550875922696</v>
      </c>
      <c r="J2032">
        <v>-0.76416044828162</v>
      </c>
      <c r="K2032">
        <v>361.71034662126601</v>
      </c>
      <c r="L2032">
        <v>319.64533012999902</v>
      </c>
      <c r="M2032">
        <v>58.0325984070817</v>
      </c>
      <c r="N2032">
        <v>0.97527423536927405</v>
      </c>
      <c r="O2032">
        <v>52.288808664259903</v>
      </c>
      <c r="P2032">
        <v>281.75303197353901</v>
      </c>
      <c r="Q2032">
        <v>0.26392495434049301</v>
      </c>
    </row>
    <row r="2033" spans="1:17" hidden="1" x14ac:dyDescent="0.3">
      <c r="A2033" t="s">
        <v>4223</v>
      </c>
      <c r="B2033" t="s">
        <v>4224</v>
      </c>
      <c r="C2033" t="str">
        <f>IFERROR(VLOOKUP(Table1[[#This Row],[Ticker]],[1]!Table1[[Symbol]:[Industry]],2,FALSE),"-")</f>
        <v>-</v>
      </c>
      <c r="D2033" t="s">
        <v>140</v>
      </c>
      <c r="E2033">
        <v>310.81509448000003</v>
      </c>
      <c r="F2033">
        <v>42.58</v>
      </c>
      <c r="G2033">
        <v>8.1041880530177295</v>
      </c>
      <c r="H2033">
        <v>-9.8756892333663409</v>
      </c>
      <c r="I2033">
        <v>-2.9396186911390201</v>
      </c>
      <c r="J2033">
        <v>-9.3520191030167492</v>
      </c>
      <c r="K2033">
        <v>45.346364287964199</v>
      </c>
      <c r="L2033">
        <v>42.358579240798001</v>
      </c>
      <c r="M2033">
        <v>39.036221039393901</v>
      </c>
      <c r="N2033">
        <v>0.806456204549996</v>
      </c>
      <c r="O2033">
        <v>47.956787224048803</v>
      </c>
      <c r="P2033">
        <v>48.707799767171103</v>
      </c>
    </row>
    <row r="2034" spans="1:17" hidden="1" x14ac:dyDescent="0.3">
      <c r="A2034" t="s">
        <v>4225</v>
      </c>
      <c r="B2034" t="s">
        <v>4226</v>
      </c>
      <c r="C2034" t="str">
        <f>IFERROR(VLOOKUP(Table1[[#This Row],[Ticker]],[1]!Table1[[Symbol]:[Industry]],2,FALSE),"-")</f>
        <v>-</v>
      </c>
      <c r="D2034" t="s">
        <v>218</v>
      </c>
      <c r="E2034">
        <v>310.74788745000001</v>
      </c>
      <c r="F2034">
        <v>250</v>
      </c>
      <c r="G2034">
        <v>303.36519540439502</v>
      </c>
      <c r="H2034">
        <v>-13.3038435671992</v>
      </c>
      <c r="I2034">
        <v>23.9440767445959</v>
      </c>
      <c r="J2034">
        <v>-12.675230003109901</v>
      </c>
      <c r="K2034">
        <v>263.26452123000502</v>
      </c>
      <c r="L2034">
        <v>206.31872506171501</v>
      </c>
      <c r="M2034">
        <v>38.173752667090397</v>
      </c>
      <c r="N2034">
        <v>0.952245347620708</v>
      </c>
      <c r="O2034">
        <v>36.020000000000003</v>
      </c>
      <c r="Q2034">
        <v>0.26639353592047199</v>
      </c>
    </row>
    <row r="2035" spans="1:17" hidden="1" x14ac:dyDescent="0.3">
      <c r="A2035" t="s">
        <v>4227</v>
      </c>
      <c r="B2035" t="s">
        <v>4228</v>
      </c>
      <c r="C2035" t="str">
        <f>IFERROR(VLOOKUP(Table1[[#This Row],[Ticker]],[1]!Table1[[Symbol]:[Industry]],2,FALSE),"-")</f>
        <v>-</v>
      </c>
      <c r="D2035" t="s">
        <v>21</v>
      </c>
      <c r="E2035">
        <v>310.06966399999999</v>
      </c>
      <c r="F2035">
        <v>20.96</v>
      </c>
      <c r="G2035">
        <v>-5.4013491609355304</v>
      </c>
      <c r="H2035">
        <v>-7.4212285492571199</v>
      </c>
      <c r="I2035">
        <v>-18.719702153598501</v>
      </c>
      <c r="J2035">
        <v>-3.78461180181796</v>
      </c>
      <c r="K2035">
        <v>21.971141606488501</v>
      </c>
      <c r="L2035">
        <v>22.793985646487901</v>
      </c>
      <c r="M2035">
        <v>40.218919782569401</v>
      </c>
      <c r="N2035">
        <v>0.90715685280343195</v>
      </c>
      <c r="O2035">
        <v>70.801526717557195</v>
      </c>
      <c r="P2035">
        <v>28.195718654434199</v>
      </c>
      <c r="Q2035">
        <v>-0.106305189687149</v>
      </c>
    </row>
    <row r="2036" spans="1:17" hidden="1" x14ac:dyDescent="0.3">
      <c r="A2036" t="s">
        <v>4229</v>
      </c>
      <c r="B2036" t="s">
        <v>4230</v>
      </c>
      <c r="C2036" t="str">
        <f>IFERROR(VLOOKUP(Table1[[#This Row],[Ticker]],[1]!Table1[[Symbol]:[Industry]],2,FALSE),"-")</f>
        <v>-</v>
      </c>
      <c r="D2036" t="s">
        <v>613</v>
      </c>
      <c r="E2036">
        <v>310.04949749999997</v>
      </c>
      <c r="F2036">
        <v>250.05</v>
      </c>
      <c r="G2036">
        <v>176.166552419212</v>
      </c>
      <c r="H2036">
        <v>-18.778002525161099</v>
      </c>
      <c r="I2036">
        <v>98.040126811406907</v>
      </c>
      <c r="J2036">
        <v>-0.819393515959147</v>
      </c>
      <c r="K2036">
        <v>270.644745870066</v>
      </c>
      <c r="M2036">
        <v>37.625154125633003</v>
      </c>
      <c r="N2036">
        <v>1.64512328169321</v>
      </c>
      <c r="O2036">
        <v>32.453509298140297</v>
      </c>
      <c r="P2036">
        <v>233.4</v>
      </c>
    </row>
    <row r="2037" spans="1:17" hidden="1" x14ac:dyDescent="0.3">
      <c r="A2037" t="s">
        <v>4231</v>
      </c>
      <c r="B2037" t="s">
        <v>4232</v>
      </c>
      <c r="C2037" t="str">
        <f>IFERROR(VLOOKUP(Table1[[#This Row],[Ticker]],[1]!Table1[[Symbol]:[Industry]],2,FALSE),"-")</f>
        <v>-</v>
      </c>
      <c r="D2037" t="s">
        <v>197</v>
      </c>
      <c r="E2037">
        <v>309.60746922700002</v>
      </c>
      <c r="F2037">
        <v>219.79</v>
      </c>
      <c r="G2037">
        <v>-8.7075525733547607</v>
      </c>
      <c r="H2037">
        <v>5.8731616449110398</v>
      </c>
      <c r="I2037">
        <v>-13.7855013990609</v>
      </c>
      <c r="J2037">
        <v>6.3265618282471099</v>
      </c>
      <c r="K2037">
        <v>202.75120938899499</v>
      </c>
      <c r="L2037">
        <v>211.66472711822499</v>
      </c>
      <c r="M2037">
        <v>69.551660522179006</v>
      </c>
      <c r="N2037">
        <v>2.2886635082547699</v>
      </c>
      <c r="O2037">
        <v>33.764047499886203</v>
      </c>
      <c r="P2037">
        <v>27.7848837209302</v>
      </c>
      <c r="Q2037">
        <v>-3.2507408679414998E-2</v>
      </c>
    </row>
    <row r="2038" spans="1:17" hidden="1" x14ac:dyDescent="0.3">
      <c r="A2038" t="s">
        <v>4233</v>
      </c>
      <c r="B2038" t="s">
        <v>4234</v>
      </c>
      <c r="C2038" t="str">
        <f>IFERROR(VLOOKUP(Table1[[#This Row],[Ticker]],[1]!Table1[[Symbol]:[Industry]],2,FALSE),"-")</f>
        <v>-</v>
      </c>
      <c r="D2038" t="s">
        <v>278</v>
      </c>
      <c r="E2038">
        <v>309.00744459999999</v>
      </c>
      <c r="F2038">
        <v>222.05</v>
      </c>
      <c r="G2038">
        <v>33.478617510938598</v>
      </c>
      <c r="H2038">
        <v>-6.2463479570558604</v>
      </c>
      <c r="I2038">
        <v>-13.7046081722049</v>
      </c>
      <c r="J2038">
        <v>-2.84365930197401</v>
      </c>
      <c r="K2038">
        <v>223.016398931732</v>
      </c>
      <c r="L2038">
        <v>216.70919210863701</v>
      </c>
      <c r="M2038">
        <v>48.3283965632844</v>
      </c>
      <c r="N2038">
        <v>2.2651048951048902</v>
      </c>
      <c r="O2038">
        <v>42.175185768970898</v>
      </c>
      <c r="P2038">
        <v>70.807692307692307</v>
      </c>
    </row>
    <row r="2039" spans="1:17" hidden="1" x14ac:dyDescent="0.3">
      <c r="A2039" t="s">
        <v>4235</v>
      </c>
      <c r="B2039" t="s">
        <v>4236</v>
      </c>
      <c r="C2039" t="str">
        <f>IFERROR(VLOOKUP(Table1[[#This Row],[Ticker]],[1]!Table1[[Symbol]:[Industry]],2,FALSE),"-")</f>
        <v>-</v>
      </c>
      <c r="D2039" t="s">
        <v>414</v>
      </c>
      <c r="E2039">
        <v>308.252722285</v>
      </c>
      <c r="F2039">
        <v>226.96</v>
      </c>
      <c r="G2039">
        <v>-20.7238908962794</v>
      </c>
      <c r="H2039">
        <v>-6.4783598022520099</v>
      </c>
      <c r="I2039">
        <v>-22.737001027252202</v>
      </c>
      <c r="J2039">
        <v>-5.9216740522789397</v>
      </c>
      <c r="K2039">
        <v>237.50739861268701</v>
      </c>
      <c r="L2039">
        <v>254.317490783945</v>
      </c>
      <c r="M2039">
        <v>42.465285306739297</v>
      </c>
      <c r="N2039">
        <v>1.22005400506991</v>
      </c>
      <c r="O2039">
        <v>56.040712019739097</v>
      </c>
      <c r="P2039">
        <v>9.1153846153846096</v>
      </c>
      <c r="Q2039">
        <v>-1.0610824046742E-2</v>
      </c>
    </row>
    <row r="2040" spans="1:17" hidden="1" x14ac:dyDescent="0.3">
      <c r="A2040" t="s">
        <v>4237</v>
      </c>
      <c r="B2040" t="s">
        <v>4238</v>
      </c>
      <c r="C2040" t="str">
        <f>IFERROR(VLOOKUP(Table1[[#This Row],[Ticker]],[1]!Table1[[Symbol]:[Industry]],2,FALSE),"-")</f>
        <v>-</v>
      </c>
      <c r="D2040" t="s">
        <v>278</v>
      </c>
      <c r="E2040">
        <v>307.76315140000003</v>
      </c>
      <c r="F2040">
        <v>359.35</v>
      </c>
      <c r="G2040">
        <v>-40.4958690100692</v>
      </c>
      <c r="H2040">
        <v>-3.4936288423182198</v>
      </c>
      <c r="I2040">
        <v>-16.2020251925615</v>
      </c>
      <c r="J2040">
        <v>-8.2792398289622096</v>
      </c>
      <c r="K2040">
        <v>360.12437144868699</v>
      </c>
      <c r="L2040">
        <v>376.22957495834902</v>
      </c>
      <c r="M2040">
        <v>41.703752187210597</v>
      </c>
      <c r="N2040">
        <v>0.36299253055643399</v>
      </c>
      <c r="O2040">
        <v>33.296229302908003</v>
      </c>
      <c r="P2040">
        <v>33.092592592592602</v>
      </c>
      <c r="Q2040">
        <v>-0.117090169204078</v>
      </c>
    </row>
    <row r="2041" spans="1:17" hidden="1" x14ac:dyDescent="0.3">
      <c r="A2041" t="s">
        <v>4239</v>
      </c>
      <c r="B2041" t="s">
        <v>4240</v>
      </c>
      <c r="C2041" t="str">
        <f>IFERROR(VLOOKUP(Table1[[#This Row],[Ticker]],[1]!Table1[[Symbol]:[Industry]],2,FALSE),"-")</f>
        <v>-</v>
      </c>
      <c r="D2041" t="s">
        <v>507</v>
      </c>
      <c r="E2041">
        <v>306.31081932000001</v>
      </c>
      <c r="F2041">
        <v>236.94</v>
      </c>
      <c r="G2041">
        <v>128.07987325351601</v>
      </c>
      <c r="H2041">
        <v>3.2272584105579201</v>
      </c>
      <c r="I2041">
        <v>100.552625310697</v>
      </c>
      <c r="J2041">
        <v>-5.8302827808441497</v>
      </c>
      <c r="K2041">
        <v>217.17709083385</v>
      </c>
      <c r="L2041">
        <v>163.90561146127601</v>
      </c>
      <c r="M2041">
        <v>43.501576151419499</v>
      </c>
      <c r="N2041">
        <v>1.30996456106492</v>
      </c>
      <c r="O2041">
        <v>17.3292816746855</v>
      </c>
      <c r="P2041">
        <v>177.44730679156899</v>
      </c>
      <c r="Q2041">
        <v>0.111553597134309</v>
      </c>
    </row>
    <row r="2042" spans="1:17" hidden="1" x14ac:dyDescent="0.3">
      <c r="A2042" t="s">
        <v>4241</v>
      </c>
      <c r="B2042" t="s">
        <v>4242</v>
      </c>
      <c r="C2042" t="str">
        <f>IFERROR(VLOOKUP(Table1[[#This Row],[Ticker]],[1]!Table1[[Symbol]:[Industry]],2,FALSE),"-")</f>
        <v>-</v>
      </c>
      <c r="D2042" t="s">
        <v>49</v>
      </c>
      <c r="E2042">
        <v>306.18074256</v>
      </c>
      <c r="F2042">
        <v>9.57</v>
      </c>
      <c r="G2042">
        <v>78.8073883418554</v>
      </c>
      <c r="H2042">
        <v>-2.0529573133416998</v>
      </c>
      <c r="I2042">
        <v>-10.2480864330745</v>
      </c>
      <c r="J2042">
        <v>-5.9229243377607803</v>
      </c>
      <c r="K2042">
        <v>9.5441719939155991</v>
      </c>
      <c r="L2042">
        <v>8.6014644116015493</v>
      </c>
      <c r="M2042">
        <v>52.9193095542661</v>
      </c>
      <c r="N2042">
        <v>1.3262825017148201</v>
      </c>
      <c r="O2042">
        <v>28.317659352142101</v>
      </c>
      <c r="P2042">
        <v>125.17647058823501</v>
      </c>
      <c r="Q2042">
        <v>0.13033517196903399</v>
      </c>
    </row>
    <row r="2043" spans="1:17" hidden="1" x14ac:dyDescent="0.3">
      <c r="A2043" t="s">
        <v>4243</v>
      </c>
      <c r="B2043" t="s">
        <v>4244</v>
      </c>
      <c r="C2043" t="str">
        <f>IFERROR(VLOOKUP(Table1[[#This Row],[Ticker]],[1]!Table1[[Symbol]:[Industry]],2,FALSE),"-")</f>
        <v>-</v>
      </c>
      <c r="D2043" t="s">
        <v>613</v>
      </c>
      <c r="E2043">
        <v>305.79426363599998</v>
      </c>
      <c r="F2043">
        <v>47.16</v>
      </c>
      <c r="G2043">
        <v>-25.3557017868999</v>
      </c>
      <c r="H2043">
        <v>-5.1748994111945699</v>
      </c>
      <c r="I2043">
        <v>-10.4385626235507</v>
      </c>
      <c r="J2043">
        <v>-7.8428604735889804</v>
      </c>
      <c r="K2043">
        <v>46.683995678739301</v>
      </c>
      <c r="L2043">
        <v>47.317203541818898</v>
      </c>
      <c r="M2043">
        <v>48.638359250002701</v>
      </c>
      <c r="N2043">
        <v>1.4209267096587299</v>
      </c>
      <c r="O2043">
        <v>26.166242578456298</v>
      </c>
      <c r="P2043">
        <v>25.759999999999899</v>
      </c>
      <c r="Q2043">
        <v>-9.4276005756689998E-3</v>
      </c>
    </row>
    <row r="2044" spans="1:17" hidden="1" x14ac:dyDescent="0.3">
      <c r="A2044" t="s">
        <v>4245</v>
      </c>
      <c r="B2044" t="s">
        <v>4246</v>
      </c>
      <c r="C2044" t="str">
        <f>IFERROR(VLOOKUP(Table1[[#This Row],[Ticker]],[1]!Table1[[Symbol]:[Industry]],2,FALSE),"-")</f>
        <v>-</v>
      </c>
      <c r="D2044" t="s">
        <v>716</v>
      </c>
      <c r="E2044">
        <v>305.69301774000002</v>
      </c>
      <c r="F2044">
        <v>50.49</v>
      </c>
      <c r="G2044">
        <v>-4.8947679226877296</v>
      </c>
      <c r="H2044">
        <v>0.484534958408193</v>
      </c>
      <c r="I2044">
        <v>-13.616507485706</v>
      </c>
      <c r="J2044">
        <v>1.6075265777832899</v>
      </c>
      <c r="K2044">
        <v>48.768845012911498</v>
      </c>
      <c r="L2044">
        <v>49.411086341569003</v>
      </c>
      <c r="M2044">
        <v>56.198855694029803</v>
      </c>
      <c r="N2044">
        <v>2.0385715737890702</v>
      </c>
      <c r="O2044">
        <v>42.4044365220835</v>
      </c>
      <c r="P2044">
        <v>29.4615384615384</v>
      </c>
      <c r="Q2044">
        <v>4.6492283702125999E-2</v>
      </c>
    </row>
    <row r="2045" spans="1:17" hidden="1" x14ac:dyDescent="0.3">
      <c r="A2045" t="s">
        <v>4247</v>
      </c>
      <c r="B2045" t="s">
        <v>4248</v>
      </c>
      <c r="C2045" t="str">
        <f>IFERROR(VLOOKUP(Table1[[#This Row],[Ticker]],[1]!Table1[[Symbol]:[Industry]],2,FALSE),"-")</f>
        <v>-</v>
      </c>
      <c r="E2045">
        <v>305.67599999999999</v>
      </c>
      <c r="F2045">
        <v>300</v>
      </c>
      <c r="G2045">
        <v>496.56024686071601</v>
      </c>
      <c r="H2045">
        <v>-16.3001605109711</v>
      </c>
      <c r="I2045">
        <v>77.251913566925495</v>
      </c>
      <c r="J2045">
        <v>-3.1451823233667402</v>
      </c>
      <c r="K2045">
        <v>269.83169616539402</v>
      </c>
      <c r="L2045">
        <v>198.37731275282999</v>
      </c>
      <c r="M2045">
        <v>51.4029965382325</v>
      </c>
      <c r="N2045">
        <v>0.70904255319148901</v>
      </c>
      <c r="O2045">
        <v>14.999999999999901</v>
      </c>
      <c r="P2045">
        <v>527.61506276150601</v>
      </c>
    </row>
    <row r="2046" spans="1:17" hidden="1" x14ac:dyDescent="0.3">
      <c r="A2046" t="s">
        <v>4249</v>
      </c>
      <c r="B2046" t="s">
        <v>4250</v>
      </c>
      <c r="C2046" t="str">
        <f>IFERROR(VLOOKUP(Table1[[#This Row],[Ticker]],[1]!Table1[[Symbol]:[Industry]],2,FALSE),"-")</f>
        <v>-</v>
      </c>
      <c r="D2046" t="s">
        <v>1489</v>
      </c>
      <c r="E2046">
        <v>305.23480799999999</v>
      </c>
      <c r="F2046">
        <v>76.400000000000006</v>
      </c>
      <c r="G2046">
        <v>-19.509639346170601</v>
      </c>
      <c r="H2046">
        <v>10.9172813861811</v>
      </c>
      <c r="I2046">
        <v>-5.69081258607845</v>
      </c>
      <c r="J2046">
        <v>4.8849130991424703</v>
      </c>
      <c r="K2046">
        <v>70.369562311629906</v>
      </c>
      <c r="L2046">
        <v>72.868358444054294</v>
      </c>
      <c r="M2046">
        <v>73.662625194683997</v>
      </c>
      <c r="N2046">
        <v>3.3649802989336899</v>
      </c>
      <c r="O2046">
        <v>46.335078534031403</v>
      </c>
      <c r="P2046">
        <v>51.137487636003897</v>
      </c>
    </row>
    <row r="2047" spans="1:17" hidden="1" x14ac:dyDescent="0.3">
      <c r="A2047" t="s">
        <v>4251</v>
      </c>
      <c r="B2047" t="s">
        <v>4252</v>
      </c>
      <c r="C2047" t="str">
        <f>IFERROR(VLOOKUP(Table1[[#This Row],[Ticker]],[1]!Table1[[Symbol]:[Industry]],2,FALSE),"-")</f>
        <v>-</v>
      </c>
      <c r="D2047" t="s">
        <v>278</v>
      </c>
      <c r="E2047">
        <v>305.02026000000001</v>
      </c>
      <c r="F2047">
        <v>170.4</v>
      </c>
      <c r="G2047">
        <v>-1.3553612142964899</v>
      </c>
      <c r="H2047">
        <v>-13.2724871304928</v>
      </c>
      <c r="I2047">
        <v>3.6176001689969901</v>
      </c>
      <c r="J2047">
        <v>-5.4457614040761202</v>
      </c>
      <c r="K2047">
        <v>187.01210389613499</v>
      </c>
      <c r="M2047">
        <v>28.5885308505441</v>
      </c>
      <c r="N2047">
        <v>0.56290270094370298</v>
      </c>
      <c r="O2047">
        <v>46.126760563380202</v>
      </c>
      <c r="P2047">
        <v>37.975708502024297</v>
      </c>
    </row>
    <row r="2048" spans="1:17" hidden="1" x14ac:dyDescent="0.3">
      <c r="A2048" t="s">
        <v>4253</v>
      </c>
      <c r="B2048" t="s">
        <v>4254</v>
      </c>
      <c r="C2048" t="str">
        <f>IFERROR(VLOOKUP(Table1[[#This Row],[Ticker]],[1]!Table1[[Symbol]:[Industry]],2,FALSE),"-")</f>
        <v>-</v>
      </c>
      <c r="D2048" t="s">
        <v>46</v>
      </c>
      <c r="E2048">
        <v>304.83829200000002</v>
      </c>
      <c r="F2048">
        <v>105.05</v>
      </c>
      <c r="G2048">
        <v>129.412367049951</v>
      </c>
      <c r="H2048">
        <v>16.7234410854625</v>
      </c>
      <c r="I2048">
        <v>52.898364879241001</v>
      </c>
      <c r="J2048">
        <v>9.5725660209586891</v>
      </c>
      <c r="K2048">
        <v>85.89986010506</v>
      </c>
      <c r="L2048">
        <v>69.597916798298996</v>
      </c>
      <c r="M2048">
        <v>80.283427963171604</v>
      </c>
      <c r="N2048">
        <v>3.93704585483137</v>
      </c>
      <c r="O2048">
        <v>8.9005235602094199</v>
      </c>
      <c r="P2048">
        <v>176.447368421052</v>
      </c>
      <c r="Q2048">
        <v>0.14578913258887399</v>
      </c>
    </row>
    <row r="2049" spans="1:17" hidden="1" x14ac:dyDescent="0.3">
      <c r="A2049" t="s">
        <v>4255</v>
      </c>
      <c r="B2049" t="s">
        <v>4256</v>
      </c>
      <c r="C2049" t="str">
        <f>IFERROR(VLOOKUP(Table1[[#This Row],[Ticker]],[1]!Table1[[Symbol]:[Industry]],2,FALSE),"-")</f>
        <v>-</v>
      </c>
      <c r="D2049" t="s">
        <v>230</v>
      </c>
      <c r="E2049">
        <v>304.58713999999998</v>
      </c>
      <c r="F2049">
        <v>618.20000000000005</v>
      </c>
      <c r="G2049">
        <v>53.8862475577981</v>
      </c>
      <c r="H2049">
        <v>-8.7950553658259398</v>
      </c>
      <c r="I2049">
        <v>-7.2147530997411602</v>
      </c>
      <c r="J2049">
        <v>-8.3064451647598698</v>
      </c>
      <c r="K2049">
        <v>611.65476385699299</v>
      </c>
      <c r="L2049">
        <v>532.604383467547</v>
      </c>
      <c r="M2049">
        <v>47.1807180660049</v>
      </c>
      <c r="N2049">
        <v>0.59630079273112302</v>
      </c>
      <c r="O2049">
        <v>19.508249757360002</v>
      </c>
      <c r="P2049">
        <v>110.272108843537</v>
      </c>
      <c r="Q2049">
        <v>0.13960415492157999</v>
      </c>
    </row>
    <row r="2050" spans="1:17" hidden="1" x14ac:dyDescent="0.3">
      <c r="A2050" t="s">
        <v>4257</v>
      </c>
      <c r="B2050" t="s">
        <v>4258</v>
      </c>
      <c r="C2050" t="str">
        <f>IFERROR(VLOOKUP(Table1[[#This Row],[Ticker]],[1]!Table1[[Symbol]:[Industry]],2,FALSE),"-")</f>
        <v>-</v>
      </c>
      <c r="D2050" t="s">
        <v>140</v>
      </c>
      <c r="E2050">
        <v>304.443417044</v>
      </c>
      <c r="F2050">
        <v>75.010000000000005</v>
      </c>
      <c r="G2050">
        <v>104.95492715391499</v>
      </c>
      <c r="H2050">
        <v>-1.3576743252839201</v>
      </c>
      <c r="I2050">
        <v>31.0136838117465</v>
      </c>
      <c r="J2050">
        <v>-10.077519078621</v>
      </c>
      <c r="K2050">
        <v>72.470074478384504</v>
      </c>
      <c r="L2050">
        <v>57.930436595408999</v>
      </c>
      <c r="M2050">
        <v>44.6599949986241</v>
      </c>
      <c r="N2050">
        <v>1.0096847371359701</v>
      </c>
      <c r="O2050">
        <v>9.9720037328355993</v>
      </c>
      <c r="P2050">
        <v>177.81481481481401</v>
      </c>
      <c r="Q2050">
        <v>0.125613568011086</v>
      </c>
    </row>
    <row r="2051" spans="1:17" hidden="1" x14ac:dyDescent="0.3">
      <c r="A2051" t="s">
        <v>4259</v>
      </c>
      <c r="B2051" t="s">
        <v>4260</v>
      </c>
      <c r="C2051" t="str">
        <f>IFERROR(VLOOKUP(Table1[[#This Row],[Ticker]],[1]!Table1[[Symbol]:[Industry]],2,FALSE),"-")</f>
        <v>-</v>
      </c>
      <c r="D2051" t="s">
        <v>197</v>
      </c>
      <c r="E2051">
        <v>304.02461025000002</v>
      </c>
      <c r="F2051">
        <v>772.7</v>
      </c>
      <c r="G2051">
        <v>87.813506707251094</v>
      </c>
      <c r="H2051">
        <v>-16.473282887252701</v>
      </c>
      <c r="I2051">
        <v>11.8503571159497</v>
      </c>
      <c r="J2051">
        <v>-3.2590080474845098</v>
      </c>
      <c r="K2051">
        <v>755.48422986077901</v>
      </c>
      <c r="L2051">
        <v>658.79430916760805</v>
      </c>
      <c r="M2051">
        <v>51.737135869858299</v>
      </c>
      <c r="N2051">
        <v>0.626190273009537</v>
      </c>
      <c r="O2051">
        <v>21.554290151417099</v>
      </c>
      <c r="P2051">
        <v>119.985765124555</v>
      </c>
      <c r="Q2051">
        <v>4.6246479406729997E-2</v>
      </c>
    </row>
    <row r="2052" spans="1:17" hidden="1" x14ac:dyDescent="0.3">
      <c r="A2052" t="s">
        <v>4261</v>
      </c>
      <c r="B2052" t="s">
        <v>4262</v>
      </c>
      <c r="C2052" t="str">
        <f>IFERROR(VLOOKUP(Table1[[#This Row],[Ticker]],[1]!Table1[[Symbol]:[Industry]],2,FALSE),"-")</f>
        <v>-</v>
      </c>
      <c r="D2052" t="s">
        <v>140</v>
      </c>
      <c r="E2052">
        <v>303.98101600000001</v>
      </c>
      <c r="F2052">
        <v>290</v>
      </c>
      <c r="G2052">
        <v>77.380696805423</v>
      </c>
      <c r="H2052">
        <v>-3.2260999761663198</v>
      </c>
      <c r="I2052">
        <v>4.8312786462905697</v>
      </c>
      <c r="J2052">
        <v>-0.66206146047770398</v>
      </c>
      <c r="K2052">
        <v>288.90292595611402</v>
      </c>
      <c r="L2052">
        <v>258.57167654479798</v>
      </c>
      <c r="M2052">
        <v>43.721402767619402</v>
      </c>
      <c r="N2052">
        <v>0.90463968410661399</v>
      </c>
      <c r="O2052">
        <v>11.7241379310344</v>
      </c>
      <c r="P2052">
        <v>113.86430678466</v>
      </c>
      <c r="Q2052">
        <v>6.4354290471795E-2</v>
      </c>
    </row>
    <row r="2053" spans="1:17" hidden="1" x14ac:dyDescent="0.3">
      <c r="A2053" t="s">
        <v>4263</v>
      </c>
      <c r="B2053" t="s">
        <v>4264</v>
      </c>
      <c r="C2053" t="str">
        <f>IFERROR(VLOOKUP(Table1[[#This Row],[Ticker]],[1]!Table1[[Symbol]:[Industry]],2,FALSE),"-")</f>
        <v>-</v>
      </c>
      <c r="D2053" t="s">
        <v>197</v>
      </c>
      <c r="E2053">
        <v>303.91945455000001</v>
      </c>
      <c r="F2053">
        <v>420.1</v>
      </c>
      <c r="G2053">
        <v>16.309440852559401</v>
      </c>
      <c r="H2053">
        <v>8.2310690572738991</v>
      </c>
      <c r="I2053">
        <v>7.0163936785793704</v>
      </c>
      <c r="J2053">
        <v>-2.8560026061322601</v>
      </c>
      <c r="K2053">
        <v>385.24679566639401</v>
      </c>
      <c r="L2053">
        <v>352.93178675928999</v>
      </c>
      <c r="M2053">
        <v>68.346564137326993</v>
      </c>
      <c r="N2053">
        <v>0.86444270467144702</v>
      </c>
      <c r="O2053">
        <v>20.4356105689121</v>
      </c>
      <c r="P2053">
        <v>52.182575620358598</v>
      </c>
      <c r="Q2053">
        <v>1.6317929946637E-2</v>
      </c>
    </row>
    <row r="2054" spans="1:17" hidden="1" x14ac:dyDescent="0.3">
      <c r="A2054" t="s">
        <v>4265</v>
      </c>
      <c r="B2054" t="s">
        <v>4266</v>
      </c>
      <c r="C2054" t="str">
        <f>IFERROR(VLOOKUP(Table1[[#This Row],[Ticker]],[1]!Table1[[Symbol]:[Industry]],2,FALSE),"-")</f>
        <v>-</v>
      </c>
      <c r="D2054" t="s">
        <v>278</v>
      </c>
      <c r="E2054">
        <v>303.89110440000002</v>
      </c>
      <c r="F2054">
        <v>45.24</v>
      </c>
      <c r="G2054">
        <v>45.261799097386401</v>
      </c>
      <c r="H2054">
        <v>-5.4911502265892196</v>
      </c>
      <c r="I2054">
        <v>-15.1661192199597</v>
      </c>
      <c r="J2054">
        <v>-7.4115069423605204</v>
      </c>
      <c r="K2054">
        <v>45.064056333069203</v>
      </c>
      <c r="L2054">
        <v>42.645317800320498</v>
      </c>
      <c r="M2054">
        <v>42.812286128133302</v>
      </c>
      <c r="N2054">
        <v>1.8341508672307301</v>
      </c>
      <c r="O2054">
        <v>45.778072502210399</v>
      </c>
      <c r="P2054">
        <v>73.200612557427206</v>
      </c>
      <c r="Q2054">
        <v>5.9644733442980003E-3</v>
      </c>
    </row>
    <row r="2055" spans="1:17" hidden="1" x14ac:dyDescent="0.3">
      <c r="A2055" t="s">
        <v>4267</v>
      </c>
      <c r="B2055" t="s">
        <v>4268</v>
      </c>
      <c r="C2055" t="str">
        <f>IFERROR(VLOOKUP(Table1[[#This Row],[Ticker]],[1]!Table1[[Symbol]:[Industry]],2,FALSE),"-")</f>
        <v>-</v>
      </c>
      <c r="D2055" t="s">
        <v>62</v>
      </c>
      <c r="E2055">
        <v>303.690721115999</v>
      </c>
      <c r="F2055">
        <v>246.81</v>
      </c>
      <c r="G2055">
        <v>-10.3021194200573</v>
      </c>
      <c r="H2055">
        <v>-5.3605878169916696</v>
      </c>
      <c r="I2055">
        <v>5.4621807961800499</v>
      </c>
      <c r="J2055">
        <v>-1.51292339592817</v>
      </c>
      <c r="K2055">
        <v>234.93256635531199</v>
      </c>
      <c r="L2055">
        <v>221.40101558981999</v>
      </c>
      <c r="M2055">
        <v>79.973221474260797</v>
      </c>
      <c r="N2055">
        <v>0.46737436001864402</v>
      </c>
      <c r="O2055">
        <v>31.680239860621501</v>
      </c>
      <c r="P2055">
        <v>38.657303370786501</v>
      </c>
      <c r="Q2055">
        <v>8.1127871684402997E-2</v>
      </c>
    </row>
    <row r="2056" spans="1:17" hidden="1" x14ac:dyDescent="0.3">
      <c r="A2056" t="s">
        <v>4269</v>
      </c>
      <c r="B2056" t="s">
        <v>4270</v>
      </c>
      <c r="C2056" t="str">
        <f>IFERROR(VLOOKUP(Table1[[#This Row],[Ticker]],[1]!Table1[[Symbol]:[Industry]],2,FALSE),"-")</f>
        <v>-</v>
      </c>
      <c r="D2056" t="s">
        <v>230</v>
      </c>
      <c r="E2056">
        <v>303.67522521000001</v>
      </c>
      <c r="F2056">
        <v>116.85</v>
      </c>
      <c r="G2056">
        <v>45.205039214135198</v>
      </c>
      <c r="H2056">
        <v>-15.204667280265999</v>
      </c>
      <c r="I2056">
        <v>4.9885999574580202</v>
      </c>
      <c r="J2056">
        <v>-12.8979397491543</v>
      </c>
      <c r="K2056">
        <v>124.343304260643</v>
      </c>
      <c r="L2056">
        <v>114.687207637622</v>
      </c>
      <c r="M2056">
        <v>39.216050931962997</v>
      </c>
      <c r="N2056">
        <v>1.03481834727346</v>
      </c>
      <c r="O2056">
        <v>47.967479674796699</v>
      </c>
      <c r="P2056">
        <v>84.713879228580396</v>
      </c>
      <c r="Q2056">
        <v>6.2206484239189001E-2</v>
      </c>
    </row>
    <row r="2057" spans="1:17" hidden="1" x14ac:dyDescent="0.3">
      <c r="A2057" t="s">
        <v>4271</v>
      </c>
      <c r="B2057" t="s">
        <v>4272</v>
      </c>
      <c r="C2057" t="str">
        <f>IFERROR(VLOOKUP(Table1[[#This Row],[Ticker]],[1]!Table1[[Symbol]:[Industry]],2,FALSE),"-")</f>
        <v>-</v>
      </c>
      <c r="D2057" t="s">
        <v>92</v>
      </c>
      <c r="E2057">
        <v>302.80112500000001</v>
      </c>
      <c r="F2057">
        <v>137.5</v>
      </c>
      <c r="G2057">
        <v>3.0984042000322698</v>
      </c>
      <c r="H2057">
        <v>-13.8876726352382</v>
      </c>
      <c r="I2057">
        <v>-42.009873033570699</v>
      </c>
      <c r="J2057">
        <v>-7.6819386977755304</v>
      </c>
      <c r="K2057">
        <v>153.250889601783</v>
      </c>
      <c r="L2057">
        <v>157.65575661153699</v>
      </c>
      <c r="M2057">
        <v>25.154194658933601</v>
      </c>
      <c r="N2057">
        <v>0.31221911804740399</v>
      </c>
      <c r="O2057">
        <v>84.509090909090901</v>
      </c>
      <c r="P2057">
        <v>44.356955380577404</v>
      </c>
      <c r="Q2057">
        <v>2.1485008727077998E-2</v>
      </c>
    </row>
    <row r="2058" spans="1:17" hidden="1" x14ac:dyDescent="0.3">
      <c r="A2058" t="s">
        <v>4273</v>
      </c>
      <c r="B2058" t="s">
        <v>4274</v>
      </c>
      <c r="C2058" t="str">
        <f>IFERROR(VLOOKUP(Table1[[#This Row],[Ticker]],[1]!Table1[[Symbol]:[Industry]],2,FALSE),"-")</f>
        <v>-</v>
      </c>
      <c r="D2058" t="s">
        <v>659</v>
      </c>
      <c r="E2058">
        <v>302.500948526</v>
      </c>
      <c r="F2058">
        <v>49.78</v>
      </c>
      <c r="G2058">
        <v>23.455495052530001</v>
      </c>
      <c r="H2058">
        <v>-12.103314198162</v>
      </c>
      <c r="I2058">
        <v>-1.8275383022036</v>
      </c>
      <c r="J2058">
        <v>-11.397621427364699</v>
      </c>
      <c r="K2058">
        <v>53.547961408391899</v>
      </c>
      <c r="L2058">
        <v>50.625415062921697</v>
      </c>
      <c r="M2058">
        <v>36.562952534384998</v>
      </c>
      <c r="N2058">
        <v>0.92015363505383996</v>
      </c>
      <c r="O2058">
        <v>56.308382410925802</v>
      </c>
      <c r="P2058">
        <v>65.728552142902601</v>
      </c>
      <c r="Q2058">
        <v>0.138536220034227</v>
      </c>
    </row>
    <row r="2059" spans="1:17" hidden="1" x14ac:dyDescent="0.3">
      <c r="A2059" t="s">
        <v>4275</v>
      </c>
      <c r="B2059" t="s">
        <v>4276</v>
      </c>
      <c r="C2059" t="str">
        <f>IFERROR(VLOOKUP(Table1[[#This Row],[Ticker]],[1]!Table1[[Symbol]:[Industry]],2,FALSE),"-")</f>
        <v>-</v>
      </c>
      <c r="D2059" t="s">
        <v>806</v>
      </c>
      <c r="E2059">
        <v>301.87698036999899</v>
      </c>
      <c r="F2059">
        <v>230.65</v>
      </c>
      <c r="G2059">
        <v>64.457074228525798</v>
      </c>
      <c r="H2059">
        <v>69.894243564858598</v>
      </c>
      <c r="I2059">
        <v>32.128456776801997</v>
      </c>
      <c r="J2059">
        <v>-3.2549401480374698</v>
      </c>
      <c r="K2059">
        <v>176.089590772897</v>
      </c>
      <c r="M2059">
        <v>67.963148725034998</v>
      </c>
      <c r="N2059">
        <v>2.1681199860481302</v>
      </c>
      <c r="O2059">
        <v>10.5137654454801</v>
      </c>
      <c r="P2059">
        <v>105.9375</v>
      </c>
    </row>
    <row r="2060" spans="1:17" hidden="1" x14ac:dyDescent="0.3">
      <c r="A2060" t="s">
        <v>4277</v>
      </c>
      <c r="B2060" t="s">
        <v>4278</v>
      </c>
      <c r="C2060" t="str">
        <f>IFERROR(VLOOKUP(Table1[[#This Row],[Ticker]],[1]!Table1[[Symbol]:[Industry]],2,FALSE),"-")</f>
        <v>-</v>
      </c>
      <c r="D2060" t="s">
        <v>89</v>
      </c>
      <c r="E2060">
        <v>300.92362910000003</v>
      </c>
      <c r="F2060">
        <v>22.69</v>
      </c>
      <c r="G2060">
        <v>-56.0915800157806</v>
      </c>
      <c r="H2060">
        <v>-22.2921257793537</v>
      </c>
      <c r="I2060">
        <v>-64.731536784127599</v>
      </c>
      <c r="J2060">
        <v>-6.73694914353971</v>
      </c>
      <c r="K2060">
        <v>27.170073567829899</v>
      </c>
      <c r="L2060">
        <v>37.196614506746499</v>
      </c>
      <c r="M2060">
        <v>41.342408554487697</v>
      </c>
      <c r="N2060">
        <v>2.7004001450567898</v>
      </c>
      <c r="O2060">
        <v>244.42485676509401</v>
      </c>
      <c r="P2060">
        <v>7.68865685809208</v>
      </c>
      <c r="Q2060">
        <v>6.081414706004E-2</v>
      </c>
    </row>
    <row r="2061" spans="1:17" hidden="1" x14ac:dyDescent="0.3">
      <c r="A2061" t="s">
        <v>4279</v>
      </c>
      <c r="B2061" t="s">
        <v>4280</v>
      </c>
      <c r="C2061" t="str">
        <f>IFERROR(VLOOKUP(Table1[[#This Row],[Ticker]],[1]!Table1[[Symbol]:[Industry]],2,FALSE),"-")</f>
        <v>-</v>
      </c>
      <c r="D2061" t="s">
        <v>230</v>
      </c>
      <c r="E2061">
        <v>300.84971076900001</v>
      </c>
      <c r="F2061">
        <v>12.63</v>
      </c>
      <c r="G2061">
        <v>5.0050814749026298</v>
      </c>
      <c r="H2061">
        <v>16.6110854372902</v>
      </c>
      <c r="I2061">
        <v>-13.0942402792283</v>
      </c>
      <c r="J2061">
        <v>-13.0568725151872</v>
      </c>
      <c r="K2061">
        <v>10.754238705833901</v>
      </c>
      <c r="L2061">
        <v>10.6360482682867</v>
      </c>
      <c r="M2061">
        <v>60.609938945887301</v>
      </c>
      <c r="N2061">
        <v>3.9350554044742601</v>
      </c>
      <c r="O2061">
        <v>17.418844022169399</v>
      </c>
      <c r="P2061">
        <v>49.467455621301703</v>
      </c>
      <c r="Q2061">
        <v>5.0303391941282E-2</v>
      </c>
    </row>
    <row r="2062" spans="1:17" hidden="1" x14ac:dyDescent="0.3">
      <c r="A2062" t="s">
        <v>4281</v>
      </c>
      <c r="B2062" t="s">
        <v>4282</v>
      </c>
      <c r="C2062" t="str">
        <f>IFERROR(VLOOKUP(Table1[[#This Row],[Ticker]],[1]!Table1[[Symbol]:[Industry]],2,FALSE),"-")</f>
        <v>-</v>
      </c>
      <c r="D2062" t="s">
        <v>998</v>
      </c>
      <c r="E2062">
        <v>300.73843785000003</v>
      </c>
      <c r="F2062">
        <v>88.95</v>
      </c>
      <c r="G2062">
        <v>28.1382336488156</v>
      </c>
      <c r="H2062">
        <v>-9.71305484190618</v>
      </c>
      <c r="I2062">
        <v>54.474135789147702</v>
      </c>
      <c r="J2062">
        <v>-5.8843150275939404</v>
      </c>
      <c r="K2062">
        <v>89.341152315479903</v>
      </c>
      <c r="L2062">
        <v>76.310567458545293</v>
      </c>
      <c r="M2062">
        <v>58.6355305327602</v>
      </c>
      <c r="N2062">
        <v>2.1329943514695602</v>
      </c>
      <c r="O2062">
        <v>33.445756042720603</v>
      </c>
      <c r="P2062">
        <v>95.494505494505503</v>
      </c>
      <c r="Q2062">
        <v>5.6332234733080001E-3</v>
      </c>
    </row>
    <row r="2063" spans="1:17" hidden="1" x14ac:dyDescent="0.3">
      <c r="A2063" t="s">
        <v>4283</v>
      </c>
      <c r="B2063" t="s">
        <v>4284</v>
      </c>
      <c r="C2063" t="str">
        <f>IFERROR(VLOOKUP(Table1[[#This Row],[Ticker]],[1]!Table1[[Symbol]:[Industry]],2,FALSE),"-")</f>
        <v>-</v>
      </c>
      <c r="D2063" t="s">
        <v>230</v>
      </c>
      <c r="E2063">
        <v>300.67124999999999</v>
      </c>
      <c r="F2063">
        <v>1375</v>
      </c>
      <c r="G2063">
        <v>126.548886122854</v>
      </c>
      <c r="H2063">
        <v>12.707123210442001</v>
      </c>
      <c r="I2063">
        <v>34.1846866761691</v>
      </c>
      <c r="J2063">
        <v>-8.6730683720610493</v>
      </c>
      <c r="K2063">
        <v>1247.58381897909</v>
      </c>
      <c r="L2063">
        <v>1017.80791730295</v>
      </c>
      <c r="M2063">
        <v>50.060427954454902</v>
      </c>
      <c r="N2063">
        <v>1.0672794517567701</v>
      </c>
      <c r="O2063">
        <v>10.545454545454501</v>
      </c>
      <c r="P2063">
        <v>156.052141527001</v>
      </c>
      <c r="Q2063">
        <v>0.10319972949815701</v>
      </c>
    </row>
    <row r="2064" spans="1:17" hidden="1" x14ac:dyDescent="0.3">
      <c r="A2064" t="s">
        <v>4285</v>
      </c>
      <c r="B2064" t="s">
        <v>4286</v>
      </c>
      <c r="C2064" t="str">
        <f>IFERROR(VLOOKUP(Table1[[#This Row],[Ticker]],[1]!Table1[[Symbol]:[Industry]],2,FALSE),"-")</f>
        <v>-</v>
      </c>
      <c r="D2064" t="s">
        <v>613</v>
      </c>
      <c r="E2064">
        <v>299.314188</v>
      </c>
      <c r="F2064">
        <v>72.11</v>
      </c>
      <c r="G2064">
        <v>7.1033785091936101</v>
      </c>
      <c r="H2064">
        <v>0.51966273569808796</v>
      </c>
      <c r="I2064">
        <v>-8.3258249489755602</v>
      </c>
      <c r="J2064">
        <v>0.34540739141900001</v>
      </c>
      <c r="K2064">
        <v>72.222588537474095</v>
      </c>
      <c r="L2064">
        <v>71.202497927530004</v>
      </c>
      <c r="M2064">
        <v>47.486928043657997</v>
      </c>
      <c r="N2064">
        <v>1.3491172843885999</v>
      </c>
      <c r="O2064">
        <v>41.450561641935899</v>
      </c>
      <c r="P2064">
        <v>43.359840954274297</v>
      </c>
      <c r="Q2064">
        <v>3.4048712865181997E-2</v>
      </c>
    </row>
    <row r="2065" spans="1:17" hidden="1" x14ac:dyDescent="0.3">
      <c r="A2065" t="s">
        <v>4287</v>
      </c>
      <c r="B2065" t="s">
        <v>4288</v>
      </c>
      <c r="C2065" t="str">
        <f>IFERROR(VLOOKUP(Table1[[#This Row],[Ticker]],[1]!Table1[[Symbol]:[Industry]],2,FALSE),"-")</f>
        <v>-</v>
      </c>
      <c r="E2065">
        <v>298.81659999999999</v>
      </c>
      <c r="F2065">
        <v>13.28</v>
      </c>
      <c r="G2065">
        <v>266.34198975892599</v>
      </c>
      <c r="H2065">
        <v>16.818421960416199</v>
      </c>
      <c r="I2065">
        <v>11.7120928336949</v>
      </c>
      <c r="J2065">
        <v>13.4683800100653</v>
      </c>
      <c r="K2065">
        <v>12.2122355209376</v>
      </c>
      <c r="L2065">
        <v>10.5648564510897</v>
      </c>
      <c r="M2065">
        <v>92.598380288833297</v>
      </c>
      <c r="N2065">
        <v>2.0826446280991702</v>
      </c>
      <c r="O2065">
        <v>43.825301204819198</v>
      </c>
    </row>
    <row r="2066" spans="1:17" hidden="1" x14ac:dyDescent="0.3">
      <c r="A2066" t="s">
        <v>4289</v>
      </c>
      <c r="B2066" t="s">
        <v>4290</v>
      </c>
      <c r="C2066" t="str">
        <f>IFERROR(VLOOKUP(Table1[[#This Row],[Ticker]],[1]!Table1[[Symbol]:[Industry]],2,FALSE),"-")</f>
        <v>-</v>
      </c>
      <c r="E2066">
        <v>298.69159999999999</v>
      </c>
      <c r="F2066">
        <v>70.78</v>
      </c>
      <c r="G2066">
        <v>175.393387242502</v>
      </c>
      <c r="H2066">
        <v>-1.0579122317073899</v>
      </c>
      <c r="I2066">
        <v>126.553519455182</v>
      </c>
      <c r="J2066">
        <v>-1.1049502380665801</v>
      </c>
      <c r="K2066">
        <v>61.588351204551103</v>
      </c>
      <c r="L2066">
        <v>47.137383597263103</v>
      </c>
      <c r="M2066">
        <v>78.090456965095299</v>
      </c>
      <c r="N2066">
        <v>0.69069659491374402</v>
      </c>
      <c r="O2066">
        <v>0.73467081096354403</v>
      </c>
      <c r="P2066">
        <v>236.24703087885899</v>
      </c>
      <c r="Q2066">
        <v>0.211016040571505</v>
      </c>
    </row>
    <row r="2067" spans="1:17" hidden="1" x14ac:dyDescent="0.3">
      <c r="A2067" t="s">
        <v>4291</v>
      </c>
      <c r="B2067" t="s">
        <v>4292</v>
      </c>
      <c r="C2067" t="str">
        <f>IFERROR(VLOOKUP(Table1[[#This Row],[Ticker]],[1]!Table1[[Symbol]:[Industry]],2,FALSE),"-")</f>
        <v>-</v>
      </c>
      <c r="D2067" t="s">
        <v>705</v>
      </c>
      <c r="E2067">
        <v>298.53358683599998</v>
      </c>
      <c r="F2067">
        <v>11.81</v>
      </c>
      <c r="G2067">
        <v>-19.582780843937901</v>
      </c>
      <c r="H2067">
        <v>-4.4774449174516899</v>
      </c>
      <c r="I2067">
        <v>-6.5606413057698498</v>
      </c>
      <c r="J2067">
        <v>-2.59099547062999</v>
      </c>
      <c r="K2067">
        <v>11.722964409963801</v>
      </c>
      <c r="L2067">
        <v>11.484216370604001</v>
      </c>
      <c r="M2067">
        <v>70.589314799391403</v>
      </c>
      <c r="N2067">
        <v>0.18404145829950599</v>
      </c>
      <c r="O2067">
        <v>12.6164267569856</v>
      </c>
      <c r="P2067">
        <v>24.315789473684202</v>
      </c>
    </row>
    <row r="2068" spans="1:17" hidden="1" x14ac:dyDescent="0.3">
      <c r="A2068" t="s">
        <v>4293</v>
      </c>
      <c r="B2068" t="s">
        <v>4294</v>
      </c>
      <c r="C2068" t="str">
        <f>IFERROR(VLOOKUP(Table1[[#This Row],[Ticker]],[1]!Table1[[Symbol]:[Industry]],2,FALSE),"-")</f>
        <v>-</v>
      </c>
      <c r="D2068" t="s">
        <v>278</v>
      </c>
      <c r="E2068">
        <v>298.19902215500002</v>
      </c>
      <c r="F2068">
        <v>132.5</v>
      </c>
      <c r="G2068">
        <v>-40.796900725744599</v>
      </c>
      <c r="H2068">
        <v>10.7669295931344</v>
      </c>
      <c r="I2068">
        <v>-27.590569277740698</v>
      </c>
      <c r="J2068">
        <v>-3.3587239561556101</v>
      </c>
      <c r="K2068">
        <v>127.479000356405</v>
      </c>
      <c r="L2068">
        <v>140.30114791821899</v>
      </c>
      <c r="M2068">
        <v>42.541483263054602</v>
      </c>
      <c r="N2068">
        <v>0.93105664719251802</v>
      </c>
      <c r="O2068">
        <v>47.169811320754697</v>
      </c>
      <c r="P2068">
        <v>45.604395604395599</v>
      </c>
      <c r="Q2068">
        <v>9.9416413082425006E-2</v>
      </c>
    </row>
    <row r="2069" spans="1:17" hidden="1" x14ac:dyDescent="0.3">
      <c r="A2069" t="s">
        <v>4295</v>
      </c>
      <c r="B2069" t="s">
        <v>4296</v>
      </c>
      <c r="C2069" t="str">
        <f>IFERROR(VLOOKUP(Table1[[#This Row],[Ticker]],[1]!Table1[[Symbol]:[Industry]],2,FALSE),"-")</f>
        <v>-</v>
      </c>
      <c r="D2069" t="s">
        <v>143</v>
      </c>
      <c r="E2069">
        <v>296.42627469000001</v>
      </c>
      <c r="F2069">
        <v>280.60000000000002</v>
      </c>
      <c r="G2069">
        <v>284.87953162153002</v>
      </c>
      <c r="H2069">
        <v>10.456435489536799</v>
      </c>
      <c r="I2069">
        <v>31.540695780164501</v>
      </c>
      <c r="J2069">
        <v>-7.6474356810928601</v>
      </c>
      <c r="K2069">
        <v>262.82635300938801</v>
      </c>
      <c r="L2069">
        <v>224.31043679323199</v>
      </c>
      <c r="M2069">
        <v>54.4630336951817</v>
      </c>
      <c r="N2069">
        <v>0.44767346559170401</v>
      </c>
      <c r="O2069">
        <v>28.367783321453999</v>
      </c>
      <c r="P2069">
        <v>391.84925503943902</v>
      </c>
      <c r="Q2069">
        <v>0.20904363208268101</v>
      </c>
    </row>
    <row r="2070" spans="1:17" hidden="1" x14ac:dyDescent="0.3">
      <c r="A2070" t="s">
        <v>4297</v>
      </c>
      <c r="B2070" t="s">
        <v>4298</v>
      </c>
      <c r="C2070" t="str">
        <f>IFERROR(VLOOKUP(Table1[[#This Row],[Ticker]],[1]!Table1[[Symbol]:[Industry]],2,FALSE),"-")</f>
        <v>-</v>
      </c>
      <c r="D2070" t="s">
        <v>218</v>
      </c>
      <c r="E2070">
        <v>296.38183679999997</v>
      </c>
      <c r="F2070">
        <v>234.1</v>
      </c>
      <c r="G2070">
        <v>224.20674089953499</v>
      </c>
      <c r="H2070">
        <v>32.445331512500204</v>
      </c>
      <c r="I2070">
        <v>70.943864031321695</v>
      </c>
      <c r="J2070">
        <v>-10.232499755330601</v>
      </c>
      <c r="K2070">
        <v>186.290608334056</v>
      </c>
      <c r="L2070">
        <v>139.62201830943499</v>
      </c>
      <c r="M2070">
        <v>59.921066543093403</v>
      </c>
      <c r="N2070">
        <v>1.3276963720835699</v>
      </c>
      <c r="O2070">
        <v>12.9859034600598</v>
      </c>
      <c r="P2070">
        <v>268.02389561389703</v>
      </c>
      <c r="Q2070">
        <v>0.15930669276280501</v>
      </c>
    </row>
    <row r="2071" spans="1:17" hidden="1" x14ac:dyDescent="0.3">
      <c r="A2071" t="s">
        <v>4299</v>
      </c>
      <c r="B2071" t="s">
        <v>4300</v>
      </c>
      <c r="C2071" t="str">
        <f>IFERROR(VLOOKUP(Table1[[#This Row],[Ticker]],[1]!Table1[[Symbol]:[Industry]],2,FALSE),"-")</f>
        <v>-</v>
      </c>
      <c r="D2071" t="s">
        <v>129</v>
      </c>
      <c r="E2071">
        <v>295.37901449999998</v>
      </c>
      <c r="F2071">
        <v>25.51</v>
      </c>
      <c r="G2071">
        <v>93.356374578350895</v>
      </c>
      <c r="H2071">
        <v>15.691467420898</v>
      </c>
      <c r="I2071">
        <v>23.662674721781102</v>
      </c>
      <c r="J2071">
        <v>16.368601739555299</v>
      </c>
      <c r="K2071">
        <v>20.569791991111099</v>
      </c>
      <c r="L2071">
        <v>16.6600946824218</v>
      </c>
      <c r="M2071">
        <v>79.580385312343907</v>
      </c>
      <c r="N2071">
        <v>0.95261801782480204</v>
      </c>
      <c r="O2071">
        <v>0.54880439043511997</v>
      </c>
      <c r="P2071">
        <v>123.771929824561</v>
      </c>
      <c r="Q2071">
        <v>8.1045766173834993E-2</v>
      </c>
    </row>
    <row r="2072" spans="1:17" hidden="1" x14ac:dyDescent="0.3">
      <c r="A2072" t="s">
        <v>4301</v>
      </c>
      <c r="B2072" t="s">
        <v>4302</v>
      </c>
      <c r="C2072" t="str">
        <f>IFERROR(VLOOKUP(Table1[[#This Row],[Ticker]],[1]!Table1[[Symbol]:[Industry]],2,FALSE),"-")</f>
        <v>-</v>
      </c>
      <c r="D2072" t="s">
        <v>659</v>
      </c>
      <c r="E2072">
        <v>294.70877064000001</v>
      </c>
      <c r="F2072">
        <v>298.8</v>
      </c>
      <c r="G2072">
        <v>14.9198542021753</v>
      </c>
      <c r="H2072">
        <v>9.7111730977863395</v>
      </c>
      <c r="I2072">
        <v>56.446474236381498</v>
      </c>
      <c r="J2072">
        <v>-8.9064451647598695</v>
      </c>
      <c r="K2072">
        <v>285.59132102690398</v>
      </c>
      <c r="L2072">
        <v>246.55014619155901</v>
      </c>
      <c r="M2072">
        <v>50.256054964914497</v>
      </c>
      <c r="N2072">
        <v>2.2864442510632501</v>
      </c>
      <c r="O2072">
        <v>23.761713520749598</v>
      </c>
      <c r="P2072">
        <v>97.8152929493545</v>
      </c>
      <c r="Q2072">
        <v>9.5396119099742993E-2</v>
      </c>
    </row>
    <row r="2073" spans="1:17" hidden="1" x14ac:dyDescent="0.3">
      <c r="A2073" t="s">
        <v>4303</v>
      </c>
      <c r="B2073" t="s">
        <v>4304</v>
      </c>
      <c r="C2073" t="str">
        <f>IFERROR(VLOOKUP(Table1[[#This Row],[Ticker]],[1]!Table1[[Symbol]:[Industry]],2,FALSE),"-")</f>
        <v>-</v>
      </c>
      <c r="D2073" t="s">
        <v>21</v>
      </c>
      <c r="E2073">
        <v>294.58891499999999</v>
      </c>
      <c r="F2073">
        <v>129</v>
      </c>
      <c r="G2073">
        <v>-35.552127519806298</v>
      </c>
      <c r="H2073">
        <v>-12.206224351242501</v>
      </c>
      <c r="I2073">
        <v>-29.6734455836054</v>
      </c>
      <c r="J2073">
        <v>-8.7984184089070396</v>
      </c>
      <c r="K2073">
        <v>129.559879741657</v>
      </c>
      <c r="M2073">
        <v>46.804648443805299</v>
      </c>
      <c r="N2073">
        <v>0.79440173467376296</v>
      </c>
      <c r="O2073">
        <v>61.240310077519297</v>
      </c>
      <c r="P2073">
        <v>28.806789815277</v>
      </c>
    </row>
    <row r="2074" spans="1:17" hidden="1" x14ac:dyDescent="0.3">
      <c r="A2074" t="s">
        <v>4305</v>
      </c>
      <c r="B2074" t="s">
        <v>4306</v>
      </c>
      <c r="C2074" t="str">
        <f>IFERROR(VLOOKUP(Table1[[#This Row],[Ticker]],[1]!Table1[[Symbol]:[Industry]],2,FALSE),"-")</f>
        <v>-</v>
      </c>
      <c r="D2074" t="s">
        <v>62</v>
      </c>
      <c r="E2074">
        <v>293.27969849999999</v>
      </c>
      <c r="F2074">
        <v>313.7</v>
      </c>
      <c r="G2074">
        <v>-45.602579815419901</v>
      </c>
      <c r="H2074">
        <v>-4.5804414823919801</v>
      </c>
      <c r="I2074">
        <v>-23.205911072364099</v>
      </c>
      <c r="J2074">
        <v>-10.179853062500101</v>
      </c>
      <c r="K2074">
        <v>311.95036153023699</v>
      </c>
      <c r="L2074">
        <v>342.10726109550501</v>
      </c>
      <c r="M2074">
        <v>55.200892908576201</v>
      </c>
      <c r="N2074">
        <v>1.7615462504444399</v>
      </c>
      <c r="O2074">
        <v>34.204654128147901</v>
      </c>
      <c r="P2074">
        <v>23.019607843137202</v>
      </c>
      <c r="Q2074">
        <v>7.7421805752592998E-2</v>
      </c>
    </row>
    <row r="2075" spans="1:17" hidden="1" x14ac:dyDescent="0.3">
      <c r="A2075" t="s">
        <v>4307</v>
      </c>
      <c r="B2075" t="s">
        <v>4308</v>
      </c>
      <c r="C2075" t="str">
        <f>IFERROR(VLOOKUP(Table1[[#This Row],[Ticker]],[1]!Table1[[Symbol]:[Industry]],2,FALSE),"-")</f>
        <v>-</v>
      </c>
      <c r="D2075" t="s">
        <v>302</v>
      </c>
      <c r="E2075">
        <v>293.23225200000002</v>
      </c>
      <c r="F2075">
        <v>146.6</v>
      </c>
      <c r="G2075">
        <v>41.716227021275401</v>
      </c>
      <c r="H2075">
        <v>6.1267441161288696</v>
      </c>
      <c r="I2075">
        <v>5.9167313165292796</v>
      </c>
      <c r="J2075">
        <v>-11.656355719321599</v>
      </c>
      <c r="K2075">
        <v>128.223782024782</v>
      </c>
      <c r="L2075">
        <v>115.08229308064</v>
      </c>
      <c r="M2075">
        <v>54.268742312310302</v>
      </c>
      <c r="N2075">
        <v>2.1478559160078698</v>
      </c>
      <c r="O2075">
        <v>13.7107776261937</v>
      </c>
      <c r="P2075">
        <v>72.979351032448307</v>
      </c>
      <c r="Q2075">
        <v>-1.752113749971E-3</v>
      </c>
    </row>
    <row r="2076" spans="1:17" hidden="1" x14ac:dyDescent="0.3">
      <c r="A2076" t="s">
        <v>4309</v>
      </c>
      <c r="B2076" t="s">
        <v>4310</v>
      </c>
      <c r="C2076" t="str">
        <f>IFERROR(VLOOKUP(Table1[[#This Row],[Ticker]],[1]!Table1[[Symbol]:[Industry]],2,FALSE),"-")</f>
        <v>-</v>
      </c>
      <c r="D2076" t="s">
        <v>21</v>
      </c>
      <c r="E2076">
        <v>293.17599999999999</v>
      </c>
      <c r="F2076">
        <v>225.52</v>
      </c>
      <c r="G2076">
        <v>16.493643955080199</v>
      </c>
      <c r="H2076">
        <v>2.4850492422058799</v>
      </c>
      <c r="I2076">
        <v>20.185690316491701</v>
      </c>
      <c r="J2076">
        <v>-8.8474286031723697</v>
      </c>
      <c r="K2076">
        <v>223.96094435907699</v>
      </c>
      <c r="L2076">
        <v>200.77745591057499</v>
      </c>
      <c r="M2076">
        <v>42.111507525480903</v>
      </c>
      <c r="N2076">
        <v>2.3006343804035301</v>
      </c>
      <c r="O2076">
        <v>18.614757006030501</v>
      </c>
      <c r="Q2076">
        <v>0.154630810868847</v>
      </c>
    </row>
    <row r="2077" spans="1:17" hidden="1" x14ac:dyDescent="0.3">
      <c r="A2077" t="s">
        <v>4311</v>
      </c>
      <c r="B2077" t="s">
        <v>4312</v>
      </c>
      <c r="C2077" t="str">
        <f>IFERROR(VLOOKUP(Table1[[#This Row],[Ticker]],[1]!Table1[[Symbol]:[Industry]],2,FALSE),"-")</f>
        <v>-</v>
      </c>
      <c r="D2077" t="s">
        <v>535</v>
      </c>
      <c r="E2077">
        <v>293.08291100000002</v>
      </c>
      <c r="F2077">
        <v>13.63</v>
      </c>
      <c r="G2077">
        <v>52.9027526401429</v>
      </c>
      <c r="H2077">
        <v>-0.63268912081586004</v>
      </c>
      <c r="I2077">
        <v>58.440032378806599</v>
      </c>
      <c r="J2077">
        <v>-4.5213670849449503</v>
      </c>
      <c r="K2077">
        <v>12.202069517117801</v>
      </c>
      <c r="L2077">
        <v>10.2365005186274</v>
      </c>
      <c r="M2077">
        <v>51.185307268653197</v>
      </c>
      <c r="N2077">
        <v>0.53075449128280905</v>
      </c>
      <c r="O2077">
        <v>3.4115920763022598</v>
      </c>
      <c r="P2077">
        <v>111.317829457364</v>
      </c>
    </row>
    <row r="2078" spans="1:17" hidden="1" x14ac:dyDescent="0.3">
      <c r="A2078" t="s">
        <v>4313</v>
      </c>
      <c r="B2078" t="s">
        <v>4314</v>
      </c>
      <c r="C2078" t="str">
        <f>IFERROR(VLOOKUP(Table1[[#This Row],[Ticker]],[1]!Table1[[Symbol]:[Industry]],2,FALSE),"-")</f>
        <v>-</v>
      </c>
      <c r="D2078" t="s">
        <v>140</v>
      </c>
      <c r="E2078">
        <v>291.849225214</v>
      </c>
      <c r="F2078">
        <v>47.59</v>
      </c>
      <c r="G2078">
        <v>57.187755220076298</v>
      </c>
      <c r="H2078">
        <v>-23.366963604363001</v>
      </c>
      <c r="I2078">
        <v>-25.037701473360901</v>
      </c>
      <c r="J2078">
        <v>-4.6405110988258196</v>
      </c>
      <c r="K2078">
        <v>47.822464146132397</v>
      </c>
      <c r="L2078">
        <v>43.479987061890398</v>
      </c>
      <c r="M2078">
        <v>51.248370088164698</v>
      </c>
      <c r="N2078">
        <v>1.75541120118862</v>
      </c>
      <c r="O2078">
        <v>34.271905862576098</v>
      </c>
      <c r="P2078">
        <v>110.110375275938</v>
      </c>
      <c r="Q2078">
        <v>7.2609030949083997E-2</v>
      </c>
    </row>
    <row r="2079" spans="1:17" hidden="1" x14ac:dyDescent="0.3">
      <c r="A2079" t="s">
        <v>4315</v>
      </c>
      <c r="B2079" t="s">
        <v>4316</v>
      </c>
      <c r="C2079" t="str">
        <f>IFERROR(VLOOKUP(Table1[[#This Row],[Ticker]],[1]!Table1[[Symbol]:[Industry]],2,FALSE),"-")</f>
        <v>-</v>
      </c>
      <c r="D2079" t="s">
        <v>230</v>
      </c>
      <c r="E2079">
        <v>291.84622330000002</v>
      </c>
      <c r="F2079">
        <v>52.7</v>
      </c>
      <c r="G2079">
        <v>138.00081440662899</v>
      </c>
      <c r="H2079">
        <v>-10.3051920454896</v>
      </c>
      <c r="I2079">
        <v>40.237350460129299</v>
      </c>
      <c r="J2079">
        <v>3.8872431981592399</v>
      </c>
      <c r="K2079">
        <v>53.425325419795399</v>
      </c>
      <c r="L2079">
        <v>45.352832485558601</v>
      </c>
      <c r="M2079">
        <v>53.907724293708</v>
      </c>
      <c r="N2079">
        <v>0.71072903663912701</v>
      </c>
      <c r="O2079">
        <v>32.352941176470502</v>
      </c>
      <c r="P2079">
        <v>174.479166666666</v>
      </c>
      <c r="Q2079">
        <v>1.9706895518605001E-2</v>
      </c>
    </row>
    <row r="2080" spans="1:17" hidden="1" x14ac:dyDescent="0.3">
      <c r="A2080" t="s">
        <v>4317</v>
      </c>
      <c r="B2080" t="s">
        <v>4318</v>
      </c>
      <c r="C2080" t="str">
        <f>IFERROR(VLOOKUP(Table1[[#This Row],[Ticker]],[1]!Table1[[Symbol]:[Industry]],2,FALSE),"-")</f>
        <v>-</v>
      </c>
      <c r="D2080" t="s">
        <v>391</v>
      </c>
      <c r="E2080">
        <v>291.66372955999998</v>
      </c>
      <c r="F2080">
        <v>798.1</v>
      </c>
      <c r="G2080">
        <v>94.278220655865496</v>
      </c>
      <c r="H2080">
        <v>-6.1351204163349999</v>
      </c>
      <c r="I2080">
        <v>20.577255751992301</v>
      </c>
      <c r="J2080">
        <v>-2.6813169596316699</v>
      </c>
      <c r="K2080">
        <v>754.61924129270199</v>
      </c>
      <c r="L2080">
        <v>668.40651489379297</v>
      </c>
      <c r="M2080">
        <v>66.707620038600098</v>
      </c>
      <c r="N2080">
        <v>0.92729612931524097</v>
      </c>
      <c r="O2080">
        <v>16.545545670968501</v>
      </c>
      <c r="P2080">
        <v>128.02857142857101</v>
      </c>
      <c r="Q2080">
        <v>2.9812989223948001E-2</v>
      </c>
    </row>
    <row r="2081" spans="1:17" hidden="1" x14ac:dyDescent="0.3">
      <c r="A2081" t="s">
        <v>4319</v>
      </c>
      <c r="B2081" t="s">
        <v>4320</v>
      </c>
      <c r="C2081" t="str">
        <f>IFERROR(VLOOKUP(Table1[[#This Row],[Ticker]],[1]!Table1[[Symbol]:[Industry]],2,FALSE),"-")</f>
        <v>-</v>
      </c>
      <c r="D2081" t="s">
        <v>286</v>
      </c>
      <c r="E2081">
        <v>291.294157769999</v>
      </c>
      <c r="F2081">
        <v>17.82</v>
      </c>
      <c r="G2081">
        <v>122.673350705671</v>
      </c>
      <c r="H2081">
        <v>4.2198009916251502</v>
      </c>
      <c r="I2081">
        <v>18.882348349534102</v>
      </c>
      <c r="J2081">
        <v>2.22507995751667</v>
      </c>
      <c r="K2081">
        <v>16.5275459297347</v>
      </c>
      <c r="L2081">
        <v>13.895333836607399</v>
      </c>
      <c r="M2081">
        <v>50.383948417655901</v>
      </c>
      <c r="N2081">
        <v>1.27682859063034</v>
      </c>
      <c r="O2081">
        <v>11.9528619528619</v>
      </c>
      <c r="P2081">
        <v>180.62992125984201</v>
      </c>
      <c r="Q2081">
        <v>8.4346573458077001E-2</v>
      </c>
    </row>
    <row r="2082" spans="1:17" hidden="1" x14ac:dyDescent="0.3">
      <c r="A2082" t="s">
        <v>4321</v>
      </c>
      <c r="B2082" t="s">
        <v>4322</v>
      </c>
      <c r="C2082" t="str">
        <f>IFERROR(VLOOKUP(Table1[[#This Row],[Ticker]],[1]!Table1[[Symbol]:[Industry]],2,FALSE),"-")</f>
        <v>-</v>
      </c>
      <c r="D2082" t="s">
        <v>159</v>
      </c>
      <c r="E2082">
        <v>291.06</v>
      </c>
      <c r="F2082">
        <v>204.5</v>
      </c>
      <c r="G2082">
        <v>168.74944068067799</v>
      </c>
      <c r="H2082">
        <v>8.6404451182064896</v>
      </c>
      <c r="I2082">
        <v>53.351913566925496</v>
      </c>
      <c r="J2082">
        <v>-8.0529994705717698</v>
      </c>
      <c r="K2082">
        <v>193.65651478739599</v>
      </c>
      <c r="L2082">
        <v>143.65676137470899</v>
      </c>
      <c r="M2082">
        <v>44.2776542836543</v>
      </c>
      <c r="N2082">
        <v>0.352824472132161</v>
      </c>
      <c r="O2082">
        <v>14.5476772616137</v>
      </c>
      <c r="P2082">
        <v>200.29368575624</v>
      </c>
      <c r="Q2082">
        <v>0.12447243171353101</v>
      </c>
    </row>
    <row r="2083" spans="1:17" hidden="1" x14ac:dyDescent="0.3">
      <c r="A2083" t="s">
        <v>4323</v>
      </c>
      <c r="B2083" t="s">
        <v>4324</v>
      </c>
      <c r="C2083" t="str">
        <f>IFERROR(VLOOKUP(Table1[[#This Row],[Ticker]],[1]!Table1[[Symbol]:[Industry]],2,FALSE),"-")</f>
        <v>-</v>
      </c>
      <c r="D2083" t="s">
        <v>613</v>
      </c>
      <c r="E2083">
        <v>290.4019965</v>
      </c>
      <c r="F2083">
        <v>71.94</v>
      </c>
      <c r="G2083">
        <v>-22.653136409228299</v>
      </c>
      <c r="H2083">
        <v>-16.4473534053392</v>
      </c>
      <c r="I2083">
        <v>-17.342361077930299</v>
      </c>
      <c r="J2083">
        <v>-5.5131988717055203</v>
      </c>
      <c r="K2083">
        <v>76.025954929439095</v>
      </c>
      <c r="L2083">
        <v>76.415673595145705</v>
      </c>
      <c r="M2083">
        <v>45.781713593010402</v>
      </c>
      <c r="N2083">
        <v>0.77194709318355403</v>
      </c>
      <c r="O2083">
        <v>73.686405337781494</v>
      </c>
      <c r="P2083">
        <v>24.8958333333333</v>
      </c>
      <c r="Q2083">
        <v>0.15101740989995399</v>
      </c>
    </row>
    <row r="2084" spans="1:17" hidden="1" x14ac:dyDescent="0.3">
      <c r="A2084" t="s">
        <v>4325</v>
      </c>
      <c r="B2084" t="s">
        <v>4326</v>
      </c>
      <c r="C2084" t="str">
        <f>IFERROR(VLOOKUP(Table1[[#This Row],[Ticker]],[1]!Table1[[Symbol]:[Industry]],2,FALSE),"-")</f>
        <v>-</v>
      </c>
      <c r="D2084" t="s">
        <v>613</v>
      </c>
      <c r="E2084">
        <v>290.33417087999999</v>
      </c>
      <c r="F2084">
        <v>518.4</v>
      </c>
      <c r="G2084">
        <v>-22.9809949486738</v>
      </c>
      <c r="H2084">
        <v>-4.2381828032823101</v>
      </c>
      <c r="I2084">
        <v>-4.8286659958604696</v>
      </c>
      <c r="J2084">
        <v>-4.9115976281904903</v>
      </c>
      <c r="K2084">
        <v>509.77030308040702</v>
      </c>
      <c r="L2084">
        <v>509.15312886837398</v>
      </c>
      <c r="M2084">
        <v>52.631082712267002</v>
      </c>
      <c r="N2084">
        <v>1.96239157017845</v>
      </c>
      <c r="O2084">
        <v>9.3653549382716097</v>
      </c>
      <c r="P2084">
        <v>12.4511930585683</v>
      </c>
      <c r="Q2084">
        <v>-7.0644390459945999E-2</v>
      </c>
    </row>
    <row r="2085" spans="1:17" hidden="1" x14ac:dyDescent="0.3">
      <c r="A2085" t="s">
        <v>4327</v>
      </c>
      <c r="B2085" t="s">
        <v>4328</v>
      </c>
      <c r="C2085" t="str">
        <f>IFERROR(VLOOKUP(Table1[[#This Row],[Ticker]],[1]!Table1[[Symbol]:[Industry]],2,FALSE),"-")</f>
        <v>-</v>
      </c>
      <c r="D2085" t="s">
        <v>659</v>
      </c>
      <c r="E2085">
        <v>289.29070475200001</v>
      </c>
      <c r="F2085">
        <v>19.61</v>
      </c>
      <c r="G2085">
        <v>23.710780708619001</v>
      </c>
      <c r="H2085">
        <v>-9.2072445619688104</v>
      </c>
      <c r="I2085">
        <v>7.5296913447032701</v>
      </c>
      <c r="J2085">
        <v>0.29274935799484397</v>
      </c>
      <c r="K2085">
        <v>19.885946693054802</v>
      </c>
      <c r="L2085">
        <v>18.309556762731798</v>
      </c>
      <c r="M2085">
        <v>50.246289596561397</v>
      </c>
      <c r="N2085">
        <v>0.47100699285509501</v>
      </c>
      <c r="O2085">
        <v>24.1713411524732</v>
      </c>
      <c r="P2085">
        <v>62.066115702479301</v>
      </c>
      <c r="Q2085">
        <v>-8.2410964720479995E-3</v>
      </c>
    </row>
    <row r="2086" spans="1:17" hidden="1" x14ac:dyDescent="0.3">
      <c r="A2086" t="s">
        <v>4329</v>
      </c>
      <c r="B2086" t="s">
        <v>4330</v>
      </c>
      <c r="C2086" t="str">
        <f>IFERROR(VLOOKUP(Table1[[#This Row],[Ticker]],[1]!Table1[[Symbol]:[Industry]],2,FALSE),"-")</f>
        <v>-</v>
      </c>
      <c r="D2086" t="s">
        <v>154</v>
      </c>
      <c r="E2086">
        <v>288.92160000000001</v>
      </c>
      <c r="F2086">
        <v>10.45</v>
      </c>
      <c r="G2086">
        <v>-13.5844455521244</v>
      </c>
      <c r="H2086">
        <v>-10.4596216334168</v>
      </c>
      <c r="I2086">
        <v>-16.944515004503</v>
      </c>
      <c r="J2086">
        <v>-8.5900019749222007</v>
      </c>
      <c r="K2086">
        <v>10.9937499165788</v>
      </c>
      <c r="L2086">
        <v>11.7699126874678</v>
      </c>
      <c r="M2086">
        <v>42.289036329335701</v>
      </c>
      <c r="N2086">
        <v>1.1494741392305501</v>
      </c>
      <c r="O2086">
        <v>104.30622009569301</v>
      </c>
      <c r="P2086">
        <v>22.9411764705882</v>
      </c>
      <c r="Q2086">
        <v>3.9334148848076997E-2</v>
      </c>
    </row>
    <row r="2087" spans="1:17" hidden="1" x14ac:dyDescent="0.3">
      <c r="A2087" t="s">
        <v>4331</v>
      </c>
      <c r="B2087" t="s">
        <v>4332</v>
      </c>
      <c r="C2087" t="str">
        <f>IFERROR(VLOOKUP(Table1[[#This Row],[Ticker]],[1]!Table1[[Symbol]:[Industry]],2,FALSE),"-")</f>
        <v>-</v>
      </c>
      <c r="D2087" t="s">
        <v>46</v>
      </c>
      <c r="E2087">
        <v>287.73050000000001</v>
      </c>
      <c r="F2087">
        <v>190.55</v>
      </c>
      <c r="G2087">
        <v>-40.140184965006597</v>
      </c>
      <c r="H2087">
        <v>-9.3427083755113696</v>
      </c>
      <c r="I2087">
        <v>-23.830852872983701</v>
      </c>
      <c r="J2087">
        <v>-1.0630112506077301</v>
      </c>
      <c r="K2087">
        <v>195.667323437318</v>
      </c>
      <c r="M2087">
        <v>57.140741990614998</v>
      </c>
      <c r="N2087">
        <v>0.53107321965897702</v>
      </c>
      <c r="O2087">
        <v>69.404355812122802</v>
      </c>
      <c r="P2087">
        <v>31.3684936228886</v>
      </c>
    </row>
    <row r="2088" spans="1:17" hidden="1" x14ac:dyDescent="0.3">
      <c r="A2088" t="s">
        <v>4333</v>
      </c>
      <c r="B2088" t="s">
        <v>4334</v>
      </c>
      <c r="C2088" t="str">
        <f>IFERROR(VLOOKUP(Table1[[#This Row],[Ticker]],[1]!Table1[[Symbol]:[Industry]],2,FALSE),"-")</f>
        <v>-</v>
      </c>
      <c r="E2088">
        <v>287.64151017</v>
      </c>
      <c r="F2088">
        <v>23.73</v>
      </c>
      <c r="G2088">
        <v>-2.6409694389354899</v>
      </c>
      <c r="H2088">
        <v>7.8057660564313203</v>
      </c>
      <c r="I2088">
        <v>-37.255161179306398</v>
      </c>
      <c r="J2088">
        <v>-13.455261844493799</v>
      </c>
      <c r="K2088">
        <v>23.036818253876699</v>
      </c>
      <c r="L2088">
        <v>24.095931707904199</v>
      </c>
      <c r="M2088">
        <v>57.143740724299299</v>
      </c>
      <c r="N2088">
        <v>1.3005033229780401</v>
      </c>
      <c r="O2088">
        <v>55.077960387694802</v>
      </c>
      <c r="P2088">
        <v>33.690140845070403</v>
      </c>
      <c r="Q2088">
        <v>4.8177674760604E-2</v>
      </c>
    </row>
    <row r="2089" spans="1:17" hidden="1" x14ac:dyDescent="0.3">
      <c r="A2089" t="s">
        <v>4335</v>
      </c>
      <c r="B2089" t="s">
        <v>4336</v>
      </c>
      <c r="C2089" t="str">
        <f>IFERROR(VLOOKUP(Table1[[#This Row],[Ticker]],[1]!Table1[[Symbol]:[Industry]],2,FALSE),"-")</f>
        <v>-</v>
      </c>
      <c r="D2089" t="s">
        <v>1113</v>
      </c>
      <c r="E2089">
        <v>287.52582150000001</v>
      </c>
      <c r="F2089">
        <v>117.45</v>
      </c>
      <c r="G2089">
        <v>225.348739832673</v>
      </c>
      <c r="H2089">
        <v>13.2626005888054</v>
      </c>
      <c r="I2089">
        <v>-7.9129814404806096</v>
      </c>
      <c r="J2089">
        <v>13.587118414517899</v>
      </c>
      <c r="K2089">
        <v>96.133821522677195</v>
      </c>
      <c r="L2089">
        <v>74.785372229684597</v>
      </c>
      <c r="M2089">
        <v>97.755613965839004</v>
      </c>
      <c r="N2089">
        <v>4.1164713457823501</v>
      </c>
      <c r="O2089">
        <v>1.4133673903788699</v>
      </c>
      <c r="P2089">
        <v>346.069122673756</v>
      </c>
      <c r="Q2089">
        <v>0.307873697226975</v>
      </c>
    </row>
    <row r="2090" spans="1:17" hidden="1" x14ac:dyDescent="0.3">
      <c r="A2090" t="s">
        <v>4337</v>
      </c>
      <c r="B2090" t="s">
        <v>4338</v>
      </c>
      <c r="C2090" t="str">
        <f>IFERROR(VLOOKUP(Table1[[#This Row],[Ticker]],[1]!Table1[[Symbol]:[Industry]],2,FALSE),"-")</f>
        <v>-</v>
      </c>
      <c r="D2090" t="s">
        <v>197</v>
      </c>
      <c r="E2090">
        <v>287.5</v>
      </c>
      <c r="F2090">
        <v>575</v>
      </c>
      <c r="G2090">
        <v>9.5372560311156303</v>
      </c>
      <c r="H2090">
        <v>-17.827143000938101</v>
      </c>
      <c r="I2090">
        <v>-21.100799611368998</v>
      </c>
      <c r="J2090">
        <v>-6.2357802364678303</v>
      </c>
      <c r="K2090">
        <v>595.83259880154696</v>
      </c>
      <c r="L2090">
        <v>570.64866067184801</v>
      </c>
      <c r="M2090">
        <v>48.880591794247898</v>
      </c>
      <c r="N2090">
        <v>1.0412239281185001</v>
      </c>
      <c r="O2090">
        <v>33.043478260869499</v>
      </c>
      <c r="P2090">
        <v>42.397226349678</v>
      </c>
      <c r="Q2090">
        <v>8.5522336313503006E-2</v>
      </c>
    </row>
    <row r="2091" spans="1:17" hidden="1" x14ac:dyDescent="0.3">
      <c r="A2091" t="s">
        <v>4339</v>
      </c>
      <c r="B2091" t="s">
        <v>4340</v>
      </c>
      <c r="C2091" t="str">
        <f>IFERROR(VLOOKUP(Table1[[#This Row],[Ticker]],[1]!Table1[[Symbol]:[Industry]],2,FALSE),"-")</f>
        <v>-</v>
      </c>
      <c r="D2091" t="s">
        <v>705</v>
      </c>
      <c r="E2091">
        <v>286.83496256799998</v>
      </c>
      <c r="F2091">
        <v>255.18</v>
      </c>
      <c r="G2091">
        <v>1.4036686276455801</v>
      </c>
      <c r="H2091">
        <v>4.9964458996429401E-2</v>
      </c>
      <c r="I2091">
        <v>0.646703015450107</v>
      </c>
      <c r="J2091">
        <v>-0.27931167347529301</v>
      </c>
      <c r="K2091">
        <v>243.41822672377299</v>
      </c>
      <c r="L2091">
        <v>228.271628648339</v>
      </c>
      <c r="M2091">
        <v>58.2466499100683</v>
      </c>
      <c r="N2091">
        <v>1.5206259103531601</v>
      </c>
      <c r="O2091">
        <v>0.51728191864566198</v>
      </c>
      <c r="P2091">
        <v>30.034651447207398</v>
      </c>
      <c r="Q2091">
        <v>4.1697795445031001E-2</v>
      </c>
    </row>
    <row r="2092" spans="1:17" hidden="1" x14ac:dyDescent="0.3">
      <c r="A2092" t="s">
        <v>4341</v>
      </c>
      <c r="B2092" t="s">
        <v>4342</v>
      </c>
      <c r="C2092" t="str">
        <f>IFERROR(VLOOKUP(Table1[[#This Row],[Ticker]],[1]!Table1[[Symbol]:[Industry]],2,FALSE),"-")</f>
        <v>-</v>
      </c>
      <c r="D2092" t="s">
        <v>46</v>
      </c>
      <c r="E2092">
        <v>286.83477984000001</v>
      </c>
      <c r="F2092">
        <v>10.64</v>
      </c>
      <c r="G2092">
        <v>62.944360834333203</v>
      </c>
      <c r="H2092">
        <v>-4.6255145458277998</v>
      </c>
      <c r="I2092">
        <v>-24.303013735174599</v>
      </c>
      <c r="J2092">
        <v>-4.2532057477851799</v>
      </c>
      <c r="K2092">
        <v>11.0279100402285</v>
      </c>
      <c r="L2092">
        <v>9.8399559961900707</v>
      </c>
      <c r="M2092">
        <v>36.837112974926299</v>
      </c>
      <c r="N2092">
        <v>1.57607690833992</v>
      </c>
      <c r="O2092">
        <v>40.977443609022501</v>
      </c>
      <c r="P2092">
        <v>105.80270793036701</v>
      </c>
      <c r="Q2092">
        <v>7.4066010332238003E-2</v>
      </c>
    </row>
    <row r="2093" spans="1:17" hidden="1" x14ac:dyDescent="0.3">
      <c r="A2093" t="s">
        <v>4343</v>
      </c>
      <c r="B2093" t="s">
        <v>4344</v>
      </c>
      <c r="C2093" t="str">
        <f>IFERROR(VLOOKUP(Table1[[#This Row],[Ticker]],[1]!Table1[[Symbol]:[Industry]],2,FALSE),"-")</f>
        <v>-</v>
      </c>
      <c r="D2093" t="s">
        <v>46</v>
      </c>
      <c r="E2093">
        <v>286.72234143999998</v>
      </c>
      <c r="F2093">
        <v>224.05</v>
      </c>
      <c r="G2093">
        <v>89.252105284426406</v>
      </c>
      <c r="H2093">
        <v>132.24925678974699</v>
      </c>
      <c r="I2093">
        <v>103.13286594787699</v>
      </c>
      <c r="J2093">
        <v>13.0328297951556</v>
      </c>
      <c r="M2093">
        <v>81.210042485379105</v>
      </c>
      <c r="O2093">
        <v>9.3282749386297503</v>
      </c>
      <c r="P2093">
        <v>125.856854838709</v>
      </c>
    </row>
    <row r="2094" spans="1:17" hidden="1" x14ac:dyDescent="0.3">
      <c r="A2094" t="s">
        <v>4345</v>
      </c>
      <c r="B2094" t="s">
        <v>4346</v>
      </c>
      <c r="C2094" t="str">
        <f>IFERROR(VLOOKUP(Table1[[#This Row],[Ticker]],[1]!Table1[[Symbol]:[Industry]],2,FALSE),"-")</f>
        <v>-</v>
      </c>
      <c r="D2094" t="s">
        <v>67</v>
      </c>
      <c r="E2094">
        <v>285.85407458499998</v>
      </c>
      <c r="F2094">
        <v>48.97</v>
      </c>
      <c r="G2094">
        <v>200.563489958536</v>
      </c>
      <c r="H2094">
        <v>0.67107715704399196</v>
      </c>
      <c r="I2094">
        <v>20.1299753347636</v>
      </c>
      <c r="J2094">
        <v>-6.8436700568594198</v>
      </c>
      <c r="K2094">
        <v>44.517182257387397</v>
      </c>
      <c r="L2094">
        <v>37.4730772691628</v>
      </c>
      <c r="M2094">
        <v>52.745402444473299</v>
      </c>
      <c r="N2094">
        <v>1.9251973572971699</v>
      </c>
      <c r="O2094">
        <v>20.073514396569301</v>
      </c>
      <c r="P2094">
        <v>237.72413793103399</v>
      </c>
      <c r="Q2094">
        <v>0.12357819211609</v>
      </c>
    </row>
    <row r="2095" spans="1:17" hidden="1" x14ac:dyDescent="0.3">
      <c r="A2095" t="s">
        <v>4347</v>
      </c>
      <c r="B2095" t="s">
        <v>4348</v>
      </c>
      <c r="C2095" t="str">
        <f>IFERROR(VLOOKUP(Table1[[#This Row],[Ticker]],[1]!Table1[[Symbol]:[Industry]],2,FALSE),"-")</f>
        <v>-</v>
      </c>
      <c r="D2095" t="s">
        <v>414</v>
      </c>
      <c r="E2095">
        <v>285.70802259999999</v>
      </c>
      <c r="F2095">
        <v>252.98</v>
      </c>
      <c r="G2095">
        <v>-39.562920588371099</v>
      </c>
      <c r="H2095">
        <v>-10.7957796427748</v>
      </c>
      <c r="I2095">
        <v>-42.687664480877899</v>
      </c>
      <c r="J2095">
        <v>-6.1022150050622104</v>
      </c>
      <c r="K2095">
        <v>264.18804526846498</v>
      </c>
      <c r="L2095">
        <v>291.848470498837</v>
      </c>
      <c r="M2095">
        <v>54.7610953324292</v>
      </c>
      <c r="N2095">
        <v>0.81847771369646505</v>
      </c>
      <c r="O2095">
        <v>60.071942446043103</v>
      </c>
      <c r="P2095">
        <v>17.6651162790697</v>
      </c>
      <c r="Q2095">
        <v>7.3885409613476005E-2</v>
      </c>
    </row>
    <row r="2096" spans="1:17" hidden="1" x14ac:dyDescent="0.3">
      <c r="A2096" t="s">
        <v>4349</v>
      </c>
      <c r="B2096" t="s">
        <v>4350</v>
      </c>
      <c r="C2096" t="str">
        <f>IFERROR(VLOOKUP(Table1[[#This Row],[Ticker]],[1]!Table1[[Symbol]:[Industry]],2,FALSE),"-")</f>
        <v>-</v>
      </c>
      <c r="E2096">
        <v>285.44992783999999</v>
      </c>
      <c r="F2096">
        <v>129.05000000000001</v>
      </c>
      <c r="G2096">
        <v>42.135391932418898</v>
      </c>
      <c r="H2096">
        <v>20.7381357570011</v>
      </c>
      <c r="I2096">
        <v>19.450406029237001</v>
      </c>
      <c r="J2096">
        <v>-2.9288531915157399</v>
      </c>
      <c r="K2096">
        <v>112.587288610046</v>
      </c>
      <c r="L2096">
        <v>99.271123286331402</v>
      </c>
      <c r="M2096">
        <v>53.126496929761103</v>
      </c>
      <c r="N2096">
        <v>1.77264021887824</v>
      </c>
      <c r="O2096">
        <v>14.6842309182487</v>
      </c>
      <c r="P2096">
        <v>118.358714043993</v>
      </c>
      <c r="Q2096">
        <v>0.14641225499541599</v>
      </c>
    </row>
    <row r="2097" spans="1:17" hidden="1" x14ac:dyDescent="0.3">
      <c r="A2097" t="s">
        <v>4351</v>
      </c>
      <c r="B2097" t="s">
        <v>4352</v>
      </c>
      <c r="C2097" t="str">
        <f>IFERROR(VLOOKUP(Table1[[#This Row],[Ticker]],[1]!Table1[[Symbol]:[Industry]],2,FALSE),"-")</f>
        <v>-</v>
      </c>
      <c r="D2097" t="s">
        <v>67</v>
      </c>
      <c r="E2097">
        <v>285.42799350000001</v>
      </c>
      <c r="F2097">
        <v>195</v>
      </c>
      <c r="G2097">
        <v>356.11584880163502</v>
      </c>
      <c r="H2097">
        <v>16.480924770216799</v>
      </c>
      <c r="I2097">
        <v>320.02552345218498</v>
      </c>
      <c r="J2097">
        <v>-0.68876914019786994</v>
      </c>
      <c r="K2097">
        <v>160.716460203064</v>
      </c>
      <c r="L2097">
        <v>107.94409223551099</v>
      </c>
      <c r="M2097">
        <v>66.974630652283594</v>
      </c>
      <c r="N2097">
        <v>1.04143588142665</v>
      </c>
      <c r="O2097">
        <v>6.6410256410256396</v>
      </c>
      <c r="P2097">
        <v>529.03225806451599</v>
      </c>
      <c r="Q2097">
        <v>0.21906766420295001</v>
      </c>
    </row>
    <row r="2098" spans="1:17" hidden="1" x14ac:dyDescent="0.3">
      <c r="A2098" t="s">
        <v>4353</v>
      </c>
      <c r="B2098" t="s">
        <v>4354</v>
      </c>
      <c r="C2098" t="str">
        <f>IFERROR(VLOOKUP(Table1[[#This Row],[Ticker]],[1]!Table1[[Symbol]:[Industry]],2,FALSE),"-")</f>
        <v>-</v>
      </c>
      <c r="D2098" t="s">
        <v>391</v>
      </c>
      <c r="E2098">
        <v>284.67422925</v>
      </c>
      <c r="F2098">
        <v>287.25</v>
      </c>
      <c r="G2098">
        <v>89.826762265862996</v>
      </c>
      <c r="H2098">
        <v>15.6665295073116</v>
      </c>
      <c r="I2098">
        <v>-32.623441114874197</v>
      </c>
      <c r="J2098">
        <v>-11.4187673253579</v>
      </c>
      <c r="K2098">
        <v>268.64009412112301</v>
      </c>
      <c r="L2098">
        <v>247.99631216757001</v>
      </c>
      <c r="M2098">
        <v>51.460661605513799</v>
      </c>
      <c r="N2098">
        <v>4.6224397455089798</v>
      </c>
      <c r="O2098">
        <v>43.533507397737097</v>
      </c>
      <c r="P2098">
        <v>124.4140625</v>
      </c>
      <c r="Q2098">
        <v>5.3454522139397997E-2</v>
      </c>
    </row>
    <row r="2099" spans="1:17" hidden="1" x14ac:dyDescent="0.3">
      <c r="A2099" t="s">
        <v>4355</v>
      </c>
      <c r="B2099" t="s">
        <v>4356</v>
      </c>
      <c r="C2099" t="str">
        <f>IFERROR(VLOOKUP(Table1[[#This Row],[Ticker]],[1]!Table1[[Symbol]:[Industry]],2,FALSE),"-")</f>
        <v>-</v>
      </c>
      <c r="D2099" t="s">
        <v>1152</v>
      </c>
      <c r="E2099">
        <v>284.58499999999998</v>
      </c>
      <c r="F2099">
        <v>12.11</v>
      </c>
      <c r="G2099">
        <v>-2.35229031996918</v>
      </c>
      <c r="H2099">
        <v>-11.9763094238688</v>
      </c>
      <c r="I2099">
        <v>-14.893755724412999</v>
      </c>
      <c r="J2099">
        <v>-2.65658297483253</v>
      </c>
      <c r="K2099">
        <v>12.2727359977982</v>
      </c>
      <c r="L2099">
        <v>11.886223318521401</v>
      </c>
      <c r="M2099">
        <v>47.202148033823299</v>
      </c>
      <c r="N2099">
        <v>1.34995409567004</v>
      </c>
      <c r="O2099">
        <v>45.747316267547397</v>
      </c>
      <c r="P2099">
        <v>43.313609467455599</v>
      </c>
      <c r="Q2099">
        <v>2.3284850431817002E-2</v>
      </c>
    </row>
    <row r="2100" spans="1:17" hidden="1" x14ac:dyDescent="0.3">
      <c r="A2100" t="s">
        <v>4357</v>
      </c>
      <c r="B2100" t="s">
        <v>4358</v>
      </c>
      <c r="C2100" t="str">
        <f>IFERROR(VLOOKUP(Table1[[#This Row],[Ticker]],[1]!Table1[[Symbol]:[Industry]],2,FALSE),"-")</f>
        <v>-</v>
      </c>
      <c r="D2100" t="s">
        <v>119</v>
      </c>
      <c r="E2100">
        <v>284.31403299999999</v>
      </c>
      <c r="F2100">
        <v>355</v>
      </c>
      <c r="G2100">
        <v>-12.0228161698787</v>
      </c>
      <c r="H2100">
        <v>-8.41936798025991</v>
      </c>
      <c r="I2100">
        <v>-25.248685020408299</v>
      </c>
      <c r="J2100">
        <v>-4.9596502929650104</v>
      </c>
      <c r="K2100">
        <v>354.379235650037</v>
      </c>
      <c r="L2100">
        <v>352.89814818715899</v>
      </c>
      <c r="M2100">
        <v>45.9072579139212</v>
      </c>
      <c r="N2100">
        <v>1.3627683246692901</v>
      </c>
      <c r="O2100">
        <v>32.394366197183103</v>
      </c>
      <c r="P2100">
        <v>22.413793103448199</v>
      </c>
      <c r="Q2100">
        <v>1.3887522390588001E-2</v>
      </c>
    </row>
    <row r="2101" spans="1:17" hidden="1" x14ac:dyDescent="0.3">
      <c r="A2101" t="s">
        <v>4359</v>
      </c>
      <c r="B2101" t="s">
        <v>4360</v>
      </c>
      <c r="C2101" t="str">
        <f>IFERROR(VLOOKUP(Table1[[#This Row],[Ticker]],[1]!Table1[[Symbol]:[Industry]],2,FALSE),"-")</f>
        <v>-</v>
      </c>
      <c r="D2101" t="s">
        <v>46</v>
      </c>
      <c r="E2101">
        <v>284.09668520000002</v>
      </c>
      <c r="F2101">
        <v>118.42</v>
      </c>
      <c r="G2101">
        <v>63.218222500543597</v>
      </c>
      <c r="H2101">
        <v>13.7295427375657</v>
      </c>
      <c r="I2101">
        <v>51.087063430685703</v>
      </c>
      <c r="J2101">
        <v>-2.8048087301285198</v>
      </c>
      <c r="K2101">
        <v>95.9989690160604</v>
      </c>
      <c r="L2101">
        <v>85.507645762453194</v>
      </c>
      <c r="M2101">
        <v>77.348599870149002</v>
      </c>
      <c r="N2101">
        <v>3.0342795444159401</v>
      </c>
      <c r="O2101">
        <v>1.75646005742273</v>
      </c>
      <c r="P2101">
        <v>107.754385964912</v>
      </c>
      <c r="Q2101">
        <v>1.4183039002374E-2</v>
      </c>
    </row>
    <row r="2102" spans="1:17" hidden="1" x14ac:dyDescent="0.3">
      <c r="A2102" t="s">
        <v>4361</v>
      </c>
      <c r="B2102" t="s">
        <v>4362</v>
      </c>
      <c r="C2102" t="str">
        <f>IFERROR(VLOOKUP(Table1[[#This Row],[Ticker]],[1]!Table1[[Symbol]:[Industry]],2,FALSE),"-")</f>
        <v>-</v>
      </c>
      <c r="D2102" t="s">
        <v>230</v>
      </c>
      <c r="E2102">
        <v>283.88440000000003</v>
      </c>
      <c r="F2102">
        <v>240.58</v>
      </c>
      <c r="G2102">
        <v>-2.0336090012878398</v>
      </c>
      <c r="H2102">
        <v>-11.600084454584</v>
      </c>
      <c r="I2102">
        <v>-20.496174476349999</v>
      </c>
      <c r="J2102">
        <v>-8.32147432674887</v>
      </c>
      <c r="K2102">
        <v>251.83816981736501</v>
      </c>
      <c r="L2102">
        <v>248.224652796816</v>
      </c>
      <c r="M2102">
        <v>39.102192035373598</v>
      </c>
      <c r="N2102">
        <v>1.43490662919546</v>
      </c>
      <c r="O2102">
        <v>37.875135090198597</v>
      </c>
      <c r="P2102">
        <v>27.527166710840099</v>
      </c>
      <c r="Q2102">
        <v>-3.1287792838061997E-2</v>
      </c>
    </row>
    <row r="2103" spans="1:17" hidden="1" x14ac:dyDescent="0.3">
      <c r="A2103" t="s">
        <v>4363</v>
      </c>
      <c r="B2103" t="s">
        <v>4364</v>
      </c>
      <c r="C2103" t="str">
        <f>IFERROR(VLOOKUP(Table1[[#This Row],[Ticker]],[1]!Table1[[Symbol]:[Industry]],2,FALSE),"-")</f>
        <v>-</v>
      </c>
      <c r="E2103">
        <v>282.48880000000003</v>
      </c>
      <c r="F2103">
        <v>206.8</v>
      </c>
      <c r="G2103">
        <v>52.165250215720199</v>
      </c>
      <c r="H2103">
        <v>4.1941196211782303</v>
      </c>
      <c r="I2103">
        <v>4.9608272159505598</v>
      </c>
      <c r="J2103">
        <v>6.2360460661724897</v>
      </c>
      <c r="K2103">
        <v>190.01957993695399</v>
      </c>
      <c r="L2103">
        <v>182.88233498721101</v>
      </c>
      <c r="M2103">
        <v>75.432504042572802</v>
      </c>
      <c r="N2103">
        <v>1.3529469069654101</v>
      </c>
      <c r="O2103">
        <v>21.7601547388781</v>
      </c>
      <c r="P2103">
        <v>87.658802177858405</v>
      </c>
    </row>
    <row r="2104" spans="1:17" hidden="1" x14ac:dyDescent="0.3">
      <c r="A2104" t="s">
        <v>4365</v>
      </c>
      <c r="B2104" t="s">
        <v>4366</v>
      </c>
      <c r="C2104" t="str">
        <f>IFERROR(VLOOKUP(Table1[[#This Row],[Ticker]],[1]!Table1[[Symbol]:[Industry]],2,FALSE),"-")</f>
        <v>-</v>
      </c>
      <c r="E2104">
        <v>282.46737689999998</v>
      </c>
      <c r="F2104">
        <v>207</v>
      </c>
      <c r="G2104">
        <v>-32.123111955754297</v>
      </c>
      <c r="H2104">
        <v>-10.816542800393799</v>
      </c>
      <c r="I2104">
        <v>-38.954819686044999</v>
      </c>
      <c r="J2104">
        <v>-1.7206675229186099</v>
      </c>
      <c r="K2104">
        <v>222.402940947904</v>
      </c>
      <c r="L2104">
        <v>247.15875173416401</v>
      </c>
      <c r="M2104">
        <v>48.2105638712193</v>
      </c>
      <c r="N2104">
        <v>0.56211604095563095</v>
      </c>
      <c r="O2104">
        <v>66.6666666666666</v>
      </c>
      <c r="P2104">
        <v>14.999999999999901</v>
      </c>
      <c r="Q2104">
        <v>0.11267660792843499</v>
      </c>
    </row>
    <row r="2105" spans="1:17" hidden="1" x14ac:dyDescent="0.3">
      <c r="A2105" t="s">
        <v>4367</v>
      </c>
      <c r="B2105" t="s">
        <v>4368</v>
      </c>
      <c r="C2105" t="str">
        <f>IFERROR(VLOOKUP(Table1[[#This Row],[Ticker]],[1]!Table1[[Symbol]:[Industry]],2,FALSE),"-")</f>
        <v>-</v>
      </c>
      <c r="D2105" t="s">
        <v>278</v>
      </c>
      <c r="E2105">
        <v>282.37992450000002</v>
      </c>
      <c r="F2105">
        <v>398.15</v>
      </c>
      <c r="G2105">
        <v>-10.8161394553299</v>
      </c>
      <c r="H2105">
        <v>-6.5713595465838202</v>
      </c>
      <c r="I2105">
        <v>-2.6108871900358399</v>
      </c>
      <c r="J2105">
        <v>-5.6976847700690998</v>
      </c>
      <c r="K2105">
        <v>397.42841247646402</v>
      </c>
      <c r="L2105">
        <v>382.44853450780602</v>
      </c>
      <c r="M2105">
        <v>49.817252914065101</v>
      </c>
      <c r="N2105">
        <v>0.53887700853399301</v>
      </c>
      <c r="O2105">
        <v>29.0845158859726</v>
      </c>
      <c r="P2105">
        <v>22.319508448540599</v>
      </c>
      <c r="Q2105">
        <v>0.11332200471286499</v>
      </c>
    </row>
    <row r="2106" spans="1:17" hidden="1" x14ac:dyDescent="0.3">
      <c r="A2106" t="s">
        <v>4369</v>
      </c>
      <c r="B2106" t="s">
        <v>4370</v>
      </c>
      <c r="C2106" t="str">
        <f>IFERROR(VLOOKUP(Table1[[#This Row],[Ticker]],[1]!Table1[[Symbol]:[Industry]],2,FALSE),"-")</f>
        <v>-</v>
      </c>
      <c r="D2106" t="s">
        <v>21</v>
      </c>
      <c r="E2106">
        <v>281.48143920000001</v>
      </c>
      <c r="F2106">
        <v>50.1</v>
      </c>
      <c r="G2106">
        <v>-5.2499124718286003</v>
      </c>
      <c r="H2106">
        <v>-3.9489562402299101</v>
      </c>
      <c r="I2106">
        <v>7.4957443542345503</v>
      </c>
      <c r="J2106">
        <v>2.69312748481277</v>
      </c>
      <c r="K2106">
        <v>48.998457186680497</v>
      </c>
      <c r="M2106">
        <v>44.907376009916803</v>
      </c>
      <c r="N2106">
        <v>0.52989457831325304</v>
      </c>
      <c r="O2106">
        <v>23.752495009979999</v>
      </c>
      <c r="P2106">
        <v>85.5555555555555</v>
      </c>
    </row>
    <row r="2107" spans="1:17" hidden="1" x14ac:dyDescent="0.3">
      <c r="A2107" t="s">
        <v>4371</v>
      </c>
      <c r="B2107" t="s">
        <v>4372</v>
      </c>
      <c r="C2107" t="str">
        <f>IFERROR(VLOOKUP(Table1[[#This Row],[Ticker]],[1]!Table1[[Symbol]:[Industry]],2,FALSE),"-")</f>
        <v>-</v>
      </c>
      <c r="D2107" t="s">
        <v>302</v>
      </c>
      <c r="E2107">
        <v>280.002438144</v>
      </c>
      <c r="F2107">
        <v>61.49</v>
      </c>
      <c r="G2107">
        <v>-20.173335480114599</v>
      </c>
      <c r="H2107">
        <v>13.3116201966485</v>
      </c>
      <c r="I2107">
        <v>-12.7377787895603</v>
      </c>
      <c r="J2107">
        <v>-3.3643126987336101</v>
      </c>
      <c r="K2107">
        <v>55.063156150767497</v>
      </c>
      <c r="L2107">
        <v>59.290127585465299</v>
      </c>
      <c r="M2107">
        <v>73.989332782383002</v>
      </c>
      <c r="N2107">
        <v>4.1061380371240004</v>
      </c>
      <c r="O2107">
        <v>62.140185395999303</v>
      </c>
      <c r="P2107">
        <v>38.490990990991001</v>
      </c>
      <c r="Q2107">
        <v>0.13933609365528499</v>
      </c>
    </row>
    <row r="2108" spans="1:17" hidden="1" x14ac:dyDescent="0.3">
      <c r="A2108" t="s">
        <v>4373</v>
      </c>
      <c r="B2108" t="s">
        <v>4374</v>
      </c>
      <c r="C2108" t="str">
        <f>IFERROR(VLOOKUP(Table1[[#This Row],[Ticker]],[1]!Table1[[Symbol]:[Industry]],2,FALSE),"-")</f>
        <v>-</v>
      </c>
      <c r="D2108" t="s">
        <v>613</v>
      </c>
      <c r="E2108">
        <v>279.69101921999999</v>
      </c>
      <c r="F2108">
        <v>580.70000000000005</v>
      </c>
      <c r="G2108">
        <v>-39.632787135231297</v>
      </c>
      <c r="H2108">
        <v>-13.7192543557878</v>
      </c>
      <c r="I2108">
        <v>-23.544092405452201</v>
      </c>
      <c r="J2108">
        <v>-3.4893817507655198</v>
      </c>
      <c r="K2108">
        <v>582.78226879955105</v>
      </c>
      <c r="L2108">
        <v>615.42485294203698</v>
      </c>
      <c r="M2108">
        <v>49.055577409724698</v>
      </c>
      <c r="N2108">
        <v>0.72672471533824501</v>
      </c>
      <c r="O2108">
        <v>33.442397106939801</v>
      </c>
      <c r="P2108">
        <v>19.929781082197401</v>
      </c>
    </row>
    <row r="2109" spans="1:17" hidden="1" x14ac:dyDescent="0.3">
      <c r="A2109" t="s">
        <v>4375</v>
      </c>
      <c r="B2109" t="s">
        <v>4376</v>
      </c>
      <c r="C2109" t="str">
        <f>IFERROR(VLOOKUP(Table1[[#This Row],[Ticker]],[1]!Table1[[Symbol]:[Industry]],2,FALSE),"-")</f>
        <v>-</v>
      </c>
      <c r="D2109" t="s">
        <v>613</v>
      </c>
      <c r="E2109">
        <v>279.58181999999999</v>
      </c>
      <c r="F2109">
        <v>69.5</v>
      </c>
      <c r="G2109">
        <v>1.43521499239802</v>
      </c>
      <c r="H2109">
        <v>-6.2762787708286396</v>
      </c>
      <c r="I2109">
        <v>-0.33190740413254299</v>
      </c>
      <c r="J2109">
        <v>-1.2760403597389001</v>
      </c>
      <c r="K2109">
        <v>68.794597265287706</v>
      </c>
      <c r="L2109">
        <v>65.604844390068394</v>
      </c>
      <c r="M2109">
        <v>60.189004428611703</v>
      </c>
      <c r="N2109">
        <v>1.41813154701606</v>
      </c>
      <c r="O2109">
        <v>13.6690647482014</v>
      </c>
      <c r="P2109">
        <v>38.308457711442699</v>
      </c>
      <c r="Q2109">
        <v>8.0463616420107006E-2</v>
      </c>
    </row>
    <row r="2110" spans="1:17" hidden="1" x14ac:dyDescent="0.3">
      <c r="A2110" t="s">
        <v>4377</v>
      </c>
      <c r="B2110" t="s">
        <v>4378</v>
      </c>
      <c r="C2110" t="str">
        <f>IFERROR(VLOOKUP(Table1[[#This Row],[Ticker]],[1]!Table1[[Symbol]:[Industry]],2,FALSE),"-")</f>
        <v>-</v>
      </c>
      <c r="D2110" t="s">
        <v>930</v>
      </c>
      <c r="E2110">
        <v>279.05062500000003</v>
      </c>
      <c r="F2110">
        <v>279.75</v>
      </c>
      <c r="G2110">
        <v>42.936674174084601</v>
      </c>
      <c r="H2110">
        <v>-4.2507021364873996</v>
      </c>
      <c r="I2110">
        <v>47.224471968276397</v>
      </c>
      <c r="J2110">
        <v>-10.528112243661599</v>
      </c>
      <c r="K2110">
        <v>262.65837480254902</v>
      </c>
      <c r="L2110">
        <v>208.00867851155701</v>
      </c>
      <c r="M2110">
        <v>39.107169443143299</v>
      </c>
      <c r="N2110">
        <v>9.8155893859311297E-2</v>
      </c>
      <c r="O2110">
        <v>23.789097408400298</v>
      </c>
      <c r="P2110">
        <v>78.582827960421298</v>
      </c>
      <c r="Q2110">
        <v>7.5058321130357E-2</v>
      </c>
    </row>
    <row r="2111" spans="1:17" hidden="1" x14ac:dyDescent="0.3">
      <c r="A2111" t="s">
        <v>4379</v>
      </c>
      <c r="B2111" t="s">
        <v>4380</v>
      </c>
      <c r="C2111" t="str">
        <f>IFERROR(VLOOKUP(Table1[[#This Row],[Ticker]],[1]!Table1[[Symbol]:[Industry]],2,FALSE),"-")</f>
        <v>-</v>
      </c>
      <c r="E2111">
        <v>278.71875</v>
      </c>
      <c r="F2111">
        <v>1238.75</v>
      </c>
      <c r="G2111">
        <v>235.22704409172499</v>
      </c>
      <c r="H2111">
        <v>-14.2061372563909</v>
      </c>
      <c r="I2111">
        <v>23.743260240803199</v>
      </c>
      <c r="J2111">
        <v>-4.6268071557101003</v>
      </c>
      <c r="K2111">
        <v>1128.7047470946</v>
      </c>
      <c r="L2111">
        <v>827.54987999878699</v>
      </c>
      <c r="M2111">
        <v>49.521826738271898</v>
      </c>
      <c r="N2111">
        <v>0.74659685863874303</v>
      </c>
      <c r="O2111">
        <v>16.226034308778999</v>
      </c>
      <c r="P2111">
        <v>283.98946063236201</v>
      </c>
      <c r="Q2111">
        <v>0.19371950481571801</v>
      </c>
    </row>
    <row r="2112" spans="1:17" hidden="1" x14ac:dyDescent="0.3">
      <c r="A2112" t="s">
        <v>4381</v>
      </c>
      <c r="B2112" t="s">
        <v>4382</v>
      </c>
      <c r="C2112" t="str">
        <f>IFERROR(VLOOKUP(Table1[[#This Row],[Ticker]],[1]!Table1[[Symbol]:[Industry]],2,FALSE),"-")</f>
        <v>-</v>
      </c>
      <c r="D2112" t="s">
        <v>126</v>
      </c>
      <c r="E2112">
        <v>278.30591750000002</v>
      </c>
      <c r="F2112">
        <v>272.75</v>
      </c>
      <c r="G2112">
        <v>44.124684103187903</v>
      </c>
      <c r="H2112">
        <v>-13.3060430136108</v>
      </c>
      <c r="I2112">
        <v>58.846767875666899</v>
      </c>
      <c r="J2112">
        <v>-3.2355992846613302</v>
      </c>
      <c r="K2112">
        <v>274.534260775473</v>
      </c>
      <c r="L2112">
        <v>220.47965022265299</v>
      </c>
      <c r="M2112">
        <v>39.689128214770399</v>
      </c>
      <c r="N2112">
        <v>0.47299128268991197</v>
      </c>
      <c r="O2112">
        <v>25.1695692025664</v>
      </c>
      <c r="P2112">
        <v>173.982923154193</v>
      </c>
      <c r="Q2112">
        <v>0.13547163732098499</v>
      </c>
    </row>
    <row r="2113" spans="1:17" hidden="1" x14ac:dyDescent="0.3">
      <c r="A2113" t="s">
        <v>4383</v>
      </c>
      <c r="B2113" t="s">
        <v>4384</v>
      </c>
      <c r="C2113" t="str">
        <f>IFERROR(VLOOKUP(Table1[[#This Row],[Ticker]],[1]!Table1[[Symbol]:[Industry]],2,FALSE),"-")</f>
        <v>-</v>
      </c>
      <c r="D2113" t="s">
        <v>535</v>
      </c>
      <c r="E2113">
        <v>277.75</v>
      </c>
      <c r="F2113">
        <v>277.75</v>
      </c>
      <c r="G2113">
        <v>-20.343269385517999</v>
      </c>
      <c r="H2113">
        <v>-16.323081844703001</v>
      </c>
      <c r="I2113">
        <v>9.8340579681360296</v>
      </c>
      <c r="J2113">
        <v>-6.7321565844314701</v>
      </c>
      <c r="K2113">
        <v>302.32272253936901</v>
      </c>
      <c r="L2113">
        <v>288.05098243197199</v>
      </c>
      <c r="M2113">
        <v>30.312446610096799</v>
      </c>
      <c r="N2113">
        <v>0.57442950708225604</v>
      </c>
      <c r="O2113">
        <v>34.401440144014401</v>
      </c>
      <c r="P2113">
        <v>35.355750487329402</v>
      </c>
      <c r="Q2113">
        <v>0.130532515247025</v>
      </c>
    </row>
    <row r="2114" spans="1:17" hidden="1" x14ac:dyDescent="0.3">
      <c r="A2114" t="s">
        <v>4385</v>
      </c>
      <c r="B2114" t="s">
        <v>4386</v>
      </c>
      <c r="C2114" t="str">
        <f>IFERROR(VLOOKUP(Table1[[#This Row],[Ticker]],[1]!Table1[[Symbol]:[Industry]],2,FALSE),"-")</f>
        <v>-</v>
      </c>
      <c r="D2114" t="s">
        <v>286</v>
      </c>
      <c r="E2114">
        <v>277.14020054999997</v>
      </c>
      <c r="F2114">
        <v>39.299999999999997</v>
      </c>
      <c r="G2114">
        <v>-7.9696092311927398</v>
      </c>
      <c r="H2114">
        <v>-21.1344325700078</v>
      </c>
      <c r="I2114">
        <v>-30.044004800421401</v>
      </c>
      <c r="J2114">
        <v>-2.1679836262983398</v>
      </c>
      <c r="K2114">
        <v>43.252738587228897</v>
      </c>
      <c r="L2114">
        <v>44.765337628126098</v>
      </c>
      <c r="M2114">
        <v>40.432517568825801</v>
      </c>
      <c r="N2114">
        <v>1.1963347018241799</v>
      </c>
      <c r="O2114">
        <v>68.676844783714998</v>
      </c>
      <c r="P2114">
        <v>65.682967959527801</v>
      </c>
      <c r="Q2114">
        <v>7.7715818031145995E-2</v>
      </c>
    </row>
    <row r="2115" spans="1:17" hidden="1" x14ac:dyDescent="0.3">
      <c r="A2115" t="s">
        <v>4387</v>
      </c>
      <c r="B2115" t="s">
        <v>4388</v>
      </c>
      <c r="C2115" t="str">
        <f>IFERROR(VLOOKUP(Table1[[#This Row],[Ticker]],[1]!Table1[[Symbol]:[Industry]],2,FALSE),"-")</f>
        <v>-</v>
      </c>
      <c r="D2115" t="s">
        <v>46</v>
      </c>
      <c r="E2115">
        <v>277.10039039999998</v>
      </c>
      <c r="F2115">
        <v>38.200000000000003</v>
      </c>
      <c r="G2115">
        <v>-61.701730918985298</v>
      </c>
      <c r="H2115">
        <v>-9.7179618594989492</v>
      </c>
      <c r="I2115">
        <v>-69.674533591863593</v>
      </c>
      <c r="J2115">
        <v>-1.22061520524571</v>
      </c>
      <c r="K2115">
        <v>41.844369710692902</v>
      </c>
      <c r="L2115">
        <v>58.055470283912797</v>
      </c>
      <c r="M2115">
        <v>45.107583643660902</v>
      </c>
      <c r="N2115">
        <v>0.41988243424084298</v>
      </c>
      <c r="O2115">
        <v>212.82722513089001</v>
      </c>
      <c r="P2115">
        <v>15.4078549848942</v>
      </c>
      <c r="Q2115">
        <v>-3.0693872919318001E-2</v>
      </c>
    </row>
    <row r="2116" spans="1:17" hidden="1" x14ac:dyDescent="0.3">
      <c r="A2116" t="s">
        <v>4389</v>
      </c>
      <c r="B2116" t="s">
        <v>4390</v>
      </c>
      <c r="C2116" t="str">
        <f>IFERROR(VLOOKUP(Table1[[#This Row],[Ticker]],[1]!Table1[[Symbol]:[Industry]],2,FALSE),"-")</f>
        <v>-</v>
      </c>
      <c r="D2116" t="s">
        <v>46</v>
      </c>
      <c r="E2116">
        <v>276.875</v>
      </c>
      <c r="F2116">
        <v>221.5</v>
      </c>
      <c r="G2116">
        <v>59.840566361552497</v>
      </c>
      <c r="H2116">
        <v>19.6673624935673</v>
      </c>
      <c r="I2116">
        <v>30.789799590484801</v>
      </c>
      <c r="J2116">
        <v>-2.6246046308645501</v>
      </c>
      <c r="K2116">
        <v>191.270209379297</v>
      </c>
      <c r="L2116">
        <v>161.85887755288499</v>
      </c>
      <c r="M2116">
        <v>64.081024981116499</v>
      </c>
      <c r="N2116">
        <v>0.99326633646278795</v>
      </c>
      <c r="O2116">
        <v>14.9887133182844</v>
      </c>
      <c r="P2116">
        <v>121.389305347326</v>
      </c>
      <c r="Q2116">
        <v>0.17757368877159099</v>
      </c>
    </row>
    <row r="2117" spans="1:17" hidden="1" x14ac:dyDescent="0.3">
      <c r="A2117" t="s">
        <v>4391</v>
      </c>
      <c r="B2117" t="s">
        <v>4392</v>
      </c>
      <c r="C2117" t="str">
        <f>IFERROR(VLOOKUP(Table1[[#This Row],[Ticker]],[1]!Table1[[Symbol]:[Industry]],2,FALSE),"-")</f>
        <v>-</v>
      </c>
      <c r="D2117" t="s">
        <v>998</v>
      </c>
      <c r="E2117">
        <v>276.85429060199999</v>
      </c>
      <c r="F2117">
        <v>12.31</v>
      </c>
      <c r="G2117">
        <v>18.266110886667299</v>
      </c>
      <c r="H2117">
        <v>-8.1324125345541507</v>
      </c>
      <c r="I2117">
        <v>-5.9260525347694202</v>
      </c>
      <c r="J2117">
        <v>-3.5323495974058998</v>
      </c>
      <c r="K2117">
        <v>12.655489730577401</v>
      </c>
      <c r="L2117">
        <v>12.324535170215899</v>
      </c>
      <c r="M2117">
        <v>47.467073724951703</v>
      </c>
      <c r="N2117">
        <v>0.81162129379907699</v>
      </c>
      <c r="O2117">
        <v>51.909017059301299</v>
      </c>
      <c r="P2117">
        <v>55.8227848101265</v>
      </c>
      <c r="Q2117">
        <v>2.8802084050790999E-2</v>
      </c>
    </row>
    <row r="2118" spans="1:17" hidden="1" x14ac:dyDescent="0.3">
      <c r="A2118" t="s">
        <v>4393</v>
      </c>
      <c r="B2118" t="s">
        <v>4394</v>
      </c>
      <c r="C2118" t="str">
        <f>IFERROR(VLOOKUP(Table1[[#This Row],[Ticker]],[1]!Table1[[Symbol]:[Industry]],2,FALSE),"-")</f>
        <v>-</v>
      </c>
      <c r="D2118" t="s">
        <v>249</v>
      </c>
      <c r="E2118">
        <v>276.703242015</v>
      </c>
      <c r="F2118">
        <v>26.49</v>
      </c>
      <c r="G2118">
        <v>21.019183146211802</v>
      </c>
      <c r="H2118">
        <v>-5.0160063763686997</v>
      </c>
      <c r="I2118">
        <v>-14.9603166489018</v>
      </c>
      <c r="J2118">
        <v>-8.2381590648948304</v>
      </c>
      <c r="K2118">
        <v>26.182017768971999</v>
      </c>
      <c r="L2118">
        <v>25.5447926793771</v>
      </c>
      <c r="M2118">
        <v>45.650464414600698</v>
      </c>
      <c r="N2118">
        <v>2.5085550543380499</v>
      </c>
      <c r="O2118">
        <v>42.884107210267999</v>
      </c>
      <c r="P2118">
        <v>52.680115273775101</v>
      </c>
      <c r="Q2118">
        <v>-1.3173537221875E-2</v>
      </c>
    </row>
    <row r="2119" spans="1:17" hidden="1" x14ac:dyDescent="0.3">
      <c r="A2119" t="s">
        <v>4395</v>
      </c>
      <c r="B2119" t="s">
        <v>4396</v>
      </c>
      <c r="C2119" t="str">
        <f>IFERROR(VLOOKUP(Table1[[#This Row],[Ticker]],[1]!Table1[[Symbol]:[Industry]],2,FALSE),"-")</f>
        <v>-</v>
      </c>
      <c r="E2119">
        <v>276.31958608000002</v>
      </c>
      <c r="F2119">
        <v>113.11</v>
      </c>
      <c r="G2119">
        <v>-21.563452127622199</v>
      </c>
      <c r="H2119">
        <v>9.5933922138770195E-2</v>
      </c>
      <c r="I2119">
        <v>-5.2541200355993398</v>
      </c>
      <c r="J2119">
        <v>2.8320163737016602</v>
      </c>
      <c r="M2119">
        <v>100</v>
      </c>
      <c r="O2119">
        <v>0</v>
      </c>
      <c r="P2119">
        <v>10.243664717348899</v>
      </c>
    </row>
    <row r="2120" spans="1:17" hidden="1" x14ac:dyDescent="0.3">
      <c r="A2120" t="s">
        <v>4397</v>
      </c>
      <c r="B2120" t="s">
        <v>4398</v>
      </c>
      <c r="C2120" t="str">
        <f>IFERROR(VLOOKUP(Table1[[#This Row],[Ticker]],[1]!Table1[[Symbol]:[Industry]],2,FALSE),"-")</f>
        <v>-</v>
      </c>
      <c r="E2120">
        <v>276.02241299999997</v>
      </c>
      <c r="F2120">
        <v>906</v>
      </c>
      <c r="G2120">
        <v>864.14788491940703</v>
      </c>
      <c r="H2120">
        <v>26.115502838758101</v>
      </c>
      <c r="I2120">
        <v>880.45721701142998</v>
      </c>
      <c r="J2120">
        <v>-4.1933269272897897</v>
      </c>
      <c r="K2120">
        <v>720.53346473264401</v>
      </c>
      <c r="M2120">
        <v>55.220388104804499</v>
      </c>
      <c r="N2120">
        <v>1.43685500947286</v>
      </c>
      <c r="O2120">
        <v>8.0573951434878595</v>
      </c>
      <c r="P2120">
        <v>940.183696900114</v>
      </c>
    </row>
    <row r="2121" spans="1:17" hidden="1" x14ac:dyDescent="0.3">
      <c r="A2121" t="s">
        <v>4399</v>
      </c>
      <c r="B2121" t="s">
        <v>4400</v>
      </c>
      <c r="C2121" t="str">
        <f>IFERROR(VLOOKUP(Table1[[#This Row],[Ticker]],[1]!Table1[[Symbol]:[Industry]],2,FALSE),"-")</f>
        <v>-</v>
      </c>
      <c r="D2121" t="s">
        <v>46</v>
      </c>
      <c r="E2121">
        <v>275.58523911999998</v>
      </c>
      <c r="F2121">
        <v>55.4</v>
      </c>
      <c r="G2121">
        <v>44.993079341189897</v>
      </c>
      <c r="H2121">
        <v>-5.8564470302421903</v>
      </c>
      <c r="I2121">
        <v>0.80163732383156705</v>
      </c>
      <c r="J2121">
        <v>-11.7332010176026</v>
      </c>
      <c r="K2121">
        <v>53.330299654943097</v>
      </c>
      <c r="L2121">
        <v>42.948426202745203</v>
      </c>
      <c r="M2121">
        <v>56.644401219913</v>
      </c>
      <c r="N2121">
        <v>1.07472178060413</v>
      </c>
      <c r="O2121">
        <v>20.938628158844701</v>
      </c>
      <c r="P2121">
        <v>118.874773139745</v>
      </c>
      <c r="Q2121">
        <v>0.168471907847108</v>
      </c>
    </row>
    <row r="2122" spans="1:17" hidden="1" x14ac:dyDescent="0.3">
      <c r="A2122" t="s">
        <v>4401</v>
      </c>
      <c r="B2122" t="s">
        <v>4402</v>
      </c>
      <c r="C2122" t="str">
        <f>IFERROR(VLOOKUP(Table1[[#This Row],[Ticker]],[1]!Table1[[Symbol]:[Industry]],2,FALSE),"-")</f>
        <v>-</v>
      </c>
      <c r="E2122">
        <v>275.47318200000001</v>
      </c>
      <c r="F2122">
        <v>18.649999999999999</v>
      </c>
      <c r="G2122">
        <v>-59.125567736001202</v>
      </c>
      <c r="H2122">
        <v>-9.1145923936507103</v>
      </c>
      <c r="I2122">
        <v>-13.715995335765999</v>
      </c>
      <c r="J2122">
        <v>-7.5733890317037398</v>
      </c>
      <c r="K2122">
        <v>18.6239394407642</v>
      </c>
      <c r="L2122">
        <v>19.406669792879399</v>
      </c>
      <c r="M2122">
        <v>53.5204997210854</v>
      </c>
      <c r="N2122">
        <v>0.23499112733065</v>
      </c>
      <c r="O2122">
        <v>73.941018766756002</v>
      </c>
      <c r="P2122">
        <v>32.269503546099202</v>
      </c>
      <c r="Q2122">
        <v>0.21234963322494599</v>
      </c>
    </row>
    <row r="2123" spans="1:17" hidden="1" x14ac:dyDescent="0.3">
      <c r="A2123" t="s">
        <v>4403</v>
      </c>
      <c r="B2123" t="s">
        <v>4404</v>
      </c>
      <c r="C2123" t="str">
        <f>IFERROR(VLOOKUP(Table1[[#This Row],[Ticker]],[1]!Table1[[Symbol]:[Industry]],2,FALSE),"-")</f>
        <v>-</v>
      </c>
      <c r="D2123" t="s">
        <v>197</v>
      </c>
      <c r="E2123">
        <v>275.42291499999999</v>
      </c>
      <c r="F2123">
        <v>712.7</v>
      </c>
      <c r="G2123">
        <v>-17.7565636285245</v>
      </c>
      <c r="H2123">
        <v>-11.596979463687999</v>
      </c>
      <c r="I2123">
        <v>-9.3419558936436502</v>
      </c>
      <c r="J2123">
        <v>-2.0271385558757999</v>
      </c>
      <c r="K2123">
        <v>726.38113361710202</v>
      </c>
      <c r="L2123">
        <v>727.83082425956002</v>
      </c>
      <c r="M2123">
        <v>45.755524426098603</v>
      </c>
      <c r="N2123">
        <v>1.04575009214891</v>
      </c>
      <c r="O2123">
        <v>26.1400308685281</v>
      </c>
      <c r="P2123">
        <v>17.413509060955501</v>
      </c>
      <c r="Q2123">
        <v>2.1027143775532001E-2</v>
      </c>
    </row>
    <row r="2124" spans="1:17" hidden="1" x14ac:dyDescent="0.3">
      <c r="A2124" t="s">
        <v>4405</v>
      </c>
      <c r="B2124" t="s">
        <v>4406</v>
      </c>
      <c r="C2124" t="str">
        <f>IFERROR(VLOOKUP(Table1[[#This Row],[Ticker]],[1]!Table1[[Symbol]:[Industry]],2,FALSE),"-")</f>
        <v>-</v>
      </c>
      <c r="D2124" t="s">
        <v>98</v>
      </c>
      <c r="E2124">
        <v>274.66970201999999</v>
      </c>
      <c r="F2124">
        <v>25.59</v>
      </c>
      <c r="G2124">
        <v>120.688958286496</v>
      </c>
      <c r="H2124">
        <v>10.006648207853001</v>
      </c>
      <c r="I2124">
        <v>16.122283937295801</v>
      </c>
      <c r="J2124">
        <v>-5.6912220071079398</v>
      </c>
      <c r="K2124">
        <v>23.591456144015599</v>
      </c>
      <c r="L2124">
        <v>21.1881185013943</v>
      </c>
      <c r="M2124">
        <v>55.294973909971503</v>
      </c>
      <c r="N2124">
        <v>2.3332044538522099</v>
      </c>
      <c r="O2124">
        <v>29.738178976162501</v>
      </c>
      <c r="P2124">
        <v>158.48484848484799</v>
      </c>
      <c r="Q2124">
        <v>9.9105339849130003E-2</v>
      </c>
    </row>
    <row r="2125" spans="1:17" hidden="1" x14ac:dyDescent="0.3">
      <c r="A2125" t="s">
        <v>4407</v>
      </c>
      <c r="B2125" t="s">
        <v>4408</v>
      </c>
      <c r="C2125" t="str">
        <f>IFERROR(VLOOKUP(Table1[[#This Row],[Ticker]],[1]!Table1[[Symbol]:[Industry]],2,FALSE),"-")</f>
        <v>-</v>
      </c>
      <c r="D2125" t="s">
        <v>21</v>
      </c>
      <c r="E2125">
        <v>274.633841862</v>
      </c>
      <c r="F2125">
        <v>185.4</v>
      </c>
      <c r="G2125">
        <v>142.528212824684</v>
      </c>
      <c r="H2125">
        <v>4.0765865354797803</v>
      </c>
      <c r="I2125">
        <v>-8.2959280607896506</v>
      </c>
      <c r="J2125">
        <v>-1.18328920266569</v>
      </c>
      <c r="K2125">
        <v>173.89620242943201</v>
      </c>
      <c r="L2125">
        <v>157.036682851877</v>
      </c>
      <c r="M2125">
        <v>67.165508125952996</v>
      </c>
      <c r="N2125">
        <v>1.4949540748358101</v>
      </c>
      <c r="O2125">
        <v>20.091693635382899</v>
      </c>
      <c r="P2125">
        <v>180.90909090909</v>
      </c>
      <c r="Q2125">
        <v>9.3782142734641999E-2</v>
      </c>
    </row>
    <row r="2126" spans="1:17" hidden="1" x14ac:dyDescent="0.3">
      <c r="A2126" t="s">
        <v>4409</v>
      </c>
      <c r="B2126" t="s">
        <v>4410</v>
      </c>
      <c r="C2126" t="str">
        <f>IFERROR(VLOOKUP(Table1[[#This Row],[Ticker]],[1]!Table1[[Symbol]:[Industry]],2,FALSE),"-")</f>
        <v>-</v>
      </c>
      <c r="D2126" t="s">
        <v>140</v>
      </c>
      <c r="E2126">
        <v>273.731281056</v>
      </c>
      <c r="F2126">
        <v>135.18</v>
      </c>
      <c r="G2126">
        <v>135.67342531583299</v>
      </c>
      <c r="H2126">
        <v>64.205690019699702</v>
      </c>
      <c r="I2126">
        <v>88.399966469203207</v>
      </c>
      <c r="J2126">
        <v>7.8875719292572004</v>
      </c>
      <c r="K2126">
        <v>95.834924055185098</v>
      </c>
      <c r="L2126">
        <v>72.2163498323536</v>
      </c>
      <c r="M2126">
        <v>66.347762580019804</v>
      </c>
      <c r="N2126">
        <v>1.9311772869674499</v>
      </c>
      <c r="O2126">
        <v>18.567835478620999</v>
      </c>
      <c r="P2126">
        <v>229.305724725944</v>
      </c>
      <c r="Q2126">
        <v>0.124511456425457</v>
      </c>
    </row>
    <row r="2127" spans="1:17" hidden="1" x14ac:dyDescent="0.3">
      <c r="A2127" t="s">
        <v>4411</v>
      </c>
      <c r="B2127" t="s">
        <v>4412</v>
      </c>
      <c r="C2127" t="str">
        <f>IFERROR(VLOOKUP(Table1[[#This Row],[Ticker]],[1]!Table1[[Symbol]:[Industry]],2,FALSE),"-")</f>
        <v>-</v>
      </c>
      <c r="D2127" t="s">
        <v>49</v>
      </c>
      <c r="E2127">
        <v>273.34047399999997</v>
      </c>
      <c r="F2127">
        <v>1.58</v>
      </c>
      <c r="G2127">
        <v>-37.140327410213303</v>
      </c>
      <c r="H2127">
        <v>-8.6540660778612395</v>
      </c>
      <c r="I2127">
        <v>-50.625444923640501</v>
      </c>
      <c r="J2127">
        <v>-2.1679836262983398</v>
      </c>
      <c r="K2127">
        <v>1.6834251742940001</v>
      </c>
      <c r="L2127">
        <v>1.9396794794772301</v>
      </c>
      <c r="M2127">
        <v>63.382873876707301</v>
      </c>
      <c r="N2127">
        <v>1.0925701945958499</v>
      </c>
      <c r="O2127">
        <v>122.784810126582</v>
      </c>
      <c r="P2127">
        <v>36.089577950043001</v>
      </c>
    </row>
    <row r="2128" spans="1:17" hidden="1" x14ac:dyDescent="0.3">
      <c r="A2128" t="s">
        <v>4413</v>
      </c>
      <c r="B2128" t="s">
        <v>4414</v>
      </c>
      <c r="C2128" t="str">
        <f>IFERROR(VLOOKUP(Table1[[#This Row],[Ticker]],[1]!Table1[[Symbol]:[Industry]],2,FALSE),"-")</f>
        <v>-</v>
      </c>
      <c r="D2128" t="s">
        <v>998</v>
      </c>
      <c r="E2128">
        <v>273.10759999999999</v>
      </c>
      <c r="F2128">
        <v>199</v>
      </c>
      <c r="G2128">
        <v>25.061629093950199</v>
      </c>
      <c r="H2128">
        <v>35.952098305700403</v>
      </c>
      <c r="I2128">
        <v>41.370961185973101</v>
      </c>
      <c r="J2128">
        <v>-15.395831727564101</v>
      </c>
      <c r="K2128">
        <v>165.62423401354999</v>
      </c>
      <c r="M2128">
        <v>52.842585407641202</v>
      </c>
      <c r="N2128">
        <v>1.8918888764922399</v>
      </c>
      <c r="O2128">
        <v>24.170854271356699</v>
      </c>
      <c r="P2128">
        <v>72.893136403127698</v>
      </c>
    </row>
    <row r="2129" spans="1:17" hidden="1" x14ac:dyDescent="0.3">
      <c r="A2129" t="s">
        <v>4415</v>
      </c>
      <c r="B2129" t="s">
        <v>4416</v>
      </c>
      <c r="C2129" t="str">
        <f>IFERROR(VLOOKUP(Table1[[#This Row],[Ticker]],[1]!Table1[[Symbol]:[Industry]],2,FALSE),"-")</f>
        <v>-</v>
      </c>
      <c r="D2129" t="s">
        <v>148</v>
      </c>
      <c r="E2129">
        <v>271.72818585499999</v>
      </c>
      <c r="F2129">
        <v>259.45</v>
      </c>
      <c r="G2129">
        <v>-9.2123258068703393</v>
      </c>
      <c r="H2129">
        <v>-8.3549009572675494</v>
      </c>
      <c r="I2129">
        <v>-18.439876949705798</v>
      </c>
      <c r="J2129">
        <v>-2.64608651403978</v>
      </c>
      <c r="K2129">
        <v>264.19593825831998</v>
      </c>
      <c r="L2129">
        <v>259.13989613372001</v>
      </c>
      <c r="M2129">
        <v>33.9381876683846</v>
      </c>
      <c r="N2129">
        <v>0.77291727289844403</v>
      </c>
      <c r="O2129">
        <v>25.804586625553998</v>
      </c>
      <c r="P2129">
        <v>20.6183170618317</v>
      </c>
      <c r="Q2129">
        <v>0.101800907210844</v>
      </c>
    </row>
    <row r="2130" spans="1:17" hidden="1" x14ac:dyDescent="0.3">
      <c r="A2130" t="s">
        <v>4417</v>
      </c>
      <c r="B2130" t="s">
        <v>4418</v>
      </c>
      <c r="C2130" t="str">
        <f>IFERROR(VLOOKUP(Table1[[#This Row],[Ticker]],[1]!Table1[[Symbol]:[Industry]],2,FALSE),"-")</f>
        <v>-</v>
      </c>
      <c r="D2130" t="s">
        <v>613</v>
      </c>
      <c r="E2130">
        <v>271.51070605000001</v>
      </c>
      <c r="F2130">
        <v>31.7</v>
      </c>
      <c r="G2130">
        <v>-16.868837210218398</v>
      </c>
      <c r="H2130">
        <v>-10.6692963898968</v>
      </c>
      <c r="I2130">
        <v>-0.93774160548830199</v>
      </c>
      <c r="J2130">
        <v>-5.28439059238449</v>
      </c>
      <c r="K2130">
        <v>33.104134715945001</v>
      </c>
      <c r="L2130">
        <v>32.725100503012001</v>
      </c>
      <c r="M2130">
        <v>47.1039470026492</v>
      </c>
      <c r="N2130">
        <v>0.83125291428432801</v>
      </c>
      <c r="O2130">
        <v>42.586750788643499</v>
      </c>
      <c r="P2130">
        <v>29.918032786885199</v>
      </c>
      <c r="Q2130">
        <v>-4.9344347995139998E-3</v>
      </c>
    </row>
    <row r="2131" spans="1:17" hidden="1" x14ac:dyDescent="0.3">
      <c r="A2131" t="s">
        <v>4419</v>
      </c>
      <c r="B2131" t="s">
        <v>4420</v>
      </c>
      <c r="C2131" t="str">
        <f>IFERROR(VLOOKUP(Table1[[#This Row],[Ticker]],[1]!Table1[[Symbol]:[Industry]],2,FALSE),"-")</f>
        <v>-</v>
      </c>
      <c r="D2131" t="s">
        <v>132</v>
      </c>
      <c r="E2131">
        <v>271.50284699999997</v>
      </c>
      <c r="F2131">
        <v>34.65</v>
      </c>
      <c r="G2131">
        <v>527.21616638056298</v>
      </c>
      <c r="H2131">
        <v>6.5057699877125197</v>
      </c>
      <c r="I2131">
        <v>121.679624410298</v>
      </c>
      <c r="J2131">
        <v>-2.2561929764894599</v>
      </c>
      <c r="K2131">
        <v>30.898319850578101</v>
      </c>
      <c r="L2131">
        <v>22.6260156263629</v>
      </c>
      <c r="M2131">
        <v>69.401168536909395</v>
      </c>
      <c r="N2131">
        <v>0.380720131894346</v>
      </c>
      <c r="O2131">
        <v>5.9740259740259596</v>
      </c>
      <c r="P2131">
        <v>809.44881889763701</v>
      </c>
      <c r="Q2131">
        <v>0.26948535126238998</v>
      </c>
    </row>
    <row r="2132" spans="1:17" hidden="1" x14ac:dyDescent="0.3">
      <c r="A2132" t="s">
        <v>4421</v>
      </c>
      <c r="B2132" t="s">
        <v>4422</v>
      </c>
      <c r="C2132" t="str">
        <f>IFERROR(VLOOKUP(Table1[[#This Row],[Ticker]],[1]!Table1[[Symbol]:[Industry]],2,FALSE),"-")</f>
        <v>-</v>
      </c>
      <c r="D2132" t="s">
        <v>1657</v>
      </c>
      <c r="E2132">
        <v>271.04520022999998</v>
      </c>
      <c r="F2132">
        <v>246.85</v>
      </c>
      <c r="G2132">
        <v>-10.6653997457546</v>
      </c>
      <c r="H2132">
        <v>-13.075707868905999</v>
      </c>
      <c r="I2132">
        <v>-1.43168793186225</v>
      </c>
      <c r="J2132">
        <v>-8.4156026739173893</v>
      </c>
      <c r="K2132">
        <v>269.98369627979201</v>
      </c>
      <c r="L2132">
        <v>257.523198121316</v>
      </c>
      <c r="M2132">
        <v>40.5144501040009</v>
      </c>
      <c r="N2132">
        <v>0.83777609425203003</v>
      </c>
      <c r="O2132">
        <v>48.713793801903897</v>
      </c>
      <c r="P2132">
        <v>22.202970297029601</v>
      </c>
      <c r="Q2132">
        <v>7.7905044068072998E-2</v>
      </c>
    </row>
    <row r="2133" spans="1:17" hidden="1" x14ac:dyDescent="0.3">
      <c r="A2133" t="s">
        <v>4423</v>
      </c>
      <c r="B2133" t="s">
        <v>4424</v>
      </c>
      <c r="C2133" t="str">
        <f>IFERROR(VLOOKUP(Table1[[#This Row],[Ticker]],[1]!Table1[[Symbol]:[Industry]],2,FALSE),"-")</f>
        <v>-</v>
      </c>
      <c r="D2133" t="s">
        <v>613</v>
      </c>
      <c r="E2133">
        <v>270.99920300999997</v>
      </c>
      <c r="F2133">
        <v>9.93</v>
      </c>
      <c r="G2133">
        <v>64.704717397232599</v>
      </c>
      <c r="H2133">
        <v>-3.3576743252839099</v>
      </c>
      <c r="I2133">
        <v>65.348730543052795</v>
      </c>
      <c r="J2133">
        <v>-6.1640849908207596</v>
      </c>
      <c r="K2133">
        <v>9.5958430883527797</v>
      </c>
      <c r="L2133">
        <v>7.5455483234998999</v>
      </c>
      <c r="M2133">
        <v>43.057124656890203</v>
      </c>
      <c r="N2133">
        <v>1.2724531160680601</v>
      </c>
      <c r="O2133">
        <v>23.867069486404802</v>
      </c>
      <c r="P2133">
        <v>103.06748466257601</v>
      </c>
      <c r="Q2133">
        <v>0.12858222166708999</v>
      </c>
    </row>
    <row r="2134" spans="1:17" hidden="1" x14ac:dyDescent="0.3">
      <c r="A2134" t="s">
        <v>4425</v>
      </c>
      <c r="B2134" t="s">
        <v>4426</v>
      </c>
      <c r="C2134" t="str">
        <f>IFERROR(VLOOKUP(Table1[[#This Row],[Ticker]],[1]!Table1[[Symbol]:[Industry]],2,FALSE),"-")</f>
        <v>-</v>
      </c>
      <c r="D2134" t="s">
        <v>535</v>
      </c>
      <c r="E2134">
        <v>269.88729975000001</v>
      </c>
      <c r="F2134">
        <v>327.14999999999998</v>
      </c>
      <c r="G2134">
        <v>381.43947588484002</v>
      </c>
      <c r="H2134">
        <v>22.309797948038501</v>
      </c>
      <c r="I2134">
        <v>116.46709028210201</v>
      </c>
      <c r="J2134">
        <v>-2.4367205626972601</v>
      </c>
      <c r="K2134">
        <v>270.82536653208399</v>
      </c>
      <c r="L2134">
        <v>195.382371670574</v>
      </c>
      <c r="M2134">
        <v>70.989952931696294</v>
      </c>
      <c r="N2134">
        <v>2.09216979499246</v>
      </c>
      <c r="O2134">
        <v>11.1111111111111</v>
      </c>
      <c r="P2134">
        <v>463.56589147286797</v>
      </c>
      <c r="Q2134">
        <v>0.19298374696409601</v>
      </c>
    </row>
    <row r="2135" spans="1:17" hidden="1" x14ac:dyDescent="0.3">
      <c r="A2135" t="s">
        <v>4427</v>
      </c>
      <c r="B2135" t="s">
        <v>4428</v>
      </c>
      <c r="C2135" t="str">
        <f>IFERROR(VLOOKUP(Table1[[#This Row],[Ticker]],[1]!Table1[[Symbol]:[Industry]],2,FALSE),"-")</f>
        <v>-</v>
      </c>
      <c r="D2135" t="s">
        <v>381</v>
      </c>
      <c r="E2135">
        <v>269.886708</v>
      </c>
      <c r="F2135">
        <v>235.38</v>
      </c>
      <c r="G2135">
        <v>3.9916663334716498</v>
      </c>
      <c r="H2135">
        <v>-5.1346647474843001</v>
      </c>
      <c r="I2135">
        <v>5.5030815039798302</v>
      </c>
      <c r="J2135">
        <v>-4.3335776426490202</v>
      </c>
      <c r="K2135">
        <v>223.287881957179</v>
      </c>
      <c r="L2135">
        <v>205.319681609367</v>
      </c>
      <c r="M2135">
        <v>62.230729284432996</v>
      </c>
      <c r="N2135">
        <v>3.4136944383730401</v>
      </c>
      <c r="O2135">
        <v>12.583906873990999</v>
      </c>
      <c r="P2135">
        <v>51.858064516128998</v>
      </c>
      <c r="Q2135">
        <v>0.11302061277466401</v>
      </c>
    </row>
    <row r="2136" spans="1:17" hidden="1" x14ac:dyDescent="0.3">
      <c r="A2136" t="s">
        <v>4429</v>
      </c>
      <c r="B2136" t="s">
        <v>4430</v>
      </c>
      <c r="C2136" t="str">
        <f>IFERROR(VLOOKUP(Table1[[#This Row],[Ticker]],[1]!Table1[[Symbol]:[Industry]],2,FALSE),"-")</f>
        <v>-</v>
      </c>
      <c r="D2136" t="s">
        <v>21</v>
      </c>
      <c r="E2136">
        <v>269.20670824000001</v>
      </c>
      <c r="F2136">
        <v>111.35</v>
      </c>
      <c r="G2136">
        <v>-1.16327438095324</v>
      </c>
      <c r="H2136">
        <v>-2.4310444951274199</v>
      </c>
      <c r="I2136">
        <v>-4.0082238245447899</v>
      </c>
      <c r="J2136">
        <v>-0.42691219772691202</v>
      </c>
      <c r="K2136">
        <v>111.416204782854</v>
      </c>
      <c r="L2136">
        <v>103.417737257635</v>
      </c>
      <c r="M2136">
        <v>44.787520328614299</v>
      </c>
      <c r="N2136">
        <v>1.7867896546920601</v>
      </c>
      <c r="O2136">
        <v>17.5123484508307</v>
      </c>
      <c r="P2136">
        <v>35.462287104622803</v>
      </c>
      <c r="Q2136">
        <v>0.103616174517216</v>
      </c>
    </row>
    <row r="2137" spans="1:17" hidden="1" x14ac:dyDescent="0.3">
      <c r="A2137" t="s">
        <v>4431</v>
      </c>
      <c r="B2137" t="s">
        <v>4432</v>
      </c>
      <c r="C2137" t="str">
        <f>IFERROR(VLOOKUP(Table1[[#This Row],[Ticker]],[1]!Table1[[Symbol]:[Industry]],2,FALSE),"-")</f>
        <v>-</v>
      </c>
      <c r="D2137" t="s">
        <v>62</v>
      </c>
      <c r="E2137">
        <v>268.90470575000001</v>
      </c>
      <c r="F2137">
        <v>268.89999999999998</v>
      </c>
      <c r="G2137">
        <v>-53.595812230157698</v>
      </c>
      <c r="H2137">
        <v>-4.7761187190602996</v>
      </c>
      <c r="I2137">
        <v>-47.318060690036802</v>
      </c>
      <c r="J2137">
        <v>-4.3465550548697802</v>
      </c>
      <c r="K2137">
        <v>279.32683123657199</v>
      </c>
      <c r="L2137">
        <v>332.27191664741503</v>
      </c>
      <c r="M2137">
        <v>37.144977878432101</v>
      </c>
      <c r="N2137">
        <v>0.70715780318236898</v>
      </c>
      <c r="O2137">
        <v>74.339903309780595</v>
      </c>
      <c r="P2137">
        <v>12.0416666666666</v>
      </c>
      <c r="Q2137">
        <v>-0.16216054382873801</v>
      </c>
    </row>
    <row r="2138" spans="1:17" hidden="1" x14ac:dyDescent="0.3">
      <c r="A2138" t="s">
        <v>4433</v>
      </c>
      <c r="B2138" t="s">
        <v>4434</v>
      </c>
      <c r="C2138" t="str">
        <f>IFERROR(VLOOKUP(Table1[[#This Row],[Ticker]],[1]!Table1[[Symbol]:[Industry]],2,FALSE),"-")</f>
        <v>-</v>
      </c>
      <c r="D2138" t="s">
        <v>286</v>
      </c>
      <c r="E2138">
        <v>268.785265092999</v>
      </c>
      <c r="F2138">
        <v>138.16999999999999</v>
      </c>
      <c r="G2138">
        <v>-48.451143793610598</v>
      </c>
      <c r="H2138">
        <v>-5.6234905382928897</v>
      </c>
      <c r="I2138">
        <v>-51.150567185854598</v>
      </c>
      <c r="J2138">
        <v>-3.1722877869870101</v>
      </c>
      <c r="K2138">
        <v>140.33870249604399</v>
      </c>
      <c r="L2138">
        <v>150.89396958325599</v>
      </c>
      <c r="M2138">
        <v>46.196716604266904</v>
      </c>
      <c r="N2138">
        <v>0.17342159941193699</v>
      </c>
      <c r="O2138">
        <v>72.939132952160307</v>
      </c>
      <c r="P2138">
        <v>26.9361506660541</v>
      </c>
      <c r="Q2138">
        <v>3.5779189755208003E-2</v>
      </c>
    </row>
    <row r="2139" spans="1:17" hidden="1" x14ac:dyDescent="0.3">
      <c r="A2139" t="s">
        <v>4435</v>
      </c>
      <c r="B2139" t="s">
        <v>4436</v>
      </c>
      <c r="C2139" t="str">
        <f>IFERROR(VLOOKUP(Table1[[#This Row],[Ticker]],[1]!Table1[[Symbol]:[Industry]],2,FALSE),"-")</f>
        <v>-</v>
      </c>
      <c r="E2139">
        <v>267.81499600000001</v>
      </c>
      <c r="F2139">
        <v>31.4</v>
      </c>
      <c r="G2139">
        <v>23.753735136941799</v>
      </c>
      <c r="H2139">
        <v>7.8798167060215301</v>
      </c>
      <c r="I2139">
        <v>-3.8434778258227298</v>
      </c>
      <c r="J2139">
        <v>-12.138743860216399</v>
      </c>
      <c r="K2139">
        <v>30.419669103064098</v>
      </c>
      <c r="L2139">
        <v>28.9419053661451</v>
      </c>
      <c r="M2139">
        <v>49.003886115216403</v>
      </c>
      <c r="N2139">
        <v>3.6260379814356201</v>
      </c>
      <c r="O2139">
        <v>32.484076433120997</v>
      </c>
      <c r="P2139">
        <v>64.570230607966394</v>
      </c>
      <c r="Q2139">
        <v>7.2201015177378994E-2</v>
      </c>
    </row>
    <row r="2140" spans="1:17" hidden="1" x14ac:dyDescent="0.3">
      <c r="A2140" t="s">
        <v>4437</v>
      </c>
      <c r="B2140" t="s">
        <v>4438</v>
      </c>
      <c r="C2140" t="str">
        <f>IFERROR(VLOOKUP(Table1[[#This Row],[Ticker]],[1]!Table1[[Symbol]:[Industry]],2,FALSE),"-")</f>
        <v>-</v>
      </c>
      <c r="D2140" t="s">
        <v>169</v>
      </c>
      <c r="E2140">
        <v>267.61175930000002</v>
      </c>
      <c r="F2140">
        <v>258.10000000000002</v>
      </c>
      <c r="G2140">
        <v>92.171395034224602</v>
      </c>
      <c r="H2140">
        <v>-5.49665867045384</v>
      </c>
      <c r="I2140">
        <v>30.5977525846608</v>
      </c>
      <c r="J2140">
        <v>-19.328477453458799</v>
      </c>
      <c r="K2140">
        <v>261.29372272511301</v>
      </c>
      <c r="L2140">
        <v>205.23801112248401</v>
      </c>
      <c r="M2140">
        <v>27.829409611848799</v>
      </c>
      <c r="N2140">
        <v>0.76465989053948402</v>
      </c>
      <c r="O2140">
        <v>27.082526152654001</v>
      </c>
      <c r="P2140">
        <v>145.809523809523</v>
      </c>
    </row>
    <row r="2141" spans="1:17" hidden="1" x14ac:dyDescent="0.3">
      <c r="A2141" t="s">
        <v>4439</v>
      </c>
      <c r="B2141" t="s">
        <v>4440</v>
      </c>
      <c r="C2141" t="str">
        <f>IFERROR(VLOOKUP(Table1[[#This Row],[Ticker]],[1]!Table1[[Symbol]:[Industry]],2,FALSE),"-")</f>
        <v>-</v>
      </c>
      <c r="D2141" t="s">
        <v>452</v>
      </c>
      <c r="E2141">
        <v>267.58890000000002</v>
      </c>
      <c r="F2141">
        <v>106.95</v>
      </c>
      <c r="G2141">
        <v>-52.286585191763997</v>
      </c>
      <c r="H2141">
        <v>-2.81880194440433</v>
      </c>
      <c r="I2141">
        <v>-20.146991235096401</v>
      </c>
      <c r="J2141">
        <v>4.6700377122079697</v>
      </c>
      <c r="K2141">
        <v>107.874626781291</v>
      </c>
      <c r="L2141">
        <v>115.364937662793</v>
      </c>
      <c r="M2141">
        <v>49.738827801756898</v>
      </c>
      <c r="N2141">
        <v>3.4186403380239598</v>
      </c>
      <c r="O2141">
        <v>49.088359046283301</v>
      </c>
      <c r="P2141">
        <v>11.406249999999901</v>
      </c>
    </row>
    <row r="2142" spans="1:17" hidden="1" x14ac:dyDescent="0.3">
      <c r="A2142" t="s">
        <v>4441</v>
      </c>
      <c r="B2142" t="s">
        <v>4442</v>
      </c>
      <c r="C2142" t="str">
        <f>IFERROR(VLOOKUP(Table1[[#This Row],[Ticker]],[1]!Table1[[Symbol]:[Industry]],2,FALSE),"-")</f>
        <v>-</v>
      </c>
      <c r="D2142" t="s">
        <v>218</v>
      </c>
      <c r="E2142">
        <v>267.41557649999999</v>
      </c>
      <c r="F2142">
        <v>195.34</v>
      </c>
      <c r="G2142">
        <v>-43.274536410409603</v>
      </c>
      <c r="H2142">
        <v>-15.0677024414976</v>
      </c>
      <c r="I2142">
        <v>-32.174545266008103</v>
      </c>
      <c r="J2142">
        <v>-7.1121929375719102</v>
      </c>
      <c r="K2142">
        <v>218.43076590952299</v>
      </c>
      <c r="L2142">
        <v>231.30437712393999</v>
      </c>
      <c r="M2142">
        <v>20.7223321014189</v>
      </c>
      <c r="N2142">
        <v>1.52339904044137</v>
      </c>
      <c r="O2142">
        <v>129.34370840585601</v>
      </c>
      <c r="P2142">
        <v>1.2176796725218799</v>
      </c>
      <c r="Q2142">
        <v>5.2350822085478997E-2</v>
      </c>
    </row>
    <row r="2143" spans="1:17" hidden="1" x14ac:dyDescent="0.3">
      <c r="A2143" t="s">
        <v>4443</v>
      </c>
      <c r="B2143" t="s">
        <v>4444</v>
      </c>
      <c r="C2143" t="str">
        <f>IFERROR(VLOOKUP(Table1[[#This Row],[Ticker]],[1]!Table1[[Symbol]:[Industry]],2,FALSE),"-")</f>
        <v>-</v>
      </c>
      <c r="D2143" t="s">
        <v>613</v>
      </c>
      <c r="E2143">
        <v>266.56797999999998</v>
      </c>
      <c r="F2143">
        <v>259</v>
      </c>
      <c r="G2143">
        <v>487.18665730428597</v>
      </c>
      <c r="H2143">
        <v>-0.35380152759668698</v>
      </c>
      <c r="I2143">
        <v>95.8800472716608</v>
      </c>
      <c r="J2143">
        <v>-8.0727455310602494</v>
      </c>
      <c r="K2143">
        <v>253.95420865840001</v>
      </c>
      <c r="L2143">
        <v>178.607624835932</v>
      </c>
      <c r="M2143">
        <v>52.303850065716098</v>
      </c>
      <c r="N2143">
        <v>0.56790123456790098</v>
      </c>
      <c r="O2143">
        <v>49.034749034748998</v>
      </c>
      <c r="P2143">
        <v>547.5</v>
      </c>
      <c r="Q2143">
        <v>0.151723040457861</v>
      </c>
    </row>
    <row r="2144" spans="1:17" hidden="1" x14ac:dyDescent="0.3">
      <c r="A2144" t="s">
        <v>4445</v>
      </c>
      <c r="B2144" t="s">
        <v>4446</v>
      </c>
      <c r="C2144" t="str">
        <f>IFERROR(VLOOKUP(Table1[[#This Row],[Ticker]],[1]!Table1[[Symbol]:[Industry]],2,FALSE),"-")</f>
        <v>-</v>
      </c>
      <c r="D2144" t="s">
        <v>140</v>
      </c>
      <c r="E2144">
        <v>264.954522</v>
      </c>
      <c r="F2144">
        <v>153.30000000000001</v>
      </c>
      <c r="G2144">
        <v>141.44957448189501</v>
      </c>
      <c r="H2144">
        <v>-4.45462787561405</v>
      </c>
      <c r="I2144">
        <v>68.423242238254105</v>
      </c>
      <c r="J2144">
        <v>1.20168931721007</v>
      </c>
      <c r="K2144">
        <v>151.24644243094701</v>
      </c>
      <c r="L2144">
        <v>118.099049202589</v>
      </c>
      <c r="M2144">
        <v>46.361879942243903</v>
      </c>
      <c r="N2144">
        <v>1.1873664428018</v>
      </c>
      <c r="O2144">
        <v>23.874755381604601</v>
      </c>
      <c r="P2144">
        <v>225.40861812778601</v>
      </c>
      <c r="Q2144">
        <v>0.13520283573453001</v>
      </c>
    </row>
    <row r="2145" spans="1:17" hidden="1" x14ac:dyDescent="0.3">
      <c r="A2145" t="s">
        <v>4447</v>
      </c>
      <c r="B2145" t="s">
        <v>4448</v>
      </c>
      <c r="C2145" t="str">
        <f>IFERROR(VLOOKUP(Table1[[#This Row],[Ticker]],[1]!Table1[[Symbol]:[Industry]],2,FALSE),"-")</f>
        <v>-</v>
      </c>
      <c r="D2145" t="s">
        <v>1152</v>
      </c>
      <c r="E2145">
        <v>264.05250000000001</v>
      </c>
      <c r="F2145">
        <v>237.5</v>
      </c>
      <c r="G2145">
        <v>185.942581474902</v>
      </c>
      <c r="H2145">
        <v>19.179703555646601</v>
      </c>
      <c r="I2145">
        <v>101.900194049283</v>
      </c>
      <c r="J2145">
        <v>12.32476999689</v>
      </c>
      <c r="K2145">
        <v>185.122901727922</v>
      </c>
      <c r="L2145">
        <v>131.824591038535</v>
      </c>
      <c r="M2145">
        <v>89.474931488077701</v>
      </c>
      <c r="N2145">
        <v>1.0492321589882501</v>
      </c>
      <c r="O2145">
        <v>0</v>
      </c>
      <c r="P2145">
        <v>267.64705882352899</v>
      </c>
    </row>
    <row r="2146" spans="1:17" hidden="1" x14ac:dyDescent="0.3">
      <c r="A2146" t="s">
        <v>4449</v>
      </c>
      <c r="B2146" t="s">
        <v>4450</v>
      </c>
      <c r="C2146" t="str">
        <f>IFERROR(VLOOKUP(Table1[[#This Row],[Ticker]],[1]!Table1[[Symbol]:[Industry]],2,FALSE),"-")</f>
        <v>-</v>
      </c>
      <c r="D2146" t="s">
        <v>62</v>
      </c>
      <c r="E2146">
        <v>263.65669200000002</v>
      </c>
      <c r="F2146">
        <v>190</v>
      </c>
      <c r="G2146">
        <v>78.737016915205103</v>
      </c>
      <c r="H2146">
        <v>7.0499569106445099</v>
      </c>
      <c r="I2146">
        <v>41.267065082077004</v>
      </c>
      <c r="J2146">
        <v>-9.8019333655112302</v>
      </c>
      <c r="K2146">
        <v>182.23363042989899</v>
      </c>
      <c r="L2146">
        <v>147.02525090013199</v>
      </c>
      <c r="M2146">
        <v>43.727596112118199</v>
      </c>
      <c r="N2146">
        <v>2.27435503723096</v>
      </c>
      <c r="O2146">
        <v>22.578947368421002</v>
      </c>
      <c r="P2146">
        <v>120.776202649314</v>
      </c>
      <c r="Q2146">
        <v>0.107986555807246</v>
      </c>
    </row>
    <row r="2147" spans="1:17" hidden="1" x14ac:dyDescent="0.3">
      <c r="A2147" t="s">
        <v>4451</v>
      </c>
      <c r="B2147" t="s">
        <v>4452</v>
      </c>
      <c r="C2147" t="str">
        <f>IFERROR(VLOOKUP(Table1[[#This Row],[Ticker]],[1]!Table1[[Symbol]:[Industry]],2,FALSE),"-")</f>
        <v>-</v>
      </c>
      <c r="D2147" t="s">
        <v>381</v>
      </c>
      <c r="E2147">
        <v>263.46650125000002</v>
      </c>
      <c r="F2147">
        <v>197.95</v>
      </c>
      <c r="G2147">
        <v>1.69007094688188</v>
      </c>
      <c r="H2147">
        <v>-4.1540660778612297</v>
      </c>
      <c r="I2147">
        <v>-18.178318991213999</v>
      </c>
      <c r="J2147">
        <v>2.3444645064817302</v>
      </c>
      <c r="K2147">
        <v>202.306830341183</v>
      </c>
      <c r="L2147">
        <v>206.42880397207</v>
      </c>
      <c r="M2147">
        <v>48.9996321160761</v>
      </c>
      <c r="N2147">
        <v>1.5431560592850899</v>
      </c>
      <c r="O2147">
        <v>48.724425359939303</v>
      </c>
      <c r="P2147">
        <v>38.912280701754298</v>
      </c>
    </row>
    <row r="2148" spans="1:17" hidden="1" x14ac:dyDescent="0.3">
      <c r="A2148" t="s">
        <v>4453</v>
      </c>
      <c r="B2148" t="s">
        <v>4454</v>
      </c>
      <c r="C2148" t="str">
        <f>IFERROR(VLOOKUP(Table1[[#This Row],[Ticker]],[1]!Table1[[Symbol]:[Industry]],2,FALSE),"-")</f>
        <v>-</v>
      </c>
      <c r="E2148">
        <v>263.41410509999997</v>
      </c>
      <c r="F2148">
        <v>149</v>
      </c>
      <c r="G2148">
        <v>-13.292500243075301</v>
      </c>
      <c r="H2148">
        <v>4.8054140444629097</v>
      </c>
      <c r="I2148">
        <v>-2.2379378285076199</v>
      </c>
      <c r="J2148">
        <v>-1.6777875478669699</v>
      </c>
      <c r="K2148">
        <v>137.930381890164</v>
      </c>
      <c r="L2148">
        <v>137.053701632637</v>
      </c>
      <c r="M2148">
        <v>67.818365941898506</v>
      </c>
      <c r="N2148">
        <v>0.90837040850842998</v>
      </c>
      <c r="O2148">
        <v>20.134228187919401</v>
      </c>
      <c r="P2148">
        <v>27.2960273387441</v>
      </c>
      <c r="Q2148">
        <v>0.10616404175170401</v>
      </c>
    </row>
    <row r="2149" spans="1:17" hidden="1" x14ac:dyDescent="0.3">
      <c r="A2149" t="s">
        <v>4455</v>
      </c>
      <c r="B2149" t="s">
        <v>4456</v>
      </c>
      <c r="C2149" t="str">
        <f>IFERROR(VLOOKUP(Table1[[#This Row],[Ticker]],[1]!Table1[[Symbol]:[Industry]],2,FALSE),"-")</f>
        <v>-</v>
      </c>
      <c r="D2149" t="s">
        <v>230</v>
      </c>
      <c r="E2149">
        <v>262.99</v>
      </c>
      <c r="F2149">
        <v>773.5</v>
      </c>
      <c r="G2149">
        <v>144.84609024683201</v>
      </c>
      <c r="H2149">
        <v>-8.2307667369832291</v>
      </c>
      <c r="I2149">
        <v>24.1217563533408</v>
      </c>
      <c r="J2149">
        <v>-1.6182487925122799</v>
      </c>
      <c r="K2149">
        <v>765.05709714684201</v>
      </c>
      <c r="L2149">
        <v>616.93747099843301</v>
      </c>
      <c r="M2149">
        <v>45.508061716447401</v>
      </c>
      <c r="N2149">
        <v>0.37877354417140802</v>
      </c>
      <c r="O2149">
        <v>19.844861021331599</v>
      </c>
      <c r="P2149">
        <v>186.42843917792999</v>
      </c>
      <c r="Q2149">
        <v>0.15296773187682799</v>
      </c>
    </row>
    <row r="2150" spans="1:17" hidden="1" x14ac:dyDescent="0.3">
      <c r="A2150" t="s">
        <v>4457</v>
      </c>
      <c r="B2150" t="s">
        <v>4458</v>
      </c>
      <c r="C2150" t="str">
        <f>IFERROR(VLOOKUP(Table1[[#This Row],[Ticker]],[1]!Table1[[Symbol]:[Industry]],2,FALSE),"-")</f>
        <v>-</v>
      </c>
      <c r="D2150" t="s">
        <v>324</v>
      </c>
      <c r="E2150">
        <v>261.98930000000001</v>
      </c>
      <c r="F2150">
        <v>89</v>
      </c>
      <c r="G2150">
        <v>62.402241772142503</v>
      </c>
      <c r="H2150">
        <v>-7.6827413605752897</v>
      </c>
      <c r="I2150">
        <v>25.2161449215678</v>
      </c>
      <c r="J2150">
        <v>2.7971326527714102</v>
      </c>
      <c r="K2150">
        <v>83.7424075952284</v>
      </c>
      <c r="L2150">
        <v>71.109725057786605</v>
      </c>
      <c r="M2150">
        <v>51.681692562325303</v>
      </c>
      <c r="N2150">
        <v>0.88413843413334003</v>
      </c>
      <c r="O2150">
        <v>9.3820224719101102</v>
      </c>
      <c r="P2150">
        <v>109.165687426557</v>
      </c>
      <c r="Q2150">
        <v>3.9460355036155997E-2</v>
      </c>
    </row>
    <row r="2151" spans="1:17" hidden="1" x14ac:dyDescent="0.3">
      <c r="A2151" t="s">
        <v>4459</v>
      </c>
      <c r="B2151" t="s">
        <v>4460</v>
      </c>
      <c r="C2151" t="str">
        <f>IFERROR(VLOOKUP(Table1[[#This Row],[Ticker]],[1]!Table1[[Symbol]:[Industry]],2,FALSE),"-")</f>
        <v>-</v>
      </c>
      <c r="D2151" t="s">
        <v>46</v>
      </c>
      <c r="E2151">
        <v>261.717671688</v>
      </c>
      <c r="F2151">
        <v>19.96</v>
      </c>
      <c r="G2151">
        <v>52.456034389700797</v>
      </c>
      <c r="H2151">
        <v>-23.304066077861201</v>
      </c>
      <c r="I2151">
        <v>-42.929368051961497</v>
      </c>
      <c r="J2151">
        <v>-5.0251264834412002</v>
      </c>
      <c r="K2151">
        <v>25.431649070511199</v>
      </c>
      <c r="L2151">
        <v>27.726478889648</v>
      </c>
      <c r="M2151">
        <v>27.9190716122704</v>
      </c>
      <c r="N2151">
        <v>1.37754102106878</v>
      </c>
      <c r="O2151">
        <v>158.76753507014001</v>
      </c>
      <c r="Q2151">
        <v>0.101309680198702</v>
      </c>
    </row>
    <row r="2152" spans="1:17" hidden="1" x14ac:dyDescent="0.3">
      <c r="A2152" t="s">
        <v>4461</v>
      </c>
      <c r="B2152" t="s">
        <v>4462</v>
      </c>
      <c r="C2152" t="str">
        <f>IFERROR(VLOOKUP(Table1[[#This Row],[Ticker]],[1]!Table1[[Symbol]:[Industry]],2,FALSE),"-")</f>
        <v>-</v>
      </c>
      <c r="D2152" t="s">
        <v>998</v>
      </c>
      <c r="E2152">
        <v>261.4837617</v>
      </c>
      <c r="F2152">
        <v>4203.5</v>
      </c>
      <c r="G2152">
        <v>-2.79766583850824</v>
      </c>
      <c r="H2152">
        <v>6.0066037993739902</v>
      </c>
      <c r="I2152">
        <v>10.681142565774699</v>
      </c>
      <c r="J2152">
        <v>8.0163300991918494</v>
      </c>
      <c r="K2152">
        <v>3895.855576122</v>
      </c>
      <c r="L2152">
        <v>3730.7143846827598</v>
      </c>
      <c r="M2152">
        <v>82.347916687321202</v>
      </c>
      <c r="N2152">
        <v>2.4496333897349101</v>
      </c>
      <c r="O2152">
        <v>4.6270964672296904</v>
      </c>
      <c r="P2152">
        <v>33.4444444444444</v>
      </c>
      <c r="Q2152">
        <v>1.7351990660483999E-2</v>
      </c>
    </row>
    <row r="2153" spans="1:17" hidden="1" x14ac:dyDescent="0.3">
      <c r="A2153" t="s">
        <v>4463</v>
      </c>
      <c r="B2153" t="s">
        <v>4464</v>
      </c>
      <c r="C2153" t="str">
        <f>IFERROR(VLOOKUP(Table1[[#This Row],[Ticker]],[1]!Table1[[Symbol]:[Industry]],2,FALSE),"-")</f>
        <v>-</v>
      </c>
      <c r="D2153" t="s">
        <v>542</v>
      </c>
      <c r="E2153">
        <v>261.47737245000002</v>
      </c>
      <c r="F2153">
        <v>325.5</v>
      </c>
      <c r="G2153">
        <v>6.8442208191649101</v>
      </c>
      <c r="H2153">
        <v>13.023206649411399</v>
      </c>
      <c r="I2153">
        <v>-2.73363556602248</v>
      </c>
      <c r="J2153">
        <v>3.4844027558485902</v>
      </c>
      <c r="K2153">
        <v>279.95157160114201</v>
      </c>
      <c r="L2153">
        <v>274.46807831281302</v>
      </c>
      <c r="M2153">
        <v>84.3151590760028</v>
      </c>
      <c r="N2153">
        <v>3.1186221010426598</v>
      </c>
      <c r="O2153">
        <v>12.2887864823348</v>
      </c>
      <c r="P2153">
        <v>40.756756756756701</v>
      </c>
      <c r="Q2153">
        <v>-1.7125993199347999E-2</v>
      </c>
    </row>
    <row r="2154" spans="1:17" hidden="1" x14ac:dyDescent="0.3">
      <c r="A2154" t="s">
        <v>4465</v>
      </c>
      <c r="B2154" t="s">
        <v>4466</v>
      </c>
      <c r="C2154" t="str">
        <f>IFERROR(VLOOKUP(Table1[[#This Row],[Ticker]],[1]!Table1[[Symbol]:[Industry]],2,FALSE),"-")</f>
        <v>-</v>
      </c>
      <c r="E2154">
        <v>261.14400000000001</v>
      </c>
      <c r="F2154">
        <v>111.6</v>
      </c>
      <c r="G2154">
        <v>97.899540445135898</v>
      </c>
      <c r="H2154">
        <v>54.132794802043598</v>
      </c>
      <c r="I2154">
        <v>127.14821222678501</v>
      </c>
      <c r="J2154">
        <v>5.0571892367139704</v>
      </c>
      <c r="K2154">
        <v>83.500680906266595</v>
      </c>
      <c r="L2154">
        <v>71.222716300659101</v>
      </c>
      <c r="M2154">
        <v>83.129574077499299</v>
      </c>
      <c r="N2154">
        <v>2.8535274356103</v>
      </c>
      <c r="O2154">
        <v>0</v>
      </c>
      <c r="P2154">
        <v>158.57275254865601</v>
      </c>
      <c r="Q2154">
        <v>2.3864165160598E-2</v>
      </c>
    </row>
    <row r="2155" spans="1:17" hidden="1" x14ac:dyDescent="0.3">
      <c r="A2155" t="s">
        <v>4467</v>
      </c>
      <c r="B2155" t="s">
        <v>4468</v>
      </c>
      <c r="C2155" t="str">
        <f>IFERROR(VLOOKUP(Table1[[#This Row],[Ticker]],[1]!Table1[[Symbol]:[Industry]],2,FALSE),"-")</f>
        <v>-</v>
      </c>
      <c r="D2155" t="s">
        <v>4469</v>
      </c>
      <c r="E2155">
        <v>260.62472880000001</v>
      </c>
      <c r="F2155">
        <v>25.28</v>
      </c>
      <c r="G2155">
        <v>-40.277555043868702</v>
      </c>
      <c r="H2155">
        <v>-7.90963194056995</v>
      </c>
      <c r="I2155">
        <v>-15.566438492999501</v>
      </c>
      <c r="J2155">
        <v>-1.6295220878368</v>
      </c>
      <c r="K2155">
        <v>27.4817403018554</v>
      </c>
      <c r="L2155">
        <v>30.032998688933201</v>
      </c>
      <c r="M2155">
        <v>31.187712405872499</v>
      </c>
      <c r="N2155">
        <v>0.61641469152093997</v>
      </c>
      <c r="O2155">
        <v>43.591772151898702</v>
      </c>
      <c r="P2155">
        <v>7.8038379530916897</v>
      </c>
      <c r="Q2155">
        <v>0.12243661380081799</v>
      </c>
    </row>
    <row r="2156" spans="1:17" hidden="1" x14ac:dyDescent="0.3">
      <c r="A2156" t="s">
        <v>4470</v>
      </c>
      <c r="B2156" t="s">
        <v>4471</v>
      </c>
      <c r="C2156" t="str">
        <f>IFERROR(VLOOKUP(Table1[[#This Row],[Ticker]],[1]!Table1[[Symbol]:[Industry]],2,FALSE),"-")</f>
        <v>-</v>
      </c>
      <c r="D2156" t="s">
        <v>129</v>
      </c>
      <c r="E2156">
        <v>260.08304255799999</v>
      </c>
      <c r="F2156">
        <v>234.23</v>
      </c>
      <c r="G2156">
        <v>-31.2063092232451</v>
      </c>
      <c r="H2156">
        <v>-0.20607950068003</v>
      </c>
      <c r="I2156">
        <v>-24.118283160413998</v>
      </c>
      <c r="J2156">
        <v>-3.3295464562877801</v>
      </c>
      <c r="K2156">
        <v>238.27890766140999</v>
      </c>
      <c r="L2156">
        <v>244.83556652462801</v>
      </c>
      <c r="M2156">
        <v>49.806580952297203</v>
      </c>
      <c r="N2156">
        <v>0.65908040786914002</v>
      </c>
      <c r="O2156">
        <v>42.018528796482002</v>
      </c>
      <c r="P2156">
        <v>22.409197805069201</v>
      </c>
      <c r="Q2156">
        <v>2.4522797161044E-2</v>
      </c>
    </row>
    <row r="2157" spans="1:17" hidden="1" x14ac:dyDescent="0.3">
      <c r="A2157" t="s">
        <v>4472</v>
      </c>
      <c r="B2157" t="s">
        <v>4473</v>
      </c>
      <c r="C2157" t="str">
        <f>IFERROR(VLOOKUP(Table1[[#This Row],[Ticker]],[1]!Table1[[Symbol]:[Industry]],2,FALSE),"-")</f>
        <v>-</v>
      </c>
      <c r="D2157" t="s">
        <v>278</v>
      </c>
      <c r="E2157">
        <v>259.99718437500002</v>
      </c>
      <c r="F2157">
        <v>50.79</v>
      </c>
      <c r="G2157">
        <v>142.88555229718301</v>
      </c>
      <c r="H2157">
        <v>-5.1780386806009604</v>
      </c>
      <c r="I2157">
        <v>-18.403601803779701</v>
      </c>
      <c r="J2157">
        <v>-11.1517307239943</v>
      </c>
      <c r="K2157">
        <v>51.739498860205202</v>
      </c>
      <c r="L2157">
        <v>45.154642397443297</v>
      </c>
      <c r="M2157">
        <v>41.326476682292203</v>
      </c>
      <c r="N2157">
        <v>1.32323810387979</v>
      </c>
      <c r="O2157">
        <v>37.231738531206901</v>
      </c>
      <c r="P2157">
        <v>191.7288914417</v>
      </c>
      <c r="Q2157">
        <v>0.12773156327962301</v>
      </c>
    </row>
    <row r="2158" spans="1:17" hidden="1" x14ac:dyDescent="0.3">
      <c r="A2158" t="s">
        <v>4474</v>
      </c>
      <c r="B2158" t="s">
        <v>4475</v>
      </c>
      <c r="C2158" t="str">
        <f>IFERROR(VLOOKUP(Table1[[#This Row],[Ticker]],[1]!Table1[[Symbol]:[Industry]],2,FALSE),"-")</f>
        <v>-</v>
      </c>
      <c r="E2158">
        <v>259.89472000000001</v>
      </c>
      <c r="F2158">
        <v>160</v>
      </c>
      <c r="G2158">
        <v>62.7916939009381</v>
      </c>
      <c r="H2158">
        <v>-7.8004075412758702</v>
      </c>
      <c r="I2158">
        <v>12.828836643848501</v>
      </c>
      <c r="J2158">
        <v>-2.1051498217114699</v>
      </c>
      <c r="K2158">
        <v>159.73475035861799</v>
      </c>
      <c r="L2158">
        <v>140.44722561623701</v>
      </c>
      <c r="M2158">
        <v>43.663638944492</v>
      </c>
      <c r="N2158">
        <v>0.57702702702702702</v>
      </c>
      <c r="O2158">
        <v>10</v>
      </c>
      <c r="P2158">
        <v>100</v>
      </c>
      <c r="Q2158">
        <v>0.154071016143846</v>
      </c>
    </row>
    <row r="2159" spans="1:17" hidden="1" x14ac:dyDescent="0.3">
      <c r="A2159" t="s">
        <v>4476</v>
      </c>
      <c r="B2159" t="s">
        <v>4477</v>
      </c>
      <c r="C2159" t="str">
        <f>IFERROR(VLOOKUP(Table1[[#This Row],[Ticker]],[1]!Table1[[Symbol]:[Industry]],2,FALSE),"-")</f>
        <v>-</v>
      </c>
      <c r="D2159" t="s">
        <v>109</v>
      </c>
      <c r="E2159">
        <v>259.78813223999998</v>
      </c>
      <c r="F2159">
        <v>170.8</v>
      </c>
      <c r="G2159">
        <v>74.3837579454908</v>
      </c>
      <c r="H2159">
        <v>-4.7281129986823398</v>
      </c>
      <c r="I2159">
        <v>6.6581421774662299</v>
      </c>
      <c r="J2159">
        <v>-8.4762666762160599</v>
      </c>
      <c r="K2159">
        <v>180.130922003384</v>
      </c>
      <c r="L2159">
        <v>164.942593589361</v>
      </c>
      <c r="M2159">
        <v>43.957433809704398</v>
      </c>
      <c r="N2159">
        <v>0.67149412370651296</v>
      </c>
      <c r="O2159">
        <v>110.304449648711</v>
      </c>
      <c r="P2159">
        <v>108.267284477502</v>
      </c>
      <c r="Q2159">
        <v>9.1371355349098002E-2</v>
      </c>
    </row>
    <row r="2160" spans="1:17" hidden="1" x14ac:dyDescent="0.3">
      <c r="A2160" t="s">
        <v>4478</v>
      </c>
      <c r="B2160" t="s">
        <v>4479</v>
      </c>
      <c r="C2160" t="str">
        <f>IFERROR(VLOOKUP(Table1[[#This Row],[Ticker]],[1]!Table1[[Symbol]:[Industry]],2,FALSE),"-")</f>
        <v>-</v>
      </c>
      <c r="D2160" t="s">
        <v>613</v>
      </c>
      <c r="E2160">
        <v>259.31024400000001</v>
      </c>
      <c r="F2160">
        <v>146.76</v>
      </c>
      <c r="G2160">
        <v>185.36606712846199</v>
      </c>
      <c r="H2160">
        <v>5.3596867480619004</v>
      </c>
      <c r="I2160">
        <v>42.1506674610064</v>
      </c>
      <c r="J2160">
        <v>-2.6305686603119498</v>
      </c>
      <c r="K2160">
        <v>137.96943882675399</v>
      </c>
      <c r="L2160">
        <v>111.34872442347</v>
      </c>
      <c r="M2160">
        <v>54.939752692948701</v>
      </c>
      <c r="N2160">
        <v>1.0395432463796901</v>
      </c>
      <c r="O2160">
        <v>11.236031616244199</v>
      </c>
      <c r="P2160">
        <v>218.00650054171101</v>
      </c>
      <c r="Q2160">
        <v>0.13953938198351601</v>
      </c>
    </row>
    <row r="2161" spans="1:17" hidden="1" x14ac:dyDescent="0.3">
      <c r="A2161" t="s">
        <v>4480</v>
      </c>
      <c r="B2161" t="s">
        <v>4481</v>
      </c>
      <c r="C2161" t="str">
        <f>IFERROR(VLOOKUP(Table1[[#This Row],[Ticker]],[1]!Table1[[Symbol]:[Industry]],2,FALSE),"-")</f>
        <v>-</v>
      </c>
      <c r="D2161" t="s">
        <v>983</v>
      </c>
      <c r="E2161">
        <v>259.28476108000001</v>
      </c>
      <c r="F2161">
        <v>54.41</v>
      </c>
      <c r="G2161">
        <v>30.924491749866402</v>
      </c>
      <c r="H2161">
        <v>2.57892711941766</v>
      </c>
      <c r="I2161">
        <v>36.370075787351198</v>
      </c>
      <c r="J2161">
        <v>-0.38259801981941999</v>
      </c>
      <c r="K2161">
        <v>50.234993336723299</v>
      </c>
      <c r="L2161">
        <v>43.3226131556005</v>
      </c>
      <c r="M2161">
        <v>50.682095295579799</v>
      </c>
      <c r="N2161">
        <v>1.04349018483862</v>
      </c>
      <c r="O2161">
        <v>10.2554677448998</v>
      </c>
      <c r="P2161">
        <v>68.191653786707803</v>
      </c>
      <c r="Q2161">
        <v>6.7786007376073001E-2</v>
      </c>
    </row>
    <row r="2162" spans="1:17" hidden="1" x14ac:dyDescent="0.3">
      <c r="A2162" t="s">
        <v>4482</v>
      </c>
      <c r="B2162" t="s">
        <v>4483</v>
      </c>
      <c r="C2162" t="str">
        <f>IFERROR(VLOOKUP(Table1[[#This Row],[Ticker]],[1]!Table1[[Symbol]:[Industry]],2,FALSE),"-")</f>
        <v>-</v>
      </c>
      <c r="D2162" t="s">
        <v>613</v>
      </c>
      <c r="E2162">
        <v>258.13803300000001</v>
      </c>
      <c r="F2162">
        <v>211</v>
      </c>
      <c r="G2162">
        <v>832.53349056581101</v>
      </c>
      <c r="H2162">
        <v>7.6926190050116903</v>
      </c>
      <c r="I2162">
        <v>671.23339504840703</v>
      </c>
      <c r="J2162">
        <v>-6.4872324525894101</v>
      </c>
      <c r="K2162">
        <v>156.51050495341599</v>
      </c>
      <c r="L2162">
        <v>84.265148262632906</v>
      </c>
      <c r="M2162">
        <v>70.042695067073893</v>
      </c>
      <c r="N2162">
        <v>0.55884353741496595</v>
      </c>
      <c r="O2162">
        <v>3.0805687203791399</v>
      </c>
      <c r="P2162">
        <v>904.76190476190402</v>
      </c>
    </row>
    <row r="2163" spans="1:17" hidden="1" x14ac:dyDescent="0.3">
      <c r="A2163" t="s">
        <v>4484</v>
      </c>
      <c r="B2163" t="s">
        <v>4485</v>
      </c>
      <c r="C2163" t="str">
        <f>IFERROR(VLOOKUP(Table1[[#This Row],[Ticker]],[1]!Table1[[Symbol]:[Industry]],2,FALSE),"-")</f>
        <v>-</v>
      </c>
      <c r="D2163" t="s">
        <v>49</v>
      </c>
      <c r="E2163">
        <v>258.11538000000002</v>
      </c>
      <c r="F2163">
        <v>836.95</v>
      </c>
      <c r="G2163">
        <v>30.160117286156201</v>
      </c>
      <c r="H2163">
        <v>-5.7219315070955696</v>
      </c>
      <c r="I2163">
        <v>-42.131377716544797</v>
      </c>
      <c r="J2163">
        <v>-6.7228259372109802</v>
      </c>
      <c r="K2163">
        <v>900.50311249873698</v>
      </c>
      <c r="L2163">
        <v>906.80251720418596</v>
      </c>
      <c r="M2163">
        <v>37.613678409381798</v>
      </c>
      <c r="N2163">
        <v>1.19668882765569</v>
      </c>
      <c r="O2163">
        <v>76.820598602066994</v>
      </c>
      <c r="P2163">
        <v>75.583916083916094</v>
      </c>
      <c r="Q2163">
        <v>2.1322537051115E-2</v>
      </c>
    </row>
    <row r="2164" spans="1:17" hidden="1" x14ac:dyDescent="0.3">
      <c r="A2164" t="s">
        <v>4486</v>
      </c>
      <c r="B2164" t="s">
        <v>4487</v>
      </c>
      <c r="C2164" t="str">
        <f>IFERROR(VLOOKUP(Table1[[#This Row],[Ticker]],[1]!Table1[[Symbol]:[Industry]],2,FALSE),"-")</f>
        <v>-</v>
      </c>
      <c r="D2164" t="s">
        <v>101</v>
      </c>
      <c r="E2164">
        <v>257.61424260000001</v>
      </c>
      <c r="F2164">
        <v>28.6</v>
      </c>
      <c r="G2164">
        <v>63.9822217147427</v>
      </c>
      <c r="H2164">
        <v>0.29888595165905602</v>
      </c>
      <c r="I2164">
        <v>27.583238868130302</v>
      </c>
      <c r="J2164">
        <v>1.5047436464289301</v>
      </c>
      <c r="K2164">
        <v>26.440955926193698</v>
      </c>
      <c r="L2164">
        <v>24.383964219440699</v>
      </c>
      <c r="M2164">
        <v>58.373607199217801</v>
      </c>
      <c r="N2164">
        <v>3.0874257767543298</v>
      </c>
      <c r="O2164">
        <v>42.657342657342603</v>
      </c>
      <c r="P2164">
        <v>97.241379310344797</v>
      </c>
      <c r="Q2164">
        <v>5.2141412459929997E-3</v>
      </c>
    </row>
    <row r="2165" spans="1:17" hidden="1" x14ac:dyDescent="0.3">
      <c r="A2165" t="s">
        <v>4488</v>
      </c>
      <c r="B2165" t="s">
        <v>4489</v>
      </c>
      <c r="C2165" t="str">
        <f>IFERROR(VLOOKUP(Table1[[#This Row],[Ticker]],[1]!Table1[[Symbol]:[Industry]],2,FALSE),"-")</f>
        <v>-</v>
      </c>
      <c r="E2165">
        <v>257.57040000000001</v>
      </c>
      <c r="F2165">
        <v>200.6</v>
      </c>
      <c r="G2165">
        <v>4.5108598153142303</v>
      </c>
      <c r="H2165">
        <v>35.553680401011903</v>
      </c>
      <c r="I2165">
        <v>20.820191907337101</v>
      </c>
      <c r="J2165">
        <v>11.803444945130201</v>
      </c>
      <c r="M2165">
        <v>74.101291698756697</v>
      </c>
      <c r="O2165">
        <v>8.9481555333998006</v>
      </c>
      <c r="P2165">
        <v>90.142180094786696</v>
      </c>
    </row>
    <row r="2166" spans="1:17" hidden="1" x14ac:dyDescent="0.3">
      <c r="A2166" t="s">
        <v>4490</v>
      </c>
      <c r="B2166" t="s">
        <v>4491</v>
      </c>
      <c r="C2166" t="str">
        <f>IFERROR(VLOOKUP(Table1[[#This Row],[Ticker]],[1]!Table1[[Symbol]:[Industry]],2,FALSE),"-")</f>
        <v>-</v>
      </c>
      <c r="E2166">
        <v>257.48903999999999</v>
      </c>
      <c r="F2166">
        <v>4.78</v>
      </c>
      <c r="G2166">
        <v>14.2276475884624</v>
      </c>
      <c r="H2166">
        <v>5.99181769937847</v>
      </c>
      <c r="I2166">
        <v>39.126913566925403</v>
      </c>
      <c r="J2166">
        <v>-4.5133994045499399</v>
      </c>
      <c r="K2166">
        <v>4.2240569220801696</v>
      </c>
      <c r="L2166">
        <v>4.0593205584386096</v>
      </c>
      <c r="M2166">
        <v>61.685979820704503</v>
      </c>
      <c r="N2166">
        <v>1.60791248903148</v>
      </c>
      <c r="O2166">
        <v>39.121338912133801</v>
      </c>
      <c r="P2166">
        <v>98.340248962655593</v>
      </c>
      <c r="Q2166">
        <v>-4.3603053069279002E-2</v>
      </c>
    </row>
    <row r="2167" spans="1:17" hidden="1" x14ac:dyDescent="0.3">
      <c r="A2167" t="s">
        <v>4492</v>
      </c>
      <c r="B2167" t="s">
        <v>4493</v>
      </c>
      <c r="C2167" t="str">
        <f>IFERROR(VLOOKUP(Table1[[#This Row],[Ticker]],[1]!Table1[[Symbol]:[Industry]],2,FALSE),"-")</f>
        <v>-</v>
      </c>
      <c r="D2167" t="s">
        <v>1834</v>
      </c>
      <c r="E2167">
        <v>257.42831999999999</v>
      </c>
      <c r="F2167">
        <v>406.5</v>
      </c>
      <c r="G2167">
        <v>16.828824861146</v>
      </c>
      <c r="H2167">
        <v>-4.5984426059785903</v>
      </c>
      <c r="I2167">
        <v>11.095197149015</v>
      </c>
      <c r="J2167">
        <v>-12.9832010176026</v>
      </c>
      <c r="K2167">
        <v>444.11199987297101</v>
      </c>
      <c r="M2167">
        <v>42.436209525270399</v>
      </c>
      <c r="N2167">
        <v>0.60524017467248903</v>
      </c>
      <c r="O2167">
        <v>63.837638376383701</v>
      </c>
      <c r="P2167">
        <v>58.851113716295401</v>
      </c>
    </row>
    <row r="2168" spans="1:17" hidden="1" x14ac:dyDescent="0.3">
      <c r="A2168" t="s">
        <v>4494</v>
      </c>
      <c r="B2168" t="s">
        <v>4495</v>
      </c>
      <c r="C2168" t="str">
        <f>IFERROR(VLOOKUP(Table1[[#This Row],[Ticker]],[1]!Table1[[Symbol]:[Industry]],2,FALSE),"-")</f>
        <v>-</v>
      </c>
      <c r="E2168">
        <v>257.04774529999997</v>
      </c>
      <c r="F2168">
        <v>2189.75</v>
      </c>
      <c r="G2168">
        <v>407.52794732856103</v>
      </c>
      <c r="H2168">
        <v>67.451305822965196</v>
      </c>
      <c r="I2168">
        <v>115.11598499182099</v>
      </c>
      <c r="J2168">
        <v>19.375274817038701</v>
      </c>
      <c r="K2168">
        <v>1333.9558046715399</v>
      </c>
      <c r="L2168">
        <v>993.99889307999501</v>
      </c>
      <c r="M2168">
        <v>93.622410269106695</v>
      </c>
      <c r="N2168">
        <v>2.29289099526066</v>
      </c>
      <c r="O2168">
        <v>0</v>
      </c>
      <c r="P2168">
        <v>479.29894179894097</v>
      </c>
      <c r="Q2168">
        <v>0.18203690682551199</v>
      </c>
    </row>
    <row r="2169" spans="1:17" hidden="1" x14ac:dyDescent="0.3">
      <c r="A2169" t="s">
        <v>4496</v>
      </c>
      <c r="B2169" t="s">
        <v>4497</v>
      </c>
      <c r="C2169" t="str">
        <f>IFERROR(VLOOKUP(Table1[[#This Row],[Ticker]],[1]!Table1[[Symbol]:[Industry]],2,FALSE),"-")</f>
        <v>-</v>
      </c>
      <c r="D2169" t="s">
        <v>1219</v>
      </c>
      <c r="E2169">
        <v>256.795227519999</v>
      </c>
      <c r="F2169">
        <v>111.2</v>
      </c>
      <c r="G2169">
        <v>-44.792712642744398</v>
      </c>
      <c r="H2169">
        <v>19.615707933438198</v>
      </c>
      <c r="I2169">
        <v>-4.6450474967022304</v>
      </c>
      <c r="J2169">
        <v>-8.5401161666551797</v>
      </c>
      <c r="K2169">
        <v>95.924047070696503</v>
      </c>
      <c r="L2169">
        <v>107.919751672148</v>
      </c>
      <c r="M2169">
        <v>59.793013333680697</v>
      </c>
      <c r="N2169">
        <v>3.1448067226890699</v>
      </c>
      <c r="O2169">
        <v>51.843525179856101</v>
      </c>
      <c r="P2169">
        <v>51.189666893269802</v>
      </c>
    </row>
    <row r="2170" spans="1:17" hidden="1" x14ac:dyDescent="0.3">
      <c r="A2170" t="s">
        <v>4498</v>
      </c>
      <c r="B2170" t="s">
        <v>4499</v>
      </c>
      <c r="C2170" t="str">
        <f>IFERROR(VLOOKUP(Table1[[#This Row],[Ticker]],[1]!Table1[[Symbol]:[Industry]],2,FALSE),"-")</f>
        <v>-</v>
      </c>
      <c r="D2170" t="s">
        <v>1549</v>
      </c>
      <c r="E2170">
        <v>256.5616</v>
      </c>
      <c r="F2170">
        <v>20.5</v>
      </c>
      <c r="G2170">
        <v>7.7807204001974997</v>
      </c>
      <c r="H2170">
        <v>-7.6883983100462299</v>
      </c>
      <c r="I2170">
        <v>-12.1619620311606</v>
      </c>
      <c r="J2170">
        <v>-4.9981723055436102</v>
      </c>
      <c r="K2170">
        <v>21.521907014955399</v>
      </c>
      <c r="L2170">
        <v>22.098115605149399</v>
      </c>
      <c r="M2170">
        <v>34.684180512140699</v>
      </c>
      <c r="N2170">
        <v>0.51131706066559002</v>
      </c>
      <c r="O2170">
        <v>89.756097560975604</v>
      </c>
      <c r="P2170">
        <v>56.488549618320597</v>
      </c>
      <c r="Q2170">
        <v>9.0558721458773001E-2</v>
      </c>
    </row>
    <row r="2171" spans="1:17" hidden="1" x14ac:dyDescent="0.3">
      <c r="A2171" t="s">
        <v>4500</v>
      </c>
      <c r="B2171" t="s">
        <v>4501</v>
      </c>
      <c r="C2171" t="str">
        <f>IFERROR(VLOOKUP(Table1[[#This Row],[Ticker]],[1]!Table1[[Symbol]:[Industry]],2,FALSE),"-")</f>
        <v>-</v>
      </c>
      <c r="D2171" t="s">
        <v>62</v>
      </c>
      <c r="E2171">
        <v>255.63403228499999</v>
      </c>
      <c r="F2171">
        <v>845.55</v>
      </c>
      <c r="G2171">
        <v>34.899522471656397</v>
      </c>
      <c r="H2171">
        <v>0.86018262680197299</v>
      </c>
      <c r="I2171">
        <v>46.103614750357401</v>
      </c>
      <c r="J2171">
        <v>-2.6008840591987701</v>
      </c>
      <c r="K2171">
        <v>738.71910552497002</v>
      </c>
      <c r="L2171">
        <v>638.70618207487098</v>
      </c>
      <c r="M2171">
        <v>72.660629059824501</v>
      </c>
      <c r="N2171">
        <v>0.41673191889821198</v>
      </c>
      <c r="O2171">
        <v>12.116373957778899</v>
      </c>
      <c r="P2171">
        <v>79.122974261201094</v>
      </c>
      <c r="Q2171">
        <v>-2.9250829383255E-2</v>
      </c>
    </row>
    <row r="2172" spans="1:17" hidden="1" x14ac:dyDescent="0.3">
      <c r="A2172" t="s">
        <v>4502</v>
      </c>
      <c r="B2172" t="s">
        <v>4503</v>
      </c>
      <c r="C2172" t="str">
        <f>IFERROR(VLOOKUP(Table1[[#This Row],[Ticker]],[1]!Table1[[Symbol]:[Industry]],2,FALSE),"-")</f>
        <v>-</v>
      </c>
      <c r="D2172" t="s">
        <v>459</v>
      </c>
      <c r="E2172">
        <v>255.072</v>
      </c>
      <c r="F2172">
        <v>531.4</v>
      </c>
      <c r="G2172">
        <v>15.2239579931212</v>
      </c>
      <c r="H2172">
        <v>-3.08499993000131</v>
      </c>
      <c r="I2172">
        <v>4.8233730732052598</v>
      </c>
      <c r="J2172">
        <v>-9.4904557353828096</v>
      </c>
      <c r="K2172">
        <v>523.58456890979505</v>
      </c>
      <c r="L2172">
        <v>483.73754686807803</v>
      </c>
      <c r="M2172">
        <v>42.461130669141099</v>
      </c>
      <c r="N2172">
        <v>1.6843002321798799</v>
      </c>
      <c r="O2172">
        <v>12.9657508468197</v>
      </c>
      <c r="P2172">
        <v>47.6111111111111</v>
      </c>
      <c r="Q2172">
        <v>-4.9323948866591E-2</v>
      </c>
    </row>
    <row r="2173" spans="1:17" hidden="1" x14ac:dyDescent="0.3">
      <c r="A2173" t="s">
        <v>4504</v>
      </c>
      <c r="B2173" t="s">
        <v>4505</v>
      </c>
      <c r="C2173" t="str">
        <f>IFERROR(VLOOKUP(Table1[[#This Row],[Ticker]],[1]!Table1[[Symbol]:[Industry]],2,FALSE),"-")</f>
        <v>-</v>
      </c>
      <c r="D2173" t="s">
        <v>129</v>
      </c>
      <c r="E2173">
        <v>254.22572700000001</v>
      </c>
      <c r="F2173">
        <v>275.7</v>
      </c>
      <c r="G2173">
        <v>38.236365097138098</v>
      </c>
      <c r="H2173">
        <v>-8.1562430815932494</v>
      </c>
      <c r="I2173">
        <v>-21.0247854622007</v>
      </c>
      <c r="J2173">
        <v>3.82890110890414</v>
      </c>
      <c r="K2173">
        <v>278.06700906899903</v>
      </c>
      <c r="L2173">
        <v>266.76308670415199</v>
      </c>
      <c r="M2173">
        <v>53.576613563882503</v>
      </c>
      <c r="N2173">
        <v>2.7449372715038698</v>
      </c>
      <c r="O2173">
        <v>28.037722161769999</v>
      </c>
      <c r="P2173">
        <v>72.3125</v>
      </c>
      <c r="Q2173">
        <v>7.6310322175459997E-3</v>
      </c>
    </row>
    <row r="2174" spans="1:17" hidden="1" x14ac:dyDescent="0.3">
      <c r="A2174" t="s">
        <v>4506</v>
      </c>
      <c r="B2174" t="s">
        <v>4507</v>
      </c>
      <c r="C2174" t="str">
        <f>IFERROR(VLOOKUP(Table1[[#This Row],[Ticker]],[1]!Table1[[Symbol]:[Industry]],2,FALSE),"-")</f>
        <v>-</v>
      </c>
      <c r="D2174" t="s">
        <v>132</v>
      </c>
      <c r="E2174">
        <v>253.71225000000001</v>
      </c>
      <c r="F2174">
        <v>252.45</v>
      </c>
      <c r="G2174">
        <v>158.05362995291799</v>
      </c>
      <c r="H2174">
        <v>13.090792533963899</v>
      </c>
      <c r="I2174">
        <v>109.27365269736001</v>
      </c>
      <c r="J2174">
        <v>6.0681679772001802</v>
      </c>
      <c r="K2174">
        <v>220.88249740303701</v>
      </c>
      <c r="L2174">
        <v>168.10711029285599</v>
      </c>
      <c r="M2174">
        <v>67.412535308070701</v>
      </c>
      <c r="N2174">
        <v>1.08243600241991</v>
      </c>
      <c r="O2174">
        <v>1.33491780550605</v>
      </c>
      <c r="P2174">
        <v>227.21970187945499</v>
      </c>
      <c r="Q2174">
        <v>0.13351469369990901</v>
      </c>
    </row>
    <row r="2175" spans="1:17" hidden="1" x14ac:dyDescent="0.3">
      <c r="A2175" t="s">
        <v>4508</v>
      </c>
      <c r="B2175" t="s">
        <v>4509</v>
      </c>
      <c r="C2175" t="str">
        <f>IFERROR(VLOOKUP(Table1[[#This Row],[Ticker]],[1]!Table1[[Symbol]:[Industry]],2,FALSE),"-")</f>
        <v>-</v>
      </c>
      <c r="D2175" t="s">
        <v>92</v>
      </c>
      <c r="E2175">
        <v>253.31914616</v>
      </c>
      <c r="F2175">
        <v>7.6</v>
      </c>
      <c r="G2175">
        <v>-14.2202999775477</v>
      </c>
      <c r="H2175">
        <v>-40.943834097745203</v>
      </c>
      <c r="I2175">
        <v>-35.309983661330001</v>
      </c>
      <c r="J2175">
        <v>-2.1679836262983398</v>
      </c>
      <c r="K2175">
        <v>10.4482644227955</v>
      </c>
      <c r="L2175">
        <v>10.3097543290597</v>
      </c>
      <c r="M2175">
        <v>21.830127845341998</v>
      </c>
      <c r="N2175">
        <v>2.10243895420406</v>
      </c>
      <c r="O2175">
        <v>114.086354961832</v>
      </c>
      <c r="P2175">
        <v>12.688172043010701</v>
      </c>
      <c r="Q2175">
        <v>6.7346837998069994E-2</v>
      </c>
    </row>
    <row r="2176" spans="1:17" hidden="1" x14ac:dyDescent="0.3">
      <c r="A2176" t="s">
        <v>4510</v>
      </c>
      <c r="B2176" t="s">
        <v>4511</v>
      </c>
      <c r="C2176" t="str">
        <f>IFERROR(VLOOKUP(Table1[[#This Row],[Ticker]],[1]!Table1[[Symbol]:[Industry]],2,FALSE),"-")</f>
        <v>-</v>
      </c>
      <c r="D2176" t="s">
        <v>197</v>
      </c>
      <c r="E2176">
        <v>252.94688607500001</v>
      </c>
      <c r="F2176">
        <v>199.55</v>
      </c>
      <c r="G2176">
        <v>56.515975970315402</v>
      </c>
      <c r="H2176">
        <v>-0.90512539989514595</v>
      </c>
      <c r="I2176">
        <v>10.289515499876201</v>
      </c>
      <c r="J2176">
        <v>-11.684112658556399</v>
      </c>
      <c r="K2176">
        <v>185.61595089387001</v>
      </c>
      <c r="L2176">
        <v>165.96260858715999</v>
      </c>
      <c r="M2176">
        <v>52.057236015975498</v>
      </c>
      <c r="N2176">
        <v>2.07064326224166</v>
      </c>
      <c r="O2176">
        <v>11.5259333500375</v>
      </c>
      <c r="P2176">
        <v>95.637254901960802</v>
      </c>
      <c r="Q2176">
        <v>2.4174174004301E-2</v>
      </c>
    </row>
    <row r="2177" spans="1:17" hidden="1" x14ac:dyDescent="0.3">
      <c r="A2177" t="s">
        <v>4512</v>
      </c>
      <c r="B2177" t="s">
        <v>4513</v>
      </c>
      <c r="C2177" t="str">
        <f>IFERROR(VLOOKUP(Table1[[#This Row],[Ticker]],[1]!Table1[[Symbol]:[Industry]],2,FALSE),"-")</f>
        <v>-</v>
      </c>
      <c r="D2177" t="s">
        <v>659</v>
      </c>
      <c r="E2177">
        <v>252.693382085</v>
      </c>
      <c r="F2177">
        <v>220.1</v>
      </c>
      <c r="G2177">
        <v>5.19562705116312</v>
      </c>
      <c r="H2177">
        <v>-1.60967355449674</v>
      </c>
      <c r="I2177">
        <v>4.9076186530413501</v>
      </c>
      <c r="J2177">
        <v>-6.4753429336576396</v>
      </c>
      <c r="K2177">
        <v>222.25335146017099</v>
      </c>
      <c r="L2177">
        <v>210.502259116799</v>
      </c>
      <c r="M2177">
        <v>42.982401855672997</v>
      </c>
      <c r="N2177">
        <v>1.1210324138011001</v>
      </c>
      <c r="O2177">
        <v>35.0520755659294</v>
      </c>
      <c r="P2177">
        <v>38.480860669516296</v>
      </c>
      <c r="Q2177">
        <v>-4.6161100227304998E-2</v>
      </c>
    </row>
    <row r="2178" spans="1:17" hidden="1" x14ac:dyDescent="0.3">
      <c r="A2178" t="s">
        <v>4514</v>
      </c>
      <c r="B2178" t="s">
        <v>4515</v>
      </c>
      <c r="C2178" t="str">
        <f>IFERROR(VLOOKUP(Table1[[#This Row],[Ticker]],[1]!Table1[[Symbol]:[Industry]],2,FALSE),"-")</f>
        <v>-</v>
      </c>
      <c r="D2178" t="s">
        <v>21</v>
      </c>
      <c r="E2178">
        <v>252.50294516999901</v>
      </c>
      <c r="F2178">
        <v>112.3</v>
      </c>
      <c r="G2178">
        <v>-44.973691681653797</v>
      </c>
      <c r="H2178">
        <v>-12.3333403706041</v>
      </c>
      <c r="I2178">
        <v>-40.647838524800498</v>
      </c>
      <c r="J2178">
        <v>-4.4277238860386001</v>
      </c>
      <c r="K2178">
        <v>116.19201417243799</v>
      </c>
      <c r="L2178">
        <v>124.33481295512</v>
      </c>
      <c r="M2178">
        <v>36.618626891011303</v>
      </c>
      <c r="N2178">
        <v>0.80707019068152097</v>
      </c>
      <c r="O2178">
        <v>55.609973285841498</v>
      </c>
      <c r="P2178">
        <v>19.468085106382901</v>
      </c>
      <c r="Q2178">
        <v>0.110011553970148</v>
      </c>
    </row>
    <row r="2179" spans="1:17" hidden="1" x14ac:dyDescent="0.3">
      <c r="A2179" t="s">
        <v>4516</v>
      </c>
      <c r="B2179" t="s">
        <v>4517</v>
      </c>
      <c r="C2179" t="str">
        <f>IFERROR(VLOOKUP(Table1[[#This Row],[Ticker]],[1]!Table1[[Symbol]:[Industry]],2,FALSE),"-")</f>
        <v>-</v>
      </c>
      <c r="E2179">
        <v>252.21357666999899</v>
      </c>
      <c r="F2179">
        <v>161.15</v>
      </c>
      <c r="G2179">
        <v>-5.5557666254127396</v>
      </c>
      <c r="H2179">
        <v>-3.64620444264111</v>
      </c>
      <c r="I2179">
        <v>10.7535654666101</v>
      </c>
      <c r="J2179">
        <v>-6.3346502929650104</v>
      </c>
      <c r="K2179">
        <v>152.53768264092099</v>
      </c>
      <c r="M2179">
        <v>44.929762265826902</v>
      </c>
      <c r="N2179">
        <v>0.81731025299600502</v>
      </c>
      <c r="O2179">
        <v>10.8904747130003</v>
      </c>
      <c r="P2179">
        <v>41.112084063047199</v>
      </c>
    </row>
    <row r="2180" spans="1:17" hidden="1" x14ac:dyDescent="0.3">
      <c r="A2180" t="s">
        <v>4518</v>
      </c>
      <c r="B2180" t="s">
        <v>4519</v>
      </c>
      <c r="C2180" t="str">
        <f>IFERROR(VLOOKUP(Table1[[#This Row],[Ticker]],[1]!Table1[[Symbol]:[Industry]],2,FALSE),"-")</f>
        <v>-</v>
      </c>
      <c r="D2180" t="s">
        <v>375</v>
      </c>
      <c r="E2180">
        <v>251.83419697599999</v>
      </c>
      <c r="F2180">
        <v>63.64</v>
      </c>
      <c r="G2180">
        <v>24.9663909987121</v>
      </c>
      <c r="H2180">
        <v>4.03210413490471</v>
      </c>
      <c r="I2180">
        <v>7.4076724872434703</v>
      </c>
      <c r="J2180">
        <v>-8.3263413975593394</v>
      </c>
      <c r="K2180">
        <v>62.665103379444503</v>
      </c>
      <c r="L2180">
        <v>57.965593115295803</v>
      </c>
      <c r="M2180">
        <v>54.376203901271602</v>
      </c>
      <c r="N2180">
        <v>1.379222515256</v>
      </c>
      <c r="O2180">
        <v>24.905719673161499</v>
      </c>
      <c r="P2180">
        <v>67.473684210526301</v>
      </c>
      <c r="Q2180">
        <v>8.7395202369964994E-2</v>
      </c>
    </row>
    <row r="2181" spans="1:17" hidden="1" x14ac:dyDescent="0.3">
      <c r="A2181" t="s">
        <v>4520</v>
      </c>
      <c r="B2181" t="s">
        <v>4521</v>
      </c>
      <c r="C2181" t="str">
        <f>IFERROR(VLOOKUP(Table1[[#This Row],[Ticker]],[1]!Table1[[Symbol]:[Industry]],2,FALSE),"-")</f>
        <v>-</v>
      </c>
      <c r="E2181">
        <v>251.74006</v>
      </c>
      <c r="F2181">
        <v>9.7899999999999991</v>
      </c>
      <c r="G2181">
        <v>-100.079750699475</v>
      </c>
      <c r="H2181">
        <v>-38.506759680554801</v>
      </c>
      <c r="I2181">
        <v>-79.644772897594606</v>
      </c>
      <c r="J2181">
        <v>-14.679075019377301</v>
      </c>
      <c r="K2181">
        <v>14.3325086819973</v>
      </c>
      <c r="L2181">
        <v>23.3812368738114</v>
      </c>
      <c r="M2181">
        <v>16.900184033034201</v>
      </c>
      <c r="N2181">
        <v>2.1574632829573499</v>
      </c>
      <c r="O2181">
        <v>409.70377936670002</v>
      </c>
      <c r="P2181">
        <v>3.4883720930232398</v>
      </c>
      <c r="Q2181">
        <v>7.8142811076775995E-2</v>
      </c>
    </row>
    <row r="2182" spans="1:17" hidden="1" x14ac:dyDescent="0.3">
      <c r="A2182" t="s">
        <v>4522</v>
      </c>
      <c r="B2182" t="s">
        <v>4523</v>
      </c>
      <c r="C2182" t="str">
        <f>IFERROR(VLOOKUP(Table1[[#This Row],[Ticker]],[1]!Table1[[Symbol]:[Industry]],2,FALSE),"-")</f>
        <v>-</v>
      </c>
      <c r="D2182" t="s">
        <v>535</v>
      </c>
      <c r="E2182">
        <v>251.16</v>
      </c>
      <c r="F2182">
        <v>2.99</v>
      </c>
      <c r="G2182">
        <v>22.9425814749026</v>
      </c>
      <c r="H2182">
        <v>9.4355565636481895</v>
      </c>
      <c r="I2182">
        <v>4.7519135669254897</v>
      </c>
      <c r="J2182">
        <v>4.1478058473858503</v>
      </c>
      <c r="K2182">
        <v>2.6033254828467798</v>
      </c>
      <c r="L2182">
        <v>2.5100367676597699</v>
      </c>
      <c r="M2182">
        <v>68.053966112951201</v>
      </c>
      <c r="N2182">
        <v>2.7871476289978698</v>
      </c>
      <c r="O2182">
        <v>30.434782608695599</v>
      </c>
      <c r="P2182">
        <v>66.1111111111111</v>
      </c>
      <c r="Q2182">
        <v>-7.3848960767399999E-3</v>
      </c>
    </row>
    <row r="2183" spans="1:17" hidden="1" x14ac:dyDescent="0.3">
      <c r="A2183" t="s">
        <v>4524</v>
      </c>
      <c r="B2183" t="s">
        <v>4525</v>
      </c>
      <c r="C2183" t="str">
        <f>IFERROR(VLOOKUP(Table1[[#This Row],[Ticker]],[1]!Table1[[Symbol]:[Industry]],2,FALSE),"-")</f>
        <v>-</v>
      </c>
      <c r="D2183" t="s">
        <v>1514</v>
      </c>
      <c r="E2183">
        <v>251.09139825</v>
      </c>
      <c r="F2183">
        <v>7.6</v>
      </c>
      <c r="G2183">
        <v>107.288735321056</v>
      </c>
      <c r="H2183">
        <v>18.321740373751599</v>
      </c>
      <c r="I2183">
        <v>10.386834201846099</v>
      </c>
      <c r="J2183">
        <v>-10.0087556407736</v>
      </c>
      <c r="K2183">
        <v>7.0618614325005096</v>
      </c>
      <c r="L2183">
        <v>6.6596988242044199</v>
      </c>
      <c r="M2183">
        <v>51.133830757370198</v>
      </c>
      <c r="N2183">
        <v>1.0614750241697599</v>
      </c>
      <c r="O2183">
        <v>27.6315789473684</v>
      </c>
      <c r="P2183">
        <v>181.48148148148101</v>
      </c>
      <c r="Q2183">
        <v>-4.1389302762407001E-2</v>
      </c>
    </row>
    <row r="2184" spans="1:17" hidden="1" x14ac:dyDescent="0.3">
      <c r="A2184" t="s">
        <v>4526</v>
      </c>
      <c r="B2184" t="s">
        <v>4527</v>
      </c>
      <c r="C2184" t="str">
        <f>IFERROR(VLOOKUP(Table1[[#This Row],[Ticker]],[1]!Table1[[Symbol]:[Industry]],2,FALSE),"-")</f>
        <v>-</v>
      </c>
      <c r="D2184" t="s">
        <v>324</v>
      </c>
      <c r="E2184">
        <v>250.48797930000001</v>
      </c>
      <c r="F2184">
        <v>412.1</v>
      </c>
      <c r="G2184">
        <v>130.282718589268</v>
      </c>
      <c r="H2184">
        <v>-7.7598141862332097</v>
      </c>
      <c r="I2184">
        <v>-5.8528996059687302</v>
      </c>
      <c r="J2184">
        <v>-8.0781491109319106</v>
      </c>
      <c r="K2184">
        <v>407.23126607663801</v>
      </c>
      <c r="L2184">
        <v>354.11023553964702</v>
      </c>
      <c r="M2184">
        <v>57.468749446422997</v>
      </c>
      <c r="N2184">
        <v>0.97042548912575</v>
      </c>
      <c r="O2184">
        <v>28.1970395535064</v>
      </c>
      <c r="P2184">
        <v>174.55029980013299</v>
      </c>
      <c r="Q2184">
        <v>0.155276450555031</v>
      </c>
    </row>
    <row r="2185" spans="1:17" hidden="1" x14ac:dyDescent="0.3">
      <c r="A2185" t="s">
        <v>4528</v>
      </c>
      <c r="B2185" t="s">
        <v>4529</v>
      </c>
      <c r="C2185" t="str">
        <f>IFERROR(VLOOKUP(Table1[[#This Row],[Ticker]],[1]!Table1[[Symbol]:[Industry]],2,FALSE),"-")</f>
        <v>-</v>
      </c>
      <c r="D2185" t="s">
        <v>46</v>
      </c>
      <c r="E2185">
        <v>250.33095367999999</v>
      </c>
      <c r="F2185">
        <v>47.2</v>
      </c>
      <c r="G2185">
        <v>-42.045332580603201</v>
      </c>
      <c r="H2185">
        <v>13.695442521647299</v>
      </c>
      <c r="I2185">
        <v>2.4010782447298</v>
      </c>
      <c r="J2185">
        <v>-9.5903081372304406</v>
      </c>
      <c r="K2185">
        <v>43.463536968116102</v>
      </c>
      <c r="L2185">
        <v>44.901643100303602</v>
      </c>
      <c r="M2185">
        <v>52.273378970209002</v>
      </c>
      <c r="N2185">
        <v>3.58411302793326</v>
      </c>
      <c r="O2185">
        <v>35.911016949152497</v>
      </c>
      <c r="P2185">
        <v>36.613603473227201</v>
      </c>
      <c r="Q2185">
        <v>3.3760201123229998E-3</v>
      </c>
    </row>
    <row r="2186" spans="1:17" hidden="1" x14ac:dyDescent="0.3">
      <c r="A2186" t="s">
        <v>4530</v>
      </c>
      <c r="B2186" t="s">
        <v>4531</v>
      </c>
      <c r="C2186" t="str">
        <f>IFERROR(VLOOKUP(Table1[[#This Row],[Ticker]],[1]!Table1[[Symbol]:[Industry]],2,FALSE),"-")</f>
        <v>-</v>
      </c>
      <c r="E2186">
        <v>249.54774</v>
      </c>
      <c r="F2186">
        <v>691</v>
      </c>
      <c r="G2186">
        <v>-59.794133500942699</v>
      </c>
      <c r="H2186">
        <v>-10.551543173444401</v>
      </c>
      <c r="I2186">
        <v>-36.737448135202101</v>
      </c>
      <c r="J2186">
        <v>-4.2956432007664196</v>
      </c>
      <c r="K2186">
        <v>728.62045720694198</v>
      </c>
      <c r="L2186">
        <v>841.02910558395797</v>
      </c>
      <c r="M2186">
        <v>44.659405665432899</v>
      </c>
      <c r="N2186">
        <v>1.5256544502617799</v>
      </c>
      <c r="O2186">
        <v>80.318379160636695</v>
      </c>
      <c r="P2186">
        <v>29.8872180451127</v>
      </c>
      <c r="Q2186">
        <v>0.120002217426422</v>
      </c>
    </row>
    <row r="2187" spans="1:17" hidden="1" x14ac:dyDescent="0.3">
      <c r="A2187" t="s">
        <v>4532</v>
      </c>
      <c r="B2187" t="s">
        <v>4533</v>
      </c>
      <c r="C2187" t="str">
        <f>IFERROR(VLOOKUP(Table1[[#This Row],[Ticker]],[1]!Table1[[Symbol]:[Industry]],2,FALSE),"-")</f>
        <v>-</v>
      </c>
      <c r="D2187" t="s">
        <v>613</v>
      </c>
      <c r="E2187">
        <v>248.96891704999999</v>
      </c>
      <c r="F2187">
        <v>115.81</v>
      </c>
      <c r="G2187">
        <v>26.024926665943401</v>
      </c>
      <c r="H2187">
        <v>0.283148534010913</v>
      </c>
      <c r="I2187">
        <v>4.5289205044874299</v>
      </c>
      <c r="J2187">
        <v>-1.2125975276043199</v>
      </c>
      <c r="K2187">
        <v>109.40522683814901</v>
      </c>
      <c r="L2187">
        <v>103.597162886164</v>
      </c>
      <c r="M2187">
        <v>63.302930473475101</v>
      </c>
      <c r="N2187">
        <v>2.25358437524029</v>
      </c>
      <c r="O2187">
        <v>10.957602970382499</v>
      </c>
      <c r="P2187">
        <v>59.517906336088103</v>
      </c>
      <c r="Q2187">
        <v>4.5396656034292E-2</v>
      </c>
    </row>
    <row r="2188" spans="1:17" hidden="1" x14ac:dyDescent="0.3">
      <c r="A2188" t="s">
        <v>4534</v>
      </c>
      <c r="B2188" t="s">
        <v>4535</v>
      </c>
      <c r="C2188" t="str">
        <f>IFERROR(VLOOKUP(Table1[[#This Row],[Ticker]],[1]!Table1[[Symbol]:[Industry]],2,FALSE),"-")</f>
        <v>-</v>
      </c>
      <c r="D2188" t="s">
        <v>62</v>
      </c>
      <c r="E2188">
        <v>248.20263928599999</v>
      </c>
      <c r="F2188">
        <v>52.46</v>
      </c>
      <c r="G2188">
        <v>10.5929082722882</v>
      </c>
      <c r="H2188">
        <v>-0.40155351504716302</v>
      </c>
      <c r="I2188">
        <v>34.150482242950801</v>
      </c>
      <c r="J2188">
        <v>-5.6220226235128203</v>
      </c>
      <c r="K2188">
        <v>50.5287605937514</v>
      </c>
      <c r="L2188">
        <v>44.572860547124698</v>
      </c>
      <c r="M2188">
        <v>50.327389566433901</v>
      </c>
      <c r="N2188">
        <v>1.2900700755113801</v>
      </c>
      <c r="O2188">
        <v>11.322912695386901</v>
      </c>
      <c r="P2188">
        <v>63.988746483276003</v>
      </c>
      <c r="Q2188">
        <v>4.9157051476729999E-3</v>
      </c>
    </row>
    <row r="2189" spans="1:17" hidden="1" x14ac:dyDescent="0.3">
      <c r="A2189" t="s">
        <v>4536</v>
      </c>
      <c r="B2189" t="s">
        <v>4537</v>
      </c>
      <c r="C2189" t="str">
        <f>IFERROR(VLOOKUP(Table1[[#This Row],[Ticker]],[1]!Table1[[Symbol]:[Industry]],2,FALSE),"-")</f>
        <v>-</v>
      </c>
      <c r="D2189" t="s">
        <v>998</v>
      </c>
      <c r="E2189">
        <v>247.88504</v>
      </c>
      <c r="F2189">
        <v>208</v>
      </c>
      <c r="G2189">
        <v>-32.0119639796428</v>
      </c>
      <c r="H2189">
        <v>-1.9337690481582599</v>
      </c>
      <c r="I2189">
        <v>-64.179426410926098</v>
      </c>
      <c r="J2189">
        <v>-1.68489183885873</v>
      </c>
      <c r="K2189">
        <v>216.12173094613701</v>
      </c>
      <c r="L2189">
        <v>279.54861896760798</v>
      </c>
      <c r="M2189">
        <v>94.6345107581853</v>
      </c>
      <c r="N2189">
        <v>0.89885496183206104</v>
      </c>
      <c r="O2189">
        <v>134.03846153846101</v>
      </c>
      <c r="P2189">
        <v>11.8279569892473</v>
      </c>
      <c r="Q2189">
        <v>4.3317748367263001E-2</v>
      </c>
    </row>
    <row r="2190" spans="1:17" hidden="1" x14ac:dyDescent="0.3">
      <c r="A2190" t="s">
        <v>4538</v>
      </c>
      <c r="B2190" t="s">
        <v>4539</v>
      </c>
      <c r="C2190" t="str">
        <f>IFERROR(VLOOKUP(Table1[[#This Row],[Ticker]],[1]!Table1[[Symbol]:[Industry]],2,FALSE),"-")</f>
        <v>-</v>
      </c>
      <c r="D2190" t="s">
        <v>983</v>
      </c>
      <c r="E2190">
        <v>247.68865485000001</v>
      </c>
      <c r="F2190">
        <v>74.75</v>
      </c>
      <c r="G2190">
        <v>61.492895940311399</v>
      </c>
      <c r="H2190">
        <v>16.345933922138698</v>
      </c>
      <c r="I2190">
        <v>25.9085620186559</v>
      </c>
      <c r="J2190">
        <v>-7.3875259886978402</v>
      </c>
      <c r="K2190">
        <v>69.507001183887596</v>
      </c>
      <c r="L2190">
        <v>63.139546863824599</v>
      </c>
      <c r="M2190">
        <v>46.025844687065003</v>
      </c>
      <c r="N2190">
        <v>1.7019601878284401</v>
      </c>
      <c r="O2190">
        <v>36.321070234113698</v>
      </c>
      <c r="P2190">
        <v>90.932311621966804</v>
      </c>
      <c r="Q2190">
        <v>6.5621122930836995E-2</v>
      </c>
    </row>
    <row r="2191" spans="1:17" hidden="1" x14ac:dyDescent="0.3">
      <c r="A2191" t="s">
        <v>4540</v>
      </c>
      <c r="B2191" t="s">
        <v>4541</v>
      </c>
      <c r="C2191" t="str">
        <f>IFERROR(VLOOKUP(Table1[[#This Row],[Ticker]],[1]!Table1[[Symbol]:[Industry]],2,FALSE),"-")</f>
        <v>-</v>
      </c>
      <c r="D2191" t="s">
        <v>148</v>
      </c>
      <c r="E2191">
        <v>247.51650000000001</v>
      </c>
      <c r="F2191">
        <v>825</v>
      </c>
      <c r="G2191">
        <v>189.534535497891</v>
      </c>
      <c r="H2191">
        <v>-29.126475671265698</v>
      </c>
      <c r="I2191">
        <v>17.214254238999601</v>
      </c>
      <c r="J2191">
        <v>-1.7271541217658599</v>
      </c>
      <c r="K2191">
        <v>903.31122270914602</v>
      </c>
      <c r="L2191">
        <v>728.38498165537601</v>
      </c>
      <c r="M2191">
        <v>43.109151715028297</v>
      </c>
      <c r="N2191">
        <v>0.73274997374748896</v>
      </c>
      <c r="O2191">
        <v>66.6666666666666</v>
      </c>
      <c r="P2191">
        <v>250.91450446618401</v>
      </c>
      <c r="Q2191">
        <v>0.17086437623564399</v>
      </c>
    </row>
    <row r="2192" spans="1:17" hidden="1" x14ac:dyDescent="0.3">
      <c r="A2192" t="s">
        <v>4542</v>
      </c>
      <c r="B2192" t="s">
        <v>4543</v>
      </c>
      <c r="C2192" t="str">
        <f>IFERROR(VLOOKUP(Table1[[#This Row],[Ticker]],[1]!Table1[[Symbol]:[Industry]],2,FALSE),"-")</f>
        <v>-</v>
      </c>
      <c r="D2192" t="s">
        <v>1489</v>
      </c>
      <c r="E2192">
        <v>247.47575599999999</v>
      </c>
      <c r="F2192">
        <v>139.69999999999999</v>
      </c>
      <c r="G2192">
        <v>13.003021035342099</v>
      </c>
      <c r="H2192">
        <v>0.837022102251336</v>
      </c>
      <c r="I2192">
        <v>0.53700476438782196</v>
      </c>
      <c r="J2192">
        <v>-10.6744771327918</v>
      </c>
      <c r="K2192">
        <v>139.65931427102899</v>
      </c>
      <c r="L2192">
        <v>133.310927583059</v>
      </c>
      <c r="M2192">
        <v>46.459833154649701</v>
      </c>
      <c r="N2192">
        <v>1.48917465112269</v>
      </c>
      <c r="O2192">
        <v>32.426628489620597</v>
      </c>
      <c r="P2192">
        <v>43.946419371457999</v>
      </c>
      <c r="Q2192">
        <v>4.3296437265849003E-2</v>
      </c>
    </row>
    <row r="2193" spans="1:17" hidden="1" x14ac:dyDescent="0.3">
      <c r="A2193" t="s">
        <v>4544</v>
      </c>
      <c r="B2193" t="s">
        <v>4545</v>
      </c>
      <c r="C2193" t="str">
        <f>IFERROR(VLOOKUP(Table1[[#This Row],[Ticker]],[1]!Table1[[Symbol]:[Industry]],2,FALSE),"-")</f>
        <v>-</v>
      </c>
      <c r="D2193" t="s">
        <v>1657</v>
      </c>
      <c r="E2193">
        <v>247.33488</v>
      </c>
      <c r="F2193">
        <v>27.04</v>
      </c>
      <c r="G2193">
        <v>-81.758302136860394</v>
      </c>
      <c r="H2193">
        <v>-6.4397803635755198</v>
      </c>
      <c r="I2193">
        <v>-55.204829435618997</v>
      </c>
      <c r="J2193">
        <v>2.4223046893314</v>
      </c>
      <c r="K2193">
        <v>28.753169179738599</v>
      </c>
      <c r="L2193">
        <v>38.606063836169703</v>
      </c>
      <c r="M2193">
        <v>48.846821605517803</v>
      </c>
      <c r="N2193">
        <v>0.77871218266201203</v>
      </c>
      <c r="O2193">
        <v>133.604536489151</v>
      </c>
      <c r="P2193">
        <v>16.3010752688172</v>
      </c>
      <c r="Q2193">
        <v>0.101610576219153</v>
      </c>
    </row>
    <row r="2194" spans="1:17" hidden="1" x14ac:dyDescent="0.3">
      <c r="A2194" t="s">
        <v>4546</v>
      </c>
      <c r="B2194" t="s">
        <v>4547</v>
      </c>
      <c r="C2194" t="str">
        <f>IFERROR(VLOOKUP(Table1[[#This Row],[Ticker]],[1]!Table1[[Symbol]:[Industry]],2,FALSE),"-")</f>
        <v>-</v>
      </c>
      <c r="D2194" t="s">
        <v>324</v>
      </c>
      <c r="E2194">
        <v>247.22970599999999</v>
      </c>
      <c r="F2194">
        <v>71.98</v>
      </c>
      <c r="G2194">
        <v>6.7800313050971397</v>
      </c>
      <c r="H2194">
        <v>-8.2283904021855498</v>
      </c>
      <c r="I2194">
        <v>-6.82854620318943</v>
      </c>
      <c r="J2194">
        <v>-6.3212526509499902</v>
      </c>
      <c r="K2194">
        <v>76.323630079341399</v>
      </c>
      <c r="L2194">
        <v>75.221499724932599</v>
      </c>
      <c r="M2194">
        <v>38.007526721602403</v>
      </c>
      <c r="N2194">
        <v>0.87914016644153303</v>
      </c>
      <c r="O2194">
        <v>79.911086412892402</v>
      </c>
      <c r="P2194">
        <v>44.877557866487699</v>
      </c>
      <c r="Q2194">
        <v>2.9657584271145E-2</v>
      </c>
    </row>
    <row r="2195" spans="1:17" hidden="1" x14ac:dyDescent="0.3">
      <c r="A2195" t="s">
        <v>4548</v>
      </c>
      <c r="B2195" t="s">
        <v>4549</v>
      </c>
      <c r="C2195" t="str">
        <f>IFERROR(VLOOKUP(Table1[[#This Row],[Ticker]],[1]!Table1[[Symbol]:[Industry]],2,FALSE),"-")</f>
        <v>-</v>
      </c>
      <c r="D2195" t="s">
        <v>286</v>
      </c>
      <c r="E2195">
        <v>246.57958495999901</v>
      </c>
      <c r="F2195">
        <v>142.6</v>
      </c>
      <c r="G2195">
        <v>-10.054150551241101</v>
      </c>
      <c r="H2195">
        <v>-5.2166746224947804</v>
      </c>
      <c r="I2195">
        <v>-9.5418717438089704</v>
      </c>
      <c r="J2195">
        <v>-2.8600251487896902</v>
      </c>
      <c r="K2195">
        <v>144.52483737768401</v>
      </c>
      <c r="L2195">
        <v>144.18378421513901</v>
      </c>
      <c r="M2195">
        <v>48.182422854939297</v>
      </c>
      <c r="N2195">
        <v>0.64549667013217304</v>
      </c>
      <c r="O2195">
        <v>28.260869565217401</v>
      </c>
      <c r="P2195">
        <v>19.180944421228499</v>
      </c>
      <c r="Q2195">
        <v>2.5278284163616001E-2</v>
      </c>
    </row>
    <row r="2196" spans="1:17" hidden="1" x14ac:dyDescent="0.3">
      <c r="A2196" t="s">
        <v>4550</v>
      </c>
      <c r="B2196" t="s">
        <v>4551</v>
      </c>
      <c r="C2196" t="str">
        <f>IFERROR(VLOOKUP(Table1[[#This Row],[Ticker]],[1]!Table1[[Symbol]:[Industry]],2,FALSE),"-")</f>
        <v>-</v>
      </c>
      <c r="D2196" t="s">
        <v>381</v>
      </c>
      <c r="E2196">
        <v>246.512627004</v>
      </c>
      <c r="F2196">
        <v>25.83</v>
      </c>
      <c r="G2196">
        <v>6.93095356792585</v>
      </c>
      <c r="H2196">
        <v>-7.4283379225214201</v>
      </c>
      <c r="I2196">
        <v>-21.789182323485399</v>
      </c>
      <c r="J2196">
        <v>-9.8206694246794992</v>
      </c>
      <c r="K2196">
        <v>25.7407043432415</v>
      </c>
      <c r="L2196">
        <v>26.074945532415001</v>
      </c>
      <c r="M2196">
        <v>54.147605196163902</v>
      </c>
      <c r="N2196">
        <v>0.85441501998224301</v>
      </c>
      <c r="O2196">
        <v>44.792876500193501</v>
      </c>
      <c r="P2196">
        <v>43.1024930747922</v>
      </c>
      <c r="Q2196">
        <v>5.5095889625393003E-2</v>
      </c>
    </row>
    <row r="2197" spans="1:17" hidden="1" x14ac:dyDescent="0.3">
      <c r="A2197" t="s">
        <v>4552</v>
      </c>
      <c r="B2197" t="s">
        <v>4553</v>
      </c>
      <c r="C2197" t="str">
        <f>IFERROR(VLOOKUP(Table1[[#This Row],[Ticker]],[1]!Table1[[Symbol]:[Industry]],2,FALSE),"-")</f>
        <v>-</v>
      </c>
      <c r="D2197" t="s">
        <v>4554</v>
      </c>
      <c r="E2197">
        <v>246.4815012</v>
      </c>
      <c r="F2197">
        <v>133.1</v>
      </c>
      <c r="G2197">
        <v>77.897266574748997</v>
      </c>
      <c r="H2197">
        <v>53.522900214273498</v>
      </c>
      <c r="I2197">
        <v>94.206598666771896</v>
      </c>
      <c r="J2197">
        <v>14.1686500370679</v>
      </c>
      <c r="K2197">
        <v>101.406485628008</v>
      </c>
      <c r="M2197">
        <v>78.276881558945604</v>
      </c>
      <c r="N2197">
        <v>2.3605358062854198</v>
      </c>
      <c r="O2197">
        <v>11.1570247933884</v>
      </c>
      <c r="P2197">
        <v>114.67741935483799</v>
      </c>
    </row>
    <row r="2198" spans="1:17" hidden="1" x14ac:dyDescent="0.3">
      <c r="A2198" t="s">
        <v>4555</v>
      </c>
      <c r="B2198" t="s">
        <v>4556</v>
      </c>
      <c r="C2198" t="str">
        <f>IFERROR(VLOOKUP(Table1[[#This Row],[Ticker]],[1]!Table1[[Symbol]:[Industry]],2,FALSE),"-")</f>
        <v>-</v>
      </c>
      <c r="D2198" t="s">
        <v>1113</v>
      </c>
      <c r="E2198">
        <v>245.99382782999999</v>
      </c>
      <c r="F2198">
        <v>569.04999999999995</v>
      </c>
      <c r="G2198">
        <v>-21.644070442501501</v>
      </c>
      <c r="H2198">
        <v>6.3604126866175301</v>
      </c>
      <c r="I2198">
        <v>-38.248339485519601</v>
      </c>
      <c r="J2198">
        <v>-9.3505265041467993</v>
      </c>
      <c r="K2198">
        <v>593.09163257841499</v>
      </c>
      <c r="L2198">
        <v>620.04013552295896</v>
      </c>
      <c r="M2198">
        <v>47.439273157621201</v>
      </c>
      <c r="N2198">
        <v>0.88029999127932301</v>
      </c>
      <c r="O2198">
        <v>74.835251735348393</v>
      </c>
      <c r="P2198">
        <v>22.759141408693701</v>
      </c>
    </row>
    <row r="2199" spans="1:17" hidden="1" x14ac:dyDescent="0.3">
      <c r="A2199" t="s">
        <v>4557</v>
      </c>
      <c r="B2199" t="s">
        <v>4558</v>
      </c>
      <c r="C2199" t="str">
        <f>IFERROR(VLOOKUP(Table1[[#This Row],[Ticker]],[1]!Table1[[Symbol]:[Industry]],2,FALSE),"-")</f>
        <v>-</v>
      </c>
      <c r="D2199" t="s">
        <v>98</v>
      </c>
      <c r="E2199">
        <v>245.70046927999999</v>
      </c>
      <c r="F2199">
        <v>185.2</v>
      </c>
      <c r="G2199">
        <v>145.50140500431399</v>
      </c>
      <c r="H2199">
        <v>-17.8121906032978</v>
      </c>
      <c r="I2199">
        <v>91.056261393012406</v>
      </c>
      <c r="J2199">
        <v>-9.1428416960469097</v>
      </c>
      <c r="K2199">
        <v>181.31338339376799</v>
      </c>
      <c r="L2199">
        <v>141.38069740354899</v>
      </c>
      <c r="M2199">
        <v>54.491090014667002</v>
      </c>
      <c r="N2199">
        <v>0.46790394933591301</v>
      </c>
      <c r="O2199">
        <v>41.360691144708397</v>
      </c>
      <c r="P2199">
        <v>236.11615245009</v>
      </c>
      <c r="Q2199">
        <v>0.117038875354137</v>
      </c>
    </row>
    <row r="2200" spans="1:17" hidden="1" x14ac:dyDescent="0.3">
      <c r="A2200" t="s">
        <v>4559</v>
      </c>
      <c r="B2200" t="s">
        <v>4560</v>
      </c>
      <c r="C2200" t="str">
        <f>IFERROR(VLOOKUP(Table1[[#This Row],[Ticker]],[1]!Table1[[Symbol]:[Industry]],2,FALSE),"-")</f>
        <v>-</v>
      </c>
      <c r="D2200" t="s">
        <v>49</v>
      </c>
      <c r="E2200">
        <v>245.49238129</v>
      </c>
      <c r="F2200">
        <v>216.19</v>
      </c>
      <c r="G2200">
        <v>-69.814636372866403</v>
      </c>
      <c r="H2200">
        <v>-3.7388812393025002</v>
      </c>
      <c r="I2200">
        <v>-33.147515819665003</v>
      </c>
      <c r="J2200">
        <v>-4.0469833085930897</v>
      </c>
      <c r="K2200">
        <v>212.66296545547601</v>
      </c>
      <c r="L2200">
        <v>270.73022585287498</v>
      </c>
      <c r="M2200">
        <v>70.316430808554699</v>
      </c>
      <c r="N2200">
        <v>0.73690846335967097</v>
      </c>
      <c r="O2200">
        <v>118.858411582404</v>
      </c>
      <c r="P2200">
        <v>24.821016166281701</v>
      </c>
      <c r="Q2200">
        <v>-0.12423540424622399</v>
      </c>
    </row>
    <row r="2201" spans="1:17" hidden="1" x14ac:dyDescent="0.3">
      <c r="A2201" t="s">
        <v>4561</v>
      </c>
      <c r="B2201" t="s">
        <v>4562</v>
      </c>
      <c r="C2201" t="str">
        <f>IFERROR(VLOOKUP(Table1[[#This Row],[Ticker]],[1]!Table1[[Symbol]:[Industry]],2,FALSE),"-")</f>
        <v>-</v>
      </c>
      <c r="D2201" t="s">
        <v>230</v>
      </c>
      <c r="E2201">
        <v>245.06774999999999</v>
      </c>
      <c r="F2201">
        <v>640.70000000000005</v>
      </c>
      <c r="G2201">
        <v>12.513560419986201</v>
      </c>
      <c r="H2201">
        <v>-5.3555869904087698</v>
      </c>
      <c r="I2201">
        <v>-3.1971256979032301</v>
      </c>
      <c r="J2201">
        <v>-6.0826560018622198</v>
      </c>
      <c r="K2201">
        <v>634.73254607089495</v>
      </c>
      <c r="L2201">
        <v>597.51840038704597</v>
      </c>
      <c r="M2201">
        <v>54.1402110295464</v>
      </c>
      <c r="N2201">
        <v>0.54150119527535401</v>
      </c>
      <c r="O2201">
        <v>13.937880443265099</v>
      </c>
      <c r="P2201">
        <v>39.418996844739397</v>
      </c>
      <c r="Q2201">
        <v>3.5065195119819002E-2</v>
      </c>
    </row>
    <row r="2202" spans="1:17" hidden="1" x14ac:dyDescent="0.3">
      <c r="A2202" t="s">
        <v>4563</v>
      </c>
      <c r="B2202" t="s">
        <v>4564</v>
      </c>
      <c r="C2202" t="str">
        <f>IFERROR(VLOOKUP(Table1[[#This Row],[Ticker]],[1]!Table1[[Symbol]:[Industry]],2,FALSE),"-")</f>
        <v>-</v>
      </c>
      <c r="D2202" t="s">
        <v>388</v>
      </c>
      <c r="E2202">
        <v>244.7712003</v>
      </c>
      <c r="F2202">
        <v>97.75</v>
      </c>
      <c r="G2202">
        <v>32.3856709057969</v>
      </c>
      <c r="H2202">
        <v>-4.6790021392423098</v>
      </c>
      <c r="I2202">
        <v>5.4323869397065501</v>
      </c>
      <c r="J2202">
        <v>-6.4567683078145599</v>
      </c>
      <c r="K2202">
        <v>96.951544473235103</v>
      </c>
      <c r="L2202">
        <v>90.341874304157997</v>
      </c>
      <c r="M2202">
        <v>48.540683490581401</v>
      </c>
      <c r="N2202">
        <v>0.688027654183204</v>
      </c>
      <c r="O2202">
        <v>22.813299232736501</v>
      </c>
      <c r="P2202">
        <v>60.245901639344197</v>
      </c>
      <c r="Q2202">
        <v>1.5567509542319001E-2</v>
      </c>
    </row>
    <row r="2203" spans="1:17" hidden="1" x14ac:dyDescent="0.3">
      <c r="A2203" t="s">
        <v>4565</v>
      </c>
      <c r="B2203" t="s">
        <v>4566</v>
      </c>
      <c r="C2203" t="str">
        <f>IFERROR(VLOOKUP(Table1[[#This Row],[Ticker]],[1]!Table1[[Symbol]:[Industry]],2,FALSE),"-")</f>
        <v>-</v>
      </c>
      <c r="D2203" t="s">
        <v>46</v>
      </c>
      <c r="E2203">
        <v>244.15284330700001</v>
      </c>
      <c r="F2203">
        <v>12.31</v>
      </c>
      <c r="G2203">
        <v>5.1003354855978102</v>
      </c>
      <c r="H2203">
        <v>-9.1511703249654701</v>
      </c>
      <c r="I2203">
        <v>4.2635414739022401</v>
      </c>
      <c r="J2203">
        <v>-5.8946917008325004</v>
      </c>
      <c r="K2203">
        <v>12.4859610625738</v>
      </c>
      <c r="L2203">
        <v>11.983296330719</v>
      </c>
      <c r="M2203">
        <v>39.970454114160098</v>
      </c>
      <c r="N2203">
        <v>0.67746894707676897</v>
      </c>
      <c r="O2203">
        <v>23.476848090982902</v>
      </c>
      <c r="P2203">
        <v>33.081081081081003</v>
      </c>
    </row>
    <row r="2204" spans="1:17" hidden="1" x14ac:dyDescent="0.3">
      <c r="A2204" t="s">
        <v>4567</v>
      </c>
      <c r="B2204" t="s">
        <v>4568</v>
      </c>
      <c r="C2204" t="str">
        <f>IFERROR(VLOOKUP(Table1[[#This Row],[Ticker]],[1]!Table1[[Symbol]:[Industry]],2,FALSE),"-")</f>
        <v>-</v>
      </c>
      <c r="E2204">
        <v>244.05656805000001</v>
      </c>
      <c r="F2204">
        <v>14.73</v>
      </c>
      <c r="G2204">
        <v>18.939242270995901</v>
      </c>
      <c r="H2204">
        <v>-18.278436531134801</v>
      </c>
      <c r="I2204">
        <v>-21.475538155478699</v>
      </c>
      <c r="J2204">
        <v>-4.2552701538125701</v>
      </c>
      <c r="K2204">
        <v>16.3922696357637</v>
      </c>
      <c r="L2204">
        <v>15.395409386051799</v>
      </c>
      <c r="M2204">
        <v>29.105848976698699</v>
      </c>
      <c r="N2204">
        <v>1.4147602820463301</v>
      </c>
      <c r="O2204">
        <v>33.061778682959897</v>
      </c>
      <c r="P2204">
        <v>53.946394138063901</v>
      </c>
      <c r="Q2204">
        <v>5.9342553338217002E-2</v>
      </c>
    </row>
    <row r="2205" spans="1:17" hidden="1" x14ac:dyDescent="0.3">
      <c r="A2205" t="s">
        <v>4569</v>
      </c>
      <c r="B2205" t="s">
        <v>4570</v>
      </c>
      <c r="C2205" t="str">
        <f>IFERROR(VLOOKUP(Table1[[#This Row],[Ticker]],[1]!Table1[[Symbol]:[Industry]],2,FALSE),"-")</f>
        <v>-</v>
      </c>
      <c r="E2205">
        <v>243.80832000000001</v>
      </c>
      <c r="F2205">
        <v>79.52</v>
      </c>
      <c r="G2205">
        <v>306.55804988448801</v>
      </c>
      <c r="H2205">
        <v>-20.176032605057799</v>
      </c>
      <c r="I2205">
        <v>18.7172071121736</v>
      </c>
      <c r="J2205">
        <v>-7.9600282878475399</v>
      </c>
      <c r="K2205">
        <v>82.988895736159506</v>
      </c>
      <c r="L2205">
        <v>64.845654314895597</v>
      </c>
      <c r="M2205">
        <v>32.165017646492302</v>
      </c>
      <c r="N2205">
        <v>0.86288053040437296</v>
      </c>
      <c r="O2205">
        <v>22.987927565392301</v>
      </c>
      <c r="P2205">
        <v>354.4</v>
      </c>
      <c r="Q2205">
        <v>0.23725864706490399</v>
      </c>
    </row>
    <row r="2206" spans="1:17" hidden="1" x14ac:dyDescent="0.3">
      <c r="A2206" t="s">
        <v>4571</v>
      </c>
      <c r="B2206" t="s">
        <v>4572</v>
      </c>
      <c r="C2206" t="str">
        <f>IFERROR(VLOOKUP(Table1[[#This Row],[Ticker]],[1]!Table1[[Symbol]:[Industry]],2,FALSE),"-")</f>
        <v>-</v>
      </c>
      <c r="D2206" t="s">
        <v>197</v>
      </c>
      <c r="E2206">
        <v>243.691205126</v>
      </c>
      <c r="F2206">
        <v>106.69</v>
      </c>
      <c r="G2206">
        <v>32.3256790177171</v>
      </c>
      <c r="H2206">
        <v>-0.31763715265074299</v>
      </c>
      <c r="I2206">
        <v>19.703192495061899</v>
      </c>
      <c r="J2206">
        <v>-5.0203943734459404</v>
      </c>
      <c r="K2206">
        <v>103.056806553618</v>
      </c>
      <c r="L2206">
        <v>95.797292266168</v>
      </c>
      <c r="M2206">
        <v>53.233865423540898</v>
      </c>
      <c r="N2206">
        <v>2.3333648481362901</v>
      </c>
      <c r="O2206">
        <v>31.877401818352201</v>
      </c>
      <c r="P2206">
        <v>63.009931245225303</v>
      </c>
      <c r="Q2206">
        <v>1.9287912833251999E-2</v>
      </c>
    </row>
    <row r="2207" spans="1:17" hidden="1" x14ac:dyDescent="0.3">
      <c r="A2207" t="s">
        <v>4573</v>
      </c>
      <c r="B2207" t="s">
        <v>4574</v>
      </c>
      <c r="C2207" t="str">
        <f>IFERROR(VLOOKUP(Table1[[#This Row],[Ticker]],[1]!Table1[[Symbol]:[Industry]],2,FALSE),"-")</f>
        <v>-</v>
      </c>
      <c r="D2207" t="s">
        <v>1005</v>
      </c>
      <c r="E2207">
        <v>243.54306261599999</v>
      </c>
      <c r="F2207">
        <v>13.08</v>
      </c>
      <c r="G2207">
        <v>67.220359252680396</v>
      </c>
      <c r="H2207">
        <v>43.185821562588103</v>
      </c>
      <c r="I2207">
        <v>18.6189086408171</v>
      </c>
      <c r="J2207">
        <v>1.69332449032892</v>
      </c>
      <c r="K2207">
        <v>10.7801081489848</v>
      </c>
      <c r="L2207">
        <v>9.8375265490419608</v>
      </c>
      <c r="M2207">
        <v>63.119281217965401</v>
      </c>
      <c r="N2207">
        <v>1.86512115727327</v>
      </c>
      <c r="O2207">
        <v>17.737003058103902</v>
      </c>
      <c r="Q2207">
        <v>5.841745931286E-2</v>
      </c>
    </row>
    <row r="2208" spans="1:17" hidden="1" x14ac:dyDescent="0.3">
      <c r="A2208" t="s">
        <v>4575</v>
      </c>
      <c r="B2208" t="s">
        <v>4576</v>
      </c>
      <c r="C2208" t="str">
        <f>IFERROR(VLOOKUP(Table1[[#This Row],[Ticker]],[1]!Table1[[Symbol]:[Industry]],2,FALSE),"-")</f>
        <v>-</v>
      </c>
      <c r="D2208" t="s">
        <v>21</v>
      </c>
      <c r="E2208">
        <v>243.406748523999</v>
      </c>
      <c r="F2208">
        <v>126.44</v>
      </c>
      <c r="G2208">
        <v>47.3628015574335</v>
      </c>
      <c r="H2208">
        <v>51.9386857648906</v>
      </c>
      <c r="I2208">
        <v>56.669405316100402</v>
      </c>
      <c r="J2208">
        <v>33.578959489065802</v>
      </c>
      <c r="K2208">
        <v>94.840032448855595</v>
      </c>
      <c r="L2208">
        <v>84.394220146326305</v>
      </c>
      <c r="M2208">
        <v>81.740434039271307</v>
      </c>
      <c r="N2208">
        <v>4.5382627489314196</v>
      </c>
      <c r="O2208">
        <v>5.1882315722872496</v>
      </c>
      <c r="P2208">
        <v>137.66917293233001</v>
      </c>
      <c r="Q2208">
        <v>9.7613284053309005E-2</v>
      </c>
    </row>
    <row r="2209" spans="1:17" hidden="1" x14ac:dyDescent="0.3">
      <c r="A2209" t="s">
        <v>4577</v>
      </c>
      <c r="B2209" t="s">
        <v>4578</v>
      </c>
      <c r="C2209" t="str">
        <f>IFERROR(VLOOKUP(Table1[[#This Row],[Ticker]],[1]!Table1[[Symbol]:[Industry]],2,FALSE),"-")</f>
        <v>-</v>
      </c>
      <c r="D2209" t="s">
        <v>218</v>
      </c>
      <c r="E2209">
        <v>243.11389199999999</v>
      </c>
      <c r="F2209">
        <v>133.94999999999999</v>
      </c>
      <c r="G2209">
        <v>30.1092481415692</v>
      </c>
      <c r="H2209">
        <v>16.454629574312602</v>
      </c>
      <c r="I2209">
        <v>46.418580233592103</v>
      </c>
      <c r="J2209">
        <v>15.482174434818599</v>
      </c>
      <c r="K2209">
        <v>92.693921568627403</v>
      </c>
      <c r="M2209">
        <v>92.704474514568005</v>
      </c>
      <c r="O2209">
        <v>0</v>
      </c>
      <c r="P2209">
        <v>73.961038961038895</v>
      </c>
    </row>
    <row r="2210" spans="1:17" hidden="1" x14ac:dyDescent="0.3">
      <c r="A2210" t="s">
        <v>4579</v>
      </c>
      <c r="B2210" t="s">
        <v>4580</v>
      </c>
      <c r="C2210" t="str">
        <f>IFERROR(VLOOKUP(Table1[[#This Row],[Ticker]],[1]!Table1[[Symbol]:[Industry]],2,FALSE),"-")</f>
        <v>-</v>
      </c>
      <c r="D2210" t="s">
        <v>705</v>
      </c>
      <c r="E2210">
        <v>242.86609717499999</v>
      </c>
      <c r="F2210">
        <v>531.99</v>
      </c>
      <c r="G2210">
        <v>-7.5040449097902302</v>
      </c>
      <c r="H2210">
        <v>2.2639339221387602</v>
      </c>
      <c r="I2210">
        <v>-1.6654028391650399</v>
      </c>
      <c r="J2210">
        <v>-2.73458191654221E-2</v>
      </c>
      <c r="K2210">
        <v>503.39881837037001</v>
      </c>
      <c r="L2210">
        <v>476.35155701269599</v>
      </c>
      <c r="M2210">
        <v>76.378610990004603</v>
      </c>
      <c r="N2210">
        <v>1.0985730050787701</v>
      </c>
      <c r="O2210">
        <v>1.42295907817815</v>
      </c>
      <c r="P2210">
        <v>24.748505100246199</v>
      </c>
      <c r="Q2210">
        <v>-1.6014498322345E-2</v>
      </c>
    </row>
    <row r="2211" spans="1:17" hidden="1" x14ac:dyDescent="0.3">
      <c r="A2211" t="s">
        <v>4581</v>
      </c>
      <c r="B2211" t="s">
        <v>4582</v>
      </c>
      <c r="C2211" t="str">
        <f>IFERROR(VLOOKUP(Table1[[#This Row],[Ticker]],[1]!Table1[[Symbol]:[Industry]],2,FALSE),"-")</f>
        <v>-</v>
      </c>
      <c r="D2211" t="s">
        <v>302</v>
      </c>
      <c r="E2211">
        <v>242.5843242</v>
      </c>
      <c r="F2211">
        <v>94</v>
      </c>
      <c r="G2211">
        <v>-76.168782770607905</v>
      </c>
      <c r="H2211">
        <v>-7.9384074412646104</v>
      </c>
      <c r="I2211">
        <v>-59.778287775356297</v>
      </c>
      <c r="J2211">
        <v>-3.6367336262983398</v>
      </c>
      <c r="K2211">
        <v>108.358854722621</v>
      </c>
      <c r="L2211">
        <v>148.88267394964799</v>
      </c>
      <c r="M2211">
        <v>41.187437462345898</v>
      </c>
      <c r="N2211">
        <v>1.20797301445063</v>
      </c>
      <c r="O2211">
        <v>141.43617021276501</v>
      </c>
      <c r="P2211">
        <v>5.6179775280898703</v>
      </c>
      <c r="Q2211">
        <v>2.5084367196535999E-2</v>
      </c>
    </row>
    <row r="2212" spans="1:17" hidden="1" x14ac:dyDescent="0.3">
      <c r="A2212" t="s">
        <v>4583</v>
      </c>
      <c r="B2212" t="s">
        <v>4584</v>
      </c>
      <c r="C2212" t="str">
        <f>IFERROR(VLOOKUP(Table1[[#This Row],[Ticker]],[1]!Table1[[Symbol]:[Industry]],2,FALSE),"-")</f>
        <v>-</v>
      </c>
      <c r="D2212" t="s">
        <v>745</v>
      </c>
      <c r="E2212">
        <v>242.25664</v>
      </c>
      <c r="F2212">
        <v>169.6</v>
      </c>
      <c r="G2212">
        <v>121.94074997307099</v>
      </c>
      <c r="H2212">
        <v>24.095933922138698</v>
      </c>
      <c r="I2212">
        <v>94.459215920576597</v>
      </c>
      <c r="J2212">
        <v>-9.1563363717226398</v>
      </c>
      <c r="K2212">
        <v>146.98462073819701</v>
      </c>
      <c r="M2212">
        <v>50.984558154627699</v>
      </c>
      <c r="N2212">
        <v>0.78741126360624702</v>
      </c>
      <c r="O2212">
        <v>9.0212264150943504</v>
      </c>
      <c r="P2212">
        <v>169.20634920634899</v>
      </c>
    </row>
    <row r="2213" spans="1:17" hidden="1" x14ac:dyDescent="0.3">
      <c r="A2213" t="s">
        <v>4585</v>
      </c>
      <c r="B2213" t="s">
        <v>4586</v>
      </c>
      <c r="C2213" t="str">
        <f>IFERROR(VLOOKUP(Table1[[#This Row],[Ticker]],[1]!Table1[[Symbol]:[Industry]],2,FALSE),"-")</f>
        <v>-</v>
      </c>
      <c r="D2213" t="s">
        <v>4587</v>
      </c>
      <c r="E2213">
        <v>242.15599644</v>
      </c>
      <c r="F2213">
        <v>428.7</v>
      </c>
      <c r="G2213">
        <v>84.209543126819995</v>
      </c>
      <c r="H2213">
        <v>26.270632717319401</v>
      </c>
      <c r="I2213">
        <v>101.979636339202</v>
      </c>
      <c r="J2213">
        <v>-3.1794622034093698</v>
      </c>
      <c r="K2213">
        <v>340.94032942881103</v>
      </c>
      <c r="M2213">
        <v>68.320815326320698</v>
      </c>
      <c r="N2213">
        <v>2.61212871287128</v>
      </c>
      <c r="O2213">
        <v>6.1348262188010301</v>
      </c>
      <c r="P2213">
        <v>158.48658426288799</v>
      </c>
    </row>
    <row r="2214" spans="1:17" hidden="1" x14ac:dyDescent="0.3">
      <c r="A2214" t="s">
        <v>4588</v>
      </c>
      <c r="B2214" t="s">
        <v>4589</v>
      </c>
      <c r="C2214" t="str">
        <f>IFERROR(VLOOKUP(Table1[[#This Row],[Ticker]],[1]!Table1[[Symbol]:[Industry]],2,FALSE),"-")</f>
        <v>-</v>
      </c>
      <c r="E2214">
        <v>241.85281800000001</v>
      </c>
      <c r="F2214">
        <v>140.55000000000001</v>
      </c>
      <c r="G2214">
        <v>36.323564207548301</v>
      </c>
      <c r="H2214">
        <v>21.959160785365601</v>
      </c>
      <c r="I2214">
        <v>31.7216105366224</v>
      </c>
      <c r="J2214">
        <v>1.0986830403683201</v>
      </c>
      <c r="K2214">
        <v>126.80262773968199</v>
      </c>
      <c r="L2214">
        <v>105.14088943139301</v>
      </c>
      <c r="M2214">
        <v>50.047811376712502</v>
      </c>
      <c r="N2214">
        <v>0.90826455457933597</v>
      </c>
      <c r="O2214">
        <v>27.641408751334001</v>
      </c>
      <c r="P2214">
        <v>80.446783926049505</v>
      </c>
      <c r="Q2214">
        <v>0.254713959355234</v>
      </c>
    </row>
    <row r="2215" spans="1:17" hidden="1" x14ac:dyDescent="0.3">
      <c r="A2215" t="s">
        <v>4590</v>
      </c>
      <c r="B2215" t="s">
        <v>4591</v>
      </c>
      <c r="C2215" t="str">
        <f>IFERROR(VLOOKUP(Table1[[#This Row],[Ticker]],[1]!Table1[[Symbol]:[Industry]],2,FALSE),"-")</f>
        <v>-</v>
      </c>
      <c r="D2215" t="s">
        <v>613</v>
      </c>
      <c r="E2215">
        <v>241.09950000000001</v>
      </c>
      <c r="F2215">
        <v>719.7</v>
      </c>
      <c r="G2215">
        <v>5405.3411210598297</v>
      </c>
      <c r="H2215">
        <v>-10.050249435448199</v>
      </c>
      <c r="I2215">
        <v>555.95574583573898</v>
      </c>
      <c r="J2215">
        <v>-3.1231489546206598E-2</v>
      </c>
      <c r="K2215">
        <v>635.37664389641895</v>
      </c>
      <c r="L2215">
        <v>357.734884621307</v>
      </c>
      <c r="M2215">
        <v>54.341452894801499</v>
      </c>
      <c r="N2215">
        <v>0.635670782348707</v>
      </c>
      <c r="O2215">
        <v>7.1696540225093699</v>
      </c>
      <c r="P2215">
        <v>7273.97540983606</v>
      </c>
      <c r="Q2215">
        <v>0.42514650679270299</v>
      </c>
    </row>
    <row r="2216" spans="1:17" hidden="1" x14ac:dyDescent="0.3">
      <c r="A2216" t="s">
        <v>4592</v>
      </c>
      <c r="B2216" t="s">
        <v>4593</v>
      </c>
      <c r="C2216" t="str">
        <f>IFERROR(VLOOKUP(Table1[[#This Row],[Ticker]],[1]!Table1[[Symbol]:[Industry]],2,FALSE),"-")</f>
        <v>-</v>
      </c>
      <c r="D2216" t="s">
        <v>1934</v>
      </c>
      <c r="E2216">
        <v>240.874607115</v>
      </c>
      <c r="F2216">
        <v>378.45</v>
      </c>
      <c r="G2216">
        <v>3.6059520681958102</v>
      </c>
      <c r="H2216">
        <v>3.5095316558498002</v>
      </c>
      <c r="I2216">
        <v>22.425007344313698</v>
      </c>
      <c r="J2216">
        <v>-8.5983014747090998</v>
      </c>
      <c r="K2216">
        <v>373.52796377943702</v>
      </c>
      <c r="L2216">
        <v>337.74218095806299</v>
      </c>
      <c r="M2216">
        <v>39.397280686217997</v>
      </c>
      <c r="N2216">
        <v>1.0635600909619001</v>
      </c>
      <c r="O2216">
        <v>17.584885718060502</v>
      </c>
      <c r="P2216">
        <v>41.370937616735098</v>
      </c>
      <c r="Q2216">
        <v>5.1626276575979999E-3</v>
      </c>
    </row>
    <row r="2217" spans="1:17" hidden="1" x14ac:dyDescent="0.3">
      <c r="A2217" t="s">
        <v>4594</v>
      </c>
      <c r="B2217" t="s">
        <v>4595</v>
      </c>
      <c r="C2217" t="str">
        <f>IFERROR(VLOOKUP(Table1[[#This Row],[Ticker]],[1]!Table1[[Symbol]:[Industry]],2,FALSE),"-")</f>
        <v>-</v>
      </c>
      <c r="D2217" t="s">
        <v>542</v>
      </c>
      <c r="E2217">
        <v>240.6618</v>
      </c>
      <c r="F2217">
        <v>123</v>
      </c>
      <c r="G2217">
        <v>-69.013558875974496</v>
      </c>
      <c r="H2217">
        <v>-13.1747427695905</v>
      </c>
      <c r="I2217">
        <v>-29.08675353964</v>
      </c>
      <c r="J2217">
        <v>-3.38255852508376</v>
      </c>
      <c r="K2217">
        <v>125.447615023835</v>
      </c>
      <c r="M2217">
        <v>54.6137257299997</v>
      </c>
      <c r="N2217">
        <v>1.4027633851468</v>
      </c>
      <c r="O2217">
        <v>91.869918699186996</v>
      </c>
      <c r="P2217">
        <v>23</v>
      </c>
    </row>
    <row r="2218" spans="1:17" hidden="1" x14ac:dyDescent="0.3">
      <c r="A2218" t="s">
        <v>4596</v>
      </c>
      <c r="B2218" t="s">
        <v>4597</v>
      </c>
      <c r="C2218" t="str">
        <f>IFERROR(VLOOKUP(Table1[[#This Row],[Ticker]],[1]!Table1[[Symbol]:[Industry]],2,FALSE),"-")</f>
        <v>-</v>
      </c>
      <c r="D2218" t="s">
        <v>347</v>
      </c>
      <c r="E2218">
        <v>240.17939999999999</v>
      </c>
      <c r="F2218">
        <v>141.94999999999999</v>
      </c>
      <c r="G2218">
        <v>194.23354192687901</v>
      </c>
      <c r="H2218">
        <v>-7.3095643596481796</v>
      </c>
      <c r="I2218">
        <v>26.242298182310101</v>
      </c>
      <c r="J2218">
        <v>-1.10036796793535</v>
      </c>
      <c r="K2218">
        <v>141.19094583031699</v>
      </c>
      <c r="L2218">
        <v>113.485440097054</v>
      </c>
      <c r="M2218">
        <v>53.286806816754201</v>
      </c>
      <c r="N2218">
        <v>0.95860019808517605</v>
      </c>
      <c r="O2218">
        <v>32.441000352236699</v>
      </c>
      <c r="P2218">
        <v>261.19592875318</v>
      </c>
    </row>
    <row r="2219" spans="1:17" hidden="1" x14ac:dyDescent="0.3">
      <c r="A2219" t="s">
        <v>4598</v>
      </c>
      <c r="B2219" t="s">
        <v>4599</v>
      </c>
      <c r="C2219" t="str">
        <f>IFERROR(VLOOKUP(Table1[[#This Row],[Ticker]],[1]!Table1[[Symbol]:[Industry]],2,FALSE),"-")</f>
        <v>-</v>
      </c>
      <c r="D2219" t="s">
        <v>67</v>
      </c>
      <c r="E2219">
        <v>239.89854</v>
      </c>
      <c r="F2219">
        <v>18.82</v>
      </c>
      <c r="G2219">
        <v>-16.9062557343997</v>
      </c>
      <c r="H2219">
        <v>-2.49119744515344</v>
      </c>
      <c r="I2219">
        <v>-3.9804410349943198</v>
      </c>
      <c r="J2219">
        <v>-13.2894354643625</v>
      </c>
      <c r="K2219">
        <v>19.344352028036798</v>
      </c>
      <c r="L2219">
        <v>19.562292694657799</v>
      </c>
      <c r="M2219">
        <v>44.607193649764902</v>
      </c>
      <c r="N2219">
        <v>2.2824226259473601</v>
      </c>
      <c r="O2219">
        <v>61.795961742826698</v>
      </c>
      <c r="P2219">
        <v>40.447761194029802</v>
      </c>
      <c r="Q2219">
        <v>5.8478750833561001E-2</v>
      </c>
    </row>
    <row r="2220" spans="1:17" hidden="1" x14ac:dyDescent="0.3">
      <c r="A2220" t="s">
        <v>4600</v>
      </c>
      <c r="B2220" t="s">
        <v>4601</v>
      </c>
      <c r="C2220" t="str">
        <f>IFERROR(VLOOKUP(Table1[[#This Row],[Ticker]],[1]!Table1[[Symbol]:[Industry]],2,FALSE),"-")</f>
        <v>-</v>
      </c>
      <c r="D2220" t="s">
        <v>278</v>
      </c>
      <c r="E2220">
        <v>239.77382</v>
      </c>
      <c r="F2220">
        <v>92.95</v>
      </c>
      <c r="G2220">
        <v>-31.710479749587101</v>
      </c>
      <c r="H2220">
        <v>-6.74230137197888</v>
      </c>
      <c r="I2220">
        <v>-37.260257614856897</v>
      </c>
      <c r="J2220">
        <v>-2.1144504357201801</v>
      </c>
      <c r="K2220">
        <v>94.707926096415605</v>
      </c>
      <c r="L2220">
        <v>99.543587827584204</v>
      </c>
      <c r="M2220">
        <v>54.969092688520199</v>
      </c>
      <c r="N2220">
        <v>0.71435460919329796</v>
      </c>
      <c r="O2220">
        <v>44.486282947821401</v>
      </c>
      <c r="P2220">
        <v>12.7349909035779</v>
      </c>
    </row>
    <row r="2221" spans="1:17" hidden="1" x14ac:dyDescent="0.3">
      <c r="A2221" t="s">
        <v>4602</v>
      </c>
      <c r="B2221" t="s">
        <v>4603</v>
      </c>
      <c r="C2221" t="str">
        <f>IFERROR(VLOOKUP(Table1[[#This Row],[Ticker]],[1]!Table1[[Symbol]:[Industry]],2,FALSE),"-")</f>
        <v>-</v>
      </c>
      <c r="D2221" t="s">
        <v>140</v>
      </c>
      <c r="E2221">
        <v>239.5445</v>
      </c>
      <c r="F2221">
        <v>174.85</v>
      </c>
      <c r="G2221">
        <v>52.408804606939398</v>
      </c>
      <c r="H2221">
        <v>25.3672517515961</v>
      </c>
      <c r="I2221">
        <v>12.8857163838268</v>
      </c>
      <c r="J2221">
        <v>4.1927758673725499</v>
      </c>
      <c r="K2221">
        <v>143.199068088421</v>
      </c>
      <c r="L2221">
        <v>128.433906973679</v>
      </c>
      <c r="M2221">
        <v>92.555433580892895</v>
      </c>
      <c r="N2221">
        <v>0.525950684492834</v>
      </c>
      <c r="O2221">
        <v>8.5787818129823196E-2</v>
      </c>
      <c r="P2221">
        <v>102.138728323699</v>
      </c>
      <c r="Q2221">
        <v>7.0771551726396001E-2</v>
      </c>
    </row>
    <row r="2222" spans="1:17" hidden="1" x14ac:dyDescent="0.3">
      <c r="A2222" t="s">
        <v>4604</v>
      </c>
      <c r="B2222" t="s">
        <v>4605</v>
      </c>
      <c r="C2222" t="str">
        <f>IFERROR(VLOOKUP(Table1[[#This Row],[Ticker]],[1]!Table1[[Symbol]:[Industry]],2,FALSE),"-")</f>
        <v>-</v>
      </c>
      <c r="D2222" t="s">
        <v>613</v>
      </c>
      <c r="E2222">
        <v>239.43781791999999</v>
      </c>
      <c r="F2222">
        <v>25.11</v>
      </c>
      <c r="G2222">
        <v>-11.637510058278099</v>
      </c>
      <c r="H2222">
        <v>-4.2802844014479797</v>
      </c>
      <c r="I2222">
        <v>-16.2031426128497</v>
      </c>
      <c r="J2222">
        <v>-9.9564795176881198</v>
      </c>
      <c r="K2222">
        <v>23.6225667120802</v>
      </c>
      <c r="L2222">
        <v>22.387115654019698</v>
      </c>
      <c r="M2222">
        <v>56.571780205683503</v>
      </c>
      <c r="N2222">
        <v>2.0902724555995502</v>
      </c>
      <c r="O2222">
        <v>29.430505774591801</v>
      </c>
      <c r="P2222">
        <v>136.88679245283001</v>
      </c>
      <c r="Q2222">
        <v>0.15761700156640401</v>
      </c>
    </row>
    <row r="2223" spans="1:17" hidden="1" x14ac:dyDescent="0.3">
      <c r="A2223" t="s">
        <v>4606</v>
      </c>
      <c r="B2223" t="s">
        <v>4607</v>
      </c>
      <c r="C2223" t="str">
        <f>IFERROR(VLOOKUP(Table1[[#This Row],[Ticker]],[1]!Table1[[Symbol]:[Industry]],2,FALSE),"-")</f>
        <v>-</v>
      </c>
      <c r="D2223" t="s">
        <v>445</v>
      </c>
      <c r="E2223">
        <v>239.33210393499999</v>
      </c>
      <c r="F2223">
        <v>105.65</v>
      </c>
      <c r="G2223">
        <v>37.622845655166799</v>
      </c>
      <c r="H2223">
        <v>-1.6482521243728601</v>
      </c>
      <c r="I2223">
        <v>-2.9892031843435301</v>
      </c>
      <c r="J2223">
        <v>-1.8969809162712401</v>
      </c>
      <c r="K2223">
        <v>108.78298991552001</v>
      </c>
      <c r="L2223">
        <v>94.023980381249004</v>
      </c>
      <c r="M2223">
        <v>39.922015836771799</v>
      </c>
      <c r="N2223">
        <v>0.39202557200538302</v>
      </c>
      <c r="O2223">
        <v>45.858968291528598</v>
      </c>
      <c r="P2223">
        <v>71.093117408906807</v>
      </c>
    </row>
    <row r="2224" spans="1:17" hidden="1" x14ac:dyDescent="0.3">
      <c r="A2224" t="s">
        <v>4608</v>
      </c>
      <c r="B2224" t="s">
        <v>4609</v>
      </c>
      <c r="C2224" t="str">
        <f>IFERROR(VLOOKUP(Table1[[#This Row],[Ticker]],[1]!Table1[[Symbol]:[Industry]],2,FALSE),"-")</f>
        <v>-</v>
      </c>
      <c r="D2224" t="s">
        <v>218</v>
      </c>
      <c r="E2224">
        <v>238.994282365</v>
      </c>
      <c r="F2224">
        <v>125.03</v>
      </c>
      <c r="G2224">
        <v>-2.8265922014951901</v>
      </c>
      <c r="H2224">
        <v>-5.42171313668476</v>
      </c>
      <c r="I2224">
        <v>-2.4171248116859698</v>
      </c>
      <c r="J2224">
        <v>0.16360169036159999</v>
      </c>
      <c r="K2224">
        <v>126.15568265224</v>
      </c>
      <c r="L2224">
        <v>124.009799271584</v>
      </c>
      <c r="M2224">
        <v>47.330052585592597</v>
      </c>
      <c r="N2224">
        <v>1.62875725595589</v>
      </c>
      <c r="O2224">
        <v>25.089978405182698</v>
      </c>
      <c r="P2224">
        <v>25.217826740110102</v>
      </c>
      <c r="Q2224">
        <v>-3.6962193100720998E-2</v>
      </c>
    </row>
    <row r="2225" spans="1:17" hidden="1" x14ac:dyDescent="0.3">
      <c r="A2225" t="s">
        <v>4610</v>
      </c>
      <c r="B2225" t="s">
        <v>4611</v>
      </c>
      <c r="C2225" t="str">
        <f>IFERROR(VLOOKUP(Table1[[#This Row],[Ticker]],[1]!Table1[[Symbol]:[Industry]],2,FALSE),"-")</f>
        <v>-</v>
      </c>
      <c r="E2225">
        <v>238.6</v>
      </c>
      <c r="F2225">
        <v>238.6</v>
      </c>
      <c r="G2225">
        <v>624.46555912677502</v>
      </c>
      <c r="H2225">
        <v>26.409065235269999</v>
      </c>
      <c r="I2225">
        <v>288.68185839220502</v>
      </c>
      <c r="J2225">
        <v>21.674302692833699</v>
      </c>
      <c r="K2225">
        <v>184.491018549751</v>
      </c>
      <c r="M2225">
        <v>91.854921896311396</v>
      </c>
      <c r="N2225">
        <v>0.52934405590812095</v>
      </c>
      <c r="O2225">
        <v>0</v>
      </c>
      <c r="P2225">
        <v>651.022977651872</v>
      </c>
    </row>
    <row r="2226" spans="1:17" hidden="1" x14ac:dyDescent="0.3">
      <c r="A2226" t="s">
        <v>4612</v>
      </c>
      <c r="B2226" t="s">
        <v>4613</v>
      </c>
      <c r="C2226" t="str">
        <f>IFERROR(VLOOKUP(Table1[[#This Row],[Ticker]],[1]!Table1[[Symbol]:[Industry]],2,FALSE),"-")</f>
        <v>-</v>
      </c>
      <c r="E2226">
        <v>238.23491999999999</v>
      </c>
      <c r="F2226">
        <v>177</v>
      </c>
      <c r="G2226">
        <v>28.637671347765298</v>
      </c>
      <c r="H2226">
        <v>-3.9924638679164799</v>
      </c>
      <c r="I2226">
        <v>-6.0998075275140398</v>
      </c>
      <c r="J2226">
        <v>-1.81084076915548</v>
      </c>
      <c r="K2226">
        <v>182.95860810749099</v>
      </c>
      <c r="L2226">
        <v>170.74508361330501</v>
      </c>
      <c r="M2226">
        <v>34.701117973574398</v>
      </c>
      <c r="N2226">
        <v>0.895907928388746</v>
      </c>
      <c r="O2226">
        <v>21.751412429378501</v>
      </c>
      <c r="P2226">
        <v>66.981132075471606</v>
      </c>
      <c r="Q2226">
        <v>0.19024384925485399</v>
      </c>
    </row>
    <row r="2227" spans="1:17" hidden="1" x14ac:dyDescent="0.3">
      <c r="A2227" t="s">
        <v>4614</v>
      </c>
      <c r="B2227" t="s">
        <v>4615</v>
      </c>
      <c r="C2227" t="str">
        <f>IFERROR(VLOOKUP(Table1[[#This Row],[Ticker]],[1]!Table1[[Symbol]:[Industry]],2,FALSE),"-")</f>
        <v>-</v>
      </c>
      <c r="D2227" t="s">
        <v>62</v>
      </c>
      <c r="E2227">
        <v>238.18445550000001</v>
      </c>
      <c r="F2227">
        <v>203.85</v>
      </c>
      <c r="G2227">
        <v>189.256391585876</v>
      </c>
      <c r="H2227">
        <v>1.48528410576771E-2</v>
      </c>
      <c r="I2227">
        <v>5.1822646428031804</v>
      </c>
      <c r="J2227">
        <v>-0.19792846475382</v>
      </c>
      <c r="K2227">
        <v>180.83486561842699</v>
      </c>
      <c r="L2227">
        <v>151.72619357662401</v>
      </c>
      <c r="M2227">
        <v>73.557649215107404</v>
      </c>
      <c r="N2227">
        <v>1.2942969846974699</v>
      </c>
      <c r="O2227">
        <v>2.9188128525877</v>
      </c>
      <c r="P2227">
        <v>242.48991935483801</v>
      </c>
      <c r="Q2227">
        <v>0.174673782807933</v>
      </c>
    </row>
    <row r="2228" spans="1:17" hidden="1" x14ac:dyDescent="0.3">
      <c r="A2228" t="s">
        <v>4616</v>
      </c>
      <c r="B2228" t="s">
        <v>4617</v>
      </c>
      <c r="C2228" t="str">
        <f>IFERROR(VLOOKUP(Table1[[#This Row],[Ticker]],[1]!Table1[[Symbol]:[Industry]],2,FALSE),"-")</f>
        <v>-</v>
      </c>
      <c r="D2228" t="s">
        <v>119</v>
      </c>
      <c r="E2228">
        <v>238.1626368</v>
      </c>
      <c r="F2228">
        <v>108.24</v>
      </c>
      <c r="G2228">
        <v>43.230816769020201</v>
      </c>
      <c r="H2228">
        <v>4.03484067455034</v>
      </c>
      <c r="I2228">
        <v>33.783849694669897</v>
      </c>
      <c r="J2228">
        <v>4.7539604090477496</v>
      </c>
      <c r="K2228">
        <v>92.389778606322295</v>
      </c>
      <c r="L2228">
        <v>82.362402123752105</v>
      </c>
      <c r="M2228">
        <v>85.176219895716798</v>
      </c>
      <c r="N2228">
        <v>1.78298572380189</v>
      </c>
      <c r="O2228">
        <v>3.4737620103473899</v>
      </c>
      <c r="P2228">
        <v>81.915966386554601</v>
      </c>
      <c r="Q2228">
        <v>6.1400175495669998E-3</v>
      </c>
    </row>
    <row r="2229" spans="1:17" hidden="1" x14ac:dyDescent="0.3">
      <c r="A2229" t="s">
        <v>4618</v>
      </c>
      <c r="B2229" t="s">
        <v>4619</v>
      </c>
      <c r="C2229" t="str">
        <f>IFERROR(VLOOKUP(Table1[[#This Row],[Ticker]],[1]!Table1[[Symbol]:[Industry]],2,FALSE),"-")</f>
        <v>-</v>
      </c>
      <c r="D2229" t="s">
        <v>998</v>
      </c>
      <c r="E2229">
        <v>237.263854519999</v>
      </c>
      <c r="F2229">
        <v>29.48</v>
      </c>
      <c r="G2229">
        <v>-21.142384681135798</v>
      </c>
      <c r="H2229">
        <v>1.21315003935487</v>
      </c>
      <c r="I2229">
        <v>-16.392626388502698</v>
      </c>
      <c r="J2229">
        <v>-6.6204902226044098</v>
      </c>
      <c r="K2229">
        <v>28.961384253677501</v>
      </c>
      <c r="L2229">
        <v>30.4885051396022</v>
      </c>
      <c r="M2229">
        <v>53.674374404764301</v>
      </c>
      <c r="N2229">
        <v>2.3090202782456202</v>
      </c>
      <c r="O2229">
        <v>34.9389416553595</v>
      </c>
      <c r="P2229">
        <v>22.8333333333333</v>
      </c>
      <c r="Q2229">
        <v>2.5803371809006999E-2</v>
      </c>
    </row>
    <row r="2230" spans="1:17" hidden="1" x14ac:dyDescent="0.3">
      <c r="A2230" t="s">
        <v>4620</v>
      </c>
      <c r="B2230" t="s">
        <v>4621</v>
      </c>
      <c r="C2230" t="str">
        <f>IFERROR(VLOOKUP(Table1[[#This Row],[Ticker]],[1]!Table1[[Symbol]:[Industry]],2,FALSE),"-")</f>
        <v>-</v>
      </c>
      <c r="D2230" t="s">
        <v>140</v>
      </c>
      <c r="E2230">
        <v>237.26267584600001</v>
      </c>
      <c r="F2230">
        <v>63.82</v>
      </c>
      <c r="G2230">
        <v>-48.250670058839702</v>
      </c>
      <c r="H2230">
        <v>-1.8334585244950501</v>
      </c>
      <c r="I2230">
        <v>-3.7216300818810399</v>
      </c>
      <c r="J2230">
        <v>2.4835668905406099</v>
      </c>
      <c r="K2230">
        <v>59.729853044216497</v>
      </c>
      <c r="L2230">
        <v>65.044581524790701</v>
      </c>
      <c r="M2230">
        <v>67.455442608494593</v>
      </c>
      <c r="N2230">
        <v>0.72341102681746094</v>
      </c>
      <c r="O2230">
        <v>51.363209025383803</v>
      </c>
      <c r="P2230">
        <v>52.715960756161699</v>
      </c>
      <c r="Q2230">
        <v>9.3922559119987994E-2</v>
      </c>
    </row>
    <row r="2231" spans="1:17" hidden="1" x14ac:dyDescent="0.3">
      <c r="A2231" t="s">
        <v>4622</v>
      </c>
      <c r="B2231" t="s">
        <v>4623</v>
      </c>
      <c r="C2231" t="str">
        <f>IFERROR(VLOOKUP(Table1[[#This Row],[Ticker]],[1]!Table1[[Symbol]:[Industry]],2,FALSE),"-")</f>
        <v>-</v>
      </c>
      <c r="D2231" t="s">
        <v>230</v>
      </c>
      <c r="E2231">
        <v>237.25405149599999</v>
      </c>
      <c r="F2231">
        <v>201.41</v>
      </c>
      <c r="G2231">
        <v>237.655963030056</v>
      </c>
      <c r="H2231">
        <v>47.958226640235303</v>
      </c>
      <c r="I2231">
        <v>114.916810157199</v>
      </c>
      <c r="J2231">
        <v>20.386929668499299</v>
      </c>
      <c r="K2231">
        <v>148.25472648129801</v>
      </c>
      <c r="L2231">
        <v>113.274942869886</v>
      </c>
      <c r="M2231">
        <v>63.570171267481399</v>
      </c>
      <c r="N2231">
        <v>3.1565597456728498</v>
      </c>
      <c r="O2231">
        <v>16.965393972493899</v>
      </c>
      <c r="P2231">
        <v>286.58349328214899</v>
      </c>
      <c r="Q2231">
        <v>0.104720397618628</v>
      </c>
    </row>
    <row r="2232" spans="1:17" hidden="1" x14ac:dyDescent="0.3">
      <c r="A2232" t="s">
        <v>4624</v>
      </c>
      <c r="B2232" t="s">
        <v>4625</v>
      </c>
      <c r="C2232" t="str">
        <f>IFERROR(VLOOKUP(Table1[[#This Row],[Ticker]],[1]!Table1[[Symbol]:[Industry]],2,FALSE),"-")</f>
        <v>-</v>
      </c>
      <c r="D2232" t="s">
        <v>391</v>
      </c>
      <c r="E2232">
        <v>236.0550504</v>
      </c>
      <c r="F2232">
        <v>4.42</v>
      </c>
      <c r="G2232">
        <v>147.976742965585</v>
      </c>
      <c r="H2232">
        <v>1.6122246489557901</v>
      </c>
      <c r="I2232">
        <v>39.076237891249797</v>
      </c>
      <c r="J2232">
        <v>4.0820163737016504</v>
      </c>
      <c r="K2232">
        <v>3.5315381423812702</v>
      </c>
      <c r="L2232">
        <v>2.8845354414234099</v>
      </c>
      <c r="M2232">
        <v>77.611551451851298</v>
      </c>
      <c r="N2232">
        <v>1.0775482838208801</v>
      </c>
      <c r="O2232">
        <v>9.9547511312217196</v>
      </c>
      <c r="P2232">
        <v>215.71428571428501</v>
      </c>
      <c r="Q2232">
        <v>6.3428083053154005E-2</v>
      </c>
    </row>
    <row r="2233" spans="1:17" hidden="1" x14ac:dyDescent="0.3">
      <c r="A2233" t="s">
        <v>4626</v>
      </c>
      <c r="B2233" t="s">
        <v>4627</v>
      </c>
      <c r="C2233" t="str">
        <f>IFERROR(VLOOKUP(Table1[[#This Row],[Ticker]],[1]!Table1[[Symbol]:[Industry]],2,FALSE),"-")</f>
        <v>-</v>
      </c>
      <c r="D2233" t="s">
        <v>275</v>
      </c>
      <c r="E2233">
        <v>235.977</v>
      </c>
      <c r="F2233">
        <v>132.19999999999999</v>
      </c>
      <c r="G2233">
        <v>-29.028831287915501</v>
      </c>
      <c r="H2233">
        <v>19.230549306754099</v>
      </c>
      <c r="I2233">
        <v>-7.1279616280822999</v>
      </c>
      <c r="J2233">
        <v>21.966631758317</v>
      </c>
      <c r="K2233">
        <v>113.11499247333499</v>
      </c>
      <c r="L2233">
        <v>128.48091748299501</v>
      </c>
      <c r="M2233">
        <v>77.390232043174095</v>
      </c>
      <c r="N2233">
        <v>3.25664893617021</v>
      </c>
      <c r="O2233">
        <v>42.965204236006002</v>
      </c>
      <c r="P2233">
        <v>46.4819944598337</v>
      </c>
    </row>
    <row r="2234" spans="1:17" hidden="1" x14ac:dyDescent="0.3">
      <c r="A2234" t="s">
        <v>4628</v>
      </c>
      <c r="B2234" t="s">
        <v>4629</v>
      </c>
      <c r="C2234" t="str">
        <f>IFERROR(VLOOKUP(Table1[[#This Row],[Ticker]],[1]!Table1[[Symbol]:[Industry]],2,FALSE),"-")</f>
        <v>-</v>
      </c>
      <c r="D2234" t="s">
        <v>49</v>
      </c>
      <c r="E2234">
        <v>235.81378766399999</v>
      </c>
      <c r="F2234">
        <v>167.34</v>
      </c>
      <c r="G2234">
        <v>-8.9194571894207506</v>
      </c>
      <c r="H2234">
        <v>7.77540813851894</v>
      </c>
      <c r="I2234">
        <v>-3.1162042307697599</v>
      </c>
      <c r="J2234">
        <v>-4.3563979036535203</v>
      </c>
      <c r="K2234">
        <v>153.658971357724</v>
      </c>
      <c r="L2234">
        <v>140.54612135484001</v>
      </c>
      <c r="M2234">
        <v>49.636989320496397</v>
      </c>
      <c r="N2234">
        <v>0.52302870931485701</v>
      </c>
      <c r="O2234">
        <v>9.92589936655909</v>
      </c>
      <c r="P2234">
        <v>58.7666034155597</v>
      </c>
      <c r="Q2234">
        <v>3.7021762256042E-2</v>
      </c>
    </row>
    <row r="2235" spans="1:17" hidden="1" x14ac:dyDescent="0.3">
      <c r="A2235" t="s">
        <v>4630</v>
      </c>
      <c r="B2235" t="s">
        <v>4631</v>
      </c>
      <c r="C2235" t="str">
        <f>IFERROR(VLOOKUP(Table1[[#This Row],[Ticker]],[1]!Table1[[Symbol]:[Industry]],2,FALSE),"-")</f>
        <v>-</v>
      </c>
      <c r="D2235" t="s">
        <v>62</v>
      </c>
      <c r="E2235">
        <v>235.48406399999999</v>
      </c>
      <c r="F2235">
        <v>143.69999999999999</v>
      </c>
      <c r="G2235">
        <v>-29.034513876302</v>
      </c>
      <c r="H2235">
        <v>6.5719924896100697</v>
      </c>
      <c r="I2235">
        <v>-12.7251817842791</v>
      </c>
      <c r="J2235">
        <v>-19.3150424498277</v>
      </c>
      <c r="M2235">
        <v>47.1969483798838</v>
      </c>
      <c r="O2235">
        <v>36.9519832985386</v>
      </c>
      <c r="P2235">
        <v>40.8823529411764</v>
      </c>
    </row>
    <row r="2236" spans="1:17" hidden="1" x14ac:dyDescent="0.3">
      <c r="A2236" t="s">
        <v>4632</v>
      </c>
      <c r="B2236" t="s">
        <v>4633</v>
      </c>
      <c r="C2236" t="str">
        <f>IFERROR(VLOOKUP(Table1[[#This Row],[Ticker]],[1]!Table1[[Symbol]:[Industry]],2,FALSE),"-")</f>
        <v>-</v>
      </c>
      <c r="D2236" t="s">
        <v>705</v>
      </c>
      <c r="E2236">
        <v>235.24006722999999</v>
      </c>
      <c r="F2236">
        <v>20.7</v>
      </c>
      <c r="G2236">
        <v>6.8102768553548998</v>
      </c>
      <c r="H2236">
        <v>-0.724811294376838</v>
      </c>
      <c r="I2236">
        <v>0.25799940933420701</v>
      </c>
      <c r="J2236">
        <v>-1.6334841122069701</v>
      </c>
      <c r="K2236">
        <v>19.979312465079701</v>
      </c>
      <c r="L2236">
        <v>18.602714224487201</v>
      </c>
      <c r="M2236">
        <v>52.769297021364501</v>
      </c>
      <c r="N2236">
        <v>0.63098316165551604</v>
      </c>
      <c r="O2236">
        <v>12.3188405797101</v>
      </c>
      <c r="P2236">
        <v>34.197730956239802</v>
      </c>
      <c r="Q2236">
        <v>2.7288076423579999E-3</v>
      </c>
    </row>
    <row r="2237" spans="1:17" hidden="1" x14ac:dyDescent="0.3">
      <c r="A2237" t="s">
        <v>4634</v>
      </c>
      <c r="B2237" t="s">
        <v>4635</v>
      </c>
      <c r="C2237" t="str">
        <f>IFERROR(VLOOKUP(Table1[[#This Row],[Ticker]],[1]!Table1[[Symbol]:[Industry]],2,FALSE),"-")</f>
        <v>-</v>
      </c>
      <c r="E2237">
        <v>234.95740427600001</v>
      </c>
      <c r="F2237">
        <v>104.44</v>
      </c>
      <c r="G2237">
        <v>9.6982892374596794</v>
      </c>
      <c r="H2237">
        <v>4.6363459665127698</v>
      </c>
      <c r="I2237">
        <v>26.0076213294825</v>
      </c>
      <c r="J2237">
        <v>9.9427430173002698</v>
      </c>
      <c r="K2237">
        <v>96.594197148912201</v>
      </c>
      <c r="M2237">
        <v>71.895187493661595</v>
      </c>
      <c r="N2237">
        <v>0.862558356676003</v>
      </c>
      <c r="O2237">
        <v>19.685944082726898</v>
      </c>
      <c r="P2237">
        <v>58.892438764643202</v>
      </c>
    </row>
    <row r="2238" spans="1:17" hidden="1" x14ac:dyDescent="0.3">
      <c r="A2238" t="s">
        <v>4636</v>
      </c>
      <c r="B2238" t="s">
        <v>4637</v>
      </c>
      <c r="C2238" t="str">
        <f>IFERROR(VLOOKUP(Table1[[#This Row],[Ticker]],[1]!Table1[[Symbol]:[Industry]],2,FALSE),"-")</f>
        <v>-</v>
      </c>
      <c r="D2238" t="s">
        <v>391</v>
      </c>
      <c r="E2238">
        <v>233.77190450000001</v>
      </c>
      <c r="F2238">
        <v>789.85</v>
      </c>
      <c r="G2238">
        <v>358.31059866336102</v>
      </c>
      <c r="H2238">
        <v>1.42004459407552</v>
      </c>
      <c r="I2238">
        <v>36.291802249671299</v>
      </c>
      <c r="J2238">
        <v>-2.5383539966687101</v>
      </c>
      <c r="K2238">
        <v>741.08409967499404</v>
      </c>
      <c r="L2238">
        <v>566.19565753986296</v>
      </c>
      <c r="M2238">
        <v>51.141948155117497</v>
      </c>
      <c r="N2238">
        <v>0.54687281761735596</v>
      </c>
      <c r="O2238">
        <v>6.9823384186870898</v>
      </c>
      <c r="P2238">
        <v>387.56172839506098</v>
      </c>
      <c r="Q2238">
        <v>0.161399506738066</v>
      </c>
    </row>
    <row r="2239" spans="1:17" hidden="1" x14ac:dyDescent="0.3">
      <c r="A2239" t="s">
        <v>4638</v>
      </c>
      <c r="B2239" t="s">
        <v>4639</v>
      </c>
      <c r="C2239" t="str">
        <f>IFERROR(VLOOKUP(Table1[[#This Row],[Ticker]],[1]!Table1[[Symbol]:[Industry]],2,FALSE),"-")</f>
        <v>-</v>
      </c>
      <c r="D2239" t="s">
        <v>568</v>
      </c>
      <c r="E2239">
        <v>233.454375</v>
      </c>
      <c r="F2239">
        <v>211.75</v>
      </c>
      <c r="G2239">
        <v>-28.6156978960502</v>
      </c>
      <c r="H2239">
        <v>-4.9319795461096696</v>
      </c>
      <c r="I2239">
        <v>-27.029379417943801</v>
      </c>
      <c r="J2239">
        <v>-8.0418338234074191</v>
      </c>
      <c r="K2239">
        <v>215.79161570014301</v>
      </c>
      <c r="L2239">
        <v>221.563883313086</v>
      </c>
      <c r="M2239">
        <v>38.407810275472201</v>
      </c>
      <c r="N2239">
        <v>1.58700786755821</v>
      </c>
      <c r="O2239">
        <v>29.870129870129801</v>
      </c>
      <c r="P2239">
        <v>11.4473684210526</v>
      </c>
      <c r="Q2239">
        <v>1.9285522360786001E-2</v>
      </c>
    </row>
    <row r="2240" spans="1:17" hidden="1" x14ac:dyDescent="0.3">
      <c r="A2240" t="s">
        <v>4640</v>
      </c>
      <c r="B2240" t="s">
        <v>4641</v>
      </c>
      <c r="C2240" t="str">
        <f>IFERROR(VLOOKUP(Table1[[#This Row],[Ticker]],[1]!Table1[[Symbol]:[Industry]],2,FALSE),"-")</f>
        <v>-</v>
      </c>
      <c r="D2240" t="s">
        <v>1514</v>
      </c>
      <c r="E2240">
        <v>233.37870343200001</v>
      </c>
      <c r="F2240">
        <v>132.06</v>
      </c>
      <c r="G2240">
        <v>96.297974239168695</v>
      </c>
      <c r="H2240">
        <v>12.4360031432005</v>
      </c>
      <c r="I2240">
        <v>58.950112591255397</v>
      </c>
      <c r="J2240">
        <v>-10.370344503195399</v>
      </c>
      <c r="K2240">
        <v>120.168529376232</v>
      </c>
      <c r="L2240">
        <v>100.52232364320599</v>
      </c>
      <c r="M2240">
        <v>49.023515706822501</v>
      </c>
      <c r="N2240">
        <v>2.95434533663017</v>
      </c>
      <c r="O2240">
        <v>22.149023171285702</v>
      </c>
      <c r="P2240">
        <v>129.86132577032799</v>
      </c>
      <c r="Q2240">
        <v>0.11401246656538799</v>
      </c>
    </row>
    <row r="2241" spans="1:17" hidden="1" x14ac:dyDescent="0.3">
      <c r="A2241" t="s">
        <v>4642</v>
      </c>
      <c r="B2241" t="s">
        <v>4643</v>
      </c>
      <c r="C2241" t="str">
        <f>IFERROR(VLOOKUP(Table1[[#This Row],[Ticker]],[1]!Table1[[Symbol]:[Industry]],2,FALSE),"-")</f>
        <v>-</v>
      </c>
      <c r="D2241" t="s">
        <v>62</v>
      </c>
      <c r="E2241">
        <v>233.27291700000001</v>
      </c>
      <c r="F2241">
        <v>652.95000000000005</v>
      </c>
      <c r="G2241">
        <v>141.70470144203401</v>
      </c>
      <c r="H2241">
        <v>21.675806582026599</v>
      </c>
      <c r="I2241">
        <v>36.812724377736302</v>
      </c>
      <c r="J2241">
        <v>2.7221652043182298</v>
      </c>
      <c r="K2241">
        <v>513.42977614075403</v>
      </c>
      <c r="L2241">
        <v>411.937990912256</v>
      </c>
      <c r="M2241">
        <v>68.759989758190002</v>
      </c>
      <c r="N2241">
        <v>1.3124297698760801</v>
      </c>
      <c r="O2241">
        <v>6.1030706792250404</v>
      </c>
      <c r="P2241">
        <v>183.89130434782601</v>
      </c>
      <c r="Q2241">
        <v>2.7590887125343001E-2</v>
      </c>
    </row>
    <row r="2242" spans="1:17" hidden="1" x14ac:dyDescent="0.3">
      <c r="A2242" t="s">
        <v>4644</v>
      </c>
      <c r="B2242" t="s">
        <v>4645</v>
      </c>
      <c r="C2242" t="str">
        <f>IFERROR(VLOOKUP(Table1[[#This Row],[Ticker]],[1]!Table1[[Symbol]:[Industry]],2,FALSE),"-")</f>
        <v>-</v>
      </c>
      <c r="D2242" t="s">
        <v>278</v>
      </c>
      <c r="E2242">
        <v>231.76610747999999</v>
      </c>
      <c r="F2242">
        <v>415.65</v>
      </c>
      <c r="G2242">
        <v>111.296658728121</v>
      </c>
      <c r="H2242">
        <v>27.172291299700898</v>
      </c>
      <c r="I2242">
        <v>73.627162405677893</v>
      </c>
      <c r="J2242">
        <v>0.77104076394556098</v>
      </c>
      <c r="K2242">
        <v>363.89640343700802</v>
      </c>
      <c r="L2242">
        <v>287.24298207822</v>
      </c>
      <c r="M2242">
        <v>52.8866568585373</v>
      </c>
      <c r="N2242">
        <v>1.23002423219761</v>
      </c>
      <c r="O2242">
        <v>12.787200769878501</v>
      </c>
      <c r="P2242">
        <v>148.89221556886201</v>
      </c>
      <c r="Q2242">
        <v>0.17350419731028199</v>
      </c>
    </row>
    <row r="2243" spans="1:17" hidden="1" x14ac:dyDescent="0.3">
      <c r="A2243" t="s">
        <v>4646</v>
      </c>
      <c r="B2243" t="s">
        <v>4647</v>
      </c>
      <c r="C2243" t="str">
        <f>IFERROR(VLOOKUP(Table1[[#This Row],[Ticker]],[1]!Table1[[Symbol]:[Industry]],2,FALSE),"-")</f>
        <v>-</v>
      </c>
      <c r="D2243" t="s">
        <v>148</v>
      </c>
      <c r="E2243">
        <v>231.33758</v>
      </c>
      <c r="F2243">
        <v>543.25</v>
      </c>
      <c r="G2243">
        <v>-17.635112760686301</v>
      </c>
      <c r="H2243">
        <v>7.5029093747656601</v>
      </c>
      <c r="I2243">
        <v>-1.3257806686634701</v>
      </c>
      <c r="J2243">
        <v>1.7334537453648999</v>
      </c>
      <c r="M2243">
        <v>65.769420707932497</v>
      </c>
      <c r="O2243">
        <v>11.5508513575701</v>
      </c>
      <c r="P2243">
        <v>66.258607498087201</v>
      </c>
    </row>
    <row r="2244" spans="1:17" hidden="1" x14ac:dyDescent="0.3">
      <c r="A2244" t="s">
        <v>4648</v>
      </c>
      <c r="B2244" t="s">
        <v>4649</v>
      </c>
      <c r="C2244" t="str">
        <f>IFERROR(VLOOKUP(Table1[[#This Row],[Ticker]],[1]!Table1[[Symbol]:[Industry]],2,FALSE),"-")</f>
        <v>-</v>
      </c>
      <c r="D2244" t="s">
        <v>1489</v>
      </c>
      <c r="E2244">
        <v>230.4743</v>
      </c>
      <c r="F2244">
        <v>195.4</v>
      </c>
      <c r="G2244">
        <v>-10.936116749949401</v>
      </c>
      <c r="H2244">
        <v>-11.173887985643599</v>
      </c>
      <c r="I2244">
        <v>-0.53444241286113703</v>
      </c>
      <c r="J2244">
        <v>-6.11798362629834</v>
      </c>
      <c r="K2244">
        <v>188.755102337485</v>
      </c>
      <c r="L2244">
        <v>193.77067407755601</v>
      </c>
      <c r="M2244">
        <v>63.552080734665999</v>
      </c>
      <c r="N2244">
        <v>1.70440076039671</v>
      </c>
      <c r="O2244">
        <v>51.893551688843303</v>
      </c>
      <c r="P2244">
        <v>21.896444167186502</v>
      </c>
      <c r="Q2244">
        <v>2.5382532632343999E-2</v>
      </c>
    </row>
    <row r="2245" spans="1:17" hidden="1" x14ac:dyDescent="0.3">
      <c r="A2245" t="s">
        <v>4650</v>
      </c>
      <c r="B2245" t="s">
        <v>4651</v>
      </c>
      <c r="C2245" t="str">
        <f>IFERROR(VLOOKUP(Table1[[#This Row],[Ticker]],[1]!Table1[[Symbol]:[Industry]],2,FALSE),"-")</f>
        <v>-</v>
      </c>
      <c r="D2245" t="s">
        <v>62</v>
      </c>
      <c r="E2245">
        <v>230.32007999999999</v>
      </c>
      <c r="F2245">
        <v>93</v>
      </c>
      <c r="G2245">
        <v>-26.233793929628099</v>
      </c>
      <c r="H2245">
        <v>-7.2875406541324201</v>
      </c>
      <c r="I2245">
        <v>-9.92446183760525</v>
      </c>
      <c r="J2245">
        <v>-6.6757556470237196</v>
      </c>
      <c r="K2245">
        <v>94.325997428901204</v>
      </c>
      <c r="M2245">
        <v>48.086277842773299</v>
      </c>
      <c r="O2245">
        <v>27.419354838709602</v>
      </c>
      <c r="P2245">
        <v>13.483831604636899</v>
      </c>
    </row>
    <row r="2246" spans="1:17" hidden="1" x14ac:dyDescent="0.3">
      <c r="A2246" t="s">
        <v>4652</v>
      </c>
      <c r="B2246" t="s">
        <v>4653</v>
      </c>
      <c r="C2246" t="str">
        <f>IFERROR(VLOOKUP(Table1[[#This Row],[Ticker]],[1]!Table1[[Symbol]:[Industry]],2,FALSE),"-")</f>
        <v>-</v>
      </c>
      <c r="E2246">
        <v>230.25942075</v>
      </c>
      <c r="F2246">
        <v>33.79</v>
      </c>
      <c r="G2246">
        <v>-41.121261761506901</v>
      </c>
      <c r="H2246">
        <v>16.613487716023201</v>
      </c>
      <c r="I2246">
        <v>37.370961185973101</v>
      </c>
      <c r="J2246">
        <v>13.5817466865387</v>
      </c>
      <c r="K2246">
        <v>28.249599999999901</v>
      </c>
      <c r="M2246">
        <v>100</v>
      </c>
      <c r="N2246">
        <v>1.48936170212765</v>
      </c>
      <c r="O2246">
        <v>22.876590707309798</v>
      </c>
      <c r="P2246">
        <v>47.619047619047599</v>
      </c>
    </row>
    <row r="2247" spans="1:17" hidden="1" x14ac:dyDescent="0.3">
      <c r="A2247" t="s">
        <v>4654</v>
      </c>
      <c r="B2247" t="s">
        <v>4655</v>
      </c>
      <c r="C2247" t="str">
        <f>IFERROR(VLOOKUP(Table1[[#This Row],[Ticker]],[1]!Table1[[Symbol]:[Industry]],2,FALSE),"-")</f>
        <v>-</v>
      </c>
      <c r="D2247" t="s">
        <v>46</v>
      </c>
      <c r="E2247">
        <v>230.12892126</v>
      </c>
      <c r="F2247">
        <v>87.75</v>
      </c>
      <c r="G2247">
        <v>271.40176514837202</v>
      </c>
      <c r="H2247">
        <v>-26.094959247738601</v>
      </c>
      <c r="I2247">
        <v>58.990100645035398</v>
      </c>
      <c r="J2247">
        <v>2.3494940185744899</v>
      </c>
      <c r="K2247">
        <v>91.026747253449798</v>
      </c>
      <c r="L2247">
        <v>66.921368941331906</v>
      </c>
      <c r="M2247">
        <v>42.4552593511944</v>
      </c>
      <c r="N2247">
        <v>0.90968473135940198</v>
      </c>
      <c r="O2247">
        <v>32.763532763532702</v>
      </c>
      <c r="P2247">
        <v>352.31958762886597</v>
      </c>
      <c r="Q2247">
        <v>0.12758880394555899</v>
      </c>
    </row>
    <row r="2248" spans="1:17" hidden="1" x14ac:dyDescent="0.3">
      <c r="A2248" t="s">
        <v>4656</v>
      </c>
      <c r="B2248" t="s">
        <v>4657</v>
      </c>
      <c r="C2248" t="str">
        <f>IFERROR(VLOOKUP(Table1[[#This Row],[Ticker]],[1]!Table1[[Symbol]:[Industry]],2,FALSE),"-")</f>
        <v>-</v>
      </c>
      <c r="D2248" t="s">
        <v>613</v>
      </c>
      <c r="E2248">
        <v>230.09610000000001</v>
      </c>
      <c r="F2248">
        <v>417.87</v>
      </c>
      <c r="G2248">
        <v>267.659562606978</v>
      </c>
      <c r="H2248">
        <v>117.95993392213801</v>
      </c>
      <c r="I2248">
        <v>141.6325645615</v>
      </c>
      <c r="J2248">
        <v>-5.3244878326530598</v>
      </c>
      <c r="K2248">
        <v>257.53878000777001</v>
      </c>
      <c r="L2248">
        <v>180.91236723855499</v>
      </c>
      <c r="M2248">
        <v>78.179493378143505</v>
      </c>
      <c r="N2248">
        <v>0.98450998429902303</v>
      </c>
      <c r="O2248">
        <v>8.4212793452509196</v>
      </c>
      <c r="P2248">
        <v>335.054659031754</v>
      </c>
      <c r="Q2248">
        <v>0.10640199203032399</v>
      </c>
    </row>
    <row r="2249" spans="1:17" hidden="1" x14ac:dyDescent="0.3">
      <c r="A2249" t="s">
        <v>4658</v>
      </c>
      <c r="B2249" t="s">
        <v>4659</v>
      </c>
      <c r="C2249" t="str">
        <f>IFERROR(VLOOKUP(Table1[[#This Row],[Ticker]],[1]!Table1[[Symbol]:[Industry]],2,FALSE),"-")</f>
        <v>-</v>
      </c>
      <c r="D2249" t="s">
        <v>623</v>
      </c>
      <c r="E2249">
        <v>229.81166250000001</v>
      </c>
      <c r="F2249">
        <v>131</v>
      </c>
      <c r="G2249">
        <v>-39.224085191763997</v>
      </c>
      <c r="H2249">
        <v>-4.0960629997542597</v>
      </c>
      <c r="I2249">
        <v>-11.7518458315707</v>
      </c>
      <c r="J2249">
        <v>-1.35998054819137</v>
      </c>
      <c r="K2249">
        <v>129.33980221635699</v>
      </c>
      <c r="L2249">
        <v>130.876324585069</v>
      </c>
      <c r="M2249">
        <v>99.999957889450599</v>
      </c>
      <c r="N2249">
        <v>4.72</v>
      </c>
      <c r="O2249">
        <v>25.877862595419799</v>
      </c>
      <c r="P2249">
        <v>9.1666666666666501</v>
      </c>
    </row>
    <row r="2250" spans="1:17" hidden="1" x14ac:dyDescent="0.3">
      <c r="A2250" t="s">
        <v>4660</v>
      </c>
      <c r="B2250" t="s">
        <v>4661</v>
      </c>
      <c r="C2250" t="str">
        <f>IFERROR(VLOOKUP(Table1[[#This Row],[Ticker]],[1]!Table1[[Symbol]:[Industry]],2,FALSE),"-")</f>
        <v>-</v>
      </c>
      <c r="D2250" t="s">
        <v>375</v>
      </c>
      <c r="E2250">
        <v>229.68614301599999</v>
      </c>
      <c r="F2250">
        <v>115.28</v>
      </c>
      <c r="G2250">
        <v>70.502410534731595</v>
      </c>
      <c r="H2250">
        <v>75.2761141023189</v>
      </c>
      <c r="I2250">
        <v>78.673578594785198</v>
      </c>
      <c r="J2250">
        <v>42.602193717168902</v>
      </c>
      <c r="K2250">
        <v>80.254911069240293</v>
      </c>
      <c r="L2250">
        <v>67.879366089281703</v>
      </c>
      <c r="M2250">
        <v>73.500623093476605</v>
      </c>
      <c r="N2250">
        <v>3.8140223971160698</v>
      </c>
      <c r="O2250">
        <v>16.195350451075601</v>
      </c>
      <c r="P2250">
        <v>155.27015057573001</v>
      </c>
      <c r="Q2250">
        <v>0.14940587023232199</v>
      </c>
    </row>
    <row r="2251" spans="1:17" hidden="1" x14ac:dyDescent="0.3">
      <c r="A2251" t="s">
        <v>4662</v>
      </c>
      <c r="B2251" t="s">
        <v>4663</v>
      </c>
      <c r="C2251" t="str">
        <f>IFERROR(VLOOKUP(Table1[[#This Row],[Ticker]],[1]!Table1[[Symbol]:[Industry]],2,FALSE),"-")</f>
        <v>-</v>
      </c>
      <c r="D2251" t="s">
        <v>542</v>
      </c>
      <c r="E2251">
        <v>229.188603494999</v>
      </c>
      <c r="F2251">
        <v>378.85</v>
      </c>
      <c r="G2251">
        <v>-38.880954743565297</v>
      </c>
      <c r="H2251">
        <v>-5.1005040034767397</v>
      </c>
      <c r="I2251">
        <v>-22.133189352018501</v>
      </c>
      <c r="J2251">
        <v>-6.6547614180015504</v>
      </c>
      <c r="K2251">
        <v>388.95206497702702</v>
      </c>
      <c r="L2251">
        <v>392.70595321947798</v>
      </c>
      <c r="M2251">
        <v>24.0111908592506</v>
      </c>
      <c r="N2251">
        <v>0.81382981483114802</v>
      </c>
      <c r="O2251">
        <v>36.716378513923701</v>
      </c>
      <c r="P2251">
        <v>18.390625</v>
      </c>
      <c r="Q2251">
        <v>7.1045452749791002E-2</v>
      </c>
    </row>
    <row r="2252" spans="1:17" hidden="1" x14ac:dyDescent="0.3">
      <c r="A2252" t="s">
        <v>4664</v>
      </c>
      <c r="B2252" t="s">
        <v>4665</v>
      </c>
      <c r="C2252" t="str">
        <f>IFERROR(VLOOKUP(Table1[[#This Row],[Ticker]],[1]!Table1[[Symbol]:[Industry]],2,FALSE),"-")</f>
        <v>-</v>
      </c>
      <c r="D2252" t="s">
        <v>613</v>
      </c>
      <c r="E2252">
        <v>229.13352924</v>
      </c>
      <c r="F2252">
        <v>65.89</v>
      </c>
      <c r="G2252">
        <v>187.20448623680701</v>
      </c>
      <c r="H2252">
        <v>4.41712597511889</v>
      </c>
      <c r="I2252">
        <v>203.51381832883001</v>
      </c>
      <c r="J2252">
        <v>10.4151365783052</v>
      </c>
      <c r="K2252">
        <v>56.378642220028098</v>
      </c>
      <c r="M2252">
        <v>82.563622335905094</v>
      </c>
      <c r="N2252">
        <v>0.53602967481970998</v>
      </c>
      <c r="O2252">
        <v>14.584914251024401</v>
      </c>
      <c r="P2252">
        <v>213.76190476190399</v>
      </c>
    </row>
    <row r="2253" spans="1:17" hidden="1" x14ac:dyDescent="0.3">
      <c r="A2253" t="s">
        <v>4666</v>
      </c>
      <c r="B2253" t="s">
        <v>4667</v>
      </c>
      <c r="C2253" t="str">
        <f>IFERROR(VLOOKUP(Table1[[#This Row],[Ticker]],[1]!Table1[[Symbol]:[Industry]],2,FALSE),"-")</f>
        <v>-</v>
      </c>
      <c r="D2253" t="s">
        <v>662</v>
      </c>
      <c r="E2253">
        <v>228.80224344000001</v>
      </c>
      <c r="F2253">
        <v>236.1</v>
      </c>
      <c r="G2253">
        <v>7.4380411797834398</v>
      </c>
      <c r="H2253">
        <v>4.4612773972992104</v>
      </c>
      <c r="I2253">
        <v>-4.72853336044881</v>
      </c>
      <c r="J2253">
        <v>-2.14624449586355</v>
      </c>
      <c r="K2253">
        <v>216.447437435062</v>
      </c>
      <c r="L2253">
        <v>209.28359463417399</v>
      </c>
      <c r="M2253">
        <v>58.720399816105598</v>
      </c>
      <c r="N2253">
        <v>2.1626790553619801</v>
      </c>
      <c r="O2253">
        <v>23.2528589580686</v>
      </c>
      <c r="P2253">
        <v>54.313725490195999</v>
      </c>
    </row>
    <row r="2254" spans="1:17" hidden="1" x14ac:dyDescent="0.3">
      <c r="A2254" t="s">
        <v>4668</v>
      </c>
      <c r="B2254" t="s">
        <v>4669</v>
      </c>
      <c r="C2254" t="str">
        <f>IFERROR(VLOOKUP(Table1[[#This Row],[Ticker]],[1]!Table1[[Symbol]:[Industry]],2,FALSE),"-")</f>
        <v>-</v>
      </c>
      <c r="D2254" t="s">
        <v>67</v>
      </c>
      <c r="E2254">
        <v>228.739859</v>
      </c>
      <c r="F2254">
        <v>723.7</v>
      </c>
      <c r="G2254">
        <v>145.91999111345601</v>
      </c>
      <c r="H2254">
        <v>22.269078798463799</v>
      </c>
      <c r="I2254">
        <v>133.50401865281299</v>
      </c>
      <c r="J2254">
        <v>6.0644800982336404</v>
      </c>
      <c r="K2254">
        <v>572.42366273037396</v>
      </c>
      <c r="L2254">
        <v>410.19014044185502</v>
      </c>
      <c r="M2254">
        <v>96.702799302193696</v>
      </c>
      <c r="N2254">
        <v>0.791753102985575</v>
      </c>
      <c r="O2254">
        <v>6.9089401685773405E-2</v>
      </c>
      <c r="P2254">
        <v>237.70415305646199</v>
      </c>
      <c r="Q2254">
        <v>9.8834599661606001E-2</v>
      </c>
    </row>
    <row r="2255" spans="1:17" hidden="1" x14ac:dyDescent="0.3">
      <c r="A2255" t="s">
        <v>4670</v>
      </c>
      <c r="B2255" t="s">
        <v>4671</v>
      </c>
      <c r="C2255" t="str">
        <f>IFERROR(VLOOKUP(Table1[[#This Row],[Ticker]],[1]!Table1[[Symbol]:[Industry]],2,FALSE),"-")</f>
        <v>-</v>
      </c>
      <c r="D2255" t="s">
        <v>1005</v>
      </c>
      <c r="E2255">
        <v>228.62721876500001</v>
      </c>
      <c r="F2255">
        <v>6.95</v>
      </c>
      <c r="G2255">
        <v>84.048642080963205</v>
      </c>
      <c r="H2255">
        <v>67.845933922138698</v>
      </c>
      <c r="I2255">
        <v>31.588648260803001</v>
      </c>
      <c r="J2255">
        <v>18.847778195067601</v>
      </c>
      <c r="K2255">
        <v>4.9061480477775596</v>
      </c>
      <c r="L2255">
        <v>4.6472127859669801</v>
      </c>
      <c r="M2255">
        <v>96.153471524909804</v>
      </c>
      <c r="N2255">
        <v>2.10694998968484</v>
      </c>
      <c r="O2255">
        <v>4.3165467625899199</v>
      </c>
      <c r="Q2255">
        <v>6.0087483913899002E-2</v>
      </c>
    </row>
    <row r="2256" spans="1:17" hidden="1" x14ac:dyDescent="0.3">
      <c r="A2256" t="s">
        <v>4672</v>
      </c>
      <c r="B2256" t="s">
        <v>4673</v>
      </c>
      <c r="C2256" t="str">
        <f>IFERROR(VLOOKUP(Table1[[#This Row],[Ticker]],[1]!Table1[[Symbol]:[Industry]],2,FALSE),"-")</f>
        <v>-</v>
      </c>
      <c r="D2256" t="s">
        <v>542</v>
      </c>
      <c r="E2256">
        <v>228.61864374999999</v>
      </c>
      <c r="F2256">
        <v>175.7</v>
      </c>
      <c r="G2256">
        <v>42.384889167210297</v>
      </c>
      <c r="H2256">
        <v>3.61445244065728</v>
      </c>
      <c r="I2256">
        <v>-6.5290781686116999</v>
      </c>
      <c r="J2256">
        <v>-9.1521106104253196</v>
      </c>
      <c r="K2256">
        <v>172.46742820603299</v>
      </c>
      <c r="L2256">
        <v>164.89252205326699</v>
      </c>
      <c r="M2256">
        <v>53.646541033625603</v>
      </c>
      <c r="N2256">
        <v>2.7094033076386999</v>
      </c>
      <c r="O2256">
        <v>34.889015367102999</v>
      </c>
      <c r="P2256">
        <v>75.699999999999903</v>
      </c>
      <c r="Q2256">
        <v>1.7775620801551002E-2</v>
      </c>
    </row>
    <row r="2257" spans="1:17" hidden="1" x14ac:dyDescent="0.3">
      <c r="A2257" t="s">
        <v>4674</v>
      </c>
      <c r="B2257" t="s">
        <v>4675</v>
      </c>
      <c r="C2257" t="str">
        <f>IFERROR(VLOOKUP(Table1[[#This Row],[Ticker]],[1]!Table1[[Symbol]:[Industry]],2,FALSE),"-")</f>
        <v>-</v>
      </c>
      <c r="E2257">
        <v>228.54660000000001</v>
      </c>
      <c r="F2257">
        <v>198.75</v>
      </c>
      <c r="G2257">
        <v>6.2128517451728902</v>
      </c>
      <c r="H2257">
        <v>18.297935172920401</v>
      </c>
      <c r="I2257">
        <v>-5.5050034291219303</v>
      </c>
      <c r="J2257">
        <v>6.6717953792265101</v>
      </c>
      <c r="K2257">
        <v>174.995571215702</v>
      </c>
      <c r="L2257">
        <v>173.55199896894899</v>
      </c>
      <c r="M2257">
        <v>68.768126961705605</v>
      </c>
      <c r="N2257">
        <v>1.0973451327433601</v>
      </c>
      <c r="O2257">
        <v>20.6037735849056</v>
      </c>
      <c r="P2257">
        <v>54.970760233918099</v>
      </c>
    </row>
    <row r="2258" spans="1:17" hidden="1" x14ac:dyDescent="0.3">
      <c r="A2258" t="s">
        <v>4676</v>
      </c>
      <c r="B2258" t="s">
        <v>4677</v>
      </c>
      <c r="C2258" t="str">
        <f>IFERROR(VLOOKUP(Table1[[#This Row],[Ticker]],[1]!Table1[[Symbol]:[Industry]],2,FALSE),"-")</f>
        <v>-</v>
      </c>
      <c r="D2258" t="s">
        <v>1489</v>
      </c>
      <c r="E2258">
        <v>228.12723726599901</v>
      </c>
      <c r="F2258">
        <v>106.27</v>
      </c>
      <c r="G2258">
        <v>-26.255389266012902</v>
      </c>
      <c r="H2258">
        <v>1.4631599833430999</v>
      </c>
      <c r="I2258">
        <v>-20.150587492845599</v>
      </c>
      <c r="J2258">
        <v>-2.4087020782935298</v>
      </c>
      <c r="K2258">
        <v>105.78159876527999</v>
      </c>
      <c r="L2258">
        <v>109.171955720269</v>
      </c>
      <c r="M2258">
        <v>46.440562969676797</v>
      </c>
      <c r="N2258">
        <v>1.14194796565785</v>
      </c>
      <c r="O2258">
        <v>40.6794015244189</v>
      </c>
      <c r="P2258">
        <v>20.8987485779294</v>
      </c>
      <c r="Q2258">
        <v>-6.4641674434114005E-2</v>
      </c>
    </row>
    <row r="2259" spans="1:17" hidden="1" x14ac:dyDescent="0.3">
      <c r="A2259" t="s">
        <v>4678</v>
      </c>
      <c r="B2259" t="s">
        <v>4679</v>
      </c>
      <c r="C2259" t="str">
        <f>IFERROR(VLOOKUP(Table1[[#This Row],[Ticker]],[1]!Table1[[Symbol]:[Industry]],2,FALSE),"-")</f>
        <v>-</v>
      </c>
      <c r="D2259" t="s">
        <v>302</v>
      </c>
      <c r="E2259">
        <v>227.77995075000001</v>
      </c>
      <c r="F2259">
        <v>144.1</v>
      </c>
      <c r="G2259">
        <v>39.859026791913799</v>
      </c>
      <c r="H2259">
        <v>-10.013322623698</v>
      </c>
      <c r="I2259">
        <v>94.323179892876595</v>
      </c>
      <c r="J2259">
        <v>-12.4390679636477</v>
      </c>
      <c r="K2259">
        <v>130.22060388282401</v>
      </c>
      <c r="L2259">
        <v>94.371670339040193</v>
      </c>
      <c r="M2259">
        <v>29.576457120864699</v>
      </c>
      <c r="N2259">
        <v>0.16710655321076001</v>
      </c>
      <c r="O2259">
        <v>24.982650936849399</v>
      </c>
      <c r="P2259">
        <v>141.37353433835801</v>
      </c>
      <c r="Q2259">
        <v>7.5823204078435E-2</v>
      </c>
    </row>
    <row r="2260" spans="1:17" hidden="1" x14ac:dyDescent="0.3">
      <c r="A2260" t="s">
        <v>4680</v>
      </c>
      <c r="B2260" t="s">
        <v>4681</v>
      </c>
      <c r="C2260" t="str">
        <f>IFERROR(VLOOKUP(Table1[[#This Row],[Ticker]],[1]!Table1[[Symbol]:[Industry]],2,FALSE),"-")</f>
        <v>-</v>
      </c>
      <c r="D2260" t="s">
        <v>207</v>
      </c>
      <c r="E2260">
        <v>227.716698888</v>
      </c>
      <c r="F2260">
        <v>86.76</v>
      </c>
      <c r="G2260">
        <v>-13.09582833106</v>
      </c>
      <c r="H2260">
        <v>-3.0140317136000601</v>
      </c>
      <c r="I2260">
        <v>-52.195225944616801</v>
      </c>
      <c r="J2260">
        <v>-2.78250876596314</v>
      </c>
      <c r="K2260">
        <v>91.541551735219798</v>
      </c>
      <c r="L2260">
        <v>104.79353014653201</v>
      </c>
      <c r="M2260">
        <v>51.9685414369022</v>
      </c>
      <c r="N2260">
        <v>1.3286416255247999</v>
      </c>
      <c r="O2260">
        <v>114.03872752420401</v>
      </c>
      <c r="P2260">
        <v>18.443686006825899</v>
      </c>
      <c r="Q2260">
        <v>3.3507888926670002E-3</v>
      </c>
    </row>
    <row r="2261" spans="1:17" hidden="1" x14ac:dyDescent="0.3">
      <c r="A2261" t="s">
        <v>4682</v>
      </c>
      <c r="B2261" t="s">
        <v>4683</v>
      </c>
      <c r="C2261" t="str">
        <f>IFERROR(VLOOKUP(Table1[[#This Row],[Ticker]],[1]!Table1[[Symbol]:[Industry]],2,FALSE),"-")</f>
        <v>-</v>
      </c>
      <c r="D2261" t="s">
        <v>535</v>
      </c>
      <c r="E2261">
        <v>227.57140960000001</v>
      </c>
      <c r="F2261">
        <v>51.28</v>
      </c>
      <c r="G2261">
        <v>76.934644966966104</v>
      </c>
      <c r="H2261">
        <v>-2.25202220946642</v>
      </c>
      <c r="I2261">
        <v>25.9537727966731</v>
      </c>
      <c r="J2261">
        <v>-0.64954544842416395</v>
      </c>
      <c r="K2261">
        <v>48.709322514143999</v>
      </c>
      <c r="L2261">
        <v>43.059766060760303</v>
      </c>
      <c r="M2261">
        <v>57.319282875690703</v>
      </c>
      <c r="N2261">
        <v>2.0761520731641898</v>
      </c>
      <c r="O2261">
        <v>18.272230889235502</v>
      </c>
      <c r="P2261">
        <v>108.03245436105399</v>
      </c>
      <c r="Q2261">
        <v>6.8909033749233004E-2</v>
      </c>
    </row>
    <row r="2262" spans="1:17" hidden="1" x14ac:dyDescent="0.3">
      <c r="A2262" t="s">
        <v>4684</v>
      </c>
      <c r="B2262" t="s">
        <v>4685</v>
      </c>
      <c r="C2262" t="str">
        <f>IFERROR(VLOOKUP(Table1[[#This Row],[Ticker]],[1]!Table1[[Symbol]:[Industry]],2,FALSE),"-")</f>
        <v>-</v>
      </c>
      <c r="E2262">
        <v>227.321094375</v>
      </c>
      <c r="F2262">
        <v>295.25</v>
      </c>
      <c r="G2262">
        <v>4.2288494704729302</v>
      </c>
      <c r="H2262">
        <v>7.5526813269830404</v>
      </c>
      <c r="I2262">
        <v>15.550805769737501</v>
      </c>
      <c r="J2262">
        <v>13.4446645950455</v>
      </c>
      <c r="K2262">
        <v>247.46140909591099</v>
      </c>
      <c r="M2262">
        <v>66.1180840347497</v>
      </c>
      <c r="N2262">
        <v>2.7063380281690099</v>
      </c>
      <c r="O2262">
        <v>14.817950889077</v>
      </c>
      <c r="P2262">
        <v>41.538830297219498</v>
      </c>
    </row>
    <row r="2263" spans="1:17" hidden="1" x14ac:dyDescent="0.3">
      <c r="A2263" t="s">
        <v>4686</v>
      </c>
      <c r="B2263" t="s">
        <v>4687</v>
      </c>
      <c r="C2263" t="str">
        <f>IFERROR(VLOOKUP(Table1[[#This Row],[Ticker]],[1]!Table1[[Symbol]:[Industry]],2,FALSE),"-")</f>
        <v>-</v>
      </c>
      <c r="D2263" t="s">
        <v>140</v>
      </c>
      <c r="E2263">
        <v>227.00136000000001</v>
      </c>
      <c r="F2263">
        <v>743</v>
      </c>
      <c r="G2263">
        <v>62.453011390954501</v>
      </c>
      <c r="H2263">
        <v>-2.4566341578336601</v>
      </c>
      <c r="I2263">
        <v>78.8104377399534</v>
      </c>
      <c r="J2263">
        <v>0.31477499439131101</v>
      </c>
      <c r="K2263">
        <v>724.66992331078097</v>
      </c>
      <c r="L2263">
        <v>570.54112475698105</v>
      </c>
      <c r="M2263">
        <v>51.152911284509798</v>
      </c>
      <c r="N2263">
        <v>0.19440063091482601</v>
      </c>
      <c r="O2263">
        <v>31.8034993270524</v>
      </c>
      <c r="P2263">
        <v>115.487238979118</v>
      </c>
    </row>
    <row r="2264" spans="1:17" hidden="1" x14ac:dyDescent="0.3">
      <c r="A2264" t="s">
        <v>4688</v>
      </c>
      <c r="B2264" t="s">
        <v>4689</v>
      </c>
      <c r="C2264" t="str">
        <f>IFERROR(VLOOKUP(Table1[[#This Row],[Ticker]],[1]!Table1[[Symbol]:[Industry]],2,FALSE),"-")</f>
        <v>-</v>
      </c>
      <c r="D2264" t="s">
        <v>249</v>
      </c>
      <c r="E2264">
        <v>226.85534892999999</v>
      </c>
      <c r="F2264">
        <v>215.9</v>
      </c>
      <c r="G2264">
        <v>-28.5546949663139</v>
      </c>
      <c r="H2264">
        <v>1.0091992282612099</v>
      </c>
      <c r="I2264">
        <v>-14.057398083776199</v>
      </c>
      <c r="J2264">
        <v>-2.0618930635361301</v>
      </c>
      <c r="K2264">
        <v>202.75925613196</v>
      </c>
      <c r="L2264">
        <v>210.400155025971</v>
      </c>
      <c r="M2264">
        <v>64.176342989725399</v>
      </c>
      <c r="N2264">
        <v>1.9994921676382</v>
      </c>
      <c r="O2264">
        <v>27.373784159332999</v>
      </c>
      <c r="P2264">
        <v>23.441966838193199</v>
      </c>
      <c r="Q2264">
        <v>-9.2077461989923004E-2</v>
      </c>
    </row>
    <row r="2265" spans="1:17" hidden="1" x14ac:dyDescent="0.3">
      <c r="A2265" t="s">
        <v>4690</v>
      </c>
      <c r="B2265" t="s">
        <v>4691</v>
      </c>
      <c r="C2265" t="str">
        <f>IFERROR(VLOOKUP(Table1[[#This Row],[Ticker]],[1]!Table1[[Symbol]:[Industry]],2,FALSE),"-")</f>
        <v>-</v>
      </c>
      <c r="D2265" t="s">
        <v>140</v>
      </c>
      <c r="E2265">
        <v>225.47670249999999</v>
      </c>
      <c r="F2265">
        <v>14.27</v>
      </c>
      <c r="G2265">
        <v>-110.733510785021</v>
      </c>
      <c r="H2265">
        <v>-27.043103511016302</v>
      </c>
      <c r="I2265">
        <v>-79.394032379020402</v>
      </c>
      <c r="J2265">
        <v>2.8067820550282701</v>
      </c>
      <c r="K2265">
        <v>16.496110074878899</v>
      </c>
      <c r="L2265">
        <v>34.610040111548699</v>
      </c>
      <c r="M2265">
        <v>38.6363224928633</v>
      </c>
      <c r="N2265">
        <v>0.98658605639493202</v>
      </c>
      <c r="O2265">
        <v>563.91030133146398</v>
      </c>
      <c r="P2265">
        <v>38.678328474246797</v>
      </c>
      <c r="Q2265">
        <v>9.2164175540230004E-3</v>
      </c>
    </row>
    <row r="2266" spans="1:17" hidden="1" x14ac:dyDescent="0.3">
      <c r="A2266" t="s">
        <v>4692</v>
      </c>
      <c r="B2266" t="s">
        <v>4693</v>
      </c>
      <c r="C2266" t="str">
        <f>IFERROR(VLOOKUP(Table1[[#This Row],[Ticker]],[1]!Table1[[Symbol]:[Industry]],2,FALSE),"-")</f>
        <v>-</v>
      </c>
      <c r="D2266" t="s">
        <v>272</v>
      </c>
      <c r="E2266">
        <v>225.41800000000001</v>
      </c>
      <c r="F2266">
        <v>274.89999999999998</v>
      </c>
      <c r="G2266">
        <v>19.007844911492398</v>
      </c>
      <c r="H2266">
        <v>-0.402150369048977</v>
      </c>
      <c r="I2266">
        <v>-14.7966975441856</v>
      </c>
      <c r="J2266">
        <v>0.177232133551562</v>
      </c>
      <c r="K2266">
        <v>282.36773736087503</v>
      </c>
      <c r="L2266">
        <v>262.16325989070998</v>
      </c>
      <c r="M2266">
        <v>50.5211852206129</v>
      </c>
      <c r="N2266">
        <v>0.90071005917159697</v>
      </c>
      <c r="O2266">
        <v>34.230629319752602</v>
      </c>
      <c r="P2266">
        <v>50.547645125958297</v>
      </c>
      <c r="Q2266">
        <v>0.17656028386377201</v>
      </c>
    </row>
    <row r="2267" spans="1:17" hidden="1" x14ac:dyDescent="0.3">
      <c r="A2267" t="s">
        <v>4694</v>
      </c>
      <c r="B2267" t="s">
        <v>4695</v>
      </c>
      <c r="C2267" t="str">
        <f>IFERROR(VLOOKUP(Table1[[#This Row],[Ticker]],[1]!Table1[[Symbol]:[Industry]],2,FALSE),"-")</f>
        <v>-</v>
      </c>
      <c r="D2267" t="s">
        <v>391</v>
      </c>
      <c r="E2267">
        <v>225.359789675</v>
      </c>
      <c r="F2267">
        <v>124.75</v>
      </c>
      <c r="G2267">
        <v>5.4531634854846303</v>
      </c>
      <c r="H2267">
        <v>29.065006087087198</v>
      </c>
      <c r="I2267">
        <v>21.762495577507501</v>
      </c>
      <c r="J2267">
        <v>-8.3073841318960309</v>
      </c>
      <c r="M2267">
        <v>60.3193069984301</v>
      </c>
      <c r="O2267">
        <v>19.839679358717401</v>
      </c>
      <c r="P2267">
        <v>48.247177658942299</v>
      </c>
    </row>
    <row r="2268" spans="1:17" hidden="1" x14ac:dyDescent="0.3">
      <c r="A2268" t="s">
        <v>4696</v>
      </c>
      <c r="B2268" t="s">
        <v>4697</v>
      </c>
      <c r="C2268" t="str">
        <f>IFERROR(VLOOKUP(Table1[[#This Row],[Ticker]],[1]!Table1[[Symbol]:[Industry]],2,FALSE),"-")</f>
        <v>-</v>
      </c>
      <c r="D2268" t="s">
        <v>806</v>
      </c>
      <c r="E2268">
        <v>224.79429074999999</v>
      </c>
      <c r="F2268">
        <v>98.85</v>
      </c>
      <c r="G2268">
        <v>-54.796982953409497</v>
      </c>
      <c r="H2268">
        <v>10.32581897961</v>
      </c>
      <c r="I2268">
        <v>-38.487650861386598</v>
      </c>
      <c r="J2268">
        <v>7.99685153853682</v>
      </c>
      <c r="K2268">
        <v>91.671593846169401</v>
      </c>
      <c r="M2268">
        <v>60.114984026091598</v>
      </c>
      <c r="N2268">
        <v>1.7015415821501001</v>
      </c>
      <c r="O2268">
        <v>46.686899342437997</v>
      </c>
      <c r="P2268">
        <v>50.800915331807701</v>
      </c>
    </row>
    <row r="2269" spans="1:17" hidden="1" x14ac:dyDescent="0.3">
      <c r="A2269" t="s">
        <v>4698</v>
      </c>
      <c r="B2269" t="s">
        <v>4699</v>
      </c>
      <c r="C2269" t="str">
        <f>IFERROR(VLOOKUP(Table1[[#This Row],[Ticker]],[1]!Table1[[Symbol]:[Industry]],2,FALSE),"-")</f>
        <v>-</v>
      </c>
      <c r="D2269" t="s">
        <v>1514</v>
      </c>
      <c r="E2269">
        <v>224.39903316799999</v>
      </c>
      <c r="F2269">
        <v>28.36</v>
      </c>
      <c r="G2269">
        <v>16.674904707225799</v>
      </c>
      <c r="H2269">
        <v>-9.2634670761973492</v>
      </c>
      <c r="I2269">
        <v>-16.804923335875099</v>
      </c>
      <c r="J2269">
        <v>-5.3350995292633003</v>
      </c>
      <c r="K2269">
        <v>29.907640088930201</v>
      </c>
      <c r="L2269">
        <v>28.211351564832601</v>
      </c>
      <c r="M2269">
        <v>35.5557181802887</v>
      </c>
      <c r="N2269">
        <v>0.36952604822429302</v>
      </c>
      <c r="O2269">
        <v>53.737658674188999</v>
      </c>
      <c r="P2269">
        <v>52.064343163538801</v>
      </c>
      <c r="Q2269">
        <v>6.5067292449139003E-2</v>
      </c>
    </row>
    <row r="2270" spans="1:17" hidden="1" x14ac:dyDescent="0.3">
      <c r="A2270" t="s">
        <v>4700</v>
      </c>
      <c r="B2270" t="s">
        <v>4701</v>
      </c>
      <c r="C2270" t="str">
        <f>IFERROR(VLOOKUP(Table1[[#This Row],[Ticker]],[1]!Table1[[Symbol]:[Industry]],2,FALSE),"-")</f>
        <v>-</v>
      </c>
      <c r="D2270" t="s">
        <v>40</v>
      </c>
      <c r="E2270">
        <v>224.01916875000001</v>
      </c>
      <c r="F2270">
        <v>101.25</v>
      </c>
      <c r="G2270">
        <v>-40.460479749587101</v>
      </c>
      <c r="H2270">
        <v>7.9845715705276703</v>
      </c>
      <c r="I2270">
        <v>-24.151147657564302</v>
      </c>
      <c r="J2270">
        <v>-6.1583682416829602</v>
      </c>
      <c r="M2270">
        <v>57.027536476130599</v>
      </c>
      <c r="O2270">
        <v>21.925925925925899</v>
      </c>
      <c r="P2270">
        <v>26.404494382022399</v>
      </c>
    </row>
    <row r="2271" spans="1:17" hidden="1" x14ac:dyDescent="0.3">
      <c r="A2271" t="s">
        <v>4702</v>
      </c>
      <c r="B2271" t="s">
        <v>4703</v>
      </c>
      <c r="C2271" t="str">
        <f>IFERROR(VLOOKUP(Table1[[#This Row],[Ticker]],[1]!Table1[[Symbol]:[Industry]],2,FALSE),"-")</f>
        <v>-</v>
      </c>
      <c r="D2271" t="s">
        <v>930</v>
      </c>
      <c r="E2271">
        <v>223.9996816</v>
      </c>
      <c r="F2271">
        <v>161.75</v>
      </c>
      <c r="G2271">
        <v>214.47146614705099</v>
      </c>
      <c r="H2271">
        <v>-0.21216742287218601</v>
      </c>
      <c r="I2271">
        <v>197.84715166216299</v>
      </c>
      <c r="J2271">
        <v>13.2458094771499</v>
      </c>
      <c r="K2271">
        <v>149.46215483099201</v>
      </c>
      <c r="L2271">
        <v>107.79052882623699</v>
      </c>
      <c r="M2271">
        <v>59.292989782610299</v>
      </c>
      <c r="N2271">
        <v>1.3419316451212999</v>
      </c>
      <c r="O2271">
        <v>11.9938176197836</v>
      </c>
      <c r="P2271">
        <v>312.10191082802498</v>
      </c>
      <c r="Q2271">
        <v>0.119125094235009</v>
      </c>
    </row>
    <row r="2272" spans="1:17" hidden="1" x14ac:dyDescent="0.3">
      <c r="A2272" t="s">
        <v>4704</v>
      </c>
      <c r="B2272" t="s">
        <v>4705</v>
      </c>
      <c r="C2272" t="str">
        <f>IFERROR(VLOOKUP(Table1[[#This Row],[Ticker]],[1]!Table1[[Symbol]:[Industry]],2,FALSE),"-")</f>
        <v>-</v>
      </c>
      <c r="D2272" t="s">
        <v>49</v>
      </c>
      <c r="E2272">
        <v>223.4471063</v>
      </c>
      <c r="F2272">
        <v>18.61</v>
      </c>
      <c r="G2272">
        <v>-84.690151933421305</v>
      </c>
      <c r="H2272">
        <v>-20.5661665344822</v>
      </c>
      <c r="I2272">
        <v>-26.039941636694401</v>
      </c>
      <c r="J2272">
        <v>-9.4936233653851492</v>
      </c>
      <c r="K2272">
        <v>20.730486934388001</v>
      </c>
      <c r="L2272">
        <v>24.246342484124799</v>
      </c>
      <c r="M2272">
        <v>36.144958105272799</v>
      </c>
      <c r="N2272">
        <v>2.1027071533914898</v>
      </c>
      <c r="O2272">
        <v>161.68726491133799</v>
      </c>
      <c r="P2272">
        <v>3.0454042081949</v>
      </c>
    </row>
    <row r="2273" spans="1:17" hidden="1" x14ac:dyDescent="0.3">
      <c r="A2273" t="s">
        <v>4706</v>
      </c>
      <c r="B2273" t="s">
        <v>4707</v>
      </c>
      <c r="C2273" t="str">
        <f>IFERROR(VLOOKUP(Table1[[#This Row],[Ticker]],[1]!Table1[[Symbol]:[Industry]],2,FALSE),"-")</f>
        <v>-</v>
      </c>
      <c r="D2273" t="s">
        <v>278</v>
      </c>
      <c r="E2273">
        <v>222.75760382999999</v>
      </c>
      <c r="F2273">
        <v>232.3</v>
      </c>
      <c r="G2273">
        <v>163.817581474902</v>
      </c>
      <c r="H2273">
        <v>28.314916197724799</v>
      </c>
      <c r="I2273">
        <v>70.109056424068299</v>
      </c>
      <c r="J2273">
        <v>8.6788289331688304</v>
      </c>
      <c r="K2273">
        <v>188.88057812739501</v>
      </c>
      <c r="L2273">
        <v>149.55739113922399</v>
      </c>
      <c r="M2273">
        <v>70.365277415501794</v>
      </c>
      <c r="N2273">
        <v>1.4222881200115001</v>
      </c>
      <c r="O2273">
        <v>11.472234179939701</v>
      </c>
      <c r="P2273">
        <v>230.72323462414499</v>
      </c>
      <c r="Q2273">
        <v>0.12146463638773999</v>
      </c>
    </row>
    <row r="2274" spans="1:17" hidden="1" x14ac:dyDescent="0.3">
      <c r="A2274" t="s">
        <v>4708</v>
      </c>
      <c r="B2274" t="s">
        <v>4709</v>
      </c>
      <c r="C2274" t="str">
        <f>IFERROR(VLOOKUP(Table1[[#This Row],[Ticker]],[1]!Table1[[Symbol]:[Industry]],2,FALSE),"-")</f>
        <v>-</v>
      </c>
      <c r="D2274" t="s">
        <v>613</v>
      </c>
      <c r="E2274">
        <v>222.34941608899999</v>
      </c>
      <c r="F2274">
        <v>171.53</v>
      </c>
      <c r="G2274">
        <v>12.277061442527</v>
      </c>
      <c r="H2274">
        <v>-3.85688541042741</v>
      </c>
      <c r="I2274">
        <v>8.5400022095847596</v>
      </c>
      <c r="J2274">
        <v>-8.0219559646708003</v>
      </c>
      <c r="K2274">
        <v>171.04611184514701</v>
      </c>
      <c r="L2274">
        <v>157.03384736091499</v>
      </c>
      <c r="M2274">
        <v>35.455304799843297</v>
      </c>
      <c r="N2274">
        <v>0.80850361653529101</v>
      </c>
      <c r="O2274">
        <v>17.180668104704701</v>
      </c>
      <c r="P2274">
        <v>49.156521739130397</v>
      </c>
      <c r="Q2274">
        <v>-5.2947922881599998E-3</v>
      </c>
    </row>
    <row r="2275" spans="1:17" hidden="1" x14ac:dyDescent="0.3">
      <c r="A2275" t="s">
        <v>4710</v>
      </c>
      <c r="B2275" t="s">
        <v>4711</v>
      </c>
      <c r="C2275" t="str">
        <f>IFERROR(VLOOKUP(Table1[[#This Row],[Ticker]],[1]!Table1[[Symbol]:[Industry]],2,FALSE),"-")</f>
        <v>-</v>
      </c>
      <c r="D2275" t="s">
        <v>46</v>
      </c>
      <c r="E2275">
        <v>221.6097</v>
      </c>
      <c r="F2275">
        <v>195</v>
      </c>
      <c r="G2275">
        <v>60.672538267989502</v>
      </c>
      <c r="H2275">
        <v>-11.070169409585001</v>
      </c>
      <c r="I2275">
        <v>79.256286744768005</v>
      </c>
      <c r="J2275">
        <v>-5.96501332926863</v>
      </c>
      <c r="K2275">
        <v>188.33219941069601</v>
      </c>
      <c r="L2275">
        <v>147.211059943408</v>
      </c>
      <c r="M2275">
        <v>48.343903229785802</v>
      </c>
      <c r="N2275">
        <v>0.15252807531045101</v>
      </c>
      <c r="O2275">
        <v>14.358974358974301</v>
      </c>
      <c r="P2275">
        <v>116.666666666666</v>
      </c>
      <c r="Q2275">
        <v>0.102614429627083</v>
      </c>
    </row>
    <row r="2276" spans="1:17" hidden="1" x14ac:dyDescent="0.3">
      <c r="A2276" t="s">
        <v>4712</v>
      </c>
      <c r="B2276" t="s">
        <v>4713</v>
      </c>
      <c r="C2276" t="str">
        <f>IFERROR(VLOOKUP(Table1[[#This Row],[Ticker]],[1]!Table1[[Symbol]:[Industry]],2,FALSE),"-")</f>
        <v>-</v>
      </c>
      <c r="D2276" t="s">
        <v>21</v>
      </c>
      <c r="E2276">
        <v>221.32890080999999</v>
      </c>
      <c r="F2276">
        <v>13.59</v>
      </c>
      <c r="G2276">
        <v>-50.635630815600102</v>
      </c>
      <c r="H2276">
        <v>4.1722391430223</v>
      </c>
      <c r="I2276">
        <v>15.0053697881236</v>
      </c>
      <c r="J2276">
        <v>-1.05108116911293</v>
      </c>
      <c r="K2276">
        <v>13.0801265162299</v>
      </c>
      <c r="L2276">
        <v>13.504289216177799</v>
      </c>
      <c r="M2276">
        <v>44.038598280342299</v>
      </c>
      <c r="N2276">
        <v>0.36012014441026002</v>
      </c>
      <c r="O2276">
        <v>33.186166298749001</v>
      </c>
      <c r="P2276">
        <v>37.9695431472081</v>
      </c>
    </row>
    <row r="2277" spans="1:17" hidden="1" x14ac:dyDescent="0.3">
      <c r="A2277" t="s">
        <v>4714</v>
      </c>
      <c r="B2277" t="s">
        <v>4715</v>
      </c>
      <c r="C2277" t="str">
        <f>IFERROR(VLOOKUP(Table1[[#This Row],[Ticker]],[1]!Table1[[Symbol]:[Industry]],2,FALSE),"-")</f>
        <v>-</v>
      </c>
      <c r="D2277" t="s">
        <v>126</v>
      </c>
      <c r="E2277">
        <v>221.180948</v>
      </c>
      <c r="F2277">
        <v>24.82</v>
      </c>
      <c r="G2277">
        <v>268.03717606949698</v>
      </c>
      <c r="H2277">
        <v>-18.698379872175</v>
      </c>
      <c r="I2277">
        <v>44.7800209997799</v>
      </c>
      <c r="J2277">
        <v>-8.9965116991359793</v>
      </c>
      <c r="K2277">
        <v>26.2840914579558</v>
      </c>
      <c r="L2277">
        <v>21.782636683869399</v>
      </c>
      <c r="M2277">
        <v>31.550951406645499</v>
      </c>
      <c r="N2277">
        <v>0.90389393003503604</v>
      </c>
      <c r="O2277">
        <v>60.999194198227201</v>
      </c>
      <c r="P2277">
        <v>306.885245901639</v>
      </c>
      <c r="Q2277">
        <v>0.118232212064729</v>
      </c>
    </row>
    <row r="2278" spans="1:17" hidden="1" x14ac:dyDescent="0.3">
      <c r="A2278" t="s">
        <v>4716</v>
      </c>
      <c r="B2278" t="s">
        <v>4717</v>
      </c>
      <c r="C2278" t="str">
        <f>IFERROR(VLOOKUP(Table1[[#This Row],[Ticker]],[1]!Table1[[Symbol]:[Industry]],2,FALSE),"-")</f>
        <v>-</v>
      </c>
      <c r="E2278">
        <v>220.18545</v>
      </c>
      <c r="F2278">
        <v>109</v>
      </c>
      <c r="G2278">
        <v>250.75309976286499</v>
      </c>
      <c r="H2278">
        <v>-17.445732744527898</v>
      </c>
      <c r="I2278">
        <v>0.49050952344280602</v>
      </c>
      <c r="J2278">
        <v>-22.660407868722501</v>
      </c>
      <c r="K2278">
        <v>133.17543097087301</v>
      </c>
      <c r="L2278">
        <v>112.447043587929</v>
      </c>
      <c r="M2278">
        <v>35.712819502647001</v>
      </c>
      <c r="N2278">
        <v>1.58588651522019</v>
      </c>
      <c r="O2278">
        <v>85.045871559632999</v>
      </c>
      <c r="P2278">
        <v>296.16945017023301</v>
      </c>
    </row>
    <row r="2279" spans="1:17" hidden="1" x14ac:dyDescent="0.3">
      <c r="A2279" t="s">
        <v>4718</v>
      </c>
      <c r="B2279" t="s">
        <v>4719</v>
      </c>
      <c r="C2279" t="str">
        <f>IFERROR(VLOOKUP(Table1[[#This Row],[Ticker]],[1]!Table1[[Symbol]:[Industry]],2,FALSE),"-")</f>
        <v>-</v>
      </c>
      <c r="D2279" t="s">
        <v>218</v>
      </c>
      <c r="E2279">
        <v>220.149</v>
      </c>
      <c r="F2279">
        <v>183</v>
      </c>
      <c r="G2279">
        <v>-40.1755445576675</v>
      </c>
      <c r="H2279">
        <v>-16.388441077861199</v>
      </c>
      <c r="I2279">
        <v>-30.1955929947542</v>
      </c>
      <c r="J2279">
        <v>-3.1872031953140598</v>
      </c>
      <c r="K2279">
        <v>182.11118158044201</v>
      </c>
      <c r="L2279">
        <v>208.202060212334</v>
      </c>
      <c r="M2279">
        <v>60.040279390757199</v>
      </c>
      <c r="N2279">
        <v>2.22442095890265</v>
      </c>
      <c r="O2279">
        <v>71.5300546448087</v>
      </c>
      <c r="P2279">
        <v>30.156472261735399</v>
      </c>
      <c r="Q2279">
        <v>0.123030499886639</v>
      </c>
    </row>
    <row r="2280" spans="1:17" hidden="1" x14ac:dyDescent="0.3">
      <c r="A2280" t="s">
        <v>4720</v>
      </c>
      <c r="B2280" t="s">
        <v>4721</v>
      </c>
      <c r="C2280" t="str">
        <f>IFERROR(VLOOKUP(Table1[[#This Row],[Ticker]],[1]!Table1[[Symbol]:[Industry]],2,FALSE),"-")</f>
        <v>-</v>
      </c>
      <c r="D2280" t="s">
        <v>140</v>
      </c>
      <c r="E2280">
        <v>220.07471408999999</v>
      </c>
      <c r="F2280">
        <v>127.05</v>
      </c>
      <c r="G2280">
        <v>-32.689668248037897</v>
      </c>
      <c r="H2280">
        <v>-17.823529165109498</v>
      </c>
      <c r="I2280">
        <v>-43.291564693943997</v>
      </c>
      <c r="J2280">
        <v>-3.87252908084379</v>
      </c>
      <c r="K2280">
        <v>143.968998495004</v>
      </c>
      <c r="L2280">
        <v>147.02726396642501</v>
      </c>
      <c r="M2280">
        <v>31.069395949888602</v>
      </c>
      <c r="N2280">
        <v>0.83239465318096395</v>
      </c>
      <c r="O2280">
        <v>58.048012593467099</v>
      </c>
      <c r="P2280">
        <v>13.134461264470101</v>
      </c>
      <c r="Q2280">
        <v>0.165969589819772</v>
      </c>
    </row>
    <row r="2281" spans="1:17" hidden="1" x14ac:dyDescent="0.3">
      <c r="A2281" t="s">
        <v>4722</v>
      </c>
      <c r="B2281" t="s">
        <v>4723</v>
      </c>
      <c r="C2281" t="str">
        <f>IFERROR(VLOOKUP(Table1[[#This Row],[Ticker]],[1]!Table1[[Symbol]:[Industry]],2,FALSE),"-")</f>
        <v>-</v>
      </c>
      <c r="E2281">
        <v>219.87306000000001</v>
      </c>
      <c r="F2281">
        <v>194.3</v>
      </c>
      <c r="G2281">
        <v>-38.399523788255202</v>
      </c>
      <c r="H2281">
        <v>-15.40002916898</v>
      </c>
      <c r="I2281">
        <v>-18.0972683159296</v>
      </c>
      <c r="J2281">
        <v>-7.9932263447449401</v>
      </c>
      <c r="K2281">
        <v>203.454199500556</v>
      </c>
      <c r="L2281">
        <v>193.30259906380701</v>
      </c>
      <c r="M2281">
        <v>47.630126411349998</v>
      </c>
      <c r="N2281">
        <v>0.48858983081204199</v>
      </c>
      <c r="O2281">
        <v>24.240864642305699</v>
      </c>
      <c r="P2281">
        <v>42.867647058823501</v>
      </c>
      <c r="Q2281">
        <v>0.159442209979895</v>
      </c>
    </row>
    <row r="2282" spans="1:17" hidden="1" x14ac:dyDescent="0.3">
      <c r="A2282" t="s">
        <v>4724</v>
      </c>
      <c r="B2282" t="s">
        <v>4725</v>
      </c>
      <c r="C2282" t="str">
        <f>IFERROR(VLOOKUP(Table1[[#This Row],[Ticker]],[1]!Table1[[Symbol]:[Industry]],2,FALSE),"-")</f>
        <v>-</v>
      </c>
      <c r="D2282" t="s">
        <v>218</v>
      </c>
      <c r="E2282">
        <v>219.607422125</v>
      </c>
      <c r="F2282">
        <v>203.22</v>
      </c>
      <c r="G2282">
        <v>58.777738793643998</v>
      </c>
      <c r="H2282">
        <v>-6.5638773529640702</v>
      </c>
      <c r="I2282">
        <v>35.4815657720169</v>
      </c>
      <c r="J2282">
        <v>-11.7837103653127</v>
      </c>
      <c r="K2282">
        <v>207.51427238235499</v>
      </c>
      <c r="L2282">
        <v>169.86650734838699</v>
      </c>
      <c r="M2282">
        <v>38.450051888767902</v>
      </c>
      <c r="N2282">
        <v>0.18567138978147199</v>
      </c>
      <c r="O2282">
        <v>28.924318472591199</v>
      </c>
      <c r="P2282">
        <v>113.803261441346</v>
      </c>
    </row>
    <row r="2283" spans="1:17" hidden="1" x14ac:dyDescent="0.3">
      <c r="A2283" t="s">
        <v>4726</v>
      </c>
      <c r="B2283" t="s">
        <v>4727</v>
      </c>
      <c r="C2283" t="str">
        <f>IFERROR(VLOOKUP(Table1[[#This Row],[Ticker]],[1]!Table1[[Symbol]:[Industry]],2,FALSE),"-")</f>
        <v>-</v>
      </c>
      <c r="D2283" t="s">
        <v>197</v>
      </c>
      <c r="E2283">
        <v>219.422</v>
      </c>
      <c r="F2283">
        <v>22.39</v>
      </c>
      <c r="G2283">
        <v>171.97591480823499</v>
      </c>
      <c r="H2283">
        <v>31.733615081559002</v>
      </c>
      <c r="I2283">
        <v>38.522677686526798</v>
      </c>
      <c r="J2283">
        <v>-9.4092272311783098</v>
      </c>
      <c r="K2283">
        <v>19.635569556086299</v>
      </c>
      <c r="L2283">
        <v>16.356102950261601</v>
      </c>
      <c r="M2283">
        <v>49.398545506048997</v>
      </c>
      <c r="N2283">
        <v>2.8267538637310001</v>
      </c>
      <c r="O2283">
        <v>25.949084412684201</v>
      </c>
      <c r="P2283">
        <v>231.70370370370301</v>
      </c>
      <c r="Q2283">
        <v>0.14167881486336101</v>
      </c>
    </row>
    <row r="2284" spans="1:17" hidden="1" x14ac:dyDescent="0.3">
      <c r="A2284" t="s">
        <v>4728</v>
      </c>
      <c r="B2284" t="s">
        <v>4729</v>
      </c>
      <c r="C2284" t="str">
        <f>IFERROR(VLOOKUP(Table1[[#This Row],[Ticker]],[1]!Table1[[Symbol]:[Industry]],2,FALSE),"-")</f>
        <v>-</v>
      </c>
      <c r="D2284" t="s">
        <v>230</v>
      </c>
      <c r="E2284">
        <v>218.26499999999999</v>
      </c>
      <c r="F2284">
        <v>727.55</v>
      </c>
      <c r="G2284">
        <v>-37.9128860852557</v>
      </c>
      <c r="H2284">
        <v>-7.6557902157922797</v>
      </c>
      <c r="I2284">
        <v>-17.690361097536002</v>
      </c>
      <c r="J2284">
        <v>-6.7620296344174298</v>
      </c>
      <c r="K2284">
        <v>710.60962026032803</v>
      </c>
      <c r="L2284">
        <v>768.21953577322199</v>
      </c>
      <c r="M2284">
        <v>63.002698576566203</v>
      </c>
      <c r="N2284">
        <v>1.0194050205356699</v>
      </c>
      <c r="O2284">
        <v>36.622912514603797</v>
      </c>
      <c r="P2284">
        <v>15.9442231075697</v>
      </c>
      <c r="Q2284">
        <v>1.6082392276645999E-2</v>
      </c>
    </row>
    <row r="2285" spans="1:17" hidden="1" x14ac:dyDescent="0.3">
      <c r="A2285" t="s">
        <v>4730</v>
      </c>
      <c r="B2285" t="s">
        <v>4731</v>
      </c>
      <c r="C2285" t="str">
        <f>IFERROR(VLOOKUP(Table1[[#This Row],[Ticker]],[1]!Table1[[Symbol]:[Industry]],2,FALSE),"-")</f>
        <v>-</v>
      </c>
      <c r="D2285" t="s">
        <v>62</v>
      </c>
      <c r="E2285">
        <v>218.23031499999999</v>
      </c>
      <c r="F2285">
        <v>173.35</v>
      </c>
      <c r="G2285">
        <v>245.33447336679399</v>
      </c>
      <c r="H2285">
        <v>21.881648207853001</v>
      </c>
      <c r="I2285">
        <v>34.754004742165897</v>
      </c>
      <c r="J2285">
        <v>-9.2980169681808604</v>
      </c>
      <c r="K2285">
        <v>160.15431937477101</v>
      </c>
      <c r="L2285">
        <v>125.686077855335</v>
      </c>
      <c r="M2285">
        <v>44.370004554052599</v>
      </c>
      <c r="N2285">
        <v>2.4122219937445202</v>
      </c>
      <c r="O2285">
        <v>15.373521776752201</v>
      </c>
      <c r="P2285">
        <v>331.21890547263598</v>
      </c>
      <c r="Q2285">
        <v>0.12700198869888901</v>
      </c>
    </row>
    <row r="2286" spans="1:17" hidden="1" x14ac:dyDescent="0.3">
      <c r="A2286" t="s">
        <v>4732</v>
      </c>
      <c r="B2286" t="s">
        <v>4733</v>
      </c>
      <c r="C2286" t="str">
        <f>IFERROR(VLOOKUP(Table1[[#This Row],[Ticker]],[1]!Table1[[Symbol]:[Industry]],2,FALSE),"-")</f>
        <v>-</v>
      </c>
      <c r="D2286" t="s">
        <v>324</v>
      </c>
      <c r="E2286">
        <v>217.96986999999999</v>
      </c>
      <c r="F2286">
        <v>74.66</v>
      </c>
      <c r="G2286">
        <v>8.3296636790579797</v>
      </c>
      <c r="H2286">
        <v>-11.6369853325196</v>
      </c>
      <c r="I2286">
        <v>-9.6958978808859495</v>
      </c>
      <c r="J2286">
        <v>-7.3700038283185503</v>
      </c>
      <c r="K2286">
        <v>79.5022981946464</v>
      </c>
      <c r="L2286">
        <v>78.185539332868302</v>
      </c>
      <c r="M2286">
        <v>32.3705328885125</v>
      </c>
      <c r="N2286">
        <v>0.97669344543591596</v>
      </c>
      <c r="O2286">
        <v>44.521832306455899</v>
      </c>
      <c r="P2286">
        <v>38.003696857670903</v>
      </c>
      <c r="Q2286">
        <v>2.6372597587181999E-2</v>
      </c>
    </row>
    <row r="2287" spans="1:17" hidden="1" x14ac:dyDescent="0.3">
      <c r="A2287" t="s">
        <v>4734</v>
      </c>
      <c r="B2287" t="s">
        <v>4735</v>
      </c>
      <c r="C2287" t="str">
        <f>IFERROR(VLOOKUP(Table1[[#This Row],[Ticker]],[1]!Table1[[Symbol]:[Industry]],2,FALSE),"-")</f>
        <v>-</v>
      </c>
      <c r="D2287" t="s">
        <v>62</v>
      </c>
      <c r="E2287">
        <v>216.96092625</v>
      </c>
      <c r="F2287">
        <v>184.15</v>
      </c>
      <c r="G2287">
        <v>-23.862225415900301</v>
      </c>
      <c r="H2287">
        <v>-11.8692402072144</v>
      </c>
      <c r="I2287">
        <v>-16.509221581967299</v>
      </c>
      <c r="J2287">
        <v>-4.6197311484683903</v>
      </c>
      <c r="K2287">
        <v>193.58708369093799</v>
      </c>
      <c r="L2287">
        <v>197.15309007193599</v>
      </c>
      <c r="M2287">
        <v>34.653936217500302</v>
      </c>
      <c r="N2287">
        <v>0.72336210194182404</v>
      </c>
      <c r="O2287">
        <v>22.9975563399402</v>
      </c>
      <c r="P2287">
        <v>15.093749999999901</v>
      </c>
      <c r="Q2287">
        <v>0.115848374576963</v>
      </c>
    </row>
    <row r="2288" spans="1:17" hidden="1" x14ac:dyDescent="0.3">
      <c r="A2288" t="s">
        <v>4736</v>
      </c>
      <c r="B2288" t="s">
        <v>4737</v>
      </c>
      <c r="C2288" t="str">
        <f>IFERROR(VLOOKUP(Table1[[#This Row],[Ticker]],[1]!Table1[[Symbol]:[Industry]],2,FALSE),"-")</f>
        <v>-</v>
      </c>
      <c r="D2288" t="s">
        <v>151</v>
      </c>
      <c r="E2288">
        <v>216.94583211899999</v>
      </c>
      <c r="F2288">
        <v>37.39</v>
      </c>
      <c r="G2288">
        <v>87.099724332045398</v>
      </c>
      <c r="H2288">
        <v>62.778337355615101</v>
      </c>
      <c r="I2288">
        <v>88.634892290329702</v>
      </c>
      <c r="J2288">
        <v>24.7650897980031</v>
      </c>
      <c r="K2288">
        <v>26.110476738364</v>
      </c>
      <c r="L2288">
        <v>21.577474869241598</v>
      </c>
      <c r="M2288">
        <v>78.167517261027101</v>
      </c>
      <c r="N2288">
        <v>2.28351109201158</v>
      </c>
      <c r="O2288">
        <v>9.7084782027279992</v>
      </c>
      <c r="P2288">
        <v>155.221843003412</v>
      </c>
      <c r="Q2288">
        <v>8.1255801411663997E-2</v>
      </c>
    </row>
    <row r="2289" spans="1:17" hidden="1" x14ac:dyDescent="0.3">
      <c r="A2289" t="s">
        <v>4738</v>
      </c>
      <c r="B2289" t="s">
        <v>4739</v>
      </c>
      <c r="C2289" t="str">
        <f>IFERROR(VLOOKUP(Table1[[#This Row],[Ticker]],[1]!Table1[[Symbol]:[Industry]],2,FALSE),"-")</f>
        <v>-</v>
      </c>
      <c r="D2289" t="s">
        <v>21</v>
      </c>
      <c r="E2289">
        <v>216.27047020800001</v>
      </c>
      <c r="F2289">
        <v>8.3000000000000007</v>
      </c>
      <c r="G2289">
        <v>-1.7453884499093999</v>
      </c>
      <c r="H2289">
        <v>11.7626005888054</v>
      </c>
      <c r="I2289">
        <v>-19.5377039194133</v>
      </c>
      <c r="J2289">
        <v>6.9229254646107403</v>
      </c>
      <c r="K2289">
        <v>7.7071955919284498</v>
      </c>
      <c r="L2289">
        <v>8.4852070964063397</v>
      </c>
      <c r="M2289">
        <v>84.386732489520497</v>
      </c>
      <c r="N2289">
        <v>1.0718475982237801</v>
      </c>
      <c r="O2289">
        <v>53.614457831325197</v>
      </c>
      <c r="P2289">
        <v>48.214285714285701</v>
      </c>
      <c r="Q2289">
        <v>-1.5933907705099001E-2</v>
      </c>
    </row>
    <row r="2290" spans="1:17" hidden="1" x14ac:dyDescent="0.3">
      <c r="A2290" t="s">
        <v>4740</v>
      </c>
      <c r="B2290" t="s">
        <v>4741</v>
      </c>
      <c r="C2290" t="str">
        <f>IFERROR(VLOOKUP(Table1[[#This Row],[Ticker]],[1]!Table1[[Symbol]:[Industry]],2,FALSE),"-")</f>
        <v>-</v>
      </c>
      <c r="D2290" t="s">
        <v>140</v>
      </c>
      <c r="E2290">
        <v>215.67182</v>
      </c>
      <c r="F2290">
        <v>4.55</v>
      </c>
      <c r="G2290">
        <v>45.140694682449698</v>
      </c>
      <c r="H2290">
        <v>-2.65687506662529</v>
      </c>
      <c r="I2290">
        <v>0.727523323023058</v>
      </c>
      <c r="J2290">
        <v>-2.1679836262983398</v>
      </c>
      <c r="K2290">
        <v>4.4431731422877796</v>
      </c>
      <c r="L2290">
        <v>4.2915955225791196</v>
      </c>
      <c r="M2290">
        <v>44.286098384227401</v>
      </c>
      <c r="N2290">
        <v>1.1539121759403901</v>
      </c>
      <c r="O2290">
        <v>27.4725274725274</v>
      </c>
      <c r="P2290">
        <v>102.222222222222</v>
      </c>
      <c r="Q2290">
        <v>8.11836383382E-4</v>
      </c>
    </row>
    <row r="2291" spans="1:17" hidden="1" x14ac:dyDescent="0.3">
      <c r="A2291" t="s">
        <v>4742</v>
      </c>
      <c r="B2291" t="s">
        <v>4743</v>
      </c>
      <c r="C2291" t="str">
        <f>IFERROR(VLOOKUP(Table1[[#This Row],[Ticker]],[1]!Table1[[Symbol]:[Industry]],2,FALSE),"-")</f>
        <v>-</v>
      </c>
      <c r="D2291" t="s">
        <v>162</v>
      </c>
      <c r="E2291">
        <v>215.16839999999999</v>
      </c>
      <c r="F2291">
        <v>274.8</v>
      </c>
      <c r="G2291">
        <v>-33.735260105911401</v>
      </c>
      <c r="H2291">
        <v>-16.264066077861202</v>
      </c>
      <c r="I2291">
        <v>-11.0781116947129</v>
      </c>
      <c r="J2291">
        <v>-3.1686984225814001</v>
      </c>
      <c r="K2291">
        <v>282.868192011247</v>
      </c>
      <c r="L2291">
        <v>281.78843758620502</v>
      </c>
      <c r="M2291">
        <v>46.1657248759753</v>
      </c>
      <c r="N2291">
        <v>0.966045829634265</v>
      </c>
      <c r="O2291">
        <v>34.643377001455498</v>
      </c>
      <c r="P2291">
        <v>27.8139534883721</v>
      </c>
      <c r="Q2291">
        <v>5.8028017640119001E-2</v>
      </c>
    </row>
    <row r="2292" spans="1:17" hidden="1" x14ac:dyDescent="0.3">
      <c r="A2292" t="s">
        <v>4744</v>
      </c>
      <c r="B2292" t="s">
        <v>4745</v>
      </c>
      <c r="C2292" t="str">
        <f>IFERROR(VLOOKUP(Table1[[#This Row],[Ticker]],[1]!Table1[[Symbol]:[Industry]],2,FALSE),"-")</f>
        <v>-</v>
      </c>
      <c r="D2292" t="s">
        <v>249</v>
      </c>
      <c r="E2292">
        <v>214.6120056</v>
      </c>
      <c r="F2292">
        <v>274.5</v>
      </c>
      <c r="G2292">
        <v>-10.905427794109301</v>
      </c>
      <c r="H2292">
        <v>-5.2683648028157002</v>
      </c>
      <c r="I2292">
        <v>-0.60159152594448695</v>
      </c>
      <c r="J2292">
        <v>-8.4072705649339206</v>
      </c>
      <c r="K2292">
        <v>271.76882775000598</v>
      </c>
      <c r="L2292">
        <v>261.68921227894799</v>
      </c>
      <c r="M2292">
        <v>47.315371251844098</v>
      </c>
      <c r="N2292">
        <v>1.8333119768186801</v>
      </c>
      <c r="O2292">
        <v>30.783242258652098</v>
      </c>
      <c r="P2292">
        <v>24.574540503744</v>
      </c>
      <c r="Q2292">
        <v>2.1731127751696E-2</v>
      </c>
    </row>
    <row r="2293" spans="1:17" hidden="1" x14ac:dyDescent="0.3">
      <c r="A2293" t="s">
        <v>4746</v>
      </c>
      <c r="B2293" t="s">
        <v>4747</v>
      </c>
      <c r="C2293" t="str">
        <f>IFERROR(VLOOKUP(Table1[[#This Row],[Ticker]],[1]!Table1[[Symbol]:[Industry]],2,FALSE),"-")</f>
        <v>-</v>
      </c>
      <c r="D2293" t="s">
        <v>1349</v>
      </c>
      <c r="E2293">
        <v>213.83850799999999</v>
      </c>
      <c r="F2293">
        <v>142.54</v>
      </c>
      <c r="G2293">
        <v>46.638207234319303</v>
      </c>
      <c r="H2293">
        <v>-6.0542038189080598</v>
      </c>
      <c r="I2293">
        <v>0.33375995947784798</v>
      </c>
      <c r="J2293">
        <v>-2.15404731523987</v>
      </c>
      <c r="K2293">
        <v>149.32304948922999</v>
      </c>
      <c r="L2293">
        <v>139.93844341975301</v>
      </c>
      <c r="M2293">
        <v>44.672367581730697</v>
      </c>
      <c r="N2293">
        <v>0.393022315694672</v>
      </c>
      <c r="O2293">
        <v>38.066507646976298</v>
      </c>
      <c r="P2293">
        <v>73.300911854103305</v>
      </c>
      <c r="Q2293">
        <v>0.11513435062392099</v>
      </c>
    </row>
    <row r="2294" spans="1:17" hidden="1" x14ac:dyDescent="0.3">
      <c r="A2294" t="s">
        <v>4748</v>
      </c>
      <c r="B2294" t="s">
        <v>4749</v>
      </c>
      <c r="C2294" t="str">
        <f>IFERROR(VLOOKUP(Table1[[#This Row],[Ticker]],[1]!Table1[[Symbol]:[Industry]],2,FALSE),"-")</f>
        <v>-</v>
      </c>
      <c r="D2294" t="s">
        <v>46</v>
      </c>
      <c r="E2294">
        <v>213.653841505</v>
      </c>
      <c r="F2294">
        <v>30.55</v>
      </c>
      <c r="G2294">
        <v>147.43361286503699</v>
      </c>
      <c r="H2294">
        <v>3.5114268798852399</v>
      </c>
      <c r="I2294">
        <v>43.656195682794497</v>
      </c>
      <c r="J2294">
        <v>-16.0421095004242</v>
      </c>
      <c r="K2294">
        <v>29.146306537471901</v>
      </c>
      <c r="L2294">
        <v>23.6954981197904</v>
      </c>
      <c r="M2294">
        <v>42.760550952821099</v>
      </c>
      <c r="N2294">
        <v>2.5511336947104</v>
      </c>
      <c r="O2294">
        <v>23.404255319148898</v>
      </c>
      <c r="P2294">
        <v>193.75</v>
      </c>
      <c r="Q2294">
        <v>6.5544852648327004E-2</v>
      </c>
    </row>
    <row r="2295" spans="1:17" hidden="1" x14ac:dyDescent="0.3">
      <c r="A2295" t="s">
        <v>4750</v>
      </c>
      <c r="B2295" t="s">
        <v>4751</v>
      </c>
      <c r="C2295" t="str">
        <f>IFERROR(VLOOKUP(Table1[[#This Row],[Ticker]],[1]!Table1[[Symbol]:[Industry]],2,FALSE),"-")</f>
        <v>-</v>
      </c>
      <c r="D2295" t="s">
        <v>184</v>
      </c>
      <c r="E2295">
        <v>212.65159890000001</v>
      </c>
      <c r="F2295">
        <v>141.69999999999999</v>
      </c>
      <c r="G2295">
        <v>47.307612149749197</v>
      </c>
      <c r="H2295">
        <v>-12.4017230600543</v>
      </c>
      <c r="I2295">
        <v>1.19509091651258</v>
      </c>
      <c r="J2295">
        <v>-3.4679836262983299</v>
      </c>
      <c r="K2295">
        <v>150.01762101436799</v>
      </c>
      <c r="L2295">
        <v>135.173479769832</v>
      </c>
      <c r="M2295">
        <v>27.3619166183346</v>
      </c>
      <c r="N2295">
        <v>1.4314457314457301</v>
      </c>
      <c r="O2295">
        <v>27.028934368383901</v>
      </c>
      <c r="P2295">
        <v>88.681757656458004</v>
      </c>
      <c r="Q2295">
        <v>0.112269582120058</v>
      </c>
    </row>
    <row r="2296" spans="1:17" hidden="1" x14ac:dyDescent="0.3">
      <c r="A2296" t="s">
        <v>4752</v>
      </c>
      <c r="B2296" t="s">
        <v>4753</v>
      </c>
      <c r="C2296" t="str">
        <f>IFERROR(VLOOKUP(Table1[[#This Row],[Ticker]],[1]!Table1[[Symbol]:[Industry]],2,FALSE),"-")</f>
        <v>-</v>
      </c>
      <c r="D2296" t="s">
        <v>613</v>
      </c>
      <c r="E2296">
        <v>212.21433504999999</v>
      </c>
      <c r="F2296">
        <v>199.82</v>
      </c>
      <c r="G2296">
        <v>36.190746671169002</v>
      </c>
      <c r="H2296">
        <v>-15.746524178419801</v>
      </c>
      <c r="I2296">
        <v>-16.3091795857409</v>
      </c>
      <c r="J2296">
        <v>-8.0689270225247505</v>
      </c>
      <c r="K2296">
        <v>209.21457086032299</v>
      </c>
      <c r="L2296">
        <v>190.648998028157</v>
      </c>
      <c r="M2296">
        <v>35.634308756987501</v>
      </c>
      <c r="N2296">
        <v>0.195078343746097</v>
      </c>
      <c r="O2296">
        <v>45.430887799019096</v>
      </c>
      <c r="P2296">
        <v>100.89226641414101</v>
      </c>
      <c r="Q2296">
        <v>0.11574124610605301</v>
      </c>
    </row>
    <row r="2297" spans="1:17" hidden="1" x14ac:dyDescent="0.3">
      <c r="A2297" t="s">
        <v>4754</v>
      </c>
      <c r="B2297" t="s">
        <v>4755</v>
      </c>
      <c r="C2297" t="str">
        <f>IFERROR(VLOOKUP(Table1[[#This Row],[Ticker]],[1]!Table1[[Symbol]:[Industry]],2,FALSE),"-")</f>
        <v>-</v>
      </c>
      <c r="D2297" t="s">
        <v>140</v>
      </c>
      <c r="E2297">
        <v>212.06590312500001</v>
      </c>
      <c r="F2297">
        <v>984.35</v>
      </c>
      <c r="G2297">
        <v>420.30369258601303</v>
      </c>
      <c r="H2297">
        <v>-9.4287993465324291</v>
      </c>
      <c r="I2297">
        <v>455.47030437152301</v>
      </c>
      <c r="J2297">
        <v>-8.0393678003361106</v>
      </c>
      <c r="K2297">
        <v>903.28275959043197</v>
      </c>
      <c r="L2297">
        <v>533.30492447942004</v>
      </c>
      <c r="M2297">
        <v>17.943664052061798</v>
      </c>
      <c r="N2297">
        <v>5.1029601029601003E-2</v>
      </c>
      <c r="O2297">
        <v>15.121653883273201</v>
      </c>
      <c r="P2297">
        <v>473.96501457725901</v>
      </c>
    </row>
    <row r="2298" spans="1:17" hidden="1" x14ac:dyDescent="0.3">
      <c r="A2298" t="s">
        <v>4756</v>
      </c>
      <c r="B2298" t="s">
        <v>4757</v>
      </c>
      <c r="C2298" t="str">
        <f>IFERROR(VLOOKUP(Table1[[#This Row],[Ticker]],[1]!Table1[[Symbol]:[Industry]],2,FALSE),"-")</f>
        <v>-</v>
      </c>
      <c r="D2298" t="s">
        <v>542</v>
      </c>
      <c r="E2298">
        <v>211.80439999999999</v>
      </c>
      <c r="F2298">
        <v>192.2</v>
      </c>
      <c r="G2298">
        <v>33.742831683409598</v>
      </c>
      <c r="H2298">
        <v>-7.8703808088818503</v>
      </c>
      <c r="I2298">
        <v>-3.4703086552967299</v>
      </c>
      <c r="J2298">
        <v>-6.6234291708527904</v>
      </c>
      <c r="K2298">
        <v>191.37790243559701</v>
      </c>
      <c r="L2298">
        <v>165.113540229786</v>
      </c>
      <c r="M2298">
        <v>52.103315564123399</v>
      </c>
      <c r="N2298">
        <v>9.7599382251458797E-2</v>
      </c>
      <c r="O2298">
        <v>63.891779396461999</v>
      </c>
      <c r="P2298">
        <v>85.521235521235496</v>
      </c>
      <c r="Q2298">
        <v>5.4670933329129E-2</v>
      </c>
    </row>
    <row r="2299" spans="1:17" hidden="1" x14ac:dyDescent="0.3">
      <c r="A2299" t="s">
        <v>4758</v>
      </c>
      <c r="B2299" t="s">
        <v>4759</v>
      </c>
      <c r="C2299" t="str">
        <f>IFERROR(VLOOKUP(Table1[[#This Row],[Ticker]],[1]!Table1[[Symbol]:[Industry]],2,FALSE),"-")</f>
        <v>-</v>
      </c>
      <c r="D2299" t="s">
        <v>613</v>
      </c>
      <c r="E2299">
        <v>211.289736783</v>
      </c>
      <c r="F2299">
        <v>133.22999999999999</v>
      </c>
      <c r="G2299">
        <v>8.1544116063484999</v>
      </c>
      <c r="H2299">
        <v>7.9565896598436696</v>
      </c>
      <c r="I2299">
        <v>6.3646050330086297</v>
      </c>
      <c r="J2299">
        <v>8.6221676450244704</v>
      </c>
      <c r="K2299">
        <v>121.36380018405499</v>
      </c>
      <c r="L2299">
        <v>113.652198112896</v>
      </c>
      <c r="M2299">
        <v>55.857078870954098</v>
      </c>
      <c r="N2299">
        <v>3.1043216418223998</v>
      </c>
      <c r="O2299">
        <v>21.586729715529501</v>
      </c>
      <c r="P2299">
        <v>55.824561403508703</v>
      </c>
      <c r="Q2299">
        <v>7.5469737508584003E-2</v>
      </c>
    </row>
    <row r="2300" spans="1:17" hidden="1" x14ac:dyDescent="0.3">
      <c r="A2300" t="s">
        <v>4760</v>
      </c>
      <c r="B2300" t="s">
        <v>4761</v>
      </c>
      <c r="C2300" t="str">
        <f>IFERROR(VLOOKUP(Table1[[#This Row],[Ticker]],[1]!Table1[[Symbol]:[Industry]],2,FALSE),"-")</f>
        <v>-</v>
      </c>
      <c r="D2300" t="s">
        <v>197</v>
      </c>
      <c r="E2300">
        <v>210.70260250000001</v>
      </c>
      <c r="F2300">
        <v>169.45</v>
      </c>
      <c r="G2300">
        <v>-3.7675634526336199</v>
      </c>
      <c r="H2300">
        <v>-10.363836192803699</v>
      </c>
      <c r="I2300">
        <v>-25.459494989491802</v>
      </c>
      <c r="J2300">
        <v>-1.2477382275253299</v>
      </c>
      <c r="K2300">
        <v>166.74223508984801</v>
      </c>
      <c r="L2300">
        <v>179.934681266821</v>
      </c>
      <c r="M2300">
        <v>61.541247840156799</v>
      </c>
      <c r="N2300">
        <v>1.3458970084194599</v>
      </c>
      <c r="O2300">
        <v>82.620241959279994</v>
      </c>
      <c r="P2300">
        <v>47.347826086956502</v>
      </c>
      <c r="Q2300">
        <v>0.121357506855305</v>
      </c>
    </row>
    <row r="2301" spans="1:17" hidden="1" x14ac:dyDescent="0.3">
      <c r="A2301" t="s">
        <v>4762</v>
      </c>
      <c r="B2301" t="s">
        <v>4763</v>
      </c>
      <c r="C2301" t="str">
        <f>IFERROR(VLOOKUP(Table1[[#This Row],[Ticker]],[1]!Table1[[Symbol]:[Industry]],2,FALSE),"-")</f>
        <v>-</v>
      </c>
      <c r="D2301" t="s">
        <v>46</v>
      </c>
      <c r="E2301">
        <v>210.49408260000001</v>
      </c>
      <c r="F2301">
        <v>52.42</v>
      </c>
      <c r="G2301">
        <v>49.940897973219101</v>
      </c>
      <c r="H2301">
        <v>2.10730930993607</v>
      </c>
      <c r="I2301">
        <v>8.88827720328913</v>
      </c>
      <c r="J2301">
        <v>5.5787885519607103</v>
      </c>
      <c r="K2301">
        <v>46.252122161067</v>
      </c>
      <c r="L2301">
        <v>43.075310969092001</v>
      </c>
      <c r="M2301">
        <v>64.963268224505995</v>
      </c>
      <c r="N2301">
        <v>2.7891824915771002</v>
      </c>
      <c r="O2301">
        <v>23.998473864937001</v>
      </c>
      <c r="P2301">
        <v>79.213675213675202</v>
      </c>
      <c r="Q2301">
        <v>2.454569341368E-3</v>
      </c>
    </row>
    <row r="2302" spans="1:17" hidden="1" x14ac:dyDescent="0.3">
      <c r="A2302" t="s">
        <v>4764</v>
      </c>
      <c r="B2302" t="s">
        <v>4765</v>
      </c>
      <c r="C2302" t="str">
        <f>IFERROR(VLOOKUP(Table1[[#This Row],[Ticker]],[1]!Table1[[Symbol]:[Industry]],2,FALSE),"-")</f>
        <v>-</v>
      </c>
      <c r="D2302" t="s">
        <v>49</v>
      </c>
      <c r="E2302">
        <v>210.3128495</v>
      </c>
      <c r="F2302">
        <v>107.5</v>
      </c>
      <c r="G2302">
        <v>-24.661683927940899</v>
      </c>
      <c r="H2302">
        <v>-5.8278536067295903</v>
      </c>
      <c r="I2302">
        <v>-14.777393715490099</v>
      </c>
      <c r="J2302">
        <v>-2.5126483441200598E-2</v>
      </c>
      <c r="K2302">
        <v>106.417143657645</v>
      </c>
      <c r="L2302">
        <v>107.230201126187</v>
      </c>
      <c r="M2302">
        <v>62.318261424354503</v>
      </c>
      <c r="N2302">
        <v>1.41036085374683</v>
      </c>
      <c r="O2302">
        <v>12.279069767441801</v>
      </c>
      <c r="P2302">
        <v>19.4444444444444</v>
      </c>
      <c r="Q2302">
        <v>3.8097022366332001E-2</v>
      </c>
    </row>
    <row r="2303" spans="1:17" hidden="1" x14ac:dyDescent="0.3">
      <c r="A2303" t="s">
        <v>4766</v>
      </c>
      <c r="B2303" t="s">
        <v>4767</v>
      </c>
      <c r="C2303" t="str">
        <f>IFERROR(VLOOKUP(Table1[[#This Row],[Ticker]],[1]!Table1[[Symbol]:[Industry]],2,FALSE),"-")</f>
        <v>-</v>
      </c>
      <c r="D2303" t="s">
        <v>1489</v>
      </c>
      <c r="E2303">
        <v>210.00310992499999</v>
      </c>
      <c r="F2303">
        <v>23.45</v>
      </c>
      <c r="G2303">
        <v>49.758370948586801</v>
      </c>
      <c r="H2303">
        <v>19.207045033249798</v>
      </c>
      <c r="I2303">
        <v>-1.93399867325926</v>
      </c>
      <c r="J2303">
        <v>12.6906281988944</v>
      </c>
      <c r="K2303">
        <v>19.403723481381501</v>
      </c>
      <c r="L2303">
        <v>17.282718327404599</v>
      </c>
      <c r="M2303">
        <v>86.701374335408801</v>
      </c>
      <c r="N2303">
        <v>1.0275983174947301</v>
      </c>
      <c r="O2303">
        <v>9.8081023454157794</v>
      </c>
      <c r="P2303">
        <v>115.137614678899</v>
      </c>
      <c r="Q2303">
        <v>-3.0559375595791E-2</v>
      </c>
    </row>
    <row r="2304" spans="1:17" hidden="1" x14ac:dyDescent="0.3">
      <c r="A2304" t="s">
        <v>4768</v>
      </c>
      <c r="B2304" t="s">
        <v>4769</v>
      </c>
      <c r="C2304" t="str">
        <f>IFERROR(VLOOKUP(Table1[[#This Row],[Ticker]],[1]!Table1[[Symbol]:[Industry]],2,FALSE),"-")</f>
        <v>-</v>
      </c>
      <c r="D2304" t="s">
        <v>258</v>
      </c>
      <c r="E2304">
        <v>209.83390585399999</v>
      </c>
      <c r="F2304">
        <v>13.6</v>
      </c>
      <c r="G2304">
        <v>102.01401004633099</v>
      </c>
      <c r="H2304">
        <v>7.4926281370147896</v>
      </c>
      <c r="I2304">
        <v>44.297368112379999</v>
      </c>
      <c r="J2304">
        <v>9.3988744540954201</v>
      </c>
      <c r="K2304">
        <v>11.988830334939101</v>
      </c>
      <c r="L2304">
        <v>10.891437377422299</v>
      </c>
      <c r="M2304">
        <v>82.076712409999502</v>
      </c>
      <c r="N2304">
        <v>0.88502251078461303</v>
      </c>
      <c r="O2304">
        <v>43.014705882352899</v>
      </c>
      <c r="P2304">
        <v>136.52173913043401</v>
      </c>
      <c r="Q2304">
        <v>-1.5694712411899001E-2</v>
      </c>
    </row>
    <row r="2305" spans="1:17" hidden="1" x14ac:dyDescent="0.3">
      <c r="A2305" t="s">
        <v>4770</v>
      </c>
      <c r="B2305" t="s">
        <v>4771</v>
      </c>
      <c r="C2305" t="str">
        <f>IFERROR(VLOOKUP(Table1[[#This Row],[Ticker]],[1]!Table1[[Symbol]:[Industry]],2,FALSE),"-")</f>
        <v>-</v>
      </c>
      <c r="D2305" t="s">
        <v>613</v>
      </c>
      <c r="E2305">
        <v>209.68233866400001</v>
      </c>
      <c r="F2305">
        <v>203.73</v>
      </c>
      <c r="G2305">
        <v>-16.7299252636418</v>
      </c>
      <c r="H2305">
        <v>0.87751850457986402</v>
      </c>
      <c r="I2305">
        <v>-14.3976982891083</v>
      </c>
      <c r="J2305">
        <v>2.3435729400527401</v>
      </c>
      <c r="K2305">
        <v>185.511551734108</v>
      </c>
      <c r="L2305">
        <v>184.60274299605899</v>
      </c>
      <c r="M2305">
        <v>69.463365133290097</v>
      </c>
      <c r="N2305">
        <v>2.3317370803091402</v>
      </c>
      <c r="O2305">
        <v>17.263044225200002</v>
      </c>
      <c r="P2305">
        <v>30.638025008015401</v>
      </c>
      <c r="Q2305">
        <v>0.10635767052942199</v>
      </c>
    </row>
    <row r="2306" spans="1:17" hidden="1" x14ac:dyDescent="0.3">
      <c r="A2306" t="s">
        <v>4772</v>
      </c>
      <c r="B2306" t="s">
        <v>4773</v>
      </c>
      <c r="C2306" t="str">
        <f>IFERROR(VLOOKUP(Table1[[#This Row],[Ticker]],[1]!Table1[[Symbol]:[Industry]],2,FALSE),"-")</f>
        <v>-</v>
      </c>
      <c r="D2306" t="s">
        <v>414</v>
      </c>
      <c r="E2306">
        <v>209.17349999999999</v>
      </c>
      <c r="F2306">
        <v>162.15</v>
      </c>
      <c r="G2306">
        <v>15.6794235801657</v>
      </c>
      <c r="H2306">
        <v>5.3014619164690204</v>
      </c>
      <c r="I2306">
        <v>26.587356604900101</v>
      </c>
      <c r="J2306">
        <v>1.46413899949305</v>
      </c>
      <c r="K2306">
        <v>139.80414164914001</v>
      </c>
      <c r="M2306">
        <v>66.198615222269595</v>
      </c>
      <c r="N2306">
        <v>1.00504562533548</v>
      </c>
      <c r="O2306">
        <v>10.3299414122725</v>
      </c>
      <c r="P2306">
        <v>68.90625</v>
      </c>
    </row>
    <row r="2307" spans="1:17" hidden="1" x14ac:dyDescent="0.3">
      <c r="A2307" t="s">
        <v>4774</v>
      </c>
      <c r="B2307" t="s">
        <v>4775</v>
      </c>
      <c r="C2307" t="str">
        <f>IFERROR(VLOOKUP(Table1[[#This Row],[Ticker]],[1]!Table1[[Symbol]:[Industry]],2,FALSE),"-")</f>
        <v>-</v>
      </c>
      <c r="D2307" t="s">
        <v>278</v>
      </c>
      <c r="E2307">
        <v>208.21279999999999</v>
      </c>
      <c r="F2307">
        <v>143.19999999999999</v>
      </c>
      <c r="G2307">
        <v>-35.260000609891698</v>
      </c>
      <c r="H2307">
        <v>15.1379507288614</v>
      </c>
      <c r="I2307">
        <v>10.0880480207069</v>
      </c>
      <c r="J2307">
        <v>-0.13226934058406101</v>
      </c>
      <c r="K2307">
        <v>124.269247508026</v>
      </c>
      <c r="L2307">
        <v>122.87394909983701</v>
      </c>
      <c r="M2307">
        <v>64.468888295790507</v>
      </c>
      <c r="N2307">
        <v>1.04136253041362</v>
      </c>
      <c r="O2307">
        <v>45.949720670391002</v>
      </c>
      <c r="P2307">
        <v>68.371546149323905</v>
      </c>
    </row>
    <row r="2308" spans="1:17" hidden="1" x14ac:dyDescent="0.3">
      <c r="A2308" t="s">
        <v>4776</v>
      </c>
      <c r="B2308" t="s">
        <v>4777</v>
      </c>
      <c r="C2308" t="str">
        <f>IFERROR(VLOOKUP(Table1[[#This Row],[Ticker]],[1]!Table1[[Symbol]:[Industry]],2,FALSE),"-")</f>
        <v>-</v>
      </c>
      <c r="D2308" t="s">
        <v>953</v>
      </c>
      <c r="E2308">
        <v>207.892608</v>
      </c>
      <c r="F2308">
        <v>140.62</v>
      </c>
      <c r="G2308">
        <v>-25.898864480716501</v>
      </c>
      <c r="H2308">
        <v>-4.3010510024843702</v>
      </c>
      <c r="I2308">
        <v>-25.690058772220599</v>
      </c>
      <c r="J2308">
        <v>-1.7092022642911799</v>
      </c>
      <c r="K2308">
        <v>139.07610707429399</v>
      </c>
      <c r="L2308">
        <v>138.29262395069401</v>
      </c>
      <c r="M2308">
        <v>58.475425849232103</v>
      </c>
      <c r="N2308">
        <v>0.27684147950489402</v>
      </c>
      <c r="O2308">
        <v>31.0268809557673</v>
      </c>
      <c r="P2308">
        <v>24.497565294377999</v>
      </c>
      <c r="Q2308">
        <v>6.2728083664948003E-2</v>
      </c>
    </row>
    <row r="2309" spans="1:17" hidden="1" x14ac:dyDescent="0.3">
      <c r="A2309" t="s">
        <v>4778</v>
      </c>
      <c r="B2309" t="s">
        <v>4779</v>
      </c>
      <c r="C2309" t="str">
        <f>IFERROR(VLOOKUP(Table1[[#This Row],[Ticker]],[1]!Table1[[Symbol]:[Industry]],2,FALSE),"-")</f>
        <v>-</v>
      </c>
      <c r="E2309">
        <v>207.75700000000001</v>
      </c>
      <c r="F2309">
        <v>205.7</v>
      </c>
      <c r="G2309">
        <v>1106.6560107314899</v>
      </c>
      <c r="H2309">
        <v>40.105084985069901</v>
      </c>
      <c r="I2309">
        <v>686.11273431798998</v>
      </c>
      <c r="J2309">
        <v>1.63650113056737</v>
      </c>
      <c r="K2309">
        <v>149.02237786626799</v>
      </c>
      <c r="L2309">
        <v>66.806177696550705</v>
      </c>
      <c r="M2309">
        <v>96.417727287815694</v>
      </c>
      <c r="N2309">
        <v>2.61906028368794</v>
      </c>
      <c r="O2309">
        <v>2.1390374331550799</v>
      </c>
      <c r="P2309">
        <v>1133.21342925659</v>
      </c>
    </row>
    <row r="2310" spans="1:17" hidden="1" x14ac:dyDescent="0.3">
      <c r="A2310" t="s">
        <v>4780</v>
      </c>
      <c r="B2310" t="s">
        <v>4781</v>
      </c>
      <c r="C2310" t="str">
        <f>IFERROR(VLOOKUP(Table1[[#This Row],[Ticker]],[1]!Table1[[Symbol]:[Industry]],2,FALSE),"-")</f>
        <v>-</v>
      </c>
      <c r="D2310" t="s">
        <v>391</v>
      </c>
      <c r="E2310">
        <v>207.70121445999999</v>
      </c>
      <c r="F2310">
        <v>90.67</v>
      </c>
      <c r="G2310">
        <v>51.331535761738003</v>
      </c>
      <c r="H2310">
        <v>-7.4557902157922697</v>
      </c>
      <c r="I2310">
        <v>-29.205898374440199</v>
      </c>
      <c r="J2310">
        <v>-0.93813288002968498</v>
      </c>
      <c r="K2310">
        <v>88.377184075679907</v>
      </c>
      <c r="L2310">
        <v>84.928057438074404</v>
      </c>
      <c r="M2310">
        <v>69.976517744240695</v>
      </c>
      <c r="N2310">
        <v>1.5665113269981299</v>
      </c>
      <c r="O2310">
        <v>48.251902503584397</v>
      </c>
      <c r="P2310">
        <v>97.108695652173907</v>
      </c>
      <c r="Q2310">
        <v>3.8559807566388E-2</v>
      </c>
    </row>
    <row r="2311" spans="1:17" hidden="1" x14ac:dyDescent="0.3">
      <c r="A2311" t="s">
        <v>4782</v>
      </c>
      <c r="B2311" t="s">
        <v>4783</v>
      </c>
      <c r="C2311" t="str">
        <f>IFERROR(VLOOKUP(Table1[[#This Row],[Ticker]],[1]!Table1[[Symbol]:[Industry]],2,FALSE),"-")</f>
        <v>-</v>
      </c>
      <c r="D2311" t="s">
        <v>148</v>
      </c>
      <c r="E2311">
        <v>207.34870681199999</v>
      </c>
      <c r="F2311">
        <v>89.79</v>
      </c>
      <c r="G2311">
        <v>124.462989638167</v>
      </c>
      <c r="H2311">
        <v>20.694406531919899</v>
      </c>
      <c r="I2311">
        <v>80.510358436269001</v>
      </c>
      <c r="J2311">
        <v>20.5821240240533</v>
      </c>
      <c r="K2311">
        <v>70.080096257253004</v>
      </c>
      <c r="L2311">
        <v>57.296794940236502</v>
      </c>
      <c r="M2311">
        <v>92.327167965487405</v>
      </c>
      <c r="N2311">
        <v>0.87190637574507801</v>
      </c>
      <c r="O2311">
        <v>2.6729034413631698</v>
      </c>
      <c r="P2311">
        <v>177.38646895273399</v>
      </c>
      <c r="Q2311">
        <v>0.14168496174581999</v>
      </c>
    </row>
    <row r="2312" spans="1:17" hidden="1" x14ac:dyDescent="0.3">
      <c r="A2312" t="s">
        <v>4784</v>
      </c>
      <c r="B2312" t="s">
        <v>4785</v>
      </c>
      <c r="C2312" t="str">
        <f>IFERROR(VLOOKUP(Table1[[#This Row],[Ticker]],[1]!Table1[[Symbol]:[Industry]],2,FALSE),"-")</f>
        <v>-</v>
      </c>
      <c r="D2312" t="s">
        <v>230</v>
      </c>
      <c r="E2312">
        <v>207.264015</v>
      </c>
      <c r="F2312">
        <v>203</v>
      </c>
      <c r="G2312">
        <v>99.023201543799104</v>
      </c>
      <c r="H2312">
        <v>0.82510058880542803</v>
      </c>
      <c r="I2312">
        <v>78.852984829151794</v>
      </c>
      <c r="J2312">
        <v>-5.9594528206111397</v>
      </c>
      <c r="K2312">
        <v>208.11412914233</v>
      </c>
      <c r="L2312">
        <v>162.499329032905</v>
      </c>
      <c r="M2312">
        <v>26.518139265107202</v>
      </c>
      <c r="N2312">
        <v>0.233201581027668</v>
      </c>
      <c r="O2312">
        <v>26.2068965517241</v>
      </c>
      <c r="P2312">
        <v>153.43320848938799</v>
      </c>
    </row>
    <row r="2313" spans="1:17" hidden="1" x14ac:dyDescent="0.3">
      <c r="A2313" t="s">
        <v>4786</v>
      </c>
      <c r="B2313" t="s">
        <v>4787</v>
      </c>
      <c r="C2313" t="str">
        <f>IFERROR(VLOOKUP(Table1[[#This Row],[Ticker]],[1]!Table1[[Symbol]:[Industry]],2,FALSE),"-")</f>
        <v>-</v>
      </c>
      <c r="E2313">
        <v>206.9375</v>
      </c>
      <c r="F2313">
        <v>96.25</v>
      </c>
      <c r="G2313">
        <v>192.67972907025899</v>
      </c>
      <c r="H2313">
        <v>-19.460748918619899</v>
      </c>
      <c r="I2313">
        <v>-4.8841017587449898</v>
      </c>
      <c r="J2313">
        <v>1.47032562998843</v>
      </c>
      <c r="K2313">
        <v>104.611021755759</v>
      </c>
      <c r="L2313">
        <v>95.719545072051801</v>
      </c>
      <c r="M2313">
        <v>52.175172527849</v>
      </c>
      <c r="N2313">
        <v>1.06198180661101</v>
      </c>
      <c r="O2313">
        <v>43.968831168831102</v>
      </c>
      <c r="P2313">
        <v>223.529411764705</v>
      </c>
    </row>
    <row r="2314" spans="1:17" hidden="1" x14ac:dyDescent="0.3">
      <c r="A2314" t="s">
        <v>4788</v>
      </c>
      <c r="B2314" t="s">
        <v>4789</v>
      </c>
      <c r="C2314" t="str">
        <f>IFERROR(VLOOKUP(Table1[[#This Row],[Ticker]],[1]!Table1[[Symbol]:[Industry]],2,FALSE),"-")</f>
        <v>-</v>
      </c>
      <c r="D2314" t="s">
        <v>1626</v>
      </c>
      <c r="E2314">
        <v>206.49766484</v>
      </c>
      <c r="F2314">
        <v>39.08</v>
      </c>
      <c r="G2314">
        <v>7.2323794892812199</v>
      </c>
      <c r="H2314">
        <v>-9.7751262497809996</v>
      </c>
      <c r="I2314">
        <v>-19.2797437887542</v>
      </c>
      <c r="J2314">
        <v>-3.7490112942825098</v>
      </c>
      <c r="K2314">
        <v>40.583344259661999</v>
      </c>
      <c r="L2314">
        <v>39.157953412084296</v>
      </c>
      <c r="M2314">
        <v>42.688455332092701</v>
      </c>
      <c r="N2314">
        <v>0.73074786228331301</v>
      </c>
      <c r="O2314">
        <v>53.633572159672397</v>
      </c>
      <c r="P2314">
        <v>34.758620689655103</v>
      </c>
    </row>
    <row r="2315" spans="1:17" hidden="1" x14ac:dyDescent="0.3">
      <c r="A2315" t="s">
        <v>4790</v>
      </c>
      <c r="B2315" t="s">
        <v>4791</v>
      </c>
      <c r="C2315" t="str">
        <f>IFERROR(VLOOKUP(Table1[[#This Row],[Ticker]],[1]!Table1[[Symbol]:[Industry]],2,FALSE),"-")</f>
        <v>-</v>
      </c>
      <c r="D2315" t="s">
        <v>197</v>
      </c>
      <c r="E2315">
        <v>205.70088000000001</v>
      </c>
      <c r="F2315">
        <v>556.54999999999995</v>
      </c>
      <c r="G2315">
        <v>-7.8900411263767003</v>
      </c>
      <c r="H2315">
        <v>19.789811473159101</v>
      </c>
      <c r="I2315">
        <v>-7.3832865070048204</v>
      </c>
      <c r="J2315">
        <v>3.379041325717</v>
      </c>
      <c r="K2315">
        <v>472.02007729985098</v>
      </c>
      <c r="L2315">
        <v>446.12325068703598</v>
      </c>
      <c r="M2315">
        <v>84.018048480461005</v>
      </c>
      <c r="N2315">
        <v>1.7711595587854001</v>
      </c>
      <c r="O2315">
        <v>12.2989848171772</v>
      </c>
      <c r="P2315">
        <v>49.952849252323801</v>
      </c>
      <c r="Q2315">
        <v>0.10083499653673</v>
      </c>
    </row>
    <row r="2316" spans="1:17" hidden="1" x14ac:dyDescent="0.3">
      <c r="A2316" t="s">
        <v>4792</v>
      </c>
      <c r="B2316" t="s">
        <v>4793</v>
      </c>
      <c r="C2316" t="str">
        <f>IFERROR(VLOOKUP(Table1[[#This Row],[Ticker]],[1]!Table1[[Symbol]:[Industry]],2,FALSE),"-")</f>
        <v>-</v>
      </c>
      <c r="E2316">
        <v>204.995178944</v>
      </c>
      <c r="F2316">
        <v>84.08</v>
      </c>
      <c r="G2316">
        <v>190.42655885473201</v>
      </c>
      <c r="H2316">
        <v>44.978286863315198</v>
      </c>
      <c r="I2316">
        <v>37.675910752006402</v>
      </c>
      <c r="J2316">
        <v>2.6879834518909398</v>
      </c>
      <c r="K2316">
        <v>60.968660094027598</v>
      </c>
      <c r="M2316">
        <v>84.411321620589703</v>
      </c>
      <c r="N2316">
        <v>1.1872695945952201</v>
      </c>
      <c r="O2316">
        <v>0</v>
      </c>
      <c r="P2316">
        <v>247.438016528925</v>
      </c>
    </row>
    <row r="2317" spans="1:17" hidden="1" x14ac:dyDescent="0.3">
      <c r="A2317" t="s">
        <v>4794</v>
      </c>
      <c r="B2317" t="s">
        <v>4795</v>
      </c>
      <c r="C2317" t="str">
        <f>IFERROR(VLOOKUP(Table1[[#This Row],[Ticker]],[1]!Table1[[Symbol]:[Industry]],2,FALSE),"-")</f>
        <v>-</v>
      </c>
      <c r="D2317" t="s">
        <v>278</v>
      </c>
      <c r="E2317">
        <v>204.81815</v>
      </c>
      <c r="F2317">
        <v>22.6</v>
      </c>
      <c r="G2317">
        <v>-12.8181130394406</v>
      </c>
      <c r="H2317">
        <v>3.42926725547209</v>
      </c>
      <c r="I2317">
        <v>-3.03746024711623</v>
      </c>
      <c r="J2317">
        <v>-10.323009867719399</v>
      </c>
      <c r="K2317">
        <v>21.124837356563699</v>
      </c>
      <c r="L2317">
        <v>21.224992206390802</v>
      </c>
      <c r="M2317">
        <v>56.149128835034603</v>
      </c>
      <c r="N2317">
        <v>2.5654110776810599</v>
      </c>
      <c r="O2317">
        <v>27.876106194690198</v>
      </c>
      <c r="P2317">
        <v>27.972819932049799</v>
      </c>
      <c r="Q2317">
        <v>2.3827715186547999E-2</v>
      </c>
    </row>
    <row r="2318" spans="1:17" hidden="1" x14ac:dyDescent="0.3">
      <c r="A2318" t="s">
        <v>4796</v>
      </c>
      <c r="B2318" t="s">
        <v>4797</v>
      </c>
      <c r="C2318" t="str">
        <f>IFERROR(VLOOKUP(Table1[[#This Row],[Ticker]],[1]!Table1[[Symbol]:[Industry]],2,FALSE),"-")</f>
        <v>-</v>
      </c>
      <c r="D2318" t="s">
        <v>480</v>
      </c>
      <c r="E2318">
        <v>204.7876</v>
      </c>
      <c r="F2318">
        <v>138.37</v>
      </c>
      <c r="G2318">
        <v>-4.5380181723636897</v>
      </c>
      <c r="H2318">
        <v>6.3524574066831097</v>
      </c>
      <c r="I2318">
        <v>-16.8495039153559</v>
      </c>
      <c r="J2318">
        <v>4.9268459586773101</v>
      </c>
      <c r="K2318">
        <v>127.807708558583</v>
      </c>
      <c r="L2318">
        <v>131.671743888945</v>
      </c>
      <c r="M2318">
        <v>67.133608714882001</v>
      </c>
      <c r="N2318">
        <v>2.7805806643797601</v>
      </c>
      <c r="O2318">
        <v>24.087591240875799</v>
      </c>
      <c r="P2318">
        <v>28.417633410672799</v>
      </c>
      <c r="Q2318">
        <v>3.2414202982499998E-3</v>
      </c>
    </row>
    <row r="2319" spans="1:17" hidden="1" x14ac:dyDescent="0.3">
      <c r="A2319" t="s">
        <v>4798</v>
      </c>
      <c r="B2319" t="s">
        <v>4799</v>
      </c>
      <c r="C2319" t="str">
        <f>IFERROR(VLOOKUP(Table1[[#This Row],[Ticker]],[1]!Table1[[Symbol]:[Industry]],2,FALSE),"-")</f>
        <v>-</v>
      </c>
      <c r="D2319" t="s">
        <v>129</v>
      </c>
      <c r="E2319">
        <v>204.31082375</v>
      </c>
      <c r="F2319">
        <v>43.69</v>
      </c>
      <c r="G2319">
        <v>47.5063264948229</v>
      </c>
      <c r="H2319">
        <v>7.5297296346229903</v>
      </c>
      <c r="I2319">
        <v>22.750391496910201</v>
      </c>
      <c r="J2319">
        <v>-7.6587616631862003</v>
      </c>
      <c r="K2319">
        <v>42.220053050938098</v>
      </c>
      <c r="L2319">
        <v>38.287485017772397</v>
      </c>
      <c r="M2319">
        <v>46.453806801157803</v>
      </c>
      <c r="N2319">
        <v>1.5825811584946099</v>
      </c>
      <c r="O2319">
        <v>18.219272144655498</v>
      </c>
      <c r="Q2319">
        <v>5.4603124158230003E-3</v>
      </c>
    </row>
    <row r="2320" spans="1:17" hidden="1" x14ac:dyDescent="0.3">
      <c r="A2320" t="s">
        <v>4800</v>
      </c>
      <c r="B2320" t="s">
        <v>4801</v>
      </c>
      <c r="C2320" t="str">
        <f>IFERROR(VLOOKUP(Table1[[#This Row],[Ticker]],[1]!Table1[[Symbol]:[Industry]],2,FALSE),"-")</f>
        <v>-</v>
      </c>
      <c r="D2320" t="s">
        <v>4587</v>
      </c>
      <c r="E2320">
        <v>204.04278010199999</v>
      </c>
      <c r="F2320">
        <v>125.09</v>
      </c>
      <c r="G2320">
        <v>-36.1744705482187</v>
      </c>
      <c r="H2320">
        <v>-6.5336368250790402</v>
      </c>
      <c r="I2320">
        <v>-4.5977485952366699</v>
      </c>
      <c r="J2320">
        <v>-3.24712031694582</v>
      </c>
      <c r="K2320">
        <v>125.359263975339</v>
      </c>
      <c r="L2320">
        <v>131.767526399014</v>
      </c>
      <c r="M2320">
        <v>55.207282299376402</v>
      </c>
      <c r="N2320">
        <v>0.80919938291084903</v>
      </c>
      <c r="O2320">
        <v>53.289631465344897</v>
      </c>
      <c r="P2320">
        <v>16.362790697674399</v>
      </c>
      <c r="Q2320">
        <v>7.8648493705260007E-3</v>
      </c>
    </row>
    <row r="2321" spans="1:17" hidden="1" x14ac:dyDescent="0.3">
      <c r="A2321" t="s">
        <v>4802</v>
      </c>
      <c r="B2321" t="s">
        <v>4803</v>
      </c>
      <c r="C2321" t="str">
        <f>IFERROR(VLOOKUP(Table1[[#This Row],[Ticker]],[1]!Table1[[Symbol]:[Industry]],2,FALSE),"-")</f>
        <v>-</v>
      </c>
      <c r="D2321" t="s">
        <v>1462</v>
      </c>
      <c r="E2321">
        <v>203.78370674999999</v>
      </c>
      <c r="F2321">
        <v>185.25</v>
      </c>
      <c r="G2321">
        <v>-7.1953051230355198</v>
      </c>
      <c r="H2321">
        <v>-8.6989378727330298</v>
      </c>
      <c r="I2321">
        <v>1.3482991090941601</v>
      </c>
      <c r="J2321">
        <v>-3.6902933375844298</v>
      </c>
      <c r="K2321">
        <v>183.24828041226601</v>
      </c>
      <c r="L2321">
        <v>175.49621907418199</v>
      </c>
      <c r="M2321">
        <v>49.827829095663297</v>
      </c>
      <c r="N2321">
        <v>1.3700961296535601</v>
      </c>
      <c r="O2321">
        <v>37.112010796221298</v>
      </c>
      <c r="P2321">
        <v>35.218978102189702</v>
      </c>
      <c r="Q2321">
        <v>2.1793336690671999E-2</v>
      </c>
    </row>
    <row r="2322" spans="1:17" hidden="1" x14ac:dyDescent="0.3">
      <c r="A2322" t="s">
        <v>4804</v>
      </c>
      <c r="B2322" t="s">
        <v>4805</v>
      </c>
      <c r="C2322" t="str">
        <f>IFERROR(VLOOKUP(Table1[[#This Row],[Ticker]],[1]!Table1[[Symbol]:[Industry]],2,FALSE),"-")</f>
        <v>-</v>
      </c>
      <c r="D2322" t="s">
        <v>230</v>
      </c>
      <c r="E2322">
        <v>203.69399999999999</v>
      </c>
      <c r="F2322">
        <v>199.7</v>
      </c>
      <c r="G2322">
        <v>26.0600824301949</v>
      </c>
      <c r="H2322">
        <v>-0.13571061863610601</v>
      </c>
      <c r="I2322">
        <v>-12.283897078156601</v>
      </c>
      <c r="J2322">
        <v>-12.6333691322024</v>
      </c>
      <c r="K2322">
        <v>183.96586306493001</v>
      </c>
      <c r="L2322">
        <v>167.126489892032</v>
      </c>
      <c r="M2322">
        <v>60.948884528289</v>
      </c>
      <c r="N2322">
        <v>1.92126928558334</v>
      </c>
      <c r="O2322">
        <v>30.1952929394091</v>
      </c>
      <c r="P2322">
        <v>69.237288135593204</v>
      </c>
      <c r="Q2322">
        <v>0.14874649920334199</v>
      </c>
    </row>
    <row r="2323" spans="1:17" hidden="1" x14ac:dyDescent="0.3">
      <c r="A2323" t="s">
        <v>4806</v>
      </c>
      <c r="B2323" t="s">
        <v>4807</v>
      </c>
      <c r="C2323" t="str">
        <f>IFERROR(VLOOKUP(Table1[[#This Row],[Ticker]],[1]!Table1[[Symbol]:[Industry]],2,FALSE),"-")</f>
        <v>-</v>
      </c>
      <c r="D2323" t="s">
        <v>197</v>
      </c>
      <c r="E2323">
        <v>203.65695706</v>
      </c>
      <c r="F2323">
        <v>203.05</v>
      </c>
      <c r="G2323">
        <v>22.7440520631379</v>
      </c>
      <c r="H2323">
        <v>-8.7045411372436607</v>
      </c>
      <c r="I2323">
        <v>46.911356291383697</v>
      </c>
      <c r="J2323">
        <v>-2.9032777439454001</v>
      </c>
      <c r="K2323">
        <v>199.38806788032699</v>
      </c>
      <c r="L2323">
        <v>161.75975353857999</v>
      </c>
      <c r="M2323">
        <v>39.379804424410302</v>
      </c>
      <c r="N2323">
        <v>0.320762940692085</v>
      </c>
      <c r="O2323">
        <v>19.182467372568301</v>
      </c>
      <c r="P2323">
        <v>91.556603773584897</v>
      </c>
      <c r="Q2323">
        <v>0.13682748729243099</v>
      </c>
    </row>
    <row r="2324" spans="1:17" hidden="1" x14ac:dyDescent="0.3">
      <c r="A2324" t="s">
        <v>4808</v>
      </c>
      <c r="B2324" t="s">
        <v>4809</v>
      </c>
      <c r="C2324" t="str">
        <f>IFERROR(VLOOKUP(Table1[[#This Row],[Ticker]],[1]!Table1[[Symbol]:[Industry]],2,FALSE),"-")</f>
        <v>-</v>
      </c>
      <c r="D2324" t="s">
        <v>119</v>
      </c>
      <c r="E2324">
        <v>203.36936969999999</v>
      </c>
      <c r="F2324">
        <v>1.02</v>
      </c>
      <c r="G2324">
        <v>-6.5574185250973702</v>
      </c>
      <c r="H2324">
        <v>-19.904066077861199</v>
      </c>
      <c r="I2324">
        <v>9.7519135669254897</v>
      </c>
      <c r="J2324">
        <v>-2.1679836262983398</v>
      </c>
      <c r="K2324">
        <v>1.0331667105014599</v>
      </c>
      <c r="L2324">
        <v>1.0052476481982899</v>
      </c>
      <c r="M2324">
        <v>10.3349051973426</v>
      </c>
      <c r="N2324">
        <v>0.406273237270254</v>
      </c>
      <c r="O2324">
        <v>22.5490196078431</v>
      </c>
      <c r="P2324">
        <v>85.454545454545396</v>
      </c>
      <c r="Q2324">
        <v>-0.100047188002394</v>
      </c>
    </row>
    <row r="2325" spans="1:17" hidden="1" x14ac:dyDescent="0.3">
      <c r="A2325" t="s">
        <v>4810</v>
      </c>
      <c r="B2325" t="s">
        <v>4811</v>
      </c>
      <c r="C2325" t="str">
        <f>IFERROR(VLOOKUP(Table1[[#This Row],[Ticker]],[1]!Table1[[Symbol]:[Industry]],2,FALSE),"-")</f>
        <v>-</v>
      </c>
      <c r="D2325" t="s">
        <v>381</v>
      </c>
      <c r="E2325">
        <v>203.34244050000001</v>
      </c>
      <c r="F2325">
        <v>135</v>
      </c>
      <c r="G2325">
        <v>-37.212613760041101</v>
      </c>
      <c r="H2325">
        <v>-12.120560923222</v>
      </c>
      <c r="I2325">
        <v>-20.903281668018199</v>
      </c>
      <c r="J2325">
        <v>-6.42330277523451</v>
      </c>
      <c r="K2325">
        <v>102.695870805547</v>
      </c>
      <c r="L2325">
        <v>82.794434904666005</v>
      </c>
      <c r="M2325">
        <v>37.723154846260599</v>
      </c>
      <c r="N2325">
        <v>0.91666666666666596</v>
      </c>
      <c r="O2325">
        <v>11.925925925925901</v>
      </c>
      <c r="P2325">
        <v>14.020270270270199</v>
      </c>
    </row>
    <row r="2326" spans="1:17" hidden="1" x14ac:dyDescent="0.3">
      <c r="A2326" t="s">
        <v>4812</v>
      </c>
      <c r="B2326" t="s">
        <v>4813</v>
      </c>
      <c r="C2326" t="str">
        <f>IFERROR(VLOOKUP(Table1[[#This Row],[Ticker]],[1]!Table1[[Symbol]:[Industry]],2,FALSE),"-")</f>
        <v>-</v>
      </c>
      <c r="E2326">
        <v>203.184</v>
      </c>
      <c r="F2326">
        <v>249</v>
      </c>
      <c r="G2326">
        <v>-1.7453884499094099</v>
      </c>
      <c r="H2326">
        <v>0.69048827227701903</v>
      </c>
      <c r="I2326">
        <v>14.563943642113401</v>
      </c>
      <c r="J2326">
        <v>-4.8155615827603899</v>
      </c>
      <c r="K2326">
        <v>237.11469992188199</v>
      </c>
      <c r="M2326">
        <v>43.3012515815726</v>
      </c>
      <c r="N2326">
        <v>0.769731663685152</v>
      </c>
      <c r="O2326">
        <v>29.718875502008</v>
      </c>
      <c r="P2326">
        <v>90.076335877862505</v>
      </c>
    </row>
    <row r="2327" spans="1:17" hidden="1" x14ac:dyDescent="0.3">
      <c r="A2327" t="s">
        <v>4814</v>
      </c>
      <c r="B2327" t="s">
        <v>4815</v>
      </c>
      <c r="C2327" t="str">
        <f>IFERROR(VLOOKUP(Table1[[#This Row],[Ticker]],[1]!Table1[[Symbol]:[Industry]],2,FALSE),"-")</f>
        <v>-</v>
      </c>
      <c r="D2327" t="s">
        <v>855</v>
      </c>
      <c r="E2327">
        <v>203.02029999999999</v>
      </c>
      <c r="F2327">
        <v>100.15</v>
      </c>
      <c r="G2327">
        <v>3.5075165398376802</v>
      </c>
      <c r="H2327">
        <v>-5.2939296256195103</v>
      </c>
      <c r="I2327">
        <v>-4.2131473118463401</v>
      </c>
      <c r="J2327">
        <v>-4.60235116806445</v>
      </c>
      <c r="K2327">
        <v>107.22735165481799</v>
      </c>
      <c r="L2327">
        <v>95.929762353696503</v>
      </c>
      <c r="M2327">
        <v>32.678602430652397</v>
      </c>
      <c r="N2327">
        <v>9.0171908914813095E-2</v>
      </c>
      <c r="O2327">
        <v>48.177733399900099</v>
      </c>
      <c r="P2327">
        <v>56.484375</v>
      </c>
      <c r="Q2327">
        <v>8.7740245646796999E-2</v>
      </c>
    </row>
    <row r="2328" spans="1:17" hidden="1" x14ac:dyDescent="0.3">
      <c r="A2328" t="s">
        <v>4816</v>
      </c>
      <c r="B2328" t="s">
        <v>4817</v>
      </c>
      <c r="C2328" t="str">
        <f>IFERROR(VLOOKUP(Table1[[#This Row],[Ticker]],[1]!Table1[[Symbol]:[Industry]],2,FALSE),"-")</f>
        <v>-</v>
      </c>
      <c r="D2328" t="s">
        <v>535</v>
      </c>
      <c r="E2328">
        <v>202.57645988799999</v>
      </c>
      <c r="F2328">
        <v>47.96</v>
      </c>
      <c r="G2328">
        <v>18.512151952821501</v>
      </c>
      <c r="H2328">
        <v>70.553809380014201</v>
      </c>
      <c r="I2328">
        <v>51.778940593952498</v>
      </c>
      <c r="J2328">
        <v>-4.4128815854820198</v>
      </c>
      <c r="K2328">
        <v>34.542175104515003</v>
      </c>
      <c r="L2328">
        <v>32.201423640323199</v>
      </c>
      <c r="M2328">
        <v>77.062758231449706</v>
      </c>
      <c r="N2328">
        <v>3.9789456484190699</v>
      </c>
      <c r="O2328">
        <v>7.3811509591326097</v>
      </c>
      <c r="P2328">
        <v>94.959349593495901</v>
      </c>
      <c r="Q2328">
        <v>-1.6828664466867999E-2</v>
      </c>
    </row>
    <row r="2329" spans="1:17" hidden="1" x14ac:dyDescent="0.3">
      <c r="A2329" t="s">
        <v>4818</v>
      </c>
      <c r="B2329" t="s">
        <v>4819</v>
      </c>
      <c r="C2329" t="str">
        <f>IFERROR(VLOOKUP(Table1[[#This Row],[Ticker]],[1]!Table1[[Symbol]:[Industry]],2,FALSE),"-")</f>
        <v>-</v>
      </c>
      <c r="D2329" t="s">
        <v>278</v>
      </c>
      <c r="E2329">
        <v>202.328823255</v>
      </c>
      <c r="F2329">
        <v>154.05000000000001</v>
      </c>
      <c r="G2329">
        <v>-32.2218398355689</v>
      </c>
      <c r="H2329">
        <v>-6.8937965014812699</v>
      </c>
      <c r="I2329">
        <v>-25.278422891982299</v>
      </c>
      <c r="J2329">
        <v>-1.80649825002494</v>
      </c>
      <c r="K2329">
        <v>158.84515129338601</v>
      </c>
      <c r="L2329">
        <v>174.07838967638</v>
      </c>
      <c r="M2329">
        <v>49.955577138629501</v>
      </c>
      <c r="N2329">
        <v>0.82063816877239504</v>
      </c>
      <c r="O2329">
        <v>72.671210645894107</v>
      </c>
      <c r="P2329">
        <v>10.035714285714301</v>
      </c>
      <c r="Q2329">
        <v>-2.3806091939883998E-2</v>
      </c>
    </row>
    <row r="2330" spans="1:17" hidden="1" x14ac:dyDescent="0.3">
      <c r="A2330" t="s">
        <v>4820</v>
      </c>
      <c r="B2330" t="s">
        <v>4821</v>
      </c>
      <c r="C2330" t="str">
        <f>IFERROR(VLOOKUP(Table1[[#This Row],[Ticker]],[1]!Table1[[Symbol]:[Industry]],2,FALSE),"-")</f>
        <v>-</v>
      </c>
      <c r="D2330" t="s">
        <v>286</v>
      </c>
      <c r="E2330">
        <v>202.29302225000001</v>
      </c>
      <c r="F2330">
        <v>113.65</v>
      </c>
      <c r="G2330">
        <v>-26.557418525097301</v>
      </c>
      <c r="I2330">
        <v>-10.2480864330745</v>
      </c>
      <c r="M2330">
        <v>0</v>
      </c>
      <c r="O2330">
        <v>0</v>
      </c>
      <c r="P2330">
        <v>0</v>
      </c>
    </row>
    <row r="2331" spans="1:17" hidden="1" x14ac:dyDescent="0.3">
      <c r="A2331" t="s">
        <v>4822</v>
      </c>
      <c r="B2331" t="s">
        <v>4823</v>
      </c>
      <c r="C2331" t="str">
        <f>IFERROR(VLOOKUP(Table1[[#This Row],[Ticker]],[1]!Table1[[Symbol]:[Industry]],2,FALSE),"-")</f>
        <v>-</v>
      </c>
      <c r="E2331">
        <v>202.07864040000001</v>
      </c>
      <c r="F2331">
        <v>9.1</v>
      </c>
      <c r="G2331">
        <v>-17.182418525097301</v>
      </c>
      <c r="H2331">
        <v>-8.7297833998590999</v>
      </c>
      <c r="I2331">
        <v>-11.1195461280636</v>
      </c>
      <c r="J2331">
        <v>-5.6861072936757404</v>
      </c>
      <c r="K2331">
        <v>9.5503568617269092</v>
      </c>
      <c r="L2331">
        <v>9.7905551217868201</v>
      </c>
      <c r="M2331">
        <v>39.068212509367598</v>
      </c>
      <c r="N2331">
        <v>1.12619125823496</v>
      </c>
      <c r="O2331">
        <v>52.747252747252702</v>
      </c>
      <c r="P2331">
        <v>19.736842105263101</v>
      </c>
      <c r="Q2331">
        <v>7.4251763018409996E-3</v>
      </c>
    </row>
    <row r="2332" spans="1:17" hidden="1" x14ac:dyDescent="0.3">
      <c r="A2332" t="s">
        <v>4824</v>
      </c>
      <c r="B2332" t="s">
        <v>4825</v>
      </c>
      <c r="C2332" t="str">
        <f>IFERROR(VLOOKUP(Table1[[#This Row],[Ticker]],[1]!Table1[[Symbol]:[Industry]],2,FALSE),"-")</f>
        <v>-</v>
      </c>
      <c r="D2332" t="s">
        <v>109</v>
      </c>
      <c r="E2332">
        <v>202.00530488999999</v>
      </c>
      <c r="F2332">
        <v>94.65</v>
      </c>
      <c r="G2332">
        <v>13.8728485372171</v>
      </c>
      <c r="H2332">
        <v>11.509727025587001</v>
      </c>
      <c r="I2332">
        <v>-25.927373738196899</v>
      </c>
      <c r="J2332">
        <v>10.174707564408299</v>
      </c>
      <c r="K2332">
        <v>84.782114613461104</v>
      </c>
      <c r="L2332">
        <v>90.249153906422407</v>
      </c>
      <c r="M2332">
        <v>77.325144716707698</v>
      </c>
      <c r="N2332">
        <v>3.3656314996456298</v>
      </c>
      <c r="O2332">
        <v>68.832540940306401</v>
      </c>
      <c r="P2332">
        <v>41.904047976011903</v>
      </c>
      <c r="Q2332">
        <v>5.6052823539363E-2</v>
      </c>
    </row>
    <row r="2333" spans="1:17" hidden="1" x14ac:dyDescent="0.3">
      <c r="A2333" t="s">
        <v>4826</v>
      </c>
      <c r="B2333" t="s">
        <v>4827</v>
      </c>
      <c r="C2333" t="str">
        <f>IFERROR(VLOOKUP(Table1[[#This Row],[Ticker]],[1]!Table1[[Symbol]:[Industry]],2,FALSE),"-")</f>
        <v>-</v>
      </c>
      <c r="D2333" t="s">
        <v>278</v>
      </c>
      <c r="E2333">
        <v>201.73029804000001</v>
      </c>
      <c r="F2333">
        <v>464.4</v>
      </c>
      <c r="G2333">
        <v>-21.455145797824599</v>
      </c>
      <c r="H2333">
        <v>-0.98249745041025804</v>
      </c>
      <c r="I2333">
        <v>6.7439780586750802</v>
      </c>
      <c r="J2333">
        <v>-4.8210448507881303</v>
      </c>
      <c r="K2333">
        <v>446.416051884404</v>
      </c>
      <c r="L2333">
        <v>429.79330575017502</v>
      </c>
      <c r="M2333">
        <v>50.269883400546099</v>
      </c>
      <c r="N2333">
        <v>1.12596753558986</v>
      </c>
      <c r="O2333">
        <v>15.083979328165301</v>
      </c>
      <c r="P2333">
        <v>33.448275862068897</v>
      </c>
      <c r="Q2333">
        <v>-0.115795005813111</v>
      </c>
    </row>
    <row r="2334" spans="1:17" hidden="1" x14ac:dyDescent="0.3">
      <c r="A2334" t="s">
        <v>4828</v>
      </c>
      <c r="B2334" t="s">
        <v>4829</v>
      </c>
      <c r="C2334" t="str">
        <f>IFERROR(VLOOKUP(Table1[[#This Row],[Ticker]],[1]!Table1[[Symbol]:[Industry]],2,FALSE),"-")</f>
        <v>-</v>
      </c>
      <c r="D2334" t="s">
        <v>140</v>
      </c>
      <c r="E2334">
        <v>201.47082277499999</v>
      </c>
      <c r="F2334">
        <v>49.99</v>
      </c>
      <c r="G2334">
        <v>9.6551155348481199</v>
      </c>
      <c r="H2334">
        <v>-0.78144451337920195</v>
      </c>
      <c r="I2334">
        <v>-25.805518865506901</v>
      </c>
      <c r="J2334">
        <v>0.45756336265768399</v>
      </c>
      <c r="K2334">
        <v>46.423054249182201</v>
      </c>
      <c r="L2334">
        <v>46.317927376940098</v>
      </c>
      <c r="M2334">
        <v>59.980084991733797</v>
      </c>
      <c r="N2334">
        <v>2.9366522389406402</v>
      </c>
      <c r="O2334">
        <v>49.029805961192203</v>
      </c>
      <c r="P2334">
        <v>45.531295487627297</v>
      </c>
      <c r="Q2334">
        <v>-6.6868115392899998E-3</v>
      </c>
    </row>
    <row r="2335" spans="1:17" hidden="1" x14ac:dyDescent="0.3">
      <c r="A2335" t="s">
        <v>4830</v>
      </c>
      <c r="B2335" t="s">
        <v>4831</v>
      </c>
      <c r="C2335" t="str">
        <f>IFERROR(VLOOKUP(Table1[[#This Row],[Ticker]],[1]!Table1[[Symbol]:[Industry]],2,FALSE),"-")</f>
        <v>-</v>
      </c>
      <c r="D2335" t="s">
        <v>62</v>
      </c>
      <c r="E2335">
        <v>201.0737025</v>
      </c>
      <c r="F2335">
        <v>349.25</v>
      </c>
      <c r="G2335">
        <v>92.065429675215597</v>
      </c>
      <c r="H2335">
        <v>-13.7309381576692</v>
      </c>
      <c r="I2335">
        <v>56.061437376449298</v>
      </c>
      <c r="J2335">
        <v>-3.7492268105949602</v>
      </c>
      <c r="K2335">
        <v>345.03645808183802</v>
      </c>
      <c r="L2335">
        <v>276.612805306925</v>
      </c>
      <c r="M2335">
        <v>35.4949955148371</v>
      </c>
      <c r="N2335">
        <v>0.64467960867176999</v>
      </c>
      <c r="O2335">
        <v>15.8196134574087</v>
      </c>
      <c r="P2335">
        <v>127.376302083333</v>
      </c>
      <c r="Q2335">
        <v>9.3903912314517002E-2</v>
      </c>
    </row>
    <row r="2336" spans="1:17" hidden="1" x14ac:dyDescent="0.3">
      <c r="A2336" t="s">
        <v>4832</v>
      </c>
      <c r="B2336" t="s">
        <v>4833</v>
      </c>
      <c r="C2336" t="str">
        <f>IFERROR(VLOOKUP(Table1[[#This Row],[Ticker]],[1]!Table1[[Symbol]:[Industry]],2,FALSE),"-")</f>
        <v>-</v>
      </c>
      <c r="D2336" t="s">
        <v>67</v>
      </c>
      <c r="E2336">
        <v>200.28089385000001</v>
      </c>
      <c r="F2336">
        <v>35.19</v>
      </c>
      <c r="G2336">
        <v>-53.7002756679545</v>
      </c>
      <c r="H2336">
        <v>-9.34551964448303</v>
      </c>
      <c r="I2336">
        <v>-56.234272158323897</v>
      </c>
      <c r="J2336">
        <v>-5.2528867112014304</v>
      </c>
      <c r="K2336">
        <v>38.672815318913898</v>
      </c>
      <c r="L2336">
        <v>45.932730994830898</v>
      </c>
      <c r="M2336">
        <v>35.931907254063603</v>
      </c>
      <c r="N2336">
        <v>0.176680834129956</v>
      </c>
      <c r="O2336">
        <v>93.236714975845402</v>
      </c>
      <c r="P2336">
        <v>17.299999999999901</v>
      </c>
      <c r="Q2336">
        <v>-1.319368062007E-3</v>
      </c>
    </row>
    <row r="2337" spans="1:17" hidden="1" x14ac:dyDescent="0.3">
      <c r="A2337" t="s">
        <v>4834</v>
      </c>
      <c r="B2337" t="s">
        <v>4835</v>
      </c>
      <c r="C2337" t="str">
        <f>IFERROR(VLOOKUP(Table1[[#This Row],[Ticker]],[1]!Table1[[Symbol]:[Industry]],2,FALSE),"-")</f>
        <v>-</v>
      </c>
      <c r="D2337" t="s">
        <v>613</v>
      </c>
      <c r="E2337">
        <v>199.83537569999999</v>
      </c>
      <c r="F2337">
        <v>60.31</v>
      </c>
      <c r="G2337">
        <v>-81.633768618207199</v>
      </c>
      <c r="H2337">
        <v>-22.112399411194499</v>
      </c>
      <c r="I2337">
        <v>-32.877977388815303</v>
      </c>
      <c r="J2337">
        <v>-10.1488419158939</v>
      </c>
      <c r="K2337">
        <v>68.712074192295603</v>
      </c>
      <c r="L2337">
        <v>102.359021829555</v>
      </c>
      <c r="M2337">
        <v>24.778361189868299</v>
      </c>
      <c r="N2337">
        <v>2.16758877862741</v>
      </c>
      <c r="O2337">
        <v>126.91096003979401</v>
      </c>
      <c r="P2337">
        <v>2.0473773265651398</v>
      </c>
      <c r="Q2337">
        <v>0.183893580243848</v>
      </c>
    </row>
    <row r="2338" spans="1:17" hidden="1" x14ac:dyDescent="0.3">
      <c r="A2338" t="s">
        <v>4836</v>
      </c>
      <c r="B2338" t="s">
        <v>4837</v>
      </c>
      <c r="C2338" t="str">
        <f>IFERROR(VLOOKUP(Table1[[#This Row],[Ticker]],[1]!Table1[[Symbol]:[Industry]],2,FALSE),"-")</f>
        <v>-</v>
      </c>
      <c r="D2338" t="s">
        <v>230</v>
      </c>
      <c r="E2338">
        <v>199.60499999999999</v>
      </c>
      <c r="F2338">
        <v>95.05</v>
      </c>
      <c r="G2338">
        <v>-69.828083998090506</v>
      </c>
      <c r="H2338">
        <v>-24.4934380585375</v>
      </c>
      <c r="I2338">
        <v>-35.611258792713201</v>
      </c>
      <c r="J2338">
        <v>-11.746978646669501</v>
      </c>
      <c r="K2338">
        <v>114.98476853378899</v>
      </c>
      <c r="L2338">
        <v>126.209788687296</v>
      </c>
      <c r="M2338">
        <v>14.433541024840601</v>
      </c>
      <c r="N2338">
        <v>2.9438891069570299</v>
      </c>
      <c r="O2338">
        <v>80.799579168858401</v>
      </c>
      <c r="P2338">
        <v>0.284870225786026</v>
      </c>
      <c r="Q2338">
        <v>0.16457813018072801</v>
      </c>
    </row>
    <row r="2339" spans="1:17" hidden="1" x14ac:dyDescent="0.3">
      <c r="A2339" t="s">
        <v>4838</v>
      </c>
      <c r="B2339" t="s">
        <v>4839</v>
      </c>
      <c r="C2339" t="str">
        <f>IFERROR(VLOOKUP(Table1[[#This Row],[Ticker]],[1]!Table1[[Symbol]:[Industry]],2,FALSE),"-")</f>
        <v>-</v>
      </c>
      <c r="D2339" t="s">
        <v>21</v>
      </c>
      <c r="E2339">
        <v>199.00794999999999</v>
      </c>
      <c r="F2339">
        <v>218.45</v>
      </c>
      <c r="G2339">
        <v>-59.228091972469798</v>
      </c>
      <c r="H2339">
        <v>-6.2476784126630003</v>
      </c>
      <c r="I2339">
        <v>-42.918759880446899</v>
      </c>
      <c r="J2339">
        <v>-6.0521037979721601</v>
      </c>
      <c r="K2339">
        <v>230.718970634291</v>
      </c>
      <c r="M2339">
        <v>40.532805971829198</v>
      </c>
      <c r="N2339">
        <v>0.97486714598311897</v>
      </c>
      <c r="O2339">
        <v>53.810940718699896</v>
      </c>
      <c r="P2339">
        <v>18.690573213800501</v>
      </c>
    </row>
    <row r="2340" spans="1:17" hidden="1" x14ac:dyDescent="0.3">
      <c r="A2340" t="s">
        <v>4840</v>
      </c>
      <c r="B2340" t="s">
        <v>4841</v>
      </c>
      <c r="C2340" t="str">
        <f>IFERROR(VLOOKUP(Table1[[#This Row],[Ticker]],[1]!Table1[[Symbol]:[Industry]],2,FALSE),"-")</f>
        <v>-</v>
      </c>
      <c r="E2340">
        <v>198.992368</v>
      </c>
      <c r="F2340">
        <v>443.2</v>
      </c>
      <c r="G2340">
        <v>-31.245590568108099</v>
      </c>
      <c r="H2340">
        <v>-10.5809219730577</v>
      </c>
      <c r="I2340">
        <v>4.3775439820295903</v>
      </c>
      <c r="J2340">
        <v>-4.9910631449126699</v>
      </c>
      <c r="K2340">
        <v>470.73806211195699</v>
      </c>
      <c r="L2340">
        <v>458.62296442624</v>
      </c>
      <c r="M2340">
        <v>44.007461037793803</v>
      </c>
      <c r="N2340">
        <v>0.28289851985943898</v>
      </c>
      <c r="O2340">
        <v>45.5324909747292</v>
      </c>
      <c r="P2340">
        <v>26.267806267806201</v>
      </c>
      <c r="Q2340">
        <v>0.140828530133603</v>
      </c>
    </row>
    <row r="2341" spans="1:17" hidden="1" x14ac:dyDescent="0.3">
      <c r="A2341" t="s">
        <v>4842</v>
      </c>
      <c r="B2341" t="s">
        <v>4843</v>
      </c>
      <c r="C2341" t="str">
        <f>IFERROR(VLOOKUP(Table1[[#This Row],[Ticker]],[1]!Table1[[Symbol]:[Industry]],2,FALSE),"-")</f>
        <v>-</v>
      </c>
      <c r="D2341" t="s">
        <v>278</v>
      </c>
      <c r="E2341">
        <v>198.83219406500001</v>
      </c>
      <c r="F2341">
        <v>192.55</v>
      </c>
      <c r="G2341">
        <v>-13.9550793438108</v>
      </c>
      <c r="H2341">
        <v>0.412600588805424</v>
      </c>
      <c r="I2341">
        <v>-25.442977426247801</v>
      </c>
      <c r="J2341">
        <v>-4.9525990109137297</v>
      </c>
      <c r="K2341">
        <v>179.381503139454</v>
      </c>
      <c r="L2341">
        <v>182.921513294965</v>
      </c>
      <c r="M2341">
        <v>55.745798870197</v>
      </c>
      <c r="N2341">
        <v>4.0323469595405497</v>
      </c>
      <c r="O2341">
        <v>50.6102311088028</v>
      </c>
      <c r="P2341">
        <v>43.319687383699303</v>
      </c>
      <c r="Q2341">
        <v>3.7212080216762998E-2</v>
      </c>
    </row>
    <row r="2342" spans="1:17" hidden="1" x14ac:dyDescent="0.3">
      <c r="A2342" t="s">
        <v>4844</v>
      </c>
      <c r="B2342" t="s">
        <v>4845</v>
      </c>
      <c r="C2342" t="str">
        <f>IFERROR(VLOOKUP(Table1[[#This Row],[Ticker]],[1]!Table1[[Symbol]:[Industry]],2,FALSE),"-")</f>
        <v>-</v>
      </c>
      <c r="D2342" t="s">
        <v>1489</v>
      </c>
      <c r="E2342">
        <v>198.41011399999999</v>
      </c>
      <c r="F2342">
        <v>387.8</v>
      </c>
      <c r="G2342">
        <v>77.762918671952093</v>
      </c>
      <c r="H2342">
        <v>-10.5997236003117</v>
      </c>
      <c r="I2342">
        <v>10.299007132359099</v>
      </c>
      <c r="J2342">
        <v>-1.82766949017268</v>
      </c>
      <c r="K2342">
        <v>384.38634351665303</v>
      </c>
      <c r="L2342">
        <v>350.40329319908602</v>
      </c>
      <c r="M2342">
        <v>62.4248741630594</v>
      </c>
      <c r="N2342">
        <v>1.62767331254527</v>
      </c>
      <c r="O2342">
        <v>38.937596699329497</v>
      </c>
      <c r="P2342">
        <v>125.46511627906899</v>
      </c>
      <c r="Q2342">
        <v>5.1424940117313002E-2</v>
      </c>
    </row>
    <row r="2343" spans="1:17" hidden="1" x14ac:dyDescent="0.3">
      <c r="A2343" t="s">
        <v>4846</v>
      </c>
      <c r="B2343" t="s">
        <v>4847</v>
      </c>
      <c r="C2343" t="str">
        <f>IFERROR(VLOOKUP(Table1[[#This Row],[Ticker]],[1]!Table1[[Symbol]:[Industry]],2,FALSE),"-")</f>
        <v>-</v>
      </c>
      <c r="E2343">
        <v>198.3852</v>
      </c>
      <c r="F2343">
        <v>314</v>
      </c>
      <c r="G2343">
        <v>256.462830316083</v>
      </c>
      <c r="H2343">
        <v>4.8350643569213698</v>
      </c>
      <c r="I2343">
        <v>93.648017463029305</v>
      </c>
      <c r="J2343">
        <v>3.7044995951781599</v>
      </c>
      <c r="K2343">
        <v>279.44845767361198</v>
      </c>
      <c r="L2343">
        <v>206.62699514458399</v>
      </c>
      <c r="M2343">
        <v>61.116423807180503</v>
      </c>
      <c r="N2343">
        <v>0.77186909365081702</v>
      </c>
      <c r="O2343">
        <v>8.2961783439490393</v>
      </c>
      <c r="P2343">
        <v>301.74002047082899</v>
      </c>
      <c r="Q2343">
        <v>0.11643431119228501</v>
      </c>
    </row>
    <row r="2344" spans="1:17" hidden="1" x14ac:dyDescent="0.3">
      <c r="A2344" t="s">
        <v>4848</v>
      </c>
      <c r="B2344" t="s">
        <v>4849</v>
      </c>
      <c r="C2344" t="str">
        <f>IFERROR(VLOOKUP(Table1[[#This Row],[Ticker]],[1]!Table1[[Symbol]:[Industry]],2,FALSE),"-")</f>
        <v>-</v>
      </c>
      <c r="D2344" t="s">
        <v>983</v>
      </c>
      <c r="E2344">
        <v>198.30291181199999</v>
      </c>
      <c r="F2344">
        <v>114.12</v>
      </c>
      <c r="G2344">
        <v>40.357895208996503</v>
      </c>
      <c r="H2344">
        <v>32.883512894602703</v>
      </c>
      <c r="I2344">
        <v>32.277203937850899</v>
      </c>
      <c r="J2344">
        <v>-4.1688314431698901</v>
      </c>
      <c r="K2344">
        <v>98.7459624962449</v>
      </c>
      <c r="L2344">
        <v>88.715235902710106</v>
      </c>
      <c r="M2344">
        <v>59.782466949233203</v>
      </c>
      <c r="N2344">
        <v>1.2963395055121401</v>
      </c>
      <c r="O2344">
        <v>9.5338240448650406</v>
      </c>
      <c r="P2344">
        <v>72.621388594766302</v>
      </c>
      <c r="Q2344">
        <v>7.0283885808197999E-2</v>
      </c>
    </row>
    <row r="2345" spans="1:17" hidden="1" x14ac:dyDescent="0.3">
      <c r="A2345" t="s">
        <v>4850</v>
      </c>
      <c r="B2345" t="s">
        <v>4851</v>
      </c>
      <c r="C2345" t="str">
        <f>IFERROR(VLOOKUP(Table1[[#This Row],[Ticker]],[1]!Table1[[Symbol]:[Industry]],2,FALSE),"-")</f>
        <v>-</v>
      </c>
      <c r="D2345" t="s">
        <v>1005</v>
      </c>
      <c r="E2345">
        <v>198.30279660799999</v>
      </c>
      <c r="F2345">
        <v>5.63</v>
      </c>
      <c r="G2345">
        <v>17.8015558338769</v>
      </c>
      <c r="H2345">
        <v>-17.6448068186019</v>
      </c>
      <c r="I2345">
        <v>12.143217914751499</v>
      </c>
      <c r="J2345">
        <v>-1.82726812374298</v>
      </c>
      <c r="K2345">
        <v>6.3493904812724304</v>
      </c>
      <c r="L2345">
        <v>5.9989464104009302</v>
      </c>
      <c r="M2345">
        <v>33.512552635902601</v>
      </c>
      <c r="N2345">
        <v>1.5796757161824</v>
      </c>
      <c r="O2345">
        <v>64.298401420959095</v>
      </c>
      <c r="Q2345">
        <v>-0.14556504144858801</v>
      </c>
    </row>
    <row r="2346" spans="1:17" hidden="1" x14ac:dyDescent="0.3">
      <c r="A2346" t="s">
        <v>4852</v>
      </c>
      <c r="B2346" t="s">
        <v>4853</v>
      </c>
      <c r="C2346" t="str">
        <f>IFERROR(VLOOKUP(Table1[[#This Row],[Ticker]],[1]!Table1[[Symbol]:[Industry]],2,FALSE),"-")</f>
        <v>-</v>
      </c>
      <c r="D2346" t="s">
        <v>998</v>
      </c>
      <c r="E2346">
        <v>196.8965</v>
      </c>
      <c r="F2346">
        <v>635.15</v>
      </c>
      <c r="G2346">
        <v>128.83059916690101</v>
      </c>
      <c r="H2346">
        <v>-0.95971255903963104</v>
      </c>
      <c r="I2346">
        <v>71.534970235500197</v>
      </c>
      <c r="J2346">
        <v>-8.0442340894328304</v>
      </c>
      <c r="K2346">
        <v>609.40755700063903</v>
      </c>
      <c r="L2346">
        <v>474.40618441656198</v>
      </c>
      <c r="M2346">
        <v>42.807279287709697</v>
      </c>
      <c r="N2346">
        <v>0.165768804926994</v>
      </c>
      <c r="O2346">
        <v>15.626230024403601</v>
      </c>
      <c r="P2346">
        <v>193.101061375173</v>
      </c>
      <c r="Q2346">
        <v>8.3565272999606005E-2</v>
      </c>
    </row>
    <row r="2347" spans="1:17" hidden="1" x14ac:dyDescent="0.3">
      <c r="A2347" t="s">
        <v>4854</v>
      </c>
      <c r="B2347" t="s">
        <v>4855</v>
      </c>
      <c r="C2347" t="str">
        <f>IFERROR(VLOOKUP(Table1[[#This Row],[Ticker]],[1]!Table1[[Symbol]:[Industry]],2,FALSE),"-")</f>
        <v>-</v>
      </c>
      <c r="D2347" t="s">
        <v>148</v>
      </c>
      <c r="E2347">
        <v>196.52679749999999</v>
      </c>
      <c r="F2347">
        <v>214.35</v>
      </c>
      <c r="G2347">
        <v>54.597724813856999</v>
      </c>
      <c r="H2347">
        <v>-22.678409199963198</v>
      </c>
      <c r="I2347">
        <v>32.129861092664399</v>
      </c>
      <c r="J2347">
        <v>-2.6357104738193899</v>
      </c>
      <c r="K2347">
        <v>219.200054225407</v>
      </c>
      <c r="L2347">
        <v>185.71705955263599</v>
      </c>
      <c r="M2347">
        <v>47.348892617583999</v>
      </c>
      <c r="N2347">
        <v>0.43681538778816398</v>
      </c>
      <c r="O2347">
        <v>37.158852344296697</v>
      </c>
      <c r="P2347">
        <v>96.291208791208703</v>
      </c>
      <c r="Q2347">
        <v>0.113235767782993</v>
      </c>
    </row>
    <row r="2348" spans="1:17" hidden="1" x14ac:dyDescent="0.3">
      <c r="A2348" t="s">
        <v>4856</v>
      </c>
      <c r="B2348" t="s">
        <v>4857</v>
      </c>
      <c r="C2348" t="str">
        <f>IFERROR(VLOOKUP(Table1[[#This Row],[Ticker]],[1]!Table1[[Symbol]:[Industry]],2,FALSE),"-")</f>
        <v>-</v>
      </c>
      <c r="D2348" t="s">
        <v>249</v>
      </c>
      <c r="E2348">
        <v>196.46497511999999</v>
      </c>
      <c r="F2348">
        <v>393.2</v>
      </c>
      <c r="G2348">
        <v>14.425012453748</v>
      </c>
      <c r="H2348">
        <v>4.6849750180291698</v>
      </c>
      <c r="I2348">
        <v>11.8637148091615</v>
      </c>
      <c r="J2348">
        <v>-5.3898080924136398</v>
      </c>
      <c r="K2348">
        <v>356.85648650207298</v>
      </c>
      <c r="L2348">
        <v>334.04439747753202</v>
      </c>
      <c r="M2348">
        <v>63.766229349611102</v>
      </c>
      <c r="N2348">
        <v>2.4629215100216602</v>
      </c>
      <c r="O2348">
        <v>4.27263479145474</v>
      </c>
      <c r="P2348">
        <v>43.503649635036503</v>
      </c>
      <c r="Q2348">
        <v>-2.8852712032988E-2</v>
      </c>
    </row>
    <row r="2349" spans="1:17" hidden="1" x14ac:dyDescent="0.3">
      <c r="A2349" t="s">
        <v>4858</v>
      </c>
      <c r="B2349" t="s">
        <v>4859</v>
      </c>
      <c r="C2349" t="str">
        <f>IFERROR(VLOOKUP(Table1[[#This Row],[Ticker]],[1]!Table1[[Symbol]:[Industry]],2,FALSE),"-")</f>
        <v>-</v>
      </c>
      <c r="D2349" t="s">
        <v>140</v>
      </c>
      <c r="E2349">
        <v>196.36586292600001</v>
      </c>
      <c r="F2349">
        <v>1.79</v>
      </c>
      <c r="G2349">
        <v>-67.868893934933396</v>
      </c>
      <c r="H2349">
        <v>-1.4754946492898</v>
      </c>
      <c r="I2349">
        <v>-20.748086433074501</v>
      </c>
      <c r="J2349">
        <v>-3.7984184089070401</v>
      </c>
      <c r="K2349">
        <v>1.8089179045497299</v>
      </c>
      <c r="L2349">
        <v>2.1481725025907701</v>
      </c>
      <c r="M2349">
        <v>49.8521542587089</v>
      </c>
      <c r="N2349">
        <v>1.94849451403396</v>
      </c>
      <c r="O2349">
        <v>78.770949720670401</v>
      </c>
      <c r="P2349">
        <v>14.0127388535031</v>
      </c>
      <c r="Q2349">
        <v>-0.15858570558128299</v>
      </c>
    </row>
    <row r="2350" spans="1:17" hidden="1" x14ac:dyDescent="0.3">
      <c r="A2350" t="s">
        <v>4860</v>
      </c>
      <c r="B2350" t="s">
        <v>4861</v>
      </c>
      <c r="C2350" t="str">
        <f>IFERROR(VLOOKUP(Table1[[#This Row],[Ticker]],[1]!Table1[[Symbol]:[Industry]],2,FALSE),"-")</f>
        <v>-</v>
      </c>
      <c r="D2350" t="s">
        <v>391</v>
      </c>
      <c r="E2350">
        <v>196.16430500000001</v>
      </c>
      <c r="F2350">
        <v>3.47</v>
      </c>
      <c r="G2350">
        <v>-97.592476955815201</v>
      </c>
      <c r="H2350">
        <v>-16.872151184244199</v>
      </c>
      <c r="I2350">
        <v>-50.109438252831801</v>
      </c>
      <c r="J2350">
        <v>-7.8659893243040298</v>
      </c>
      <c r="K2350">
        <v>3.76561552132334</v>
      </c>
      <c r="L2350">
        <v>5.5302308596629999</v>
      </c>
      <c r="M2350">
        <v>50.805909000060701</v>
      </c>
      <c r="N2350">
        <v>1.58405499407219</v>
      </c>
      <c r="O2350">
        <v>257.34870317002799</v>
      </c>
      <c r="P2350">
        <v>8.0996884735202492</v>
      </c>
      <c r="Q2350">
        <v>6.1436486431998998E-2</v>
      </c>
    </row>
    <row r="2351" spans="1:17" hidden="1" x14ac:dyDescent="0.3">
      <c r="A2351" t="s">
        <v>4862</v>
      </c>
      <c r="B2351" t="s">
        <v>4863</v>
      </c>
      <c r="C2351" t="str">
        <f>IFERROR(VLOOKUP(Table1[[#This Row],[Ticker]],[1]!Table1[[Symbol]:[Industry]],2,FALSE),"-")</f>
        <v>-</v>
      </c>
      <c r="D2351" t="s">
        <v>613</v>
      </c>
      <c r="E2351">
        <v>195.89147925</v>
      </c>
      <c r="F2351">
        <v>85.35</v>
      </c>
      <c r="G2351">
        <v>-38.020074126757102</v>
      </c>
      <c r="H2351">
        <v>-13.7275954896259</v>
      </c>
      <c r="I2351">
        <v>-19.4984851571574</v>
      </c>
      <c r="J2351">
        <v>-6.2305539616573302</v>
      </c>
      <c r="K2351">
        <v>90.643891595752194</v>
      </c>
      <c r="L2351">
        <v>94.754063562184797</v>
      </c>
      <c r="M2351">
        <v>38.098824708292298</v>
      </c>
      <c r="N2351">
        <v>0.60678842254118104</v>
      </c>
      <c r="O2351">
        <v>43.526654950205</v>
      </c>
      <c r="P2351">
        <v>8.6569064290260993</v>
      </c>
      <c r="Q2351">
        <v>0.14348016578287101</v>
      </c>
    </row>
    <row r="2352" spans="1:17" hidden="1" x14ac:dyDescent="0.3">
      <c r="A2352" t="s">
        <v>4864</v>
      </c>
      <c r="B2352" t="s">
        <v>4865</v>
      </c>
      <c r="C2352" t="str">
        <f>IFERROR(VLOOKUP(Table1[[#This Row],[Ticker]],[1]!Table1[[Symbol]:[Industry]],2,FALSE),"-")</f>
        <v>-</v>
      </c>
      <c r="D2352" t="s">
        <v>535</v>
      </c>
      <c r="E2352">
        <v>195.83320000000001</v>
      </c>
      <c r="F2352">
        <v>92.9</v>
      </c>
      <c r="G2352">
        <v>631.19135798387401</v>
      </c>
      <c r="H2352">
        <v>2.3097770181284698</v>
      </c>
      <c r="I2352">
        <v>192.062359385343</v>
      </c>
      <c r="J2352">
        <v>-3.6188165118437401</v>
      </c>
      <c r="K2352">
        <v>85.493811000705804</v>
      </c>
      <c r="L2352">
        <v>55.610352494386397</v>
      </c>
      <c r="M2352">
        <v>57.4383873145349</v>
      </c>
      <c r="N2352">
        <v>0.26521739130434702</v>
      </c>
      <c r="O2352">
        <v>15.5005382131323</v>
      </c>
      <c r="P2352">
        <v>744.54545454545405</v>
      </c>
    </row>
    <row r="2353" spans="1:17" hidden="1" x14ac:dyDescent="0.3">
      <c r="A2353" t="s">
        <v>4866</v>
      </c>
      <c r="B2353" t="s">
        <v>4867</v>
      </c>
      <c r="C2353" t="str">
        <f>IFERROR(VLOOKUP(Table1[[#This Row],[Ticker]],[1]!Table1[[Symbol]:[Industry]],2,FALSE),"-")</f>
        <v>-</v>
      </c>
      <c r="D2353" t="s">
        <v>129</v>
      </c>
      <c r="E2353">
        <v>195.7244</v>
      </c>
      <c r="F2353">
        <v>538</v>
      </c>
      <c r="G2353">
        <v>91.653897637952696</v>
      </c>
      <c r="H2353">
        <v>26.720163662866501</v>
      </c>
      <c r="I2353">
        <v>19.735001269268999</v>
      </c>
      <c r="J2353">
        <v>-16.913069852670802</v>
      </c>
      <c r="K2353">
        <v>484.525778990839</v>
      </c>
      <c r="L2353">
        <v>424.67807218900901</v>
      </c>
      <c r="M2353">
        <v>45.562563834977603</v>
      </c>
      <c r="N2353">
        <v>3.7483534202278599</v>
      </c>
      <c r="O2353">
        <v>35.185873605947897</v>
      </c>
      <c r="Q2353">
        <v>8.0509123130242999E-2</v>
      </c>
    </row>
    <row r="2354" spans="1:17" hidden="1" x14ac:dyDescent="0.3">
      <c r="A2354" t="s">
        <v>4868</v>
      </c>
      <c r="B2354" t="s">
        <v>4869</v>
      </c>
      <c r="C2354" t="str">
        <f>IFERROR(VLOOKUP(Table1[[#This Row],[Ticker]],[1]!Table1[[Symbol]:[Industry]],2,FALSE),"-")</f>
        <v>-</v>
      </c>
      <c r="E2354">
        <v>195.65566131</v>
      </c>
      <c r="F2354">
        <v>81.3</v>
      </c>
      <c r="G2354">
        <v>-5.2141349430078296</v>
      </c>
      <c r="H2354">
        <v>12.238791064995899</v>
      </c>
      <c r="I2354">
        <v>-7.3366940280112196</v>
      </c>
      <c r="J2354">
        <v>2.1577161192487302</v>
      </c>
      <c r="K2354">
        <v>73.081793078010804</v>
      </c>
      <c r="L2354">
        <v>73.4999381786143</v>
      </c>
      <c r="M2354">
        <v>73.327118304252593</v>
      </c>
      <c r="N2354">
        <v>3.28592012133468</v>
      </c>
      <c r="O2354">
        <v>13.0381303813038</v>
      </c>
      <c r="P2354">
        <v>39.690721649484502</v>
      </c>
    </row>
    <row r="2355" spans="1:17" hidden="1" x14ac:dyDescent="0.3">
      <c r="A2355" t="s">
        <v>4870</v>
      </c>
      <c r="B2355" t="s">
        <v>4871</v>
      </c>
      <c r="C2355" t="str">
        <f>IFERROR(VLOOKUP(Table1[[#This Row],[Ticker]],[1]!Table1[[Symbol]:[Industry]],2,FALSE),"-")</f>
        <v>-</v>
      </c>
      <c r="D2355" t="s">
        <v>381</v>
      </c>
      <c r="E2355">
        <v>195.57744</v>
      </c>
      <c r="F2355">
        <v>12.99</v>
      </c>
      <c r="G2355">
        <v>-9.5303914980703492</v>
      </c>
      <c r="H2355">
        <v>35.095933922138698</v>
      </c>
      <c r="I2355">
        <v>26.488755672188599</v>
      </c>
      <c r="J2355">
        <v>5.5711468084842704</v>
      </c>
      <c r="K2355">
        <v>10.3525304332674</v>
      </c>
      <c r="L2355">
        <v>10.852444341516399</v>
      </c>
      <c r="M2355">
        <v>72.315807600708794</v>
      </c>
      <c r="N2355">
        <v>3.1361144788506299</v>
      </c>
      <c r="O2355">
        <v>40.492686682063102</v>
      </c>
      <c r="P2355">
        <v>84.255319148936096</v>
      </c>
      <c r="Q2355">
        <v>4.6421319777500997E-2</v>
      </c>
    </row>
    <row r="2356" spans="1:17" hidden="1" x14ac:dyDescent="0.3">
      <c r="A2356" t="s">
        <v>4872</v>
      </c>
      <c r="B2356" t="s">
        <v>4873</v>
      </c>
      <c r="C2356" t="str">
        <f>IFERROR(VLOOKUP(Table1[[#This Row],[Ticker]],[1]!Table1[[Symbol]:[Industry]],2,FALSE),"-")</f>
        <v>-</v>
      </c>
      <c r="D2356" t="s">
        <v>129</v>
      </c>
      <c r="E2356">
        <v>195.5232048</v>
      </c>
      <c r="F2356">
        <v>462</v>
      </c>
      <c r="G2356">
        <v>2.0836285370022898</v>
      </c>
      <c r="H2356">
        <v>-4.2476109356292904</v>
      </c>
      <c r="I2356">
        <v>-12.9849285383376</v>
      </c>
      <c r="J2356">
        <v>-2.8481088557056502</v>
      </c>
      <c r="K2356">
        <v>455.39110708200798</v>
      </c>
      <c r="L2356">
        <v>448.99294216125497</v>
      </c>
      <c r="M2356">
        <v>54.597704220690403</v>
      </c>
      <c r="N2356">
        <v>1.3087871979755501</v>
      </c>
      <c r="O2356">
        <v>28.538961038960998</v>
      </c>
      <c r="P2356">
        <v>33.237202595529901</v>
      </c>
      <c r="Q2356">
        <v>8.3984725610088004E-2</v>
      </c>
    </row>
    <row r="2357" spans="1:17" hidden="1" x14ac:dyDescent="0.3">
      <c r="A2357" t="s">
        <v>4874</v>
      </c>
      <c r="B2357" t="s">
        <v>4875</v>
      </c>
      <c r="C2357" t="str">
        <f>IFERROR(VLOOKUP(Table1[[#This Row],[Ticker]],[1]!Table1[[Symbol]:[Industry]],2,FALSE),"-")</f>
        <v>-</v>
      </c>
      <c r="E2357">
        <v>195.37022200000001</v>
      </c>
      <c r="F2357">
        <v>485</v>
      </c>
      <c r="G2357">
        <v>-13.0407421061389</v>
      </c>
      <c r="H2357">
        <v>-13.094542268337401</v>
      </c>
      <c r="I2357">
        <v>-28.6532008341512</v>
      </c>
      <c r="J2357">
        <v>-7.0989500957263498</v>
      </c>
      <c r="K2357">
        <v>505.40872240918401</v>
      </c>
      <c r="L2357">
        <v>499.95084551956103</v>
      </c>
      <c r="M2357">
        <v>39.046002874691098</v>
      </c>
      <c r="N2357">
        <v>0.91246537396121796</v>
      </c>
      <c r="O2357">
        <v>42.886597938144298</v>
      </c>
      <c r="P2357">
        <v>25.810635538261899</v>
      </c>
    </row>
    <row r="2358" spans="1:17" hidden="1" x14ac:dyDescent="0.3">
      <c r="A2358" t="s">
        <v>4876</v>
      </c>
      <c r="B2358" t="s">
        <v>4877</v>
      </c>
      <c r="C2358" t="str">
        <f>IFERROR(VLOOKUP(Table1[[#This Row],[Ticker]],[1]!Table1[[Symbol]:[Industry]],2,FALSE),"-")</f>
        <v>-</v>
      </c>
      <c r="D2358" t="s">
        <v>46</v>
      </c>
      <c r="E2358">
        <v>195.36169235999901</v>
      </c>
      <c r="F2358">
        <v>626.70000000000005</v>
      </c>
      <c r="G2358">
        <v>-70.764507774340998</v>
      </c>
      <c r="H2358">
        <v>-31.310758019848301</v>
      </c>
      <c r="I2358">
        <v>-70.982487176140296</v>
      </c>
      <c r="J2358">
        <v>-1.60881908390872</v>
      </c>
      <c r="K2358">
        <v>1070.88332892472</v>
      </c>
      <c r="L2358">
        <v>1418.16357324402</v>
      </c>
      <c r="M2358">
        <v>40.428199588438098</v>
      </c>
      <c r="N2358">
        <v>0.84264657130578902</v>
      </c>
      <c r="O2358">
        <v>278.472953566299</v>
      </c>
      <c r="Q2358">
        <v>2.6213212705229E-2</v>
      </c>
    </row>
    <row r="2359" spans="1:17" hidden="1" x14ac:dyDescent="0.3">
      <c r="A2359" t="s">
        <v>4878</v>
      </c>
      <c r="B2359" t="s">
        <v>4879</v>
      </c>
      <c r="C2359" t="str">
        <f>IFERROR(VLOOKUP(Table1[[#This Row],[Ticker]],[1]!Table1[[Symbol]:[Industry]],2,FALSE),"-")</f>
        <v>-</v>
      </c>
      <c r="D2359" t="s">
        <v>1489</v>
      </c>
      <c r="E2359">
        <v>194.76965250000001</v>
      </c>
      <c r="F2359">
        <v>110.1</v>
      </c>
      <c r="G2359">
        <v>0.13993475453436499</v>
      </c>
      <c r="H2359">
        <v>1.68630111336433</v>
      </c>
      <c r="I2359">
        <v>-0.85911474902086604</v>
      </c>
      <c r="J2359">
        <v>-2.2930953331794801</v>
      </c>
      <c r="K2359">
        <v>105.113444713704</v>
      </c>
      <c r="L2359">
        <v>103.63450255211001</v>
      </c>
      <c r="M2359">
        <v>55.677776932599798</v>
      </c>
      <c r="N2359">
        <v>1.67879261670224</v>
      </c>
      <c r="O2359">
        <v>26.067211625794702</v>
      </c>
      <c r="P2359">
        <v>32.8907664453832</v>
      </c>
      <c r="Q2359">
        <v>-1.5976028974753999E-2</v>
      </c>
    </row>
    <row r="2360" spans="1:17" hidden="1" x14ac:dyDescent="0.3">
      <c r="A2360" t="s">
        <v>4880</v>
      </c>
      <c r="B2360" t="s">
        <v>4881</v>
      </c>
      <c r="C2360" t="str">
        <f>IFERROR(VLOOKUP(Table1[[#This Row],[Ticker]],[1]!Table1[[Symbol]:[Industry]],2,FALSE),"-")</f>
        <v>-</v>
      </c>
      <c r="D2360" t="s">
        <v>218</v>
      </c>
      <c r="E2360">
        <v>194.44599149999999</v>
      </c>
      <c r="F2360">
        <v>144.5</v>
      </c>
      <c r="G2360">
        <v>-38.015751858430697</v>
      </c>
      <c r="H2360">
        <v>-11.892939513188001</v>
      </c>
      <c r="I2360">
        <v>-22.672328857316899</v>
      </c>
      <c r="J2360">
        <v>-5.9449620435645301</v>
      </c>
      <c r="K2360">
        <v>140.16967862334599</v>
      </c>
      <c r="L2360">
        <v>150.15397431862399</v>
      </c>
      <c r="M2360">
        <v>66.4100063777325</v>
      </c>
      <c r="N2360">
        <v>2.3142967426219898</v>
      </c>
      <c r="O2360">
        <v>41.868512110726599</v>
      </c>
      <c r="P2360">
        <v>22.457627118644002</v>
      </c>
      <c r="Q2360">
        <v>0.10924968411276401</v>
      </c>
    </row>
    <row r="2361" spans="1:17" hidden="1" x14ac:dyDescent="0.3">
      <c r="A2361" t="s">
        <v>4882</v>
      </c>
      <c r="B2361" t="s">
        <v>4883</v>
      </c>
      <c r="C2361" t="str">
        <f>IFERROR(VLOOKUP(Table1[[#This Row],[Ticker]],[1]!Table1[[Symbol]:[Industry]],2,FALSE),"-")</f>
        <v>-</v>
      </c>
      <c r="D2361" t="s">
        <v>278</v>
      </c>
      <c r="E2361">
        <v>193.86085914899999</v>
      </c>
      <c r="F2361">
        <v>142.85</v>
      </c>
      <c r="G2361">
        <v>-46.975268664703101</v>
      </c>
      <c r="H2361">
        <v>-8.5852548654330096</v>
      </c>
      <c r="I2361">
        <v>-29.4859705945196</v>
      </c>
      <c r="J2361">
        <v>-1.3905984672877401</v>
      </c>
      <c r="K2361">
        <v>148.15728138887201</v>
      </c>
      <c r="L2361">
        <v>165.05116996655099</v>
      </c>
      <c r="M2361">
        <v>53.946617570363699</v>
      </c>
      <c r="N2361">
        <v>0.82425395797060297</v>
      </c>
      <c r="O2361">
        <v>48.910897373822799</v>
      </c>
      <c r="P2361">
        <v>12.480314960629901</v>
      </c>
      <c r="Q2361">
        <v>-6.8428633785375004E-2</v>
      </c>
    </row>
    <row r="2362" spans="1:17" hidden="1" x14ac:dyDescent="0.3">
      <c r="A2362" t="s">
        <v>4884</v>
      </c>
      <c r="B2362" t="s">
        <v>4885</v>
      </c>
      <c r="C2362" t="str">
        <f>IFERROR(VLOOKUP(Table1[[#This Row],[Ticker]],[1]!Table1[[Symbol]:[Industry]],2,FALSE),"-")</f>
        <v>-</v>
      </c>
      <c r="D2362" t="s">
        <v>542</v>
      </c>
      <c r="E2362">
        <v>193.85105999999999</v>
      </c>
      <c r="F2362">
        <v>80.17</v>
      </c>
      <c r="G2362">
        <v>-38.137875125957599</v>
      </c>
      <c r="H2362">
        <v>-9.2518921648177397</v>
      </c>
      <c r="I2362">
        <v>-21.229654276734198</v>
      </c>
      <c r="J2362">
        <v>-4.35495791132597</v>
      </c>
      <c r="K2362">
        <v>86.187125140248</v>
      </c>
      <c r="L2362">
        <v>93.330580495741998</v>
      </c>
      <c r="M2362">
        <v>38.159659452923897</v>
      </c>
      <c r="N2362">
        <v>1.0266095417232599</v>
      </c>
      <c r="O2362">
        <v>49.058251216165601</v>
      </c>
      <c r="P2362">
        <v>17.897058823529399</v>
      </c>
      <c r="Q2362">
        <v>3.1843010538245002E-2</v>
      </c>
    </row>
    <row r="2363" spans="1:17" hidden="1" x14ac:dyDescent="0.3">
      <c r="A2363" t="s">
        <v>4886</v>
      </c>
      <c r="B2363" t="s">
        <v>4887</v>
      </c>
      <c r="C2363" t="str">
        <f>IFERROR(VLOOKUP(Table1[[#This Row],[Ticker]],[1]!Table1[[Symbol]:[Industry]],2,FALSE),"-")</f>
        <v>-</v>
      </c>
      <c r="D2363" t="s">
        <v>983</v>
      </c>
      <c r="E2363">
        <v>192.91125</v>
      </c>
      <c r="F2363">
        <v>367.45</v>
      </c>
      <c r="G2363">
        <v>156.09642762874799</v>
      </c>
      <c r="H2363">
        <v>28.029513257932098</v>
      </c>
      <c r="I2363">
        <v>159.143409168098</v>
      </c>
      <c r="J2363">
        <v>9.2265741968309101</v>
      </c>
      <c r="K2363">
        <v>294.32471132467901</v>
      </c>
      <c r="L2363">
        <v>242.22606928230201</v>
      </c>
      <c r="M2363">
        <v>92.520425953443194</v>
      </c>
      <c r="N2363">
        <v>3.5673137564052002</v>
      </c>
      <c r="O2363">
        <v>4.3135120424547502</v>
      </c>
      <c r="P2363">
        <v>219.38287700999501</v>
      </c>
      <c r="Q2363">
        <v>0.110332272095434</v>
      </c>
    </row>
    <row r="2364" spans="1:17" hidden="1" x14ac:dyDescent="0.3">
      <c r="A2364" t="s">
        <v>4888</v>
      </c>
      <c r="B2364" t="s">
        <v>4889</v>
      </c>
      <c r="C2364" t="str">
        <f>IFERROR(VLOOKUP(Table1[[#This Row],[Ticker]],[1]!Table1[[Symbol]:[Industry]],2,FALSE),"-")</f>
        <v>-</v>
      </c>
      <c r="D2364" t="s">
        <v>286</v>
      </c>
      <c r="E2364">
        <v>192.87249680799999</v>
      </c>
      <c r="F2364">
        <v>42.92</v>
      </c>
      <c r="G2364">
        <v>220.97294584737199</v>
      </c>
      <c r="H2364">
        <v>75.227566994948305</v>
      </c>
      <c r="I2364">
        <v>190.52276149965101</v>
      </c>
      <c r="J2364">
        <v>-0.87258691105429398</v>
      </c>
      <c r="K2364">
        <v>29.8874797864055</v>
      </c>
      <c r="L2364">
        <v>19.473433785747702</v>
      </c>
      <c r="M2364">
        <v>65.265655103138897</v>
      </c>
      <c r="N2364">
        <v>0.86552345154160804</v>
      </c>
      <c r="O2364">
        <v>8.3410997204100603</v>
      </c>
      <c r="P2364">
        <v>329.2</v>
      </c>
      <c r="Q2364">
        <v>8.6793426827039999E-2</v>
      </c>
    </row>
    <row r="2365" spans="1:17" hidden="1" x14ac:dyDescent="0.3">
      <c r="A2365" t="s">
        <v>4890</v>
      </c>
      <c r="B2365" t="s">
        <v>4891</v>
      </c>
      <c r="C2365" t="str">
        <f>IFERROR(VLOOKUP(Table1[[#This Row],[Ticker]],[1]!Table1[[Symbol]:[Industry]],2,FALSE),"-")</f>
        <v>-</v>
      </c>
      <c r="D2365" t="s">
        <v>1113</v>
      </c>
      <c r="E2365">
        <v>192.56335999999999</v>
      </c>
      <c r="F2365">
        <v>15.41</v>
      </c>
      <c r="G2365">
        <v>-19.170658943215798</v>
      </c>
      <c r="H2365">
        <v>-14.9040660778612</v>
      </c>
      <c r="I2365">
        <v>-31.665730492228001</v>
      </c>
      <c r="J2365">
        <v>4.3108896131382703</v>
      </c>
      <c r="K2365">
        <v>15.726142663893899</v>
      </c>
      <c r="L2365">
        <v>16.498834389602798</v>
      </c>
      <c r="M2365">
        <v>63.193091332198698</v>
      </c>
      <c r="N2365">
        <v>0.41298545908948397</v>
      </c>
      <c r="O2365">
        <v>43.997404282933097</v>
      </c>
      <c r="P2365">
        <v>49.611650485436797</v>
      </c>
      <c r="Q2365">
        <v>9.9970027463173003E-2</v>
      </c>
    </row>
    <row r="2366" spans="1:17" hidden="1" x14ac:dyDescent="0.3">
      <c r="A2366" t="s">
        <v>4892</v>
      </c>
      <c r="B2366" t="s">
        <v>4893</v>
      </c>
      <c r="C2366" t="str">
        <f>IFERROR(VLOOKUP(Table1[[#This Row],[Ticker]],[1]!Table1[[Symbol]:[Industry]],2,FALSE),"-")</f>
        <v>-</v>
      </c>
      <c r="E2366">
        <v>192.52260150000001</v>
      </c>
      <c r="F2366">
        <v>17.670000000000002</v>
      </c>
      <c r="G2366">
        <v>50.319458351779403</v>
      </c>
      <c r="H2366">
        <v>-13.7107362185595</v>
      </c>
      <c r="I2366">
        <v>-26.840014684195499</v>
      </c>
      <c r="J2366">
        <v>-10.9746537669966</v>
      </c>
      <c r="K2366">
        <v>20.069974206749698</v>
      </c>
      <c r="L2366">
        <v>18.133346231947201</v>
      </c>
      <c r="M2366">
        <v>34.266727865114298</v>
      </c>
      <c r="N2366">
        <v>1.4989752443856601</v>
      </c>
      <c r="O2366">
        <v>79.541595925297102</v>
      </c>
      <c r="P2366">
        <v>88.983957219251295</v>
      </c>
      <c r="Q2366">
        <v>0.10304607780199</v>
      </c>
    </row>
    <row r="2367" spans="1:17" hidden="1" x14ac:dyDescent="0.3">
      <c r="A2367" t="s">
        <v>4894</v>
      </c>
      <c r="B2367" t="s">
        <v>4895</v>
      </c>
      <c r="C2367" t="str">
        <f>IFERROR(VLOOKUP(Table1[[#This Row],[Ticker]],[1]!Table1[[Symbol]:[Industry]],2,FALSE),"-")</f>
        <v>-</v>
      </c>
      <c r="D2367" t="s">
        <v>381</v>
      </c>
      <c r="E2367">
        <v>192.491549728</v>
      </c>
      <c r="F2367">
        <v>119.36</v>
      </c>
      <c r="G2367">
        <v>-48.416665660940197</v>
      </c>
      <c r="H2367">
        <v>16.748326869242</v>
      </c>
      <c r="I2367">
        <v>-14.798266361103201</v>
      </c>
      <c r="J2367">
        <v>-5.43669056428904</v>
      </c>
      <c r="K2367">
        <v>106.644802125213</v>
      </c>
      <c r="L2367">
        <v>114.960816703985</v>
      </c>
      <c r="M2367">
        <v>58.935170055824102</v>
      </c>
      <c r="N2367">
        <v>3.3424880533892898</v>
      </c>
      <c r="O2367">
        <v>34.886058981233198</v>
      </c>
      <c r="P2367">
        <v>35.405558706749801</v>
      </c>
      <c r="Q2367">
        <v>6.9475944089328001E-2</v>
      </c>
    </row>
    <row r="2368" spans="1:17" hidden="1" x14ac:dyDescent="0.3">
      <c r="A2368" t="s">
        <v>4896</v>
      </c>
      <c r="B2368" t="s">
        <v>4897</v>
      </c>
      <c r="C2368" t="str">
        <f>IFERROR(VLOOKUP(Table1[[#This Row],[Ticker]],[1]!Table1[[Symbol]:[Industry]],2,FALSE),"-")</f>
        <v>-</v>
      </c>
      <c r="D2368" t="s">
        <v>1657</v>
      </c>
      <c r="E2368">
        <v>192.48544699999999</v>
      </c>
      <c r="F2368">
        <v>272.64999999999998</v>
      </c>
      <c r="G2368">
        <v>-62.055407642674801</v>
      </c>
      <c r="H2368">
        <v>-4.7196322895912202</v>
      </c>
      <c r="I2368">
        <v>-42.4331380435707</v>
      </c>
      <c r="J2368">
        <v>-6.8697380122632401</v>
      </c>
      <c r="K2368">
        <v>293.88733278846502</v>
      </c>
      <c r="L2368">
        <v>343.297452743831</v>
      </c>
      <c r="M2368">
        <v>41.013095965054802</v>
      </c>
      <c r="N2368">
        <v>1.8286569397680501</v>
      </c>
      <c r="O2368">
        <v>89.620392444525905</v>
      </c>
      <c r="P2368">
        <v>4.8653846153846096</v>
      </c>
    </row>
    <row r="2369" spans="1:17" hidden="1" x14ac:dyDescent="0.3">
      <c r="A2369" t="s">
        <v>4898</v>
      </c>
      <c r="B2369" t="s">
        <v>4899</v>
      </c>
      <c r="C2369" t="str">
        <f>IFERROR(VLOOKUP(Table1[[#This Row],[Ticker]],[1]!Table1[[Symbol]:[Industry]],2,FALSE),"-")</f>
        <v>-</v>
      </c>
      <c r="D2369" t="s">
        <v>21</v>
      </c>
      <c r="E2369">
        <v>192.24599071</v>
      </c>
      <c r="F2369">
        <v>0.97</v>
      </c>
      <c r="G2369">
        <v>84.312146692293894</v>
      </c>
      <c r="H2369">
        <v>-4.9040660778612297</v>
      </c>
      <c r="I2369">
        <v>9.5049999866785608</v>
      </c>
      <c r="J2369">
        <v>-10.088775705506199</v>
      </c>
      <c r="K2369">
        <v>1.0074453989316701</v>
      </c>
      <c r="L2369">
        <v>0.86474842559695198</v>
      </c>
      <c r="M2369">
        <v>52.388143841880499</v>
      </c>
      <c r="N2369">
        <v>1.4412843397253301</v>
      </c>
      <c r="O2369">
        <v>76.288659793814404</v>
      </c>
      <c r="P2369">
        <v>311.016949152542</v>
      </c>
    </row>
    <row r="2370" spans="1:17" hidden="1" x14ac:dyDescent="0.3">
      <c r="A2370" t="s">
        <v>4900</v>
      </c>
      <c r="B2370" t="s">
        <v>4901</v>
      </c>
      <c r="C2370" t="str">
        <f>IFERROR(VLOOKUP(Table1[[#This Row],[Ticker]],[1]!Table1[[Symbol]:[Industry]],2,FALSE),"-")</f>
        <v>-</v>
      </c>
      <c r="D2370" t="s">
        <v>414</v>
      </c>
      <c r="E2370">
        <v>191.67864</v>
      </c>
      <c r="F2370">
        <v>201.75</v>
      </c>
      <c r="G2370">
        <v>-48.9612646789435</v>
      </c>
      <c r="H2370">
        <v>-14.0626988561259</v>
      </c>
      <c r="I2370">
        <v>-23.937926005266998</v>
      </c>
      <c r="J2370">
        <v>-3.9448137613374299</v>
      </c>
      <c r="K2370">
        <v>219.43660249563999</v>
      </c>
      <c r="L2370">
        <v>232.36407576494199</v>
      </c>
      <c r="M2370">
        <v>35.458250178746397</v>
      </c>
      <c r="N2370">
        <v>0.94581011186399899</v>
      </c>
      <c r="O2370">
        <v>80.916976456009905</v>
      </c>
      <c r="P2370">
        <v>4.5336787564766698</v>
      </c>
      <c r="Q2370">
        <v>0.118720004400538</v>
      </c>
    </row>
    <row r="2371" spans="1:17" hidden="1" x14ac:dyDescent="0.3">
      <c r="A2371" t="s">
        <v>4902</v>
      </c>
      <c r="B2371" t="s">
        <v>3518</v>
      </c>
      <c r="C2371" t="str">
        <f>IFERROR(VLOOKUP(Table1[[#This Row],[Ticker]],[1]!Table1[[Symbol]:[Industry]],2,FALSE),"-")</f>
        <v>-</v>
      </c>
      <c r="D2371" t="s">
        <v>1489</v>
      </c>
      <c r="E2371">
        <v>190.42958999999999</v>
      </c>
      <c r="F2371">
        <v>120.9</v>
      </c>
      <c r="G2371">
        <v>-1.7252037599966901</v>
      </c>
      <c r="H2371">
        <v>-3.2316522847577902</v>
      </c>
      <c r="I2371">
        <v>-0.13879681558815901</v>
      </c>
      <c r="J2371">
        <v>-7.1317225465239602</v>
      </c>
      <c r="K2371">
        <v>114.56613831048</v>
      </c>
      <c r="L2371">
        <v>112.036844514964</v>
      </c>
      <c r="M2371">
        <v>54.153399905296098</v>
      </c>
      <c r="N2371">
        <v>3.43114372833745</v>
      </c>
      <c r="O2371">
        <v>13.2754342431761</v>
      </c>
      <c r="P2371">
        <v>29.930145083288501</v>
      </c>
      <c r="Q2371">
        <v>2.4622854047579999E-2</v>
      </c>
    </row>
    <row r="2372" spans="1:17" hidden="1" x14ac:dyDescent="0.3">
      <c r="A2372" t="s">
        <v>4903</v>
      </c>
      <c r="B2372" t="s">
        <v>4904</v>
      </c>
      <c r="C2372" t="str">
        <f>IFERROR(VLOOKUP(Table1[[#This Row],[Ticker]],[1]!Table1[[Symbol]:[Industry]],2,FALSE),"-")</f>
        <v>-</v>
      </c>
      <c r="D2372" t="s">
        <v>119</v>
      </c>
      <c r="E2372">
        <v>190.22717</v>
      </c>
      <c r="F2372">
        <v>266.35000000000002</v>
      </c>
      <c r="G2372">
        <v>123.41911831206799</v>
      </c>
      <c r="H2372">
        <v>-23.233319443834301</v>
      </c>
      <c r="I2372">
        <v>29.202175347030199</v>
      </c>
      <c r="J2372">
        <v>-1.7163464415034599</v>
      </c>
      <c r="K2372">
        <v>288.70397561912199</v>
      </c>
      <c r="L2372">
        <v>230.52263534200401</v>
      </c>
      <c r="M2372">
        <v>45.138439403834198</v>
      </c>
      <c r="N2372">
        <v>0.98181818181818103</v>
      </c>
      <c r="O2372">
        <v>56.917589637694697</v>
      </c>
      <c r="P2372">
        <v>162.413793103448</v>
      </c>
    </row>
    <row r="2373" spans="1:17" hidden="1" x14ac:dyDescent="0.3">
      <c r="A2373" t="s">
        <v>4905</v>
      </c>
      <c r="B2373" t="s">
        <v>4906</v>
      </c>
      <c r="C2373" t="str">
        <f>IFERROR(VLOOKUP(Table1[[#This Row],[Ticker]],[1]!Table1[[Symbol]:[Industry]],2,FALSE),"-")</f>
        <v>-</v>
      </c>
      <c r="D2373" t="s">
        <v>1113</v>
      </c>
      <c r="E2373">
        <v>189.14264266800001</v>
      </c>
      <c r="F2373">
        <v>19.72</v>
      </c>
      <c r="G2373">
        <v>-28.933656148859701</v>
      </c>
      <c r="H2373">
        <v>-7.6981837249200602</v>
      </c>
      <c r="I2373">
        <v>-23.756858362898999</v>
      </c>
      <c r="J2373">
        <v>-4.5313514254120797</v>
      </c>
      <c r="K2373">
        <v>20.344164951001002</v>
      </c>
      <c r="L2373">
        <v>21.6601029724503</v>
      </c>
      <c r="M2373">
        <v>45.064157489510599</v>
      </c>
      <c r="N2373">
        <v>0.696338014347613</v>
      </c>
      <c r="O2373">
        <v>49.087221095334598</v>
      </c>
      <c r="P2373">
        <v>15.999999999999901</v>
      </c>
      <c r="Q2373">
        <v>-9.7716669648379995E-3</v>
      </c>
    </row>
    <row r="2374" spans="1:17" hidden="1" x14ac:dyDescent="0.3">
      <c r="A2374" t="s">
        <v>4907</v>
      </c>
      <c r="B2374" t="s">
        <v>4908</v>
      </c>
      <c r="C2374" t="str">
        <f>IFERROR(VLOOKUP(Table1[[#This Row],[Ticker]],[1]!Table1[[Symbol]:[Industry]],2,FALSE),"-")</f>
        <v>-</v>
      </c>
      <c r="D2374" t="s">
        <v>535</v>
      </c>
      <c r="E2374">
        <v>189.094933035</v>
      </c>
      <c r="F2374">
        <v>150.44999999999999</v>
      </c>
      <c r="G2374">
        <v>68.832191864512893</v>
      </c>
      <c r="H2374">
        <v>12.425266255222001</v>
      </c>
      <c r="I2374">
        <v>-43.736150093551899</v>
      </c>
      <c r="J2374">
        <v>-7.7520464092744898</v>
      </c>
      <c r="K2374">
        <v>147.81768260268299</v>
      </c>
      <c r="L2374">
        <v>153.294671994911</v>
      </c>
      <c r="M2374">
        <v>51.038333429649299</v>
      </c>
      <c r="N2374">
        <v>0.83167770034167499</v>
      </c>
      <c r="O2374">
        <v>78.796942505815906</v>
      </c>
      <c r="P2374">
        <v>103.31081081081</v>
      </c>
      <c r="Q2374">
        <v>2.0874803713599999E-2</v>
      </c>
    </row>
    <row r="2375" spans="1:17" hidden="1" x14ac:dyDescent="0.3">
      <c r="A2375" t="s">
        <v>4909</v>
      </c>
      <c r="B2375" t="s">
        <v>4910</v>
      </c>
      <c r="C2375" t="str">
        <f>IFERROR(VLOOKUP(Table1[[#This Row],[Ticker]],[1]!Table1[[Symbol]:[Industry]],2,FALSE),"-")</f>
        <v>-</v>
      </c>
      <c r="D2375" t="s">
        <v>381</v>
      </c>
      <c r="E2375">
        <v>188.72547837600001</v>
      </c>
      <c r="F2375">
        <v>64.56</v>
      </c>
      <c r="G2375">
        <v>-36.010433952867302</v>
      </c>
      <c r="H2375">
        <v>-4.2867821272439404</v>
      </c>
      <c r="I2375">
        <v>-28.319152422922201</v>
      </c>
      <c r="J2375">
        <v>-5.4320785817879598</v>
      </c>
      <c r="K2375">
        <v>65.696129545594204</v>
      </c>
      <c r="L2375">
        <v>71.3664800914474</v>
      </c>
      <c r="M2375">
        <v>47.890284418102098</v>
      </c>
      <c r="N2375">
        <v>1.6031333839787201</v>
      </c>
      <c r="O2375">
        <v>58.689591078066897</v>
      </c>
      <c r="P2375">
        <v>9.1462383770076094</v>
      </c>
      <c r="Q2375">
        <v>-6.2002841301847002E-2</v>
      </c>
    </row>
    <row r="2376" spans="1:17" hidden="1" x14ac:dyDescent="0.3">
      <c r="A2376" t="s">
        <v>4911</v>
      </c>
      <c r="B2376" t="s">
        <v>4912</v>
      </c>
      <c r="C2376" t="str">
        <f>IFERROR(VLOOKUP(Table1[[#This Row],[Ticker]],[1]!Table1[[Symbol]:[Industry]],2,FALSE),"-")</f>
        <v>-</v>
      </c>
      <c r="D2376" t="s">
        <v>197</v>
      </c>
      <c r="E2376">
        <v>188.651805</v>
      </c>
      <c r="F2376">
        <v>192.1</v>
      </c>
      <c r="G2376">
        <v>7.7782458105669399</v>
      </c>
      <c r="H2376">
        <v>13.787230102476901</v>
      </c>
      <c r="I2376">
        <v>16.6343442142174</v>
      </c>
      <c r="J2376">
        <v>-1.8238862202634001</v>
      </c>
      <c r="K2376">
        <v>172.64768714609599</v>
      </c>
      <c r="L2376">
        <v>159.59963217671</v>
      </c>
      <c r="M2376">
        <v>71.693889593413203</v>
      </c>
      <c r="N2376">
        <v>1.4908282409224201</v>
      </c>
      <c r="O2376">
        <v>2.4206142634044698</v>
      </c>
      <c r="P2376">
        <v>44.436090225563802</v>
      </c>
      <c r="Q2376">
        <v>-4.6255796397795E-2</v>
      </c>
    </row>
    <row r="2377" spans="1:17" hidden="1" x14ac:dyDescent="0.3">
      <c r="A2377" t="s">
        <v>4913</v>
      </c>
      <c r="B2377" t="s">
        <v>4914</v>
      </c>
      <c r="C2377" t="str">
        <f>IFERROR(VLOOKUP(Table1[[#This Row],[Ticker]],[1]!Table1[[Symbol]:[Industry]],2,FALSE),"-")</f>
        <v>-</v>
      </c>
      <c r="D2377" t="s">
        <v>286</v>
      </c>
      <c r="E2377">
        <v>188.57774610000001</v>
      </c>
      <c r="F2377">
        <v>134.85</v>
      </c>
      <c r="G2377">
        <v>114.246152903474</v>
      </c>
      <c r="H2377">
        <v>43.984822811027598</v>
      </c>
      <c r="I2377">
        <v>81.736537712711296</v>
      </c>
      <c r="J2377">
        <v>-5.7651059284566104</v>
      </c>
      <c r="K2377">
        <v>111.121663658985</v>
      </c>
      <c r="L2377">
        <v>89.324003231352094</v>
      </c>
      <c r="M2377">
        <v>57.897535770244801</v>
      </c>
      <c r="N2377">
        <v>0.76578477585902904</v>
      </c>
      <c r="O2377">
        <v>12.717834631071501</v>
      </c>
      <c r="P2377">
        <v>150.83705357142799</v>
      </c>
      <c r="Q2377">
        <v>0.170125604695469</v>
      </c>
    </row>
    <row r="2378" spans="1:17" hidden="1" x14ac:dyDescent="0.3">
      <c r="A2378" t="s">
        <v>4915</v>
      </c>
      <c r="B2378" t="s">
        <v>4916</v>
      </c>
      <c r="C2378" t="str">
        <f>IFERROR(VLOOKUP(Table1[[#This Row],[Ticker]],[1]!Table1[[Symbol]:[Industry]],2,FALSE),"-")</f>
        <v>-</v>
      </c>
      <c r="D2378" t="s">
        <v>230</v>
      </c>
      <c r="E2378">
        <v>187.91482970000001</v>
      </c>
      <c r="F2378">
        <v>403</v>
      </c>
      <c r="G2378">
        <v>40.836143260987697</v>
      </c>
      <c r="H2378">
        <v>15.0781587777157</v>
      </c>
      <c r="I2378">
        <v>-9.7242650312286507</v>
      </c>
      <c r="J2378">
        <v>5.1736543275844999</v>
      </c>
      <c r="K2378">
        <v>392.40832876386099</v>
      </c>
      <c r="L2378">
        <v>390.294644675337</v>
      </c>
      <c r="M2378">
        <v>66.903959301726104</v>
      </c>
      <c r="N2378">
        <v>0.96027419570827199</v>
      </c>
      <c r="O2378">
        <v>51.215880893300202</v>
      </c>
      <c r="P2378">
        <v>81.449797388563695</v>
      </c>
      <c r="Q2378">
        <v>0.12645971254355301</v>
      </c>
    </row>
    <row r="2379" spans="1:17" hidden="1" x14ac:dyDescent="0.3">
      <c r="A2379" t="s">
        <v>4917</v>
      </c>
      <c r="B2379" t="s">
        <v>4918</v>
      </c>
      <c r="C2379" t="str">
        <f>IFERROR(VLOOKUP(Table1[[#This Row],[Ticker]],[1]!Table1[[Symbol]:[Industry]],2,FALSE),"-")</f>
        <v>-</v>
      </c>
      <c r="D2379" t="s">
        <v>1152</v>
      </c>
      <c r="E2379">
        <v>187.761145008</v>
      </c>
      <c r="F2379">
        <v>140.61000000000001</v>
      </c>
      <c r="G2379">
        <v>-43.454581645664703</v>
      </c>
      <c r="H2379">
        <v>-12.494781998096601</v>
      </c>
      <c r="I2379">
        <v>-52.108743865367202</v>
      </c>
      <c r="J2379">
        <v>-4.6988435669920801</v>
      </c>
      <c r="K2379">
        <v>155.13210264987001</v>
      </c>
      <c r="L2379">
        <v>177.360978037666</v>
      </c>
      <c r="M2379">
        <v>36.174000525107097</v>
      </c>
      <c r="N2379">
        <v>0.73956325564361503</v>
      </c>
      <c r="O2379">
        <v>113.391650664959</v>
      </c>
      <c r="P2379">
        <v>12.039840637450199</v>
      </c>
      <c r="Q2379">
        <v>0.13086109168115001</v>
      </c>
    </row>
    <row r="2380" spans="1:17" hidden="1" x14ac:dyDescent="0.3">
      <c r="A2380" t="s">
        <v>4919</v>
      </c>
      <c r="B2380" t="s">
        <v>4920</v>
      </c>
      <c r="C2380" t="str">
        <f>IFERROR(VLOOKUP(Table1[[#This Row],[Ticker]],[1]!Table1[[Symbol]:[Industry]],2,FALSE),"-")</f>
        <v>-</v>
      </c>
      <c r="D2380" t="s">
        <v>342</v>
      </c>
      <c r="E2380">
        <v>187.42793940000001</v>
      </c>
      <c r="F2380">
        <v>38.090000000000003</v>
      </c>
      <c r="G2380">
        <v>53.1123927956573</v>
      </c>
      <c r="H2380">
        <v>-7.0802318809700502</v>
      </c>
      <c r="I2380">
        <v>6.0572570783758799</v>
      </c>
      <c r="J2380">
        <v>-6.5730469174375799</v>
      </c>
      <c r="K2380">
        <v>38.468974754744799</v>
      </c>
      <c r="L2380">
        <v>33.959620377174097</v>
      </c>
      <c r="M2380">
        <v>42.420605245650101</v>
      </c>
      <c r="N2380">
        <v>0.55768742026024498</v>
      </c>
      <c r="O2380">
        <v>23.129430296665699</v>
      </c>
      <c r="P2380">
        <v>94.336734693877503</v>
      </c>
      <c r="Q2380">
        <v>9.0612589192892001E-2</v>
      </c>
    </row>
    <row r="2381" spans="1:17" hidden="1" x14ac:dyDescent="0.3">
      <c r="A2381" t="s">
        <v>4921</v>
      </c>
      <c r="B2381" t="s">
        <v>4922</v>
      </c>
      <c r="C2381" t="str">
        <f>IFERROR(VLOOKUP(Table1[[#This Row],[Ticker]],[1]!Table1[[Symbol]:[Industry]],2,FALSE),"-")</f>
        <v>-</v>
      </c>
      <c r="D2381" t="s">
        <v>278</v>
      </c>
      <c r="E2381">
        <v>187.24680000000001</v>
      </c>
      <c r="F2381">
        <v>15603.9</v>
      </c>
      <c r="G2381">
        <v>3.46424633616417</v>
      </c>
      <c r="H2381">
        <v>-11.466430267344</v>
      </c>
      <c r="I2381">
        <v>1.68806851671028</v>
      </c>
      <c r="J2381">
        <v>-5.8849563087882597</v>
      </c>
      <c r="K2381">
        <v>13322.965476647199</v>
      </c>
      <c r="L2381">
        <v>13106.0981583676</v>
      </c>
      <c r="M2381">
        <v>85.813159295501293</v>
      </c>
      <c r="N2381">
        <v>2.9286570477247502</v>
      </c>
      <c r="O2381">
        <v>9.9725068732816808</v>
      </c>
      <c r="P2381">
        <v>54.321402786980897</v>
      </c>
      <c r="Q2381">
        <v>-2.9242429667963001E-2</v>
      </c>
    </row>
    <row r="2382" spans="1:17" hidden="1" x14ac:dyDescent="0.3">
      <c r="A2382" t="s">
        <v>4923</v>
      </c>
      <c r="B2382" t="s">
        <v>4924</v>
      </c>
      <c r="C2382" t="str">
        <f>IFERROR(VLOOKUP(Table1[[#This Row],[Ticker]],[1]!Table1[[Symbol]:[Industry]],2,FALSE),"-")</f>
        <v>-</v>
      </c>
      <c r="D2382" t="s">
        <v>62</v>
      </c>
      <c r="E2382">
        <v>187.20407295000001</v>
      </c>
      <c r="F2382">
        <v>163.55000000000001</v>
      </c>
      <c r="G2382">
        <v>1.21601897490262</v>
      </c>
      <c r="H2382">
        <v>-14.965898568024199</v>
      </c>
      <c r="I2382">
        <v>-15.4639658883048</v>
      </c>
      <c r="J2382">
        <v>-9.0364353143076599</v>
      </c>
      <c r="K2382">
        <v>164.03929269683499</v>
      </c>
      <c r="L2382">
        <v>165.37669086003299</v>
      </c>
      <c r="M2382">
        <v>49.586103498619003</v>
      </c>
      <c r="N2382">
        <v>0.80877486382335895</v>
      </c>
      <c r="O2382">
        <v>33.781718129012503</v>
      </c>
      <c r="P2382">
        <v>37.552565180824203</v>
      </c>
      <c r="Q2382">
        <v>-7.3270611716098999E-2</v>
      </c>
    </row>
    <row r="2383" spans="1:17" hidden="1" x14ac:dyDescent="0.3">
      <c r="A2383" t="s">
        <v>4925</v>
      </c>
      <c r="B2383" t="s">
        <v>4926</v>
      </c>
      <c r="C2383" t="str">
        <f>IFERROR(VLOOKUP(Table1[[#This Row],[Ticker]],[1]!Table1[[Symbol]:[Industry]],2,FALSE),"-")</f>
        <v>-</v>
      </c>
      <c r="D2383" t="s">
        <v>855</v>
      </c>
      <c r="E2383">
        <v>187.05623327999999</v>
      </c>
      <c r="F2383">
        <v>29.24</v>
      </c>
      <c r="G2383">
        <v>-4.7240851917640496</v>
      </c>
      <c r="H2383">
        <v>-9.6344663424990102</v>
      </c>
      <c r="I2383">
        <v>-21.909717853014001</v>
      </c>
      <c r="J2383">
        <v>-5.2961370067221498</v>
      </c>
      <c r="K2383">
        <v>29.770761051975299</v>
      </c>
      <c r="L2383">
        <v>30.765864687994402</v>
      </c>
      <c r="M2383">
        <v>51.419958413531397</v>
      </c>
      <c r="N2383">
        <v>0.94573487444508997</v>
      </c>
      <c r="O2383">
        <v>38.5088919288645</v>
      </c>
      <c r="P2383">
        <v>34.4367816091953</v>
      </c>
      <c r="Q2383">
        <v>-6.3079891342886996E-2</v>
      </c>
    </row>
    <row r="2384" spans="1:17" hidden="1" x14ac:dyDescent="0.3">
      <c r="A2384" t="s">
        <v>4927</v>
      </c>
      <c r="B2384" t="s">
        <v>4928</v>
      </c>
      <c r="C2384" t="str">
        <f>IFERROR(VLOOKUP(Table1[[#This Row],[Ticker]],[1]!Table1[[Symbol]:[Industry]],2,FALSE),"-")</f>
        <v>-</v>
      </c>
      <c r="D2384" t="s">
        <v>480</v>
      </c>
      <c r="E2384">
        <v>186.99867890799999</v>
      </c>
      <c r="F2384">
        <v>7.79</v>
      </c>
      <c r="G2384">
        <v>57.9357573167431</v>
      </c>
      <c r="H2384">
        <v>2.3781995841777102</v>
      </c>
      <c r="I2384">
        <v>30.1328944328977</v>
      </c>
      <c r="J2384">
        <v>-6.6289501690492703</v>
      </c>
      <c r="K2384">
        <v>7.5095134693227301</v>
      </c>
      <c r="L2384">
        <v>6.9533215139784197</v>
      </c>
      <c r="M2384">
        <v>51.9921084544401</v>
      </c>
      <c r="N2384">
        <v>1.18965608964628</v>
      </c>
      <c r="O2384">
        <v>45.388897695905897</v>
      </c>
      <c r="P2384">
        <v>103.578676790996</v>
      </c>
      <c r="Q2384">
        <v>7.6842387145031998E-2</v>
      </c>
    </row>
    <row r="2385" spans="1:17" hidden="1" x14ac:dyDescent="0.3">
      <c r="A2385" t="s">
        <v>4929</v>
      </c>
      <c r="B2385" t="s">
        <v>4930</v>
      </c>
      <c r="C2385" t="str">
        <f>IFERROR(VLOOKUP(Table1[[#This Row],[Ticker]],[1]!Table1[[Symbol]:[Industry]],2,FALSE),"-")</f>
        <v>-</v>
      </c>
      <c r="D2385" t="s">
        <v>197</v>
      </c>
      <c r="E2385">
        <v>186.73796999999999</v>
      </c>
      <c r="F2385">
        <v>103</v>
      </c>
      <c r="G2385">
        <v>16.2997243320454</v>
      </c>
      <c r="H2385">
        <v>-4.9040660778612297</v>
      </c>
      <c r="I2385">
        <v>-31.139023453043698</v>
      </c>
      <c r="J2385">
        <v>-5.9063013833076798</v>
      </c>
      <c r="K2385">
        <v>107.34267377139599</v>
      </c>
      <c r="L2385">
        <v>109.812525974932</v>
      </c>
      <c r="M2385">
        <v>42.012012175221599</v>
      </c>
      <c r="N2385">
        <v>0.98187919463087203</v>
      </c>
      <c r="O2385">
        <v>61.941747572815501</v>
      </c>
      <c r="P2385">
        <v>46.723646723646702</v>
      </c>
      <c r="Q2385">
        <v>5.2901963785834998E-2</v>
      </c>
    </row>
    <row r="2386" spans="1:17" hidden="1" x14ac:dyDescent="0.3">
      <c r="A2386" t="s">
        <v>4931</v>
      </c>
      <c r="B2386" t="s">
        <v>4932</v>
      </c>
      <c r="C2386" t="str">
        <f>IFERROR(VLOOKUP(Table1[[#This Row],[Ticker]],[1]!Table1[[Symbol]:[Industry]],2,FALSE),"-")</f>
        <v>-</v>
      </c>
      <c r="D2386" t="s">
        <v>1152</v>
      </c>
      <c r="E2386">
        <v>186.700312344</v>
      </c>
      <c r="F2386">
        <v>14.9</v>
      </c>
      <c r="G2386">
        <v>-23.085196302875101</v>
      </c>
      <c r="H2386">
        <v>-10.834665446946399</v>
      </c>
      <c r="I2386">
        <v>-57.783297700680102</v>
      </c>
      <c r="J2386">
        <v>-8.3353845073556094</v>
      </c>
      <c r="K2386">
        <v>17.219712251064301</v>
      </c>
      <c r="L2386">
        <v>21.6597830160424</v>
      </c>
      <c r="M2386">
        <v>25.9450692776824</v>
      </c>
      <c r="N2386">
        <v>0.26642991734215199</v>
      </c>
      <c r="O2386">
        <v>155.03355704697901</v>
      </c>
      <c r="P2386">
        <v>4.1958041958041798</v>
      </c>
      <c r="Q2386">
        <v>-1.4618831852235E-2</v>
      </c>
    </row>
    <row r="2387" spans="1:17" hidden="1" x14ac:dyDescent="0.3">
      <c r="A2387" t="s">
        <v>4933</v>
      </c>
      <c r="B2387" t="s">
        <v>4934</v>
      </c>
      <c r="C2387" t="str">
        <f>IFERROR(VLOOKUP(Table1[[#This Row],[Ticker]],[1]!Table1[[Symbol]:[Industry]],2,FALSE),"-")</f>
        <v>-</v>
      </c>
      <c r="D2387" t="s">
        <v>659</v>
      </c>
      <c r="E2387">
        <v>186.33750000000001</v>
      </c>
      <c r="F2387">
        <v>99.38</v>
      </c>
      <c r="G2387">
        <v>-33.879012593679398</v>
      </c>
      <c r="H2387">
        <v>21.849180675385501</v>
      </c>
      <c r="I2387">
        <v>-5.9121284278251602</v>
      </c>
      <c r="J2387">
        <v>-0.480131990540904</v>
      </c>
      <c r="K2387">
        <v>86.799943574331706</v>
      </c>
      <c r="L2387">
        <v>91.127949459565897</v>
      </c>
      <c r="M2387">
        <v>68.501740087980195</v>
      </c>
      <c r="N2387">
        <v>1.4084984294229601</v>
      </c>
      <c r="O2387">
        <v>25.729523042865701</v>
      </c>
      <c r="P2387">
        <v>44.868804664723001</v>
      </c>
      <c r="Q2387">
        <v>-3.1707616438719999E-2</v>
      </c>
    </row>
    <row r="2388" spans="1:17" hidden="1" x14ac:dyDescent="0.3">
      <c r="A2388" t="s">
        <v>4935</v>
      </c>
      <c r="B2388" t="s">
        <v>4936</v>
      </c>
      <c r="C2388" t="str">
        <f>IFERROR(VLOOKUP(Table1[[#This Row],[Ticker]],[1]!Table1[[Symbol]:[Industry]],2,FALSE),"-")</f>
        <v>-</v>
      </c>
      <c r="E2388">
        <v>186.19560824999999</v>
      </c>
      <c r="F2388">
        <v>20.85</v>
      </c>
      <c r="G2388">
        <v>18.738748722289301</v>
      </c>
      <c r="H2388">
        <v>-10.454687747488199</v>
      </c>
      <c r="I2388">
        <v>11.113962460988301</v>
      </c>
      <c r="J2388">
        <v>-5.7053985922847401</v>
      </c>
      <c r="K2388">
        <v>22.6377434141972</v>
      </c>
      <c r="L2388">
        <v>21.177297098492701</v>
      </c>
      <c r="M2388">
        <v>35.169863320798498</v>
      </c>
      <c r="N2388">
        <v>0.58590409326591697</v>
      </c>
      <c r="O2388">
        <v>47.6738609112709</v>
      </c>
      <c r="P2388">
        <v>69.374492282697005</v>
      </c>
      <c r="Q2388">
        <v>1.6084101992621998E-2</v>
      </c>
    </row>
    <row r="2389" spans="1:17" hidden="1" x14ac:dyDescent="0.3">
      <c r="A2389" t="s">
        <v>4937</v>
      </c>
      <c r="B2389" t="s">
        <v>4938</v>
      </c>
      <c r="C2389" t="str">
        <f>IFERROR(VLOOKUP(Table1[[#This Row],[Ticker]],[1]!Table1[[Symbol]:[Industry]],2,FALSE),"-")</f>
        <v>-</v>
      </c>
      <c r="D2389" t="s">
        <v>62</v>
      </c>
      <c r="E2389">
        <v>186.00165406799999</v>
      </c>
      <c r="F2389">
        <v>117.69</v>
      </c>
      <c r="G2389">
        <v>2.8433511285584601</v>
      </c>
      <c r="H2389">
        <v>9.7934253141702392</v>
      </c>
      <c r="I2389">
        <v>6.9146811129682897</v>
      </c>
      <c r="J2389">
        <v>-3.39638077980563</v>
      </c>
      <c r="K2389">
        <v>110.768813526914</v>
      </c>
      <c r="L2389">
        <v>104.471337718084</v>
      </c>
      <c r="M2389">
        <v>53.430374560398803</v>
      </c>
      <c r="N2389">
        <v>0.81903000926927205</v>
      </c>
      <c r="O2389">
        <v>12.5414223808309</v>
      </c>
      <c r="P2389">
        <v>44.9384236453201</v>
      </c>
      <c r="Q2389">
        <v>-1.3124336668687999E-2</v>
      </c>
    </row>
    <row r="2390" spans="1:17" hidden="1" x14ac:dyDescent="0.3">
      <c r="A2390" t="s">
        <v>4939</v>
      </c>
      <c r="B2390" t="s">
        <v>4940</v>
      </c>
      <c r="C2390" t="str">
        <f>IFERROR(VLOOKUP(Table1[[#This Row],[Ticker]],[1]!Table1[[Symbol]:[Industry]],2,FALSE),"-")</f>
        <v>-</v>
      </c>
      <c r="D2390" t="s">
        <v>67</v>
      </c>
      <c r="E2390">
        <v>185.62992</v>
      </c>
      <c r="F2390">
        <v>80.8</v>
      </c>
      <c r="G2390">
        <v>247.34355324723001</v>
      </c>
      <c r="H2390">
        <v>-4.9040660778612297</v>
      </c>
      <c r="I2390">
        <v>-5.2584814434695097</v>
      </c>
      <c r="J2390">
        <v>-2.1679836262983398</v>
      </c>
      <c r="K2390">
        <v>80.478828841034897</v>
      </c>
      <c r="L2390">
        <v>70.221766415384707</v>
      </c>
      <c r="M2390">
        <v>99.999999971025503</v>
      </c>
      <c r="O2390">
        <v>0</v>
      </c>
      <c r="P2390">
        <v>273.90097177232701</v>
      </c>
    </row>
    <row r="2391" spans="1:17" hidden="1" x14ac:dyDescent="0.3">
      <c r="A2391" t="s">
        <v>4941</v>
      </c>
      <c r="B2391" t="s">
        <v>4942</v>
      </c>
      <c r="C2391" t="str">
        <f>IFERROR(VLOOKUP(Table1[[#This Row],[Ticker]],[1]!Table1[[Symbol]:[Industry]],2,FALSE),"-")</f>
        <v>-</v>
      </c>
      <c r="D2391" t="s">
        <v>286</v>
      </c>
      <c r="E2391">
        <v>185.61472993999999</v>
      </c>
      <c r="F2391">
        <v>33.86</v>
      </c>
      <c r="G2391">
        <v>61.553692586013703</v>
      </c>
      <c r="H2391">
        <v>-13.9451619682721</v>
      </c>
      <c r="I2391">
        <v>-27.763311768031802</v>
      </c>
      <c r="J2391">
        <v>-9.6373258782492908</v>
      </c>
      <c r="K2391">
        <v>35.932780533713498</v>
      </c>
      <c r="L2391">
        <v>33.765953276977903</v>
      </c>
      <c r="M2391">
        <v>41.3970940911098</v>
      </c>
      <c r="N2391">
        <v>1.45607352126749</v>
      </c>
      <c r="O2391">
        <v>41.021854695806198</v>
      </c>
      <c r="P2391">
        <v>99.059376837154602</v>
      </c>
      <c r="Q2391">
        <v>0.102526896314067</v>
      </c>
    </row>
    <row r="2392" spans="1:17" hidden="1" x14ac:dyDescent="0.3">
      <c r="A2392" t="s">
        <v>4943</v>
      </c>
      <c r="B2392" t="s">
        <v>4944</v>
      </c>
      <c r="C2392" t="str">
        <f>IFERROR(VLOOKUP(Table1[[#This Row],[Ticker]],[1]!Table1[[Symbol]:[Industry]],2,FALSE),"-")</f>
        <v>-</v>
      </c>
      <c r="D2392" t="s">
        <v>49</v>
      </c>
      <c r="E2392">
        <v>185.5282</v>
      </c>
      <c r="F2392">
        <v>114.4</v>
      </c>
      <c r="G2392">
        <v>29.194793864283099</v>
      </c>
      <c r="H2392">
        <v>-8.3362694676917393</v>
      </c>
      <c r="I2392">
        <v>-5.6298879877155503</v>
      </c>
      <c r="J2392">
        <v>-4.16333926403808</v>
      </c>
      <c r="K2392">
        <v>116.096074026726</v>
      </c>
      <c r="L2392">
        <v>109.668160647755</v>
      </c>
      <c r="M2392">
        <v>48.428840994334998</v>
      </c>
      <c r="N2392">
        <v>0.31393230068212702</v>
      </c>
      <c r="O2392">
        <v>29.1958041958042</v>
      </c>
      <c r="P2392">
        <v>61.581920903954803</v>
      </c>
      <c r="Q2392">
        <v>-7.2995808993330004E-3</v>
      </c>
    </row>
    <row r="2393" spans="1:17" hidden="1" x14ac:dyDescent="0.3">
      <c r="A2393" t="s">
        <v>4945</v>
      </c>
      <c r="B2393" t="s">
        <v>4946</v>
      </c>
      <c r="C2393" t="str">
        <f>IFERROR(VLOOKUP(Table1[[#This Row],[Ticker]],[1]!Table1[[Symbol]:[Industry]],2,FALSE),"-")</f>
        <v>-</v>
      </c>
      <c r="D2393" t="s">
        <v>388</v>
      </c>
      <c r="E2393">
        <v>185.50953999999999</v>
      </c>
      <c r="F2393">
        <v>323.3</v>
      </c>
      <c r="G2393">
        <v>784.14680682701498</v>
      </c>
      <c r="H2393">
        <v>-15.2852164590116</v>
      </c>
      <c r="I2393">
        <v>62.547210199742103</v>
      </c>
      <c r="J2393">
        <v>-5.08089653921125</v>
      </c>
      <c r="K2393">
        <v>313.29892154726798</v>
      </c>
      <c r="L2393">
        <v>166.644143062241</v>
      </c>
      <c r="M2393">
        <v>33.686349870784397</v>
      </c>
      <c r="N2393">
        <v>0.82712215320910898</v>
      </c>
      <c r="O2393">
        <v>20.321682647695599</v>
      </c>
      <c r="P2393">
        <v>810.70422535211196</v>
      </c>
    </row>
    <row r="2394" spans="1:17" hidden="1" x14ac:dyDescent="0.3">
      <c r="A2394" t="s">
        <v>4947</v>
      </c>
      <c r="B2394" t="s">
        <v>4948</v>
      </c>
      <c r="C2394" t="str">
        <f>IFERROR(VLOOKUP(Table1[[#This Row],[Ticker]],[1]!Table1[[Symbol]:[Industry]],2,FALSE),"-")</f>
        <v>-</v>
      </c>
      <c r="E2394">
        <v>185.47499999999999</v>
      </c>
      <c r="F2394">
        <v>123.65</v>
      </c>
      <c r="G2394">
        <v>186.63913669273401</v>
      </c>
      <c r="H2394">
        <v>26.638487113628099</v>
      </c>
      <c r="I2394">
        <v>202.94846878475701</v>
      </c>
      <c r="J2394">
        <v>-0.17177806661839401</v>
      </c>
      <c r="K2394">
        <v>102.49215056899899</v>
      </c>
      <c r="L2394">
        <v>70.110567326160506</v>
      </c>
      <c r="M2394">
        <v>100</v>
      </c>
      <c r="N2394">
        <v>4.1503448275862</v>
      </c>
      <c r="O2394">
        <v>0</v>
      </c>
      <c r="P2394">
        <v>213.19655521783099</v>
      </c>
    </row>
    <row r="2395" spans="1:17" hidden="1" x14ac:dyDescent="0.3">
      <c r="A2395" t="s">
        <v>4949</v>
      </c>
      <c r="B2395" t="s">
        <v>4950</v>
      </c>
      <c r="C2395" t="str">
        <f>IFERROR(VLOOKUP(Table1[[#This Row],[Ticker]],[1]!Table1[[Symbol]:[Industry]],2,FALSE),"-")</f>
        <v>-</v>
      </c>
      <c r="D2395" t="s">
        <v>67</v>
      </c>
      <c r="E2395">
        <v>185.32398437500001</v>
      </c>
      <c r="F2395">
        <v>150.25</v>
      </c>
      <c r="G2395">
        <v>40.3499353962534</v>
      </c>
      <c r="H2395">
        <v>2.9784133202039702</v>
      </c>
      <c r="I2395">
        <v>19.782203484709999</v>
      </c>
      <c r="J2395">
        <v>-9.8060204361142809</v>
      </c>
      <c r="K2395">
        <v>145.29438347380599</v>
      </c>
      <c r="L2395">
        <v>130.54435983710201</v>
      </c>
      <c r="M2395">
        <v>50.815690635056498</v>
      </c>
      <c r="N2395">
        <v>2.8940644654088001</v>
      </c>
      <c r="O2395">
        <v>10.149750415973299</v>
      </c>
      <c r="P2395">
        <v>76.329069358056501</v>
      </c>
      <c r="Q2395">
        <v>6.8372168010663995E-2</v>
      </c>
    </row>
    <row r="2396" spans="1:17" hidden="1" x14ac:dyDescent="0.3">
      <c r="A2396" t="s">
        <v>4951</v>
      </c>
      <c r="B2396" t="s">
        <v>4952</v>
      </c>
      <c r="C2396" t="str">
        <f>IFERROR(VLOOKUP(Table1[[#This Row],[Ticker]],[1]!Table1[[Symbol]:[Industry]],2,FALSE),"-")</f>
        <v>-</v>
      </c>
      <c r="D2396" t="s">
        <v>162</v>
      </c>
      <c r="E2396">
        <v>185.32191241999999</v>
      </c>
      <c r="F2396">
        <v>162.22</v>
      </c>
      <c r="G2396">
        <v>44.2004762117447</v>
      </c>
      <c r="H2396">
        <v>4.16205525819875</v>
      </c>
      <c r="I2396">
        <v>33.309435690819299</v>
      </c>
      <c r="J2396">
        <v>-9.6342955804941592</v>
      </c>
      <c r="K2396">
        <v>153.17050412985901</v>
      </c>
      <c r="L2396">
        <v>138.18746687602001</v>
      </c>
      <c r="M2396">
        <v>54.842469904702398</v>
      </c>
      <c r="N2396">
        <v>4.1692971286368197</v>
      </c>
      <c r="O2396">
        <v>29.8236962150166</v>
      </c>
      <c r="Q2396">
        <v>8.4609404016660006E-2</v>
      </c>
    </row>
    <row r="2397" spans="1:17" hidden="1" x14ac:dyDescent="0.3">
      <c r="A2397" t="s">
        <v>4953</v>
      </c>
      <c r="B2397" t="s">
        <v>4954</v>
      </c>
      <c r="C2397" t="str">
        <f>IFERROR(VLOOKUP(Table1[[#This Row],[Ticker]],[1]!Table1[[Symbol]:[Industry]],2,FALSE),"-")</f>
        <v>-</v>
      </c>
      <c r="D2397" t="s">
        <v>62</v>
      </c>
      <c r="E2397">
        <v>184.765005</v>
      </c>
      <c r="F2397">
        <v>46.35</v>
      </c>
      <c r="G2397">
        <v>-1.1076551735860301</v>
      </c>
      <c r="H2397">
        <v>-10.8617724625704</v>
      </c>
      <c r="I2397">
        <v>-17.287797624410199</v>
      </c>
      <c r="J2397">
        <v>-4.5941439638510797</v>
      </c>
      <c r="K2397">
        <v>51.590587422901798</v>
      </c>
      <c r="L2397">
        <v>53.3089631284003</v>
      </c>
      <c r="M2397">
        <v>41.948832486459203</v>
      </c>
      <c r="N2397">
        <v>1.03695192629168</v>
      </c>
      <c r="O2397">
        <v>59.439050701186602</v>
      </c>
      <c r="P2397">
        <v>38.954955386324301</v>
      </c>
      <c r="Q2397">
        <v>0.135385009673476</v>
      </c>
    </row>
    <row r="2398" spans="1:17" hidden="1" x14ac:dyDescent="0.3">
      <c r="A2398" t="s">
        <v>4955</v>
      </c>
      <c r="B2398" t="s">
        <v>4956</v>
      </c>
      <c r="C2398" t="str">
        <f>IFERROR(VLOOKUP(Table1[[#This Row],[Ticker]],[1]!Table1[[Symbol]:[Industry]],2,FALSE),"-")</f>
        <v>-</v>
      </c>
      <c r="D2398" t="s">
        <v>278</v>
      </c>
      <c r="E2398">
        <v>184.63910849999999</v>
      </c>
      <c r="F2398">
        <v>207.9</v>
      </c>
      <c r="G2398">
        <v>-13.660323765390601</v>
      </c>
      <c r="H2398">
        <v>0.56102088962048802</v>
      </c>
      <c r="I2398">
        <v>-18.7025117963505</v>
      </c>
      <c r="J2398">
        <v>6.2318505534093998</v>
      </c>
      <c r="K2398">
        <v>193.15618211962899</v>
      </c>
      <c r="L2398">
        <v>197.76190087856901</v>
      </c>
      <c r="M2398">
        <v>71.784857900141006</v>
      </c>
      <c r="N2398">
        <v>2.1936534276648998</v>
      </c>
      <c r="O2398">
        <v>26.7195767195767</v>
      </c>
      <c r="P2398">
        <v>27.820473409160702</v>
      </c>
      <c r="Q2398">
        <v>-2.4576061920280001E-2</v>
      </c>
    </row>
    <row r="2399" spans="1:17" hidden="1" x14ac:dyDescent="0.3">
      <c r="A2399" t="s">
        <v>4957</v>
      </c>
      <c r="B2399" t="s">
        <v>4958</v>
      </c>
      <c r="C2399" t="str">
        <f>IFERROR(VLOOKUP(Table1[[#This Row],[Ticker]],[1]!Table1[[Symbol]:[Industry]],2,FALSE),"-")</f>
        <v>-</v>
      </c>
      <c r="D2399" t="s">
        <v>613</v>
      </c>
      <c r="E2399">
        <v>184.56081235799999</v>
      </c>
      <c r="F2399">
        <v>244.66</v>
      </c>
      <c r="G2399">
        <v>6.4461150438072101</v>
      </c>
      <c r="H2399">
        <v>6.8000227900186898</v>
      </c>
      <c r="I2399">
        <v>-28.735509388263502</v>
      </c>
      <c r="J2399">
        <v>1.93333795960474</v>
      </c>
      <c r="K2399">
        <v>219.72014830925201</v>
      </c>
      <c r="L2399">
        <v>224.809734308782</v>
      </c>
      <c r="M2399">
        <v>83.431078951967393</v>
      </c>
      <c r="N2399">
        <v>1.4469870391525099</v>
      </c>
      <c r="O2399">
        <v>42.646938608681403</v>
      </c>
      <c r="P2399">
        <v>43.117870722433402</v>
      </c>
      <c r="Q2399">
        <v>-2.9965865496675001E-2</v>
      </c>
    </row>
    <row r="2400" spans="1:17" hidden="1" x14ac:dyDescent="0.3">
      <c r="A2400" t="s">
        <v>4959</v>
      </c>
      <c r="B2400" t="s">
        <v>4960</v>
      </c>
      <c r="C2400" t="str">
        <f>IFERROR(VLOOKUP(Table1[[#This Row],[Ticker]],[1]!Table1[[Symbol]:[Industry]],2,FALSE),"-")</f>
        <v>-</v>
      </c>
      <c r="D2400" t="s">
        <v>275</v>
      </c>
      <c r="E2400">
        <v>184.18342591999999</v>
      </c>
      <c r="F2400">
        <v>119.6</v>
      </c>
      <c r="G2400">
        <v>-36.632606495022202</v>
      </c>
      <c r="H2400">
        <v>-8.3496106323166792</v>
      </c>
      <c r="I2400">
        <v>-16.296790282249599</v>
      </c>
      <c r="J2400">
        <v>-1.92127309998254</v>
      </c>
      <c r="K2400">
        <v>126.324900621461</v>
      </c>
      <c r="M2400">
        <v>43.332276245359402</v>
      </c>
      <c r="N2400">
        <v>0.775558166862514</v>
      </c>
      <c r="O2400">
        <v>38.712374581939798</v>
      </c>
      <c r="P2400">
        <v>7.7477477477477299</v>
      </c>
    </row>
    <row r="2401" spans="1:17" hidden="1" x14ac:dyDescent="0.3">
      <c r="A2401" t="s">
        <v>4961</v>
      </c>
      <c r="B2401" t="s">
        <v>4962</v>
      </c>
      <c r="C2401" t="str">
        <f>IFERROR(VLOOKUP(Table1[[#This Row],[Ticker]],[1]!Table1[[Symbol]:[Industry]],2,FALSE),"-")</f>
        <v>-</v>
      </c>
      <c r="D2401" t="s">
        <v>67</v>
      </c>
      <c r="E2401">
        <v>184.06729432</v>
      </c>
      <c r="F2401">
        <v>131.94999999999999</v>
      </c>
      <c r="G2401">
        <v>-56.071307413986197</v>
      </c>
      <c r="H2401">
        <v>4.7330306963322997</v>
      </c>
      <c r="I2401">
        <v>-24.146944508115201</v>
      </c>
      <c r="J2401">
        <v>3.8772581833740398</v>
      </c>
      <c r="K2401">
        <v>126.980072620082</v>
      </c>
      <c r="L2401">
        <v>139.43937921224901</v>
      </c>
      <c r="M2401">
        <v>57.016042899459897</v>
      </c>
      <c r="N2401">
        <v>0.982803837599176</v>
      </c>
      <c r="O2401">
        <v>51.572565365668801</v>
      </c>
      <c r="P2401">
        <v>18.4470377019748</v>
      </c>
      <c r="Q2401">
        <v>3.2226998037E-4</v>
      </c>
    </row>
    <row r="2402" spans="1:17" hidden="1" x14ac:dyDescent="0.3">
      <c r="A2402" t="s">
        <v>4963</v>
      </c>
      <c r="B2402" t="s">
        <v>4964</v>
      </c>
      <c r="C2402" t="str">
        <f>IFERROR(VLOOKUP(Table1[[#This Row],[Ticker]],[1]!Table1[[Symbol]:[Industry]],2,FALSE),"-")</f>
        <v>-</v>
      </c>
      <c r="D2402" t="s">
        <v>1283</v>
      </c>
      <c r="E2402">
        <v>183.70820789999999</v>
      </c>
      <c r="F2402">
        <v>122.07</v>
      </c>
      <c r="G2402">
        <v>-19.195940952537999</v>
      </c>
      <c r="H2402">
        <v>-3.8977145147168</v>
      </c>
      <c r="I2402">
        <v>-6.33219301347801</v>
      </c>
      <c r="J2402">
        <v>-1.7497451483583599</v>
      </c>
      <c r="K2402">
        <v>121.088427430319</v>
      </c>
      <c r="L2402">
        <v>118.41527503757401</v>
      </c>
      <c r="M2402">
        <v>62.4894939835931</v>
      </c>
      <c r="N2402">
        <v>0.23605894733170099</v>
      </c>
      <c r="O2402">
        <v>2.2364217252396101</v>
      </c>
      <c r="P2402">
        <v>10.570652173913</v>
      </c>
    </row>
    <row r="2403" spans="1:17" hidden="1" x14ac:dyDescent="0.3">
      <c r="A2403" t="s">
        <v>4965</v>
      </c>
      <c r="B2403" t="s">
        <v>4966</v>
      </c>
      <c r="C2403" t="str">
        <f>IFERROR(VLOOKUP(Table1[[#This Row],[Ticker]],[1]!Table1[[Symbol]:[Industry]],2,FALSE),"-")</f>
        <v>-</v>
      </c>
      <c r="D2403" t="s">
        <v>1549</v>
      </c>
      <c r="E2403">
        <v>183.24359999999999</v>
      </c>
      <c r="F2403">
        <v>178.6</v>
      </c>
      <c r="G2403">
        <v>-41.509799477478303</v>
      </c>
      <c r="H2403">
        <v>4.9643549747703402</v>
      </c>
      <c r="I2403">
        <v>-25.200467385455401</v>
      </c>
      <c r="J2403">
        <v>5.5739518575726201</v>
      </c>
      <c r="K2403">
        <v>160.18399829983801</v>
      </c>
      <c r="M2403">
        <v>67.784575836377797</v>
      </c>
      <c r="N2403">
        <v>1.3999247554552201</v>
      </c>
      <c r="O2403">
        <v>17.581187010078299</v>
      </c>
      <c r="P2403">
        <v>53.965517241379303</v>
      </c>
    </row>
    <row r="2404" spans="1:17" hidden="1" x14ac:dyDescent="0.3">
      <c r="A2404" t="s">
        <v>4967</v>
      </c>
      <c r="B2404" t="s">
        <v>4968</v>
      </c>
      <c r="C2404" t="str">
        <f>IFERROR(VLOOKUP(Table1[[#This Row],[Ticker]],[1]!Table1[[Symbol]:[Industry]],2,FALSE),"-")</f>
        <v>-</v>
      </c>
      <c r="E2404">
        <v>183.16120570999999</v>
      </c>
      <c r="F2404">
        <v>2.35</v>
      </c>
      <c r="G2404">
        <v>-30.639051178158599</v>
      </c>
      <c r="H2404">
        <v>-12.659168118677499</v>
      </c>
      <c r="I2404">
        <v>12.7885627815851</v>
      </c>
      <c r="J2404">
        <v>-3.9071140610809501</v>
      </c>
      <c r="K2404">
        <v>2.3877929342046098</v>
      </c>
      <c r="L2404">
        <v>2.29220196873213</v>
      </c>
      <c r="M2404">
        <v>56.5207720439399</v>
      </c>
      <c r="N2404">
        <v>0.84525231904291798</v>
      </c>
      <c r="O2404">
        <v>45.531914893617</v>
      </c>
      <c r="P2404">
        <v>51.612903225806399</v>
      </c>
      <c r="Q2404">
        <v>-7.4246981996513001E-2</v>
      </c>
    </row>
    <row r="2405" spans="1:17" hidden="1" x14ac:dyDescent="0.3">
      <c r="A2405" t="s">
        <v>4969</v>
      </c>
      <c r="B2405" t="s">
        <v>4970</v>
      </c>
      <c r="C2405" t="str">
        <f>IFERROR(VLOOKUP(Table1[[#This Row],[Ticker]],[1]!Table1[[Symbol]:[Industry]],2,FALSE),"-")</f>
        <v>-</v>
      </c>
      <c r="D2405" t="s">
        <v>62</v>
      </c>
      <c r="E2405">
        <v>182.80875</v>
      </c>
      <c r="F2405">
        <v>178.35</v>
      </c>
      <c r="G2405">
        <v>-26.976178994109102</v>
      </c>
      <c r="H2405">
        <v>-16.1927773665725</v>
      </c>
      <c r="I2405">
        <v>-15.1787900578079</v>
      </c>
      <c r="J2405">
        <v>-3.0884857183485499</v>
      </c>
      <c r="K2405">
        <v>185.144631097043</v>
      </c>
      <c r="L2405">
        <v>182.155255453206</v>
      </c>
      <c r="M2405">
        <v>47.511518111352302</v>
      </c>
      <c r="N2405">
        <v>0.417766215227733</v>
      </c>
      <c r="O2405">
        <v>28.959910288758</v>
      </c>
      <c r="P2405">
        <v>20.020188425302798</v>
      </c>
      <c r="Q2405">
        <v>-4.0431525982087997E-2</v>
      </c>
    </row>
    <row r="2406" spans="1:17" hidden="1" x14ac:dyDescent="0.3">
      <c r="A2406" t="s">
        <v>4971</v>
      </c>
      <c r="B2406" t="s">
        <v>4972</v>
      </c>
      <c r="C2406" t="str">
        <f>IFERROR(VLOOKUP(Table1[[#This Row],[Ticker]],[1]!Table1[[Symbol]:[Industry]],2,FALSE),"-")</f>
        <v>-</v>
      </c>
      <c r="E2406">
        <v>182.7225675</v>
      </c>
      <c r="F2406">
        <v>247.5</v>
      </c>
      <c r="G2406">
        <v>144.37854206603501</v>
      </c>
      <c r="H2406">
        <v>13.238791064995899</v>
      </c>
      <c r="I2406">
        <v>-19.804088625656199</v>
      </c>
      <c r="J2406">
        <v>-5.1781478170723902</v>
      </c>
      <c r="K2406">
        <v>236.70787844395099</v>
      </c>
      <c r="M2406">
        <v>51.313087468318201</v>
      </c>
      <c r="N2406">
        <v>1.4469860896445099</v>
      </c>
      <c r="O2406">
        <v>42.8888888888888</v>
      </c>
      <c r="P2406">
        <v>187.456445993031</v>
      </c>
    </row>
    <row r="2407" spans="1:17" hidden="1" x14ac:dyDescent="0.3">
      <c r="A2407" t="s">
        <v>4973</v>
      </c>
      <c r="B2407" t="s">
        <v>4974</v>
      </c>
      <c r="C2407" t="str">
        <f>IFERROR(VLOOKUP(Table1[[#This Row],[Ticker]],[1]!Table1[[Symbol]:[Industry]],2,FALSE),"-")</f>
        <v>-</v>
      </c>
      <c r="E2407">
        <v>182.40288819099999</v>
      </c>
      <c r="F2407">
        <v>12.23</v>
      </c>
      <c r="G2407">
        <v>67.372293934966507</v>
      </c>
      <c r="H2407">
        <v>7.2521007366906796</v>
      </c>
      <c r="I2407">
        <v>-15.0729891568099</v>
      </c>
      <c r="J2407">
        <v>-7.7691785478816104</v>
      </c>
      <c r="K2407">
        <v>11.6905207940625</v>
      </c>
      <c r="L2407">
        <v>11.485859805156601</v>
      </c>
      <c r="M2407">
        <v>46.421831389285302</v>
      </c>
      <c r="N2407">
        <v>1.6124112847408201</v>
      </c>
      <c r="O2407">
        <v>43.172526573998297</v>
      </c>
      <c r="P2407">
        <v>112.695652173913</v>
      </c>
      <c r="Q2407">
        <v>9.5249627311271998E-2</v>
      </c>
    </row>
    <row r="2408" spans="1:17" hidden="1" x14ac:dyDescent="0.3">
      <c r="A2408" t="s">
        <v>4975</v>
      </c>
      <c r="B2408" t="s">
        <v>4976</v>
      </c>
      <c r="C2408" t="str">
        <f>IFERROR(VLOOKUP(Table1[[#This Row],[Ticker]],[1]!Table1[[Symbol]:[Industry]],2,FALSE),"-")</f>
        <v>-</v>
      </c>
      <c r="D2408" t="s">
        <v>381</v>
      </c>
      <c r="E2408">
        <v>182.116401</v>
      </c>
      <c r="F2408">
        <v>26.06</v>
      </c>
      <c r="G2408">
        <v>-68.838703131963399</v>
      </c>
      <c r="H2408">
        <v>-12.5587322784903</v>
      </c>
      <c r="I2408">
        <v>-46.9341894457081</v>
      </c>
      <c r="J2408">
        <v>-7.0978145007135902</v>
      </c>
      <c r="K2408">
        <v>28.498294029764399</v>
      </c>
      <c r="L2408">
        <v>36.086859169068703</v>
      </c>
      <c r="M2408">
        <v>35.6315002913881</v>
      </c>
      <c r="N2408">
        <v>0.86155012474970705</v>
      </c>
      <c r="O2408">
        <v>124.481964696853</v>
      </c>
      <c r="P2408">
        <v>20.9842154131847</v>
      </c>
      <c r="Q2408">
        <v>9.7783944022683006E-2</v>
      </c>
    </row>
    <row r="2409" spans="1:17" hidden="1" x14ac:dyDescent="0.3">
      <c r="A2409" t="s">
        <v>4977</v>
      </c>
      <c r="B2409" t="s">
        <v>4978</v>
      </c>
      <c r="C2409" t="str">
        <f>IFERROR(VLOOKUP(Table1[[#This Row],[Ticker]],[1]!Table1[[Symbol]:[Industry]],2,FALSE),"-")</f>
        <v>-</v>
      </c>
      <c r="D2409" t="s">
        <v>46</v>
      </c>
      <c r="E2409">
        <v>181.70383774999999</v>
      </c>
      <c r="F2409">
        <v>17.649999999999999</v>
      </c>
      <c r="G2409">
        <v>-73.072570040248905</v>
      </c>
      <c r="H2409">
        <v>-26.806720945117799</v>
      </c>
      <c r="I2409">
        <v>-45.949361478611799</v>
      </c>
      <c r="J2409">
        <v>-6.24407058282008</v>
      </c>
      <c r="K2409">
        <v>20.044839487082999</v>
      </c>
      <c r="L2409">
        <v>23.239992971218101</v>
      </c>
      <c r="M2409">
        <v>41.088700233344397</v>
      </c>
      <c r="N2409">
        <v>0.28899364623898299</v>
      </c>
      <c r="O2409">
        <v>108.215297450424</v>
      </c>
      <c r="P2409">
        <v>11.3564668769716</v>
      </c>
      <c r="Q2409">
        <v>0.249631378775723</v>
      </c>
    </row>
    <row r="2410" spans="1:17" hidden="1" x14ac:dyDescent="0.3">
      <c r="A2410" t="s">
        <v>4979</v>
      </c>
      <c r="B2410" t="s">
        <v>4980</v>
      </c>
      <c r="C2410" t="str">
        <f>IFERROR(VLOOKUP(Table1[[#This Row],[Ticker]],[1]!Table1[[Symbol]:[Industry]],2,FALSE),"-")</f>
        <v>-</v>
      </c>
      <c r="D2410" t="s">
        <v>46</v>
      </c>
      <c r="E2410">
        <v>181.417964442</v>
      </c>
      <c r="F2410">
        <v>116.46</v>
      </c>
      <c r="G2410">
        <v>106.129894162215</v>
      </c>
      <c r="H2410">
        <v>-2.9576375064326599</v>
      </c>
      <c r="I2410">
        <v>83.851913566925404</v>
      </c>
      <c r="J2410">
        <v>6.0595045253604303</v>
      </c>
      <c r="K2410">
        <v>106.02133490081199</v>
      </c>
      <c r="L2410">
        <v>88.502791756023996</v>
      </c>
      <c r="M2410">
        <v>84.197839552153297</v>
      </c>
      <c r="N2410">
        <v>0.71725077540945903</v>
      </c>
      <c r="O2410">
        <v>21.6297441181521</v>
      </c>
      <c r="P2410">
        <v>141.61825726141001</v>
      </c>
      <c r="Q2410">
        <v>4.0272565104584997E-2</v>
      </c>
    </row>
    <row r="2411" spans="1:17" hidden="1" x14ac:dyDescent="0.3">
      <c r="A2411" t="s">
        <v>4981</v>
      </c>
      <c r="B2411" t="s">
        <v>4982</v>
      </c>
      <c r="C2411" t="str">
        <f>IFERROR(VLOOKUP(Table1[[#This Row],[Ticker]],[1]!Table1[[Symbol]:[Industry]],2,FALSE),"-")</f>
        <v>-</v>
      </c>
      <c r="D2411" t="s">
        <v>126</v>
      </c>
      <c r="E2411">
        <v>181.36376999999999</v>
      </c>
      <c r="F2411">
        <v>167.65</v>
      </c>
      <c r="G2411">
        <v>-34.945396667173803</v>
      </c>
      <c r="H2411">
        <v>3.4830306963323001</v>
      </c>
      <c r="I2411">
        <v>-10.038881412154</v>
      </c>
      <c r="J2411">
        <v>-5.7271110660227897</v>
      </c>
      <c r="K2411">
        <v>157.90198520535199</v>
      </c>
      <c r="L2411">
        <v>151.91340156963301</v>
      </c>
      <c r="M2411">
        <v>57.267248605123399</v>
      </c>
      <c r="N2411">
        <v>2.2768634634352498</v>
      </c>
      <c r="O2411">
        <v>19.445272889949301</v>
      </c>
      <c r="P2411">
        <v>39.7083333333333</v>
      </c>
      <c r="Q2411">
        <v>0.10158568259886</v>
      </c>
    </row>
    <row r="2412" spans="1:17" hidden="1" x14ac:dyDescent="0.3">
      <c r="A2412" t="s">
        <v>4983</v>
      </c>
      <c r="B2412" t="s">
        <v>4984</v>
      </c>
      <c r="C2412" t="str">
        <f>IFERROR(VLOOKUP(Table1[[#This Row],[Ticker]],[1]!Table1[[Symbol]:[Industry]],2,FALSE),"-")</f>
        <v>-</v>
      </c>
      <c r="D2412" t="s">
        <v>169</v>
      </c>
      <c r="E2412">
        <v>181.33271635</v>
      </c>
      <c r="F2412">
        <v>27.67</v>
      </c>
      <c r="G2412">
        <v>-3.03063281081165</v>
      </c>
      <c r="H2412">
        <v>2.2943775019052999</v>
      </c>
      <c r="I2412">
        <v>2.4606712044000298</v>
      </c>
      <c r="J2412">
        <v>-7.8186685578051804</v>
      </c>
      <c r="K2412">
        <v>27.4215901337685</v>
      </c>
      <c r="L2412">
        <v>27.209531542259001</v>
      </c>
      <c r="M2412">
        <v>44.8636075439167</v>
      </c>
      <c r="N2412">
        <v>1.4864962447868</v>
      </c>
      <c r="O2412">
        <v>66.245030719190396</v>
      </c>
      <c r="P2412">
        <v>26.926605504587101</v>
      </c>
      <c r="Q2412">
        <v>2.6966460530658001E-2</v>
      </c>
    </row>
    <row r="2413" spans="1:17" hidden="1" x14ac:dyDescent="0.3">
      <c r="A2413" t="s">
        <v>4985</v>
      </c>
      <c r="B2413" t="s">
        <v>4986</v>
      </c>
      <c r="C2413" t="str">
        <f>IFERROR(VLOOKUP(Table1[[#This Row],[Ticker]],[1]!Table1[[Symbol]:[Industry]],2,FALSE),"-")</f>
        <v>-</v>
      </c>
      <c r="D2413" t="s">
        <v>49</v>
      </c>
      <c r="E2413">
        <v>181.18711610999901</v>
      </c>
      <c r="F2413">
        <v>1.43</v>
      </c>
      <c r="G2413">
        <v>-35.5523116167411</v>
      </c>
      <c r="H2413">
        <v>-12.0469232207183</v>
      </c>
      <c r="I2413">
        <v>-34.190678243965102</v>
      </c>
      <c r="J2413">
        <v>-2.8624280707427801</v>
      </c>
      <c r="K2413">
        <v>1.4871594034390201</v>
      </c>
      <c r="L2413">
        <v>1.7234628379636301</v>
      </c>
      <c r="M2413">
        <v>47.931107943178397</v>
      </c>
      <c r="N2413">
        <v>1.19701034602539</v>
      </c>
      <c r="O2413">
        <v>107.692307692307</v>
      </c>
      <c r="P2413">
        <v>9.9999999999999805</v>
      </c>
      <c r="Q2413">
        <v>5.404203605308E-2</v>
      </c>
    </row>
    <row r="2414" spans="1:17" hidden="1" x14ac:dyDescent="0.3">
      <c r="A2414" t="s">
        <v>4987</v>
      </c>
      <c r="B2414" t="s">
        <v>4988</v>
      </c>
      <c r="C2414" t="str">
        <f>IFERROR(VLOOKUP(Table1[[#This Row],[Ticker]],[1]!Table1[[Symbol]:[Industry]],2,FALSE),"-")</f>
        <v>-</v>
      </c>
      <c r="D2414" t="s">
        <v>278</v>
      </c>
      <c r="E2414">
        <v>180.830805</v>
      </c>
      <c r="F2414">
        <v>75.5</v>
      </c>
      <c r="G2414">
        <v>-56.161148128826902</v>
      </c>
      <c r="H2414">
        <v>-11.6113831510319</v>
      </c>
      <c r="I2414">
        <v>-31.7249455074374</v>
      </c>
      <c r="J2414">
        <v>-12.1679836262983</v>
      </c>
      <c r="K2414">
        <v>79.276052370543098</v>
      </c>
      <c r="L2414">
        <v>87.153932863627404</v>
      </c>
      <c r="M2414">
        <v>41.010716247872203</v>
      </c>
      <c r="N2414">
        <v>1.01641079936474</v>
      </c>
      <c r="O2414">
        <v>56.225165562913901</v>
      </c>
      <c r="P2414">
        <v>12.6025354213273</v>
      </c>
    </row>
    <row r="2415" spans="1:17" hidden="1" x14ac:dyDescent="0.3">
      <c r="A2415" t="s">
        <v>4989</v>
      </c>
      <c r="B2415" t="s">
        <v>4990</v>
      </c>
      <c r="C2415" t="str">
        <f>IFERROR(VLOOKUP(Table1[[#This Row],[Ticker]],[1]!Table1[[Symbol]:[Industry]],2,FALSE),"-")</f>
        <v>-</v>
      </c>
      <c r="D2415" t="s">
        <v>1152</v>
      </c>
      <c r="E2415">
        <v>180.625484</v>
      </c>
      <c r="F2415">
        <v>106</v>
      </c>
      <c r="G2415">
        <v>215.37806534587</v>
      </c>
      <c r="H2415">
        <v>-16.201137207568301</v>
      </c>
      <c r="I2415">
        <v>41.9414325906153</v>
      </c>
      <c r="J2415">
        <v>-5.3643306582618102</v>
      </c>
      <c r="K2415">
        <v>107.073592041515</v>
      </c>
      <c r="L2415">
        <v>83.651376975780394</v>
      </c>
      <c r="M2415">
        <v>43.498127839884397</v>
      </c>
      <c r="N2415">
        <v>1.0125968992248</v>
      </c>
      <c r="O2415">
        <v>21.698113207547099</v>
      </c>
      <c r="P2415">
        <v>265.51724137931001</v>
      </c>
    </row>
    <row r="2416" spans="1:17" hidden="1" x14ac:dyDescent="0.3">
      <c r="A2416" t="s">
        <v>4991</v>
      </c>
      <c r="B2416" t="s">
        <v>4992</v>
      </c>
      <c r="C2416" t="str">
        <f>IFERROR(VLOOKUP(Table1[[#This Row],[Ticker]],[1]!Table1[[Symbol]:[Industry]],2,FALSE),"-")</f>
        <v>-</v>
      </c>
      <c r="D2416" t="s">
        <v>1657</v>
      </c>
      <c r="E2416">
        <v>180.49378477499999</v>
      </c>
      <c r="F2416">
        <v>389.25</v>
      </c>
      <c r="G2416">
        <v>-42.757633810350299</v>
      </c>
      <c r="H2416">
        <v>0.42926725547209399</v>
      </c>
      <c r="I2416">
        <v>-15.030376061254501</v>
      </c>
      <c r="J2416">
        <v>-0.88593234424706102</v>
      </c>
      <c r="K2416">
        <v>390.40226154149798</v>
      </c>
      <c r="L2416">
        <v>410.90947227303201</v>
      </c>
      <c r="M2416">
        <v>48.663677219607102</v>
      </c>
      <c r="N2416">
        <v>1.5960370214556101</v>
      </c>
      <c r="O2416">
        <v>41.297366730892698</v>
      </c>
      <c r="P2416">
        <v>8.125</v>
      </c>
      <c r="Q2416">
        <v>-0.16145253884744101</v>
      </c>
    </row>
    <row r="2417" spans="1:17" hidden="1" x14ac:dyDescent="0.3">
      <c r="A2417" t="s">
        <v>4993</v>
      </c>
      <c r="B2417" t="s">
        <v>4994</v>
      </c>
      <c r="C2417" t="str">
        <f>IFERROR(VLOOKUP(Table1[[#This Row],[Ticker]],[1]!Table1[[Symbol]:[Industry]],2,FALSE),"-")</f>
        <v>-</v>
      </c>
      <c r="D2417" t="s">
        <v>80</v>
      </c>
      <c r="E2417">
        <v>180.36120148499899</v>
      </c>
      <c r="F2417">
        <v>224.85</v>
      </c>
      <c r="G2417">
        <v>1766.1193491516699</v>
      </c>
      <c r="H2417">
        <v>16.5225381633946</v>
      </c>
      <c r="I2417">
        <v>170.11350957689999</v>
      </c>
      <c r="J2417">
        <v>8.1673517090369696</v>
      </c>
      <c r="K2417">
        <v>189.15373944996401</v>
      </c>
      <c r="M2417">
        <v>92.714875313656407</v>
      </c>
      <c r="N2417">
        <v>1.4937853738456901</v>
      </c>
      <c r="O2417">
        <v>4.5141205247943104</v>
      </c>
      <c r="P2417">
        <v>1886.3074204946899</v>
      </c>
    </row>
    <row r="2418" spans="1:17" hidden="1" x14ac:dyDescent="0.3">
      <c r="A2418" t="s">
        <v>4995</v>
      </c>
      <c r="B2418" t="s">
        <v>4996</v>
      </c>
      <c r="C2418" t="str">
        <f>IFERROR(VLOOKUP(Table1[[#This Row],[Ticker]],[1]!Table1[[Symbol]:[Industry]],2,FALSE),"-")</f>
        <v>-</v>
      </c>
      <c r="D2418" t="s">
        <v>278</v>
      </c>
      <c r="E2418">
        <v>180.00544253999999</v>
      </c>
      <c r="F2418">
        <v>18.62</v>
      </c>
      <c r="G2418">
        <v>150.114201088572</v>
      </c>
      <c r="H2418">
        <v>50.030431738732602</v>
      </c>
      <c r="I2418">
        <v>96.640802455814395</v>
      </c>
      <c r="J2418">
        <v>25.000475155063601</v>
      </c>
      <c r="K2418">
        <v>12.870752136201</v>
      </c>
      <c r="L2418">
        <v>10.5391007169787</v>
      </c>
      <c r="M2418">
        <v>91.0319636927197</v>
      </c>
      <c r="N2418">
        <v>1.9244839056029599</v>
      </c>
      <c r="O2418">
        <v>0</v>
      </c>
      <c r="P2418">
        <v>244.81481481481401</v>
      </c>
    </row>
    <row r="2419" spans="1:17" hidden="1" x14ac:dyDescent="0.3">
      <c r="A2419" t="s">
        <v>4997</v>
      </c>
      <c r="B2419" t="s">
        <v>4998</v>
      </c>
      <c r="C2419" t="str">
        <f>IFERROR(VLOOKUP(Table1[[#This Row],[Ticker]],[1]!Table1[[Symbol]:[Industry]],2,FALSE),"-")</f>
        <v>-</v>
      </c>
      <c r="D2419" t="s">
        <v>983</v>
      </c>
      <c r="E2419">
        <v>179.87192529000001</v>
      </c>
      <c r="F2419">
        <v>178.45</v>
      </c>
      <c r="G2419">
        <v>109.595521110885</v>
      </c>
      <c r="H2419">
        <v>21.9976036809513</v>
      </c>
      <c r="I2419">
        <v>71.3804122946608</v>
      </c>
      <c r="J2419">
        <v>-0.38226934058405698</v>
      </c>
      <c r="K2419">
        <v>142.76801658277901</v>
      </c>
      <c r="L2419">
        <v>115.396645875796</v>
      </c>
      <c r="M2419">
        <v>74.4485773380475</v>
      </c>
      <c r="N2419">
        <v>1.4876748830048301</v>
      </c>
      <c r="O2419">
        <v>1.0647240123283701</v>
      </c>
      <c r="P2419">
        <v>144.45205479452</v>
      </c>
      <c r="Q2419">
        <v>3.7198580425117998E-2</v>
      </c>
    </row>
    <row r="2420" spans="1:17" hidden="1" x14ac:dyDescent="0.3">
      <c r="A2420" t="s">
        <v>4999</v>
      </c>
      <c r="B2420" t="s">
        <v>5000</v>
      </c>
      <c r="C2420" t="str">
        <f>IFERROR(VLOOKUP(Table1[[#This Row],[Ticker]],[1]!Table1[[Symbol]:[Industry]],2,FALSE),"-")</f>
        <v>-</v>
      </c>
      <c r="D2420" t="s">
        <v>5001</v>
      </c>
      <c r="E2420">
        <v>179.82900768499999</v>
      </c>
      <c r="F2420">
        <v>76.849999999999994</v>
      </c>
      <c r="G2420">
        <v>-53.3669423346212</v>
      </c>
      <c r="H2420">
        <v>-19.0560484567158</v>
      </c>
      <c r="I2420">
        <v>-40.542871013573297</v>
      </c>
      <c r="J2420">
        <v>-3.4970975503489701</v>
      </c>
      <c r="K2420">
        <v>86.647370949853496</v>
      </c>
      <c r="M2420">
        <v>25.0152815012367</v>
      </c>
      <c r="N2420">
        <v>0.73572905894519103</v>
      </c>
      <c r="O2420">
        <v>97.787898503578404</v>
      </c>
      <c r="P2420">
        <v>8.6219081272084601</v>
      </c>
    </row>
    <row r="2421" spans="1:17" hidden="1" x14ac:dyDescent="0.3">
      <c r="A2421" t="s">
        <v>5002</v>
      </c>
      <c r="B2421" t="s">
        <v>5003</v>
      </c>
      <c r="C2421" t="str">
        <f>IFERROR(VLOOKUP(Table1[[#This Row],[Ticker]],[1]!Table1[[Symbol]:[Industry]],2,FALSE),"-")</f>
        <v>-</v>
      </c>
      <c r="D2421" t="s">
        <v>480</v>
      </c>
      <c r="E2421">
        <v>179.19102471599999</v>
      </c>
      <c r="F2421">
        <v>61.79</v>
      </c>
      <c r="G2421">
        <v>-37.394359362038202</v>
      </c>
      <c r="H2421">
        <v>-0.96615758112921801</v>
      </c>
      <c r="I2421">
        <v>-21.277604071663401</v>
      </c>
      <c r="J2421">
        <v>0.79414003831803404</v>
      </c>
      <c r="K2421">
        <v>60.548940460588099</v>
      </c>
      <c r="L2421">
        <v>63.525586992874302</v>
      </c>
      <c r="M2421">
        <v>55.441147309249999</v>
      </c>
      <c r="N2421">
        <v>1.32029051336645</v>
      </c>
      <c r="O2421">
        <v>30.522738307169401</v>
      </c>
      <c r="P2421">
        <v>18.1453154875717</v>
      </c>
      <c r="Q2421">
        <v>2.584959924958E-2</v>
      </c>
    </row>
    <row r="2422" spans="1:17" hidden="1" x14ac:dyDescent="0.3">
      <c r="A2422" t="s">
        <v>5004</v>
      </c>
      <c r="B2422" t="s">
        <v>5005</v>
      </c>
      <c r="C2422" t="str">
        <f>IFERROR(VLOOKUP(Table1[[#This Row],[Ticker]],[1]!Table1[[Symbol]:[Industry]],2,FALSE),"-")</f>
        <v>-</v>
      </c>
      <c r="D2422" t="s">
        <v>80</v>
      </c>
      <c r="E2422">
        <v>178.985306592</v>
      </c>
      <c r="F2422">
        <v>230.24</v>
      </c>
      <c r="G2422">
        <v>-19.767066020459101</v>
      </c>
      <c r="H2422">
        <v>5.8556090296399397</v>
      </c>
      <c r="I2422">
        <v>-18.864875478519998</v>
      </c>
      <c r="J2422">
        <v>-1.2670043009447001</v>
      </c>
      <c r="K2422">
        <v>219.02660565111299</v>
      </c>
      <c r="L2422">
        <v>220.54212453412899</v>
      </c>
      <c r="M2422">
        <v>63.391300413751203</v>
      </c>
      <c r="N2422">
        <v>1.80799195333608</v>
      </c>
      <c r="O2422">
        <v>20.830437804030499</v>
      </c>
      <c r="P2422">
        <v>24.118598382749301</v>
      </c>
      <c r="Q2422">
        <v>-6.7101547505745998E-2</v>
      </c>
    </row>
    <row r="2423" spans="1:17" hidden="1" x14ac:dyDescent="0.3">
      <c r="A2423" t="s">
        <v>5006</v>
      </c>
      <c r="B2423" t="s">
        <v>5007</v>
      </c>
      <c r="C2423" t="str">
        <f>IFERROR(VLOOKUP(Table1[[#This Row],[Ticker]],[1]!Table1[[Symbol]:[Industry]],2,FALSE),"-")</f>
        <v>-</v>
      </c>
      <c r="D2423" t="s">
        <v>1489</v>
      </c>
      <c r="E2423">
        <v>178.66655394</v>
      </c>
      <c r="F2423">
        <v>171.8</v>
      </c>
      <c r="G2423">
        <v>34.379349624785497</v>
      </c>
      <c r="H2423">
        <v>-12.4532420480898</v>
      </c>
      <c r="I2423">
        <v>-18.865107709670198</v>
      </c>
      <c r="J2423">
        <v>1.9637529006477601</v>
      </c>
      <c r="K2423">
        <v>168.98664154925501</v>
      </c>
      <c r="L2423">
        <v>164.82660806528401</v>
      </c>
      <c r="M2423">
        <v>58.2806233791461</v>
      </c>
      <c r="N2423">
        <v>1.6629084195345101</v>
      </c>
      <c r="O2423">
        <v>44.848661233992999</v>
      </c>
      <c r="P2423">
        <v>71.457085828343295</v>
      </c>
      <c r="Q2423">
        <v>4.2041395194378002E-2</v>
      </c>
    </row>
    <row r="2424" spans="1:17" hidden="1" x14ac:dyDescent="0.3">
      <c r="A2424" t="s">
        <v>5008</v>
      </c>
      <c r="B2424" t="s">
        <v>5009</v>
      </c>
      <c r="C2424" t="str">
        <f>IFERROR(VLOOKUP(Table1[[#This Row],[Ticker]],[1]!Table1[[Symbol]:[Industry]],2,FALSE),"-")</f>
        <v>-</v>
      </c>
      <c r="D2424" t="s">
        <v>62</v>
      </c>
      <c r="E2424">
        <v>178.53436024499999</v>
      </c>
      <c r="F2424">
        <v>75.47</v>
      </c>
      <c r="G2424">
        <v>-52.166092748852897</v>
      </c>
      <c r="H2424">
        <v>-16.583410723853</v>
      </c>
      <c r="I2424">
        <v>-29.271691583289101</v>
      </c>
      <c r="J2424">
        <v>0.862733097251143</v>
      </c>
      <c r="K2424">
        <v>89.203579776815104</v>
      </c>
      <c r="L2424">
        <v>92.1823683182092</v>
      </c>
      <c r="M2424">
        <v>2.4055685659780699</v>
      </c>
      <c r="N2424">
        <v>1.5947108635602001</v>
      </c>
      <c r="O2424">
        <v>57.678547767324702</v>
      </c>
      <c r="P2424">
        <v>3.0307167235494799</v>
      </c>
      <c r="Q2424">
        <v>-7.4852694393653996E-2</v>
      </c>
    </row>
    <row r="2425" spans="1:17" hidden="1" x14ac:dyDescent="0.3">
      <c r="A2425" t="s">
        <v>5010</v>
      </c>
      <c r="B2425" t="s">
        <v>5011</v>
      </c>
      <c r="C2425" t="str">
        <f>IFERROR(VLOOKUP(Table1[[#This Row],[Ticker]],[1]!Table1[[Symbol]:[Industry]],2,FALSE),"-")</f>
        <v>-</v>
      </c>
      <c r="D2425" t="s">
        <v>62</v>
      </c>
      <c r="E2425">
        <v>177.96139479999999</v>
      </c>
      <c r="F2425">
        <v>84.58</v>
      </c>
      <c r="G2425">
        <v>-8.1809314712135492</v>
      </c>
      <c r="H2425">
        <v>-12.339823322257001</v>
      </c>
      <c r="I2425">
        <v>-29.1550854743017</v>
      </c>
      <c r="J2425">
        <v>-2.8135235324016201</v>
      </c>
      <c r="K2425">
        <v>88.110090440734893</v>
      </c>
      <c r="L2425">
        <v>88.166033818703298</v>
      </c>
      <c r="M2425">
        <v>41.501399467131399</v>
      </c>
      <c r="N2425">
        <v>0.98130813666946004</v>
      </c>
      <c r="O2425">
        <v>35.965949397020502</v>
      </c>
      <c r="P2425">
        <v>27.571644042232201</v>
      </c>
      <c r="Q2425">
        <v>3.2855871777385998E-2</v>
      </c>
    </row>
    <row r="2426" spans="1:17" hidden="1" x14ac:dyDescent="0.3">
      <c r="A2426" t="s">
        <v>5012</v>
      </c>
      <c r="B2426" t="s">
        <v>5013</v>
      </c>
      <c r="C2426" t="str">
        <f>IFERROR(VLOOKUP(Table1[[#This Row],[Ticker]],[1]!Table1[[Symbol]:[Industry]],2,FALSE),"-")</f>
        <v>-</v>
      </c>
      <c r="D2426" t="s">
        <v>613</v>
      </c>
      <c r="E2426">
        <v>177.40735438199999</v>
      </c>
      <c r="F2426">
        <v>13.11</v>
      </c>
      <c r="G2426">
        <v>-38.452579815419902</v>
      </c>
      <c r="H2426">
        <v>-5.1348353086304597</v>
      </c>
      <c r="I2426">
        <v>-4.6925308775189496</v>
      </c>
      <c r="J2426">
        <v>-11.086522952140999</v>
      </c>
      <c r="K2426">
        <v>13.2464364916235</v>
      </c>
      <c r="L2426">
        <v>13.363488002561599</v>
      </c>
      <c r="M2426">
        <v>49.302902827794597</v>
      </c>
      <c r="N2426">
        <v>1.4277466307323301</v>
      </c>
      <c r="O2426">
        <v>47.9786422578184</v>
      </c>
      <c r="P2426">
        <v>25.4545454545454</v>
      </c>
      <c r="Q2426">
        <v>-2.2085638433291001E-2</v>
      </c>
    </row>
    <row r="2427" spans="1:17" hidden="1" x14ac:dyDescent="0.3">
      <c r="A2427" t="s">
        <v>5014</v>
      </c>
      <c r="B2427" t="s">
        <v>5015</v>
      </c>
      <c r="C2427" t="str">
        <f>IFERROR(VLOOKUP(Table1[[#This Row],[Ticker]],[1]!Table1[[Symbol]:[Industry]],2,FALSE),"-")</f>
        <v>-</v>
      </c>
      <c r="D2427" t="s">
        <v>1489</v>
      </c>
      <c r="E2427">
        <v>176.86510939999999</v>
      </c>
      <c r="F2427">
        <v>1918</v>
      </c>
      <c r="G2427">
        <v>-54.990254345992902</v>
      </c>
      <c r="H2427">
        <v>-17.179066077861201</v>
      </c>
      <c r="I2427">
        <v>-29.215533992169501</v>
      </c>
      <c r="J2427">
        <v>-5.6560068297788604</v>
      </c>
      <c r="K2427">
        <v>2041.5850726665601</v>
      </c>
      <c r="L2427">
        <v>2184.3869628350199</v>
      </c>
      <c r="M2427">
        <v>39.434241981434198</v>
      </c>
      <c r="N2427">
        <v>2.5803194032705301</v>
      </c>
      <c r="O2427">
        <v>44.1605839416058</v>
      </c>
      <c r="P2427">
        <v>2.5668449197860901</v>
      </c>
      <c r="Q2427">
        <v>2.4617098223943E-2</v>
      </c>
    </row>
    <row r="2428" spans="1:17" hidden="1" x14ac:dyDescent="0.3">
      <c r="A2428" t="s">
        <v>5016</v>
      </c>
      <c r="B2428" t="s">
        <v>5017</v>
      </c>
      <c r="C2428" t="str">
        <f>IFERROR(VLOOKUP(Table1[[#This Row],[Ticker]],[1]!Table1[[Symbol]:[Industry]],2,FALSE),"-")</f>
        <v>-</v>
      </c>
      <c r="D2428" t="s">
        <v>92</v>
      </c>
      <c r="E2428">
        <v>176.82533365500001</v>
      </c>
      <c r="F2428">
        <v>175.95</v>
      </c>
      <c r="G2428">
        <v>-21.887579143776701</v>
      </c>
      <c r="H2428">
        <v>3.6797489510404899</v>
      </c>
      <c r="I2428">
        <v>-17.078904542685301</v>
      </c>
      <c r="J2428">
        <v>1.6165467604419801</v>
      </c>
      <c r="K2428">
        <v>181.54249690543401</v>
      </c>
      <c r="L2428">
        <v>186.24479821455901</v>
      </c>
      <c r="M2428">
        <v>49.736640343783201</v>
      </c>
      <c r="N2428">
        <v>0.81579772439949405</v>
      </c>
      <c r="O2428">
        <v>52.884342142654098</v>
      </c>
      <c r="P2428">
        <v>22.187499999999901</v>
      </c>
      <c r="Q2428">
        <v>7.2179702858069003E-2</v>
      </c>
    </row>
    <row r="2429" spans="1:17" hidden="1" x14ac:dyDescent="0.3">
      <c r="A2429" t="s">
        <v>5018</v>
      </c>
      <c r="B2429" t="s">
        <v>5019</v>
      </c>
      <c r="C2429" t="str">
        <f>IFERROR(VLOOKUP(Table1[[#This Row],[Ticker]],[1]!Table1[[Symbol]:[Industry]],2,FALSE),"-")</f>
        <v>-</v>
      </c>
      <c r="D2429" t="s">
        <v>207</v>
      </c>
      <c r="E2429">
        <v>176.62595999999999</v>
      </c>
      <c r="F2429">
        <v>168</v>
      </c>
      <c r="G2429">
        <v>-55.037622867370601</v>
      </c>
      <c r="H2429">
        <v>-5.5179216756396698</v>
      </c>
      <c r="I2429">
        <v>-32.793038023669197</v>
      </c>
      <c r="J2429">
        <v>10.0432374958138</v>
      </c>
      <c r="K2429">
        <v>170.81918281744299</v>
      </c>
      <c r="L2429">
        <v>207.844462789272</v>
      </c>
      <c r="M2429">
        <v>70.113398547607801</v>
      </c>
      <c r="N2429">
        <v>0.94512195121951204</v>
      </c>
      <c r="O2429">
        <v>124.37499999999901</v>
      </c>
      <c r="P2429">
        <v>17.441454037049901</v>
      </c>
      <c r="Q2429">
        <v>4.2425424386495998E-2</v>
      </c>
    </row>
    <row r="2430" spans="1:17" hidden="1" x14ac:dyDescent="0.3">
      <c r="A2430" t="s">
        <v>5020</v>
      </c>
      <c r="B2430" t="s">
        <v>5021</v>
      </c>
      <c r="C2430" t="str">
        <f>IFERROR(VLOOKUP(Table1[[#This Row],[Ticker]],[1]!Table1[[Symbol]:[Industry]],2,FALSE),"-")</f>
        <v>-</v>
      </c>
      <c r="D2430" t="s">
        <v>62</v>
      </c>
      <c r="E2430">
        <v>175.98638187999899</v>
      </c>
      <c r="F2430">
        <v>49.9</v>
      </c>
      <c r="G2430">
        <v>-7.9053065175036403</v>
      </c>
      <c r="H2430">
        <v>-22.387399411194501</v>
      </c>
      <c r="I2430">
        <v>-2.6354058206095399</v>
      </c>
      <c r="J2430">
        <v>-6.9381317317032298</v>
      </c>
      <c r="K2430">
        <v>53.984766064757203</v>
      </c>
      <c r="L2430">
        <v>49.657112721847497</v>
      </c>
      <c r="M2430">
        <v>36.736777629489602</v>
      </c>
      <c r="N2430">
        <v>1.4862838819733999</v>
      </c>
      <c r="O2430">
        <v>58.777555110220398</v>
      </c>
      <c r="P2430">
        <v>56.967599874174198</v>
      </c>
      <c r="Q2430">
        <v>9.4473284521025006E-2</v>
      </c>
    </row>
    <row r="2431" spans="1:17" hidden="1" x14ac:dyDescent="0.3">
      <c r="A2431" t="s">
        <v>5022</v>
      </c>
      <c r="B2431" t="s">
        <v>5023</v>
      </c>
      <c r="C2431" t="str">
        <f>IFERROR(VLOOKUP(Table1[[#This Row],[Ticker]],[1]!Table1[[Symbol]:[Industry]],2,FALSE),"-")</f>
        <v>-</v>
      </c>
      <c r="D2431" t="s">
        <v>272</v>
      </c>
      <c r="E2431">
        <v>175.10658830999901</v>
      </c>
      <c r="F2431">
        <v>75.3</v>
      </c>
      <c r="G2431">
        <v>266.85950937458898</v>
      </c>
      <c r="H2431">
        <v>10.873510775664901</v>
      </c>
      <c r="I2431">
        <v>50.786986278644903</v>
      </c>
      <c r="J2431">
        <v>-11.737192665846299</v>
      </c>
      <c r="K2431">
        <v>69.769793215215799</v>
      </c>
      <c r="L2431">
        <v>55.625674512610701</v>
      </c>
      <c r="M2431">
        <v>46.899195468625102</v>
      </c>
      <c r="N2431">
        <v>0.79825131735509103</v>
      </c>
      <c r="O2431">
        <v>22.8286852589641</v>
      </c>
      <c r="P2431">
        <v>362.81499692685901</v>
      </c>
      <c r="Q2431">
        <v>0.13082909516184801</v>
      </c>
    </row>
    <row r="2432" spans="1:17" hidden="1" x14ac:dyDescent="0.3">
      <c r="A2432" t="s">
        <v>5024</v>
      </c>
      <c r="B2432" t="s">
        <v>5025</v>
      </c>
      <c r="C2432" t="str">
        <f>IFERROR(VLOOKUP(Table1[[#This Row],[Ticker]],[1]!Table1[[Symbol]:[Industry]],2,FALSE),"-")</f>
        <v>-</v>
      </c>
      <c r="D2432" t="s">
        <v>21</v>
      </c>
      <c r="E2432">
        <v>175.09865666499999</v>
      </c>
      <c r="F2432">
        <v>119.05</v>
      </c>
      <c r="G2432">
        <v>1.3709129418679</v>
      </c>
      <c r="H2432">
        <v>-26.063886581830801</v>
      </c>
      <c r="I2432">
        <v>-4.9872553101744099</v>
      </c>
      <c r="J2432">
        <v>-1.9925450298071099</v>
      </c>
      <c r="K2432">
        <v>124.86204573194701</v>
      </c>
      <c r="L2432">
        <v>119.421565467097</v>
      </c>
      <c r="M2432">
        <v>58.966143901792002</v>
      </c>
      <c r="N2432">
        <v>0.74304850827008895</v>
      </c>
      <c r="O2432">
        <v>30.8693826123477</v>
      </c>
      <c r="P2432">
        <v>62.414733969986301</v>
      </c>
      <c r="Q2432">
        <v>-9.4456941982528006E-2</v>
      </c>
    </row>
    <row r="2433" spans="1:17" hidden="1" x14ac:dyDescent="0.3">
      <c r="A2433" t="s">
        <v>5026</v>
      </c>
      <c r="B2433" t="s">
        <v>5027</v>
      </c>
      <c r="C2433" t="str">
        <f>IFERROR(VLOOKUP(Table1[[#This Row],[Ticker]],[1]!Table1[[Symbol]:[Industry]],2,FALSE),"-")</f>
        <v>-</v>
      </c>
      <c r="D2433" t="s">
        <v>1113</v>
      </c>
      <c r="E2433">
        <v>174.95959155999901</v>
      </c>
      <c r="F2433">
        <v>8.84</v>
      </c>
      <c r="G2433">
        <v>67.728295760616902</v>
      </c>
      <c r="H2433">
        <v>-1.7826787946242399</v>
      </c>
      <c r="I2433">
        <v>-12.5685284220247</v>
      </c>
      <c r="J2433">
        <v>-4.3609660824386802</v>
      </c>
      <c r="K2433">
        <v>8.9189893636454691</v>
      </c>
      <c r="L2433">
        <v>8.46691420142343</v>
      </c>
      <c r="M2433">
        <v>44.622545685323999</v>
      </c>
      <c r="N2433">
        <v>1.2627209314330901</v>
      </c>
      <c r="O2433">
        <v>74.208144796380097</v>
      </c>
      <c r="P2433">
        <v>103.21839080459699</v>
      </c>
      <c r="Q2433">
        <v>7.6449527883969998E-2</v>
      </c>
    </row>
    <row r="2434" spans="1:17" hidden="1" x14ac:dyDescent="0.3">
      <c r="A2434" t="s">
        <v>5028</v>
      </c>
      <c r="B2434" t="s">
        <v>5029</v>
      </c>
      <c r="C2434" t="str">
        <f>IFERROR(VLOOKUP(Table1[[#This Row],[Ticker]],[1]!Table1[[Symbol]:[Industry]],2,FALSE),"-")</f>
        <v>-</v>
      </c>
      <c r="D2434" t="s">
        <v>62</v>
      </c>
      <c r="E2434">
        <v>174.71897141400001</v>
      </c>
      <c r="F2434">
        <v>156.78</v>
      </c>
      <c r="G2434">
        <v>-2.1288470965259498</v>
      </c>
      <c r="H2434">
        <v>0.62968849480254097</v>
      </c>
      <c r="I2434">
        <v>-22.929790693726101</v>
      </c>
      <c r="J2434">
        <v>1.61251215498231</v>
      </c>
      <c r="K2434">
        <v>153.768456885555</v>
      </c>
      <c r="L2434">
        <v>151.232965443431</v>
      </c>
      <c r="M2434">
        <v>53.908851886988501</v>
      </c>
      <c r="N2434">
        <v>1.25481455282651</v>
      </c>
      <c r="O2434">
        <v>29.863502997831301</v>
      </c>
      <c r="P2434">
        <v>36.508489333913801</v>
      </c>
      <c r="Q2434">
        <v>0.109623676347901</v>
      </c>
    </row>
    <row r="2435" spans="1:17" hidden="1" x14ac:dyDescent="0.3">
      <c r="A2435" t="s">
        <v>5030</v>
      </c>
      <c r="B2435" t="s">
        <v>5031</v>
      </c>
      <c r="C2435" t="str">
        <f>IFERROR(VLOOKUP(Table1[[#This Row],[Ticker]],[1]!Table1[[Symbol]:[Industry]],2,FALSE),"-")</f>
        <v>-</v>
      </c>
      <c r="D2435" t="s">
        <v>477</v>
      </c>
      <c r="E2435">
        <v>174.62117448000001</v>
      </c>
      <c r="F2435">
        <v>3.52</v>
      </c>
      <c r="G2435">
        <v>-3.0486465952728201</v>
      </c>
      <c r="H2435">
        <v>-1.3746543131553499</v>
      </c>
      <c r="I2435">
        <v>-23.334506186160901</v>
      </c>
      <c r="J2435">
        <v>-11.4463341417622</v>
      </c>
      <c r="K2435">
        <v>3.6603220386034798</v>
      </c>
      <c r="L2435">
        <v>3.43003478570686</v>
      </c>
      <c r="M2435">
        <v>36.610280093870301</v>
      </c>
      <c r="N2435">
        <v>2.3565420211619701</v>
      </c>
      <c r="O2435">
        <v>64.772727272727195</v>
      </c>
      <c r="P2435">
        <v>107.058823529411</v>
      </c>
      <c r="Q2435">
        <v>-6.7867138561460002E-3</v>
      </c>
    </row>
    <row r="2436" spans="1:17" hidden="1" x14ac:dyDescent="0.3">
      <c r="A2436" t="s">
        <v>5032</v>
      </c>
      <c r="B2436" t="s">
        <v>5033</v>
      </c>
      <c r="C2436" t="str">
        <f>IFERROR(VLOOKUP(Table1[[#This Row],[Ticker]],[1]!Table1[[Symbol]:[Industry]],2,FALSE),"-")</f>
        <v>-</v>
      </c>
      <c r="D2436" t="s">
        <v>324</v>
      </c>
      <c r="E2436">
        <v>174.60518400000001</v>
      </c>
      <c r="F2436">
        <v>249.6</v>
      </c>
      <c r="G2436">
        <v>-38.515090482769303</v>
      </c>
      <c r="H2436">
        <v>-10.3586115324066</v>
      </c>
      <c r="I2436">
        <v>-22.2057583907464</v>
      </c>
      <c r="J2436">
        <v>-9.6550110540225909</v>
      </c>
      <c r="K2436">
        <v>269.01565289812902</v>
      </c>
      <c r="M2436">
        <v>35.329233148891902</v>
      </c>
      <c r="N2436">
        <v>0.74512987012986998</v>
      </c>
      <c r="O2436">
        <v>26.201923076922998</v>
      </c>
      <c r="P2436">
        <v>24.179104477611901</v>
      </c>
    </row>
    <row r="2437" spans="1:17" hidden="1" x14ac:dyDescent="0.3">
      <c r="A2437" t="s">
        <v>5034</v>
      </c>
      <c r="B2437" t="s">
        <v>5035</v>
      </c>
      <c r="C2437" t="str">
        <f>IFERROR(VLOOKUP(Table1[[#This Row],[Ticker]],[1]!Table1[[Symbol]:[Industry]],2,FALSE),"-")</f>
        <v>-</v>
      </c>
      <c r="D2437" t="s">
        <v>324</v>
      </c>
      <c r="E2437">
        <v>174.486223142</v>
      </c>
      <c r="F2437">
        <v>186.34</v>
      </c>
      <c r="G2437">
        <v>23.959544318198201</v>
      </c>
      <c r="H2437">
        <v>-1.6540660778612399</v>
      </c>
      <c r="I2437">
        <v>14.686543134474899</v>
      </c>
      <c r="J2437">
        <v>6.4527060288740703</v>
      </c>
      <c r="K2437">
        <v>164.92631912816901</v>
      </c>
      <c r="L2437">
        <v>144.56175560431601</v>
      </c>
      <c r="M2437">
        <v>64.923255153923705</v>
      </c>
      <c r="N2437">
        <v>0.38807486320415602</v>
      </c>
      <c r="O2437">
        <v>16.963614897499099</v>
      </c>
      <c r="P2437">
        <v>66.226583407671697</v>
      </c>
      <c r="Q2437">
        <v>6.8287713645691001E-2</v>
      </c>
    </row>
    <row r="2438" spans="1:17" hidden="1" x14ac:dyDescent="0.3">
      <c r="A2438" t="s">
        <v>5036</v>
      </c>
      <c r="B2438" t="s">
        <v>5037</v>
      </c>
      <c r="C2438" t="str">
        <f>IFERROR(VLOOKUP(Table1[[#This Row],[Ticker]],[1]!Table1[[Symbol]:[Industry]],2,FALSE),"-")</f>
        <v>-</v>
      </c>
      <c r="D2438" t="s">
        <v>140</v>
      </c>
      <c r="E2438">
        <v>173.892</v>
      </c>
      <c r="F2438">
        <v>202.2</v>
      </c>
      <c r="G2438">
        <v>179.38901815215999</v>
      </c>
      <c r="H2438">
        <v>32.817364974587498</v>
      </c>
      <c r="I2438">
        <v>222.427135679462</v>
      </c>
      <c r="J2438">
        <v>8.1547765295169103</v>
      </c>
      <c r="K2438">
        <v>155.43309943771899</v>
      </c>
      <c r="L2438">
        <v>110.37488134172899</v>
      </c>
      <c r="M2438">
        <v>93.0681254173859</v>
      </c>
      <c r="N2438">
        <v>0.61628908058790199</v>
      </c>
      <c r="O2438">
        <v>0</v>
      </c>
      <c r="P2438">
        <v>334.371643394199</v>
      </c>
      <c r="Q2438">
        <v>0.13163784924213001</v>
      </c>
    </row>
    <row r="2439" spans="1:17" hidden="1" x14ac:dyDescent="0.3">
      <c r="A2439" t="s">
        <v>5038</v>
      </c>
      <c r="B2439" t="s">
        <v>5039</v>
      </c>
      <c r="C2439" t="str">
        <f>IFERROR(VLOOKUP(Table1[[#This Row],[Ticker]],[1]!Table1[[Symbol]:[Industry]],2,FALSE),"-")</f>
        <v>-</v>
      </c>
      <c r="D2439" t="s">
        <v>46</v>
      </c>
      <c r="E2439">
        <v>173.73503112</v>
      </c>
      <c r="F2439">
        <v>556.15</v>
      </c>
      <c r="G2439">
        <v>39.284239444188401</v>
      </c>
      <c r="H2439">
        <v>5.1159339221387601</v>
      </c>
      <c r="I2439">
        <v>1.03755638833619</v>
      </c>
      <c r="J2439">
        <v>-14.850523308838</v>
      </c>
      <c r="K2439">
        <v>509.123698228097</v>
      </c>
      <c r="L2439">
        <v>457.660766381847</v>
      </c>
      <c r="M2439">
        <v>54.337285689393198</v>
      </c>
      <c r="N2439">
        <v>1.2505498277574101</v>
      </c>
      <c r="O2439">
        <v>15.058886990919699</v>
      </c>
      <c r="P2439">
        <v>91.775862068965495</v>
      </c>
      <c r="Q2439">
        <v>0.23436567086370699</v>
      </c>
    </row>
    <row r="2440" spans="1:17" hidden="1" x14ac:dyDescent="0.3">
      <c r="A2440" t="s">
        <v>5040</v>
      </c>
      <c r="B2440" t="s">
        <v>5041</v>
      </c>
      <c r="C2440" t="str">
        <f>IFERROR(VLOOKUP(Table1[[#This Row],[Ticker]],[1]!Table1[[Symbol]:[Industry]],2,FALSE),"-")</f>
        <v>-</v>
      </c>
      <c r="E2440">
        <v>173.67959798999999</v>
      </c>
      <c r="F2440">
        <v>162.69999999999999</v>
      </c>
      <c r="G2440">
        <v>-75.2324973894507</v>
      </c>
      <c r="H2440">
        <v>-10.261208935003999</v>
      </c>
      <c r="I2440">
        <v>-31.229145199465901</v>
      </c>
      <c r="J2440">
        <v>-11.024389473245799</v>
      </c>
      <c r="K2440">
        <v>171.87390651309099</v>
      </c>
      <c r="L2440">
        <v>202.78649683720701</v>
      </c>
      <c r="M2440">
        <v>44.667214493402902</v>
      </c>
      <c r="N2440">
        <v>1.8896405831099099</v>
      </c>
      <c r="O2440">
        <v>114.50522433927399</v>
      </c>
      <c r="P2440">
        <v>10.5298913043478</v>
      </c>
      <c r="Q2440">
        <v>0.11529492176439</v>
      </c>
    </row>
    <row r="2441" spans="1:17" hidden="1" x14ac:dyDescent="0.3">
      <c r="A2441" t="s">
        <v>5042</v>
      </c>
      <c r="B2441" t="s">
        <v>5043</v>
      </c>
      <c r="C2441" t="str">
        <f>IFERROR(VLOOKUP(Table1[[#This Row],[Ticker]],[1]!Table1[[Symbol]:[Industry]],2,FALSE),"-")</f>
        <v>-</v>
      </c>
      <c r="D2441" t="s">
        <v>140</v>
      </c>
      <c r="E2441">
        <v>173.59566000000001</v>
      </c>
      <c r="F2441">
        <v>99.5</v>
      </c>
      <c r="G2441">
        <v>-16.975920727740501</v>
      </c>
      <c r="H2441">
        <v>9.2169713861157003</v>
      </c>
      <c r="I2441">
        <v>3.9884233258233102</v>
      </c>
      <c r="J2441">
        <v>-5.6673500362798199</v>
      </c>
      <c r="K2441">
        <v>94.099894840968204</v>
      </c>
      <c r="L2441">
        <v>92.901646346841204</v>
      </c>
      <c r="M2441">
        <v>54.644015856094697</v>
      </c>
      <c r="N2441">
        <v>1.37850058361663</v>
      </c>
      <c r="O2441">
        <v>52.763819095477302</v>
      </c>
      <c r="P2441">
        <v>41.737891737891701</v>
      </c>
      <c r="Q2441">
        <v>5.2609015257827997E-2</v>
      </c>
    </row>
    <row r="2442" spans="1:17" hidden="1" x14ac:dyDescent="0.3">
      <c r="A2442" t="s">
        <v>5044</v>
      </c>
      <c r="B2442" t="s">
        <v>5045</v>
      </c>
      <c r="C2442" t="str">
        <f>IFERROR(VLOOKUP(Table1[[#This Row],[Ticker]],[1]!Table1[[Symbol]:[Industry]],2,FALSE),"-")</f>
        <v>-</v>
      </c>
      <c r="D2442" t="s">
        <v>129</v>
      </c>
      <c r="E2442">
        <v>173.21857600000001</v>
      </c>
      <c r="F2442">
        <v>105.4</v>
      </c>
      <c r="G2442">
        <v>15.1092481415692</v>
      </c>
      <c r="H2442">
        <v>-13.8007080316335</v>
      </c>
      <c r="I2442">
        <v>16.663412663854999</v>
      </c>
      <c r="J2442">
        <v>-4.5511611963917904</v>
      </c>
      <c r="K2442">
        <v>106.45439520280399</v>
      </c>
      <c r="L2442">
        <v>98.580473939717095</v>
      </c>
      <c r="M2442">
        <v>55.537260719498498</v>
      </c>
      <c r="N2442">
        <v>1.18027785843271</v>
      </c>
      <c r="O2442">
        <v>37.0493358633776</v>
      </c>
      <c r="P2442">
        <v>64.945226917057894</v>
      </c>
      <c r="Q2442">
        <v>1.9979781850430001E-3</v>
      </c>
    </row>
    <row r="2443" spans="1:17" hidden="1" x14ac:dyDescent="0.3">
      <c r="A2443" t="s">
        <v>5046</v>
      </c>
      <c r="B2443" t="s">
        <v>5047</v>
      </c>
      <c r="C2443" t="str">
        <f>IFERROR(VLOOKUP(Table1[[#This Row],[Ticker]],[1]!Table1[[Symbol]:[Industry]],2,FALSE),"-")</f>
        <v>-</v>
      </c>
      <c r="D2443" t="s">
        <v>613</v>
      </c>
      <c r="E2443">
        <v>173.15486000000001</v>
      </c>
      <c r="F2443">
        <v>405.8</v>
      </c>
      <c r="G2443">
        <v>-88.165598864395506</v>
      </c>
      <c r="H2443">
        <v>0.955659527985671</v>
      </c>
      <c r="I2443">
        <v>-14.382270227074001</v>
      </c>
      <c r="J2443">
        <v>-0.242057700372414</v>
      </c>
      <c r="K2443">
        <v>399.22268886280398</v>
      </c>
      <c r="L2443">
        <v>464.02670636238798</v>
      </c>
      <c r="M2443">
        <v>56.714109991145698</v>
      </c>
      <c r="N2443">
        <v>1.0660320427343799</v>
      </c>
      <c r="O2443">
        <v>178.905864958107</v>
      </c>
      <c r="P2443">
        <v>25.790452572845599</v>
      </c>
      <c r="Q2443">
        <v>4.1415262022511001E-2</v>
      </c>
    </row>
    <row r="2444" spans="1:17" hidden="1" x14ac:dyDescent="0.3">
      <c r="A2444" t="s">
        <v>5048</v>
      </c>
      <c r="B2444" t="s">
        <v>5049</v>
      </c>
      <c r="C2444" t="str">
        <f>IFERROR(VLOOKUP(Table1[[#This Row],[Ticker]],[1]!Table1[[Symbol]:[Industry]],2,FALSE),"-")</f>
        <v>-</v>
      </c>
      <c r="D2444" t="s">
        <v>375</v>
      </c>
      <c r="E2444">
        <v>172.58618342400001</v>
      </c>
      <c r="F2444">
        <v>12.13</v>
      </c>
      <c r="G2444">
        <v>158.87468024033399</v>
      </c>
      <c r="H2444">
        <v>46.207045033249798</v>
      </c>
      <c r="I2444">
        <v>51.485246900258801</v>
      </c>
      <c r="J2444">
        <v>31.165349707034999</v>
      </c>
      <c r="K2444">
        <v>8.3891080194783996</v>
      </c>
      <c r="L2444">
        <v>7.2165891801633304</v>
      </c>
      <c r="M2444">
        <v>93.397575632596897</v>
      </c>
      <c r="N2444">
        <v>2.5801092705352699</v>
      </c>
      <c r="O2444">
        <v>0</v>
      </c>
      <c r="P2444">
        <v>223.46666666666599</v>
      </c>
      <c r="Q2444">
        <v>0.17407798383553599</v>
      </c>
    </row>
    <row r="2445" spans="1:17" hidden="1" x14ac:dyDescent="0.3">
      <c r="A2445" t="s">
        <v>5050</v>
      </c>
      <c r="B2445" t="s">
        <v>5051</v>
      </c>
      <c r="C2445" t="str">
        <f>IFERROR(VLOOKUP(Table1[[#This Row],[Ticker]],[1]!Table1[[Symbol]:[Industry]],2,FALSE),"-")</f>
        <v>-</v>
      </c>
      <c r="D2445" t="s">
        <v>5052</v>
      </c>
      <c r="E2445">
        <v>172.1926206</v>
      </c>
      <c r="F2445">
        <v>69.3</v>
      </c>
      <c r="G2445">
        <v>20.1092481415692</v>
      </c>
      <c r="H2445">
        <v>21.265777942935902</v>
      </c>
      <c r="I2445">
        <v>36.418580233592103</v>
      </c>
      <c r="J2445">
        <v>-9.7821968242678796</v>
      </c>
      <c r="K2445">
        <v>56.251537352873299</v>
      </c>
      <c r="M2445">
        <v>55.816954684413702</v>
      </c>
      <c r="O2445">
        <v>18.903318903318901</v>
      </c>
      <c r="P2445">
        <v>75.443037974683506</v>
      </c>
    </row>
    <row r="2446" spans="1:17" hidden="1" x14ac:dyDescent="0.3">
      <c r="A2446" t="s">
        <v>5053</v>
      </c>
      <c r="B2446" t="s">
        <v>5054</v>
      </c>
      <c r="C2446" t="str">
        <f>IFERROR(VLOOKUP(Table1[[#This Row],[Ticker]],[1]!Table1[[Symbol]:[Industry]],2,FALSE),"-")</f>
        <v>-</v>
      </c>
      <c r="D2446" t="s">
        <v>140</v>
      </c>
      <c r="E2446">
        <v>172.15899999999999</v>
      </c>
      <c r="F2446">
        <v>41.99</v>
      </c>
      <c r="G2446">
        <v>36.194519459398698</v>
      </c>
      <c r="H2446">
        <v>-1.7989316035336</v>
      </c>
      <c r="I2446">
        <v>-2.3046417029973698</v>
      </c>
      <c r="J2446">
        <v>1.46927368508038</v>
      </c>
      <c r="K2446">
        <v>39.422235222399401</v>
      </c>
      <c r="L2446">
        <v>36.879216693023999</v>
      </c>
      <c r="M2446">
        <v>73.683193818001598</v>
      </c>
      <c r="N2446">
        <v>1.5564788293185801</v>
      </c>
      <c r="O2446">
        <v>8.1209811859966603</v>
      </c>
      <c r="P2446">
        <v>68.296593186372704</v>
      </c>
      <c r="Q2446">
        <v>1.1846112364804999E-2</v>
      </c>
    </row>
    <row r="2447" spans="1:17" hidden="1" x14ac:dyDescent="0.3">
      <c r="A2447" t="s">
        <v>5055</v>
      </c>
      <c r="B2447" t="s">
        <v>5056</v>
      </c>
      <c r="C2447" t="str">
        <f>IFERROR(VLOOKUP(Table1[[#This Row],[Ticker]],[1]!Table1[[Symbol]:[Industry]],2,FALSE),"-")</f>
        <v>-</v>
      </c>
      <c r="D2447" t="s">
        <v>140</v>
      </c>
      <c r="E2447">
        <v>171.78821500000001</v>
      </c>
      <c r="F2447">
        <v>95</v>
      </c>
      <c r="G2447">
        <v>9.1568671891883309</v>
      </c>
      <c r="H2447">
        <v>-2.8734538329632802</v>
      </c>
      <c r="I2447">
        <v>-1.3281139496991301</v>
      </c>
      <c r="J2447">
        <v>-0.86099274483938504</v>
      </c>
      <c r="K2447">
        <v>96.593894118251399</v>
      </c>
      <c r="L2447">
        <v>91.552958470472205</v>
      </c>
      <c r="M2447">
        <v>47.208951410242797</v>
      </c>
      <c r="N2447">
        <v>1.51145383324006</v>
      </c>
      <c r="O2447">
        <v>31.5263157894736</v>
      </c>
      <c r="P2447">
        <v>51.515151515151501</v>
      </c>
      <c r="Q2447">
        <v>4.0152460844472E-2</v>
      </c>
    </row>
    <row r="2448" spans="1:17" hidden="1" x14ac:dyDescent="0.3">
      <c r="A2448" t="s">
        <v>5057</v>
      </c>
      <c r="B2448" t="s">
        <v>5058</v>
      </c>
      <c r="C2448" t="str">
        <f>IFERROR(VLOOKUP(Table1[[#This Row],[Ticker]],[1]!Table1[[Symbol]:[Industry]],2,FALSE),"-")</f>
        <v>-</v>
      </c>
      <c r="D2448" t="s">
        <v>414</v>
      </c>
      <c r="E2448">
        <v>171.56200709999999</v>
      </c>
      <c r="F2448">
        <v>189.75</v>
      </c>
      <c r="G2448">
        <v>20.5356047307165</v>
      </c>
      <c r="H2448">
        <v>-0.34851052230568902</v>
      </c>
      <c r="I2448">
        <v>-15.349361751904199</v>
      </c>
      <c r="J2448">
        <v>-1.3375523377904499</v>
      </c>
      <c r="K2448">
        <v>192.06693520031601</v>
      </c>
      <c r="L2448">
        <v>188.52103561511001</v>
      </c>
      <c r="M2448">
        <v>49.992881954662899</v>
      </c>
      <c r="N2448">
        <v>0.97430324374796995</v>
      </c>
      <c r="O2448">
        <v>57.5757575757575</v>
      </c>
      <c r="P2448">
        <v>55.4690700532568</v>
      </c>
      <c r="Q2448">
        <v>8.955414425022E-2</v>
      </c>
    </row>
    <row r="2449" spans="1:17" hidden="1" x14ac:dyDescent="0.3">
      <c r="A2449" t="s">
        <v>5059</v>
      </c>
      <c r="B2449" t="s">
        <v>5060</v>
      </c>
      <c r="C2449" t="str">
        <f>IFERROR(VLOOKUP(Table1[[#This Row],[Ticker]],[1]!Table1[[Symbol]:[Industry]],2,FALSE),"-")</f>
        <v>-</v>
      </c>
      <c r="D2449" t="s">
        <v>129</v>
      </c>
      <c r="E2449">
        <v>170.86803370000001</v>
      </c>
      <c r="F2449">
        <v>20.11</v>
      </c>
      <c r="G2449">
        <v>-2.0372946860880798</v>
      </c>
      <c r="H2449">
        <v>-1.9167243057093399</v>
      </c>
      <c r="I2449">
        <v>-28.995561180549199</v>
      </c>
      <c r="J2449">
        <v>-2.657220416905</v>
      </c>
      <c r="K2449">
        <v>20.442532238093701</v>
      </c>
      <c r="L2449">
        <v>20.0854360464281</v>
      </c>
      <c r="M2449">
        <v>41.802615726343099</v>
      </c>
      <c r="N2449">
        <v>1.7365931838314299</v>
      </c>
      <c r="O2449">
        <v>51.417205370462398</v>
      </c>
      <c r="P2449">
        <v>45.7246376811594</v>
      </c>
      <c r="Q2449">
        <v>9.1707361787583E-2</v>
      </c>
    </row>
    <row r="2450" spans="1:17" hidden="1" x14ac:dyDescent="0.3">
      <c r="A2450" t="s">
        <v>5061</v>
      </c>
      <c r="B2450" t="s">
        <v>5062</v>
      </c>
      <c r="C2450" t="str">
        <f>IFERROR(VLOOKUP(Table1[[#This Row],[Ticker]],[1]!Table1[[Symbol]:[Industry]],2,FALSE),"-")</f>
        <v>-</v>
      </c>
      <c r="D2450" t="s">
        <v>391</v>
      </c>
      <c r="E2450">
        <v>170.74292971599999</v>
      </c>
      <c r="F2450">
        <v>170.68</v>
      </c>
      <c r="G2450">
        <v>26.6562259991396</v>
      </c>
      <c r="H2450">
        <v>0.54303719669794004</v>
      </c>
      <c r="I2450">
        <v>25.643633312148399</v>
      </c>
      <c r="J2450">
        <v>-4.8189922885854202</v>
      </c>
      <c r="K2450">
        <v>152.813249833432</v>
      </c>
      <c r="L2450">
        <v>135.149878729617</v>
      </c>
      <c r="M2450">
        <v>63.741912379117103</v>
      </c>
      <c r="N2450">
        <v>0.561818017921622</v>
      </c>
      <c r="O2450">
        <v>9.4035622217014208</v>
      </c>
      <c r="P2450">
        <v>60.564440263405402</v>
      </c>
      <c r="Q2450">
        <v>6.5407179789383998E-2</v>
      </c>
    </row>
    <row r="2451" spans="1:17" hidden="1" x14ac:dyDescent="0.3">
      <c r="A2451" t="s">
        <v>5063</v>
      </c>
      <c r="B2451" t="s">
        <v>5064</v>
      </c>
      <c r="C2451" t="str">
        <f>IFERROR(VLOOKUP(Table1[[#This Row],[Ticker]],[1]!Table1[[Symbol]:[Industry]],2,FALSE),"-")</f>
        <v>-</v>
      </c>
      <c r="D2451" t="s">
        <v>46</v>
      </c>
      <c r="E2451">
        <v>170.614554876</v>
      </c>
      <c r="F2451">
        <v>102.02</v>
      </c>
      <c r="G2451">
        <v>82.371518603716794</v>
      </c>
      <c r="H2451">
        <v>-0.80406607786124396</v>
      </c>
      <c r="I2451">
        <v>-21.650604887264699</v>
      </c>
      <c r="J2451">
        <v>-11.756310880076301</v>
      </c>
      <c r="K2451">
        <v>102.92287348894099</v>
      </c>
      <c r="L2451">
        <v>96.2969155713307</v>
      </c>
      <c r="M2451">
        <v>42.6329437266794</v>
      </c>
      <c r="N2451">
        <v>1.13185286935979</v>
      </c>
      <c r="O2451">
        <v>55.704763771809397</v>
      </c>
      <c r="P2451">
        <v>119.021039072563</v>
      </c>
      <c r="Q2451">
        <v>5.4828943836730003E-2</v>
      </c>
    </row>
    <row r="2452" spans="1:17" hidden="1" x14ac:dyDescent="0.3">
      <c r="A2452" t="s">
        <v>5065</v>
      </c>
      <c r="B2452" t="s">
        <v>5066</v>
      </c>
      <c r="C2452" t="str">
        <f>IFERROR(VLOOKUP(Table1[[#This Row],[Ticker]],[1]!Table1[[Symbol]:[Industry]],2,FALSE),"-")</f>
        <v>-</v>
      </c>
      <c r="D2452" t="s">
        <v>391</v>
      </c>
      <c r="E2452">
        <v>170.61182408099901</v>
      </c>
      <c r="F2452">
        <v>20.89</v>
      </c>
      <c r="G2452">
        <v>58.8019426106612</v>
      </c>
      <c r="H2452">
        <v>-15.8599805257006</v>
      </c>
      <c r="I2452">
        <v>18.6229808093684</v>
      </c>
      <c r="J2452">
        <v>-7.0630885214032402</v>
      </c>
      <c r="K2452">
        <v>21.378046443921001</v>
      </c>
      <c r="L2452">
        <v>18.600393410805001</v>
      </c>
      <c r="M2452">
        <v>47.017463229995499</v>
      </c>
      <c r="N2452">
        <v>0.82133638759460004</v>
      </c>
      <c r="O2452">
        <v>36.428913355672499</v>
      </c>
      <c r="P2452">
        <v>108.899999999999</v>
      </c>
      <c r="Q2452">
        <v>3.9230658993819001E-2</v>
      </c>
    </row>
    <row r="2453" spans="1:17" hidden="1" x14ac:dyDescent="0.3">
      <c r="A2453" t="s">
        <v>5067</v>
      </c>
      <c r="B2453" t="s">
        <v>5068</v>
      </c>
      <c r="C2453" t="str">
        <f>IFERROR(VLOOKUP(Table1[[#This Row],[Ticker]],[1]!Table1[[Symbol]:[Industry]],2,FALSE),"-")</f>
        <v>-</v>
      </c>
      <c r="D2453" t="s">
        <v>89</v>
      </c>
      <c r="E2453">
        <v>169.73491672699899</v>
      </c>
      <c r="F2453">
        <v>3.13</v>
      </c>
      <c r="G2453">
        <v>-22.224085191764001</v>
      </c>
      <c r="H2453">
        <v>37.368661194866</v>
      </c>
      <c r="I2453">
        <v>-23.303641988630002</v>
      </c>
      <c r="J2453">
        <v>-2.1679836262983398</v>
      </c>
      <c r="K2453">
        <v>2.6004296178847701</v>
      </c>
      <c r="L2453">
        <v>4.6089205442094601</v>
      </c>
      <c r="M2453">
        <v>67.296601607515001</v>
      </c>
      <c r="N2453">
        <v>0.82352888212440101</v>
      </c>
      <c r="O2453">
        <v>26.1980830670926</v>
      </c>
      <c r="P2453">
        <v>64.736842105263094</v>
      </c>
      <c r="Q2453">
        <v>-0.186180968037431</v>
      </c>
    </row>
    <row r="2454" spans="1:17" hidden="1" x14ac:dyDescent="0.3">
      <c r="A2454" t="s">
        <v>5069</v>
      </c>
      <c r="B2454" t="s">
        <v>5070</v>
      </c>
      <c r="C2454" t="str">
        <f>IFERROR(VLOOKUP(Table1[[#This Row],[Ticker]],[1]!Table1[[Symbol]:[Industry]],2,FALSE),"-")</f>
        <v>-</v>
      </c>
      <c r="D2454" t="s">
        <v>184</v>
      </c>
      <c r="E2454">
        <v>169.72898973</v>
      </c>
      <c r="F2454">
        <v>21.21</v>
      </c>
      <c r="G2454">
        <v>-29.545480967705199</v>
      </c>
      <c r="H2454">
        <v>15.0959339221387</v>
      </c>
      <c r="I2454">
        <v>-29.907177342165401</v>
      </c>
      <c r="J2454">
        <v>-5.9517674100821196</v>
      </c>
      <c r="K2454">
        <v>20.237587390345901</v>
      </c>
      <c r="L2454">
        <v>21.658561975626402</v>
      </c>
      <c r="M2454">
        <v>56.907749499477497</v>
      </c>
      <c r="N2454">
        <v>1.1382063713356401</v>
      </c>
      <c r="O2454">
        <v>86.232909005186201</v>
      </c>
      <c r="P2454">
        <v>36.398713826366503</v>
      </c>
      <c r="Q2454">
        <v>-8.8870252161859994E-3</v>
      </c>
    </row>
    <row r="2455" spans="1:17" hidden="1" x14ac:dyDescent="0.3">
      <c r="A2455" t="s">
        <v>5071</v>
      </c>
      <c r="B2455" t="s">
        <v>5072</v>
      </c>
      <c r="C2455" t="str">
        <f>IFERROR(VLOOKUP(Table1[[#This Row],[Ticker]],[1]!Table1[[Symbol]:[Industry]],2,FALSE),"-")</f>
        <v>-</v>
      </c>
      <c r="D2455" t="s">
        <v>299</v>
      </c>
      <c r="E2455">
        <v>169.64599049</v>
      </c>
      <c r="F2455">
        <v>2.2999999999999998</v>
      </c>
      <c r="G2455">
        <v>-26.557418525097301</v>
      </c>
      <c r="K2455">
        <v>2.2860694928582501</v>
      </c>
      <c r="L2455">
        <v>2.4904968111465999</v>
      </c>
      <c r="M2455">
        <v>41.368652020141496</v>
      </c>
      <c r="N2455">
        <v>1</v>
      </c>
      <c r="O2455">
        <v>19.565217391304301</v>
      </c>
      <c r="P2455">
        <v>9.5238095238095095</v>
      </c>
      <c r="Q2455">
        <v>-6.0412528129999996E-4</v>
      </c>
    </row>
    <row r="2456" spans="1:17" hidden="1" x14ac:dyDescent="0.3">
      <c r="A2456" t="s">
        <v>5073</v>
      </c>
      <c r="B2456" t="s">
        <v>5074</v>
      </c>
      <c r="C2456" t="str">
        <f>IFERROR(VLOOKUP(Table1[[#This Row],[Ticker]],[1]!Table1[[Symbol]:[Industry]],2,FALSE),"-")</f>
        <v>-</v>
      </c>
      <c r="E2456">
        <v>169.626</v>
      </c>
      <c r="F2456">
        <v>16.63</v>
      </c>
      <c r="G2456">
        <v>162.81094757895599</v>
      </c>
      <c r="H2456">
        <v>-0.791113346123966</v>
      </c>
      <c r="I2456">
        <v>133.41491722992899</v>
      </c>
      <c r="J2456">
        <v>11.1252695467143</v>
      </c>
      <c r="K2456">
        <v>15.6125822106622</v>
      </c>
      <c r="L2456">
        <v>12.4894226473898</v>
      </c>
      <c r="M2456">
        <v>69.036177059880004</v>
      </c>
      <c r="N2456">
        <v>2.38949208932361</v>
      </c>
      <c r="O2456">
        <v>33.6740829825616</v>
      </c>
      <c r="P2456">
        <v>361.30374479889002</v>
      </c>
    </row>
    <row r="2457" spans="1:17" hidden="1" x14ac:dyDescent="0.3">
      <c r="A2457" t="s">
        <v>5075</v>
      </c>
      <c r="B2457" t="s">
        <v>5076</v>
      </c>
      <c r="C2457" t="str">
        <f>IFERROR(VLOOKUP(Table1[[#This Row],[Ticker]],[1]!Table1[[Symbol]:[Industry]],2,FALSE),"-")</f>
        <v>-</v>
      </c>
      <c r="D2457" t="s">
        <v>230</v>
      </c>
      <c r="E2457">
        <v>169.49803125</v>
      </c>
      <c r="F2457">
        <v>2534.5500000000002</v>
      </c>
      <c r="G2457">
        <v>108.123137030458</v>
      </c>
      <c r="H2457">
        <v>-1.3165231646684901</v>
      </c>
      <c r="I2457">
        <v>32.142363005127699</v>
      </c>
      <c r="J2457">
        <v>8.3579190424614698</v>
      </c>
      <c r="K2457">
        <v>1964.86321128451</v>
      </c>
      <c r="L2457">
        <v>1760.2090779871901</v>
      </c>
      <c r="M2457">
        <v>86.244521407065605</v>
      </c>
      <c r="N2457">
        <v>1.8428337985973899</v>
      </c>
      <c r="O2457">
        <v>0</v>
      </c>
      <c r="P2457">
        <v>186.648948201764</v>
      </c>
      <c r="Q2457">
        <v>0.11586577058858601</v>
      </c>
    </row>
    <row r="2458" spans="1:17" hidden="1" x14ac:dyDescent="0.3">
      <c r="A2458" t="s">
        <v>5077</v>
      </c>
      <c r="B2458" t="s">
        <v>5078</v>
      </c>
      <c r="C2458" t="str">
        <f>IFERROR(VLOOKUP(Table1[[#This Row],[Ticker]],[1]!Table1[[Symbol]:[Industry]],2,FALSE),"-")</f>
        <v>-</v>
      </c>
      <c r="D2458" t="s">
        <v>197</v>
      </c>
      <c r="E2458">
        <v>169.15131892799999</v>
      </c>
      <c r="F2458">
        <v>110.16</v>
      </c>
      <c r="G2458">
        <v>-36.777467424852802</v>
      </c>
      <c r="H2458">
        <v>-4.8858262237800698</v>
      </c>
      <c r="I2458">
        <v>-15.241618127770501</v>
      </c>
      <c r="J2458">
        <v>-4.7701150650194704</v>
      </c>
      <c r="K2458">
        <v>110.945239774041</v>
      </c>
      <c r="L2458">
        <v>115.172010571622</v>
      </c>
      <c r="M2458">
        <v>46.4169083633886</v>
      </c>
      <c r="N2458">
        <v>0.91798134958061495</v>
      </c>
      <c r="O2458">
        <v>23.7745098039215</v>
      </c>
      <c r="P2458">
        <v>14.1554404145077</v>
      </c>
      <c r="Q2458">
        <v>3.8542777465266E-2</v>
      </c>
    </row>
    <row r="2459" spans="1:17" hidden="1" x14ac:dyDescent="0.3">
      <c r="A2459" t="s">
        <v>5079</v>
      </c>
      <c r="B2459" t="s">
        <v>5080</v>
      </c>
      <c r="C2459" t="str">
        <f>IFERROR(VLOOKUP(Table1[[#This Row],[Ticker]],[1]!Table1[[Symbol]:[Industry]],2,FALSE),"-")</f>
        <v>-</v>
      </c>
      <c r="D2459" t="s">
        <v>129</v>
      </c>
      <c r="E2459">
        <v>168.70200036</v>
      </c>
      <c r="F2459">
        <v>69.900000000000006</v>
      </c>
      <c r="G2459">
        <v>-23.3077878013159</v>
      </c>
      <c r="H2459">
        <v>-8.0048412716596893</v>
      </c>
      <c r="I2459">
        <v>3.5029306539881402</v>
      </c>
      <c r="J2459">
        <v>-2.60245140327154</v>
      </c>
      <c r="K2459">
        <v>74.189472332988501</v>
      </c>
      <c r="L2459">
        <v>75.128123123840297</v>
      </c>
      <c r="M2459">
        <v>47.786060039497102</v>
      </c>
      <c r="N2459">
        <v>0.61571959638874096</v>
      </c>
      <c r="O2459">
        <v>64.020028612303193</v>
      </c>
      <c r="P2459">
        <v>27.090909090909101</v>
      </c>
    </row>
    <row r="2460" spans="1:17" hidden="1" x14ac:dyDescent="0.3">
      <c r="A2460" t="s">
        <v>5081</v>
      </c>
      <c r="B2460" t="s">
        <v>5082</v>
      </c>
      <c r="C2460" t="str">
        <f>IFERROR(VLOOKUP(Table1[[#This Row],[Ticker]],[1]!Table1[[Symbol]:[Industry]],2,FALSE),"-")</f>
        <v>-</v>
      </c>
      <c r="E2460">
        <v>167.33088000000001</v>
      </c>
      <c r="F2460">
        <v>162.9</v>
      </c>
      <c r="G2460">
        <v>-16.116740558995598</v>
      </c>
      <c r="H2460">
        <v>-21.2357243693185</v>
      </c>
      <c r="I2460">
        <v>-40.333923342945702</v>
      </c>
      <c r="J2460">
        <v>5.2513712124113301</v>
      </c>
      <c r="K2460">
        <v>170.61746913328099</v>
      </c>
      <c r="L2460">
        <v>177.587230096041</v>
      </c>
      <c r="M2460">
        <v>52.561770093579703</v>
      </c>
      <c r="N2460">
        <v>1.52918956043956</v>
      </c>
      <c r="O2460">
        <v>65.070595457335699</v>
      </c>
      <c r="P2460">
        <v>16.357142857142801</v>
      </c>
    </row>
    <row r="2461" spans="1:17" hidden="1" x14ac:dyDescent="0.3">
      <c r="A2461" t="s">
        <v>5083</v>
      </c>
      <c r="B2461" t="s">
        <v>5084</v>
      </c>
      <c r="C2461" t="str">
        <f>IFERROR(VLOOKUP(Table1[[#This Row],[Ticker]],[1]!Table1[[Symbol]:[Industry]],2,FALSE),"-")</f>
        <v>-</v>
      </c>
      <c r="D2461" t="s">
        <v>129</v>
      </c>
      <c r="E2461">
        <v>167.19398849999999</v>
      </c>
      <c r="F2461">
        <v>4.2</v>
      </c>
      <c r="G2461">
        <v>114.82189181973</v>
      </c>
      <c r="H2461">
        <v>6.8277774975577499</v>
      </c>
      <c r="I2461">
        <v>-26.914753099741102</v>
      </c>
      <c r="J2461">
        <v>9.5638599491206406</v>
      </c>
      <c r="K2461">
        <v>3.6060268647760001</v>
      </c>
      <c r="L2461">
        <v>3.2320743529085099</v>
      </c>
      <c r="M2461">
        <v>85.098655447778995</v>
      </c>
      <c r="N2461">
        <v>1.2840478706240299</v>
      </c>
      <c r="O2461">
        <v>25.952380952380899</v>
      </c>
      <c r="P2461">
        <v>160.869565217391</v>
      </c>
      <c r="Q2461">
        <v>8.1841885828911998E-2</v>
      </c>
    </row>
    <row r="2462" spans="1:17" hidden="1" x14ac:dyDescent="0.3">
      <c r="A2462" t="s">
        <v>5085</v>
      </c>
      <c r="B2462" t="s">
        <v>5086</v>
      </c>
      <c r="C2462" t="str">
        <f>IFERROR(VLOOKUP(Table1[[#This Row],[Ticker]],[1]!Table1[[Symbol]:[Industry]],2,FALSE),"-")</f>
        <v>-</v>
      </c>
      <c r="E2462">
        <v>166.95494687499999</v>
      </c>
      <c r="F2462">
        <v>917.65</v>
      </c>
      <c r="G2462">
        <v>159.04793472731399</v>
      </c>
      <c r="H2462">
        <v>-4.9040660778612297</v>
      </c>
      <c r="I2462">
        <v>48.776261543703903</v>
      </c>
      <c r="J2462">
        <v>3.1935510515176802</v>
      </c>
      <c r="K2462">
        <v>947.70780473203604</v>
      </c>
      <c r="L2462">
        <v>604.08229696470096</v>
      </c>
      <c r="M2462">
        <v>34.992394577961299</v>
      </c>
      <c r="N2462">
        <v>2.4253144883190001</v>
      </c>
      <c r="O2462">
        <v>5.0400479485642702</v>
      </c>
      <c r="P2462">
        <v>185.60535325241199</v>
      </c>
    </row>
    <row r="2463" spans="1:17" hidden="1" x14ac:dyDescent="0.3">
      <c r="A2463" t="s">
        <v>5087</v>
      </c>
      <c r="B2463" t="s">
        <v>5088</v>
      </c>
      <c r="C2463" t="str">
        <f>IFERROR(VLOOKUP(Table1[[#This Row],[Ticker]],[1]!Table1[[Symbol]:[Industry]],2,FALSE),"-")</f>
        <v>-</v>
      </c>
      <c r="D2463" t="s">
        <v>129</v>
      </c>
      <c r="E2463">
        <v>166.89679304800001</v>
      </c>
      <c r="F2463">
        <v>3.98</v>
      </c>
      <c r="G2463">
        <v>8.3578357121907398</v>
      </c>
      <c r="H2463">
        <v>-10.3802565540517</v>
      </c>
      <c r="I2463">
        <v>-22.775558960546999</v>
      </c>
      <c r="J2463">
        <v>-7.1919070712744002</v>
      </c>
      <c r="K2463">
        <v>3.9670512630349202</v>
      </c>
      <c r="L2463">
        <v>3.6393836736000398</v>
      </c>
      <c r="M2463">
        <v>33.877952888687098</v>
      </c>
      <c r="N2463">
        <v>0.44550755322788799</v>
      </c>
      <c r="O2463">
        <v>38.190954773869301</v>
      </c>
      <c r="P2463">
        <v>56.078431372548998</v>
      </c>
      <c r="Q2463">
        <v>5.6819196908293998E-2</v>
      </c>
    </row>
    <row r="2464" spans="1:17" hidden="1" x14ac:dyDescent="0.3">
      <c r="A2464" t="s">
        <v>5089</v>
      </c>
      <c r="B2464" t="s">
        <v>5090</v>
      </c>
      <c r="C2464" t="str">
        <f>IFERROR(VLOOKUP(Table1[[#This Row],[Ticker]],[1]!Table1[[Symbol]:[Industry]],2,FALSE),"-")</f>
        <v>-</v>
      </c>
      <c r="D2464" t="s">
        <v>1142</v>
      </c>
      <c r="E2464">
        <v>166.64032657499999</v>
      </c>
      <c r="F2464">
        <v>127.25</v>
      </c>
      <c r="G2464">
        <v>55.228295760616902</v>
      </c>
      <c r="H2464">
        <v>-1.7150896999084699</v>
      </c>
      <c r="I2464">
        <v>7.5759876409995597</v>
      </c>
      <c r="J2464">
        <v>8.8913384075999709</v>
      </c>
      <c r="K2464">
        <v>123.391300536698</v>
      </c>
      <c r="L2464">
        <v>111.08048100945599</v>
      </c>
      <c r="M2464">
        <v>53.113032208361602</v>
      </c>
      <c r="N2464">
        <v>0.66495430225943997</v>
      </c>
      <c r="O2464">
        <v>29.2888015717092</v>
      </c>
      <c r="P2464">
        <v>115.641416709032</v>
      </c>
      <c r="Q2464">
        <v>9.4704128443849997E-2</v>
      </c>
    </row>
    <row r="2465" spans="1:17" hidden="1" x14ac:dyDescent="0.3">
      <c r="A2465" t="s">
        <v>5091</v>
      </c>
      <c r="B2465" t="s">
        <v>5092</v>
      </c>
      <c r="C2465" t="str">
        <f>IFERROR(VLOOKUP(Table1[[#This Row],[Ticker]],[1]!Table1[[Symbol]:[Industry]],2,FALSE),"-")</f>
        <v>-</v>
      </c>
      <c r="D2465" t="s">
        <v>1514</v>
      </c>
      <c r="E2465">
        <v>166.47839999999999</v>
      </c>
      <c r="F2465">
        <v>94.59</v>
      </c>
      <c r="G2465">
        <v>1.2669057992269399</v>
      </c>
      <c r="H2465">
        <v>19.545933922138701</v>
      </c>
      <c r="I2465">
        <v>32.723497605619499</v>
      </c>
      <c r="J2465">
        <v>13.3040646223678</v>
      </c>
      <c r="K2465">
        <v>92.597106456780395</v>
      </c>
      <c r="L2465">
        <v>90.621248292738699</v>
      </c>
      <c r="M2465">
        <v>59.250860108065098</v>
      </c>
      <c r="N2465">
        <v>5.43554790205219</v>
      </c>
      <c r="O2465">
        <v>67.459562321598398</v>
      </c>
      <c r="P2465">
        <v>95.151640189808106</v>
      </c>
      <c r="Q2465">
        <v>2.3367787805873001E-2</v>
      </c>
    </row>
    <row r="2466" spans="1:17" hidden="1" x14ac:dyDescent="0.3">
      <c r="A2466" t="s">
        <v>5093</v>
      </c>
      <c r="B2466" t="s">
        <v>5094</v>
      </c>
      <c r="C2466" t="str">
        <f>IFERROR(VLOOKUP(Table1[[#This Row],[Ticker]],[1]!Table1[[Symbol]:[Industry]],2,FALSE),"-")</f>
        <v>-</v>
      </c>
      <c r="D2466" t="s">
        <v>92</v>
      </c>
      <c r="E2466">
        <v>166.34281849999999</v>
      </c>
      <c r="F2466">
        <v>99.1</v>
      </c>
      <c r="G2466">
        <v>193.636442541138</v>
      </c>
      <c r="H2466">
        <v>-1.6325284551785699</v>
      </c>
      <c r="I2466">
        <v>6.0664675575358098</v>
      </c>
      <c r="J2466">
        <v>-1.95634341465812</v>
      </c>
      <c r="K2466">
        <v>57.7485127266823</v>
      </c>
      <c r="M2466">
        <v>99.999162355821497</v>
      </c>
      <c r="N2466">
        <v>1</v>
      </c>
      <c r="O2466">
        <v>0</v>
      </c>
      <c r="P2466">
        <v>220.193861066235</v>
      </c>
    </row>
    <row r="2467" spans="1:17" hidden="1" x14ac:dyDescent="0.3">
      <c r="A2467" t="s">
        <v>5095</v>
      </c>
      <c r="B2467" t="s">
        <v>5096</v>
      </c>
      <c r="C2467" t="str">
        <f>IFERROR(VLOOKUP(Table1[[#This Row],[Ticker]],[1]!Table1[[Symbol]:[Industry]],2,FALSE),"-")</f>
        <v>-</v>
      </c>
      <c r="D2467" t="s">
        <v>46</v>
      </c>
      <c r="E2467">
        <v>165.89416032</v>
      </c>
      <c r="F2467">
        <v>14.22</v>
      </c>
      <c r="G2467">
        <v>7.93201658364117</v>
      </c>
      <c r="H2467">
        <v>-0.21431138810654601</v>
      </c>
      <c r="I2467">
        <v>-70.751695781967399</v>
      </c>
      <c r="J2467">
        <v>-7.2693570729955201</v>
      </c>
      <c r="K2467">
        <v>18.486849202081999</v>
      </c>
      <c r="L2467">
        <v>23.670846780905698</v>
      </c>
      <c r="M2467">
        <v>35.270567649314202</v>
      </c>
      <c r="N2467">
        <v>0.182599004291394</v>
      </c>
      <c r="O2467">
        <v>223.12989418597101</v>
      </c>
      <c r="P2467">
        <v>74.3069691167819</v>
      </c>
    </row>
    <row r="2468" spans="1:17" hidden="1" x14ac:dyDescent="0.3">
      <c r="A2468" t="s">
        <v>5097</v>
      </c>
      <c r="B2468" t="s">
        <v>5098</v>
      </c>
      <c r="C2468" t="str">
        <f>IFERROR(VLOOKUP(Table1[[#This Row],[Ticker]],[1]!Table1[[Symbol]:[Industry]],2,FALSE),"-")</f>
        <v>-</v>
      </c>
      <c r="D2468" t="s">
        <v>197</v>
      </c>
      <c r="E2468">
        <v>165.871421</v>
      </c>
      <c r="F2468">
        <v>12.4</v>
      </c>
      <c r="G2468">
        <v>50.585438617759699</v>
      </c>
      <c r="H2468">
        <v>15.4645975166088</v>
      </c>
      <c r="I2468">
        <v>64.399800890869102</v>
      </c>
      <c r="J2468">
        <v>17.648530135169501</v>
      </c>
      <c r="K2468">
        <v>10.793855533811801</v>
      </c>
      <c r="L2468">
        <v>9.2136924587124902</v>
      </c>
      <c r="M2468">
        <v>68.682580311799697</v>
      </c>
      <c r="N2468">
        <v>0.72734410973751495</v>
      </c>
      <c r="O2468">
        <v>12.5</v>
      </c>
      <c r="P2468">
        <v>101.626016260162</v>
      </c>
      <c r="Q2468">
        <v>-5.3071564299272997E-2</v>
      </c>
    </row>
    <row r="2469" spans="1:17" hidden="1" x14ac:dyDescent="0.3">
      <c r="A2469" t="s">
        <v>5099</v>
      </c>
      <c r="B2469" t="s">
        <v>5100</v>
      </c>
      <c r="C2469" t="str">
        <f>IFERROR(VLOOKUP(Table1[[#This Row],[Ticker]],[1]!Table1[[Symbol]:[Industry]],2,FALSE),"-")</f>
        <v>-</v>
      </c>
      <c r="D2469" t="s">
        <v>1934</v>
      </c>
      <c r="E2469">
        <v>165.77571079000001</v>
      </c>
      <c r="F2469">
        <v>37.43</v>
      </c>
      <c r="G2469">
        <v>35.828698611561997</v>
      </c>
      <c r="H2469">
        <v>3.1986443358334902</v>
      </c>
      <c r="I2469">
        <v>20.855241062547201</v>
      </c>
      <c r="J2469">
        <v>-9.2092005055917596</v>
      </c>
      <c r="K2469">
        <v>38.848350918745602</v>
      </c>
      <c r="L2469">
        <v>34.564408642670003</v>
      </c>
      <c r="M2469">
        <v>35.986206521879801</v>
      </c>
      <c r="N2469">
        <v>1.4843924123936001</v>
      </c>
      <c r="O2469">
        <v>56.558909965268498</v>
      </c>
      <c r="P2469">
        <v>122.13649851632</v>
      </c>
      <c r="Q2469">
        <v>0.111269834584028</v>
      </c>
    </row>
    <row r="2470" spans="1:17" hidden="1" x14ac:dyDescent="0.3">
      <c r="A2470" t="s">
        <v>5101</v>
      </c>
      <c r="B2470" t="s">
        <v>5102</v>
      </c>
      <c r="C2470" t="str">
        <f>IFERROR(VLOOKUP(Table1[[#This Row],[Ticker]],[1]!Table1[[Symbol]:[Industry]],2,FALSE),"-")</f>
        <v>-</v>
      </c>
      <c r="D2470" t="s">
        <v>129</v>
      </c>
      <c r="E2470">
        <v>165.69532799999999</v>
      </c>
      <c r="F2470">
        <v>46.68</v>
      </c>
      <c r="G2470">
        <v>-23.738035265185399</v>
      </c>
      <c r="H2470">
        <v>-7.2257207844885096</v>
      </c>
      <c r="I2470">
        <v>-17.167328706254899</v>
      </c>
      <c r="J2470">
        <v>-5.65077820398343</v>
      </c>
      <c r="K2470">
        <v>48.529442248673</v>
      </c>
      <c r="L2470">
        <v>50.282345949660197</v>
      </c>
      <c r="M2470">
        <v>44.3562115555265</v>
      </c>
      <c r="N2470">
        <v>0.59782666051643896</v>
      </c>
      <c r="O2470">
        <v>40.9597257926306</v>
      </c>
      <c r="P2470">
        <v>13.136209403780899</v>
      </c>
      <c r="Q2470">
        <v>-3.8725894004491002E-2</v>
      </c>
    </row>
    <row r="2471" spans="1:17" hidden="1" x14ac:dyDescent="0.3">
      <c r="A2471" t="s">
        <v>5103</v>
      </c>
      <c r="B2471" t="s">
        <v>5104</v>
      </c>
      <c r="C2471" t="str">
        <f>IFERROR(VLOOKUP(Table1[[#This Row],[Ticker]],[1]!Table1[[Symbol]:[Industry]],2,FALSE),"-")</f>
        <v>-</v>
      </c>
      <c r="D2471" t="s">
        <v>613</v>
      </c>
      <c r="E2471">
        <v>164.93940472400001</v>
      </c>
      <c r="F2471">
        <v>25.64</v>
      </c>
      <c r="G2471">
        <v>-22.117499991492402</v>
      </c>
      <c r="H2471">
        <v>2.11054770084439</v>
      </c>
      <c r="I2471">
        <v>-2.7428453429277599</v>
      </c>
      <c r="J2471">
        <v>1.4713208621771801</v>
      </c>
      <c r="K2471">
        <v>24.138916311576999</v>
      </c>
      <c r="L2471">
        <v>23.895910819099999</v>
      </c>
      <c r="M2471">
        <v>64.062372561855895</v>
      </c>
      <c r="N2471">
        <v>1.4729692186928001</v>
      </c>
      <c r="O2471">
        <v>9.9843993759750393</v>
      </c>
      <c r="P2471">
        <v>26.930693069306901</v>
      </c>
      <c r="Q2471">
        <v>2.7772571838832E-2</v>
      </c>
    </row>
    <row r="2472" spans="1:17" hidden="1" x14ac:dyDescent="0.3">
      <c r="A2472" t="s">
        <v>5105</v>
      </c>
      <c r="B2472" t="s">
        <v>5106</v>
      </c>
      <c r="C2472" t="str">
        <f>IFERROR(VLOOKUP(Table1[[#This Row],[Ticker]],[1]!Table1[[Symbol]:[Industry]],2,FALSE),"-")</f>
        <v>-</v>
      </c>
      <c r="D2472" t="s">
        <v>347</v>
      </c>
      <c r="E2472">
        <v>164.88098640000001</v>
      </c>
      <c r="F2472">
        <v>70.849999999999994</v>
      </c>
      <c r="G2472">
        <v>-61.676466144145003</v>
      </c>
      <c r="H2472">
        <v>-12.206697656808601</v>
      </c>
      <c r="I2472">
        <v>-39.327165512153499</v>
      </c>
      <c r="J2472">
        <v>-3.4293711525772301</v>
      </c>
      <c r="K2472">
        <v>75.943181955859899</v>
      </c>
      <c r="L2472">
        <v>94.073932438779806</v>
      </c>
      <c r="M2472">
        <v>48.044222217123099</v>
      </c>
      <c r="N2472">
        <v>0.79812630117973604</v>
      </c>
      <c r="O2472">
        <v>115.94918842625199</v>
      </c>
      <c r="P2472">
        <v>12.4603174603174</v>
      </c>
    </row>
    <row r="2473" spans="1:17" hidden="1" x14ac:dyDescent="0.3">
      <c r="A2473" t="s">
        <v>5107</v>
      </c>
      <c r="B2473" t="s">
        <v>5108</v>
      </c>
      <c r="C2473" t="str">
        <f>IFERROR(VLOOKUP(Table1[[#This Row],[Ticker]],[1]!Table1[[Symbol]:[Industry]],2,FALSE),"-")</f>
        <v>-</v>
      </c>
      <c r="D2473" t="s">
        <v>613</v>
      </c>
      <c r="E2473">
        <v>164.82689999999999</v>
      </c>
      <c r="F2473">
        <v>498.75</v>
      </c>
      <c r="G2473">
        <v>10.0864170913409</v>
      </c>
      <c r="H2473">
        <v>17.7441023534397</v>
      </c>
      <c r="I2473">
        <v>8.2198470586119505</v>
      </c>
      <c r="J2473">
        <v>-0.57524169081447696</v>
      </c>
      <c r="K2473">
        <v>434.04602800815201</v>
      </c>
      <c r="L2473">
        <v>414.799456709011</v>
      </c>
      <c r="M2473">
        <v>61.582867074051798</v>
      </c>
      <c r="N2473">
        <v>4.4510184645952497</v>
      </c>
      <c r="O2473">
        <v>12.882205513784401</v>
      </c>
      <c r="P2473">
        <v>42.5</v>
      </c>
      <c r="Q2473">
        <v>-1.8950178409965001E-2</v>
      </c>
    </row>
    <row r="2474" spans="1:17" hidden="1" x14ac:dyDescent="0.3">
      <c r="A2474" t="s">
        <v>5109</v>
      </c>
      <c r="B2474" t="s">
        <v>5110</v>
      </c>
      <c r="C2474" t="str">
        <f>IFERROR(VLOOKUP(Table1[[#This Row],[Ticker]],[1]!Table1[[Symbol]:[Industry]],2,FALSE),"-")</f>
        <v>-</v>
      </c>
      <c r="D2474" t="s">
        <v>3828</v>
      </c>
      <c r="E2474">
        <v>164.606815606</v>
      </c>
      <c r="F2474">
        <v>59.23</v>
      </c>
      <c r="G2474">
        <v>35.405939418572203</v>
      </c>
      <c r="H2474">
        <v>-4.4015535150471701</v>
      </c>
      <c r="I2474">
        <v>-9.4996598299106996</v>
      </c>
      <c r="J2474">
        <v>-13.932689508651199</v>
      </c>
      <c r="K2474">
        <v>55.4064700135268</v>
      </c>
      <c r="L2474">
        <v>51.730937965402298</v>
      </c>
      <c r="M2474">
        <v>52.552958457958702</v>
      </c>
      <c r="N2474">
        <v>1.96787570995245</v>
      </c>
      <c r="O2474">
        <v>24.8522708087118</v>
      </c>
      <c r="P2474">
        <v>63.618784530386698</v>
      </c>
      <c r="Q2474">
        <v>0.102561655912583</v>
      </c>
    </row>
    <row r="2475" spans="1:17" hidden="1" x14ac:dyDescent="0.3">
      <c r="A2475" t="s">
        <v>5111</v>
      </c>
      <c r="B2475" t="s">
        <v>5112</v>
      </c>
      <c r="C2475" t="str">
        <f>IFERROR(VLOOKUP(Table1[[#This Row],[Ticker]],[1]!Table1[[Symbol]:[Industry]],2,FALSE),"-")</f>
        <v>-</v>
      </c>
      <c r="D2475" t="s">
        <v>129</v>
      </c>
      <c r="E2475">
        <v>164.5948941</v>
      </c>
      <c r="F2475">
        <v>70.849999999999994</v>
      </c>
      <c r="G2475">
        <v>-26.9790629383089</v>
      </c>
      <c r="H2475">
        <v>-4.1315941677488803</v>
      </c>
      <c r="I2475">
        <v>-35.075672639971003</v>
      </c>
      <c r="J2475">
        <v>-3.2024663849190298</v>
      </c>
      <c r="K2475">
        <v>74.339154594866102</v>
      </c>
      <c r="L2475">
        <v>83.778273192453497</v>
      </c>
      <c r="M2475">
        <v>46.708958429792801</v>
      </c>
      <c r="N2475">
        <v>1.7866108786610799</v>
      </c>
      <c r="O2475">
        <v>77.840508115737407</v>
      </c>
      <c r="P2475">
        <v>6.5413533834586399</v>
      </c>
    </row>
    <row r="2476" spans="1:17" hidden="1" x14ac:dyDescent="0.3">
      <c r="A2476" t="s">
        <v>5113</v>
      </c>
      <c r="B2476" t="s">
        <v>5114</v>
      </c>
      <c r="C2476" t="str">
        <f>IFERROR(VLOOKUP(Table1[[#This Row],[Ticker]],[1]!Table1[[Symbol]:[Industry]],2,FALSE),"-")</f>
        <v>-</v>
      </c>
      <c r="D2476" t="s">
        <v>613</v>
      </c>
      <c r="E2476">
        <v>164.5</v>
      </c>
      <c r="F2476">
        <v>82.25</v>
      </c>
      <c r="G2476">
        <v>-33.197600136902103</v>
      </c>
      <c r="H2476">
        <v>-9.7975606086614704</v>
      </c>
      <c r="I2476">
        <v>-13.197938940449101</v>
      </c>
      <c r="J2476">
        <v>-1.74245171140473</v>
      </c>
      <c r="K2476">
        <v>85.168135060863904</v>
      </c>
      <c r="L2476">
        <v>88.907313038026004</v>
      </c>
      <c r="M2476">
        <v>40.1135642509497</v>
      </c>
      <c r="N2476">
        <v>1.0316629332840599</v>
      </c>
      <c r="O2476">
        <v>33.4954407294832</v>
      </c>
      <c r="P2476">
        <v>14.0776699029126</v>
      </c>
      <c r="Q2476">
        <v>0.12758715898881701</v>
      </c>
    </row>
    <row r="2477" spans="1:17" hidden="1" x14ac:dyDescent="0.3">
      <c r="A2477" t="s">
        <v>5115</v>
      </c>
      <c r="B2477" t="s">
        <v>5116</v>
      </c>
      <c r="C2477" t="str">
        <f>IFERROR(VLOOKUP(Table1[[#This Row],[Ticker]],[1]!Table1[[Symbol]:[Industry]],2,FALSE),"-")</f>
        <v>-</v>
      </c>
      <c r="D2477" t="s">
        <v>613</v>
      </c>
      <c r="E2477">
        <v>164.25621137100001</v>
      </c>
      <c r="F2477">
        <v>53.41</v>
      </c>
      <c r="G2477">
        <v>38.543045153418802</v>
      </c>
      <c r="H2477">
        <v>-6.4781401519353103</v>
      </c>
      <c r="I2477">
        <v>-24.928597615183101</v>
      </c>
      <c r="J2477">
        <v>-7.1554702190763102</v>
      </c>
      <c r="K2477">
        <v>55.204965454382901</v>
      </c>
      <c r="L2477">
        <v>49.582495775330102</v>
      </c>
      <c r="M2477">
        <v>37.9009411615841</v>
      </c>
      <c r="N2477">
        <v>2.3222225683066902</v>
      </c>
      <c r="O2477">
        <v>31.997753229732201</v>
      </c>
      <c r="P2477">
        <v>89.397163120567299</v>
      </c>
      <c r="Q2477">
        <v>9.5672841439982004E-2</v>
      </c>
    </row>
    <row r="2478" spans="1:17" hidden="1" x14ac:dyDescent="0.3">
      <c r="A2478" t="s">
        <v>5117</v>
      </c>
      <c r="B2478" t="s">
        <v>5118</v>
      </c>
      <c r="C2478" t="str">
        <f>IFERROR(VLOOKUP(Table1[[#This Row],[Ticker]],[1]!Table1[[Symbol]:[Industry]],2,FALSE),"-")</f>
        <v>-</v>
      </c>
      <c r="D2478" t="s">
        <v>62</v>
      </c>
      <c r="E2478">
        <v>163.90150804000001</v>
      </c>
      <c r="F2478">
        <v>103.55</v>
      </c>
      <c r="G2478">
        <v>-32.163617248889501</v>
      </c>
      <c r="H2478">
        <v>-9.7489016498853207</v>
      </c>
      <c r="I2478">
        <v>-4.6387034652009698</v>
      </c>
      <c r="J2478">
        <v>-7.2326786355404904</v>
      </c>
      <c r="K2478">
        <v>104.429970166968</v>
      </c>
      <c r="L2478">
        <v>105.470720943161</v>
      </c>
      <c r="M2478">
        <v>39.796436613133999</v>
      </c>
      <c r="N2478">
        <v>1.07769833717383</v>
      </c>
      <c r="O2478">
        <v>27.9092225977788</v>
      </c>
      <c r="P2478">
        <v>14.041850220264299</v>
      </c>
      <c r="Q2478">
        <v>-8.3083069554682004E-2</v>
      </c>
    </row>
    <row r="2479" spans="1:17" hidden="1" x14ac:dyDescent="0.3">
      <c r="A2479" t="s">
        <v>5119</v>
      </c>
      <c r="B2479" t="s">
        <v>5120</v>
      </c>
      <c r="C2479" t="str">
        <f>IFERROR(VLOOKUP(Table1[[#This Row],[Ticker]],[1]!Table1[[Symbol]:[Industry]],2,FALSE),"-")</f>
        <v>-</v>
      </c>
      <c r="D2479" t="s">
        <v>5121</v>
      </c>
      <c r="E2479">
        <v>163.89785000000001</v>
      </c>
      <c r="F2479">
        <v>88.45</v>
      </c>
      <c r="G2479">
        <v>-42.319323287002099</v>
      </c>
      <c r="H2479">
        <v>-8.9954582138867298</v>
      </c>
      <c r="I2479">
        <v>-26.0099911949792</v>
      </c>
      <c r="J2479">
        <v>-1.89020584852056</v>
      </c>
      <c r="K2479">
        <v>91.857663237136506</v>
      </c>
      <c r="M2479">
        <v>43.633838023442102</v>
      </c>
      <c r="N2479">
        <v>0.66710374084072499</v>
      </c>
      <c r="O2479">
        <v>45.732052006783498</v>
      </c>
      <c r="P2479">
        <v>13.3974358974358</v>
      </c>
    </row>
    <row r="2480" spans="1:17" hidden="1" x14ac:dyDescent="0.3">
      <c r="A2480" t="s">
        <v>5122</v>
      </c>
      <c r="B2480" t="s">
        <v>5123</v>
      </c>
      <c r="C2480" t="str">
        <f>IFERROR(VLOOKUP(Table1[[#This Row],[Ticker]],[1]!Table1[[Symbol]:[Industry]],2,FALSE),"-")</f>
        <v>-</v>
      </c>
      <c r="D2480" t="s">
        <v>535</v>
      </c>
      <c r="E2480">
        <v>163.76499999999999</v>
      </c>
      <c r="F2480">
        <v>46.79</v>
      </c>
      <c r="G2480">
        <v>62.875779855469403</v>
      </c>
      <c r="H2480">
        <v>-19.3114734852686</v>
      </c>
      <c r="I2480">
        <v>24.3993955813139</v>
      </c>
      <c r="J2480">
        <v>-6.7509728913685301</v>
      </c>
      <c r="K2480">
        <v>49.731502790338602</v>
      </c>
      <c r="L2480">
        <v>43.183313881830998</v>
      </c>
      <c r="M2480">
        <v>43.517602300038398</v>
      </c>
      <c r="N2480">
        <v>0.73102534264538699</v>
      </c>
      <c r="O2480">
        <v>44.795896559093798</v>
      </c>
      <c r="Q2480">
        <v>9.6099344653939003E-2</v>
      </c>
    </row>
    <row r="2481" spans="1:17" hidden="1" x14ac:dyDescent="0.3">
      <c r="A2481" t="s">
        <v>5124</v>
      </c>
      <c r="B2481" t="s">
        <v>5125</v>
      </c>
      <c r="C2481" t="str">
        <f>IFERROR(VLOOKUP(Table1[[#This Row],[Ticker]],[1]!Table1[[Symbol]:[Industry]],2,FALSE),"-")</f>
        <v>-</v>
      </c>
      <c r="D2481" t="s">
        <v>705</v>
      </c>
      <c r="E2481">
        <v>163.46488893</v>
      </c>
      <c r="F2481">
        <v>82.05</v>
      </c>
      <c r="G2481">
        <v>56.5081771911007</v>
      </c>
      <c r="H2481">
        <v>-7.3030105422968798</v>
      </c>
      <c r="I2481">
        <v>18.215981204313898</v>
      </c>
      <c r="J2481">
        <v>-4.1908614107655202</v>
      </c>
      <c r="K2481">
        <v>80.813424684994203</v>
      </c>
      <c r="L2481">
        <v>70.652131075727596</v>
      </c>
      <c r="M2481">
        <v>88.374458321217901</v>
      </c>
      <c r="N2481">
        <v>0.56706572026428503</v>
      </c>
      <c r="O2481">
        <v>10.054844606946901</v>
      </c>
      <c r="P2481">
        <v>83.3519553072625</v>
      </c>
      <c r="Q2481">
        <v>2.2514289353509E-2</v>
      </c>
    </row>
    <row r="2482" spans="1:17" hidden="1" x14ac:dyDescent="0.3">
      <c r="A2482" t="s">
        <v>5126</v>
      </c>
      <c r="B2482" t="s">
        <v>5127</v>
      </c>
      <c r="C2482" t="str">
        <f>IFERROR(VLOOKUP(Table1[[#This Row],[Ticker]],[1]!Table1[[Symbol]:[Industry]],2,FALSE),"-")</f>
        <v>-</v>
      </c>
      <c r="E2482">
        <v>163.4336988</v>
      </c>
      <c r="F2482">
        <v>21.26</v>
      </c>
      <c r="G2482">
        <v>151.35107820692801</v>
      </c>
      <c r="H2482">
        <v>16.498811619980401</v>
      </c>
      <c r="I2482">
        <v>147.13690146038701</v>
      </c>
      <c r="J2482">
        <v>13.4802174016856</v>
      </c>
      <c r="K2482">
        <v>13.564234684690801</v>
      </c>
      <c r="L2482">
        <v>10.1000922535712</v>
      </c>
      <c r="M2482">
        <v>99.999999086771197</v>
      </c>
      <c r="N2482">
        <v>1.1781009454918401</v>
      </c>
      <c r="O2482">
        <v>0</v>
      </c>
      <c r="P2482">
        <v>218.74062968515699</v>
      </c>
      <c r="Q2482">
        <v>0.13448479152346601</v>
      </c>
    </row>
    <row r="2483" spans="1:17" hidden="1" x14ac:dyDescent="0.3">
      <c r="A2483" t="s">
        <v>5128</v>
      </c>
      <c r="B2483" t="s">
        <v>5129</v>
      </c>
      <c r="C2483" t="str">
        <f>IFERROR(VLOOKUP(Table1[[#This Row],[Ticker]],[1]!Table1[[Symbol]:[Industry]],2,FALSE),"-")</f>
        <v>-</v>
      </c>
      <c r="D2483" t="s">
        <v>391</v>
      </c>
      <c r="E2483">
        <v>162.93439387500001</v>
      </c>
      <c r="F2483">
        <v>110.55</v>
      </c>
      <c r="G2483">
        <v>9.8062178385389895</v>
      </c>
      <c r="H2483">
        <v>5.9870230310496497</v>
      </c>
      <c r="I2483">
        <v>12.612549263746899</v>
      </c>
      <c r="J2483">
        <v>-8.6788350453300591</v>
      </c>
      <c r="K2483">
        <v>105.672146634022</v>
      </c>
      <c r="L2483">
        <v>96.436214579029894</v>
      </c>
      <c r="M2483">
        <v>47.932472126384603</v>
      </c>
      <c r="N2483">
        <v>0.63663109648191396</v>
      </c>
      <c r="O2483">
        <v>19.402985074626798</v>
      </c>
      <c r="P2483">
        <v>62.573529411764703</v>
      </c>
      <c r="Q2483">
        <v>0.118148953582115</v>
      </c>
    </row>
    <row r="2484" spans="1:17" hidden="1" x14ac:dyDescent="0.3">
      <c r="A2484" t="s">
        <v>5130</v>
      </c>
      <c r="B2484" t="s">
        <v>5131</v>
      </c>
      <c r="C2484" t="str">
        <f>IFERROR(VLOOKUP(Table1[[#This Row],[Ticker]],[1]!Table1[[Symbol]:[Industry]],2,FALSE),"-")</f>
        <v>-</v>
      </c>
      <c r="D2484" t="s">
        <v>230</v>
      </c>
      <c r="E2484">
        <v>162.66095999999999</v>
      </c>
      <c r="F2484">
        <v>189</v>
      </c>
      <c r="G2484">
        <v>-45.528479618344903</v>
      </c>
      <c r="H2484">
        <v>-11.5707327445279</v>
      </c>
      <c r="I2484">
        <v>-27.877199529609602</v>
      </c>
      <c r="J2484">
        <v>-2.6942994157720199</v>
      </c>
      <c r="K2484">
        <v>204.905691497764</v>
      </c>
      <c r="L2484">
        <v>219.324946052261</v>
      </c>
      <c r="M2484">
        <v>39.581347759904197</v>
      </c>
      <c r="N2484">
        <v>0.54360465116279</v>
      </c>
      <c r="O2484">
        <v>47.619047619047599</v>
      </c>
      <c r="P2484">
        <v>4.7091412742382204</v>
      </c>
    </row>
    <row r="2485" spans="1:17" hidden="1" x14ac:dyDescent="0.3">
      <c r="A2485" t="s">
        <v>5132</v>
      </c>
      <c r="B2485" t="s">
        <v>5133</v>
      </c>
      <c r="C2485" t="str">
        <f>IFERROR(VLOOKUP(Table1[[#This Row],[Ticker]],[1]!Table1[[Symbol]:[Industry]],2,FALSE),"-")</f>
        <v>-</v>
      </c>
      <c r="D2485" t="s">
        <v>169</v>
      </c>
      <c r="E2485">
        <v>162.56</v>
      </c>
      <c r="F2485">
        <v>20.32</v>
      </c>
      <c r="G2485">
        <v>79.736997718557404</v>
      </c>
      <c r="H2485">
        <v>-2.1121879052724002</v>
      </c>
      <c r="I2485">
        <v>-2.4496779450108499</v>
      </c>
      <c r="J2485">
        <v>-11.9675381919999</v>
      </c>
      <c r="K2485">
        <v>20.218024553571599</v>
      </c>
      <c r="L2485">
        <v>19.068844802899399</v>
      </c>
      <c r="M2485">
        <v>42.434101958706101</v>
      </c>
      <c r="N2485">
        <v>1.7572376612951901</v>
      </c>
      <c r="O2485">
        <v>54.035433070866098</v>
      </c>
      <c r="P2485">
        <v>113.894736842105</v>
      </c>
      <c r="Q2485">
        <v>6.4522008034484005E-2</v>
      </c>
    </row>
    <row r="2486" spans="1:17" hidden="1" x14ac:dyDescent="0.3">
      <c r="A2486" t="s">
        <v>5134</v>
      </c>
      <c r="B2486" t="s">
        <v>5135</v>
      </c>
      <c r="C2486" t="str">
        <f>IFERROR(VLOOKUP(Table1[[#This Row],[Ticker]],[1]!Table1[[Symbol]:[Industry]],2,FALSE),"-")</f>
        <v>-</v>
      </c>
      <c r="D2486" t="s">
        <v>302</v>
      </c>
      <c r="E2486">
        <v>162.28817699999999</v>
      </c>
      <c r="F2486">
        <v>321.35000000000002</v>
      </c>
      <c r="G2486">
        <v>-31.9448723996361</v>
      </c>
      <c r="H2486">
        <v>-6.6897803635755198</v>
      </c>
      <c r="I2486">
        <v>-46.746456159386099</v>
      </c>
      <c r="J2486">
        <v>0.940905609758519</v>
      </c>
      <c r="K2486">
        <v>347.64037642708598</v>
      </c>
      <c r="L2486">
        <v>398.34207807524001</v>
      </c>
      <c r="M2486">
        <v>43.001472136916597</v>
      </c>
      <c r="N2486">
        <v>1.2159931324811399</v>
      </c>
      <c r="O2486">
        <v>122.498833048078</v>
      </c>
      <c r="P2486">
        <v>10.810344827586199</v>
      </c>
      <c r="Q2486">
        <v>3.5075889149310001E-2</v>
      </c>
    </row>
    <row r="2487" spans="1:17" hidden="1" x14ac:dyDescent="0.3">
      <c r="A2487" t="s">
        <v>5136</v>
      </c>
      <c r="B2487" t="s">
        <v>5137</v>
      </c>
      <c r="C2487" t="str">
        <f>IFERROR(VLOOKUP(Table1[[#This Row],[Ticker]],[1]!Table1[[Symbol]:[Industry]],2,FALSE),"-")</f>
        <v>-</v>
      </c>
      <c r="D2487" t="s">
        <v>140</v>
      </c>
      <c r="E2487">
        <v>162.24</v>
      </c>
      <c r="F2487">
        <v>390</v>
      </c>
      <c r="G2487">
        <v>-21.152013119691901</v>
      </c>
      <c r="H2487">
        <v>-4.9040660778612297</v>
      </c>
      <c r="I2487">
        <v>-4.8426810276690997</v>
      </c>
      <c r="J2487">
        <v>-2.1679836262983398</v>
      </c>
      <c r="K2487">
        <v>389.642452645422</v>
      </c>
      <c r="L2487">
        <v>386.494840442998</v>
      </c>
      <c r="M2487">
        <v>100</v>
      </c>
      <c r="O2487">
        <v>0</v>
      </c>
      <c r="P2487">
        <v>5.4054054054053902</v>
      </c>
    </row>
    <row r="2488" spans="1:17" hidden="1" x14ac:dyDescent="0.3">
      <c r="A2488" t="s">
        <v>5138</v>
      </c>
      <c r="B2488" t="s">
        <v>5139</v>
      </c>
      <c r="C2488" t="str">
        <f>IFERROR(VLOOKUP(Table1[[#This Row],[Ticker]],[1]!Table1[[Symbol]:[Industry]],2,FALSE),"-")</f>
        <v>-</v>
      </c>
      <c r="D2488" t="s">
        <v>101</v>
      </c>
      <c r="E2488">
        <v>162.01173825000001</v>
      </c>
      <c r="F2488">
        <v>235.05</v>
      </c>
      <c r="G2488">
        <v>52.187828623191599</v>
      </c>
      <c r="H2488">
        <v>0.79952343986612895</v>
      </c>
      <c r="I2488">
        <v>18.4759004234424</v>
      </c>
      <c r="J2488">
        <v>7.3460478589856999</v>
      </c>
      <c r="K2488">
        <v>210.56855671506</v>
      </c>
      <c r="L2488">
        <v>188.91526718850201</v>
      </c>
      <c r="M2488">
        <v>66.353276212178997</v>
      </c>
      <c r="N2488">
        <v>1.21370220076419</v>
      </c>
      <c r="O2488">
        <v>4.6373112103807497</v>
      </c>
      <c r="P2488">
        <v>87.814622453056302</v>
      </c>
      <c r="Q2488">
        <v>2.9859303141734999E-2</v>
      </c>
    </row>
    <row r="2489" spans="1:17" hidden="1" x14ac:dyDescent="0.3">
      <c r="A2489" t="s">
        <v>5140</v>
      </c>
      <c r="B2489" t="s">
        <v>5141</v>
      </c>
      <c r="C2489" t="str">
        <f>IFERROR(VLOOKUP(Table1[[#This Row],[Ticker]],[1]!Table1[[Symbol]:[Industry]],2,FALSE),"-")</f>
        <v>-</v>
      </c>
      <c r="D2489" t="s">
        <v>613</v>
      </c>
      <c r="E2489">
        <v>161.37443999999999</v>
      </c>
      <c r="F2489">
        <v>81.42</v>
      </c>
      <c r="G2489">
        <v>33.466166380562903</v>
      </c>
      <c r="H2489">
        <v>-1.75941198981092</v>
      </c>
      <c r="I2489">
        <v>3.2609056204595701</v>
      </c>
      <c r="J2489">
        <v>-3.3132518601741698</v>
      </c>
      <c r="K2489">
        <v>79.595286682748295</v>
      </c>
      <c r="L2489">
        <v>75.585637845366307</v>
      </c>
      <c r="M2489">
        <v>53.455685392975703</v>
      </c>
      <c r="N2489">
        <v>0.98820674195483105</v>
      </c>
      <c r="O2489">
        <v>29.575042986981</v>
      </c>
      <c r="P2489">
        <v>66.366979975480206</v>
      </c>
      <c r="Q2489">
        <v>4.5904337563622E-2</v>
      </c>
    </row>
    <row r="2490" spans="1:17" hidden="1" x14ac:dyDescent="0.3">
      <c r="A2490" t="s">
        <v>5142</v>
      </c>
      <c r="B2490" t="s">
        <v>5143</v>
      </c>
      <c r="C2490" t="str">
        <f>IFERROR(VLOOKUP(Table1[[#This Row],[Ticker]],[1]!Table1[[Symbol]:[Industry]],2,FALSE),"-")</f>
        <v>-</v>
      </c>
      <c r="D2490" t="s">
        <v>21</v>
      </c>
      <c r="E2490">
        <v>161.30375000000001</v>
      </c>
      <c r="F2490">
        <v>215</v>
      </c>
      <c r="G2490">
        <v>195.53995975205601</v>
      </c>
      <c r="H2490">
        <v>-51.717791568057301</v>
      </c>
      <c r="I2490">
        <v>-12.8748980272774</v>
      </c>
      <c r="J2490">
        <v>-11.2207916732388</v>
      </c>
      <c r="K2490">
        <v>300.41952351991</v>
      </c>
      <c r="L2490">
        <v>252.226982083395</v>
      </c>
      <c r="M2490">
        <v>16.156685997135099</v>
      </c>
      <c r="N2490">
        <v>1.8446933061847799</v>
      </c>
      <c r="O2490">
        <v>137.67441860465101</v>
      </c>
      <c r="P2490">
        <v>222.09737827715301</v>
      </c>
      <c r="Q2490">
        <v>0.16608485153705899</v>
      </c>
    </row>
    <row r="2491" spans="1:17" hidden="1" x14ac:dyDescent="0.3">
      <c r="A2491" t="s">
        <v>5144</v>
      </c>
      <c r="B2491" t="s">
        <v>5145</v>
      </c>
      <c r="C2491" t="str">
        <f>IFERROR(VLOOKUP(Table1[[#This Row],[Ticker]],[1]!Table1[[Symbol]:[Industry]],2,FALSE),"-")</f>
        <v>-</v>
      </c>
      <c r="D2491" t="s">
        <v>542</v>
      </c>
      <c r="E2491">
        <v>161.01852575999999</v>
      </c>
      <c r="F2491">
        <v>113.6</v>
      </c>
      <c r="G2491">
        <v>16.3356632359089</v>
      </c>
      <c r="H2491">
        <v>-1.2400803763420301</v>
      </c>
      <c r="I2491">
        <v>-29.4227573686846</v>
      </c>
      <c r="J2491">
        <v>-3.3604878852421298</v>
      </c>
      <c r="K2491">
        <v>116.443129578314</v>
      </c>
      <c r="L2491">
        <v>116.695058302295</v>
      </c>
      <c r="M2491">
        <v>47.237738851435999</v>
      </c>
      <c r="N2491">
        <v>1.15612431444241</v>
      </c>
      <c r="O2491">
        <v>59.330985915492903</v>
      </c>
      <c r="P2491">
        <v>42.893081761006201</v>
      </c>
    </row>
    <row r="2492" spans="1:17" hidden="1" x14ac:dyDescent="0.3">
      <c r="A2492" t="s">
        <v>5146</v>
      </c>
      <c r="B2492" t="s">
        <v>5147</v>
      </c>
      <c r="C2492" t="str">
        <f>IFERROR(VLOOKUP(Table1[[#This Row],[Ticker]],[1]!Table1[[Symbol]:[Industry]],2,FALSE),"-")</f>
        <v>-</v>
      </c>
      <c r="D2492" t="s">
        <v>230</v>
      </c>
      <c r="E2492">
        <v>160.85582400000001</v>
      </c>
      <c r="F2492">
        <v>270.75</v>
      </c>
      <c r="G2492">
        <v>-8.9167493962683597</v>
      </c>
      <c r="H2492">
        <v>-6.5061050365359003</v>
      </c>
      <c r="I2492">
        <v>-7.5745938278412801</v>
      </c>
      <c r="J2492">
        <v>-5.5293281641134602</v>
      </c>
      <c r="K2492">
        <v>267.43513055465098</v>
      </c>
      <c r="L2492">
        <v>261.741929824073</v>
      </c>
      <c r="M2492">
        <v>52.670175761283303</v>
      </c>
      <c r="N2492">
        <v>0.68770630977053104</v>
      </c>
      <c r="O2492">
        <v>30.3785780240073</v>
      </c>
      <c r="P2492">
        <v>32.0731707317073</v>
      </c>
      <c r="Q2492">
        <v>4.9331338922176997E-2</v>
      </c>
    </row>
    <row r="2493" spans="1:17" hidden="1" x14ac:dyDescent="0.3">
      <c r="A2493" t="s">
        <v>5148</v>
      </c>
      <c r="B2493" t="s">
        <v>5149</v>
      </c>
      <c r="C2493" t="str">
        <f>IFERROR(VLOOKUP(Table1[[#This Row],[Ticker]],[1]!Table1[[Symbol]:[Industry]],2,FALSE),"-")</f>
        <v>-</v>
      </c>
      <c r="D2493" t="s">
        <v>806</v>
      </c>
      <c r="E2493">
        <v>160.73345872499999</v>
      </c>
      <c r="F2493">
        <v>145.05000000000001</v>
      </c>
      <c r="G2493">
        <v>-31.846350944294201</v>
      </c>
      <c r="H2493">
        <v>-8.0584508727928696</v>
      </c>
      <c r="I2493">
        <v>-25.0248196880686</v>
      </c>
      <c r="J2493">
        <v>-1.5094960682474701</v>
      </c>
      <c r="K2493">
        <v>147.353163776287</v>
      </c>
      <c r="L2493">
        <v>154.00972699620601</v>
      </c>
      <c r="M2493">
        <v>48.408388266736701</v>
      </c>
      <c r="N2493">
        <v>0.88275519804165703</v>
      </c>
      <c r="O2493">
        <v>52.981730437780001</v>
      </c>
      <c r="P2493">
        <v>22.767668218366399</v>
      </c>
      <c r="Q2493">
        <v>4.2705157387654999E-2</v>
      </c>
    </row>
    <row r="2494" spans="1:17" hidden="1" x14ac:dyDescent="0.3">
      <c r="A2494" t="s">
        <v>5150</v>
      </c>
      <c r="B2494" t="s">
        <v>5151</v>
      </c>
      <c r="C2494" t="str">
        <f>IFERROR(VLOOKUP(Table1[[#This Row],[Ticker]],[1]!Table1[[Symbol]:[Industry]],2,FALSE),"-")</f>
        <v>-</v>
      </c>
      <c r="D2494" t="s">
        <v>414</v>
      </c>
      <c r="E2494">
        <v>160.729426125</v>
      </c>
      <c r="F2494">
        <v>139.94999999999999</v>
      </c>
      <c r="G2494">
        <v>76.563045916121695</v>
      </c>
      <c r="H2494">
        <v>-43.928456321763598</v>
      </c>
      <c r="I2494">
        <v>-18.477594629795799</v>
      </c>
      <c r="J2494">
        <v>-28.6385718615924</v>
      </c>
      <c r="K2494">
        <v>181.12744680177701</v>
      </c>
      <c r="L2494">
        <v>157.36140820909</v>
      </c>
      <c r="M2494">
        <v>32.519789917492098</v>
      </c>
      <c r="N2494">
        <v>0.95172413793103405</v>
      </c>
      <c r="O2494">
        <v>60.771704180064297</v>
      </c>
      <c r="P2494">
        <v>113.01369863013601</v>
      </c>
    </row>
    <row r="2495" spans="1:17" hidden="1" x14ac:dyDescent="0.3">
      <c r="A2495" t="s">
        <v>5152</v>
      </c>
      <c r="B2495" t="s">
        <v>5153</v>
      </c>
      <c r="C2495" t="str">
        <f>IFERROR(VLOOKUP(Table1[[#This Row],[Ticker]],[1]!Table1[[Symbol]:[Industry]],2,FALSE),"-")</f>
        <v>-</v>
      </c>
      <c r="D2495" t="s">
        <v>662</v>
      </c>
      <c r="E2495">
        <v>160.03136951499999</v>
      </c>
      <c r="F2495">
        <v>79.849999999999994</v>
      </c>
      <c r="G2495">
        <v>36.568219881439802</v>
      </c>
      <c r="H2495">
        <v>-8.8392512630464299</v>
      </c>
      <c r="I2495">
        <v>44.051430475137998</v>
      </c>
      <c r="J2495">
        <v>4.3788713159352799</v>
      </c>
      <c r="K2495">
        <v>76.759518566675396</v>
      </c>
      <c r="L2495">
        <v>63.533910336049303</v>
      </c>
      <c r="M2495">
        <v>51.581390738619</v>
      </c>
      <c r="N2495">
        <v>0.605080213903743</v>
      </c>
      <c r="O2495">
        <v>16.468378209142099</v>
      </c>
      <c r="P2495">
        <v>92.874396135265698</v>
      </c>
      <c r="Q2495">
        <v>0.15345946097469601</v>
      </c>
    </row>
    <row r="2496" spans="1:17" hidden="1" x14ac:dyDescent="0.3">
      <c r="A2496" t="s">
        <v>5154</v>
      </c>
      <c r="B2496" t="s">
        <v>5155</v>
      </c>
      <c r="C2496" t="str">
        <f>IFERROR(VLOOKUP(Table1[[#This Row],[Ticker]],[1]!Table1[[Symbol]:[Industry]],2,FALSE),"-")</f>
        <v>-</v>
      </c>
      <c r="D2496" t="s">
        <v>391</v>
      </c>
      <c r="E2496">
        <v>159.71497520999901</v>
      </c>
      <c r="F2496">
        <v>133.35</v>
      </c>
      <c r="G2496">
        <v>134.913169710196</v>
      </c>
      <c r="H2496">
        <v>5.3025454923866899</v>
      </c>
      <c r="I2496">
        <v>94.905759720771599</v>
      </c>
      <c r="J2496">
        <v>2.8320163737016499</v>
      </c>
      <c r="K2496">
        <v>121.194570066305</v>
      </c>
      <c r="L2496">
        <v>92.746056116071401</v>
      </c>
      <c r="M2496">
        <v>99.999999999999204</v>
      </c>
      <c r="N2496">
        <v>2.95</v>
      </c>
      <c r="O2496">
        <v>0</v>
      </c>
      <c r="P2496">
        <v>166.7</v>
      </c>
    </row>
    <row r="2497" spans="1:17" hidden="1" x14ac:dyDescent="0.3">
      <c r="A2497" t="s">
        <v>5156</v>
      </c>
      <c r="B2497" t="s">
        <v>5157</v>
      </c>
      <c r="C2497" t="str">
        <f>IFERROR(VLOOKUP(Table1[[#This Row],[Ticker]],[1]!Table1[[Symbol]:[Industry]],2,FALSE),"-")</f>
        <v>-</v>
      </c>
      <c r="D2497" t="s">
        <v>46</v>
      </c>
      <c r="E2497">
        <v>159.64376995000001</v>
      </c>
      <c r="F2497">
        <v>73.400000000000006</v>
      </c>
      <c r="G2497">
        <v>-16.759363177303701</v>
      </c>
      <c r="H2497">
        <v>-17.3145672711786</v>
      </c>
      <c r="I2497">
        <v>-25.734557359959901</v>
      </c>
      <c r="J2497">
        <v>-8.1015989024741604</v>
      </c>
      <c r="K2497">
        <v>83.347645319139502</v>
      </c>
      <c r="L2497">
        <v>86.677783209354203</v>
      </c>
      <c r="M2497">
        <v>33.740506449784597</v>
      </c>
      <c r="N2497">
        <v>0.34871918385011103</v>
      </c>
      <c r="O2497">
        <v>109.67302452316</v>
      </c>
      <c r="P2497">
        <v>27.986050566695699</v>
      </c>
      <c r="Q2497">
        <v>2.4152109722802999E-2</v>
      </c>
    </row>
    <row r="2498" spans="1:17" hidden="1" x14ac:dyDescent="0.3">
      <c r="A2498" t="s">
        <v>5158</v>
      </c>
      <c r="B2498" t="s">
        <v>5159</v>
      </c>
      <c r="C2498" t="str">
        <f>IFERROR(VLOOKUP(Table1[[#This Row],[Ticker]],[1]!Table1[[Symbol]:[Industry]],2,FALSE),"-")</f>
        <v>-</v>
      </c>
      <c r="D2498" t="s">
        <v>249</v>
      </c>
      <c r="E2498">
        <v>159.62352124</v>
      </c>
      <c r="F2498">
        <v>515.6</v>
      </c>
      <c r="G2498">
        <v>52.098160130481197</v>
      </c>
      <c r="H2498">
        <v>52.535933922138703</v>
      </c>
      <c r="I2498">
        <v>56.074494212086698</v>
      </c>
      <c r="J2498">
        <v>42.516621578818501</v>
      </c>
      <c r="K2498">
        <v>353.53991882087598</v>
      </c>
      <c r="L2498">
        <v>320.92869388975402</v>
      </c>
      <c r="M2498">
        <v>80.106678663485894</v>
      </c>
      <c r="N2498">
        <v>4.7152255776542802</v>
      </c>
      <c r="O2498">
        <v>1.82311869666407</v>
      </c>
      <c r="P2498">
        <v>114.520490950696</v>
      </c>
      <c r="Q2498">
        <v>2.1218430668671E-2</v>
      </c>
    </row>
    <row r="2499" spans="1:17" hidden="1" x14ac:dyDescent="0.3">
      <c r="A2499" t="s">
        <v>5160</v>
      </c>
      <c r="B2499" t="s">
        <v>5161</v>
      </c>
      <c r="C2499" t="str">
        <f>IFERROR(VLOOKUP(Table1[[#This Row],[Ticker]],[1]!Table1[[Symbol]:[Industry]],2,FALSE),"-")</f>
        <v>-</v>
      </c>
      <c r="D2499" t="s">
        <v>836</v>
      </c>
      <c r="E2499">
        <v>159.61725000000001</v>
      </c>
      <c r="F2499">
        <v>625.95000000000005</v>
      </c>
      <c r="G2499">
        <v>68.442581474902596</v>
      </c>
      <c r="H2499">
        <v>-15.3289913160558</v>
      </c>
      <c r="I2499">
        <v>-7.0411614536845502</v>
      </c>
      <c r="J2499">
        <v>-2.7852675769156199</v>
      </c>
      <c r="K2499">
        <v>604.54431708686502</v>
      </c>
      <c r="L2499">
        <v>507.57894862103598</v>
      </c>
      <c r="M2499">
        <v>40.288155867707502</v>
      </c>
      <c r="N2499">
        <v>0.48982109926044198</v>
      </c>
      <c r="O2499">
        <v>19.658119658119599</v>
      </c>
      <c r="P2499">
        <v>106.720607661823</v>
      </c>
      <c r="Q2499">
        <v>0.112410294264555</v>
      </c>
    </row>
    <row r="2500" spans="1:17" hidden="1" x14ac:dyDescent="0.3">
      <c r="A2500" t="s">
        <v>5162</v>
      </c>
      <c r="B2500" t="s">
        <v>5163</v>
      </c>
      <c r="C2500" t="str">
        <f>IFERROR(VLOOKUP(Table1[[#This Row],[Ticker]],[1]!Table1[[Symbol]:[Industry]],2,FALSE),"-")</f>
        <v>-</v>
      </c>
      <c r="D2500" t="s">
        <v>613</v>
      </c>
      <c r="E2500">
        <v>159.39809600000001</v>
      </c>
      <c r="F2500">
        <v>302.89999999999998</v>
      </c>
      <c r="G2500">
        <v>-11.451965361502401</v>
      </c>
      <c r="H2500">
        <v>-0.46720600960185199</v>
      </c>
      <c r="I2500">
        <v>-8.0378620362464392</v>
      </c>
      <c r="J2500">
        <v>-3.1228306889298301</v>
      </c>
      <c r="K2500">
        <v>298.19716947336298</v>
      </c>
      <c r="L2500">
        <v>293.07374409517001</v>
      </c>
      <c r="M2500">
        <v>53.419189723947397</v>
      </c>
      <c r="N2500">
        <v>0.72763175744955999</v>
      </c>
      <c r="O2500">
        <v>17.860680092439701</v>
      </c>
      <c r="P2500">
        <v>20.509250049731399</v>
      </c>
      <c r="Q2500">
        <v>6.3413956848503997E-2</v>
      </c>
    </row>
    <row r="2501" spans="1:17" hidden="1" x14ac:dyDescent="0.3">
      <c r="A2501" t="s">
        <v>5164</v>
      </c>
      <c r="B2501" t="s">
        <v>5165</v>
      </c>
      <c r="C2501" t="str">
        <f>IFERROR(VLOOKUP(Table1[[#This Row],[Ticker]],[1]!Table1[[Symbol]:[Industry]],2,FALSE),"-")</f>
        <v>-</v>
      </c>
      <c r="E2501">
        <v>159.34030899999999</v>
      </c>
      <c r="F2501">
        <v>16.809999999999999</v>
      </c>
      <c r="G2501">
        <v>627.254240667727</v>
      </c>
      <c r="H2501">
        <v>48.491282759348003</v>
      </c>
      <c r="I2501">
        <v>514.65897676395105</v>
      </c>
      <c r="J2501">
        <v>8.0592891009743592</v>
      </c>
      <c r="K2501">
        <v>11.2879039942042</v>
      </c>
      <c r="L2501">
        <v>5.5826127305947102</v>
      </c>
      <c r="M2501">
        <v>100</v>
      </c>
      <c r="N2501">
        <v>0.62375199939945802</v>
      </c>
      <c r="O2501">
        <v>0</v>
      </c>
      <c r="P2501">
        <v>653.811659192825</v>
      </c>
      <c r="Q2501">
        <v>0.35788734286662599</v>
      </c>
    </row>
    <row r="2502" spans="1:17" hidden="1" x14ac:dyDescent="0.3">
      <c r="A2502" t="s">
        <v>5166</v>
      </c>
      <c r="B2502" t="s">
        <v>5167</v>
      </c>
      <c r="C2502" t="str">
        <f>IFERROR(VLOOKUP(Table1[[#This Row],[Ticker]],[1]!Table1[[Symbol]:[Industry]],2,FALSE),"-")</f>
        <v>-</v>
      </c>
      <c r="D2502" t="s">
        <v>126</v>
      </c>
      <c r="E2502">
        <v>159.1577145</v>
      </c>
      <c r="F2502">
        <v>391.85</v>
      </c>
      <c r="G2502">
        <v>605.735610815212</v>
      </c>
      <c r="H2502">
        <v>-11.5665660778612</v>
      </c>
      <c r="I2502">
        <v>76.302734799965194</v>
      </c>
      <c r="J2502">
        <v>-10.772634789089</v>
      </c>
      <c r="K2502">
        <v>403.80221385163799</v>
      </c>
      <c r="L2502">
        <v>300.881110107533</v>
      </c>
      <c r="M2502">
        <v>44.422706425698799</v>
      </c>
      <c r="N2502">
        <v>1.1711695922447001</v>
      </c>
      <c r="O2502">
        <v>23.8228914125302</v>
      </c>
      <c r="P2502">
        <v>632.42990654205596</v>
      </c>
      <c r="Q2502">
        <v>0.29100676031299499</v>
      </c>
    </row>
    <row r="2503" spans="1:17" hidden="1" x14ac:dyDescent="0.3">
      <c r="A2503" t="s">
        <v>5168</v>
      </c>
      <c r="B2503" t="s">
        <v>5169</v>
      </c>
      <c r="C2503" t="str">
        <f>IFERROR(VLOOKUP(Table1[[#This Row],[Ticker]],[1]!Table1[[Symbol]:[Industry]],2,FALSE),"-")</f>
        <v>-</v>
      </c>
      <c r="D2503" t="s">
        <v>140</v>
      </c>
      <c r="E2503">
        <v>158.96972</v>
      </c>
      <c r="F2503">
        <v>63.7</v>
      </c>
      <c r="G2503">
        <v>11.4707504889871</v>
      </c>
      <c r="H2503">
        <v>8.8761946297737602</v>
      </c>
      <c r="I2503">
        <v>1.1155499305618499</v>
      </c>
      <c r="J2503">
        <v>-8.4419520263596901</v>
      </c>
      <c r="K2503">
        <v>61.484062138690298</v>
      </c>
      <c r="L2503">
        <v>61.359419973020003</v>
      </c>
      <c r="M2503">
        <v>51.966712647066601</v>
      </c>
      <c r="N2503">
        <v>2.2591967929502599</v>
      </c>
      <c r="O2503">
        <v>39.089481946624701</v>
      </c>
      <c r="P2503">
        <v>44.117647058823501</v>
      </c>
      <c r="Q2503">
        <v>7.8078185551605006E-2</v>
      </c>
    </row>
    <row r="2504" spans="1:17" hidden="1" x14ac:dyDescent="0.3">
      <c r="A2504" t="s">
        <v>5170</v>
      </c>
      <c r="B2504" t="s">
        <v>5171</v>
      </c>
      <c r="C2504" t="str">
        <f>IFERROR(VLOOKUP(Table1[[#This Row],[Ticker]],[1]!Table1[[Symbol]:[Industry]],2,FALSE),"-")</f>
        <v>-</v>
      </c>
      <c r="D2504" t="s">
        <v>375</v>
      </c>
      <c r="E2504">
        <v>158.90035412</v>
      </c>
      <c r="F2504">
        <v>9.26</v>
      </c>
      <c r="G2504">
        <v>81.532469115352001</v>
      </c>
      <c r="H2504">
        <v>-6.2084139039481796</v>
      </c>
      <c r="I2504">
        <v>-19.016559339478398</v>
      </c>
      <c r="J2504">
        <v>0.43088643019883599</v>
      </c>
      <c r="K2504">
        <v>8.7741794309608796</v>
      </c>
      <c r="L2504">
        <v>8.1026155486593101</v>
      </c>
      <c r="M2504">
        <v>59.126584476263901</v>
      </c>
      <c r="N2504">
        <v>0.96133414055796795</v>
      </c>
      <c r="O2504">
        <v>74.946004319654406</v>
      </c>
      <c r="P2504">
        <v>115.348837209302</v>
      </c>
      <c r="Q2504">
        <v>0.13633323505358499</v>
      </c>
    </row>
    <row r="2505" spans="1:17" hidden="1" x14ac:dyDescent="0.3">
      <c r="A2505" t="s">
        <v>5172</v>
      </c>
      <c r="B2505" t="s">
        <v>5173</v>
      </c>
      <c r="C2505" t="str">
        <f>IFERROR(VLOOKUP(Table1[[#This Row],[Ticker]],[1]!Table1[[Symbol]:[Industry]],2,FALSE),"-")</f>
        <v>-</v>
      </c>
      <c r="D2505" t="s">
        <v>998</v>
      </c>
      <c r="E2505">
        <v>158.73750000000001</v>
      </c>
      <c r="F2505">
        <v>127.5</v>
      </c>
      <c r="G2505">
        <v>19.273531949568</v>
      </c>
      <c r="H2505">
        <v>-2.2478160778612302</v>
      </c>
      <c r="I2505">
        <v>13.5984410074305</v>
      </c>
      <c r="J2505">
        <v>-6.8815441774223398</v>
      </c>
      <c r="K2505">
        <v>124.24292986064199</v>
      </c>
      <c r="L2505">
        <v>113.313766045249</v>
      </c>
      <c r="M2505">
        <v>46.900111823036397</v>
      </c>
      <c r="N2505">
        <v>0.54106879231507299</v>
      </c>
      <c r="O2505">
        <v>20.784313725490101</v>
      </c>
      <c r="P2505">
        <v>50</v>
      </c>
      <c r="Q2505">
        <v>-5.9993582708280004E-3</v>
      </c>
    </row>
    <row r="2506" spans="1:17" hidden="1" x14ac:dyDescent="0.3">
      <c r="A2506" t="s">
        <v>5174</v>
      </c>
      <c r="B2506" t="s">
        <v>5175</v>
      </c>
      <c r="C2506" t="str">
        <f>IFERROR(VLOOKUP(Table1[[#This Row],[Ticker]],[1]!Table1[[Symbol]:[Industry]],2,FALSE),"-")</f>
        <v>-</v>
      </c>
      <c r="D2506" t="s">
        <v>613</v>
      </c>
      <c r="E2506">
        <v>158.35816975</v>
      </c>
      <c r="F2506">
        <v>121.7</v>
      </c>
      <c r="G2506">
        <v>55.084372519678702</v>
      </c>
      <c r="H2506">
        <v>-0.354516528311691</v>
      </c>
      <c r="I2506">
        <v>91.342107371795393</v>
      </c>
      <c r="J2506">
        <v>0.75884564199433602</v>
      </c>
      <c r="K2506">
        <v>109.832151525379</v>
      </c>
      <c r="L2506">
        <v>85.852533034495593</v>
      </c>
      <c r="M2506">
        <v>91.104745392511106</v>
      </c>
      <c r="N2506">
        <v>1.92546583850931</v>
      </c>
      <c r="O2506">
        <v>4.7658175842234902</v>
      </c>
      <c r="P2506">
        <v>215.284974093264</v>
      </c>
    </row>
    <row r="2507" spans="1:17" hidden="1" x14ac:dyDescent="0.3">
      <c r="A2507" t="s">
        <v>5176</v>
      </c>
      <c r="B2507" t="s">
        <v>5177</v>
      </c>
      <c r="C2507" t="str">
        <f>IFERROR(VLOOKUP(Table1[[#This Row],[Ticker]],[1]!Table1[[Symbol]:[Industry]],2,FALSE),"-")</f>
        <v>-</v>
      </c>
      <c r="D2507" t="s">
        <v>43</v>
      </c>
      <c r="E2507">
        <v>158.31772000000001</v>
      </c>
      <c r="F2507">
        <v>132.55000000000001</v>
      </c>
      <c r="G2507">
        <v>43.378478910799998</v>
      </c>
      <c r="H2507">
        <v>5.98336202402864</v>
      </c>
      <c r="I2507">
        <v>39.171370223446701</v>
      </c>
      <c r="J2507">
        <v>-7.1327723586927103</v>
      </c>
      <c r="K2507">
        <v>130.04228059234001</v>
      </c>
      <c r="L2507">
        <v>111.285710319328</v>
      </c>
      <c r="M2507">
        <v>36.681756177210403</v>
      </c>
      <c r="N2507">
        <v>0.54492561779543802</v>
      </c>
      <c r="O2507">
        <v>26.593738211995401</v>
      </c>
      <c r="P2507">
        <v>79.1216216216216</v>
      </c>
      <c r="Q2507">
        <v>5.6344219959248001E-2</v>
      </c>
    </row>
    <row r="2508" spans="1:17" hidden="1" x14ac:dyDescent="0.3">
      <c r="A2508" t="s">
        <v>5178</v>
      </c>
      <c r="B2508" t="s">
        <v>5179</v>
      </c>
      <c r="C2508" t="str">
        <f>IFERROR(VLOOKUP(Table1[[#This Row],[Ticker]],[1]!Table1[[Symbol]:[Industry]],2,FALSE),"-")</f>
        <v>-</v>
      </c>
      <c r="D2508" t="s">
        <v>1934</v>
      </c>
      <c r="E2508">
        <v>157.94280089099999</v>
      </c>
      <c r="F2508">
        <v>63.87</v>
      </c>
      <c r="G2508">
        <v>22.5670269570413</v>
      </c>
      <c r="H2508">
        <v>33.022635492819298</v>
      </c>
      <c r="I2508">
        <v>-7.0988616268729601</v>
      </c>
      <c r="J2508">
        <v>12.3711468084842</v>
      </c>
      <c r="K2508">
        <v>52.766018286613402</v>
      </c>
      <c r="L2508">
        <v>46.691882844021002</v>
      </c>
      <c r="M2508">
        <v>63.948108454310599</v>
      </c>
      <c r="N2508">
        <v>2.1877020679719399</v>
      </c>
      <c r="O2508">
        <v>10.2082354783153</v>
      </c>
      <c r="P2508">
        <v>93.545454545454504</v>
      </c>
      <c r="Q2508">
        <v>0.13341034233933499</v>
      </c>
    </row>
    <row r="2509" spans="1:17" hidden="1" x14ac:dyDescent="0.3">
      <c r="A2509" t="s">
        <v>5180</v>
      </c>
      <c r="B2509" t="s">
        <v>5181</v>
      </c>
      <c r="C2509" t="str">
        <f>IFERROR(VLOOKUP(Table1[[#This Row],[Ticker]],[1]!Table1[[Symbol]:[Industry]],2,FALSE),"-")</f>
        <v>-</v>
      </c>
      <c r="E2509">
        <v>157.89169081399999</v>
      </c>
      <c r="F2509">
        <v>50.38</v>
      </c>
      <c r="G2509">
        <v>7.8609379316795698</v>
      </c>
      <c r="H2509">
        <v>-9.9133082220386903</v>
      </c>
      <c r="I2509">
        <v>141.274629493036</v>
      </c>
      <c r="J2509">
        <v>-0.90689988245597697</v>
      </c>
      <c r="K2509">
        <v>45.806229925113101</v>
      </c>
      <c r="L2509">
        <v>36.943936266612504</v>
      </c>
      <c r="M2509">
        <v>57.668537084761702</v>
      </c>
      <c r="N2509">
        <v>0.77401245328375101</v>
      </c>
      <c r="O2509">
        <v>9.5275903136165105</v>
      </c>
      <c r="P2509">
        <v>225.662572721396</v>
      </c>
    </row>
    <row r="2510" spans="1:17" hidden="1" x14ac:dyDescent="0.3">
      <c r="A2510" t="s">
        <v>5182</v>
      </c>
      <c r="B2510" t="s">
        <v>5183</v>
      </c>
      <c r="C2510" t="str">
        <f>IFERROR(VLOOKUP(Table1[[#This Row],[Ticker]],[1]!Table1[[Symbol]:[Industry]],2,FALSE),"-")</f>
        <v>-</v>
      </c>
      <c r="D2510" t="s">
        <v>92</v>
      </c>
      <c r="E2510">
        <v>157.686048</v>
      </c>
      <c r="F2510">
        <v>39.39</v>
      </c>
      <c r="G2510">
        <v>27.3097689749026</v>
      </c>
      <c r="H2510">
        <v>-4.7504169101275497</v>
      </c>
      <c r="I2510">
        <v>-3.7166462708027002</v>
      </c>
      <c r="J2510">
        <v>-3.1553253984502398</v>
      </c>
      <c r="K2510">
        <v>39.819698553130699</v>
      </c>
      <c r="L2510">
        <v>37.562835816763801</v>
      </c>
      <c r="M2510">
        <v>49.686898790752998</v>
      </c>
      <c r="N2510">
        <v>0.60826855752684905</v>
      </c>
      <c r="O2510">
        <v>20.5889819751205</v>
      </c>
      <c r="P2510">
        <v>65.852631578947296</v>
      </c>
      <c r="Q2510">
        <v>9.0301060231706004E-2</v>
      </c>
    </row>
    <row r="2511" spans="1:17" hidden="1" x14ac:dyDescent="0.3">
      <c r="A2511" t="s">
        <v>5184</v>
      </c>
      <c r="B2511" t="s">
        <v>5185</v>
      </c>
      <c r="C2511" t="str">
        <f>IFERROR(VLOOKUP(Table1[[#This Row],[Ticker]],[1]!Table1[[Symbol]:[Industry]],2,FALSE),"-")</f>
        <v>-</v>
      </c>
      <c r="D2511" t="s">
        <v>613</v>
      </c>
      <c r="E2511">
        <v>157.51905288</v>
      </c>
      <c r="F2511">
        <v>219.1</v>
      </c>
      <c r="G2511">
        <v>-34.4521553672026</v>
      </c>
      <c r="H2511">
        <v>-8.6981040182406399</v>
      </c>
      <c r="I2511">
        <v>-22.9746349293899</v>
      </c>
      <c r="J2511">
        <v>-4.9077096536956004</v>
      </c>
      <c r="K2511">
        <v>221.785795919283</v>
      </c>
      <c r="L2511">
        <v>237.39176621736101</v>
      </c>
      <c r="M2511">
        <v>54.0988740917469</v>
      </c>
      <c r="N2511">
        <v>1.51268070435927</v>
      </c>
      <c r="O2511">
        <v>46.052031036056597</v>
      </c>
      <c r="P2511">
        <v>8.4653465346534702</v>
      </c>
      <c r="Q2511">
        <v>5.4722654778399996E-4</v>
      </c>
    </row>
    <row r="2512" spans="1:17" hidden="1" x14ac:dyDescent="0.3">
      <c r="A2512" t="s">
        <v>5186</v>
      </c>
      <c r="B2512" t="s">
        <v>5187</v>
      </c>
      <c r="C2512" t="str">
        <f>IFERROR(VLOOKUP(Table1[[#This Row],[Ticker]],[1]!Table1[[Symbol]:[Industry]],2,FALSE),"-")</f>
        <v>-</v>
      </c>
      <c r="D2512" t="s">
        <v>1113</v>
      </c>
      <c r="E2512">
        <v>157.37367359999999</v>
      </c>
      <c r="F2512">
        <v>69.680000000000007</v>
      </c>
      <c r="G2512">
        <v>14.2102582425794</v>
      </c>
      <c r="H2512">
        <v>-2.0324199574841399</v>
      </c>
      <c r="I2512">
        <v>-19.2226128863729</v>
      </c>
      <c r="J2512">
        <v>-1.2718243090863799</v>
      </c>
      <c r="K2512">
        <v>70.211647205189607</v>
      </c>
      <c r="L2512">
        <v>71.594292442785303</v>
      </c>
      <c r="M2512">
        <v>51.193386128874003</v>
      </c>
      <c r="N2512">
        <v>2.4312769203344602</v>
      </c>
      <c r="O2512">
        <v>42.149827784156102</v>
      </c>
      <c r="P2512">
        <v>43.3744855967078</v>
      </c>
      <c r="Q2512">
        <v>5.1878148174881997E-2</v>
      </c>
    </row>
    <row r="2513" spans="1:17" hidden="1" x14ac:dyDescent="0.3">
      <c r="A2513" t="s">
        <v>5188</v>
      </c>
      <c r="B2513" t="s">
        <v>5189</v>
      </c>
      <c r="C2513" t="str">
        <f>IFERROR(VLOOKUP(Table1[[#This Row],[Ticker]],[1]!Table1[[Symbol]:[Industry]],2,FALSE),"-")</f>
        <v>-</v>
      </c>
      <c r="D2513" t="s">
        <v>613</v>
      </c>
      <c r="E2513">
        <v>157.0961088</v>
      </c>
      <c r="F2513">
        <v>151.38</v>
      </c>
      <c r="G2513">
        <v>-28.066852487361501</v>
      </c>
      <c r="H2513">
        <v>-0.94544538820605994</v>
      </c>
      <c r="I2513">
        <v>-13.7354947850031</v>
      </c>
      <c r="J2513">
        <v>-2.55127730856108</v>
      </c>
      <c r="K2513">
        <v>151.156824695691</v>
      </c>
      <c r="L2513">
        <v>155.800854417956</v>
      </c>
      <c r="M2513">
        <v>49.151207831380297</v>
      </c>
      <c r="N2513">
        <v>0.60183643394533004</v>
      </c>
      <c r="O2513">
        <v>38.624653190646001</v>
      </c>
      <c r="P2513">
        <v>18.127194693718199</v>
      </c>
      <c r="Q2513">
        <v>4.0558553115239003E-2</v>
      </c>
    </row>
    <row r="2514" spans="1:17" hidden="1" x14ac:dyDescent="0.3">
      <c r="A2514" t="s">
        <v>5190</v>
      </c>
      <c r="B2514" t="s">
        <v>5191</v>
      </c>
      <c r="C2514" t="str">
        <f>IFERROR(VLOOKUP(Table1[[#This Row],[Ticker]],[1]!Table1[[Symbol]:[Industry]],2,FALSE),"-")</f>
        <v>-</v>
      </c>
      <c r="D2514" t="s">
        <v>140</v>
      </c>
      <c r="E2514">
        <v>156.75735266999999</v>
      </c>
      <c r="F2514">
        <v>43.39</v>
      </c>
      <c r="G2514">
        <v>50.544622291229103</v>
      </c>
      <c r="H2514">
        <v>11.778734825656</v>
      </c>
      <c r="I2514">
        <v>43.945232685617697</v>
      </c>
      <c r="J2514">
        <v>17.4087359504212</v>
      </c>
      <c r="K2514">
        <v>31.092328300854899</v>
      </c>
      <c r="L2514">
        <v>29.7720312263524</v>
      </c>
      <c r="M2514">
        <v>93.3259035559757</v>
      </c>
      <c r="N2514">
        <v>3.2601373837755601</v>
      </c>
      <c r="O2514">
        <v>0</v>
      </c>
      <c r="P2514">
        <v>83.080168776371295</v>
      </c>
      <c r="Q2514">
        <v>0.10369246925956301</v>
      </c>
    </row>
    <row r="2515" spans="1:17" hidden="1" x14ac:dyDescent="0.3">
      <c r="A2515" t="s">
        <v>5192</v>
      </c>
      <c r="B2515" t="s">
        <v>5193</v>
      </c>
      <c r="C2515" t="str">
        <f>IFERROR(VLOOKUP(Table1[[#This Row],[Ticker]],[1]!Table1[[Symbol]:[Industry]],2,FALSE),"-")</f>
        <v>-</v>
      </c>
      <c r="E2515">
        <v>156.57128</v>
      </c>
      <c r="F2515">
        <v>65.2</v>
      </c>
      <c r="G2515">
        <v>248.24138579773501</v>
      </c>
      <c r="H2515">
        <v>3.7560646410929999</v>
      </c>
      <c r="I2515">
        <v>125.727302636777</v>
      </c>
      <c r="J2515">
        <v>-11.5685285854264</v>
      </c>
      <c r="K2515">
        <v>64.3018598088928</v>
      </c>
      <c r="L2515">
        <v>46.977851587383498</v>
      </c>
      <c r="M2515">
        <v>31.434829581477299</v>
      </c>
      <c r="N2515">
        <v>0.26960411765000297</v>
      </c>
      <c r="O2515">
        <v>18.7883435582822</v>
      </c>
      <c r="P2515">
        <v>352.77777777777698</v>
      </c>
      <c r="Q2515">
        <v>0.24885050544922899</v>
      </c>
    </row>
    <row r="2516" spans="1:17" hidden="1" x14ac:dyDescent="0.3">
      <c r="A2516" t="s">
        <v>5194</v>
      </c>
      <c r="B2516" t="s">
        <v>5195</v>
      </c>
      <c r="C2516" t="str">
        <f>IFERROR(VLOOKUP(Table1[[#This Row],[Ticker]],[1]!Table1[[Symbol]:[Industry]],2,FALSE),"-")</f>
        <v>-</v>
      </c>
      <c r="D2516" t="s">
        <v>613</v>
      </c>
      <c r="E2516">
        <v>156.38641799999999</v>
      </c>
      <c r="F2516">
        <v>2198.6</v>
      </c>
      <c r="G2516">
        <v>132.604483991552</v>
      </c>
      <c r="H2516">
        <v>119.317611999196</v>
      </c>
      <c r="I2516">
        <v>172.712016527028</v>
      </c>
      <c r="J2516">
        <v>21.1018864250766</v>
      </c>
      <c r="K2516">
        <v>1325.2086042721601</v>
      </c>
      <c r="L2516">
        <v>1003.46630071052</v>
      </c>
      <c r="M2516">
        <v>90.835281465460795</v>
      </c>
      <c r="N2516">
        <v>1.72544622425629</v>
      </c>
      <c r="O2516">
        <v>2.0399345037751302</v>
      </c>
      <c r="P2516">
        <v>217.78564717785599</v>
      </c>
      <c r="Q2516">
        <v>0.13771903249950301</v>
      </c>
    </row>
    <row r="2517" spans="1:17" hidden="1" x14ac:dyDescent="0.3">
      <c r="A2517" t="s">
        <v>5196</v>
      </c>
      <c r="B2517" t="s">
        <v>5197</v>
      </c>
      <c r="C2517" t="str">
        <f>IFERROR(VLOOKUP(Table1[[#This Row],[Ticker]],[1]!Table1[[Symbol]:[Industry]],2,FALSE),"-")</f>
        <v>-</v>
      </c>
      <c r="D2517" t="s">
        <v>347</v>
      </c>
      <c r="E2517">
        <v>156.18162000000001</v>
      </c>
      <c r="F2517">
        <v>102.9</v>
      </c>
      <c r="G2517">
        <v>46.967033414194297</v>
      </c>
      <c r="H2517">
        <v>9.5018745161981606</v>
      </c>
      <c r="I2517">
        <v>63.276365506217203</v>
      </c>
      <c r="J2517">
        <v>18.573918150086101</v>
      </c>
      <c r="K2517">
        <v>92.566257644587495</v>
      </c>
      <c r="M2517">
        <v>50.196105211369002</v>
      </c>
      <c r="O2517">
        <v>20.019436345966898</v>
      </c>
      <c r="P2517">
        <v>82.933333333333294</v>
      </c>
    </row>
    <row r="2518" spans="1:17" hidden="1" x14ac:dyDescent="0.3">
      <c r="A2518" t="s">
        <v>5198</v>
      </c>
      <c r="B2518" t="s">
        <v>5199</v>
      </c>
      <c r="C2518" t="str">
        <f>IFERROR(VLOOKUP(Table1[[#This Row],[Ticker]],[1]!Table1[[Symbol]:[Industry]],2,FALSE),"-")</f>
        <v>-</v>
      </c>
      <c r="D2518" t="s">
        <v>414</v>
      </c>
      <c r="E2518">
        <v>156.10821282999899</v>
      </c>
      <c r="F2518">
        <v>42.11</v>
      </c>
      <c r="G2518">
        <v>-13.2061399248282</v>
      </c>
      <c r="H2518">
        <v>0.17688037294822401</v>
      </c>
      <c r="I2518">
        <v>-19.688946648128201</v>
      </c>
      <c r="J2518">
        <v>-7.6563348807786298</v>
      </c>
      <c r="K2518">
        <v>41.6580127617881</v>
      </c>
      <c r="L2518">
        <v>41.8853267304886</v>
      </c>
      <c r="M2518">
        <v>42.923834951763503</v>
      </c>
      <c r="N2518">
        <v>1.79971494279678</v>
      </c>
      <c r="O2518">
        <v>46.639753027784302</v>
      </c>
      <c r="P2518">
        <v>32.839116719242902</v>
      </c>
      <c r="Q2518">
        <v>0.147399289308034</v>
      </c>
    </row>
    <row r="2519" spans="1:17" hidden="1" x14ac:dyDescent="0.3">
      <c r="A2519" t="s">
        <v>5200</v>
      </c>
      <c r="B2519" t="s">
        <v>5201</v>
      </c>
      <c r="C2519" t="str">
        <f>IFERROR(VLOOKUP(Table1[[#This Row],[Ticker]],[1]!Table1[[Symbol]:[Industry]],2,FALSE),"-")</f>
        <v>-</v>
      </c>
      <c r="D2519" t="s">
        <v>1113</v>
      </c>
      <c r="E2519">
        <v>155.800293455</v>
      </c>
      <c r="F2519">
        <v>84.55</v>
      </c>
      <c r="G2519">
        <v>-77.923538743676602</v>
      </c>
      <c r="H2519">
        <v>-17.774341869485301</v>
      </c>
      <c r="I2519">
        <v>-61.614206651653703</v>
      </c>
      <c r="J2519">
        <v>-8.2252523487653004</v>
      </c>
      <c r="K2519">
        <v>95.320783133881804</v>
      </c>
      <c r="M2519">
        <v>25.859512204229699</v>
      </c>
      <c r="N2519">
        <v>0.65553087516659203</v>
      </c>
      <c r="O2519">
        <v>116.439976345357</v>
      </c>
      <c r="P2519">
        <v>0.65476190476190199</v>
      </c>
    </row>
    <row r="2520" spans="1:17" hidden="1" x14ac:dyDescent="0.3">
      <c r="A2520" t="s">
        <v>5202</v>
      </c>
      <c r="B2520" t="s">
        <v>5203</v>
      </c>
      <c r="C2520" t="str">
        <f>IFERROR(VLOOKUP(Table1[[#This Row],[Ticker]],[1]!Table1[[Symbol]:[Industry]],2,FALSE),"-")</f>
        <v>-</v>
      </c>
      <c r="D2520" t="s">
        <v>278</v>
      </c>
      <c r="E2520">
        <v>155.73543298499999</v>
      </c>
      <c r="F2520">
        <v>169.95</v>
      </c>
      <c r="G2520">
        <v>39.166618529997599</v>
      </c>
      <c r="H2520">
        <v>-15.4860766598718</v>
      </c>
      <c r="I2520">
        <v>22.629161416808198</v>
      </c>
      <c r="J2520">
        <v>-3.8550109677759501</v>
      </c>
      <c r="K2520">
        <v>172.678531067471</v>
      </c>
      <c r="L2520">
        <v>156.240500840077</v>
      </c>
      <c r="M2520">
        <v>53.811456675127197</v>
      </c>
      <c r="N2520">
        <v>1.23053044159916</v>
      </c>
      <c r="O2520">
        <v>32.597822889085002</v>
      </c>
      <c r="P2520">
        <v>78.8006312467122</v>
      </c>
      <c r="Q2520">
        <v>4.7109785025084998E-2</v>
      </c>
    </row>
    <row r="2521" spans="1:17" hidden="1" x14ac:dyDescent="0.3">
      <c r="A2521" t="s">
        <v>5204</v>
      </c>
      <c r="B2521" t="s">
        <v>5205</v>
      </c>
      <c r="C2521" t="str">
        <f>IFERROR(VLOOKUP(Table1[[#This Row],[Ticker]],[1]!Table1[[Symbol]:[Industry]],2,FALSE),"-")</f>
        <v>-</v>
      </c>
      <c r="E2521">
        <v>155.67644999999999</v>
      </c>
      <c r="F2521">
        <v>74.22</v>
      </c>
      <c r="G2521">
        <v>28.0675814749026</v>
      </c>
      <c r="H2521">
        <v>-12.254282260690101</v>
      </c>
      <c r="I2521">
        <v>2.2064590214709399</v>
      </c>
      <c r="J2521">
        <v>-4.9547626282426096</v>
      </c>
      <c r="K2521">
        <v>79.153523636643996</v>
      </c>
      <c r="L2521">
        <v>74.084470768475995</v>
      </c>
      <c r="M2521">
        <v>37.574682445044203</v>
      </c>
      <c r="N2521">
        <v>0.80673022994952304</v>
      </c>
      <c r="O2521">
        <v>52.182700080840704</v>
      </c>
      <c r="P2521">
        <v>60.997830802602998</v>
      </c>
    </row>
    <row r="2522" spans="1:17" hidden="1" x14ac:dyDescent="0.3">
      <c r="A2522" t="s">
        <v>5206</v>
      </c>
      <c r="B2522" t="s">
        <v>5207</v>
      </c>
      <c r="C2522" t="str">
        <f>IFERROR(VLOOKUP(Table1[[#This Row],[Ticker]],[1]!Table1[[Symbol]:[Industry]],2,FALSE),"-")</f>
        <v>-</v>
      </c>
      <c r="E2522">
        <v>155.5</v>
      </c>
      <c r="F2522">
        <v>311</v>
      </c>
      <c r="G2522">
        <v>-22.1950024177148</v>
      </c>
      <c r="H2522">
        <v>-8.0644434363517998</v>
      </c>
      <c r="I2522">
        <v>-35.631963592383499</v>
      </c>
      <c r="J2522">
        <v>0.70490763810785795</v>
      </c>
      <c r="K2522">
        <v>315.23239230838902</v>
      </c>
      <c r="L2522">
        <v>327.44403182001798</v>
      </c>
      <c r="M2522">
        <v>52.840606038757997</v>
      </c>
      <c r="N2522">
        <v>1.3199108318978601</v>
      </c>
      <c r="O2522">
        <v>84.887459807073895</v>
      </c>
      <c r="P2522">
        <v>18.161094224924</v>
      </c>
      <c r="Q2522">
        <v>7.0162867264682002E-2</v>
      </c>
    </row>
    <row r="2523" spans="1:17" hidden="1" x14ac:dyDescent="0.3">
      <c r="A2523" t="s">
        <v>5208</v>
      </c>
      <c r="B2523" t="s">
        <v>5209</v>
      </c>
      <c r="C2523" t="str">
        <f>IFERROR(VLOOKUP(Table1[[#This Row],[Ticker]],[1]!Table1[[Symbol]:[Industry]],2,FALSE),"-")</f>
        <v>-</v>
      </c>
      <c r="E2523">
        <v>155.46900435000001</v>
      </c>
      <c r="F2523">
        <v>93.5</v>
      </c>
      <c r="G2523">
        <v>-36.262874826401102</v>
      </c>
      <c r="H2523">
        <v>-11.189780363575499</v>
      </c>
      <c r="I2523">
        <v>-19.9535427343782</v>
      </c>
      <c r="J2523">
        <v>-8.4536979120126201</v>
      </c>
      <c r="M2523">
        <v>0</v>
      </c>
      <c r="O2523">
        <v>16.577540106951801</v>
      </c>
      <c r="P2523">
        <v>0</v>
      </c>
    </row>
    <row r="2524" spans="1:17" hidden="1" x14ac:dyDescent="0.3">
      <c r="A2524" t="s">
        <v>5210</v>
      </c>
      <c r="B2524" t="s">
        <v>5211</v>
      </c>
      <c r="C2524" t="str">
        <f>IFERROR(VLOOKUP(Table1[[#This Row],[Ticker]],[1]!Table1[[Symbol]:[Industry]],2,FALSE),"-")</f>
        <v>-</v>
      </c>
      <c r="D2524" t="s">
        <v>378</v>
      </c>
      <c r="E2524">
        <v>155.4</v>
      </c>
      <c r="F2524">
        <v>92.5</v>
      </c>
      <c r="G2524">
        <v>37.014641598686801</v>
      </c>
      <c r="H2524">
        <v>-5.7593987072171</v>
      </c>
      <c r="I2524">
        <v>-15.0344991968418</v>
      </c>
      <c r="J2524">
        <v>-9.61993039810711</v>
      </c>
      <c r="K2524">
        <v>88.873437158769605</v>
      </c>
      <c r="L2524">
        <v>79.708719819031302</v>
      </c>
      <c r="M2524">
        <v>37.675177927157797</v>
      </c>
      <c r="N2524">
        <v>1.47940382685538</v>
      </c>
      <c r="O2524">
        <v>27.567567567567501</v>
      </c>
      <c r="P2524">
        <v>69.569202566452802</v>
      </c>
      <c r="Q2524">
        <v>0.120608814357083</v>
      </c>
    </row>
    <row r="2525" spans="1:17" hidden="1" x14ac:dyDescent="0.3">
      <c r="A2525" t="s">
        <v>5212</v>
      </c>
      <c r="B2525" t="s">
        <v>5213</v>
      </c>
      <c r="C2525" t="str">
        <f>IFERROR(VLOOKUP(Table1[[#This Row],[Ticker]],[1]!Table1[[Symbol]:[Industry]],2,FALSE),"-")</f>
        <v>-</v>
      </c>
      <c r="D2525" t="s">
        <v>67</v>
      </c>
      <c r="E2525">
        <v>154.86397289999999</v>
      </c>
      <c r="F2525">
        <v>83.09</v>
      </c>
      <c r="G2525">
        <v>160.09155931010699</v>
      </c>
      <c r="H2525">
        <v>2.0266269914456898</v>
      </c>
      <c r="I2525">
        <v>100.45929016522</v>
      </c>
      <c r="J2525">
        <v>3.02682156850685</v>
      </c>
      <c r="K2525">
        <v>72.6012018254618</v>
      </c>
      <c r="L2525">
        <v>52.353010225079402</v>
      </c>
      <c r="M2525">
        <v>68.696929058394502</v>
      </c>
      <c r="N2525">
        <v>0.61417116336732003</v>
      </c>
      <c r="O2525">
        <v>9.1346732458779698</v>
      </c>
      <c r="P2525">
        <v>246.39077882540099</v>
      </c>
      <c r="Q2525">
        <v>0.20985439959935401</v>
      </c>
    </row>
    <row r="2526" spans="1:17" hidden="1" x14ac:dyDescent="0.3">
      <c r="A2526" t="s">
        <v>5214</v>
      </c>
      <c r="B2526" t="s">
        <v>5215</v>
      </c>
      <c r="C2526" t="str">
        <f>IFERROR(VLOOKUP(Table1[[#This Row],[Ticker]],[1]!Table1[[Symbol]:[Industry]],2,FALSE),"-")</f>
        <v>-</v>
      </c>
      <c r="D2526" t="s">
        <v>230</v>
      </c>
      <c r="E2526">
        <v>154.845</v>
      </c>
      <c r="F2526">
        <v>138.75</v>
      </c>
      <c r="G2526">
        <v>-21.403951302664598</v>
      </c>
      <c r="H2526">
        <v>-3.8015302454466799</v>
      </c>
      <c r="I2526">
        <v>-13.084220886856</v>
      </c>
      <c r="J2526">
        <v>-4.7874526528469996</v>
      </c>
      <c r="K2526">
        <v>137.39495849154801</v>
      </c>
      <c r="L2526">
        <v>129.98340175381199</v>
      </c>
      <c r="M2526">
        <v>42.722512435922603</v>
      </c>
      <c r="N2526">
        <v>0.55036017796826997</v>
      </c>
      <c r="O2526">
        <v>18.8828828828828</v>
      </c>
      <c r="P2526">
        <v>49.033297529538103</v>
      </c>
      <c r="Q2526">
        <v>7.2481907337047999E-2</v>
      </c>
    </row>
    <row r="2527" spans="1:17" hidden="1" x14ac:dyDescent="0.3">
      <c r="A2527" t="s">
        <v>5216</v>
      </c>
      <c r="B2527" t="s">
        <v>5217</v>
      </c>
      <c r="C2527" t="str">
        <f>IFERROR(VLOOKUP(Table1[[#This Row],[Ticker]],[1]!Table1[[Symbol]:[Industry]],2,FALSE),"-")</f>
        <v>-</v>
      </c>
      <c r="D2527" t="s">
        <v>613</v>
      </c>
      <c r="E2527">
        <v>154.69</v>
      </c>
      <c r="F2527">
        <v>62</v>
      </c>
      <c r="G2527">
        <v>-53.787465473454098</v>
      </c>
      <c r="H2527">
        <v>-10.227259994211</v>
      </c>
      <c r="I2527">
        <v>-22.739264979298898</v>
      </c>
      <c r="J2527">
        <v>-4.2906251357323004</v>
      </c>
      <c r="K2527">
        <v>65.508698195520196</v>
      </c>
      <c r="L2527">
        <v>76.051322235808797</v>
      </c>
      <c r="M2527">
        <v>44.243366788990798</v>
      </c>
      <c r="N2527">
        <v>0.96602658788773998</v>
      </c>
      <c r="O2527">
        <v>70.967741935483801</v>
      </c>
      <c r="P2527">
        <v>20.388349514563</v>
      </c>
    </row>
    <row r="2528" spans="1:17" hidden="1" x14ac:dyDescent="0.3">
      <c r="A2528" t="s">
        <v>5218</v>
      </c>
      <c r="B2528" t="s">
        <v>5219</v>
      </c>
      <c r="C2528" t="str">
        <f>IFERROR(VLOOKUP(Table1[[#This Row],[Ticker]],[1]!Table1[[Symbol]:[Industry]],2,FALSE),"-")</f>
        <v>-</v>
      </c>
      <c r="D2528" t="s">
        <v>140</v>
      </c>
      <c r="E2528">
        <v>154.6356773</v>
      </c>
      <c r="F2528">
        <v>601</v>
      </c>
      <c r="G2528">
        <v>19.0865897143307</v>
      </c>
      <c r="H2528">
        <v>-3.5693725472993001</v>
      </c>
      <c r="I2528">
        <v>10.398305216027101</v>
      </c>
      <c r="J2528">
        <v>-1.3219599376350599</v>
      </c>
      <c r="K2528">
        <v>596.06132952985502</v>
      </c>
      <c r="L2528">
        <v>546.60945265969701</v>
      </c>
      <c r="M2528">
        <v>52.727446654709098</v>
      </c>
      <c r="N2528">
        <v>1.83974829718404</v>
      </c>
      <c r="O2528">
        <v>33.1114808652246</v>
      </c>
      <c r="P2528">
        <v>71.763360960274298</v>
      </c>
      <c r="Q2528">
        <v>5.0916277931167001E-2</v>
      </c>
    </row>
    <row r="2529" spans="1:17" hidden="1" x14ac:dyDescent="0.3">
      <c r="A2529" t="s">
        <v>5220</v>
      </c>
      <c r="B2529" t="s">
        <v>5221</v>
      </c>
      <c r="C2529" t="str">
        <f>IFERROR(VLOOKUP(Table1[[#This Row],[Ticker]],[1]!Table1[[Symbol]:[Industry]],2,FALSE),"-")</f>
        <v>-</v>
      </c>
      <c r="D2529" t="s">
        <v>62</v>
      </c>
      <c r="E2529">
        <v>154.14750000000001</v>
      </c>
      <c r="F2529">
        <v>139.5</v>
      </c>
      <c r="G2529">
        <v>-9.3305277687948607</v>
      </c>
      <c r="H2529">
        <v>14.143552969757801</v>
      </c>
      <c r="I2529">
        <v>7.9722525499763401</v>
      </c>
      <c r="J2529">
        <v>22.832016373701599</v>
      </c>
      <c r="K2529">
        <v>124.427686681886</v>
      </c>
      <c r="L2529">
        <v>123.629021212616</v>
      </c>
      <c r="M2529">
        <v>62.827830598854</v>
      </c>
      <c r="N2529">
        <v>1.4723926380368</v>
      </c>
      <c r="O2529">
        <v>23.870967741935399</v>
      </c>
      <c r="P2529">
        <v>60.160734787600397</v>
      </c>
    </row>
    <row r="2530" spans="1:17" hidden="1" x14ac:dyDescent="0.3">
      <c r="A2530" t="s">
        <v>5222</v>
      </c>
      <c r="B2530" t="s">
        <v>5223</v>
      </c>
      <c r="C2530" t="str">
        <f>IFERROR(VLOOKUP(Table1[[#This Row],[Ticker]],[1]!Table1[[Symbol]:[Industry]],2,FALSE),"-")</f>
        <v>-</v>
      </c>
      <c r="D2530" t="s">
        <v>140</v>
      </c>
      <c r="E2530">
        <v>153.9</v>
      </c>
      <c r="F2530">
        <v>171</v>
      </c>
      <c r="G2530">
        <v>-3.53583579128443</v>
      </c>
      <c r="H2530">
        <v>-29.4688629830836</v>
      </c>
      <c r="I2530">
        <v>15.579728136461901</v>
      </c>
      <c r="J2530">
        <v>-6.2401344871892901</v>
      </c>
      <c r="K2530">
        <v>179.74240615496601</v>
      </c>
      <c r="L2530">
        <v>166.86280570514501</v>
      </c>
      <c r="M2530">
        <v>36.3827700580159</v>
      </c>
      <c r="N2530">
        <v>0.74110901620891401</v>
      </c>
      <c r="O2530">
        <v>60.760233918128598</v>
      </c>
      <c r="P2530">
        <v>44.976685036032201</v>
      </c>
      <c r="Q2530">
        <v>8.5812162958848998E-2</v>
      </c>
    </row>
    <row r="2531" spans="1:17" hidden="1" x14ac:dyDescent="0.3">
      <c r="A2531" t="s">
        <v>5224</v>
      </c>
      <c r="B2531" t="s">
        <v>5225</v>
      </c>
      <c r="C2531" t="str">
        <f>IFERROR(VLOOKUP(Table1[[#This Row],[Ticker]],[1]!Table1[[Symbol]:[Industry]],2,FALSE),"-")</f>
        <v>-</v>
      </c>
      <c r="D2531" t="s">
        <v>62</v>
      </c>
      <c r="E2531">
        <v>152.97235767000001</v>
      </c>
      <c r="F2531">
        <v>70.95</v>
      </c>
      <c r="G2531">
        <v>-29.0986273163061</v>
      </c>
      <c r="H2531">
        <v>-1.7864190190377001</v>
      </c>
      <c r="I2531">
        <v>-19.461138256491001</v>
      </c>
      <c r="J2531">
        <v>-7.6666359174034602</v>
      </c>
      <c r="K2531">
        <v>69.904179429329602</v>
      </c>
      <c r="L2531">
        <v>72.918235186599006</v>
      </c>
      <c r="M2531">
        <v>50.064923411857599</v>
      </c>
      <c r="N2531">
        <v>1.1196778837079799</v>
      </c>
      <c r="O2531">
        <v>32.417195207892803</v>
      </c>
      <c r="P2531">
        <v>17.564208782104298</v>
      </c>
      <c r="Q2531">
        <v>-5.9434334446441001E-2</v>
      </c>
    </row>
    <row r="2532" spans="1:17" hidden="1" x14ac:dyDescent="0.3">
      <c r="A2532" t="s">
        <v>5226</v>
      </c>
      <c r="B2532" t="s">
        <v>5227</v>
      </c>
      <c r="C2532" t="str">
        <f>IFERROR(VLOOKUP(Table1[[#This Row],[Ticker]],[1]!Table1[[Symbol]:[Industry]],2,FALSE),"-")</f>
        <v>-</v>
      </c>
      <c r="E2532">
        <v>152.96</v>
      </c>
      <c r="F2532">
        <v>239</v>
      </c>
      <c r="G2532">
        <v>1068.4425814749</v>
      </c>
      <c r="H2532">
        <v>16.8035665223974</v>
      </c>
      <c r="I2532">
        <v>492.98260513683903</v>
      </c>
      <c r="J2532">
        <v>-4.0862488473158596</v>
      </c>
      <c r="K2532">
        <v>198.497308560048</v>
      </c>
      <c r="L2532">
        <v>113.466196734837</v>
      </c>
      <c r="M2532">
        <v>52.483037970558101</v>
      </c>
      <c r="N2532">
        <v>1.4173149369367899</v>
      </c>
      <c r="O2532">
        <v>6.5481171548117096</v>
      </c>
      <c r="P2532">
        <v>1273.5632183908001</v>
      </c>
      <c r="Q2532">
        <v>0.18517867260526</v>
      </c>
    </row>
    <row r="2533" spans="1:17" hidden="1" x14ac:dyDescent="0.3">
      <c r="A2533" t="s">
        <v>5228</v>
      </c>
      <c r="B2533" t="s">
        <v>5229</v>
      </c>
      <c r="C2533" t="str">
        <f>IFERROR(VLOOKUP(Table1[[#This Row],[Ticker]],[1]!Table1[[Symbol]:[Industry]],2,FALSE),"-")</f>
        <v>-</v>
      </c>
      <c r="D2533" t="s">
        <v>278</v>
      </c>
      <c r="E2533">
        <v>152.768137518</v>
      </c>
      <c r="F2533">
        <v>150.03</v>
      </c>
      <c r="G2533">
        <v>-3.2219835537254898E-3</v>
      </c>
      <c r="H2533">
        <v>26.8616457648065</v>
      </c>
      <c r="I2533">
        <v>-2.0013331863212498</v>
      </c>
      <c r="J2533">
        <v>26.581285318475601</v>
      </c>
      <c r="K2533">
        <v>121.48416782690801</v>
      </c>
      <c r="L2533">
        <v>119.859609093869</v>
      </c>
      <c r="M2533">
        <v>75.452002973114404</v>
      </c>
      <c r="N2533">
        <v>4.0153106248454904</v>
      </c>
      <c r="O2533">
        <v>9.9780043991201701</v>
      </c>
      <c r="P2533">
        <v>57.017268445839797</v>
      </c>
      <c r="Q2533">
        <v>6.7187494795194994E-2</v>
      </c>
    </row>
    <row r="2534" spans="1:17" hidden="1" x14ac:dyDescent="0.3">
      <c r="A2534" t="s">
        <v>5230</v>
      </c>
      <c r="B2534" t="s">
        <v>5231</v>
      </c>
      <c r="C2534" t="str">
        <f>IFERROR(VLOOKUP(Table1[[#This Row],[Ticker]],[1]!Table1[[Symbol]:[Industry]],2,FALSE),"-")</f>
        <v>-</v>
      </c>
      <c r="D2534" t="s">
        <v>613</v>
      </c>
      <c r="E2534">
        <v>152.48507344999999</v>
      </c>
      <c r="F2534">
        <v>98.3</v>
      </c>
      <c r="G2534">
        <v>95.840771520151407</v>
      </c>
      <c r="H2534">
        <v>-5.4483510852833001</v>
      </c>
      <c r="I2534">
        <v>-22.901365267266801</v>
      </c>
      <c r="J2534">
        <v>-3.49346227136461</v>
      </c>
      <c r="K2534">
        <v>103.92189192056</v>
      </c>
      <c r="L2534">
        <v>93.235905502549002</v>
      </c>
      <c r="M2534">
        <v>37.824258517971501</v>
      </c>
      <c r="N2534">
        <v>0.40915741101648201</v>
      </c>
      <c r="O2534">
        <v>46.541200406917604</v>
      </c>
      <c r="P2534">
        <v>132.38770685579101</v>
      </c>
      <c r="Q2534">
        <v>0.180729101721992</v>
      </c>
    </row>
    <row r="2535" spans="1:17" hidden="1" x14ac:dyDescent="0.3">
      <c r="A2535" t="s">
        <v>5232</v>
      </c>
      <c r="B2535" t="s">
        <v>5233</v>
      </c>
      <c r="C2535" t="str">
        <f>IFERROR(VLOOKUP(Table1[[#This Row],[Ticker]],[1]!Table1[[Symbol]:[Industry]],2,FALSE),"-")</f>
        <v>-</v>
      </c>
      <c r="D2535" t="s">
        <v>286</v>
      </c>
      <c r="E2535">
        <v>152.43984</v>
      </c>
      <c r="F2535">
        <v>127.8</v>
      </c>
      <c r="G2535">
        <v>36.527284382614297</v>
      </c>
      <c r="H2535">
        <v>-7.2850184588136102</v>
      </c>
      <c r="I2535">
        <v>-4.6282517223306998</v>
      </c>
      <c r="J2535">
        <v>2.1707731530091201</v>
      </c>
      <c r="K2535">
        <v>124.282786748737</v>
      </c>
      <c r="L2535">
        <v>116.679488015193</v>
      </c>
      <c r="M2535">
        <v>62.131517091666602</v>
      </c>
      <c r="N2535">
        <v>1.2401605168859899</v>
      </c>
      <c r="O2535">
        <v>28.247261345852799</v>
      </c>
      <c r="P2535">
        <v>65.974025974025906</v>
      </c>
      <c r="Q2535">
        <v>8.9286817717636996E-2</v>
      </c>
    </row>
    <row r="2536" spans="1:17" hidden="1" x14ac:dyDescent="0.3">
      <c r="A2536" t="s">
        <v>5234</v>
      </c>
      <c r="B2536" t="s">
        <v>5235</v>
      </c>
      <c r="C2536" t="str">
        <f>IFERROR(VLOOKUP(Table1[[#This Row],[Ticker]],[1]!Table1[[Symbol]:[Industry]],2,FALSE),"-")</f>
        <v>-</v>
      </c>
      <c r="D2536" t="s">
        <v>154</v>
      </c>
      <c r="E2536">
        <v>152.34531000000001</v>
      </c>
      <c r="F2536">
        <v>144.25</v>
      </c>
      <c r="G2536">
        <v>-12.073291540970301</v>
      </c>
      <c r="H2536">
        <v>4.6444165276161797</v>
      </c>
      <c r="I2536">
        <v>1.14187495688688</v>
      </c>
      <c r="J2536">
        <v>-9.9018109056963899E-2</v>
      </c>
      <c r="K2536">
        <v>142.04788388984301</v>
      </c>
      <c r="L2536">
        <v>138.64573145689801</v>
      </c>
      <c r="M2536">
        <v>53.722186191699201</v>
      </c>
      <c r="N2536">
        <v>1.2132530120481899</v>
      </c>
      <c r="O2536">
        <v>30.329289428076201</v>
      </c>
      <c r="P2536">
        <v>43.318430203676002</v>
      </c>
      <c r="Q2536">
        <v>7.0586835537491996E-2</v>
      </c>
    </row>
    <row r="2537" spans="1:17" hidden="1" x14ac:dyDescent="0.3">
      <c r="A2537" t="s">
        <v>5236</v>
      </c>
      <c r="B2537" t="s">
        <v>5237</v>
      </c>
      <c r="C2537" t="str">
        <f>IFERROR(VLOOKUP(Table1[[#This Row],[Ticker]],[1]!Table1[[Symbol]:[Industry]],2,FALSE),"-")</f>
        <v>-</v>
      </c>
      <c r="D2537" t="s">
        <v>140</v>
      </c>
      <c r="E2537">
        <v>152.08659599999999</v>
      </c>
      <c r="F2537">
        <v>3.02</v>
      </c>
      <c r="G2537">
        <v>-28.186083020211299</v>
      </c>
      <c r="H2537">
        <v>-12.2660292680452</v>
      </c>
      <c r="I2537">
        <v>-38.1717141180387</v>
      </c>
      <c r="J2537">
        <v>-4.4333557945831199</v>
      </c>
      <c r="K2537">
        <v>3.2223409264585601</v>
      </c>
      <c r="L2537">
        <v>3.69767580451605</v>
      </c>
      <c r="M2537">
        <v>33.377701602914499</v>
      </c>
      <c r="N2537">
        <v>0.98919561637535502</v>
      </c>
      <c r="O2537">
        <v>61.2582781456953</v>
      </c>
      <c r="P2537">
        <v>8.2437275985663092</v>
      </c>
      <c r="Q2537">
        <v>0.13218059297291601</v>
      </c>
    </row>
    <row r="2538" spans="1:17" hidden="1" x14ac:dyDescent="0.3">
      <c r="A2538" t="s">
        <v>5238</v>
      </c>
      <c r="B2538" t="s">
        <v>5239</v>
      </c>
      <c r="C2538" t="str">
        <f>IFERROR(VLOOKUP(Table1[[#This Row],[Ticker]],[1]!Table1[[Symbol]:[Industry]],2,FALSE),"-")</f>
        <v>-</v>
      </c>
      <c r="E2538">
        <v>151.95188268599901</v>
      </c>
      <c r="F2538">
        <v>41.53</v>
      </c>
      <c r="G2538">
        <v>269.57784717538499</v>
      </c>
      <c r="H2538">
        <v>6.0948422190819898</v>
      </c>
      <c r="I2538">
        <v>10.198549297783901</v>
      </c>
      <c r="J2538">
        <v>-14.7056180349004</v>
      </c>
      <c r="K2538">
        <v>39.9113589164606</v>
      </c>
      <c r="L2538">
        <v>31.196371247705301</v>
      </c>
      <c r="M2538">
        <v>35.524410521235602</v>
      </c>
      <c r="N2538">
        <v>0.71785286171120199</v>
      </c>
      <c r="O2538">
        <v>37.924392005778898</v>
      </c>
      <c r="P2538">
        <v>378.45622119815602</v>
      </c>
      <c r="Q2538">
        <v>0.137768015009608</v>
      </c>
    </row>
    <row r="2539" spans="1:17" hidden="1" x14ac:dyDescent="0.3">
      <c r="A2539" t="s">
        <v>5240</v>
      </c>
      <c r="B2539" t="s">
        <v>5241</v>
      </c>
      <c r="C2539" t="str">
        <f>IFERROR(VLOOKUP(Table1[[#This Row],[Ticker]],[1]!Table1[[Symbol]:[Industry]],2,FALSE),"-")</f>
        <v>-</v>
      </c>
      <c r="E2539">
        <v>151.56990189000001</v>
      </c>
      <c r="F2539">
        <v>156.15</v>
      </c>
      <c r="G2539">
        <v>141.419241849023</v>
      </c>
      <c r="H2539">
        <v>-13.7929549667501</v>
      </c>
      <c r="I2539">
        <v>-38.372367215583097</v>
      </c>
      <c r="J2539">
        <v>-5.5553179414677096</v>
      </c>
      <c r="K2539">
        <v>181.03716667753301</v>
      </c>
      <c r="L2539">
        <v>182.84240643153299</v>
      </c>
      <c r="M2539">
        <v>40.280861348153302</v>
      </c>
      <c r="N2539">
        <v>1.73242087254063</v>
      </c>
      <c r="O2539">
        <v>120.30099263528599</v>
      </c>
      <c r="P2539">
        <v>177.84697508896701</v>
      </c>
    </row>
    <row r="2540" spans="1:17" hidden="1" x14ac:dyDescent="0.3">
      <c r="A2540" t="s">
        <v>5242</v>
      </c>
      <c r="B2540" t="s">
        <v>5243</v>
      </c>
      <c r="C2540" t="str">
        <f>IFERROR(VLOOKUP(Table1[[#This Row],[Ticker]],[1]!Table1[[Symbol]:[Industry]],2,FALSE),"-")</f>
        <v>-</v>
      </c>
      <c r="D2540" t="s">
        <v>1005</v>
      </c>
      <c r="E2540">
        <v>151.34299207500001</v>
      </c>
      <c r="F2540">
        <v>8.08</v>
      </c>
      <c r="G2540">
        <v>-61.132317310522403</v>
      </c>
      <c r="H2540">
        <v>-6.9646721384672903</v>
      </c>
      <c r="I2540">
        <v>-58.7831182802082</v>
      </c>
      <c r="J2540">
        <v>-11.989412197726899</v>
      </c>
      <c r="K2540">
        <v>8.9669850510838298</v>
      </c>
      <c r="L2540">
        <v>11.6621972999672</v>
      </c>
      <c r="M2540">
        <v>38.008255042863802</v>
      </c>
      <c r="N2540">
        <v>0.24574143552365499</v>
      </c>
      <c r="O2540">
        <v>175.371287128712</v>
      </c>
      <c r="P2540">
        <v>9.1891891891891806</v>
      </c>
      <c r="Q2540">
        <v>-5.3795025002224002E-2</v>
      </c>
    </row>
    <row r="2541" spans="1:17" hidden="1" x14ac:dyDescent="0.3">
      <c r="A2541" t="s">
        <v>5244</v>
      </c>
      <c r="B2541" t="s">
        <v>5245</v>
      </c>
      <c r="C2541" t="str">
        <f>IFERROR(VLOOKUP(Table1[[#This Row],[Ticker]],[1]!Table1[[Symbol]:[Industry]],2,FALSE),"-")</f>
        <v>-</v>
      </c>
      <c r="D2541" t="s">
        <v>983</v>
      </c>
      <c r="E2541">
        <v>151.11431125999999</v>
      </c>
      <c r="F2541">
        <v>23.32</v>
      </c>
      <c r="G2541">
        <v>180.68895828649599</v>
      </c>
      <c r="H2541">
        <v>11.081813901967299</v>
      </c>
      <c r="I2541">
        <v>-2.8816039284704398</v>
      </c>
      <c r="J2541">
        <v>-10.1679836262983</v>
      </c>
      <c r="K2541">
        <v>20.789992919266599</v>
      </c>
      <c r="L2541">
        <v>19.4500813374971</v>
      </c>
      <c r="M2541">
        <v>59.496398564045997</v>
      </c>
      <c r="N2541">
        <v>2.1833343545760702</v>
      </c>
      <c r="O2541">
        <v>26.114922813035999</v>
      </c>
      <c r="P2541">
        <v>207.24637681159399</v>
      </c>
      <c r="Q2541">
        <v>0.13684274252573</v>
      </c>
    </row>
    <row r="2542" spans="1:17" hidden="1" x14ac:dyDescent="0.3">
      <c r="A2542" t="s">
        <v>5246</v>
      </c>
      <c r="B2542" t="s">
        <v>5247</v>
      </c>
      <c r="C2542" t="str">
        <f>IFERROR(VLOOKUP(Table1[[#This Row],[Ticker]],[1]!Table1[[Symbol]:[Industry]],2,FALSE),"-")</f>
        <v>-</v>
      </c>
      <c r="E2542">
        <v>150.70935</v>
      </c>
      <c r="F2542">
        <v>180.75</v>
      </c>
      <c r="G2542">
        <v>17.260213556379298</v>
      </c>
      <c r="H2542">
        <v>-11.415055088850201</v>
      </c>
      <c r="I2542">
        <v>33.569545648402197</v>
      </c>
      <c r="J2542">
        <v>2.9277544836460598</v>
      </c>
      <c r="K2542">
        <v>173.86201213328599</v>
      </c>
      <c r="M2542">
        <v>65.302149650964196</v>
      </c>
      <c r="N2542">
        <v>0.85139109697933202</v>
      </c>
      <c r="O2542">
        <v>43.789764868603001</v>
      </c>
      <c r="P2542">
        <v>51.002506265664103</v>
      </c>
    </row>
    <row r="2543" spans="1:17" hidden="1" x14ac:dyDescent="0.3">
      <c r="A2543" t="s">
        <v>5248</v>
      </c>
      <c r="B2543" t="s">
        <v>5249</v>
      </c>
      <c r="C2543" t="str">
        <f>IFERROR(VLOOKUP(Table1[[#This Row],[Ticker]],[1]!Table1[[Symbol]:[Industry]],2,FALSE),"-")</f>
        <v>-</v>
      </c>
      <c r="D2543" t="s">
        <v>2430</v>
      </c>
      <c r="E2543">
        <v>150.57046600000001</v>
      </c>
      <c r="F2543">
        <v>38.18</v>
      </c>
      <c r="G2543">
        <v>9.3144675958990408</v>
      </c>
      <c r="H2543">
        <v>-8.63202577559424</v>
      </c>
      <c r="I2543">
        <v>-28.140559551353999</v>
      </c>
      <c r="J2543">
        <v>-11.059521170994399</v>
      </c>
      <c r="K2543">
        <v>40.089893549223397</v>
      </c>
      <c r="L2543">
        <v>39.755081158155797</v>
      </c>
      <c r="M2543">
        <v>38.062701617318297</v>
      </c>
      <c r="N2543">
        <v>0.80540531128423998</v>
      </c>
      <c r="O2543">
        <v>54.269250916710298</v>
      </c>
      <c r="P2543">
        <v>45.725190839694598</v>
      </c>
      <c r="Q2543">
        <v>9.6038842498165994E-2</v>
      </c>
    </row>
    <row r="2544" spans="1:17" hidden="1" x14ac:dyDescent="0.3">
      <c r="A2544" t="s">
        <v>5250</v>
      </c>
      <c r="B2544" t="s">
        <v>5251</v>
      </c>
      <c r="C2544" t="str">
        <f>IFERROR(VLOOKUP(Table1[[#This Row],[Ticker]],[1]!Table1[[Symbol]:[Industry]],2,FALSE),"-")</f>
        <v>-</v>
      </c>
      <c r="E2544">
        <v>150.21564799999999</v>
      </c>
      <c r="F2544">
        <v>145.4</v>
      </c>
      <c r="G2544">
        <v>-51.220630960330503</v>
      </c>
      <c r="H2544">
        <v>-14.0290660778612</v>
      </c>
      <c r="I2544">
        <v>-16.441634820171199</v>
      </c>
      <c r="J2544">
        <v>-2.1679836262983398</v>
      </c>
      <c r="K2544">
        <v>154.222718559691</v>
      </c>
      <c r="L2544">
        <v>159.34806762281099</v>
      </c>
      <c r="M2544">
        <v>18.438411420697701</v>
      </c>
      <c r="N2544">
        <v>0.38815789473684198</v>
      </c>
      <c r="O2544">
        <v>60.591471801925699</v>
      </c>
      <c r="P2544">
        <v>38.081671415004699</v>
      </c>
    </row>
    <row r="2545" spans="1:17" hidden="1" x14ac:dyDescent="0.3">
      <c r="A2545" t="s">
        <v>5252</v>
      </c>
      <c r="B2545" t="s">
        <v>5253</v>
      </c>
      <c r="C2545" t="str">
        <f>IFERROR(VLOOKUP(Table1[[#This Row],[Ticker]],[1]!Table1[[Symbol]:[Industry]],2,FALSE),"-")</f>
        <v>-</v>
      </c>
      <c r="D2545" t="s">
        <v>391</v>
      </c>
      <c r="E2545">
        <v>149.87075897</v>
      </c>
      <c r="F2545">
        <v>149.30000000000001</v>
      </c>
      <c r="G2545">
        <v>321.52181316757901</v>
      </c>
      <c r="H2545">
        <v>-3.1858530194419901</v>
      </c>
      <c r="I2545">
        <v>70.065923228761207</v>
      </c>
      <c r="J2545">
        <v>11.765811600799401</v>
      </c>
      <c r="K2545">
        <v>146.720431275046</v>
      </c>
      <c r="L2545">
        <v>112.018803513759</v>
      </c>
      <c r="M2545">
        <v>56.722887820609799</v>
      </c>
      <c r="N2545">
        <v>2.5512782904550702</v>
      </c>
      <c r="O2545">
        <v>27.227059611520399</v>
      </c>
      <c r="P2545">
        <v>470.28265851795197</v>
      </c>
    </row>
    <row r="2546" spans="1:17" hidden="1" x14ac:dyDescent="0.3">
      <c r="A2546" t="s">
        <v>5254</v>
      </c>
      <c r="B2546" t="s">
        <v>5255</v>
      </c>
      <c r="C2546" t="str">
        <f>IFERROR(VLOOKUP(Table1[[#This Row],[Ticker]],[1]!Table1[[Symbol]:[Industry]],2,FALSE),"-")</f>
        <v>-</v>
      </c>
      <c r="D2546" t="s">
        <v>806</v>
      </c>
      <c r="E2546">
        <v>149.52924999999999</v>
      </c>
      <c r="F2546">
        <v>165.5</v>
      </c>
      <c r="G2546">
        <v>15.441723474044601</v>
      </c>
      <c r="H2546">
        <v>3.4830306963323001</v>
      </c>
      <c r="I2546">
        <v>69.643217914751503</v>
      </c>
      <c r="J2546">
        <v>2.1798424606581701</v>
      </c>
      <c r="K2546">
        <v>150.113619962417</v>
      </c>
      <c r="M2546">
        <v>47.557442916543202</v>
      </c>
      <c r="N2546">
        <v>0.79754224270353302</v>
      </c>
      <c r="O2546">
        <v>13.564954682779399</v>
      </c>
      <c r="P2546">
        <v>112.179487179487</v>
      </c>
    </row>
    <row r="2547" spans="1:17" hidden="1" x14ac:dyDescent="0.3">
      <c r="A2547" t="s">
        <v>5256</v>
      </c>
      <c r="B2547" t="s">
        <v>5257</v>
      </c>
      <c r="C2547" t="str">
        <f>IFERROR(VLOOKUP(Table1[[#This Row],[Ticker]],[1]!Table1[[Symbol]:[Industry]],2,FALSE),"-")</f>
        <v>-</v>
      </c>
      <c r="D2547" t="s">
        <v>391</v>
      </c>
      <c r="E2547">
        <v>149.15467826</v>
      </c>
      <c r="F2547">
        <v>215.95</v>
      </c>
      <c r="G2547">
        <v>152.267629893237</v>
      </c>
      <c r="H2547">
        <v>-11.842225957197501</v>
      </c>
      <c r="I2547">
        <v>106.134679097987</v>
      </c>
      <c r="J2547">
        <v>-11.7177218461936</v>
      </c>
      <c r="K2547">
        <v>222.444127068097</v>
      </c>
      <c r="L2547">
        <v>162.486777570691</v>
      </c>
      <c r="M2547">
        <v>22.099654770967099</v>
      </c>
      <c r="N2547">
        <v>0.19731944115557601</v>
      </c>
      <c r="O2547">
        <v>28.8492706645056</v>
      </c>
      <c r="P2547">
        <v>224.590410341199</v>
      </c>
      <c r="Q2547">
        <v>0.11592285368800199</v>
      </c>
    </row>
    <row r="2548" spans="1:17" hidden="1" x14ac:dyDescent="0.3">
      <c r="A2548" t="s">
        <v>5258</v>
      </c>
      <c r="B2548" t="s">
        <v>5259</v>
      </c>
      <c r="C2548" t="str">
        <f>IFERROR(VLOOKUP(Table1[[#This Row],[Ticker]],[1]!Table1[[Symbol]:[Industry]],2,FALSE),"-")</f>
        <v>-</v>
      </c>
      <c r="D2548" t="s">
        <v>1152</v>
      </c>
      <c r="E2548">
        <v>148.33308</v>
      </c>
      <c r="F2548">
        <v>114.8</v>
      </c>
      <c r="G2548">
        <v>-23.7821275671743</v>
      </c>
      <c r="H2548">
        <v>-35.543390565195303</v>
      </c>
      <c r="I2548">
        <v>-16.3805475941538</v>
      </c>
      <c r="J2548">
        <v>-7.4398122918667102</v>
      </c>
      <c r="K2548">
        <v>122.356625553371</v>
      </c>
      <c r="L2548">
        <v>119.40686197511801</v>
      </c>
      <c r="M2548">
        <v>31.2345755466573</v>
      </c>
      <c r="N2548">
        <v>0.58985234521361496</v>
      </c>
      <c r="O2548">
        <v>45.7752613240418</v>
      </c>
      <c r="P2548">
        <v>26.640926640926601</v>
      </c>
      <c r="Q2548">
        <v>-6.0145816886102002E-2</v>
      </c>
    </row>
    <row r="2549" spans="1:17" hidden="1" x14ac:dyDescent="0.3">
      <c r="A2549" t="s">
        <v>5260</v>
      </c>
      <c r="B2549" t="s">
        <v>5261</v>
      </c>
      <c r="C2549" t="str">
        <f>IFERROR(VLOOKUP(Table1[[#This Row],[Ticker]],[1]!Table1[[Symbol]:[Industry]],2,FALSE),"-")</f>
        <v>-</v>
      </c>
      <c r="D2549" t="s">
        <v>21</v>
      </c>
      <c r="E2549">
        <v>147.20302954499999</v>
      </c>
      <c r="F2549">
        <v>0.39</v>
      </c>
      <c r="G2549">
        <v>-29.057418525097301</v>
      </c>
      <c r="H2549">
        <v>-7.4040660778612404</v>
      </c>
      <c r="I2549">
        <v>-23.581419766407802</v>
      </c>
      <c r="J2549">
        <v>-2.1679836262983398</v>
      </c>
      <c r="K2549">
        <v>0.50276304813674599</v>
      </c>
      <c r="L2549">
        <v>0.52525497447590097</v>
      </c>
      <c r="M2549">
        <v>67.840252409529697</v>
      </c>
      <c r="N2549">
        <v>1.8651451430510499</v>
      </c>
      <c r="O2549">
        <v>143.58974358974299</v>
      </c>
      <c r="P2549">
        <v>11.4285714285714</v>
      </c>
      <c r="Q2549">
        <v>8.1543707170695007E-2</v>
      </c>
    </row>
    <row r="2550" spans="1:17" hidden="1" x14ac:dyDescent="0.3">
      <c r="A2550" t="s">
        <v>5262</v>
      </c>
      <c r="B2550" t="s">
        <v>5263</v>
      </c>
      <c r="C2550" t="str">
        <f>IFERROR(VLOOKUP(Table1[[#This Row],[Ticker]],[1]!Table1[[Symbol]:[Industry]],2,FALSE),"-")</f>
        <v>-</v>
      </c>
      <c r="D2550" t="s">
        <v>381</v>
      </c>
      <c r="E2550">
        <v>147.12632938799999</v>
      </c>
      <c r="F2550">
        <v>22.78</v>
      </c>
      <c r="G2550">
        <v>39.115308747629904</v>
      </c>
      <c r="H2550">
        <v>-3.5617841986666199</v>
      </c>
      <c r="I2550">
        <v>8.7075271439489992</v>
      </c>
      <c r="J2550">
        <v>-7.5959585741062696</v>
      </c>
      <c r="K2550">
        <v>21.858432764153999</v>
      </c>
      <c r="L2550">
        <v>20.166874531450699</v>
      </c>
      <c r="M2550">
        <v>54.197055052362103</v>
      </c>
      <c r="N2550">
        <v>1.6763759158653699</v>
      </c>
      <c r="O2550">
        <v>29.499561018437198</v>
      </c>
      <c r="P2550">
        <v>73.893129770992303</v>
      </c>
      <c r="Q2550">
        <v>2.8780618667001E-2</v>
      </c>
    </row>
    <row r="2551" spans="1:17" hidden="1" x14ac:dyDescent="0.3">
      <c r="A2551" t="s">
        <v>5264</v>
      </c>
      <c r="B2551" t="s">
        <v>5265</v>
      </c>
      <c r="C2551" t="str">
        <f>IFERROR(VLOOKUP(Table1[[#This Row],[Ticker]],[1]!Table1[[Symbol]:[Industry]],2,FALSE),"-")</f>
        <v>-</v>
      </c>
      <c r="D2551" t="s">
        <v>391</v>
      </c>
      <c r="E2551">
        <v>146.78</v>
      </c>
      <c r="F2551">
        <v>1.79</v>
      </c>
      <c r="G2551">
        <v>34.518194048976703</v>
      </c>
      <c r="H2551">
        <v>59.895120664752397</v>
      </c>
      <c r="I2551">
        <v>31.951477792475298</v>
      </c>
      <c r="J2551">
        <v>-13.2530735698183</v>
      </c>
      <c r="K2551">
        <v>1.5114679716535799</v>
      </c>
      <c r="L2551">
        <v>1.2947815286972499</v>
      </c>
      <c r="M2551">
        <v>45.442924036926499</v>
      </c>
      <c r="N2551">
        <v>4.1672622197310396</v>
      </c>
      <c r="O2551">
        <v>21.787709497206698</v>
      </c>
      <c r="P2551">
        <v>82.015442208703703</v>
      </c>
      <c r="Q2551">
        <v>-1.2589307550919999E-3</v>
      </c>
    </row>
    <row r="2552" spans="1:17" hidden="1" x14ac:dyDescent="0.3">
      <c r="A2552" t="s">
        <v>5266</v>
      </c>
      <c r="B2552" t="s">
        <v>5267</v>
      </c>
      <c r="C2552" t="str">
        <f>IFERROR(VLOOKUP(Table1[[#This Row],[Ticker]],[1]!Table1[[Symbol]:[Industry]],2,FALSE),"-")</f>
        <v>-</v>
      </c>
      <c r="E2552">
        <v>146.3366303</v>
      </c>
      <c r="F2552">
        <v>205.9</v>
      </c>
      <c r="G2552">
        <v>70.287705757885405</v>
      </c>
      <c r="H2552">
        <v>20.831005155845901</v>
      </c>
      <c r="I2552">
        <v>8.5289542360919199</v>
      </c>
      <c r="J2552">
        <v>27.8633643360841</v>
      </c>
      <c r="K2552">
        <v>165.36727778057499</v>
      </c>
      <c r="L2552">
        <v>156.602579291398</v>
      </c>
      <c r="M2552">
        <v>86.260434621908402</v>
      </c>
      <c r="N2552">
        <v>3.45769210698051</v>
      </c>
      <c r="O2552">
        <v>6.8479844584749801</v>
      </c>
      <c r="P2552">
        <v>109.035532994923</v>
      </c>
      <c r="Q2552">
        <v>0.21597884262582201</v>
      </c>
    </row>
    <row r="2553" spans="1:17" hidden="1" x14ac:dyDescent="0.3">
      <c r="A2553" t="s">
        <v>5268</v>
      </c>
      <c r="B2553" t="s">
        <v>5269</v>
      </c>
      <c r="C2553" t="str">
        <f>IFERROR(VLOOKUP(Table1[[#This Row],[Ticker]],[1]!Table1[[Symbol]:[Industry]],2,FALSE),"-")</f>
        <v>-</v>
      </c>
      <c r="D2553" t="s">
        <v>230</v>
      </c>
      <c r="E2553">
        <v>146.30833799999999</v>
      </c>
      <c r="F2553">
        <v>456.6</v>
      </c>
      <c r="G2553">
        <v>66.141463095497699</v>
      </c>
      <c r="H2553">
        <v>6.8781121399605398</v>
      </c>
      <c r="I2553">
        <v>45.934571340142497</v>
      </c>
      <c r="J2553">
        <v>-5.8780049482599503</v>
      </c>
      <c r="K2553">
        <v>430.56817162033099</v>
      </c>
      <c r="L2553">
        <v>355.20640406871797</v>
      </c>
      <c r="M2553">
        <v>48.239399661095902</v>
      </c>
      <c r="N2553">
        <v>0.39086166617159401</v>
      </c>
      <c r="O2553">
        <v>16.0753394656154</v>
      </c>
      <c r="P2553">
        <v>119.942196531791</v>
      </c>
      <c r="Q2553">
        <v>0.108479604130391</v>
      </c>
    </row>
    <row r="2554" spans="1:17" hidden="1" x14ac:dyDescent="0.3">
      <c r="A2554" t="s">
        <v>5270</v>
      </c>
      <c r="B2554" t="s">
        <v>5271</v>
      </c>
      <c r="C2554" t="str">
        <f>IFERROR(VLOOKUP(Table1[[#This Row],[Ticker]],[1]!Table1[[Symbol]:[Industry]],2,FALSE),"-")</f>
        <v>-</v>
      </c>
      <c r="D2554" t="s">
        <v>613</v>
      </c>
      <c r="E2554">
        <v>146.15280000000001</v>
      </c>
      <c r="F2554">
        <v>4.32</v>
      </c>
      <c r="G2554">
        <v>658.89712692944795</v>
      </c>
      <c r="H2554">
        <v>18.5245053507102</v>
      </c>
      <c r="I2554">
        <v>151.57009538510701</v>
      </c>
      <c r="J2554">
        <v>7.7556804958390604</v>
      </c>
      <c r="K2554">
        <v>3.4517167336455898</v>
      </c>
      <c r="L2554">
        <v>2.2570897422888301</v>
      </c>
      <c r="M2554">
        <v>79.177869679091103</v>
      </c>
      <c r="N2554">
        <v>1.0666717243705399</v>
      </c>
      <c r="O2554">
        <v>0</v>
      </c>
      <c r="P2554">
        <v>980</v>
      </c>
      <c r="Q2554">
        <v>0.14199997988124699</v>
      </c>
    </row>
    <row r="2555" spans="1:17" hidden="1" x14ac:dyDescent="0.3">
      <c r="A2555" t="s">
        <v>5272</v>
      </c>
      <c r="B2555" t="s">
        <v>5273</v>
      </c>
      <c r="C2555" t="str">
        <f>IFERROR(VLOOKUP(Table1[[#This Row],[Ticker]],[1]!Table1[[Symbol]:[Industry]],2,FALSE),"-")</f>
        <v>-</v>
      </c>
      <c r="D2555" t="s">
        <v>218</v>
      </c>
      <c r="E2555">
        <v>145.96512000000001</v>
      </c>
      <c r="F2555">
        <v>142.1</v>
      </c>
      <c r="G2555">
        <v>53.887025919347003</v>
      </c>
      <c r="H2555">
        <v>-21.415055088850199</v>
      </c>
      <c r="I2555">
        <v>-46.909552891732801</v>
      </c>
      <c r="J2555">
        <v>3.20649626274465</v>
      </c>
      <c r="K2555">
        <v>154.00514532148699</v>
      </c>
      <c r="M2555">
        <v>39.966327127175099</v>
      </c>
      <c r="N2555">
        <v>0.32308707124010499</v>
      </c>
      <c r="O2555">
        <v>95.883180858550304</v>
      </c>
      <c r="P2555">
        <v>118.615384615384</v>
      </c>
    </row>
    <row r="2556" spans="1:17" hidden="1" x14ac:dyDescent="0.3">
      <c r="A2556" t="s">
        <v>5274</v>
      </c>
      <c r="B2556" t="s">
        <v>5275</v>
      </c>
      <c r="C2556" t="str">
        <f>IFERROR(VLOOKUP(Table1[[#This Row],[Ticker]],[1]!Table1[[Symbol]:[Industry]],2,FALSE),"-")</f>
        <v>-</v>
      </c>
      <c r="E2556">
        <v>145.89810969999999</v>
      </c>
      <c r="F2556">
        <v>52.73</v>
      </c>
      <c r="G2556">
        <v>385.38432904771798</v>
      </c>
      <c r="H2556">
        <v>26.950052769371599</v>
      </c>
      <c r="I2556">
        <v>206.44861026362199</v>
      </c>
      <c r="J2556">
        <v>15.868546054066901</v>
      </c>
      <c r="K2556">
        <v>36.791867177694698</v>
      </c>
      <c r="L2556">
        <v>25.492875828492402</v>
      </c>
      <c r="M2556">
        <v>94.401304706375598</v>
      </c>
      <c r="N2556">
        <v>1.95397032568097</v>
      </c>
      <c r="O2556">
        <v>0</v>
      </c>
      <c r="P2556">
        <v>443.60824742267999</v>
      </c>
      <c r="Q2556">
        <v>0.147006698906332</v>
      </c>
    </row>
    <row r="2557" spans="1:17" hidden="1" x14ac:dyDescent="0.3">
      <c r="A2557" t="s">
        <v>5276</v>
      </c>
      <c r="B2557" t="s">
        <v>5277</v>
      </c>
      <c r="C2557" t="str">
        <f>IFERROR(VLOOKUP(Table1[[#This Row],[Ticker]],[1]!Table1[[Symbol]:[Industry]],2,FALSE),"-")</f>
        <v>-</v>
      </c>
      <c r="D2557" t="s">
        <v>286</v>
      </c>
      <c r="E2557">
        <v>145.50342499999999</v>
      </c>
      <c r="F2557">
        <v>64.599999999999994</v>
      </c>
      <c r="G2557">
        <v>-21.001862969541801</v>
      </c>
      <c r="M2557">
        <v>99.999992872253003</v>
      </c>
      <c r="N2557">
        <v>1</v>
      </c>
      <c r="O2557">
        <v>0</v>
      </c>
      <c r="P2557">
        <v>5.5555555555555296</v>
      </c>
    </row>
    <row r="2558" spans="1:17" hidden="1" x14ac:dyDescent="0.3">
      <c r="A2558" t="s">
        <v>5278</v>
      </c>
      <c r="B2558" t="s">
        <v>5279</v>
      </c>
      <c r="C2558" t="str">
        <f>IFERROR(VLOOKUP(Table1[[#This Row],[Ticker]],[1]!Table1[[Symbol]:[Industry]],2,FALSE),"-")</f>
        <v>-</v>
      </c>
      <c r="D2558" t="s">
        <v>197</v>
      </c>
      <c r="E2558">
        <v>145.44263584000001</v>
      </c>
      <c r="F2558">
        <v>184.9</v>
      </c>
      <c r="G2558">
        <v>31.693180584796401</v>
      </c>
      <c r="H2558">
        <v>34.489873316078103</v>
      </c>
      <c r="I2558">
        <v>-8.0933903004778092</v>
      </c>
      <c r="J2558">
        <v>1.78681863358866</v>
      </c>
      <c r="K2558">
        <v>150.140117808529</v>
      </c>
      <c r="L2558">
        <v>141.92290670947301</v>
      </c>
      <c r="M2558">
        <v>67.088514337431505</v>
      </c>
      <c r="N2558">
        <v>2.4627926575569901</v>
      </c>
      <c r="O2558">
        <v>14.629529475391999</v>
      </c>
      <c r="P2558">
        <v>81.274509803921504</v>
      </c>
      <c r="Q2558">
        <v>4.5408059858422001E-2</v>
      </c>
    </row>
    <row r="2559" spans="1:17" hidden="1" x14ac:dyDescent="0.3">
      <c r="A2559" t="s">
        <v>5280</v>
      </c>
      <c r="B2559" t="s">
        <v>5281</v>
      </c>
      <c r="C2559" t="str">
        <f>IFERROR(VLOOKUP(Table1[[#This Row],[Ticker]],[1]!Table1[[Symbol]:[Industry]],2,FALSE),"-")</f>
        <v>-</v>
      </c>
      <c r="D2559" t="s">
        <v>27</v>
      </c>
      <c r="E2559">
        <v>145.105683516</v>
      </c>
      <c r="F2559">
        <v>2.37</v>
      </c>
      <c r="G2559">
        <v>166.03517406749501</v>
      </c>
      <c r="H2559">
        <v>11.2575500837549</v>
      </c>
      <c r="I2559">
        <v>67.947402288730004</v>
      </c>
      <c r="J2559">
        <v>-13.0206968045929</v>
      </c>
      <c r="K2559">
        <v>2.05994912233764</v>
      </c>
      <c r="L2559">
        <v>1.6932637822812699</v>
      </c>
      <c r="M2559">
        <v>55.096349707508097</v>
      </c>
      <c r="N2559">
        <v>2.6251704777508502</v>
      </c>
      <c r="O2559">
        <v>19.409282700421901</v>
      </c>
      <c r="P2559">
        <v>216</v>
      </c>
      <c r="Q2559">
        <v>0.132771340570246</v>
      </c>
    </row>
    <row r="2560" spans="1:17" hidden="1" x14ac:dyDescent="0.3">
      <c r="A2560" t="s">
        <v>5282</v>
      </c>
      <c r="B2560" t="s">
        <v>5283</v>
      </c>
      <c r="C2560" t="str">
        <f>IFERROR(VLOOKUP(Table1[[#This Row],[Ticker]],[1]!Table1[[Symbol]:[Industry]],2,FALSE),"-")</f>
        <v>-</v>
      </c>
      <c r="D2560" t="s">
        <v>286</v>
      </c>
      <c r="E2560">
        <v>144.96645899999999</v>
      </c>
      <c r="F2560">
        <v>129</v>
      </c>
      <c r="G2560">
        <v>100.35551023479699</v>
      </c>
      <c r="H2560">
        <v>-0.91213059399027996</v>
      </c>
      <c r="I2560">
        <v>-20.820010176575298</v>
      </c>
      <c r="J2560">
        <v>-0.23122473301771901</v>
      </c>
      <c r="K2560">
        <v>121.15533367526</v>
      </c>
      <c r="L2560">
        <v>107.652988677997</v>
      </c>
      <c r="M2560">
        <v>68.178115706323695</v>
      </c>
      <c r="N2560">
        <v>1.0277019937040901</v>
      </c>
      <c r="O2560">
        <v>15.891472868217001</v>
      </c>
      <c r="P2560">
        <v>140.89635854341699</v>
      </c>
      <c r="Q2560">
        <v>0.181601202330366</v>
      </c>
    </row>
    <row r="2561" spans="1:17" hidden="1" x14ac:dyDescent="0.3">
      <c r="A2561" t="s">
        <v>5284</v>
      </c>
      <c r="B2561" t="s">
        <v>5285</v>
      </c>
      <c r="C2561" t="str">
        <f>IFERROR(VLOOKUP(Table1[[#This Row],[Ticker]],[1]!Table1[[Symbol]:[Industry]],2,FALSE),"-")</f>
        <v>-</v>
      </c>
      <c r="D2561" t="s">
        <v>80</v>
      </c>
      <c r="E2561">
        <v>144.48320000000001</v>
      </c>
      <c r="F2561">
        <v>65.2</v>
      </c>
      <c r="G2561">
        <v>60.262065715590303</v>
      </c>
      <c r="H2561">
        <v>12.2068379295944</v>
      </c>
      <c r="I2561">
        <v>14.0607791531981</v>
      </c>
      <c r="J2561">
        <v>4.3957884225483204</v>
      </c>
      <c r="K2561">
        <v>57.150540914177199</v>
      </c>
      <c r="L2561">
        <v>51.6727958359943</v>
      </c>
      <c r="M2561">
        <v>65.535761143411804</v>
      </c>
      <c r="N2561">
        <v>3.8037215811784</v>
      </c>
      <c r="O2561">
        <v>18.0981595092024</v>
      </c>
      <c r="P2561">
        <v>108.974358974358</v>
      </c>
      <c r="Q2561">
        <v>9.1503753498175994E-2</v>
      </c>
    </row>
    <row r="2562" spans="1:17" hidden="1" x14ac:dyDescent="0.3">
      <c r="A2562" t="s">
        <v>5286</v>
      </c>
      <c r="B2562" t="s">
        <v>5287</v>
      </c>
      <c r="C2562" t="str">
        <f>IFERROR(VLOOKUP(Table1[[#This Row],[Ticker]],[1]!Table1[[Symbol]:[Industry]],2,FALSE),"-")</f>
        <v>-</v>
      </c>
      <c r="D2562" t="s">
        <v>109</v>
      </c>
      <c r="E2562">
        <v>144.042800288</v>
      </c>
      <c r="F2562">
        <v>77.12</v>
      </c>
      <c r="G2562">
        <v>-15.273147240826001</v>
      </c>
      <c r="H2562">
        <v>-3.85280066579115</v>
      </c>
      <c r="I2562">
        <v>-11.8179651822767</v>
      </c>
      <c r="J2562">
        <v>-1.3783396133533601</v>
      </c>
      <c r="K2562">
        <v>76.098394808398396</v>
      </c>
      <c r="L2562">
        <v>77.467853743476994</v>
      </c>
      <c r="M2562">
        <v>56.213776116370198</v>
      </c>
      <c r="N2562">
        <v>1.12314768697318</v>
      </c>
      <c r="O2562">
        <v>30.316390041493701</v>
      </c>
      <c r="P2562">
        <v>17.114654517843501</v>
      </c>
      <c r="Q2562">
        <v>5.6471018974278003E-2</v>
      </c>
    </row>
    <row r="2563" spans="1:17" hidden="1" x14ac:dyDescent="0.3">
      <c r="A2563" t="s">
        <v>5288</v>
      </c>
      <c r="B2563" t="s">
        <v>5289</v>
      </c>
      <c r="C2563" t="str">
        <f>IFERROR(VLOOKUP(Table1[[#This Row],[Ticker]],[1]!Table1[[Symbol]:[Industry]],2,FALSE),"-")</f>
        <v>-</v>
      </c>
      <c r="D2563" t="s">
        <v>140</v>
      </c>
      <c r="E2563">
        <v>144.02546154000001</v>
      </c>
      <c r="F2563">
        <v>9.15</v>
      </c>
      <c r="G2563">
        <v>-17.628847096525899</v>
      </c>
      <c r="H2563">
        <v>-6.0997182517742701</v>
      </c>
      <c r="I2563">
        <v>-28.5516578616459</v>
      </c>
      <c r="J2563">
        <v>0.312286948673479</v>
      </c>
      <c r="K2563">
        <v>9.8393493344695901</v>
      </c>
      <c r="L2563">
        <v>11.0967171888812</v>
      </c>
      <c r="M2563">
        <v>49.929449662129798</v>
      </c>
      <c r="N2563">
        <v>0.718661878126309</v>
      </c>
      <c r="O2563">
        <v>64.480874316939804</v>
      </c>
      <c r="P2563">
        <v>14.375</v>
      </c>
      <c r="Q2563">
        <v>3.4148957688760001E-2</v>
      </c>
    </row>
    <row r="2564" spans="1:17" hidden="1" x14ac:dyDescent="0.3">
      <c r="A2564" t="s">
        <v>5290</v>
      </c>
      <c r="B2564" t="s">
        <v>5291</v>
      </c>
      <c r="C2564" t="str">
        <f>IFERROR(VLOOKUP(Table1[[#This Row],[Ticker]],[1]!Table1[[Symbol]:[Industry]],2,FALSE),"-")</f>
        <v>-</v>
      </c>
      <c r="D2564" t="s">
        <v>21</v>
      </c>
      <c r="E2564">
        <v>144.00152824</v>
      </c>
      <c r="F2564">
        <v>29.65</v>
      </c>
      <c r="G2564">
        <v>-103.11502719989301</v>
      </c>
      <c r="H2564">
        <v>32.565520296834599</v>
      </c>
      <c r="I2564">
        <v>-80.642494820493297</v>
      </c>
      <c r="J2564">
        <v>18.817027080339699</v>
      </c>
      <c r="K2564">
        <v>31.3797303688232</v>
      </c>
      <c r="L2564">
        <v>94.528795378103396</v>
      </c>
      <c r="M2564">
        <v>89.334605950318405</v>
      </c>
      <c r="N2564">
        <v>0.82641530296329002</v>
      </c>
      <c r="O2564">
        <v>709.274873524452</v>
      </c>
      <c r="P2564">
        <v>114.855072463768</v>
      </c>
    </row>
    <row r="2565" spans="1:17" hidden="1" x14ac:dyDescent="0.3">
      <c r="A2565" t="s">
        <v>5292</v>
      </c>
      <c r="B2565" t="s">
        <v>5293</v>
      </c>
      <c r="C2565" t="str">
        <f>IFERROR(VLOOKUP(Table1[[#This Row],[Ticker]],[1]!Table1[[Symbol]:[Industry]],2,FALSE),"-")</f>
        <v>-</v>
      </c>
      <c r="D2565" t="s">
        <v>391</v>
      </c>
      <c r="E2565">
        <v>143.858565</v>
      </c>
      <c r="F2565">
        <v>207.75</v>
      </c>
      <c r="G2565">
        <v>89.691150226854305</v>
      </c>
      <c r="H2565">
        <v>-5.6087716927737103</v>
      </c>
      <c r="I2565">
        <v>55.421770026255601</v>
      </c>
      <c r="J2565">
        <v>13.2349225824202</v>
      </c>
      <c r="K2565">
        <v>194.68968673766301</v>
      </c>
      <c r="L2565">
        <v>164.57338167160299</v>
      </c>
      <c r="M2565">
        <v>57.003149121107199</v>
      </c>
      <c r="N2565">
        <v>1.8851986295263199</v>
      </c>
      <c r="O2565">
        <v>15.042117930204499</v>
      </c>
      <c r="P2565">
        <v>139.61937716262901</v>
      </c>
      <c r="Q2565">
        <v>0.130305063051499</v>
      </c>
    </row>
    <row r="2566" spans="1:17" hidden="1" x14ac:dyDescent="0.3">
      <c r="A2566" t="s">
        <v>5294</v>
      </c>
      <c r="B2566" t="s">
        <v>5295</v>
      </c>
      <c r="C2566" t="str">
        <f>IFERROR(VLOOKUP(Table1[[#This Row],[Ticker]],[1]!Table1[[Symbol]:[Industry]],2,FALSE),"-")</f>
        <v>-</v>
      </c>
      <c r="D2566" t="s">
        <v>480</v>
      </c>
      <c r="E2566">
        <v>143.66330430799999</v>
      </c>
      <c r="F2566">
        <v>48.74</v>
      </c>
      <c r="G2566">
        <v>1.8747290374849599</v>
      </c>
      <c r="H2566">
        <v>7.6252079268225801</v>
      </c>
      <c r="I2566">
        <v>-11.2836194279983</v>
      </c>
      <c r="J2566">
        <v>-6.0679836262983402</v>
      </c>
      <c r="K2566">
        <v>45.786008865730601</v>
      </c>
      <c r="L2566">
        <v>46.562655682676599</v>
      </c>
      <c r="M2566">
        <v>56.930915461818998</v>
      </c>
      <c r="N2566">
        <v>1.5541177915712201</v>
      </c>
      <c r="O2566">
        <v>37.464095199015098</v>
      </c>
      <c r="P2566">
        <v>31.5519568151147</v>
      </c>
      <c r="Q2566">
        <v>-2.9360489892790002E-2</v>
      </c>
    </row>
    <row r="2567" spans="1:17" hidden="1" x14ac:dyDescent="0.3">
      <c r="A2567" t="s">
        <v>5296</v>
      </c>
      <c r="B2567" t="s">
        <v>5297</v>
      </c>
      <c r="C2567" t="str">
        <f>IFERROR(VLOOKUP(Table1[[#This Row],[Ticker]],[1]!Table1[[Symbol]:[Industry]],2,FALSE),"-")</f>
        <v>-</v>
      </c>
      <c r="D2567" t="s">
        <v>21</v>
      </c>
      <c r="E2567">
        <v>143.50991143499999</v>
      </c>
      <c r="F2567">
        <v>164.65</v>
      </c>
      <c r="G2567">
        <v>108.321326125401</v>
      </c>
      <c r="H2567">
        <v>15.673679999171499</v>
      </c>
      <c r="I2567">
        <v>124.630658217424</v>
      </c>
      <c r="J2567">
        <v>-8.9247403830550898</v>
      </c>
      <c r="K2567">
        <v>120.83793061639901</v>
      </c>
      <c r="M2567">
        <v>51.9354064724103</v>
      </c>
      <c r="N2567">
        <v>1.09264573991031</v>
      </c>
      <c r="O2567">
        <v>21.226844822350401</v>
      </c>
      <c r="P2567">
        <v>165.564516129032</v>
      </c>
    </row>
    <row r="2568" spans="1:17" hidden="1" x14ac:dyDescent="0.3">
      <c r="A2568" t="s">
        <v>5298</v>
      </c>
      <c r="B2568" t="s">
        <v>5299</v>
      </c>
      <c r="C2568" t="str">
        <f>IFERROR(VLOOKUP(Table1[[#This Row],[Ticker]],[1]!Table1[[Symbol]:[Industry]],2,FALSE),"-")</f>
        <v>-</v>
      </c>
      <c r="D2568" t="s">
        <v>230</v>
      </c>
      <c r="E2568">
        <v>143.41238999999999</v>
      </c>
      <c r="F2568">
        <v>132.9</v>
      </c>
      <c r="G2568">
        <v>-9.6030139212903904</v>
      </c>
      <c r="H2568">
        <v>-4.7914534652486198</v>
      </c>
      <c r="I2568">
        <v>-37.406211946913899</v>
      </c>
      <c r="J2568">
        <v>-2.0177770923141201</v>
      </c>
      <c r="K2568">
        <v>139.28144074264699</v>
      </c>
      <c r="L2568">
        <v>153.06415097494599</v>
      </c>
      <c r="M2568">
        <v>45.723059966062799</v>
      </c>
      <c r="N2568">
        <v>1.19566810735658</v>
      </c>
      <c r="O2568">
        <v>81.753197893152702</v>
      </c>
      <c r="P2568">
        <v>22.941720629047101</v>
      </c>
      <c r="Q2568">
        <v>0.104278748412604</v>
      </c>
    </row>
    <row r="2569" spans="1:17" hidden="1" x14ac:dyDescent="0.3">
      <c r="A2569" t="s">
        <v>5300</v>
      </c>
      <c r="B2569" t="s">
        <v>5301</v>
      </c>
      <c r="C2569" t="str">
        <f>IFERROR(VLOOKUP(Table1[[#This Row],[Ticker]],[1]!Table1[[Symbol]:[Industry]],2,FALSE),"-")</f>
        <v>-</v>
      </c>
      <c r="D2569" t="s">
        <v>705</v>
      </c>
      <c r="E2569">
        <v>142.89995898000001</v>
      </c>
      <c r="F2569">
        <v>85.1</v>
      </c>
      <c r="G2569">
        <v>-0.55801076673198902</v>
      </c>
      <c r="H2569">
        <v>-0.97890100082529596</v>
      </c>
      <c r="I2569">
        <v>-0.41329035666770497</v>
      </c>
      <c r="J2569">
        <v>-0.88089031203306101</v>
      </c>
      <c r="K2569">
        <v>81.306688732996506</v>
      </c>
      <c r="L2569">
        <v>76.792464033480201</v>
      </c>
      <c r="M2569">
        <v>66.033807332126898</v>
      </c>
      <c r="N2569">
        <v>0.30283281654314997</v>
      </c>
      <c r="O2569">
        <v>4.5828437132784998</v>
      </c>
      <c r="P2569">
        <v>46.471600688468101</v>
      </c>
      <c r="Q2569">
        <v>1.9804733760708002E-2</v>
      </c>
    </row>
    <row r="2570" spans="1:17" hidden="1" x14ac:dyDescent="0.3">
      <c r="A2570" t="s">
        <v>5302</v>
      </c>
      <c r="B2570" t="s">
        <v>5303</v>
      </c>
      <c r="C2570" t="str">
        <f>IFERROR(VLOOKUP(Table1[[#This Row],[Ticker]],[1]!Table1[[Symbol]:[Industry]],2,FALSE),"-")</f>
        <v>-</v>
      </c>
      <c r="D2570" t="s">
        <v>129</v>
      </c>
      <c r="E2570">
        <v>142.60826141999999</v>
      </c>
      <c r="F2570">
        <v>495.05</v>
      </c>
      <c r="G2570">
        <v>-1.6394271044564499</v>
      </c>
      <c r="H2570">
        <v>21.235174428467801</v>
      </c>
      <c r="I2570">
        <v>-30.272319066353901</v>
      </c>
      <c r="J2570">
        <v>-5.6920421024334997</v>
      </c>
      <c r="K2570">
        <v>463.93201842025798</v>
      </c>
      <c r="L2570">
        <v>471.72790029441802</v>
      </c>
      <c r="M2570">
        <v>56.223790057083797</v>
      </c>
      <c r="N2570">
        <v>0.80317318119666103</v>
      </c>
      <c r="O2570">
        <v>36.471063528936398</v>
      </c>
      <c r="P2570">
        <v>39.078522264362903</v>
      </c>
      <c r="Q2570">
        <v>8.6450463835768002E-2</v>
      </c>
    </row>
    <row r="2571" spans="1:17" hidden="1" x14ac:dyDescent="0.3">
      <c r="A2571" t="s">
        <v>5304</v>
      </c>
      <c r="B2571" t="s">
        <v>5305</v>
      </c>
      <c r="C2571" t="str">
        <f>IFERROR(VLOOKUP(Table1[[#This Row],[Ticker]],[1]!Table1[[Symbol]:[Industry]],2,FALSE),"-")</f>
        <v>-</v>
      </c>
      <c r="E2571">
        <v>142.53551999999999</v>
      </c>
      <c r="F2571">
        <v>144</v>
      </c>
      <c r="G2571">
        <v>141.89895731382799</v>
      </c>
      <c r="H2571">
        <v>-16.0719027083653</v>
      </c>
      <c r="I2571">
        <v>18.992624390835001</v>
      </c>
      <c r="J2571">
        <v>-12.361532013395101</v>
      </c>
      <c r="K2571">
        <v>156.58665504879201</v>
      </c>
      <c r="L2571">
        <v>127.158465598033</v>
      </c>
      <c r="M2571">
        <v>40.776285479271898</v>
      </c>
      <c r="N2571">
        <v>0.55190033090554003</v>
      </c>
      <c r="O2571">
        <v>61.874999999999901</v>
      </c>
      <c r="P2571">
        <v>168.45637583892599</v>
      </c>
      <c r="Q2571">
        <v>0.205085849759888</v>
      </c>
    </row>
    <row r="2572" spans="1:17" hidden="1" x14ac:dyDescent="0.3">
      <c r="A2572" t="s">
        <v>5306</v>
      </c>
      <c r="B2572" t="s">
        <v>5307</v>
      </c>
      <c r="C2572" t="str">
        <f>IFERROR(VLOOKUP(Table1[[#This Row],[Ticker]],[1]!Table1[[Symbol]:[Industry]],2,FALSE),"-")</f>
        <v>-</v>
      </c>
      <c r="D2572" t="s">
        <v>391</v>
      </c>
      <c r="E2572">
        <v>142.41128</v>
      </c>
      <c r="F2572">
        <v>110</v>
      </c>
      <c r="G2572">
        <v>10.0885442078218</v>
      </c>
      <c r="H2572">
        <v>-2.6040660778612299</v>
      </c>
      <c r="I2572">
        <v>11.9877175451453</v>
      </c>
      <c r="J2572">
        <v>0.17853751967709799</v>
      </c>
      <c r="K2572">
        <v>102.087524149684</v>
      </c>
      <c r="L2572">
        <v>94.611730776186306</v>
      </c>
      <c r="M2572">
        <v>60.183659964073499</v>
      </c>
      <c r="N2572">
        <v>1.9813712428443799</v>
      </c>
      <c r="O2572">
        <v>18.181818181818102</v>
      </c>
      <c r="P2572">
        <v>50.684931506849303</v>
      </c>
      <c r="Q2572">
        <v>0.10708641922313999</v>
      </c>
    </row>
    <row r="2573" spans="1:17" hidden="1" x14ac:dyDescent="0.3">
      <c r="A2573" t="s">
        <v>5308</v>
      </c>
      <c r="B2573" t="s">
        <v>5309</v>
      </c>
      <c r="C2573" t="str">
        <f>IFERROR(VLOOKUP(Table1[[#This Row],[Ticker]],[1]!Table1[[Symbol]:[Industry]],2,FALSE),"-")</f>
        <v>-</v>
      </c>
      <c r="D2573" t="s">
        <v>129</v>
      </c>
      <c r="E2573">
        <v>142.35847444000001</v>
      </c>
      <c r="F2573">
        <v>7.28</v>
      </c>
      <c r="G2573">
        <v>-16.2855152018345</v>
      </c>
      <c r="H2573">
        <v>-11.4946871171514</v>
      </c>
      <c r="I2573">
        <v>-18.675759389049301</v>
      </c>
      <c r="J2573">
        <v>-1.4849235170087201</v>
      </c>
      <c r="K2573">
        <v>7.5662035512633201</v>
      </c>
      <c r="L2573">
        <v>7.9897833570275703</v>
      </c>
      <c r="M2573">
        <v>47.905435088446701</v>
      </c>
      <c r="N2573">
        <v>1.10565336262673</v>
      </c>
      <c r="O2573">
        <v>68.269230769230703</v>
      </c>
      <c r="P2573">
        <v>17.419354838709602</v>
      </c>
      <c r="Q2573">
        <v>5.0409403719270003E-2</v>
      </c>
    </row>
    <row r="2574" spans="1:17" hidden="1" x14ac:dyDescent="0.3">
      <c r="A2574" t="s">
        <v>5310</v>
      </c>
      <c r="B2574" t="s">
        <v>5311</v>
      </c>
      <c r="C2574" t="str">
        <f>IFERROR(VLOOKUP(Table1[[#This Row],[Ticker]],[1]!Table1[[Symbol]:[Industry]],2,FALSE),"-")</f>
        <v>-</v>
      </c>
      <c r="D2574" t="s">
        <v>659</v>
      </c>
      <c r="E2574">
        <v>142.1633319</v>
      </c>
      <c r="F2574">
        <v>3</v>
      </c>
      <c r="G2574">
        <v>9.80621783853897</v>
      </c>
      <c r="H2574">
        <v>-1.1109626295853801</v>
      </c>
      <c r="I2574">
        <v>-11.887430695369501</v>
      </c>
      <c r="J2574">
        <v>-9.5525990109137293</v>
      </c>
      <c r="K2574">
        <v>3.0120638648484399</v>
      </c>
      <c r="L2574">
        <v>2.9519376727687101</v>
      </c>
      <c r="M2574">
        <v>44.302500398802799</v>
      </c>
      <c r="N2574">
        <v>1.3209816648305699</v>
      </c>
      <c r="O2574">
        <v>40</v>
      </c>
      <c r="P2574">
        <v>46.341463414634099</v>
      </c>
      <c r="Q2574">
        <v>4.0533918325302003E-2</v>
      </c>
    </row>
    <row r="2575" spans="1:17" hidden="1" x14ac:dyDescent="0.3">
      <c r="A2575" t="s">
        <v>5312</v>
      </c>
      <c r="B2575" t="s">
        <v>5313</v>
      </c>
      <c r="C2575" t="str">
        <f>IFERROR(VLOOKUP(Table1[[#This Row],[Ticker]],[1]!Table1[[Symbol]:[Industry]],2,FALSE),"-")</f>
        <v>-</v>
      </c>
      <c r="D2575" t="s">
        <v>381</v>
      </c>
      <c r="E2575">
        <v>142.01351818499899</v>
      </c>
      <c r="F2575">
        <v>5.39</v>
      </c>
      <c r="G2575">
        <v>-13.083734314571</v>
      </c>
      <c r="H2575">
        <v>-18.713589887385002</v>
      </c>
      <c r="I2575">
        <v>-47.935947704750802</v>
      </c>
      <c r="J2575">
        <v>4.0942472934668102</v>
      </c>
      <c r="K2575">
        <v>6.0601656861417696</v>
      </c>
      <c r="L2575">
        <v>6.5616448828731899</v>
      </c>
      <c r="M2575">
        <v>40.298874521106299</v>
      </c>
      <c r="N2575">
        <v>1.3382741628859101</v>
      </c>
      <c r="O2575">
        <v>80.890538033395103</v>
      </c>
      <c r="P2575">
        <v>56.231884057970902</v>
      </c>
      <c r="Q2575">
        <v>-7.6790884586894995E-2</v>
      </c>
    </row>
    <row r="2576" spans="1:17" hidden="1" x14ac:dyDescent="0.3">
      <c r="A2576" t="s">
        <v>5314</v>
      </c>
      <c r="B2576" t="s">
        <v>5315</v>
      </c>
      <c r="C2576" t="str">
        <f>IFERROR(VLOOKUP(Table1[[#This Row],[Ticker]],[1]!Table1[[Symbol]:[Industry]],2,FALSE),"-")</f>
        <v>-</v>
      </c>
      <c r="D2576" t="s">
        <v>21</v>
      </c>
      <c r="E2576">
        <v>141.94136879999999</v>
      </c>
      <c r="F2576">
        <v>110.66</v>
      </c>
      <c r="G2576">
        <v>79.321651242344402</v>
      </c>
      <c r="H2576">
        <v>-9.9149214838534299</v>
      </c>
      <c r="I2576">
        <v>22.199549712945799</v>
      </c>
      <c r="J2576">
        <v>-5.3715234493071904</v>
      </c>
      <c r="K2576">
        <v>110.70864846235401</v>
      </c>
      <c r="L2576">
        <v>94.0481800445136</v>
      </c>
      <c r="M2576">
        <v>48.143056014875299</v>
      </c>
      <c r="N2576">
        <v>0.124593784485117</v>
      </c>
      <c r="O2576">
        <v>32.839327670341497</v>
      </c>
      <c r="P2576">
        <v>115.71150097465799</v>
      </c>
      <c r="Q2576">
        <v>8.4829568758166995E-2</v>
      </c>
    </row>
    <row r="2577" spans="1:17" hidden="1" x14ac:dyDescent="0.3">
      <c r="A2577" t="s">
        <v>5316</v>
      </c>
      <c r="B2577" t="s">
        <v>5317</v>
      </c>
      <c r="C2577" t="str">
        <f>IFERROR(VLOOKUP(Table1[[#This Row],[Ticker]],[1]!Table1[[Symbol]:[Industry]],2,FALSE),"-")</f>
        <v>-</v>
      </c>
      <c r="E2577">
        <v>141.65956800000001</v>
      </c>
      <c r="F2577">
        <v>146.4</v>
      </c>
      <c r="G2577">
        <v>-34.4819468269841</v>
      </c>
      <c r="H2577">
        <v>8.8380839036681191</v>
      </c>
      <c r="I2577">
        <v>-28.914753099741102</v>
      </c>
      <c r="J2577">
        <v>-3.4820861904009099</v>
      </c>
      <c r="K2577">
        <v>141.01215563142699</v>
      </c>
      <c r="L2577">
        <v>150.58984923202601</v>
      </c>
      <c r="M2577">
        <v>48.501480268166503</v>
      </c>
      <c r="N2577">
        <v>1.53890577507598</v>
      </c>
      <c r="O2577">
        <v>27.732240437158399</v>
      </c>
      <c r="P2577">
        <v>28.364752301622001</v>
      </c>
    </row>
    <row r="2578" spans="1:17" hidden="1" x14ac:dyDescent="0.3">
      <c r="A2578" t="s">
        <v>5318</v>
      </c>
      <c r="B2578" t="s">
        <v>4452</v>
      </c>
      <c r="C2578" t="str">
        <f>IFERROR(VLOOKUP(Table1[[#This Row],[Ticker]],[1]!Table1[[Symbol]:[Industry]],2,FALSE),"-")</f>
        <v>-</v>
      </c>
      <c r="D2578" t="s">
        <v>414</v>
      </c>
      <c r="E2578">
        <v>141.57211799999999</v>
      </c>
      <c r="F2578">
        <v>11.23</v>
      </c>
      <c r="G2578">
        <v>39.076799763988099</v>
      </c>
      <c r="H2578">
        <v>4.68091415929291</v>
      </c>
      <c r="I2578">
        <v>26.3699184331055</v>
      </c>
      <c r="J2578">
        <v>-7.3005755852376</v>
      </c>
      <c r="K2578">
        <v>10.938563178133601</v>
      </c>
      <c r="L2578">
        <v>10.026595327783401</v>
      </c>
      <c r="M2578">
        <v>45.939198170709098</v>
      </c>
      <c r="N2578">
        <v>1.24775050495544</v>
      </c>
      <c r="O2578">
        <v>47.016918967052497</v>
      </c>
      <c r="P2578">
        <v>72.769230769230703</v>
      </c>
      <c r="Q2578">
        <v>1.1071392699628001E-2</v>
      </c>
    </row>
    <row r="2579" spans="1:17" hidden="1" x14ac:dyDescent="0.3">
      <c r="A2579" t="s">
        <v>5319</v>
      </c>
      <c r="B2579" t="s">
        <v>5320</v>
      </c>
      <c r="C2579" t="str">
        <f>IFERROR(VLOOKUP(Table1[[#This Row],[Ticker]],[1]!Table1[[Symbol]:[Industry]],2,FALSE),"-")</f>
        <v>-</v>
      </c>
      <c r="D2579" t="s">
        <v>930</v>
      </c>
      <c r="E2579">
        <v>141.46112174199999</v>
      </c>
      <c r="F2579">
        <v>75.709999999999994</v>
      </c>
      <c r="G2579">
        <v>13.0001851615385</v>
      </c>
      <c r="H2579">
        <v>-13.339360195508201</v>
      </c>
      <c r="I2579">
        <v>20.851480666492499</v>
      </c>
      <c r="J2579">
        <v>-4.0835475834501898</v>
      </c>
      <c r="K2579">
        <v>81.165505865718998</v>
      </c>
      <c r="L2579">
        <v>73.009320394208501</v>
      </c>
      <c r="M2579">
        <v>27.761514849236502</v>
      </c>
      <c r="N2579">
        <v>8.5519567422146101E-2</v>
      </c>
      <c r="O2579">
        <v>53.4803856822084</v>
      </c>
      <c r="P2579">
        <v>42.849056603773498</v>
      </c>
      <c r="Q2579">
        <v>7.5330152532338004E-2</v>
      </c>
    </row>
    <row r="2580" spans="1:17" hidden="1" x14ac:dyDescent="0.3">
      <c r="A2580" t="s">
        <v>5321</v>
      </c>
      <c r="B2580" t="s">
        <v>5322</v>
      </c>
      <c r="C2580" t="str">
        <f>IFERROR(VLOOKUP(Table1[[#This Row],[Ticker]],[1]!Table1[[Symbol]:[Industry]],2,FALSE),"-")</f>
        <v>-</v>
      </c>
      <c r="D2580" t="s">
        <v>230</v>
      </c>
      <c r="E2580">
        <v>141.39858534999999</v>
      </c>
      <c r="F2580">
        <v>26.62</v>
      </c>
      <c r="G2580">
        <v>154.54078633234701</v>
      </c>
      <c r="H2580">
        <v>-7.64582228386345</v>
      </c>
      <c r="I2580">
        <v>75.516044760226194</v>
      </c>
      <c r="J2580">
        <v>1.38231223168981</v>
      </c>
      <c r="K2580">
        <v>23.9655787210794</v>
      </c>
      <c r="L2580">
        <v>19.311454401805999</v>
      </c>
      <c r="M2580">
        <v>60.157343219563003</v>
      </c>
      <c r="N2580">
        <v>0.77686645316902603</v>
      </c>
      <c r="O2580">
        <v>10.7813673929376</v>
      </c>
      <c r="P2580">
        <v>194.143646408839</v>
      </c>
      <c r="Q2580">
        <v>8.2978416662660995E-2</v>
      </c>
    </row>
    <row r="2581" spans="1:17" hidden="1" x14ac:dyDescent="0.3">
      <c r="A2581" t="s">
        <v>5323</v>
      </c>
      <c r="B2581" t="s">
        <v>5324</v>
      </c>
      <c r="C2581" t="str">
        <f>IFERROR(VLOOKUP(Table1[[#This Row],[Ticker]],[1]!Table1[[Symbol]:[Industry]],2,FALSE),"-")</f>
        <v>-</v>
      </c>
      <c r="D2581" t="s">
        <v>197</v>
      </c>
      <c r="E2581">
        <v>141.29982000000001</v>
      </c>
      <c r="F2581">
        <v>230.25</v>
      </c>
      <c r="G2581">
        <v>49.273051119805203</v>
      </c>
      <c r="H2581">
        <v>-15.680267811509699</v>
      </c>
      <c r="I2581">
        <v>-11.8926827594307</v>
      </c>
      <c r="J2581">
        <v>-3.7114618871679101</v>
      </c>
      <c r="K2581">
        <v>237.842310672331</v>
      </c>
      <c r="L2581">
        <v>215.13822966477801</v>
      </c>
      <c r="M2581">
        <v>47.135466311647797</v>
      </c>
      <c r="N2581">
        <v>1.0263836395400601</v>
      </c>
      <c r="O2581">
        <v>25.0814332247556</v>
      </c>
      <c r="P2581">
        <v>88.729508196721298</v>
      </c>
      <c r="Q2581">
        <v>3.9494498209531E-2</v>
      </c>
    </row>
    <row r="2582" spans="1:17" hidden="1" x14ac:dyDescent="0.3">
      <c r="A2582" t="s">
        <v>5325</v>
      </c>
      <c r="B2582" t="s">
        <v>5326</v>
      </c>
      <c r="C2582" t="str">
        <f>IFERROR(VLOOKUP(Table1[[#This Row],[Ticker]],[1]!Table1[[Symbol]:[Industry]],2,FALSE),"-")</f>
        <v>-</v>
      </c>
      <c r="D2582" t="s">
        <v>998</v>
      </c>
      <c r="E2582">
        <v>141.25065499999999</v>
      </c>
      <c r="F2582">
        <v>69.16</v>
      </c>
      <c r="G2582">
        <v>112.33722741618</v>
      </c>
      <c r="H2582">
        <v>0.73856715097890002</v>
      </c>
      <c r="I2582">
        <v>42.2546699065065</v>
      </c>
      <c r="J2582">
        <v>-7.6113057362871102</v>
      </c>
      <c r="K2582">
        <v>66.284923660623207</v>
      </c>
      <c r="L2582">
        <v>55.301257545785703</v>
      </c>
      <c r="M2582">
        <v>47.936731829320799</v>
      </c>
      <c r="N2582">
        <v>0.69556660143807603</v>
      </c>
      <c r="O2582">
        <v>21.4574898785425</v>
      </c>
      <c r="P2582">
        <v>170.05076142131901</v>
      </c>
      <c r="Q2582">
        <v>7.4490432985049995E-2</v>
      </c>
    </row>
    <row r="2583" spans="1:17" hidden="1" x14ac:dyDescent="0.3">
      <c r="A2583" t="s">
        <v>5327</v>
      </c>
      <c r="B2583" t="s">
        <v>5328</v>
      </c>
      <c r="C2583" t="str">
        <f>IFERROR(VLOOKUP(Table1[[#This Row],[Ticker]],[1]!Table1[[Symbol]:[Industry]],2,FALSE),"-")</f>
        <v>-</v>
      </c>
      <c r="D2583" t="s">
        <v>46</v>
      </c>
      <c r="E2583">
        <v>141.18294</v>
      </c>
      <c r="F2583">
        <v>1.5</v>
      </c>
      <c r="G2583">
        <v>4.4469482871296897</v>
      </c>
      <c r="H2583">
        <v>20.929267255472102</v>
      </c>
      <c r="I2583">
        <v>32.609056424068299</v>
      </c>
      <c r="J2583">
        <v>21.602508176980301</v>
      </c>
      <c r="K2583">
        <v>1.22228335994149</v>
      </c>
      <c r="L2583">
        <v>1.17810869600507</v>
      </c>
      <c r="M2583">
        <v>85.383559851519905</v>
      </c>
      <c r="N2583">
        <v>3.1266679542926701</v>
      </c>
      <c r="O2583">
        <v>5.3333333333333401</v>
      </c>
      <c r="P2583">
        <v>65.745856353591094</v>
      </c>
      <c r="Q2583">
        <v>0.168117926646666</v>
      </c>
    </row>
    <row r="2584" spans="1:17" hidden="1" x14ac:dyDescent="0.3">
      <c r="A2584" t="s">
        <v>5329</v>
      </c>
      <c r="B2584" t="s">
        <v>5330</v>
      </c>
      <c r="C2584" t="str">
        <f>IFERROR(VLOOKUP(Table1[[#This Row],[Ticker]],[1]!Table1[[Symbol]:[Industry]],2,FALSE),"-")</f>
        <v>-</v>
      </c>
      <c r="D2584" t="s">
        <v>705</v>
      </c>
      <c r="E2584">
        <v>141.05316456</v>
      </c>
      <c r="F2584">
        <v>74.41</v>
      </c>
      <c r="G2584">
        <v>39.3511656443563</v>
      </c>
      <c r="H2584">
        <v>-1.7257177086731601</v>
      </c>
      <c r="I2584">
        <v>25.6605893660122</v>
      </c>
      <c r="J2584">
        <v>-2.6232594698976999</v>
      </c>
      <c r="K2584">
        <v>70.302101976303604</v>
      </c>
      <c r="L2584">
        <v>60.384533445598102</v>
      </c>
      <c r="M2584">
        <v>44.340069516080298</v>
      </c>
      <c r="N2584">
        <v>0.98547336498953497</v>
      </c>
      <c r="O2584">
        <v>4.0854723827442596</v>
      </c>
      <c r="P2584">
        <v>71.057471264367805</v>
      </c>
      <c r="Q2584">
        <v>1.5864695888099999E-4</v>
      </c>
    </row>
    <row r="2585" spans="1:17" hidden="1" x14ac:dyDescent="0.3">
      <c r="A2585" t="s">
        <v>5331</v>
      </c>
      <c r="B2585" t="s">
        <v>5332</v>
      </c>
      <c r="C2585" t="str">
        <f>IFERROR(VLOOKUP(Table1[[#This Row],[Ticker]],[1]!Table1[[Symbol]:[Industry]],2,FALSE),"-")</f>
        <v>-</v>
      </c>
      <c r="D2585" t="s">
        <v>535</v>
      </c>
      <c r="E2585">
        <v>140.96593999999999</v>
      </c>
      <c r="F2585">
        <v>65.44</v>
      </c>
      <c r="G2585">
        <v>228.13092835837099</v>
      </c>
      <c r="H2585">
        <v>-15.9617583855535</v>
      </c>
      <c r="I2585">
        <v>-25.039753099741102</v>
      </c>
      <c r="J2585">
        <v>-5.5261925815222197</v>
      </c>
      <c r="K2585">
        <v>69.067280396784398</v>
      </c>
      <c r="L2585">
        <v>62.7131514058118</v>
      </c>
      <c r="M2585">
        <v>56.954431384742797</v>
      </c>
      <c r="N2585">
        <v>3.18877330704579</v>
      </c>
      <c r="O2585">
        <v>47.585574572127101</v>
      </c>
      <c r="P2585">
        <v>292.797118847538</v>
      </c>
      <c r="Q2585">
        <v>0.15925430240053501</v>
      </c>
    </row>
    <row r="2586" spans="1:17" hidden="1" x14ac:dyDescent="0.3">
      <c r="A2586" t="s">
        <v>5333</v>
      </c>
      <c r="B2586" t="s">
        <v>5334</v>
      </c>
      <c r="C2586" t="str">
        <f>IFERROR(VLOOKUP(Table1[[#This Row],[Ticker]],[1]!Table1[[Symbol]:[Industry]],2,FALSE),"-")</f>
        <v>-</v>
      </c>
      <c r="D2586" t="s">
        <v>21</v>
      </c>
      <c r="E2586">
        <v>140.94324</v>
      </c>
      <c r="F2586">
        <v>102.5</v>
      </c>
      <c r="G2586">
        <v>-14.5355606016001</v>
      </c>
      <c r="H2586">
        <v>1.5959339221387601</v>
      </c>
      <c r="I2586">
        <v>-19.5401218313045</v>
      </c>
      <c r="J2586">
        <v>-0.98033517024133598</v>
      </c>
      <c r="K2586">
        <v>105.91793325883999</v>
      </c>
      <c r="L2586">
        <v>105.105020262984</v>
      </c>
      <c r="M2586">
        <v>41.803470735488403</v>
      </c>
      <c r="N2586">
        <v>2.6180285343709402</v>
      </c>
      <c r="O2586">
        <v>46.292682926829201</v>
      </c>
      <c r="P2586">
        <v>25.766871165644101</v>
      </c>
      <c r="Q2586">
        <v>4.8018695918766001E-2</v>
      </c>
    </row>
    <row r="2587" spans="1:17" hidden="1" x14ac:dyDescent="0.3">
      <c r="A2587" t="s">
        <v>5335</v>
      </c>
      <c r="B2587" t="s">
        <v>5336</v>
      </c>
      <c r="C2587" t="str">
        <f>IFERROR(VLOOKUP(Table1[[#This Row],[Ticker]],[1]!Table1[[Symbol]:[Industry]],2,FALSE),"-")</f>
        <v>-</v>
      </c>
      <c r="D2587" t="s">
        <v>866</v>
      </c>
      <c r="E2587">
        <v>140.84399999999999</v>
      </c>
      <c r="F2587">
        <v>117.37</v>
      </c>
      <c r="G2587">
        <v>62.749033087805799</v>
      </c>
      <c r="H2587">
        <v>40.129450070828497</v>
      </c>
      <c r="I2587">
        <v>39.841427633421603</v>
      </c>
      <c r="J2587">
        <v>-4.2255967950226196</v>
      </c>
      <c r="K2587">
        <v>96.640903771614603</v>
      </c>
      <c r="L2587">
        <v>82.263389321657399</v>
      </c>
      <c r="M2587">
        <v>58.0064089549318</v>
      </c>
      <c r="N2587">
        <v>0.56502409722707203</v>
      </c>
      <c r="O2587">
        <v>17.099769958251599</v>
      </c>
      <c r="Q2587">
        <v>4.6184144054766001E-2</v>
      </c>
    </row>
    <row r="2588" spans="1:17" hidden="1" x14ac:dyDescent="0.3">
      <c r="A2588" t="s">
        <v>5337</v>
      </c>
      <c r="B2588" t="s">
        <v>5338</v>
      </c>
      <c r="C2588" t="str">
        <f>IFERROR(VLOOKUP(Table1[[#This Row],[Ticker]],[1]!Table1[[Symbol]:[Industry]],2,FALSE),"-")</f>
        <v>-</v>
      </c>
      <c r="E2588">
        <v>140.59178829999999</v>
      </c>
      <c r="F2588">
        <v>9.25</v>
      </c>
      <c r="G2588">
        <v>-57.784184324353802</v>
      </c>
      <c r="H2588">
        <v>-4.3664316692590903</v>
      </c>
      <c r="I2588">
        <v>-17.748086433074501</v>
      </c>
      <c r="J2588">
        <v>-0.64789676419194997</v>
      </c>
      <c r="K2588">
        <v>9.2287783736830704</v>
      </c>
      <c r="L2588">
        <v>11.011681884737399</v>
      </c>
      <c r="M2588">
        <v>58.4290569258348</v>
      </c>
      <c r="N2588">
        <v>0.71263439721952204</v>
      </c>
      <c r="O2588">
        <v>45.405405405405403</v>
      </c>
      <c r="P2588">
        <v>28.4722222222222</v>
      </c>
    </row>
    <row r="2589" spans="1:17" hidden="1" x14ac:dyDescent="0.3">
      <c r="A2589" t="s">
        <v>5339</v>
      </c>
      <c r="B2589" t="s">
        <v>5340</v>
      </c>
      <c r="C2589" t="str">
        <f>IFERROR(VLOOKUP(Table1[[#This Row],[Ticker]],[1]!Table1[[Symbol]:[Industry]],2,FALSE),"-")</f>
        <v>-</v>
      </c>
      <c r="D2589" t="s">
        <v>613</v>
      </c>
      <c r="E2589">
        <v>140.5191155</v>
      </c>
      <c r="F2589">
        <v>48.17</v>
      </c>
      <c r="G2589">
        <v>49.245501182931797</v>
      </c>
      <c r="H2589">
        <v>-7.8577469908171498</v>
      </c>
      <c r="I2589">
        <v>-21.3243278951383</v>
      </c>
      <c r="J2589">
        <v>-2.5126527439454098</v>
      </c>
      <c r="K2589">
        <v>43.426613630469802</v>
      </c>
      <c r="L2589">
        <v>43.564502859986298</v>
      </c>
      <c r="M2589">
        <v>67.133359565631096</v>
      </c>
      <c r="N2589">
        <v>3.2941980326883402</v>
      </c>
      <c r="O2589">
        <v>19.8878970313473</v>
      </c>
      <c r="P2589">
        <v>78.871147419235001</v>
      </c>
      <c r="Q2589">
        <v>5.3308236601783E-2</v>
      </c>
    </row>
    <row r="2590" spans="1:17" hidden="1" x14ac:dyDescent="0.3">
      <c r="A2590" t="s">
        <v>5341</v>
      </c>
      <c r="B2590" t="s">
        <v>5342</v>
      </c>
      <c r="C2590" t="str">
        <f>IFERROR(VLOOKUP(Table1[[#This Row],[Ticker]],[1]!Table1[[Symbol]:[Industry]],2,FALSE),"-")</f>
        <v>-</v>
      </c>
      <c r="D2590" t="s">
        <v>613</v>
      </c>
      <c r="E2590">
        <v>140.30626869</v>
      </c>
      <c r="F2590">
        <v>74.61</v>
      </c>
      <c r="G2590">
        <v>2.9738314749026098</v>
      </c>
      <c r="H2590">
        <v>7.9447711314410903</v>
      </c>
      <c r="I2590">
        <v>-14.7778369129209</v>
      </c>
      <c r="J2590">
        <v>6.6477136406953603</v>
      </c>
      <c r="K2590">
        <v>71.550426875052196</v>
      </c>
      <c r="L2590">
        <v>70.055609685754106</v>
      </c>
      <c r="M2590">
        <v>56.933297637057798</v>
      </c>
      <c r="N2590">
        <v>1.8118255960344101</v>
      </c>
      <c r="O2590">
        <v>19.957110306929302</v>
      </c>
      <c r="P2590">
        <v>34.796747967479597</v>
      </c>
      <c r="Q2590">
        <v>1.3237837961765E-2</v>
      </c>
    </row>
    <row r="2591" spans="1:17" hidden="1" x14ac:dyDescent="0.3">
      <c r="A2591" t="s">
        <v>5343</v>
      </c>
      <c r="B2591" t="s">
        <v>5344</v>
      </c>
      <c r="C2591" t="str">
        <f>IFERROR(VLOOKUP(Table1[[#This Row],[Ticker]],[1]!Table1[[Symbol]:[Industry]],2,FALSE),"-")</f>
        <v>-</v>
      </c>
      <c r="D2591" t="s">
        <v>140</v>
      </c>
      <c r="E2591">
        <v>140.1116184</v>
      </c>
      <c r="F2591">
        <v>72</v>
      </c>
      <c r="G2591">
        <v>105.775592123499</v>
      </c>
      <c r="H2591">
        <v>-12.4199896447402</v>
      </c>
      <c r="I2591">
        <v>46.7514774570258</v>
      </c>
      <c r="J2591">
        <v>-5.3292481321006697</v>
      </c>
      <c r="K2591">
        <v>70.289878263597998</v>
      </c>
      <c r="L2591">
        <v>58.9416243804638</v>
      </c>
      <c r="M2591">
        <v>48.928815831548498</v>
      </c>
      <c r="N2591">
        <v>0.80691607768935303</v>
      </c>
      <c r="O2591">
        <v>14.0972222222222</v>
      </c>
      <c r="P2591">
        <v>146.57534246575301</v>
      </c>
      <c r="Q2591">
        <v>0.13242504060118099</v>
      </c>
    </row>
    <row r="2592" spans="1:17" hidden="1" x14ac:dyDescent="0.3">
      <c r="A2592" t="s">
        <v>5345</v>
      </c>
      <c r="B2592" t="s">
        <v>5346</v>
      </c>
      <c r="C2592" t="str">
        <f>IFERROR(VLOOKUP(Table1[[#This Row],[Ticker]],[1]!Table1[[Symbol]:[Industry]],2,FALSE),"-")</f>
        <v>-</v>
      </c>
      <c r="D2592" t="s">
        <v>391</v>
      </c>
      <c r="E2592">
        <v>139.98340938800001</v>
      </c>
      <c r="F2592">
        <v>139.94</v>
      </c>
      <c r="G2592">
        <v>0.60296311960956905</v>
      </c>
      <c r="H2592">
        <v>-6.97697529873329</v>
      </c>
      <c r="I2592">
        <v>8.8497859073510199</v>
      </c>
      <c r="J2592">
        <v>-4.6799027894663503</v>
      </c>
      <c r="K2592">
        <v>133.93616564953501</v>
      </c>
      <c r="L2592">
        <v>124.44038928793699</v>
      </c>
      <c r="M2592">
        <v>57.8948929429502</v>
      </c>
      <c r="N2592">
        <v>0.59824898900575996</v>
      </c>
      <c r="O2592">
        <v>18.3364298985279</v>
      </c>
      <c r="P2592">
        <v>42.650356778797097</v>
      </c>
      <c r="Q2592">
        <v>4.4419104339906E-2</v>
      </c>
    </row>
    <row r="2593" spans="1:17" hidden="1" x14ac:dyDescent="0.3">
      <c r="A2593" t="s">
        <v>5347</v>
      </c>
      <c r="B2593" t="s">
        <v>5348</v>
      </c>
      <c r="C2593" t="str">
        <f>IFERROR(VLOOKUP(Table1[[#This Row],[Ticker]],[1]!Table1[[Symbol]:[Industry]],2,FALSE),"-")</f>
        <v>-</v>
      </c>
      <c r="E2593">
        <v>139.79159999999999</v>
      </c>
      <c r="F2593">
        <v>133.9</v>
      </c>
      <c r="G2593">
        <v>-58.135026667590999</v>
      </c>
      <c r="H2593">
        <v>-8.0920470232624808</v>
      </c>
      <c r="I2593">
        <v>-30.852889279205499</v>
      </c>
      <c r="J2593">
        <v>-5.7446259620647702</v>
      </c>
      <c r="K2593">
        <v>138.001445328583</v>
      </c>
      <c r="L2593">
        <v>165.396179596786</v>
      </c>
      <c r="M2593">
        <v>47.172046138449303</v>
      </c>
      <c r="N2593">
        <v>1.0090114324142501</v>
      </c>
      <c r="O2593">
        <v>94.174757281553397</v>
      </c>
      <c r="P2593">
        <v>16.434782608695599</v>
      </c>
    </row>
    <row r="2594" spans="1:17" hidden="1" x14ac:dyDescent="0.3">
      <c r="A2594" t="s">
        <v>5349</v>
      </c>
      <c r="B2594" t="s">
        <v>5350</v>
      </c>
      <c r="C2594" t="str">
        <f>IFERROR(VLOOKUP(Table1[[#This Row],[Ticker]],[1]!Table1[[Symbol]:[Industry]],2,FALSE),"-")</f>
        <v>-</v>
      </c>
      <c r="D2594" t="s">
        <v>855</v>
      </c>
      <c r="E2594">
        <v>139.72707842</v>
      </c>
      <c r="F2594">
        <v>164.63</v>
      </c>
      <c r="G2594">
        <v>30.0093907949216</v>
      </c>
      <c r="H2594">
        <v>-13.457762785902201</v>
      </c>
      <c r="I2594">
        <v>-8.3100059377184703</v>
      </c>
      <c r="J2594">
        <v>3.40176280694569</v>
      </c>
      <c r="K2594">
        <v>163.895534503927</v>
      </c>
      <c r="L2594">
        <v>154.444598017575</v>
      </c>
      <c r="M2594">
        <v>55.927987094006099</v>
      </c>
      <c r="N2594">
        <v>1.6292082462137001</v>
      </c>
      <c r="O2594">
        <v>18.386685294296299</v>
      </c>
      <c r="P2594">
        <v>64.301397205588799</v>
      </c>
      <c r="Q2594">
        <v>7.7355994456086999E-2</v>
      </c>
    </row>
    <row r="2595" spans="1:17" hidden="1" x14ac:dyDescent="0.3">
      <c r="A2595" t="s">
        <v>5351</v>
      </c>
      <c r="B2595" t="s">
        <v>5352</v>
      </c>
      <c r="C2595" t="str">
        <f>IFERROR(VLOOKUP(Table1[[#This Row],[Ticker]],[1]!Table1[[Symbol]:[Industry]],2,FALSE),"-")</f>
        <v>-</v>
      </c>
      <c r="D2595" t="s">
        <v>67</v>
      </c>
      <c r="E2595">
        <v>139.46126715</v>
      </c>
      <c r="F2595">
        <v>50.25</v>
      </c>
      <c r="G2595">
        <v>31.710298010335599</v>
      </c>
      <c r="H2595">
        <v>-7.1514692884372604</v>
      </c>
      <c r="I2595">
        <v>-6.1030087128672497</v>
      </c>
      <c r="J2595">
        <v>-6.3338788308900797</v>
      </c>
      <c r="K2595">
        <v>50.726489432267201</v>
      </c>
      <c r="L2595">
        <v>47.636874468309301</v>
      </c>
      <c r="M2595">
        <v>43.804188980911</v>
      </c>
      <c r="N2595">
        <v>1.50587604828611</v>
      </c>
      <c r="O2595">
        <v>29.950248756218901</v>
      </c>
      <c r="P2595">
        <v>67.5</v>
      </c>
      <c r="Q2595">
        <v>6.5638318073202001E-2</v>
      </c>
    </row>
    <row r="2596" spans="1:17" hidden="1" x14ac:dyDescent="0.3">
      <c r="A2596" t="s">
        <v>5353</v>
      </c>
      <c r="B2596" t="s">
        <v>5354</v>
      </c>
      <c r="C2596" t="str">
        <f>IFERROR(VLOOKUP(Table1[[#This Row],[Ticker]],[1]!Table1[[Symbol]:[Industry]],2,FALSE),"-")</f>
        <v>-</v>
      </c>
      <c r="D2596" t="s">
        <v>21</v>
      </c>
      <c r="E2596">
        <v>139.376</v>
      </c>
      <c r="F2596">
        <v>99.2</v>
      </c>
      <c r="G2596">
        <v>64.175132907319494</v>
      </c>
      <c r="H2596">
        <v>12.1766423495725</v>
      </c>
      <c r="I2596">
        <v>-3.59288806730738</v>
      </c>
      <c r="J2596">
        <v>-18.3595942788976</v>
      </c>
      <c r="K2596">
        <v>96.436538783088693</v>
      </c>
      <c r="L2596">
        <v>86.353768550774205</v>
      </c>
      <c r="M2596">
        <v>32.2956527769689</v>
      </c>
      <c r="N2596">
        <v>2.4108585706257899</v>
      </c>
      <c r="O2596">
        <v>30.937499999999901</v>
      </c>
      <c r="P2596">
        <v>120.004435573297</v>
      </c>
      <c r="Q2596">
        <v>5.9570164385192997E-2</v>
      </c>
    </row>
    <row r="2597" spans="1:17" hidden="1" x14ac:dyDescent="0.3">
      <c r="A2597" t="s">
        <v>5355</v>
      </c>
      <c r="B2597" t="s">
        <v>5356</v>
      </c>
      <c r="C2597" t="str">
        <f>IFERROR(VLOOKUP(Table1[[#This Row],[Ticker]],[1]!Table1[[Symbol]:[Industry]],2,FALSE),"-")</f>
        <v>-</v>
      </c>
      <c r="D2597" t="s">
        <v>129</v>
      </c>
      <c r="E2597">
        <v>138.735909814</v>
      </c>
      <c r="F2597">
        <v>15.38</v>
      </c>
      <c r="G2597">
        <v>41.163410264433701</v>
      </c>
      <c r="H2597">
        <v>-2.8052170595809298</v>
      </c>
      <c r="I2597">
        <v>36.647806594623603</v>
      </c>
      <c r="J2597">
        <v>5.9323747966407296</v>
      </c>
      <c r="K2597">
        <v>14.5395575917744</v>
      </c>
      <c r="L2597">
        <v>13.524244431860099</v>
      </c>
      <c r="M2597">
        <v>76.448654155015902</v>
      </c>
      <c r="N2597">
        <v>1.13260718872916</v>
      </c>
      <c r="O2597">
        <v>45.903771131339397</v>
      </c>
      <c r="P2597">
        <v>92.009987515605502</v>
      </c>
      <c r="Q2597">
        <v>3.0994688964420002E-2</v>
      </c>
    </row>
    <row r="2598" spans="1:17" hidden="1" x14ac:dyDescent="0.3">
      <c r="A2598" t="s">
        <v>5357</v>
      </c>
      <c r="B2598" t="s">
        <v>5358</v>
      </c>
      <c r="C2598" t="str">
        <f>IFERROR(VLOOKUP(Table1[[#This Row],[Ticker]],[1]!Table1[[Symbol]:[Industry]],2,FALSE),"-")</f>
        <v>-</v>
      </c>
      <c r="D2598" t="s">
        <v>535</v>
      </c>
      <c r="E2598">
        <v>138.54716824499999</v>
      </c>
      <c r="F2598">
        <v>91.71</v>
      </c>
      <c r="G2598">
        <v>17.7541471712047</v>
      </c>
      <c r="H2598">
        <v>-9.0511549440512304</v>
      </c>
      <c r="I2598">
        <v>13.600664410949699</v>
      </c>
      <c r="J2598">
        <v>-6.7342401095689501</v>
      </c>
      <c r="K2598">
        <v>92.745941228887006</v>
      </c>
      <c r="L2598">
        <v>80.889856713672799</v>
      </c>
      <c r="M2598">
        <v>36.262551759516398</v>
      </c>
      <c r="N2598">
        <v>0.355930829279134</v>
      </c>
      <c r="O2598">
        <v>19.616181441500299</v>
      </c>
      <c r="P2598">
        <v>51.461601981833098</v>
      </c>
      <c r="Q2598">
        <v>4.1863911715028998E-2</v>
      </c>
    </row>
    <row r="2599" spans="1:17" hidden="1" x14ac:dyDescent="0.3">
      <c r="A2599" t="s">
        <v>5359</v>
      </c>
      <c r="B2599" t="s">
        <v>5360</v>
      </c>
      <c r="C2599" t="str">
        <f>IFERROR(VLOOKUP(Table1[[#This Row],[Ticker]],[1]!Table1[[Symbol]:[Industry]],2,FALSE),"-")</f>
        <v>-</v>
      </c>
      <c r="D2599" t="s">
        <v>414</v>
      </c>
      <c r="E2599">
        <v>138.48981141199999</v>
      </c>
      <c r="F2599">
        <v>23.93</v>
      </c>
      <c r="G2599">
        <v>-30.337072726947</v>
      </c>
      <c r="H2599">
        <v>-6.4332411281630497</v>
      </c>
      <c r="I2599">
        <v>10.9164705289508</v>
      </c>
      <c r="J2599">
        <v>-4.4052988480322703</v>
      </c>
      <c r="K2599">
        <v>24.847113574108199</v>
      </c>
      <c r="L2599">
        <v>23.858004543193701</v>
      </c>
      <c r="M2599">
        <v>32.948834067294001</v>
      </c>
      <c r="N2599">
        <v>1.2087713002854199</v>
      </c>
      <c r="O2599">
        <v>25.114918512327598</v>
      </c>
      <c r="P2599">
        <v>36.275626423690198</v>
      </c>
      <c r="Q2599">
        <v>3.0400184594775E-2</v>
      </c>
    </row>
    <row r="2600" spans="1:17" hidden="1" x14ac:dyDescent="0.3">
      <c r="A2600" t="s">
        <v>5361</v>
      </c>
      <c r="B2600" t="s">
        <v>5362</v>
      </c>
      <c r="C2600" t="str">
        <f>IFERROR(VLOOKUP(Table1[[#This Row],[Ticker]],[1]!Table1[[Symbol]:[Industry]],2,FALSE),"-")</f>
        <v>-</v>
      </c>
      <c r="D2600" t="s">
        <v>716</v>
      </c>
      <c r="E2600">
        <v>138.395261124</v>
      </c>
      <c r="F2600">
        <v>52.34</v>
      </c>
      <c r="G2600">
        <v>52.077393761591999</v>
      </c>
      <c r="H2600">
        <v>28.055933922138699</v>
      </c>
      <c r="I2600">
        <v>34.1381204634772</v>
      </c>
      <c r="J2600">
        <v>18.2377154801976</v>
      </c>
      <c r="K2600">
        <v>39.1169999629372</v>
      </c>
      <c r="L2600">
        <v>35.534920569477201</v>
      </c>
      <c r="M2600">
        <v>96.100260333294003</v>
      </c>
      <c r="N2600">
        <v>3.6335331439512402</v>
      </c>
      <c r="O2600">
        <v>1.91058463890003E-2</v>
      </c>
      <c r="Q2600">
        <v>0.25082474434859497</v>
      </c>
    </row>
    <row r="2601" spans="1:17" hidden="1" x14ac:dyDescent="0.3">
      <c r="A2601" t="s">
        <v>5363</v>
      </c>
      <c r="B2601" t="s">
        <v>5364</v>
      </c>
      <c r="C2601" t="str">
        <f>IFERROR(VLOOKUP(Table1[[#This Row],[Ticker]],[1]!Table1[[Symbol]:[Industry]],2,FALSE),"-")</f>
        <v>-</v>
      </c>
      <c r="D2601" t="s">
        <v>662</v>
      </c>
      <c r="E2601">
        <v>138.22279349999999</v>
      </c>
      <c r="F2601">
        <v>68.5</v>
      </c>
      <c r="G2601">
        <v>-53.138340282868</v>
      </c>
      <c r="H2601">
        <v>-13.220217280610299</v>
      </c>
      <c r="I2601">
        <v>-30.504198190932399</v>
      </c>
      <c r="J2601">
        <v>-4.7957208525757098</v>
      </c>
      <c r="K2601">
        <v>69.070052721689805</v>
      </c>
      <c r="M2601">
        <v>50.183717621878202</v>
      </c>
      <c r="N2601">
        <v>0.81864923747276597</v>
      </c>
      <c r="O2601">
        <v>66.788321167883197</v>
      </c>
      <c r="P2601">
        <v>16.1016949152542</v>
      </c>
    </row>
    <row r="2602" spans="1:17" hidden="1" x14ac:dyDescent="0.3">
      <c r="A2602" t="s">
        <v>5365</v>
      </c>
      <c r="B2602" t="s">
        <v>5366</v>
      </c>
      <c r="C2602" t="str">
        <f>IFERROR(VLOOKUP(Table1[[#This Row],[Ticker]],[1]!Table1[[Symbol]:[Industry]],2,FALSE),"-")</f>
        <v>-</v>
      </c>
      <c r="D2602" t="s">
        <v>391</v>
      </c>
      <c r="E2602">
        <v>138.16193106</v>
      </c>
      <c r="F2602">
        <v>167.55</v>
      </c>
      <c r="G2602">
        <v>15.7253489389871</v>
      </c>
      <c r="H2602">
        <v>-8.1519802614130903</v>
      </c>
      <c r="I2602">
        <v>-2.1513122395261099</v>
      </c>
      <c r="J2602">
        <v>-6.7241270713306696</v>
      </c>
      <c r="K2602">
        <v>168.09156157328599</v>
      </c>
      <c r="L2602">
        <v>153.64670840639801</v>
      </c>
      <c r="M2602">
        <v>48.299608760598701</v>
      </c>
      <c r="N2602">
        <v>1.1016728107293901</v>
      </c>
      <c r="O2602">
        <v>28.797373918233301</v>
      </c>
      <c r="P2602">
        <v>69.502079500692005</v>
      </c>
      <c r="Q2602">
        <v>7.3088652515416005E-2</v>
      </c>
    </row>
    <row r="2603" spans="1:17" hidden="1" x14ac:dyDescent="0.3">
      <c r="A2603" t="s">
        <v>5367</v>
      </c>
      <c r="B2603" t="s">
        <v>5368</v>
      </c>
      <c r="C2603" t="str">
        <f>IFERROR(VLOOKUP(Table1[[#This Row],[Ticker]],[1]!Table1[[Symbol]:[Industry]],2,FALSE),"-")</f>
        <v>-</v>
      </c>
      <c r="D2603" t="s">
        <v>151</v>
      </c>
      <c r="E2603">
        <v>138.142243638</v>
      </c>
      <c r="F2603">
        <v>36.619999999999997</v>
      </c>
      <c r="G2603">
        <v>-89.341971370625799</v>
      </c>
      <c r="H2603">
        <v>-10.6632283815261</v>
      </c>
      <c r="I2603">
        <v>-73.0326392786029</v>
      </c>
      <c r="J2603">
        <v>-7.1811762384355404</v>
      </c>
      <c r="K2603">
        <v>38.2572968067429</v>
      </c>
      <c r="M2603">
        <v>45.639990066704797</v>
      </c>
      <c r="N2603">
        <v>1.53325462899137</v>
      </c>
      <c r="O2603">
        <v>196.83233205898401</v>
      </c>
      <c r="P2603">
        <v>18.703403565640102</v>
      </c>
    </row>
    <row r="2604" spans="1:17" hidden="1" x14ac:dyDescent="0.3">
      <c r="A2604" t="s">
        <v>5369</v>
      </c>
      <c r="B2604" t="s">
        <v>5370</v>
      </c>
      <c r="C2604" t="str">
        <f>IFERROR(VLOOKUP(Table1[[#This Row],[Ticker]],[1]!Table1[[Symbol]:[Industry]],2,FALSE),"-")</f>
        <v>-</v>
      </c>
      <c r="D2604" t="s">
        <v>207</v>
      </c>
      <c r="E2604">
        <v>137.904417967</v>
      </c>
      <c r="F2604">
        <v>58.57</v>
      </c>
      <c r="G2604">
        <v>-14.461724745193001</v>
      </c>
      <c r="H2604">
        <v>-7.3914665005567297</v>
      </c>
      <c r="I2604">
        <v>-35.901805651150099</v>
      </c>
      <c r="J2604">
        <v>-0.85041605873078596</v>
      </c>
      <c r="K2604">
        <v>61.195606412569298</v>
      </c>
      <c r="L2604">
        <v>66.373754712558807</v>
      </c>
      <c r="M2604">
        <v>47.373121614758603</v>
      </c>
      <c r="N2604">
        <v>0.96313173486534098</v>
      </c>
      <c r="O2604">
        <v>62.882021512719803</v>
      </c>
      <c r="P2604">
        <v>14.843137254901899</v>
      </c>
      <c r="Q2604">
        <v>4.9765605722919999E-3</v>
      </c>
    </row>
    <row r="2605" spans="1:17" hidden="1" x14ac:dyDescent="0.3">
      <c r="A2605" t="s">
        <v>5371</v>
      </c>
      <c r="B2605" t="s">
        <v>5372</v>
      </c>
      <c r="C2605" t="str">
        <f>IFERROR(VLOOKUP(Table1[[#This Row],[Ticker]],[1]!Table1[[Symbol]:[Industry]],2,FALSE),"-")</f>
        <v>-</v>
      </c>
      <c r="E2605">
        <v>137.77025</v>
      </c>
      <c r="F2605">
        <v>134.41</v>
      </c>
      <c r="G2605">
        <v>213.382370737321</v>
      </c>
      <c r="H2605">
        <v>28.604202067499699</v>
      </c>
      <c r="I2605">
        <v>37.4389809221611</v>
      </c>
      <c r="J2605">
        <v>8.3484098163246099</v>
      </c>
      <c r="K2605">
        <v>112.276359159637</v>
      </c>
      <c r="L2605">
        <v>95.259921928262699</v>
      </c>
      <c r="M2605">
        <v>74.972734568344194</v>
      </c>
      <c r="N2605">
        <v>2.7258089210177401</v>
      </c>
      <c r="O2605">
        <v>17.476378245666201</v>
      </c>
      <c r="P2605">
        <v>258.42666666666599</v>
      </c>
      <c r="Q2605">
        <v>0.14274503090221499</v>
      </c>
    </row>
    <row r="2606" spans="1:17" hidden="1" x14ac:dyDescent="0.3">
      <c r="A2606" t="s">
        <v>5373</v>
      </c>
      <c r="B2606" t="s">
        <v>5374</v>
      </c>
      <c r="C2606" t="str">
        <f>IFERROR(VLOOKUP(Table1[[#This Row],[Ticker]],[1]!Table1[[Symbol]:[Industry]],2,FALSE),"-")</f>
        <v>-</v>
      </c>
      <c r="D2606" t="s">
        <v>140</v>
      </c>
      <c r="E2606">
        <v>137.63999999999999</v>
      </c>
      <c r="F2606">
        <v>155</v>
      </c>
      <c r="G2606">
        <v>50.788119232339596</v>
      </c>
      <c r="H2606">
        <v>15.488791064995899</v>
      </c>
      <c r="I2606">
        <v>67.097451324362495</v>
      </c>
      <c r="J2606">
        <v>13.040492108493099</v>
      </c>
      <c r="K2606">
        <v>133.009016394914</v>
      </c>
      <c r="M2606">
        <v>71.583277174643499</v>
      </c>
      <c r="N2606">
        <v>0.69669669669669598</v>
      </c>
      <c r="O2606">
        <v>8.7419354838709609</v>
      </c>
      <c r="P2606">
        <v>82.998819362455706</v>
      </c>
    </row>
    <row r="2607" spans="1:17" hidden="1" x14ac:dyDescent="0.3">
      <c r="A2607" t="s">
        <v>5375</v>
      </c>
      <c r="B2607" t="s">
        <v>5376</v>
      </c>
      <c r="C2607" t="str">
        <f>IFERROR(VLOOKUP(Table1[[#This Row],[Ticker]],[1]!Table1[[Symbol]:[Industry]],2,FALSE),"-")</f>
        <v>-</v>
      </c>
      <c r="E2607">
        <v>137.5</v>
      </c>
      <c r="F2607">
        <v>55</v>
      </c>
      <c r="G2607">
        <v>132.26611088666701</v>
      </c>
      <c r="H2607">
        <v>-17.296521405458801</v>
      </c>
      <c r="I2607">
        <v>73.085246900258795</v>
      </c>
      <c r="J2607">
        <v>13.392906814557101</v>
      </c>
      <c r="K2607">
        <v>56.101392565217601</v>
      </c>
      <c r="L2607">
        <v>47.9964085611714</v>
      </c>
      <c r="M2607">
        <v>64.243786899328697</v>
      </c>
      <c r="N2607">
        <v>1.8409909909909901</v>
      </c>
      <c r="O2607">
        <v>68.763636363636294</v>
      </c>
      <c r="P2607">
        <v>220.04655222577799</v>
      </c>
      <c r="Q2607">
        <v>0.20161572684016399</v>
      </c>
    </row>
    <row r="2608" spans="1:17" hidden="1" x14ac:dyDescent="0.3">
      <c r="A2608" t="s">
        <v>5377</v>
      </c>
      <c r="B2608" t="s">
        <v>5378</v>
      </c>
      <c r="C2608" t="str">
        <f>IFERROR(VLOOKUP(Table1[[#This Row],[Ticker]],[1]!Table1[[Symbol]:[Industry]],2,FALSE),"-")</f>
        <v>-</v>
      </c>
      <c r="D2608" t="s">
        <v>613</v>
      </c>
      <c r="E2608">
        <v>137.49208200000001</v>
      </c>
      <c r="F2608">
        <v>234</v>
      </c>
      <c r="G2608">
        <v>242.236907716037</v>
      </c>
      <c r="H2608">
        <v>-0.36364525837065198</v>
      </c>
      <c r="I2608">
        <v>180.97780031241399</v>
      </c>
      <c r="J2608">
        <v>1.7967740829527501</v>
      </c>
      <c r="K2608">
        <v>233.07612934817001</v>
      </c>
      <c r="L2608">
        <v>168.35242915653001</v>
      </c>
      <c r="M2608">
        <v>59.4957437267066</v>
      </c>
      <c r="N2608">
        <v>1.1591744416171801</v>
      </c>
      <c r="O2608">
        <v>20.08547008547</v>
      </c>
      <c r="P2608">
        <v>303.44827586206799</v>
      </c>
    </row>
    <row r="2609" spans="1:17" hidden="1" x14ac:dyDescent="0.3">
      <c r="A2609" t="s">
        <v>5379</v>
      </c>
      <c r="B2609" t="s">
        <v>5380</v>
      </c>
      <c r="C2609" t="str">
        <f>IFERROR(VLOOKUP(Table1[[#This Row],[Ticker]],[1]!Table1[[Symbol]:[Industry]],2,FALSE),"-")</f>
        <v>-</v>
      </c>
      <c r="E2609">
        <v>137.37535650000001</v>
      </c>
      <c r="F2609">
        <v>186.35</v>
      </c>
      <c r="G2609">
        <v>-33.148897221839199</v>
      </c>
      <c r="H2609">
        <v>-4.8726195369807197</v>
      </c>
      <c r="I2609">
        <v>-16.8395651298163</v>
      </c>
      <c r="J2609">
        <v>-2.5125951551203798</v>
      </c>
      <c r="K2609">
        <v>158.66586386120301</v>
      </c>
      <c r="M2609">
        <v>83.224419649904405</v>
      </c>
      <c r="N2609">
        <v>2.3371398078975401</v>
      </c>
      <c r="O2609">
        <v>7.0566138985779396</v>
      </c>
      <c r="P2609">
        <v>33.107142857142797</v>
      </c>
    </row>
    <row r="2610" spans="1:17" hidden="1" x14ac:dyDescent="0.3">
      <c r="A2610" t="s">
        <v>5381</v>
      </c>
      <c r="B2610" t="s">
        <v>5382</v>
      </c>
      <c r="C2610" t="str">
        <f>IFERROR(VLOOKUP(Table1[[#This Row],[Ticker]],[1]!Table1[[Symbol]:[Industry]],2,FALSE),"-")</f>
        <v>-</v>
      </c>
      <c r="D2610" t="s">
        <v>1402</v>
      </c>
      <c r="E2610">
        <v>137.36924999999999</v>
      </c>
      <c r="F2610">
        <v>317.25</v>
      </c>
      <c r="G2610">
        <v>110.05182188210701</v>
      </c>
      <c r="H2610">
        <v>-31.2390175341719</v>
      </c>
      <c r="I2610">
        <v>-29.931630736871899</v>
      </c>
      <c r="J2610">
        <v>-8.2051353290847207</v>
      </c>
      <c r="K2610">
        <v>338.88859790083302</v>
      </c>
      <c r="L2610">
        <v>295.14991292117298</v>
      </c>
      <c r="M2610">
        <v>46.293350015442698</v>
      </c>
      <c r="N2610">
        <v>1.9322856777820301</v>
      </c>
      <c r="O2610">
        <v>70.622537431048002</v>
      </c>
      <c r="P2610">
        <v>339.404432132963</v>
      </c>
    </row>
    <row r="2611" spans="1:17" hidden="1" x14ac:dyDescent="0.3">
      <c r="A2611" t="s">
        <v>5383</v>
      </c>
      <c r="B2611" t="s">
        <v>5384</v>
      </c>
      <c r="C2611" t="str">
        <f>IFERROR(VLOOKUP(Table1[[#This Row],[Ticker]],[1]!Table1[[Symbol]:[Industry]],2,FALSE),"-")</f>
        <v>-</v>
      </c>
      <c r="D2611" t="s">
        <v>21</v>
      </c>
      <c r="E2611">
        <v>137.34362161600001</v>
      </c>
      <c r="F2611">
        <v>8.17</v>
      </c>
      <c r="G2611">
        <v>17.375259172520501</v>
      </c>
      <c r="H2611">
        <v>20.547741151054399</v>
      </c>
      <c r="I2611">
        <v>73.469166431323501</v>
      </c>
      <c r="J2611">
        <v>-4.1679836262983398</v>
      </c>
      <c r="K2611">
        <v>7.0183856187065796</v>
      </c>
      <c r="L2611">
        <v>5.9370228461724803</v>
      </c>
      <c r="M2611">
        <v>58.384703798101597</v>
      </c>
      <c r="N2611">
        <v>0.60414151596759302</v>
      </c>
      <c r="O2611">
        <v>10.1591187270501</v>
      </c>
      <c r="P2611">
        <v>117.86666666666601</v>
      </c>
      <c r="Q2611">
        <v>-2.9039078461838001E-2</v>
      </c>
    </row>
    <row r="2612" spans="1:17" hidden="1" x14ac:dyDescent="0.3">
      <c r="A2612" t="s">
        <v>5385</v>
      </c>
      <c r="B2612" t="s">
        <v>5386</v>
      </c>
      <c r="C2612" t="str">
        <f>IFERROR(VLOOKUP(Table1[[#This Row],[Ticker]],[1]!Table1[[Symbol]:[Industry]],2,FALSE),"-")</f>
        <v>-</v>
      </c>
      <c r="D2612" t="s">
        <v>129</v>
      </c>
      <c r="E2612">
        <v>137.07633068999999</v>
      </c>
      <c r="F2612">
        <v>198.9</v>
      </c>
      <c r="G2612">
        <v>315.54082552913599</v>
      </c>
      <c r="H2612">
        <v>-5.4142701594938902</v>
      </c>
      <c r="I2612">
        <v>205.015822268779</v>
      </c>
      <c r="J2612">
        <v>-4.2518400159543797</v>
      </c>
      <c r="K2612">
        <v>181.309320703259</v>
      </c>
      <c r="L2612">
        <v>124.742111636598</v>
      </c>
      <c r="M2612">
        <v>60.825341844755002</v>
      </c>
      <c r="N2612">
        <v>0.80225469210682798</v>
      </c>
      <c r="O2612">
        <v>2.81548516842633</v>
      </c>
      <c r="P2612">
        <v>373.34602570204601</v>
      </c>
      <c r="Q2612">
        <v>0.13687366586424901</v>
      </c>
    </row>
    <row r="2613" spans="1:17" hidden="1" x14ac:dyDescent="0.3">
      <c r="A2613" t="s">
        <v>5387</v>
      </c>
      <c r="B2613" t="s">
        <v>5388</v>
      </c>
      <c r="C2613" t="str">
        <f>IFERROR(VLOOKUP(Table1[[#This Row],[Ticker]],[1]!Table1[[Symbol]:[Industry]],2,FALSE),"-")</f>
        <v>-</v>
      </c>
      <c r="D2613" t="s">
        <v>983</v>
      </c>
      <c r="E2613">
        <v>136.96378836</v>
      </c>
      <c r="F2613">
        <v>33.18</v>
      </c>
      <c r="G2613">
        <v>8.3206302553904106</v>
      </c>
      <c r="H2613">
        <v>16.108592149986801</v>
      </c>
      <c r="I2613">
        <v>2.8013173147960102</v>
      </c>
      <c r="J2613">
        <v>-4.1884814301050701</v>
      </c>
      <c r="K2613">
        <v>30.2921659145962</v>
      </c>
      <c r="L2613">
        <v>28.910988154966599</v>
      </c>
      <c r="M2613">
        <v>54.290166111764002</v>
      </c>
      <c r="N2613">
        <v>2.7650294603574701</v>
      </c>
      <c r="O2613">
        <v>16.033755274261601</v>
      </c>
      <c r="P2613">
        <v>42.709677419354797</v>
      </c>
      <c r="Q2613">
        <v>-5.4060612925349999E-3</v>
      </c>
    </row>
    <row r="2614" spans="1:17" hidden="1" x14ac:dyDescent="0.3">
      <c r="A2614" t="s">
        <v>5389</v>
      </c>
      <c r="B2614" t="s">
        <v>5390</v>
      </c>
      <c r="C2614" t="str">
        <f>IFERROR(VLOOKUP(Table1[[#This Row],[Ticker]],[1]!Table1[[Symbol]:[Industry]],2,FALSE),"-")</f>
        <v>-</v>
      </c>
      <c r="D2614" t="s">
        <v>953</v>
      </c>
      <c r="E2614">
        <v>136.51400000000001</v>
      </c>
      <c r="F2614">
        <v>137.19999999999999</v>
      </c>
      <c r="G2614">
        <v>-21.0189569866358</v>
      </c>
      <c r="H2614">
        <v>-6.9040660778612404</v>
      </c>
      <c r="I2614">
        <v>-16.500221725182399</v>
      </c>
      <c r="J2614">
        <v>-4.1679836262983496</v>
      </c>
      <c r="K2614">
        <v>140.016091845147</v>
      </c>
      <c r="L2614">
        <v>136.838534767244</v>
      </c>
      <c r="M2614">
        <v>7.4752228789679096</v>
      </c>
      <c r="N2614">
        <v>5.8941058941058902E-3</v>
      </c>
      <c r="O2614">
        <v>11.9897959183673</v>
      </c>
      <c r="P2614">
        <v>11.0032362459546</v>
      </c>
    </row>
    <row r="2615" spans="1:17" hidden="1" x14ac:dyDescent="0.3">
      <c r="A2615" t="s">
        <v>5391</v>
      </c>
      <c r="B2615" t="s">
        <v>5392</v>
      </c>
      <c r="C2615" t="str">
        <f>IFERROR(VLOOKUP(Table1[[#This Row],[Ticker]],[1]!Table1[[Symbol]:[Industry]],2,FALSE),"-")</f>
        <v>-</v>
      </c>
      <c r="E2615">
        <v>136.44110000000001</v>
      </c>
      <c r="F2615">
        <v>110.3</v>
      </c>
      <c r="G2615">
        <v>-2.9373568831808701</v>
      </c>
      <c r="H2615">
        <v>-19.9806267374607</v>
      </c>
      <c r="I2615">
        <v>5.8877387840879001</v>
      </c>
      <c r="J2615">
        <v>-0.139681739505885</v>
      </c>
      <c r="K2615">
        <v>118.756876753184</v>
      </c>
      <c r="L2615">
        <v>113.712522424928</v>
      </c>
      <c r="M2615">
        <v>58.304308939695197</v>
      </c>
      <c r="N2615">
        <v>0.62681948802642395</v>
      </c>
      <c r="O2615">
        <v>54.623753399818597</v>
      </c>
      <c r="P2615">
        <v>54.319692200069902</v>
      </c>
      <c r="Q2615">
        <v>0.145496456064099</v>
      </c>
    </row>
    <row r="2616" spans="1:17" hidden="1" x14ac:dyDescent="0.3">
      <c r="A2616" t="s">
        <v>5393</v>
      </c>
      <c r="B2616" t="s">
        <v>5394</v>
      </c>
      <c r="C2616" t="str">
        <f>IFERROR(VLOOKUP(Table1[[#This Row],[Ticker]],[1]!Table1[[Symbol]:[Industry]],2,FALSE),"-")</f>
        <v>-</v>
      </c>
      <c r="E2616">
        <v>136.06800000000001</v>
      </c>
      <c r="F2616">
        <v>200.1</v>
      </c>
      <c r="G2616">
        <v>0.49020052252165702</v>
      </c>
      <c r="H2616">
        <v>83.897586814700702</v>
      </c>
      <c r="I2616">
        <v>16.7995326145445</v>
      </c>
      <c r="J2616">
        <v>36.665197777530203</v>
      </c>
      <c r="O2616">
        <v>26.936531734132899</v>
      </c>
      <c r="P2616">
        <v>40.965128566396601</v>
      </c>
    </row>
    <row r="2617" spans="1:17" hidden="1" x14ac:dyDescent="0.3">
      <c r="A2617" t="s">
        <v>5395</v>
      </c>
      <c r="B2617" t="s">
        <v>5396</v>
      </c>
      <c r="C2617" t="str">
        <f>IFERROR(VLOOKUP(Table1[[#This Row],[Ticker]],[1]!Table1[[Symbol]:[Industry]],2,FALSE),"-")</f>
        <v>-</v>
      </c>
      <c r="D2617" t="s">
        <v>806</v>
      </c>
      <c r="E2617">
        <v>135.953786925</v>
      </c>
      <c r="F2617">
        <v>70.95</v>
      </c>
      <c r="G2617">
        <v>1822.61840565072</v>
      </c>
      <c r="H2617">
        <v>-11.1953229820778</v>
      </c>
      <c r="I2617">
        <v>349.868645084435</v>
      </c>
      <c r="J2617">
        <v>-0.188801688166092</v>
      </c>
      <c r="K2617">
        <v>65.473129099743502</v>
      </c>
      <c r="L2617">
        <v>40.736889668591402</v>
      </c>
      <c r="M2617">
        <v>61.734486710861603</v>
      </c>
      <c r="N2617">
        <v>0.68708293163591405</v>
      </c>
      <c r="O2617">
        <v>15.616631430584899</v>
      </c>
      <c r="P2617">
        <v>1849.17582417582</v>
      </c>
      <c r="Q2617">
        <v>0.36719322405774202</v>
      </c>
    </row>
    <row r="2618" spans="1:17" hidden="1" x14ac:dyDescent="0.3">
      <c r="A2618" t="s">
        <v>5397</v>
      </c>
      <c r="B2618" t="s">
        <v>5398</v>
      </c>
      <c r="C2618" t="str">
        <f>IFERROR(VLOOKUP(Table1[[#This Row],[Ticker]],[1]!Table1[[Symbol]:[Industry]],2,FALSE),"-")</f>
        <v>-</v>
      </c>
      <c r="D2618" t="s">
        <v>659</v>
      </c>
      <c r="E2618">
        <v>135.94250249999999</v>
      </c>
      <c r="F2618">
        <v>274.05</v>
      </c>
      <c r="G2618">
        <v>25.608045106218501</v>
      </c>
      <c r="H2618">
        <v>3.4978477977368398</v>
      </c>
      <c r="I2618">
        <v>14.4050861846193</v>
      </c>
      <c r="J2618">
        <v>-4.8483959974323598</v>
      </c>
      <c r="K2618">
        <v>257.616620295823</v>
      </c>
      <c r="L2618">
        <v>230.03269169683099</v>
      </c>
      <c r="M2618">
        <v>43.111216112687401</v>
      </c>
      <c r="N2618">
        <v>0.80020180000622798</v>
      </c>
      <c r="O2618">
        <v>14.577631819011099</v>
      </c>
      <c r="P2618">
        <v>56.555269922879098</v>
      </c>
      <c r="Q2618">
        <v>9.1341493742659E-2</v>
      </c>
    </row>
    <row r="2619" spans="1:17" hidden="1" x14ac:dyDescent="0.3">
      <c r="A2619" t="s">
        <v>5399</v>
      </c>
      <c r="B2619" t="s">
        <v>5400</v>
      </c>
      <c r="C2619" t="str">
        <f>IFERROR(VLOOKUP(Table1[[#This Row],[Ticker]],[1]!Table1[[Symbol]:[Industry]],2,FALSE),"-")</f>
        <v>-</v>
      </c>
      <c r="D2619" t="s">
        <v>230</v>
      </c>
      <c r="E2619">
        <v>135.77584630000001</v>
      </c>
      <c r="F2619">
        <v>375.95</v>
      </c>
      <c r="G2619">
        <v>-15.692673514010901</v>
      </c>
      <c r="H2619">
        <v>-1.2731624469575999</v>
      </c>
      <c r="I2619">
        <v>-10.021480194738</v>
      </c>
      <c r="J2619">
        <v>-2.3782885684644701</v>
      </c>
      <c r="K2619">
        <v>367.66314893635001</v>
      </c>
      <c r="L2619">
        <v>352.45154864296597</v>
      </c>
      <c r="M2619">
        <v>52.653028411365597</v>
      </c>
      <c r="N2619">
        <v>0.94945385492629097</v>
      </c>
      <c r="O2619">
        <v>18.340204814469999</v>
      </c>
      <c r="P2619">
        <v>33.552397868561201</v>
      </c>
      <c r="Q2619">
        <v>6.879037794846E-3</v>
      </c>
    </row>
    <row r="2620" spans="1:17" hidden="1" x14ac:dyDescent="0.3">
      <c r="A2620" t="s">
        <v>5401</v>
      </c>
      <c r="B2620" t="s">
        <v>5402</v>
      </c>
      <c r="C2620" t="str">
        <f>IFERROR(VLOOKUP(Table1[[#This Row],[Ticker]],[1]!Table1[[Symbol]:[Industry]],2,FALSE),"-")</f>
        <v>-</v>
      </c>
      <c r="D2620" t="s">
        <v>21</v>
      </c>
      <c r="E2620">
        <v>135.42115440000001</v>
      </c>
      <c r="F2620">
        <v>37</v>
      </c>
      <c r="G2620">
        <v>52.186542827559599</v>
      </c>
      <c r="H2620">
        <v>4.3129232315868897</v>
      </c>
      <c r="I2620">
        <v>3.7383584221318902</v>
      </c>
      <c r="J2620">
        <v>-2.30008402259954</v>
      </c>
      <c r="K2620">
        <v>36.594673149869799</v>
      </c>
      <c r="L2620">
        <v>35.023042791928603</v>
      </c>
      <c r="M2620">
        <v>55.863654531179897</v>
      </c>
      <c r="N2620">
        <v>1.0961030155914</v>
      </c>
      <c r="O2620">
        <v>45.8108108108108</v>
      </c>
      <c r="P2620">
        <v>82.266009852216698</v>
      </c>
      <c r="Q2620">
        <v>4.1376936863338001E-2</v>
      </c>
    </row>
    <row r="2621" spans="1:17" hidden="1" x14ac:dyDescent="0.3">
      <c r="A2621" t="s">
        <v>5403</v>
      </c>
      <c r="B2621" t="s">
        <v>5404</v>
      </c>
      <c r="C2621" t="str">
        <f>IFERROR(VLOOKUP(Table1[[#This Row],[Ticker]],[1]!Table1[[Symbol]:[Industry]],2,FALSE),"-")</f>
        <v>-</v>
      </c>
      <c r="E2621">
        <v>135.37959499999999</v>
      </c>
      <c r="F2621">
        <v>72.02</v>
      </c>
      <c r="G2621">
        <v>-1.8474618151406701</v>
      </c>
      <c r="H2621">
        <v>-17.775231722032999</v>
      </c>
      <c r="I2621">
        <v>-7.6262568519972902</v>
      </c>
      <c r="J2621">
        <v>-3.5429836262983301</v>
      </c>
      <c r="K2621">
        <v>75.578684320611302</v>
      </c>
      <c r="M2621">
        <v>49.134093025774099</v>
      </c>
      <c r="N2621">
        <v>0.72612612612612604</v>
      </c>
      <c r="O2621">
        <v>99.597334073868296</v>
      </c>
      <c r="P2621">
        <v>30.945454545454499</v>
      </c>
    </row>
    <row r="2622" spans="1:17" hidden="1" x14ac:dyDescent="0.3">
      <c r="A2622" t="s">
        <v>5405</v>
      </c>
      <c r="B2622" t="s">
        <v>5406</v>
      </c>
      <c r="C2622" t="str">
        <f>IFERROR(VLOOKUP(Table1[[#This Row],[Ticker]],[1]!Table1[[Symbol]:[Industry]],2,FALSE),"-")</f>
        <v>-</v>
      </c>
      <c r="E2622">
        <v>135.375</v>
      </c>
      <c r="F2622">
        <v>71.25</v>
      </c>
      <c r="G2622">
        <v>3.8893042870593399</v>
      </c>
      <c r="H2622">
        <v>-0.70251105393778901</v>
      </c>
      <c r="I2622">
        <v>-22.023717933817402</v>
      </c>
      <c r="J2622">
        <v>-6.2819076769312598</v>
      </c>
      <c r="K2622">
        <v>69.345261370969595</v>
      </c>
      <c r="L2622">
        <v>68.934886538827897</v>
      </c>
      <c r="M2622">
        <v>61.004682758804002</v>
      </c>
      <c r="N2622">
        <v>1.0723382914103201</v>
      </c>
      <c r="O2622">
        <v>24.5614035087719</v>
      </c>
      <c r="P2622">
        <v>39.405204460966502</v>
      </c>
      <c r="Q2622">
        <v>-0.100079045448851</v>
      </c>
    </row>
    <row r="2623" spans="1:17" hidden="1" x14ac:dyDescent="0.3">
      <c r="A2623" t="s">
        <v>5407</v>
      </c>
      <c r="B2623" t="s">
        <v>5408</v>
      </c>
      <c r="C2623" t="str">
        <f>IFERROR(VLOOKUP(Table1[[#This Row],[Ticker]],[1]!Table1[[Symbol]:[Industry]],2,FALSE),"-")</f>
        <v>-</v>
      </c>
      <c r="D2623" t="s">
        <v>46</v>
      </c>
      <c r="E2623">
        <v>135.07230000000001</v>
      </c>
      <c r="F2623">
        <v>72.599999999999994</v>
      </c>
      <c r="G2623">
        <v>-76.609018112300603</v>
      </c>
      <c r="H2623">
        <v>126.36683693217201</v>
      </c>
      <c r="I2623">
        <v>-29.7156405096136</v>
      </c>
      <c r="J2623">
        <v>15.5341440332761</v>
      </c>
      <c r="K2623">
        <v>43.646717989527502</v>
      </c>
      <c r="L2623">
        <v>100.854436540508</v>
      </c>
      <c r="M2623">
        <v>91.231672977985099</v>
      </c>
      <c r="N2623">
        <v>2.6991706749025299</v>
      </c>
      <c r="O2623">
        <v>120.247933884297</v>
      </c>
      <c r="P2623">
        <v>168.888888888888</v>
      </c>
    </row>
    <row r="2624" spans="1:17" hidden="1" x14ac:dyDescent="0.3">
      <c r="A2624" t="s">
        <v>5409</v>
      </c>
      <c r="B2624" t="s">
        <v>5410</v>
      </c>
      <c r="C2624" t="str">
        <f>IFERROR(VLOOKUP(Table1[[#This Row],[Ticker]],[1]!Table1[[Symbol]:[Industry]],2,FALSE),"-")</f>
        <v>-</v>
      </c>
      <c r="D2624" t="s">
        <v>381</v>
      </c>
      <c r="E2624">
        <v>135</v>
      </c>
      <c r="F2624">
        <v>750</v>
      </c>
      <c r="G2624">
        <v>-12.036117563118401</v>
      </c>
      <c r="H2624">
        <v>9.59975071603189</v>
      </c>
      <c r="I2624">
        <v>-0.75903533818399505</v>
      </c>
      <c r="J2624">
        <v>8.9431274848127593</v>
      </c>
      <c r="K2624">
        <v>699.84806668047804</v>
      </c>
      <c r="L2624">
        <v>683.39136932980102</v>
      </c>
      <c r="M2624">
        <v>61.938558606349602</v>
      </c>
      <c r="N2624">
        <v>1.82693669218737</v>
      </c>
      <c r="O2624">
        <v>10.6666666666666</v>
      </c>
      <c r="P2624">
        <v>30.434782608695599</v>
      </c>
      <c r="Q2624">
        <v>5.8653566146815002E-2</v>
      </c>
    </row>
    <row r="2625" spans="1:17" hidden="1" x14ac:dyDescent="0.3">
      <c r="A2625" t="s">
        <v>5411</v>
      </c>
      <c r="B2625" t="s">
        <v>5412</v>
      </c>
      <c r="C2625" t="str">
        <f>IFERROR(VLOOKUP(Table1[[#This Row],[Ticker]],[1]!Table1[[Symbol]:[Industry]],2,FALSE),"-")</f>
        <v>-</v>
      </c>
      <c r="D2625" t="s">
        <v>507</v>
      </c>
      <c r="E2625">
        <v>134.927415</v>
      </c>
      <c r="F2625">
        <v>14.14</v>
      </c>
      <c r="G2625">
        <v>-21.8166777843566</v>
      </c>
      <c r="H2625">
        <v>-14.0723699416464</v>
      </c>
      <c r="I2625">
        <v>-57.974518965422</v>
      </c>
      <c r="J2625">
        <v>-4.3541613413900198</v>
      </c>
      <c r="K2625">
        <v>14.624045006628201</v>
      </c>
      <c r="L2625">
        <v>16.927433372533599</v>
      </c>
      <c r="M2625">
        <v>53.346481204110901</v>
      </c>
      <c r="N2625">
        <v>0.82803539754434696</v>
      </c>
      <c r="O2625">
        <v>111.032531824611</v>
      </c>
      <c r="P2625">
        <v>23.0635335073977</v>
      </c>
      <c r="Q2625">
        <v>-3.2521989685904001E-2</v>
      </c>
    </row>
    <row r="2626" spans="1:17" hidden="1" x14ac:dyDescent="0.3">
      <c r="A2626" t="s">
        <v>5413</v>
      </c>
      <c r="B2626" t="s">
        <v>5414</v>
      </c>
      <c r="C2626" t="str">
        <f>IFERROR(VLOOKUP(Table1[[#This Row],[Ticker]],[1]!Table1[[Symbol]:[Industry]],2,FALSE),"-")</f>
        <v>-</v>
      </c>
      <c r="D2626" t="s">
        <v>140</v>
      </c>
      <c r="E2626">
        <v>134.858925</v>
      </c>
      <c r="F2626">
        <v>42.15</v>
      </c>
      <c r="K2626">
        <v>41.094271927697299</v>
      </c>
      <c r="L2626">
        <v>39.061986140059297</v>
      </c>
      <c r="M2626">
        <v>77.450142708280893</v>
      </c>
      <c r="N2626">
        <v>1</v>
      </c>
      <c r="Q2626">
        <v>5.6226245136147997E-2</v>
      </c>
    </row>
    <row r="2627" spans="1:17" hidden="1" x14ac:dyDescent="0.3">
      <c r="A2627" t="s">
        <v>5415</v>
      </c>
      <c r="B2627" t="s">
        <v>5416</v>
      </c>
      <c r="C2627" t="str">
        <f>IFERROR(VLOOKUP(Table1[[#This Row],[Ticker]],[1]!Table1[[Symbol]:[Industry]],2,FALSE),"-")</f>
        <v>-</v>
      </c>
      <c r="E2627">
        <v>134.80612535999899</v>
      </c>
      <c r="F2627">
        <v>70.89</v>
      </c>
      <c r="G2627">
        <v>-72.718275212269802</v>
      </c>
      <c r="H2627">
        <v>-8.7188909488902908</v>
      </c>
      <c r="I2627">
        <v>-56.408943120246903</v>
      </c>
      <c r="J2627">
        <v>7.6769776140117196</v>
      </c>
      <c r="K2627">
        <v>72.844919247616303</v>
      </c>
      <c r="M2627">
        <v>63.291370283562799</v>
      </c>
      <c r="N2627">
        <v>0.736388999601434</v>
      </c>
      <c r="O2627">
        <v>104.767950345605</v>
      </c>
      <c r="P2627">
        <v>34.1343424787133</v>
      </c>
    </row>
    <row r="2628" spans="1:17" hidden="1" x14ac:dyDescent="0.3">
      <c r="A2628" t="s">
        <v>5417</v>
      </c>
      <c r="B2628" t="s">
        <v>5418</v>
      </c>
      <c r="C2628" t="str">
        <f>IFERROR(VLOOKUP(Table1[[#This Row],[Ticker]],[1]!Table1[[Symbol]:[Industry]],2,FALSE),"-")</f>
        <v>-</v>
      </c>
      <c r="D2628" t="s">
        <v>5419</v>
      </c>
      <c r="E2628">
        <v>134.61268397500001</v>
      </c>
      <c r="F2628">
        <v>95.89</v>
      </c>
      <c r="G2628">
        <v>139.803692586013</v>
      </c>
      <c r="H2628">
        <v>-5.1123994111945699</v>
      </c>
      <c r="I2628">
        <v>42.9308273049446</v>
      </c>
      <c r="J2628">
        <v>2.1893148486471898</v>
      </c>
      <c r="K2628">
        <v>96.022030189993004</v>
      </c>
      <c r="L2628">
        <v>80.292313033374498</v>
      </c>
      <c r="M2628">
        <v>54.669339546274799</v>
      </c>
      <c r="N2628">
        <v>0.60816669203657903</v>
      </c>
      <c r="O2628">
        <v>33.016998644279802</v>
      </c>
      <c r="P2628">
        <v>173.97142857142799</v>
      </c>
      <c r="Q2628">
        <v>9.1090160171673998E-2</v>
      </c>
    </row>
    <row r="2629" spans="1:17" hidden="1" x14ac:dyDescent="0.3">
      <c r="A2629" t="s">
        <v>5420</v>
      </c>
      <c r="B2629" t="s">
        <v>5421</v>
      </c>
      <c r="C2629" t="str">
        <f>IFERROR(VLOOKUP(Table1[[#This Row],[Ticker]],[1]!Table1[[Symbol]:[Industry]],2,FALSE),"-")</f>
        <v>-</v>
      </c>
      <c r="D2629" t="s">
        <v>613</v>
      </c>
      <c r="E2629">
        <v>134.1891765</v>
      </c>
      <c r="F2629">
        <v>149</v>
      </c>
      <c r="G2629">
        <v>64.910070552260606</v>
      </c>
      <c r="H2629">
        <v>2.0607433063029799</v>
      </c>
      <c r="I2629">
        <v>42.855078384023699</v>
      </c>
      <c r="J2629">
        <v>2.7960451506800701</v>
      </c>
      <c r="K2629">
        <v>133.31698274418699</v>
      </c>
      <c r="L2629">
        <v>115.00029808410601</v>
      </c>
      <c r="M2629">
        <v>75.388747889191507</v>
      </c>
      <c r="N2629">
        <v>0.72668040559711999</v>
      </c>
      <c r="O2629">
        <v>12.5503355704697</v>
      </c>
      <c r="P2629">
        <v>98.534310459693501</v>
      </c>
      <c r="Q2629">
        <v>0.114595534456378</v>
      </c>
    </row>
    <row r="2630" spans="1:17" hidden="1" x14ac:dyDescent="0.3">
      <c r="A2630" t="s">
        <v>5422</v>
      </c>
      <c r="B2630" t="s">
        <v>5423</v>
      </c>
      <c r="C2630" t="str">
        <f>IFERROR(VLOOKUP(Table1[[#This Row],[Ticker]],[1]!Table1[[Symbol]:[Industry]],2,FALSE),"-")</f>
        <v>-</v>
      </c>
      <c r="D2630" t="s">
        <v>1489</v>
      </c>
      <c r="E2630">
        <v>134.052242506</v>
      </c>
      <c r="F2630">
        <v>69.94</v>
      </c>
      <c r="G2630">
        <v>-23.9308594642023</v>
      </c>
      <c r="H2630">
        <v>3.6759943450994701</v>
      </c>
      <c r="I2630">
        <v>-20.581419766407802</v>
      </c>
      <c r="J2630">
        <v>-3.81001975109309</v>
      </c>
      <c r="K2630">
        <v>68.034287168561804</v>
      </c>
      <c r="L2630">
        <v>67.2090119547059</v>
      </c>
      <c r="M2630">
        <v>45.671746828457202</v>
      </c>
      <c r="N2630">
        <v>1.9489187725252799</v>
      </c>
      <c r="O2630">
        <v>40.120102945381703</v>
      </c>
      <c r="P2630">
        <v>36.601562499999901</v>
      </c>
      <c r="Q2630">
        <v>7.7912596098702006E-2</v>
      </c>
    </row>
    <row r="2631" spans="1:17" hidden="1" x14ac:dyDescent="0.3">
      <c r="A2631" t="s">
        <v>5424</v>
      </c>
      <c r="B2631" t="s">
        <v>5425</v>
      </c>
      <c r="C2631" t="str">
        <f>IFERROR(VLOOKUP(Table1[[#This Row],[Ticker]],[1]!Table1[[Symbol]:[Industry]],2,FALSE),"-")</f>
        <v>-</v>
      </c>
      <c r="D2631" t="s">
        <v>1453</v>
      </c>
      <c r="E2631">
        <v>133.98419999999999</v>
      </c>
      <c r="F2631">
        <v>322</v>
      </c>
      <c r="G2631">
        <v>61.416895543787597</v>
      </c>
      <c r="H2631">
        <v>-10.821225841174799</v>
      </c>
      <c r="I2631">
        <v>33.117897538430299</v>
      </c>
      <c r="J2631">
        <v>-6.9298883882030902</v>
      </c>
      <c r="K2631">
        <v>317.68680624771099</v>
      </c>
      <c r="L2631">
        <v>272.01010428399701</v>
      </c>
      <c r="M2631">
        <v>49.823429279566803</v>
      </c>
      <c r="N2631">
        <v>0.38600186641781098</v>
      </c>
      <c r="O2631">
        <v>20.559006211180101</v>
      </c>
      <c r="P2631">
        <v>92.698982645122598</v>
      </c>
      <c r="Q2631">
        <v>3.8755908718874001E-2</v>
      </c>
    </row>
    <row r="2632" spans="1:17" hidden="1" x14ac:dyDescent="0.3">
      <c r="A2632" t="s">
        <v>5426</v>
      </c>
      <c r="B2632" t="s">
        <v>5427</v>
      </c>
      <c r="C2632" t="str">
        <f>IFERROR(VLOOKUP(Table1[[#This Row],[Ticker]],[1]!Table1[[Symbol]:[Industry]],2,FALSE),"-")</f>
        <v>-</v>
      </c>
      <c r="D2632" t="s">
        <v>953</v>
      </c>
      <c r="E2632">
        <v>133.75263594</v>
      </c>
      <c r="F2632">
        <v>121.8</v>
      </c>
      <c r="G2632">
        <v>228.75179967793599</v>
      </c>
      <c r="H2632">
        <v>23.442913342364399</v>
      </c>
      <c r="I2632">
        <v>183.245889470539</v>
      </c>
      <c r="J2632">
        <v>21.8033747150503</v>
      </c>
      <c r="K2632">
        <v>88.575894783662093</v>
      </c>
      <c r="L2632">
        <v>66.713183872473195</v>
      </c>
      <c r="M2632">
        <v>93.948114554536602</v>
      </c>
      <c r="N2632">
        <v>0.87199538488589601</v>
      </c>
      <c r="O2632">
        <v>0</v>
      </c>
      <c r="P2632">
        <v>289.13738019169301</v>
      </c>
      <c r="Q2632">
        <v>0.108654600821237</v>
      </c>
    </row>
    <row r="2633" spans="1:17" hidden="1" x14ac:dyDescent="0.3">
      <c r="A2633" t="s">
        <v>5428</v>
      </c>
      <c r="B2633" t="s">
        <v>5429</v>
      </c>
      <c r="C2633" t="str">
        <f>IFERROR(VLOOKUP(Table1[[#This Row],[Ticker]],[1]!Table1[[Symbol]:[Industry]],2,FALSE),"-")</f>
        <v>-</v>
      </c>
      <c r="E2633">
        <v>133.65396000000001</v>
      </c>
      <c r="F2633">
        <v>99</v>
      </c>
      <c r="G2633">
        <v>473.07916536345499</v>
      </c>
      <c r="H2633">
        <v>-1.8428415880653199</v>
      </c>
      <c r="I2633">
        <v>-29.779907940024</v>
      </c>
      <c r="J2633">
        <v>-7.4656863923555399</v>
      </c>
      <c r="K2633">
        <v>117.308113095099</v>
      </c>
      <c r="L2633">
        <v>114.095215871043</v>
      </c>
      <c r="M2633">
        <v>14.504247947681501</v>
      </c>
      <c r="N2633">
        <v>0.16603471147468399</v>
      </c>
      <c r="O2633">
        <v>156.51515151515099</v>
      </c>
      <c r="P2633">
        <v>499.63658388855202</v>
      </c>
    </row>
    <row r="2634" spans="1:17" hidden="1" x14ac:dyDescent="0.3">
      <c r="A2634" t="s">
        <v>5430</v>
      </c>
      <c r="B2634" t="s">
        <v>5431</v>
      </c>
      <c r="C2634" t="str">
        <f>IFERROR(VLOOKUP(Table1[[#This Row],[Ticker]],[1]!Table1[[Symbol]:[Industry]],2,FALSE),"-")</f>
        <v>-</v>
      </c>
      <c r="D2634" t="s">
        <v>67</v>
      </c>
      <c r="E2634">
        <v>133.621859</v>
      </c>
      <c r="F2634">
        <v>1490</v>
      </c>
      <c r="G2634">
        <v>1.78022144044955</v>
      </c>
      <c r="H2634">
        <v>-11.562029524336401</v>
      </c>
      <c r="I2634">
        <v>11.285355655016801</v>
      </c>
      <c r="J2634">
        <v>-3.20604591003536</v>
      </c>
      <c r="K2634">
        <v>1441.49205565133</v>
      </c>
      <c r="L2634">
        <v>1355.8870249244701</v>
      </c>
      <c r="M2634">
        <v>58.112440371030303</v>
      </c>
      <c r="N2634">
        <v>0.12076253626191399</v>
      </c>
      <c r="O2634">
        <v>9.0570469798657793</v>
      </c>
      <c r="P2634">
        <v>42.583732057416199</v>
      </c>
      <c r="Q2634">
        <v>2.8413793954821E-2</v>
      </c>
    </row>
    <row r="2635" spans="1:17" hidden="1" x14ac:dyDescent="0.3">
      <c r="A2635" t="s">
        <v>5432</v>
      </c>
      <c r="B2635" t="s">
        <v>5433</v>
      </c>
      <c r="C2635" t="str">
        <f>IFERROR(VLOOKUP(Table1[[#This Row],[Ticker]],[1]!Table1[[Symbol]:[Industry]],2,FALSE),"-")</f>
        <v>-</v>
      </c>
      <c r="E2635">
        <v>133.33335220999999</v>
      </c>
      <c r="F2635">
        <v>129.94999999999999</v>
      </c>
      <c r="G2635">
        <v>1765.0000778358899</v>
      </c>
      <c r="H2635">
        <v>-26.146490320285402</v>
      </c>
      <c r="I2635">
        <v>291.20387525985097</v>
      </c>
      <c r="J2635">
        <v>-9.3465550548697802</v>
      </c>
      <c r="K2635">
        <v>139.422545337754</v>
      </c>
      <c r="M2635">
        <v>23.946165088836601</v>
      </c>
      <c r="N2635">
        <v>0.40832702498107398</v>
      </c>
      <c r="O2635">
        <v>46.979607541362</v>
      </c>
      <c r="P2635">
        <v>1791.5574963609799</v>
      </c>
    </row>
    <row r="2636" spans="1:17" hidden="1" x14ac:dyDescent="0.3">
      <c r="A2636" t="s">
        <v>5434</v>
      </c>
      <c r="B2636" t="s">
        <v>5435</v>
      </c>
      <c r="C2636" t="str">
        <f>IFERROR(VLOOKUP(Table1[[#This Row],[Ticker]],[1]!Table1[[Symbol]:[Industry]],2,FALSE),"-")</f>
        <v>-</v>
      </c>
      <c r="D2636" t="s">
        <v>930</v>
      </c>
      <c r="E2636">
        <v>132.92424230699999</v>
      </c>
      <c r="F2636">
        <v>8.17</v>
      </c>
      <c r="G2636">
        <v>-28.123683585338298</v>
      </c>
      <c r="H2636">
        <v>-8.8121120548727294</v>
      </c>
      <c r="I2636">
        <v>-39.512155697143697</v>
      </c>
      <c r="J2636">
        <v>-6.0760296033098298</v>
      </c>
      <c r="K2636">
        <v>8.8752451998183108</v>
      </c>
      <c r="L2636">
        <v>9.8781196069438604</v>
      </c>
      <c r="M2636">
        <v>26.302032793472002</v>
      </c>
      <c r="N2636">
        <v>0.94616294981757798</v>
      </c>
      <c r="O2636">
        <v>94.002447980416093</v>
      </c>
      <c r="P2636">
        <v>3.4177215189873298</v>
      </c>
      <c r="Q2636">
        <v>-1.9592182568735E-2</v>
      </c>
    </row>
    <row r="2637" spans="1:17" hidden="1" x14ac:dyDescent="0.3">
      <c r="A2637" t="s">
        <v>5436</v>
      </c>
      <c r="B2637" t="s">
        <v>5437</v>
      </c>
      <c r="C2637" t="str">
        <f>IFERROR(VLOOKUP(Table1[[#This Row],[Ticker]],[1]!Table1[[Symbol]:[Industry]],2,FALSE),"-")</f>
        <v>-</v>
      </c>
      <c r="D2637" t="s">
        <v>391</v>
      </c>
      <c r="E2637">
        <v>132.864</v>
      </c>
      <c r="F2637">
        <v>346</v>
      </c>
      <c r="G2637">
        <v>127.01531874130001</v>
      </c>
      <c r="H2637">
        <v>4.4633501978223</v>
      </c>
      <c r="I2637">
        <v>51.0948839562936</v>
      </c>
      <c r="J2637">
        <v>19.765638307323499</v>
      </c>
      <c r="K2637">
        <v>299.071333564393</v>
      </c>
      <c r="L2637">
        <v>249.51469613650499</v>
      </c>
      <c r="M2637">
        <v>83.374764281150306</v>
      </c>
      <c r="N2637">
        <v>0.85840706746845297</v>
      </c>
      <c r="O2637">
        <v>9.5375722543352701</v>
      </c>
      <c r="P2637">
        <v>171.266170129361</v>
      </c>
      <c r="Q2637">
        <v>0.131166121939225</v>
      </c>
    </row>
    <row r="2638" spans="1:17" hidden="1" x14ac:dyDescent="0.3">
      <c r="A2638" t="s">
        <v>5438</v>
      </c>
      <c r="B2638" t="s">
        <v>5439</v>
      </c>
      <c r="C2638" t="str">
        <f>IFERROR(VLOOKUP(Table1[[#This Row],[Ticker]],[1]!Table1[[Symbol]:[Industry]],2,FALSE),"-")</f>
        <v>-</v>
      </c>
      <c r="D2638" t="s">
        <v>129</v>
      </c>
      <c r="E2638">
        <v>132.41363849999999</v>
      </c>
      <c r="F2638">
        <v>385.45</v>
      </c>
      <c r="G2638">
        <v>97.476292605387897</v>
      </c>
      <c r="H2638">
        <v>3.1576834933222901</v>
      </c>
      <c r="I2638">
        <v>7.9881098859438904</v>
      </c>
      <c r="J2638">
        <v>-6.5323100020099103</v>
      </c>
      <c r="K2638">
        <v>346.63139980828402</v>
      </c>
      <c r="L2638">
        <v>295.54827369118999</v>
      </c>
      <c r="M2638">
        <v>60.331585633867</v>
      </c>
      <c r="N2638">
        <v>0.75340840058518699</v>
      </c>
      <c r="O2638">
        <v>3.7748086651965198</v>
      </c>
      <c r="P2638">
        <v>138.668730650154</v>
      </c>
      <c r="Q2638">
        <v>0.111851353601307</v>
      </c>
    </row>
    <row r="2639" spans="1:17" hidden="1" x14ac:dyDescent="0.3">
      <c r="A2639" t="s">
        <v>5440</v>
      </c>
      <c r="B2639" t="s">
        <v>5441</v>
      </c>
      <c r="C2639" t="str">
        <f>IFERROR(VLOOKUP(Table1[[#This Row],[Ticker]],[1]!Table1[[Symbol]:[Industry]],2,FALSE),"-")</f>
        <v>-</v>
      </c>
      <c r="D2639" t="s">
        <v>177</v>
      </c>
      <c r="E2639">
        <v>132.1344</v>
      </c>
      <c r="F2639">
        <v>9.92</v>
      </c>
      <c r="G2639">
        <v>29.154631553149802</v>
      </c>
      <c r="H2639">
        <v>0.14426904566184201</v>
      </c>
      <c r="I2639">
        <v>-12.706296855886601</v>
      </c>
      <c r="J2639">
        <v>-4.1719916423304104</v>
      </c>
      <c r="K2639">
        <v>9.7179979763851598</v>
      </c>
      <c r="L2639">
        <v>9.6690201865299201</v>
      </c>
      <c r="M2639">
        <v>56.807761232152103</v>
      </c>
      <c r="N2639">
        <v>1.2835843388084101</v>
      </c>
      <c r="O2639">
        <v>43.649193548387103</v>
      </c>
      <c r="P2639">
        <v>63.157894736842103</v>
      </c>
      <c r="Q2639">
        <v>0.116466133845057</v>
      </c>
    </row>
    <row r="2640" spans="1:17" hidden="1" x14ac:dyDescent="0.3">
      <c r="A2640" t="s">
        <v>5442</v>
      </c>
      <c r="B2640" t="s">
        <v>5443</v>
      </c>
      <c r="C2640" t="str">
        <f>IFERROR(VLOOKUP(Table1[[#This Row],[Ticker]],[1]!Table1[[Symbol]:[Industry]],2,FALSE),"-")</f>
        <v>-</v>
      </c>
      <c r="D2640" t="s">
        <v>62</v>
      </c>
      <c r="E2640">
        <v>131.771061191</v>
      </c>
      <c r="F2640">
        <v>46.97</v>
      </c>
      <c r="G2640">
        <v>14.9184850893604</v>
      </c>
      <c r="H2640">
        <v>-13.2861323546643</v>
      </c>
      <c r="I2640">
        <v>-14.683488264203699</v>
      </c>
      <c r="J2640">
        <v>0.25084400499387499</v>
      </c>
      <c r="K2640">
        <v>47.845306673405503</v>
      </c>
      <c r="L2640">
        <v>46.6822195796274</v>
      </c>
      <c r="M2640">
        <v>50.463299136133998</v>
      </c>
      <c r="N2640">
        <v>0.77222911257304405</v>
      </c>
      <c r="O2640">
        <v>44.773259527357801</v>
      </c>
      <c r="P2640">
        <v>56.828046744574202</v>
      </c>
      <c r="Q2640">
        <v>5.4581611750459998E-3</v>
      </c>
    </row>
    <row r="2641" spans="1:17" hidden="1" x14ac:dyDescent="0.3">
      <c r="A2641" t="s">
        <v>5444</v>
      </c>
      <c r="B2641" t="s">
        <v>5445</v>
      </c>
      <c r="C2641" t="str">
        <f>IFERROR(VLOOKUP(Table1[[#This Row],[Ticker]],[1]!Table1[[Symbol]:[Industry]],2,FALSE),"-")</f>
        <v>-</v>
      </c>
      <c r="E2641">
        <v>131.74613871299999</v>
      </c>
      <c r="F2641">
        <v>3.01</v>
      </c>
      <c r="G2641">
        <v>28.597220650160299</v>
      </c>
      <c r="H2641">
        <v>-21.288246868821599</v>
      </c>
      <c r="I2641">
        <v>0.82202426803249795</v>
      </c>
      <c r="J2641">
        <v>1.3285198702051499</v>
      </c>
      <c r="K2641">
        <v>3.19485976256634</v>
      </c>
      <c r="L2641">
        <v>3.1042336304310201</v>
      </c>
      <c r="M2641">
        <v>56.512492989667599</v>
      </c>
      <c r="N2641">
        <v>1.1971798104321201</v>
      </c>
      <c r="O2641">
        <v>105.647840531561</v>
      </c>
      <c r="P2641">
        <v>128.03030303030201</v>
      </c>
      <c r="Q2641">
        <v>0.180183584937567</v>
      </c>
    </row>
    <row r="2642" spans="1:17" hidden="1" x14ac:dyDescent="0.3">
      <c r="A2642" t="s">
        <v>5446</v>
      </c>
      <c r="B2642" t="s">
        <v>5447</v>
      </c>
      <c r="C2642" t="str">
        <f>IFERROR(VLOOKUP(Table1[[#This Row],[Ticker]],[1]!Table1[[Symbol]:[Industry]],2,FALSE),"-")</f>
        <v>-</v>
      </c>
      <c r="D2642" t="s">
        <v>230</v>
      </c>
      <c r="E2642">
        <v>131.6112</v>
      </c>
      <c r="F2642">
        <v>117.51</v>
      </c>
      <c r="G2642">
        <v>95.578687335015999</v>
      </c>
      <c r="H2642">
        <v>27.8255740736539</v>
      </c>
      <c r="I2642">
        <v>31.981397953272602</v>
      </c>
      <c r="J2642">
        <v>25.252470919156099</v>
      </c>
      <c r="K2642">
        <v>85.212127151694503</v>
      </c>
      <c r="L2642">
        <v>76.548026596959403</v>
      </c>
      <c r="M2642">
        <v>90.318039223961804</v>
      </c>
      <c r="N2642">
        <v>3.1937848567692799</v>
      </c>
      <c r="O2642">
        <v>8.0759084333248197</v>
      </c>
      <c r="P2642">
        <v>138.84146341463401</v>
      </c>
      <c r="Q2642">
        <v>9.0264791055382002E-2</v>
      </c>
    </row>
    <row r="2643" spans="1:17" hidden="1" x14ac:dyDescent="0.3">
      <c r="A2643" t="s">
        <v>5448</v>
      </c>
      <c r="B2643" t="s">
        <v>5449</v>
      </c>
      <c r="C2643" t="str">
        <f>IFERROR(VLOOKUP(Table1[[#This Row],[Ticker]],[1]!Table1[[Symbol]:[Industry]],2,FALSE),"-")</f>
        <v>-</v>
      </c>
      <c r="E2643">
        <v>130.94936799999999</v>
      </c>
      <c r="F2643">
        <v>92.14</v>
      </c>
      <c r="G2643">
        <v>-25.471296747807202</v>
      </c>
      <c r="H2643">
        <v>-14.9777761515713</v>
      </c>
      <c r="I2643">
        <v>-29.458958857449701</v>
      </c>
      <c r="J2643">
        <v>-5.24001752460343</v>
      </c>
      <c r="K2643">
        <v>96.126355180891395</v>
      </c>
      <c r="L2643">
        <v>97.6941973223677</v>
      </c>
      <c r="M2643">
        <v>42.585817956335298</v>
      </c>
      <c r="N2643">
        <v>1</v>
      </c>
      <c r="O2643">
        <v>50.531799435641403</v>
      </c>
      <c r="P2643">
        <v>15.536050156739799</v>
      </c>
    </row>
    <row r="2644" spans="1:17" hidden="1" x14ac:dyDescent="0.3">
      <c r="A2644" t="s">
        <v>5450</v>
      </c>
      <c r="B2644" t="s">
        <v>5451</v>
      </c>
      <c r="C2644" t="str">
        <f>IFERROR(VLOOKUP(Table1[[#This Row],[Ticker]],[1]!Table1[[Symbol]:[Industry]],2,FALSE),"-")</f>
        <v>-</v>
      </c>
      <c r="D2644" t="s">
        <v>613</v>
      </c>
      <c r="E2644">
        <v>130.72982999999999</v>
      </c>
      <c r="F2644">
        <v>66.58</v>
      </c>
      <c r="G2644">
        <v>-5.7006387102489597</v>
      </c>
      <c r="H2644">
        <v>28.804736592142898</v>
      </c>
      <c r="I2644">
        <v>-14.4081555276477</v>
      </c>
      <c r="J2644">
        <v>26.5985892945533</v>
      </c>
      <c r="K2644">
        <v>52.951019293762499</v>
      </c>
      <c r="L2644">
        <v>54.681693333458803</v>
      </c>
      <c r="M2644">
        <v>93.112307603081106</v>
      </c>
      <c r="N2644">
        <v>2.9674669143721202</v>
      </c>
      <c r="O2644">
        <v>14.148392910784001</v>
      </c>
      <c r="P2644">
        <v>70.717948717948701</v>
      </c>
      <c r="Q2644">
        <v>8.2555582992393003E-2</v>
      </c>
    </row>
    <row r="2645" spans="1:17" hidden="1" x14ac:dyDescent="0.3">
      <c r="A2645" t="s">
        <v>5452</v>
      </c>
      <c r="B2645" t="s">
        <v>5453</v>
      </c>
      <c r="C2645" t="str">
        <f>IFERROR(VLOOKUP(Table1[[#This Row],[Ticker]],[1]!Table1[[Symbol]:[Industry]],2,FALSE),"-")</f>
        <v>-</v>
      </c>
      <c r="D2645" t="s">
        <v>613</v>
      </c>
      <c r="E2645">
        <v>130.61250000000001</v>
      </c>
      <c r="F2645">
        <v>193.5</v>
      </c>
      <c r="G2645">
        <v>-26.3502719689088</v>
      </c>
      <c r="H2645">
        <v>6.7251474052848197</v>
      </c>
      <c r="I2645">
        <v>5.2053741874505501</v>
      </c>
      <c r="J2645">
        <v>3.7770976853518698</v>
      </c>
      <c r="K2645">
        <v>183.046810170643</v>
      </c>
      <c r="L2645">
        <v>177.50940732159299</v>
      </c>
      <c r="M2645">
        <v>57.129084505642503</v>
      </c>
      <c r="N2645">
        <v>2.37319628895191</v>
      </c>
      <c r="O2645">
        <v>10.4909560723514</v>
      </c>
      <c r="P2645">
        <v>30.699088145896599</v>
      </c>
      <c r="Q2645">
        <v>4.954609908352E-3</v>
      </c>
    </row>
    <row r="2646" spans="1:17" hidden="1" x14ac:dyDescent="0.3">
      <c r="A2646" t="s">
        <v>5454</v>
      </c>
      <c r="B2646" t="s">
        <v>5455</v>
      </c>
      <c r="C2646" t="str">
        <f>IFERROR(VLOOKUP(Table1[[#This Row],[Ticker]],[1]!Table1[[Symbol]:[Industry]],2,FALSE),"-")</f>
        <v>-</v>
      </c>
      <c r="D2646" t="s">
        <v>140</v>
      </c>
      <c r="E2646">
        <v>130.47190311</v>
      </c>
      <c r="F2646">
        <v>33.69</v>
      </c>
      <c r="G2646">
        <v>-25.839929735859702</v>
      </c>
      <c r="H2646">
        <v>-6.0805366660965401</v>
      </c>
      <c r="I2646">
        <v>-17.6931413781294</v>
      </c>
      <c r="J2646">
        <v>-0.57506327231604404</v>
      </c>
      <c r="K2646">
        <v>34.515318083587303</v>
      </c>
      <c r="L2646">
        <v>34.917075312330503</v>
      </c>
      <c r="M2646">
        <v>42.492149410945103</v>
      </c>
      <c r="N2646">
        <v>1.93476450699351</v>
      </c>
      <c r="O2646">
        <v>53.7548233897299</v>
      </c>
      <c r="Q2646">
        <v>3.6633187051757998E-2</v>
      </c>
    </row>
    <row r="2647" spans="1:17" hidden="1" x14ac:dyDescent="0.3">
      <c r="A2647" t="s">
        <v>5456</v>
      </c>
      <c r="B2647" t="s">
        <v>5457</v>
      </c>
      <c r="C2647" t="str">
        <f>IFERROR(VLOOKUP(Table1[[#This Row],[Ticker]],[1]!Table1[[Symbol]:[Industry]],2,FALSE),"-")</f>
        <v>-</v>
      </c>
      <c r="D2647" t="s">
        <v>278</v>
      </c>
      <c r="E2647">
        <v>130.43932000000001</v>
      </c>
      <c r="F2647">
        <v>32.119999999999997</v>
      </c>
      <c r="G2647">
        <v>39.437413516246203</v>
      </c>
      <c r="H2647">
        <v>9.34966526542234</v>
      </c>
      <c r="I2647">
        <v>23.864648431226101</v>
      </c>
      <c r="J2647">
        <v>-8.9280323473702108</v>
      </c>
      <c r="K2647">
        <v>27.036632527495801</v>
      </c>
      <c r="L2647">
        <v>22.6011473949067</v>
      </c>
      <c r="M2647">
        <v>56.212791785881699</v>
      </c>
      <c r="N2647">
        <v>3.7954298349703599</v>
      </c>
      <c r="O2647">
        <v>14.508094645080901</v>
      </c>
      <c r="P2647">
        <v>118.503401360544</v>
      </c>
      <c r="Q2647">
        <v>0.11723640736694201</v>
      </c>
    </row>
    <row r="2648" spans="1:17" hidden="1" x14ac:dyDescent="0.3">
      <c r="A2648" t="s">
        <v>5458</v>
      </c>
      <c r="B2648" t="s">
        <v>5459</v>
      </c>
      <c r="C2648" t="str">
        <f>IFERROR(VLOOKUP(Table1[[#This Row],[Ticker]],[1]!Table1[[Symbol]:[Industry]],2,FALSE),"-")</f>
        <v>-</v>
      </c>
      <c r="D2648" t="s">
        <v>21</v>
      </c>
      <c r="E2648">
        <v>130.42361869199999</v>
      </c>
      <c r="F2648">
        <v>105.15</v>
      </c>
      <c r="G2648">
        <v>-47.318533822761196</v>
      </c>
      <c r="H2648">
        <v>-15.8313843736005</v>
      </c>
      <c r="I2648">
        <v>-52.584253145440798</v>
      </c>
      <c r="J2648">
        <v>-9.6801279705037508</v>
      </c>
      <c r="K2648">
        <v>121.363989350776</v>
      </c>
      <c r="L2648">
        <v>143.83535885984099</v>
      </c>
      <c r="M2648">
        <v>27.594991073880198</v>
      </c>
      <c r="N2648">
        <v>0.58007479500493497</v>
      </c>
      <c r="O2648">
        <v>118.735140275796</v>
      </c>
      <c r="P2648">
        <v>5.6253139126067397</v>
      </c>
      <c r="Q2648">
        <v>-1.009691428149E-3</v>
      </c>
    </row>
    <row r="2649" spans="1:17" hidden="1" x14ac:dyDescent="0.3">
      <c r="A2649" t="s">
        <v>5460</v>
      </c>
      <c r="B2649" t="s">
        <v>5461</v>
      </c>
      <c r="C2649" t="str">
        <f>IFERROR(VLOOKUP(Table1[[#This Row],[Ticker]],[1]!Table1[[Symbol]:[Industry]],2,FALSE),"-")</f>
        <v>-</v>
      </c>
      <c r="D2649" t="s">
        <v>1934</v>
      </c>
      <c r="E2649">
        <v>130.41</v>
      </c>
      <c r="F2649">
        <v>12.88</v>
      </c>
      <c r="G2649">
        <v>86.335143458373693</v>
      </c>
      <c r="H2649">
        <v>-6.0855006770173397</v>
      </c>
      <c r="I2649">
        <v>1.267065082077</v>
      </c>
      <c r="J2649">
        <v>-8.0361508288706798</v>
      </c>
      <c r="K2649">
        <v>11.4620876977961</v>
      </c>
      <c r="L2649">
        <v>10.0450775606633</v>
      </c>
      <c r="M2649">
        <v>67.351567547437796</v>
      </c>
      <c r="N2649">
        <v>1.2951671654544401</v>
      </c>
      <c r="O2649">
        <v>19.565217391304301</v>
      </c>
      <c r="P2649">
        <v>125.964912280701</v>
      </c>
      <c r="Q2649">
        <v>-8.0255228328480008E-3</v>
      </c>
    </row>
    <row r="2650" spans="1:17" hidden="1" x14ac:dyDescent="0.3">
      <c r="A2650" t="s">
        <v>5462</v>
      </c>
      <c r="B2650" t="s">
        <v>5463</v>
      </c>
      <c r="C2650" t="str">
        <f>IFERROR(VLOOKUP(Table1[[#This Row],[Ticker]],[1]!Table1[[Symbol]:[Industry]],2,FALSE),"-")</f>
        <v>-</v>
      </c>
      <c r="D2650" t="s">
        <v>129</v>
      </c>
      <c r="E2650">
        <v>130.13700750000001</v>
      </c>
      <c r="F2650">
        <v>282.25</v>
      </c>
      <c r="G2650">
        <v>178.44582331626799</v>
      </c>
      <c r="H2650">
        <v>-5.8689783585629902</v>
      </c>
      <c r="I2650">
        <v>-0.42318370933909699</v>
      </c>
      <c r="J2650">
        <v>-8.0532787246644499</v>
      </c>
      <c r="K2650">
        <v>295.16457896960299</v>
      </c>
      <c r="L2650">
        <v>253.791878649339</v>
      </c>
      <c r="M2650">
        <v>38.739230717742501</v>
      </c>
      <c r="N2650">
        <v>0.75257059317215802</v>
      </c>
      <c r="O2650">
        <v>39.078830823737803</v>
      </c>
      <c r="P2650">
        <v>252.8125</v>
      </c>
      <c r="Q2650">
        <v>0.172853127671829</v>
      </c>
    </row>
    <row r="2651" spans="1:17" hidden="1" x14ac:dyDescent="0.3">
      <c r="A2651" t="s">
        <v>5464</v>
      </c>
      <c r="B2651" t="s">
        <v>5465</v>
      </c>
      <c r="C2651" t="str">
        <f>IFERROR(VLOOKUP(Table1[[#This Row],[Ticker]],[1]!Table1[[Symbol]:[Industry]],2,FALSE),"-")</f>
        <v>-</v>
      </c>
      <c r="D2651" t="s">
        <v>1617</v>
      </c>
      <c r="E2651">
        <v>130.02585719999999</v>
      </c>
      <c r="F2651">
        <v>60.32</v>
      </c>
      <c r="G2651">
        <v>-4.3036690317856703</v>
      </c>
      <c r="H2651">
        <v>-4.6230278897309702</v>
      </c>
      <c r="I2651">
        <v>2.2682351487199299</v>
      </c>
      <c r="J2651">
        <v>-2.5784252614978098</v>
      </c>
      <c r="K2651">
        <v>60.082748265554201</v>
      </c>
      <c r="L2651">
        <v>55.836800605209703</v>
      </c>
      <c r="M2651">
        <v>57.650387217952897</v>
      </c>
      <c r="N2651">
        <v>0.95476518542323296</v>
      </c>
      <c r="O2651">
        <v>5.5868700265252</v>
      </c>
      <c r="P2651">
        <v>25.955314261849999</v>
      </c>
      <c r="Q2651">
        <v>-2.9836431339762999E-2</v>
      </c>
    </row>
    <row r="2652" spans="1:17" hidden="1" x14ac:dyDescent="0.3">
      <c r="A2652" t="s">
        <v>5466</v>
      </c>
      <c r="B2652" t="s">
        <v>5467</v>
      </c>
      <c r="C2652" t="str">
        <f>IFERROR(VLOOKUP(Table1[[#This Row],[Ticker]],[1]!Table1[[Symbol]:[Industry]],2,FALSE),"-")</f>
        <v>-</v>
      </c>
      <c r="E2652">
        <v>130.00797</v>
      </c>
      <c r="F2652">
        <v>75.63</v>
      </c>
      <c r="G2652">
        <v>-30.519323287002099</v>
      </c>
      <c r="H2652">
        <v>-8.9040660778612306</v>
      </c>
      <c r="I2652">
        <v>-14.209991194979199</v>
      </c>
      <c r="J2652">
        <v>-6.1679836262983398</v>
      </c>
      <c r="O2652">
        <v>9.3216977389924693</v>
      </c>
      <c r="P2652">
        <v>5.0416666666666501</v>
      </c>
    </row>
    <row r="2653" spans="1:17" hidden="1" x14ac:dyDescent="0.3">
      <c r="A2653" t="s">
        <v>5468</v>
      </c>
      <c r="B2653" t="s">
        <v>5469</v>
      </c>
      <c r="C2653" t="str">
        <f>IFERROR(VLOOKUP(Table1[[#This Row],[Ticker]],[1]!Table1[[Symbol]:[Industry]],2,FALSE),"-")</f>
        <v>-</v>
      </c>
      <c r="D2653" t="s">
        <v>5470</v>
      </c>
      <c r="E2653">
        <v>129.95956575</v>
      </c>
      <c r="F2653">
        <v>52.55</v>
      </c>
      <c r="G2653">
        <v>-37.186670225777597</v>
      </c>
      <c r="H2653">
        <v>-12.459621633416701</v>
      </c>
      <c r="I2653">
        <v>-20.877338133754701</v>
      </c>
      <c r="J2653">
        <v>-4.2395467148105803</v>
      </c>
      <c r="K2653">
        <v>54.932835978178801</v>
      </c>
      <c r="M2653">
        <v>36.251441826334499</v>
      </c>
      <c r="N2653">
        <v>0.666913946587537</v>
      </c>
      <c r="O2653">
        <v>42.435775451950498</v>
      </c>
      <c r="P2653">
        <v>16.132596685082799</v>
      </c>
    </row>
    <row r="2654" spans="1:17" hidden="1" x14ac:dyDescent="0.3">
      <c r="A2654" t="s">
        <v>5471</v>
      </c>
      <c r="B2654" t="s">
        <v>5472</v>
      </c>
      <c r="C2654" t="str">
        <f>IFERROR(VLOOKUP(Table1[[#This Row],[Ticker]],[1]!Table1[[Symbol]:[Industry]],2,FALSE),"-")</f>
        <v>-</v>
      </c>
      <c r="D2654" t="s">
        <v>49</v>
      </c>
      <c r="E2654">
        <v>129.55881973999999</v>
      </c>
      <c r="F2654">
        <v>110.6</v>
      </c>
      <c r="G2654">
        <v>-86.3392367069155</v>
      </c>
      <c r="H2654">
        <v>-38.427766820294103</v>
      </c>
      <c r="I2654">
        <v>-48.460376935867799</v>
      </c>
      <c r="J2654">
        <v>-11.9004380660036</v>
      </c>
      <c r="K2654">
        <v>200.29826172686199</v>
      </c>
      <c r="L2654">
        <v>159.737092120326</v>
      </c>
      <c r="M2654">
        <v>0.11969880298062199</v>
      </c>
      <c r="N2654">
        <v>1.44444444444444</v>
      </c>
      <c r="O2654">
        <v>153.16455696202499</v>
      </c>
      <c r="P2654">
        <v>0</v>
      </c>
    </row>
    <row r="2655" spans="1:17" hidden="1" x14ac:dyDescent="0.3">
      <c r="A2655" t="s">
        <v>5473</v>
      </c>
      <c r="B2655" t="s">
        <v>5474</v>
      </c>
      <c r="C2655" t="str">
        <f>IFERROR(VLOOKUP(Table1[[#This Row],[Ticker]],[1]!Table1[[Symbol]:[Industry]],2,FALSE),"-")</f>
        <v>-</v>
      </c>
      <c r="E2655">
        <v>129.37353221999999</v>
      </c>
      <c r="F2655">
        <v>125.7</v>
      </c>
      <c r="G2655">
        <v>-43.735130785307703</v>
      </c>
      <c r="H2655">
        <v>-7.5186928304190097</v>
      </c>
      <c r="I2655">
        <v>-17.480558757797699</v>
      </c>
      <c r="J2655">
        <v>0.38588708399694999</v>
      </c>
      <c r="K2655">
        <v>132.50364531163899</v>
      </c>
      <c r="L2655">
        <v>137.14120337852901</v>
      </c>
      <c r="M2655">
        <v>44.408160999457799</v>
      </c>
      <c r="N2655">
        <v>1.81902736785998</v>
      </c>
      <c r="O2655">
        <v>32.498011137629199</v>
      </c>
      <c r="P2655">
        <v>9.3043478260869499</v>
      </c>
      <c r="Q2655">
        <v>0.14162521493869501</v>
      </c>
    </row>
    <row r="2656" spans="1:17" hidden="1" x14ac:dyDescent="0.3">
      <c r="A2656" t="s">
        <v>5475</v>
      </c>
      <c r="B2656" t="s">
        <v>5476</v>
      </c>
      <c r="C2656" t="str">
        <f>IFERROR(VLOOKUP(Table1[[#This Row],[Ticker]],[1]!Table1[[Symbol]:[Industry]],2,FALSE),"-")</f>
        <v>-</v>
      </c>
      <c r="D2656" t="s">
        <v>705</v>
      </c>
      <c r="E2656">
        <v>128.966509</v>
      </c>
      <c r="F2656">
        <v>87.73</v>
      </c>
      <c r="G2656">
        <v>-1.3044994394090299</v>
      </c>
      <c r="H2656">
        <v>0.47796179335452799</v>
      </c>
      <c r="I2656">
        <v>-3.1041065255958899E-3</v>
      </c>
      <c r="J2656">
        <v>-0.31011089058074598</v>
      </c>
      <c r="K2656">
        <v>83.710846340979003</v>
      </c>
      <c r="L2656">
        <v>78.902442933101895</v>
      </c>
      <c r="M2656">
        <v>61.719228691607398</v>
      </c>
      <c r="N2656">
        <v>0.71583568611452997</v>
      </c>
      <c r="O2656">
        <v>2.0973441240168502</v>
      </c>
      <c r="P2656">
        <v>27.122311461771599</v>
      </c>
      <c r="Q2656">
        <v>1.0011050249949E-2</v>
      </c>
    </row>
    <row r="2657" spans="1:17" hidden="1" x14ac:dyDescent="0.3">
      <c r="A2657" t="s">
        <v>5477</v>
      </c>
      <c r="B2657" t="s">
        <v>5478</v>
      </c>
      <c r="C2657" t="str">
        <f>IFERROR(VLOOKUP(Table1[[#This Row],[Ticker]],[1]!Table1[[Symbol]:[Industry]],2,FALSE),"-")</f>
        <v>-</v>
      </c>
      <c r="D2657" t="s">
        <v>46</v>
      </c>
      <c r="E2657">
        <v>128.83976000000001</v>
      </c>
      <c r="F2657">
        <v>133</v>
      </c>
      <c r="G2657">
        <v>89.176563632242406</v>
      </c>
      <c r="H2657">
        <v>-18.353229527024599</v>
      </c>
      <c r="I2657">
        <v>92.805348681429294</v>
      </c>
      <c r="J2657">
        <v>-12.4414993034164</v>
      </c>
      <c r="K2657">
        <v>128.92813110884501</v>
      </c>
      <c r="L2657">
        <v>90.455259452277303</v>
      </c>
      <c r="M2657">
        <v>15.676810820312101</v>
      </c>
      <c r="N2657">
        <v>0.46093494606080399</v>
      </c>
      <c r="O2657">
        <v>21.428571428571399</v>
      </c>
      <c r="P2657">
        <v>173.381294964028</v>
      </c>
      <c r="Q2657">
        <v>0.108890841301443</v>
      </c>
    </row>
    <row r="2658" spans="1:17" hidden="1" x14ac:dyDescent="0.3">
      <c r="A2658" t="s">
        <v>5479</v>
      </c>
      <c r="B2658" t="s">
        <v>5480</v>
      </c>
      <c r="C2658" t="str">
        <f>IFERROR(VLOOKUP(Table1[[#This Row],[Ticker]],[1]!Table1[[Symbol]:[Industry]],2,FALSE),"-")</f>
        <v>-</v>
      </c>
      <c r="D2658" t="s">
        <v>67</v>
      </c>
      <c r="E2658">
        <v>128.33385984</v>
      </c>
      <c r="F2658">
        <v>94.2</v>
      </c>
      <c r="G2658">
        <v>23.801719543537899</v>
      </c>
      <c r="H2658">
        <v>-21.8683517921469</v>
      </c>
      <c r="I2658">
        <v>29.514524842889799</v>
      </c>
      <c r="J2658">
        <v>-5.7449665189888597</v>
      </c>
      <c r="K2658">
        <v>95.825579441295204</v>
      </c>
      <c r="L2658">
        <v>86.169468987688404</v>
      </c>
      <c r="M2658">
        <v>39.699385021675603</v>
      </c>
      <c r="N2658">
        <v>9.2148174909796002E-2</v>
      </c>
      <c r="O2658">
        <v>42.144373673036</v>
      </c>
      <c r="P2658">
        <v>58.9873417721519</v>
      </c>
      <c r="Q2658">
        <v>8.6928891817149995E-3</v>
      </c>
    </row>
    <row r="2659" spans="1:17" hidden="1" x14ac:dyDescent="0.3">
      <c r="A2659" t="s">
        <v>5481</v>
      </c>
      <c r="B2659" t="s">
        <v>5482</v>
      </c>
      <c r="C2659" t="str">
        <f>IFERROR(VLOOKUP(Table1[[#This Row],[Ticker]],[1]!Table1[[Symbol]:[Industry]],2,FALSE),"-")</f>
        <v>-</v>
      </c>
      <c r="D2659" t="s">
        <v>613</v>
      </c>
      <c r="E2659">
        <v>128.20986760400001</v>
      </c>
      <c r="F2659">
        <v>1.72</v>
      </c>
      <c r="G2659">
        <v>-110.32742322421301</v>
      </c>
      <c r="H2659">
        <v>-4.3088279826231402</v>
      </c>
      <c r="I2659">
        <v>14.792924195403501</v>
      </c>
      <c r="J2659">
        <v>-3.91216967280997</v>
      </c>
      <c r="K2659">
        <v>1.5972331147848899</v>
      </c>
      <c r="L2659">
        <v>2.7782367344056098</v>
      </c>
      <c r="M2659">
        <v>54.724582556182497</v>
      </c>
      <c r="N2659">
        <v>0.66952241219867903</v>
      </c>
      <c r="O2659">
        <v>520.54939142499597</v>
      </c>
      <c r="P2659">
        <v>66.161879895561299</v>
      </c>
      <c r="Q2659">
        <v>8.7825342266801998E-2</v>
      </c>
    </row>
    <row r="2660" spans="1:17" hidden="1" x14ac:dyDescent="0.3">
      <c r="A2660" t="s">
        <v>5483</v>
      </c>
      <c r="B2660" t="s">
        <v>5484</v>
      </c>
      <c r="C2660" t="str">
        <f>IFERROR(VLOOKUP(Table1[[#This Row],[Ticker]],[1]!Table1[[Symbol]:[Industry]],2,FALSE),"-")</f>
        <v>-</v>
      </c>
      <c r="D2660" t="s">
        <v>1626</v>
      </c>
      <c r="E2660">
        <v>127.91058639000001</v>
      </c>
      <c r="F2660">
        <v>7.86</v>
      </c>
      <c r="G2660">
        <v>-77.737542748699795</v>
      </c>
      <c r="H2660">
        <v>-6.4230534196333897</v>
      </c>
      <c r="I2660">
        <v>-37.131807363306997</v>
      </c>
      <c r="J2660">
        <v>-6.2370341811688599</v>
      </c>
      <c r="K2660">
        <v>7.9069361399611902</v>
      </c>
      <c r="L2660">
        <v>9.6655008264929805</v>
      </c>
      <c r="M2660">
        <v>53.788521486894901</v>
      </c>
      <c r="N2660">
        <v>1.1363126766160101</v>
      </c>
      <c r="O2660">
        <v>110.559796437659</v>
      </c>
      <c r="P2660">
        <v>13.093525179856099</v>
      </c>
      <c r="Q2660">
        <v>7.6641234871895003E-2</v>
      </c>
    </row>
    <row r="2661" spans="1:17" hidden="1" x14ac:dyDescent="0.3">
      <c r="A2661" t="s">
        <v>5485</v>
      </c>
      <c r="B2661" t="s">
        <v>5486</v>
      </c>
      <c r="C2661" t="str">
        <f>IFERROR(VLOOKUP(Table1[[#This Row],[Ticker]],[1]!Table1[[Symbol]:[Industry]],2,FALSE),"-")</f>
        <v>-</v>
      </c>
      <c r="D2661" t="s">
        <v>230</v>
      </c>
      <c r="E2661">
        <v>127.3728</v>
      </c>
      <c r="F2661">
        <v>128.4</v>
      </c>
      <c r="G2661">
        <v>-39.180759797638999</v>
      </c>
      <c r="H2661">
        <v>-12.641080244225201</v>
      </c>
      <c r="I2661">
        <v>-28.255749268323498</v>
      </c>
      <c r="J2661">
        <v>-0.56798362629834298</v>
      </c>
      <c r="K2661">
        <v>131.66840825034001</v>
      </c>
      <c r="L2661">
        <v>141.623754857987</v>
      </c>
      <c r="M2661">
        <v>58.765846030925601</v>
      </c>
      <c r="N2661">
        <v>1.3692761938612299</v>
      </c>
      <c r="O2661">
        <v>51.090342679127701</v>
      </c>
      <c r="P2661">
        <v>16.727272727272702</v>
      </c>
      <c r="Q2661">
        <v>6.4945651060886997E-2</v>
      </c>
    </row>
    <row r="2662" spans="1:17" hidden="1" x14ac:dyDescent="0.3">
      <c r="A2662" t="s">
        <v>5487</v>
      </c>
      <c r="B2662" t="s">
        <v>5488</v>
      </c>
      <c r="C2662" t="str">
        <f>IFERROR(VLOOKUP(Table1[[#This Row],[Ticker]],[1]!Table1[[Symbol]:[Industry]],2,FALSE),"-")</f>
        <v>-</v>
      </c>
      <c r="D2662" t="s">
        <v>1549</v>
      </c>
      <c r="E2662">
        <v>127.30018301299999</v>
      </c>
      <c r="F2662">
        <v>86.99</v>
      </c>
      <c r="G2662">
        <v>47.4225814749026</v>
      </c>
      <c r="H2662">
        <v>-15.3728160778612</v>
      </c>
      <c r="I2662">
        <v>24.934508749520599</v>
      </c>
      <c r="J2662">
        <v>-1.05033656747481</v>
      </c>
      <c r="K2662">
        <v>92.7955734394817</v>
      </c>
      <c r="L2662">
        <v>85.434874550674294</v>
      </c>
      <c r="M2662">
        <v>51.807462976167201</v>
      </c>
      <c r="N2662">
        <v>0.85017421602787402</v>
      </c>
      <c r="O2662">
        <v>70.996666283480806</v>
      </c>
      <c r="P2662">
        <v>73.979999999999905</v>
      </c>
      <c r="Q2662">
        <v>5.4115799446015002E-2</v>
      </c>
    </row>
    <row r="2663" spans="1:17" hidden="1" x14ac:dyDescent="0.3">
      <c r="A2663" t="s">
        <v>5489</v>
      </c>
      <c r="B2663" t="s">
        <v>5490</v>
      </c>
      <c r="C2663" t="str">
        <f>IFERROR(VLOOKUP(Table1[[#This Row],[Ticker]],[1]!Table1[[Symbol]:[Industry]],2,FALSE),"-")</f>
        <v>-</v>
      </c>
      <c r="D2663" t="s">
        <v>613</v>
      </c>
      <c r="E2663">
        <v>127.17298307</v>
      </c>
      <c r="F2663">
        <v>44.17</v>
      </c>
      <c r="G2663">
        <v>18.262253606050098</v>
      </c>
      <c r="H2663">
        <v>1.91411574032058</v>
      </c>
      <c r="I2663">
        <v>21.406160958877798</v>
      </c>
      <c r="J2663">
        <v>8.0789299539485597</v>
      </c>
      <c r="K2663">
        <v>39.046480266968103</v>
      </c>
      <c r="L2663">
        <v>36.277287080592501</v>
      </c>
      <c r="M2663">
        <v>63.079494407228403</v>
      </c>
      <c r="N2663">
        <v>1.81171048713204</v>
      </c>
      <c r="O2663">
        <v>10.663346162553699</v>
      </c>
      <c r="P2663">
        <v>63.290203327171902</v>
      </c>
      <c r="Q2663">
        <v>-2.9387218510715001E-2</v>
      </c>
    </row>
    <row r="2664" spans="1:17" hidden="1" x14ac:dyDescent="0.3">
      <c r="A2664" t="s">
        <v>5491</v>
      </c>
      <c r="B2664" t="s">
        <v>5492</v>
      </c>
      <c r="C2664" t="str">
        <f>IFERROR(VLOOKUP(Table1[[#This Row],[Ticker]],[1]!Table1[[Symbol]:[Industry]],2,FALSE),"-")</f>
        <v>-</v>
      </c>
      <c r="D2664" t="s">
        <v>1113</v>
      </c>
      <c r="E2664">
        <v>127.00471660599899</v>
      </c>
      <c r="F2664">
        <v>22.06</v>
      </c>
      <c r="G2664">
        <v>22.496635528956599</v>
      </c>
      <c r="H2664">
        <v>-8.4385488364819299</v>
      </c>
      <c r="I2664">
        <v>-10.699349970980601</v>
      </c>
      <c r="J2664">
        <v>-3.5776752562542899</v>
      </c>
      <c r="K2664">
        <v>23.449051184993198</v>
      </c>
      <c r="L2664">
        <v>23.071887854914099</v>
      </c>
      <c r="M2664">
        <v>39.186744429367103</v>
      </c>
      <c r="N2664">
        <v>0.560955960132551</v>
      </c>
      <c r="O2664">
        <v>60.834088848594703</v>
      </c>
      <c r="P2664">
        <v>55.901060070671299</v>
      </c>
      <c r="Q2664">
        <v>3.6732823085185003E-2</v>
      </c>
    </row>
    <row r="2665" spans="1:17" hidden="1" x14ac:dyDescent="0.3">
      <c r="A2665" t="s">
        <v>5493</v>
      </c>
      <c r="B2665" t="s">
        <v>5494</v>
      </c>
      <c r="C2665" t="str">
        <f>IFERROR(VLOOKUP(Table1[[#This Row],[Ticker]],[1]!Table1[[Symbol]:[Industry]],2,FALSE),"-")</f>
        <v>-</v>
      </c>
      <c r="D2665" t="s">
        <v>5052</v>
      </c>
      <c r="E2665">
        <v>126.7684125</v>
      </c>
      <c r="F2665">
        <v>201.1</v>
      </c>
      <c r="G2665">
        <v>62.5352001867032</v>
      </c>
      <c r="H2665">
        <v>25.1808235656022</v>
      </c>
      <c r="I2665">
        <v>8.0460312139843104</v>
      </c>
      <c r="J2665">
        <v>19.528331494413202</v>
      </c>
      <c r="K2665">
        <v>146.75706593810699</v>
      </c>
      <c r="L2665">
        <v>134.05795704855601</v>
      </c>
      <c r="M2665">
        <v>88.274627299648998</v>
      </c>
      <c r="N2665">
        <v>1.72327188940092</v>
      </c>
      <c r="O2665">
        <v>0</v>
      </c>
      <c r="P2665">
        <v>95.242718446601899</v>
      </c>
    </row>
    <row r="2666" spans="1:17" hidden="1" x14ac:dyDescent="0.3">
      <c r="A2666" t="s">
        <v>5495</v>
      </c>
      <c r="B2666" t="s">
        <v>5496</v>
      </c>
      <c r="C2666" t="str">
        <f>IFERROR(VLOOKUP(Table1[[#This Row],[Ticker]],[1]!Table1[[Symbol]:[Industry]],2,FALSE),"-")</f>
        <v>-</v>
      </c>
      <c r="D2666" t="s">
        <v>613</v>
      </c>
      <c r="E2666">
        <v>126.669759</v>
      </c>
      <c r="F2666">
        <v>3.71</v>
      </c>
      <c r="G2666">
        <v>309.91316971019597</v>
      </c>
      <c r="H2666">
        <v>9.5574723836772293</v>
      </c>
      <c r="I2666">
        <v>58.3882772032891</v>
      </c>
      <c r="J2666">
        <v>-12.0953444011167</v>
      </c>
      <c r="K2666">
        <v>3.6108052569731801</v>
      </c>
      <c r="L2666">
        <v>2.7897454219016198</v>
      </c>
      <c r="M2666">
        <v>38.514499653947603</v>
      </c>
      <c r="N2666">
        <v>0.78036402817710504</v>
      </c>
      <c r="O2666">
        <v>21.024258760107799</v>
      </c>
      <c r="P2666">
        <v>394.666666666666</v>
      </c>
    </row>
    <row r="2667" spans="1:17" hidden="1" x14ac:dyDescent="0.3">
      <c r="A2667" t="s">
        <v>5497</v>
      </c>
      <c r="B2667" t="s">
        <v>5498</v>
      </c>
      <c r="C2667" t="str">
        <f>IFERROR(VLOOKUP(Table1[[#This Row],[Ticker]],[1]!Table1[[Symbol]:[Industry]],2,FALSE),"-")</f>
        <v>-</v>
      </c>
      <c r="D2667" t="s">
        <v>21</v>
      </c>
      <c r="E2667">
        <v>126.5663124</v>
      </c>
      <c r="F2667">
        <v>198</v>
      </c>
      <c r="G2667">
        <v>9.4315924639136099</v>
      </c>
      <c r="H2667">
        <v>-26.776652950448099</v>
      </c>
      <c r="I2667">
        <v>-13.1892629036627</v>
      </c>
      <c r="J2667">
        <v>-2.9768071557101101</v>
      </c>
      <c r="K2667">
        <v>203.088500895588</v>
      </c>
      <c r="L2667">
        <v>186.90037915811101</v>
      </c>
      <c r="M2667">
        <v>43.267214670700803</v>
      </c>
      <c r="N2667">
        <v>0.783497612408666</v>
      </c>
      <c r="O2667">
        <v>31.313131313131301</v>
      </c>
      <c r="P2667">
        <v>61.237785016286601</v>
      </c>
      <c r="Q2667">
        <v>-3.5865063103995003E-2</v>
      </c>
    </row>
    <row r="2668" spans="1:17" hidden="1" x14ac:dyDescent="0.3">
      <c r="A2668" t="s">
        <v>5499</v>
      </c>
      <c r="B2668" t="s">
        <v>5500</v>
      </c>
      <c r="C2668" t="str">
        <f>IFERROR(VLOOKUP(Table1[[#This Row],[Ticker]],[1]!Table1[[Symbol]:[Industry]],2,FALSE),"-")</f>
        <v>-</v>
      </c>
      <c r="D2668" t="s">
        <v>414</v>
      </c>
      <c r="E2668">
        <v>126.305825</v>
      </c>
      <c r="F2668">
        <v>52.82</v>
      </c>
      <c r="G2668">
        <v>-37.934866195590203</v>
      </c>
      <c r="H2668">
        <v>-3.3566772964299001</v>
      </c>
      <c r="I2668">
        <v>-13.9666427582659</v>
      </c>
      <c r="J2668">
        <v>-1.4388969033512899</v>
      </c>
      <c r="K2668">
        <v>50.244511355002203</v>
      </c>
      <c r="L2668">
        <v>52.042847091444898</v>
      </c>
      <c r="M2668">
        <v>55.129417701603103</v>
      </c>
      <c r="N2668">
        <v>1.3410169360997499</v>
      </c>
      <c r="O2668">
        <v>33.377508519500097</v>
      </c>
      <c r="P2668">
        <v>25.761904761904699</v>
      </c>
      <c r="Q2668">
        <v>5.2066541654534997E-2</v>
      </c>
    </row>
    <row r="2669" spans="1:17" hidden="1" x14ac:dyDescent="0.3">
      <c r="A2669" t="s">
        <v>5501</v>
      </c>
      <c r="B2669" t="s">
        <v>5502</v>
      </c>
      <c r="C2669" t="str">
        <f>IFERROR(VLOOKUP(Table1[[#This Row],[Ticker]],[1]!Table1[[Symbol]:[Industry]],2,FALSE),"-")</f>
        <v>-</v>
      </c>
      <c r="D2669" t="s">
        <v>140</v>
      </c>
      <c r="E2669">
        <v>126.22871355999899</v>
      </c>
      <c r="F2669">
        <v>9.41</v>
      </c>
      <c r="G2669">
        <v>24.002581474902598</v>
      </c>
      <c r="H2669">
        <v>1.35291716236223</v>
      </c>
      <c r="I2669">
        <v>18.656023155966501</v>
      </c>
      <c r="J2669">
        <v>-7.4468680884497296</v>
      </c>
      <c r="K2669">
        <v>9.2831993715302605</v>
      </c>
      <c r="L2669">
        <v>8.5817013186149307</v>
      </c>
      <c r="M2669">
        <v>44.185365680972701</v>
      </c>
      <c r="N2669">
        <v>0.84978133836131298</v>
      </c>
      <c r="O2669">
        <v>24.867162592986102</v>
      </c>
      <c r="P2669">
        <v>84.509803921568604</v>
      </c>
      <c r="Q2669">
        <v>3.6393362711848003E-2</v>
      </c>
    </row>
    <row r="2670" spans="1:17" hidden="1" x14ac:dyDescent="0.3">
      <c r="A2670" t="s">
        <v>5503</v>
      </c>
      <c r="B2670" t="s">
        <v>5504</v>
      </c>
      <c r="C2670" t="str">
        <f>IFERROR(VLOOKUP(Table1[[#This Row],[Ticker]],[1]!Table1[[Symbol]:[Industry]],2,FALSE),"-")</f>
        <v>-</v>
      </c>
      <c r="E2670">
        <v>126.08499999999999</v>
      </c>
      <c r="F2670">
        <v>83.5</v>
      </c>
      <c r="G2670">
        <v>-27.152656620335399</v>
      </c>
      <c r="H2670">
        <v>-23.0500226853563</v>
      </c>
      <c r="I2670">
        <v>-21.371024165911098</v>
      </c>
      <c r="J2670">
        <v>1.1944074073255699</v>
      </c>
      <c r="K2670">
        <v>92.659309136001895</v>
      </c>
      <c r="L2670">
        <v>98.157673805277398</v>
      </c>
      <c r="M2670">
        <v>49.951247192468102</v>
      </c>
      <c r="N2670">
        <v>1.1506416584402701</v>
      </c>
      <c r="O2670">
        <v>76.047904191616695</v>
      </c>
      <c r="P2670">
        <v>14.227086183310499</v>
      </c>
      <c r="Q2670">
        <v>7.8889067731852003E-2</v>
      </c>
    </row>
    <row r="2671" spans="1:17" hidden="1" x14ac:dyDescent="0.3">
      <c r="A2671" t="s">
        <v>5505</v>
      </c>
      <c r="B2671" t="s">
        <v>5506</v>
      </c>
      <c r="C2671" t="str">
        <f>IFERROR(VLOOKUP(Table1[[#This Row],[Ticker]],[1]!Table1[[Symbol]:[Industry]],2,FALSE),"-")</f>
        <v>-</v>
      </c>
      <c r="D2671" t="s">
        <v>381</v>
      </c>
      <c r="E2671">
        <v>125.948587459999</v>
      </c>
      <c r="F2671">
        <v>59.74</v>
      </c>
      <c r="G2671">
        <v>-13.091131725477201</v>
      </c>
      <c r="H2671">
        <v>-7.4160660778612302</v>
      </c>
      <c r="I2671">
        <v>-9.59096764621688</v>
      </c>
      <c r="J2671">
        <v>6.9864413110001102</v>
      </c>
      <c r="K2671">
        <v>56.122145794016397</v>
      </c>
      <c r="L2671">
        <v>58.688900218446598</v>
      </c>
      <c r="M2671">
        <v>62.299880270376001</v>
      </c>
      <c r="N2671">
        <v>1.45555522267273</v>
      </c>
      <c r="O2671">
        <v>32.909273518580498</v>
      </c>
      <c r="P2671">
        <v>32.755555555555503</v>
      </c>
      <c r="Q2671">
        <v>-7.9808488085559001E-2</v>
      </c>
    </row>
    <row r="2672" spans="1:17" hidden="1" x14ac:dyDescent="0.3">
      <c r="A2672" t="s">
        <v>5507</v>
      </c>
      <c r="B2672" t="s">
        <v>5508</v>
      </c>
      <c r="C2672" t="str">
        <f>IFERROR(VLOOKUP(Table1[[#This Row],[Ticker]],[1]!Table1[[Symbol]:[Industry]],2,FALSE),"-")</f>
        <v>-</v>
      </c>
      <c r="D2672" t="s">
        <v>414</v>
      </c>
      <c r="E2672">
        <v>125.85066999999999</v>
      </c>
      <c r="F2672">
        <v>70.19</v>
      </c>
      <c r="G2672">
        <v>-52.384323312162699</v>
      </c>
      <c r="H2672">
        <v>-14.7783458054673</v>
      </c>
      <c r="I2672">
        <v>-50.6387446071721</v>
      </c>
      <c r="J2672">
        <v>3.8720780069836001</v>
      </c>
      <c r="K2672">
        <v>73.766003674396899</v>
      </c>
      <c r="L2672">
        <v>93.253799138149304</v>
      </c>
      <c r="M2672">
        <v>68.461992794886299</v>
      </c>
      <c r="N2672">
        <v>1.5133602336405101</v>
      </c>
      <c r="O2672">
        <v>140.06268699244899</v>
      </c>
      <c r="P2672">
        <v>19.350450603638802</v>
      </c>
      <c r="Q2672">
        <v>0.23481752158431399</v>
      </c>
    </row>
    <row r="2673" spans="1:17" hidden="1" x14ac:dyDescent="0.3">
      <c r="A2673" t="s">
        <v>5509</v>
      </c>
      <c r="B2673" t="s">
        <v>5510</v>
      </c>
      <c r="C2673" t="str">
        <f>IFERROR(VLOOKUP(Table1[[#This Row],[Ticker]],[1]!Table1[[Symbol]:[Industry]],2,FALSE),"-")</f>
        <v>-</v>
      </c>
      <c r="D2673" t="s">
        <v>324</v>
      </c>
      <c r="E2673">
        <v>125.2</v>
      </c>
      <c r="F2673">
        <v>313</v>
      </c>
      <c r="G2673">
        <v>96.695077908568805</v>
      </c>
      <c r="H2673">
        <v>37.669965812799298</v>
      </c>
      <c r="I2673">
        <v>108.709591076544</v>
      </c>
      <c r="J2673">
        <v>-18.625538351338299</v>
      </c>
      <c r="K2673">
        <v>230.43937840740901</v>
      </c>
      <c r="M2673">
        <v>57.880768054467502</v>
      </c>
      <c r="N2673">
        <v>1.5413612565445001</v>
      </c>
      <c r="O2673">
        <v>19.7284345047923</v>
      </c>
      <c r="P2673">
        <v>140.76923076923001</v>
      </c>
    </row>
    <row r="2674" spans="1:17" hidden="1" x14ac:dyDescent="0.3">
      <c r="A2674" t="s">
        <v>5511</v>
      </c>
      <c r="B2674" t="s">
        <v>5512</v>
      </c>
      <c r="C2674" t="str">
        <f>IFERROR(VLOOKUP(Table1[[#This Row],[Ticker]],[1]!Table1[[Symbol]:[Industry]],2,FALSE),"-")</f>
        <v>-</v>
      </c>
      <c r="D2674" t="s">
        <v>62</v>
      </c>
      <c r="E2674">
        <v>125.17882</v>
      </c>
      <c r="F2674">
        <v>28.99</v>
      </c>
      <c r="G2674">
        <v>1.60350101513249</v>
      </c>
      <c r="H2674">
        <v>-8.1746309936194095</v>
      </c>
      <c r="I2674">
        <v>-30.032259094945001</v>
      </c>
      <c r="J2674">
        <v>-7.8684667180857799</v>
      </c>
      <c r="K2674">
        <v>30.1733324433531</v>
      </c>
      <c r="L2674">
        <v>29.522384503090201</v>
      </c>
      <c r="M2674">
        <v>35.689881756282702</v>
      </c>
      <c r="N2674">
        <v>1.1375208630164799</v>
      </c>
      <c r="O2674">
        <v>51.397033459813699</v>
      </c>
      <c r="P2674">
        <v>41.414634146341399</v>
      </c>
      <c r="Q2674">
        <v>-4.8984448202978002E-2</v>
      </c>
    </row>
    <row r="2675" spans="1:17" hidden="1" x14ac:dyDescent="0.3">
      <c r="A2675" t="s">
        <v>5513</v>
      </c>
      <c r="B2675" t="s">
        <v>5514</v>
      </c>
      <c r="C2675" t="str">
        <f>IFERROR(VLOOKUP(Table1[[#This Row],[Ticker]],[1]!Table1[[Symbol]:[Industry]],2,FALSE),"-")</f>
        <v>-</v>
      </c>
      <c r="D2675" t="s">
        <v>46</v>
      </c>
      <c r="E2675">
        <v>124.86152289499999</v>
      </c>
      <c r="F2675">
        <v>6.67</v>
      </c>
      <c r="G2675">
        <v>-13.506571067470199</v>
      </c>
      <c r="H2675">
        <v>-15.3738647355793</v>
      </c>
      <c r="I2675">
        <v>-41.837830022817997</v>
      </c>
      <c r="J2675">
        <v>-2.6157448203281901</v>
      </c>
      <c r="K2675">
        <v>7.09001987666585</v>
      </c>
      <c r="L2675">
        <v>7.7029936737210498</v>
      </c>
      <c r="M2675">
        <v>14.328007315759599</v>
      </c>
      <c r="N2675">
        <v>1.1669814891364401</v>
      </c>
      <c r="O2675">
        <v>53.673163418290798</v>
      </c>
      <c r="P2675">
        <v>28.269230769230699</v>
      </c>
      <c r="Q2675">
        <v>-9.7451146402158004E-2</v>
      </c>
    </row>
    <row r="2676" spans="1:17" hidden="1" x14ac:dyDescent="0.3">
      <c r="A2676" t="s">
        <v>5515</v>
      </c>
      <c r="B2676" t="s">
        <v>5516</v>
      </c>
      <c r="C2676" t="str">
        <f>IFERROR(VLOOKUP(Table1[[#This Row],[Ticker]],[1]!Table1[[Symbol]:[Industry]],2,FALSE),"-")</f>
        <v>-</v>
      </c>
      <c r="D2676" t="s">
        <v>46</v>
      </c>
      <c r="E2676">
        <v>124.61429644</v>
      </c>
      <c r="F2676">
        <v>5.96</v>
      </c>
      <c r="G2676">
        <v>32.375914808235898</v>
      </c>
      <c r="H2676">
        <v>-3.0237241975193498</v>
      </c>
      <c r="I2676">
        <v>-28.041189881350299</v>
      </c>
      <c r="J2676">
        <v>-2.33548781390303</v>
      </c>
      <c r="K2676">
        <v>5.8145388384682599</v>
      </c>
      <c r="L2676">
        <v>4.44242457375507</v>
      </c>
      <c r="M2676">
        <v>92.668104912168701</v>
      </c>
      <c r="N2676">
        <v>0.797968619427745</v>
      </c>
      <c r="O2676">
        <v>61.912751677852299</v>
      </c>
      <c r="P2676">
        <v>72.753623188405797</v>
      </c>
      <c r="Q2676">
        <v>4.1850671930237997E-2</v>
      </c>
    </row>
    <row r="2677" spans="1:17" hidden="1" x14ac:dyDescent="0.3">
      <c r="A2677" t="s">
        <v>5517</v>
      </c>
      <c r="B2677" t="s">
        <v>5518</v>
      </c>
      <c r="C2677" t="str">
        <f>IFERROR(VLOOKUP(Table1[[#This Row],[Ticker]],[1]!Table1[[Symbol]:[Industry]],2,FALSE),"-")</f>
        <v>-</v>
      </c>
      <c r="D2677" t="s">
        <v>613</v>
      </c>
      <c r="E2677">
        <v>124.54626768</v>
      </c>
      <c r="F2677">
        <v>57.63</v>
      </c>
      <c r="G2677">
        <v>-9.9745039522330607</v>
      </c>
      <c r="H2677">
        <v>-9.0500030596191099</v>
      </c>
      <c r="I2677">
        <v>-0.455745034712913</v>
      </c>
      <c r="J2677">
        <v>-6.9455783544696796</v>
      </c>
      <c r="K2677">
        <v>60.515286012511197</v>
      </c>
      <c r="L2677">
        <v>59.0868568793341</v>
      </c>
      <c r="M2677">
        <v>39.692160419916299</v>
      </c>
      <c r="N2677">
        <v>0.53303661706640004</v>
      </c>
      <c r="O2677">
        <v>59.604372722540298</v>
      </c>
      <c r="P2677">
        <v>22.6170212765957</v>
      </c>
      <c r="Q2677">
        <v>5.3861770581880998E-2</v>
      </c>
    </row>
    <row r="2678" spans="1:17" hidden="1" x14ac:dyDescent="0.3">
      <c r="A2678" t="s">
        <v>5519</v>
      </c>
      <c r="B2678" t="s">
        <v>5520</v>
      </c>
      <c r="C2678" t="str">
        <f>IFERROR(VLOOKUP(Table1[[#This Row],[Ticker]],[1]!Table1[[Symbol]:[Industry]],2,FALSE),"-")</f>
        <v>-</v>
      </c>
      <c r="D2678" t="s">
        <v>62</v>
      </c>
      <c r="E2678">
        <v>123.9955875</v>
      </c>
      <c r="F2678">
        <v>198.95</v>
      </c>
      <c r="G2678">
        <v>121.912670147314</v>
      </c>
      <c r="H2678">
        <v>-10.529356640390199</v>
      </c>
      <c r="I2678">
        <v>50.519590334602199</v>
      </c>
      <c r="J2678">
        <v>0.40907549446971803</v>
      </c>
      <c r="K2678">
        <v>205.021328568515</v>
      </c>
      <c r="L2678">
        <v>164.33141676195899</v>
      </c>
      <c r="M2678">
        <v>43.424802275757102</v>
      </c>
      <c r="N2678">
        <v>9.8126363984900294E-2</v>
      </c>
      <c r="O2678">
        <v>54.410655943704398</v>
      </c>
      <c r="P2678">
        <v>164.84291799786999</v>
      </c>
      <c r="Q2678">
        <v>7.2944940343450003E-3</v>
      </c>
    </row>
    <row r="2679" spans="1:17" hidden="1" x14ac:dyDescent="0.3">
      <c r="A2679" t="s">
        <v>5521</v>
      </c>
      <c r="B2679" t="s">
        <v>5522</v>
      </c>
      <c r="C2679" t="str">
        <f>IFERROR(VLOOKUP(Table1[[#This Row],[Ticker]],[1]!Table1[[Symbol]:[Industry]],2,FALSE),"-")</f>
        <v>-</v>
      </c>
      <c r="D2679" t="s">
        <v>998</v>
      </c>
      <c r="E2679">
        <v>123.895228</v>
      </c>
      <c r="F2679">
        <v>207.85</v>
      </c>
      <c r="G2679">
        <v>42.220494588991102</v>
      </c>
      <c r="H2679">
        <v>-17.328958781723799</v>
      </c>
      <c r="I2679">
        <v>-42.884612117728501</v>
      </c>
      <c r="J2679">
        <v>-12.2781157848886</v>
      </c>
      <c r="K2679">
        <v>213.85828527482099</v>
      </c>
      <c r="L2679">
        <v>206.975333539714</v>
      </c>
      <c r="M2679">
        <v>47.0519540184821</v>
      </c>
      <c r="N2679">
        <v>1.0440414507772</v>
      </c>
      <c r="O2679">
        <v>56.338705797449997</v>
      </c>
      <c r="P2679">
        <v>73.136193252811296</v>
      </c>
    </row>
    <row r="2680" spans="1:17" hidden="1" x14ac:dyDescent="0.3">
      <c r="A2680" t="s">
        <v>5523</v>
      </c>
      <c r="B2680" t="s">
        <v>5524</v>
      </c>
      <c r="C2680" t="str">
        <f>IFERROR(VLOOKUP(Table1[[#This Row],[Ticker]],[1]!Table1[[Symbol]:[Industry]],2,FALSE),"-")</f>
        <v>-</v>
      </c>
      <c r="E2680">
        <v>123.6472404</v>
      </c>
      <c r="F2680">
        <v>177.55</v>
      </c>
      <c r="G2680">
        <v>46.882065698796303</v>
      </c>
      <c r="H2680">
        <v>-22.9319083052394</v>
      </c>
      <c r="I2680">
        <v>12.3269912334771</v>
      </c>
      <c r="J2680">
        <v>-5.5851514775831896</v>
      </c>
      <c r="K2680">
        <v>177.23646957721499</v>
      </c>
      <c r="L2680">
        <v>156.05256206660599</v>
      </c>
      <c r="M2680">
        <v>43.000817924038202</v>
      </c>
      <c r="N2680">
        <v>0.75562835901567404</v>
      </c>
      <c r="O2680">
        <v>54.885947620388599</v>
      </c>
      <c r="P2680">
        <v>82.102564102564102</v>
      </c>
      <c r="Q2680">
        <v>0.102686263210039</v>
      </c>
    </row>
    <row r="2681" spans="1:17" hidden="1" x14ac:dyDescent="0.3">
      <c r="A2681" t="s">
        <v>5525</v>
      </c>
      <c r="B2681" t="s">
        <v>5526</v>
      </c>
      <c r="C2681" t="str">
        <f>IFERROR(VLOOKUP(Table1[[#This Row],[Ticker]],[1]!Table1[[Symbol]:[Industry]],2,FALSE),"-")</f>
        <v>-</v>
      </c>
      <c r="D2681" t="s">
        <v>526</v>
      </c>
      <c r="E2681">
        <v>123.2825979</v>
      </c>
      <c r="F2681">
        <v>44.11</v>
      </c>
      <c r="G2681">
        <v>63.818067016551197</v>
      </c>
      <c r="H2681">
        <v>49.681986824921303</v>
      </c>
      <c r="I2681">
        <v>-6.6791735427246604</v>
      </c>
      <c r="J2681">
        <v>-11.240523533350199</v>
      </c>
      <c r="K2681">
        <v>37.715557090550298</v>
      </c>
      <c r="L2681">
        <v>33.542996708349897</v>
      </c>
      <c r="M2681">
        <v>50.490258109897802</v>
      </c>
      <c r="N2681">
        <v>1.8302460749520999</v>
      </c>
      <c r="O2681">
        <v>18.816594876445201</v>
      </c>
      <c r="P2681">
        <v>103.647276084949</v>
      </c>
      <c r="Q2681">
        <v>-3.1819669780599998E-3</v>
      </c>
    </row>
    <row r="2682" spans="1:17" hidden="1" x14ac:dyDescent="0.3">
      <c r="A2682" t="s">
        <v>5527</v>
      </c>
      <c r="B2682" t="s">
        <v>5528</v>
      </c>
      <c r="C2682" t="str">
        <f>IFERROR(VLOOKUP(Table1[[#This Row],[Ticker]],[1]!Table1[[Symbol]:[Industry]],2,FALSE),"-")</f>
        <v>-</v>
      </c>
      <c r="D2682" t="s">
        <v>391</v>
      </c>
      <c r="E2682">
        <v>123.08772</v>
      </c>
      <c r="F2682">
        <v>1.1499999999999999</v>
      </c>
      <c r="G2682">
        <v>168.314376346697</v>
      </c>
      <c r="H2682">
        <v>45.780865428988101</v>
      </c>
      <c r="I2682">
        <v>78.276503730859901</v>
      </c>
      <c r="J2682">
        <v>12.415349707035</v>
      </c>
      <c r="K2682">
        <v>0.79151703141474095</v>
      </c>
      <c r="L2682">
        <v>0.68842152881277496</v>
      </c>
      <c r="M2682">
        <v>96.070138991875197</v>
      </c>
      <c r="N2682">
        <v>2.5450242391027502</v>
      </c>
      <c r="O2682">
        <v>0</v>
      </c>
      <c r="P2682">
        <v>202.63157894736801</v>
      </c>
      <c r="Q2682">
        <v>0.130261698783182</v>
      </c>
    </row>
    <row r="2683" spans="1:17" hidden="1" x14ac:dyDescent="0.3">
      <c r="A2683" t="s">
        <v>5529</v>
      </c>
      <c r="B2683" t="s">
        <v>5530</v>
      </c>
      <c r="C2683" t="str">
        <f>IFERROR(VLOOKUP(Table1[[#This Row],[Ticker]],[1]!Table1[[Symbol]:[Industry]],2,FALSE),"-")</f>
        <v>-</v>
      </c>
      <c r="E2683">
        <v>122.9708</v>
      </c>
      <c r="F2683">
        <v>198.34</v>
      </c>
      <c r="G2683">
        <v>368.54992046641502</v>
      </c>
      <c r="H2683">
        <v>103.73510917986999</v>
      </c>
      <c r="I2683">
        <v>199.70659398574</v>
      </c>
      <c r="J2683">
        <v>3.7901315569477201</v>
      </c>
      <c r="K2683">
        <v>125.709905941599</v>
      </c>
      <c r="L2683">
        <v>83.998819334536705</v>
      </c>
      <c r="M2683">
        <v>76.6724261215045</v>
      </c>
      <c r="N2683">
        <v>3.2622454933280798</v>
      </c>
      <c r="O2683">
        <v>6.2418069980840896</v>
      </c>
      <c r="P2683">
        <v>471.585014409221</v>
      </c>
      <c r="Q2683">
        <v>0.17372996577846</v>
      </c>
    </row>
    <row r="2684" spans="1:17" hidden="1" x14ac:dyDescent="0.3">
      <c r="A2684" t="s">
        <v>5531</v>
      </c>
      <c r="B2684" t="s">
        <v>5532</v>
      </c>
      <c r="C2684" t="str">
        <f>IFERROR(VLOOKUP(Table1[[#This Row],[Ticker]],[1]!Table1[[Symbol]:[Industry]],2,FALSE),"-")</f>
        <v>-</v>
      </c>
      <c r="D2684" t="s">
        <v>129</v>
      </c>
      <c r="E2684">
        <v>122.922925859999</v>
      </c>
      <c r="F2684">
        <v>62.09</v>
      </c>
      <c r="G2684">
        <v>16.507097603934799</v>
      </c>
      <c r="H2684">
        <v>-2.2852170369938398</v>
      </c>
      <c r="I2684">
        <v>-13.3838118620916</v>
      </c>
      <c r="J2684">
        <v>-8.2443195041609307</v>
      </c>
      <c r="K2684">
        <v>62.529590855254</v>
      </c>
      <c r="L2684">
        <v>62.008252928204399</v>
      </c>
      <c r="M2684">
        <v>46.538201321221102</v>
      </c>
      <c r="N2684">
        <v>2.3745895535262398</v>
      </c>
      <c r="O2684">
        <v>51.7957803188919</v>
      </c>
      <c r="P2684">
        <v>52.181372549019599</v>
      </c>
      <c r="Q2684">
        <v>0.11324346779953599</v>
      </c>
    </row>
    <row r="2685" spans="1:17" hidden="1" x14ac:dyDescent="0.3">
      <c r="A2685" t="s">
        <v>5533</v>
      </c>
      <c r="B2685" t="s">
        <v>5534</v>
      </c>
      <c r="C2685" t="str">
        <f>IFERROR(VLOOKUP(Table1[[#This Row],[Ticker]],[1]!Table1[[Symbol]:[Industry]],2,FALSE),"-")</f>
        <v>-</v>
      </c>
      <c r="D2685" t="s">
        <v>542</v>
      </c>
      <c r="E2685">
        <v>122.57702779</v>
      </c>
      <c r="F2685">
        <v>13.03</v>
      </c>
      <c r="G2685">
        <v>-30.110342285274999</v>
      </c>
      <c r="H2685">
        <v>24.449167752984501</v>
      </c>
      <c r="I2685">
        <v>20.575206739616199</v>
      </c>
      <c r="J2685">
        <v>-18.994599109343699</v>
      </c>
      <c r="K2685">
        <v>11.0516762074837</v>
      </c>
      <c r="L2685">
        <v>10.8631320759318</v>
      </c>
      <c r="M2685">
        <v>57.614378796041301</v>
      </c>
      <c r="N2685">
        <v>3.9315666583713802</v>
      </c>
      <c r="O2685">
        <v>23.9447429009976</v>
      </c>
      <c r="P2685">
        <v>52.576112412177899</v>
      </c>
      <c r="Q2685">
        <v>-6.4693363022227002E-2</v>
      </c>
    </row>
    <row r="2686" spans="1:17" hidden="1" x14ac:dyDescent="0.3">
      <c r="A2686" t="s">
        <v>5535</v>
      </c>
      <c r="B2686" t="s">
        <v>5536</v>
      </c>
      <c r="C2686" t="str">
        <f>IFERROR(VLOOKUP(Table1[[#This Row],[Ticker]],[1]!Table1[[Symbol]:[Industry]],2,FALSE),"-")</f>
        <v>-</v>
      </c>
      <c r="D2686" t="s">
        <v>129</v>
      </c>
      <c r="E2686">
        <v>122.53212517999999</v>
      </c>
      <c r="F2686">
        <v>134.9</v>
      </c>
      <c r="G2686">
        <v>24.5910408586561</v>
      </c>
      <c r="H2686">
        <v>4.3459339221387498</v>
      </c>
      <c r="I2686">
        <v>-23.103383590697199</v>
      </c>
      <c r="J2686">
        <v>-4.4051200916227202</v>
      </c>
      <c r="K2686">
        <v>124.715932247811</v>
      </c>
      <c r="L2686">
        <v>119.884981088148</v>
      </c>
      <c r="M2686">
        <v>65.718860109933203</v>
      </c>
      <c r="N2686">
        <v>0.89399412907277298</v>
      </c>
      <c r="O2686">
        <v>44.3661971830985</v>
      </c>
      <c r="P2686">
        <v>55.057471264367798</v>
      </c>
      <c r="Q2686">
        <v>6.5029914045268006E-2</v>
      </c>
    </row>
    <row r="2687" spans="1:17" hidden="1" x14ac:dyDescent="0.3">
      <c r="A2687" t="s">
        <v>5537</v>
      </c>
      <c r="B2687" t="s">
        <v>5538</v>
      </c>
      <c r="C2687" t="str">
        <f>IFERROR(VLOOKUP(Table1[[#This Row],[Ticker]],[1]!Table1[[Symbol]:[Industry]],2,FALSE),"-")</f>
        <v>-</v>
      </c>
      <c r="E2687">
        <v>122.508865125</v>
      </c>
      <c r="F2687">
        <v>69.75</v>
      </c>
      <c r="G2687">
        <v>-71.244175067523997</v>
      </c>
      <c r="H2687">
        <v>-3.9667913842779501</v>
      </c>
      <c r="I2687">
        <v>-46.374460059448097</v>
      </c>
      <c r="J2687">
        <v>-7.1883364078451502</v>
      </c>
      <c r="K2687">
        <v>74.335791480385694</v>
      </c>
      <c r="M2687">
        <v>39.747757313982198</v>
      </c>
      <c r="N2687">
        <v>0.91730515191545503</v>
      </c>
      <c r="O2687">
        <v>92.043010752688105</v>
      </c>
      <c r="P2687">
        <v>7.3076923076923004</v>
      </c>
    </row>
    <row r="2688" spans="1:17" hidden="1" x14ac:dyDescent="0.3">
      <c r="A2688" t="s">
        <v>5539</v>
      </c>
      <c r="B2688" t="s">
        <v>5540</v>
      </c>
      <c r="C2688" t="str">
        <f>IFERROR(VLOOKUP(Table1[[#This Row],[Ticker]],[1]!Table1[[Symbol]:[Industry]],2,FALSE),"-")</f>
        <v>-</v>
      </c>
      <c r="D2688" t="s">
        <v>998</v>
      </c>
      <c r="E2688">
        <v>121.9542005</v>
      </c>
      <c r="F2688">
        <v>240.65</v>
      </c>
      <c r="G2688">
        <v>-4.95559942454154</v>
      </c>
      <c r="H2688">
        <v>-18.704066077861199</v>
      </c>
      <c r="I2688">
        <v>-33.461232572193801</v>
      </c>
      <c r="J2688">
        <v>-10.252512513463801</v>
      </c>
      <c r="K2688">
        <v>252.987994752151</v>
      </c>
      <c r="L2688">
        <v>251.42834707601099</v>
      </c>
      <c r="M2688">
        <v>47.080265826163803</v>
      </c>
      <c r="N2688">
        <v>0.60297205180640701</v>
      </c>
      <c r="O2688">
        <v>46.436733845834098</v>
      </c>
      <c r="P2688">
        <v>29.7304582210242</v>
      </c>
      <c r="Q2688">
        <v>4.8830853204872002E-2</v>
      </c>
    </row>
    <row r="2689" spans="1:17" hidden="1" x14ac:dyDescent="0.3">
      <c r="A2689" t="s">
        <v>5541</v>
      </c>
      <c r="B2689" t="s">
        <v>5542</v>
      </c>
      <c r="C2689" t="str">
        <f>IFERROR(VLOOKUP(Table1[[#This Row],[Ticker]],[1]!Table1[[Symbol]:[Industry]],2,FALSE),"-")</f>
        <v>-</v>
      </c>
      <c r="D2689" t="s">
        <v>230</v>
      </c>
      <c r="E2689">
        <v>121.5856496</v>
      </c>
      <c r="F2689">
        <v>113</v>
      </c>
      <c r="G2689">
        <v>47.155110298884097</v>
      </c>
      <c r="H2689">
        <v>-8.3789695527647101</v>
      </c>
      <c r="I2689">
        <v>45.2921750947988</v>
      </c>
      <c r="J2689">
        <v>8.6694547973469707</v>
      </c>
      <c r="K2689">
        <v>102.47192527449501</v>
      </c>
      <c r="M2689">
        <v>63.910985383396898</v>
      </c>
      <c r="N2689">
        <v>0.49610963748894699</v>
      </c>
      <c r="O2689">
        <v>18.5840707964601</v>
      </c>
      <c r="P2689">
        <v>105.454545454545</v>
      </c>
    </row>
    <row r="2690" spans="1:17" hidden="1" x14ac:dyDescent="0.3">
      <c r="A2690" t="s">
        <v>5543</v>
      </c>
      <c r="B2690" t="s">
        <v>5544</v>
      </c>
      <c r="C2690" t="str">
        <f>IFERROR(VLOOKUP(Table1[[#This Row],[Ticker]],[1]!Table1[[Symbol]:[Industry]],2,FALSE),"-")</f>
        <v>-</v>
      </c>
      <c r="E2690">
        <v>121.434246</v>
      </c>
      <c r="F2690">
        <v>132.1</v>
      </c>
      <c r="G2690">
        <v>211.121518080219</v>
      </c>
      <c r="H2690">
        <v>33.416436353256998</v>
      </c>
      <c r="I2690">
        <v>40.482173722105699</v>
      </c>
      <c r="J2690">
        <v>-7.1436273284556</v>
      </c>
      <c r="K2690">
        <v>112.533684415774</v>
      </c>
      <c r="L2690">
        <v>87.051845275562599</v>
      </c>
      <c r="M2690">
        <v>50.053751501367898</v>
      </c>
      <c r="N2690">
        <v>1.6621054228111101</v>
      </c>
      <c r="O2690">
        <v>16.313398940196802</v>
      </c>
      <c r="P2690">
        <v>266.43550624133098</v>
      </c>
      <c r="Q2690">
        <v>0.155271324943663</v>
      </c>
    </row>
    <row r="2691" spans="1:17" hidden="1" x14ac:dyDescent="0.3">
      <c r="A2691" t="s">
        <v>5545</v>
      </c>
      <c r="B2691" t="s">
        <v>5546</v>
      </c>
      <c r="C2691" t="str">
        <f>IFERROR(VLOOKUP(Table1[[#This Row],[Ticker]],[1]!Table1[[Symbol]:[Industry]],2,FALSE),"-")</f>
        <v>-</v>
      </c>
      <c r="D2691" t="s">
        <v>197</v>
      </c>
      <c r="E2691">
        <v>121.28831210499899</v>
      </c>
      <c r="F2691">
        <v>505.85</v>
      </c>
      <c r="G2691">
        <v>-15.1857760768366</v>
      </c>
      <c r="H2691">
        <v>-3.3656045393996998</v>
      </c>
      <c r="I2691">
        <v>-24.7137611033484</v>
      </c>
      <c r="J2691">
        <v>-2.9198633255464599</v>
      </c>
      <c r="K2691">
        <v>514.85310757774005</v>
      </c>
      <c r="L2691">
        <v>492.3825655951</v>
      </c>
      <c r="M2691">
        <v>43.259452457979002</v>
      </c>
      <c r="N2691">
        <v>0.82263834678288295</v>
      </c>
      <c r="O2691">
        <v>37.7681130769991</v>
      </c>
      <c r="P2691">
        <v>33.118421052631497</v>
      </c>
      <c r="Q2691">
        <v>8.1508316246721002E-2</v>
      </c>
    </row>
    <row r="2692" spans="1:17" hidden="1" x14ac:dyDescent="0.3">
      <c r="A2692" t="s">
        <v>5547</v>
      </c>
      <c r="B2692" t="s">
        <v>5548</v>
      </c>
      <c r="C2692" t="str">
        <f>IFERROR(VLOOKUP(Table1[[#This Row],[Ticker]],[1]!Table1[[Symbol]:[Industry]],2,FALSE),"-")</f>
        <v>-</v>
      </c>
      <c r="D2692" t="s">
        <v>46</v>
      </c>
      <c r="E2692">
        <v>121.1148</v>
      </c>
      <c r="F2692">
        <v>296.85000000000002</v>
      </c>
      <c r="G2692">
        <v>15.510061733337601</v>
      </c>
      <c r="H2692">
        <v>23.2471944263404</v>
      </c>
      <c r="I2692">
        <v>31.8193938253605</v>
      </c>
      <c r="J2692">
        <v>-2.3316497474112698</v>
      </c>
      <c r="K2692">
        <v>275.30737328131102</v>
      </c>
      <c r="M2692">
        <v>58.290558709837597</v>
      </c>
      <c r="O2692">
        <v>28.482398517769902</v>
      </c>
      <c r="P2692">
        <v>59.596774193548399</v>
      </c>
    </row>
    <row r="2693" spans="1:17" hidden="1" x14ac:dyDescent="0.3">
      <c r="A2693" t="s">
        <v>5549</v>
      </c>
      <c r="B2693" t="s">
        <v>5550</v>
      </c>
      <c r="C2693" t="str">
        <f>IFERROR(VLOOKUP(Table1[[#This Row],[Ticker]],[1]!Table1[[Symbol]:[Industry]],2,FALSE),"-")</f>
        <v>-</v>
      </c>
      <c r="E2693">
        <v>121.11147047999999</v>
      </c>
      <c r="F2693">
        <v>230.75</v>
      </c>
      <c r="G2693">
        <v>214.83923778500699</v>
      </c>
      <c r="H2693">
        <v>7.7735559991348901E-2</v>
      </c>
      <c r="I2693">
        <v>144.611644072779</v>
      </c>
      <c r="J2693">
        <v>-2.1679836262983398</v>
      </c>
      <c r="K2693">
        <v>215.411447008322</v>
      </c>
      <c r="L2693">
        <v>155.10634237929</v>
      </c>
      <c r="M2693">
        <v>100</v>
      </c>
      <c r="N2693">
        <v>0</v>
      </c>
      <c r="O2693">
        <v>0</v>
      </c>
      <c r="P2693">
        <v>241.39665631010499</v>
      </c>
    </row>
    <row r="2694" spans="1:17" hidden="1" x14ac:dyDescent="0.3">
      <c r="A2694" t="s">
        <v>5551</v>
      </c>
      <c r="B2694" t="s">
        <v>5552</v>
      </c>
      <c r="C2694" t="str">
        <f>IFERROR(VLOOKUP(Table1[[#This Row],[Ticker]],[1]!Table1[[Symbol]:[Industry]],2,FALSE),"-")</f>
        <v>-</v>
      </c>
      <c r="D2694" t="s">
        <v>278</v>
      </c>
      <c r="E2694">
        <v>121.091048925</v>
      </c>
      <c r="F2694">
        <v>57.75</v>
      </c>
      <c r="G2694">
        <v>-19.612974080652901</v>
      </c>
      <c r="H2694">
        <v>19.688871118163298</v>
      </c>
      <c r="I2694">
        <v>-15.4205002261779</v>
      </c>
      <c r="J2694">
        <v>-0.756623901685606</v>
      </c>
      <c r="K2694">
        <v>53.547158375716201</v>
      </c>
      <c r="L2694">
        <v>55.789294615704598</v>
      </c>
      <c r="M2694">
        <v>53.702789339029103</v>
      </c>
      <c r="N2694">
        <v>1.4708295837609799</v>
      </c>
      <c r="O2694">
        <v>24.329004329004299</v>
      </c>
      <c r="P2694">
        <v>29.3972664127268</v>
      </c>
      <c r="Q2694">
        <v>-6.5452101838710001E-3</v>
      </c>
    </row>
    <row r="2695" spans="1:17" hidden="1" x14ac:dyDescent="0.3">
      <c r="A2695" t="s">
        <v>5553</v>
      </c>
      <c r="B2695" t="s">
        <v>5554</v>
      </c>
      <c r="C2695" t="str">
        <f>IFERROR(VLOOKUP(Table1[[#This Row],[Ticker]],[1]!Table1[[Symbol]:[Industry]],2,FALSE),"-")</f>
        <v>-</v>
      </c>
      <c r="D2695" t="s">
        <v>218</v>
      </c>
      <c r="E2695">
        <v>121.06339199999999</v>
      </c>
      <c r="F2695">
        <v>8.16</v>
      </c>
      <c r="G2695">
        <v>-17.224085191764001</v>
      </c>
      <c r="H2695">
        <v>1.1215749477797801</v>
      </c>
      <c r="I2695">
        <v>-16.777296055067598</v>
      </c>
      <c r="J2695">
        <v>-0.69559098826154298</v>
      </c>
      <c r="K2695">
        <v>8.1817043455086402</v>
      </c>
      <c r="L2695">
        <v>8.3833733422955703</v>
      </c>
      <c r="M2695">
        <v>49.563032224624202</v>
      </c>
      <c r="N2695">
        <v>0.74903117255947205</v>
      </c>
      <c r="O2695">
        <v>59.313725490195999</v>
      </c>
      <c r="P2695">
        <v>29.936305732484001</v>
      </c>
    </row>
    <row r="2696" spans="1:17" hidden="1" x14ac:dyDescent="0.3">
      <c r="A2696" t="s">
        <v>5555</v>
      </c>
      <c r="B2696" t="s">
        <v>5556</v>
      </c>
      <c r="C2696" t="str">
        <f>IFERROR(VLOOKUP(Table1[[#This Row],[Ticker]],[1]!Table1[[Symbol]:[Industry]],2,FALSE),"-")</f>
        <v>-</v>
      </c>
      <c r="D2696" t="s">
        <v>613</v>
      </c>
      <c r="E2696">
        <v>120.9969</v>
      </c>
      <c r="F2696">
        <v>51.93</v>
      </c>
      <c r="G2696">
        <v>-9.0687307422919599</v>
      </c>
      <c r="H2696">
        <v>-3.6086784429250298</v>
      </c>
      <c r="I2696">
        <v>-7.2123721473602096</v>
      </c>
      <c r="J2696">
        <v>-1.0512124664237299</v>
      </c>
      <c r="K2696">
        <v>50.090739446410502</v>
      </c>
      <c r="L2696">
        <v>50.597203077502499</v>
      </c>
      <c r="M2696">
        <v>67.369939698893702</v>
      </c>
      <c r="N2696">
        <v>1.52165492537313</v>
      </c>
      <c r="O2696">
        <v>32.100905064509902</v>
      </c>
      <c r="P2696">
        <v>26.350364963503601</v>
      </c>
      <c r="Q2696">
        <v>-1.7650044563462999E-2</v>
      </c>
    </row>
    <row r="2697" spans="1:17" hidden="1" x14ac:dyDescent="0.3">
      <c r="A2697" t="s">
        <v>5557</v>
      </c>
      <c r="B2697" t="s">
        <v>5558</v>
      </c>
      <c r="C2697" t="str">
        <f>IFERROR(VLOOKUP(Table1[[#This Row],[Ticker]],[1]!Table1[[Symbol]:[Industry]],2,FALSE),"-")</f>
        <v>-</v>
      </c>
      <c r="D2697" t="s">
        <v>391</v>
      </c>
      <c r="E2697">
        <v>120.952299</v>
      </c>
      <c r="F2697">
        <v>93.18</v>
      </c>
      <c r="G2697">
        <v>618.88258147490205</v>
      </c>
      <c r="H2697">
        <v>15.5571020457926</v>
      </c>
      <c r="I2697">
        <v>635.191913566925</v>
      </c>
      <c r="J2697">
        <v>-6.1275795858943001</v>
      </c>
      <c r="K2697">
        <v>76.790837805393494</v>
      </c>
      <c r="M2697">
        <v>43.750243566270903</v>
      </c>
      <c r="N2697">
        <v>1.1066705448904399</v>
      </c>
      <c r="O2697">
        <v>8.3708950418544603</v>
      </c>
      <c r="P2697">
        <v>645.44000000000005</v>
      </c>
    </row>
    <row r="2698" spans="1:17" hidden="1" x14ac:dyDescent="0.3">
      <c r="A2698" t="s">
        <v>5559</v>
      </c>
      <c r="B2698" t="s">
        <v>5560</v>
      </c>
      <c r="C2698" t="str">
        <f>IFERROR(VLOOKUP(Table1[[#This Row],[Ticker]],[1]!Table1[[Symbol]:[Industry]],2,FALSE),"-")</f>
        <v>-</v>
      </c>
      <c r="D2698" t="s">
        <v>535</v>
      </c>
      <c r="E2698">
        <v>120.804970517</v>
      </c>
      <c r="F2698">
        <v>134.33000000000001</v>
      </c>
      <c r="G2698">
        <v>105.04602975076401</v>
      </c>
      <c r="H2698">
        <v>30.3163748039022</v>
      </c>
      <c r="I2698">
        <v>-15.582829209677699</v>
      </c>
      <c r="J2698">
        <v>12.878904694247201</v>
      </c>
      <c r="K2698">
        <v>110.645940896122</v>
      </c>
      <c r="L2698">
        <v>96.769585712160094</v>
      </c>
      <c r="M2698">
        <v>69.834144168966503</v>
      </c>
      <c r="N2698">
        <v>4.6595031644917198</v>
      </c>
      <c r="O2698">
        <v>22.8690538226755</v>
      </c>
      <c r="P2698">
        <v>153.213949104618</v>
      </c>
      <c r="Q2698">
        <v>7.5665364044031999E-2</v>
      </c>
    </row>
    <row r="2699" spans="1:17" hidden="1" x14ac:dyDescent="0.3">
      <c r="A2699" t="s">
        <v>5561</v>
      </c>
      <c r="B2699" t="s">
        <v>5562</v>
      </c>
      <c r="C2699" t="str">
        <f>IFERROR(VLOOKUP(Table1[[#This Row],[Ticker]],[1]!Table1[[Symbol]:[Industry]],2,FALSE),"-")</f>
        <v>-</v>
      </c>
      <c r="D2699" t="s">
        <v>302</v>
      </c>
      <c r="E2699">
        <v>120.34499921</v>
      </c>
      <c r="F2699">
        <v>36.74</v>
      </c>
      <c r="G2699">
        <v>-34.3616845225879</v>
      </c>
      <c r="H2699">
        <v>-19.298365365272101</v>
      </c>
      <c r="I2699">
        <v>-28.421805809466399</v>
      </c>
      <c r="J2699">
        <v>-8.5575940159087303</v>
      </c>
      <c r="K2699">
        <v>40.561676850559898</v>
      </c>
      <c r="L2699">
        <v>44.983343643891303</v>
      </c>
      <c r="M2699">
        <v>25.156804639096599</v>
      </c>
      <c r="N2699">
        <v>0.76909857887561695</v>
      </c>
      <c r="O2699">
        <v>98.421339139902003</v>
      </c>
      <c r="P2699">
        <v>6.3386396526772897</v>
      </c>
      <c r="Q2699">
        <v>-5.1703654719877999E-2</v>
      </c>
    </row>
    <row r="2700" spans="1:17" hidden="1" x14ac:dyDescent="0.3">
      <c r="A2700" t="s">
        <v>5563</v>
      </c>
      <c r="B2700" t="s">
        <v>5564</v>
      </c>
      <c r="C2700" t="str">
        <f>IFERROR(VLOOKUP(Table1[[#This Row],[Ticker]],[1]!Table1[[Symbol]:[Industry]],2,FALSE),"-")</f>
        <v>-</v>
      </c>
      <c r="D2700" t="s">
        <v>140</v>
      </c>
      <c r="E2700">
        <v>120.2552694</v>
      </c>
      <c r="F2700">
        <v>16.59</v>
      </c>
      <c r="G2700">
        <v>-5.7271199089284099</v>
      </c>
      <c r="H2700">
        <v>-0.55067299207377696</v>
      </c>
      <c r="I2700">
        <v>-16.0402499765157</v>
      </c>
      <c r="J2700">
        <v>-10.5949499184331</v>
      </c>
      <c r="K2700">
        <v>16.310524188139301</v>
      </c>
      <c r="L2700">
        <v>16.411444161619301</v>
      </c>
      <c r="M2700">
        <v>55.043528392823497</v>
      </c>
      <c r="N2700">
        <v>1.8669919149890299</v>
      </c>
      <c r="O2700">
        <v>39.541892706449602</v>
      </c>
      <c r="P2700">
        <v>31.1462450592885</v>
      </c>
      <c r="Q2700">
        <v>-5.2706390713490002E-2</v>
      </c>
    </row>
    <row r="2701" spans="1:17" hidden="1" x14ac:dyDescent="0.3">
      <c r="A2701" t="s">
        <v>5565</v>
      </c>
      <c r="B2701" t="s">
        <v>5566</v>
      </c>
      <c r="C2701" t="str">
        <f>IFERROR(VLOOKUP(Table1[[#This Row],[Ticker]],[1]!Table1[[Symbol]:[Industry]],2,FALSE),"-")</f>
        <v>-</v>
      </c>
      <c r="D2701" t="s">
        <v>119</v>
      </c>
      <c r="E2701">
        <v>120.254475</v>
      </c>
      <c r="F2701">
        <v>7.81</v>
      </c>
      <c r="G2701">
        <v>-69.963215626546599</v>
      </c>
      <c r="H2701">
        <v>-9.7821148583490292</v>
      </c>
      <c r="I2701">
        <v>-40.2032433837471</v>
      </c>
      <c r="J2701">
        <v>-3.9312078076585499</v>
      </c>
      <c r="K2701">
        <v>8.3845496913072797</v>
      </c>
      <c r="L2701">
        <v>10.3844885021355</v>
      </c>
      <c r="M2701">
        <v>33.070692656762198</v>
      </c>
      <c r="N2701">
        <v>0.33111551537182299</v>
      </c>
      <c r="O2701">
        <v>88.860435339308495</v>
      </c>
      <c r="P2701">
        <v>7.7241379310344804</v>
      </c>
      <c r="Q2701">
        <v>-6.0249619486990001E-2</v>
      </c>
    </row>
    <row r="2702" spans="1:17" hidden="1" x14ac:dyDescent="0.3">
      <c r="A2702" t="s">
        <v>5567</v>
      </c>
      <c r="B2702" t="s">
        <v>5568</v>
      </c>
      <c r="C2702" t="str">
        <f>IFERROR(VLOOKUP(Table1[[#This Row],[Ticker]],[1]!Table1[[Symbol]:[Industry]],2,FALSE),"-")</f>
        <v>-</v>
      </c>
      <c r="D2702" t="s">
        <v>391</v>
      </c>
      <c r="E2702">
        <v>120.17627</v>
      </c>
      <c r="F2702">
        <v>100</v>
      </c>
      <c r="G2702">
        <v>123.94358347891</v>
      </c>
      <c r="H2702">
        <v>-17.9475443387308</v>
      </c>
      <c r="I2702">
        <v>55.342243091681198</v>
      </c>
      <c r="J2702">
        <v>-9.1879743282974093</v>
      </c>
      <c r="K2702">
        <v>99.298388015349005</v>
      </c>
      <c r="L2702">
        <v>76.9680104387933</v>
      </c>
      <c r="M2702">
        <v>33.396074588980397</v>
      </c>
      <c r="N2702">
        <v>0.346258232690142</v>
      </c>
      <c r="O2702">
        <v>46.449999999999903</v>
      </c>
      <c r="P2702">
        <v>168.74496103198001</v>
      </c>
      <c r="Q2702">
        <v>0.12542581772274</v>
      </c>
    </row>
    <row r="2703" spans="1:17" hidden="1" x14ac:dyDescent="0.3">
      <c r="A2703" t="s">
        <v>5569</v>
      </c>
      <c r="B2703" t="s">
        <v>5570</v>
      </c>
      <c r="C2703" t="str">
        <f>IFERROR(VLOOKUP(Table1[[#This Row],[Ticker]],[1]!Table1[[Symbol]:[Industry]],2,FALSE),"-")</f>
        <v>-</v>
      </c>
      <c r="D2703" t="s">
        <v>302</v>
      </c>
      <c r="E2703">
        <v>119.9436</v>
      </c>
      <c r="F2703">
        <v>52.32</v>
      </c>
      <c r="G2703">
        <v>-13.1388189152989</v>
      </c>
      <c r="H2703">
        <v>0.34020112054355101</v>
      </c>
      <c r="I2703">
        <v>-12.872318705547899</v>
      </c>
      <c r="J2703">
        <v>-2.5830779659209799</v>
      </c>
      <c r="K2703">
        <v>50.8425778606127</v>
      </c>
      <c r="L2703">
        <v>52.327175232962603</v>
      </c>
      <c r="M2703">
        <v>61.152101978327799</v>
      </c>
      <c r="N2703">
        <v>1.44303370612166</v>
      </c>
      <c r="O2703">
        <v>41.246177370030601</v>
      </c>
      <c r="P2703">
        <v>27.299270072992599</v>
      </c>
      <c r="Q2703">
        <v>1.7313661851139001E-2</v>
      </c>
    </row>
    <row r="2704" spans="1:17" hidden="1" x14ac:dyDescent="0.3">
      <c r="A2704" t="s">
        <v>5571</v>
      </c>
      <c r="B2704" t="s">
        <v>5572</v>
      </c>
      <c r="C2704" t="str">
        <f>IFERROR(VLOOKUP(Table1[[#This Row],[Ticker]],[1]!Table1[[Symbol]:[Industry]],2,FALSE),"-")</f>
        <v>-</v>
      </c>
      <c r="E2704">
        <v>119.9331435</v>
      </c>
      <c r="F2704">
        <v>60.95</v>
      </c>
      <c r="G2704">
        <v>-67.804767667183299</v>
      </c>
      <c r="H2704">
        <v>-13.2190035318715</v>
      </c>
      <c r="I2704">
        <v>-36.876231371078497</v>
      </c>
      <c r="J2704">
        <v>-4.6718959893656304</v>
      </c>
      <c r="K2704">
        <v>67.497564242512595</v>
      </c>
      <c r="L2704">
        <v>88.007896034326805</v>
      </c>
      <c r="M2704">
        <v>47.0396856018751</v>
      </c>
      <c r="N2704">
        <v>1.91392659627953</v>
      </c>
      <c r="O2704">
        <v>139.13043478260801</v>
      </c>
      <c r="P2704">
        <v>9.8198198198198305</v>
      </c>
    </row>
    <row r="2705" spans="1:17" hidden="1" x14ac:dyDescent="0.3">
      <c r="A2705" t="s">
        <v>5573</v>
      </c>
      <c r="B2705" t="s">
        <v>5574</v>
      </c>
      <c r="C2705" t="str">
        <f>IFERROR(VLOOKUP(Table1[[#This Row],[Ticker]],[1]!Table1[[Symbol]:[Industry]],2,FALSE),"-")</f>
        <v>-</v>
      </c>
      <c r="D2705" t="s">
        <v>275</v>
      </c>
      <c r="E2705">
        <v>119.891032323</v>
      </c>
      <c r="F2705">
        <v>63.97</v>
      </c>
      <c r="G2705">
        <v>-27.008710152859599</v>
      </c>
      <c r="H2705">
        <v>-5.9051278100014004</v>
      </c>
      <c r="I2705">
        <v>-3.0956576223542398</v>
      </c>
      <c r="J2705">
        <v>-11.7412726260212</v>
      </c>
      <c r="K2705">
        <v>67.178361778894697</v>
      </c>
      <c r="L2705">
        <v>63.184234162198599</v>
      </c>
      <c r="M2705">
        <v>36.160252480963699</v>
      </c>
      <c r="N2705">
        <v>0.81239716918287697</v>
      </c>
      <c r="O2705">
        <v>68.735344692824697</v>
      </c>
      <c r="P2705">
        <v>45.386363636363598</v>
      </c>
      <c r="Q2705">
        <v>-4.5618472726889998E-3</v>
      </c>
    </row>
    <row r="2706" spans="1:17" hidden="1" x14ac:dyDescent="0.3">
      <c r="A2706" t="s">
        <v>5575</v>
      </c>
      <c r="B2706" t="s">
        <v>5576</v>
      </c>
      <c r="C2706" t="str">
        <f>IFERROR(VLOOKUP(Table1[[#This Row],[Ticker]],[1]!Table1[[Symbol]:[Industry]],2,FALSE),"-")</f>
        <v>-</v>
      </c>
      <c r="D2706" t="s">
        <v>391</v>
      </c>
      <c r="E2706">
        <v>119.644866576</v>
      </c>
      <c r="F2706">
        <v>24.96</v>
      </c>
      <c r="G2706">
        <v>155.47647977998699</v>
      </c>
      <c r="H2706">
        <v>12.004599027525099</v>
      </c>
      <c r="I2706">
        <v>92.678742835218102</v>
      </c>
      <c r="J2706">
        <v>8.1768439599085507</v>
      </c>
      <c r="K2706">
        <v>19.160208385010499</v>
      </c>
      <c r="L2706">
        <v>14.019021747056099</v>
      </c>
      <c r="M2706">
        <v>86.789383344197702</v>
      </c>
      <c r="N2706">
        <v>6.1520829495816998E-2</v>
      </c>
      <c r="O2706">
        <v>0</v>
      </c>
      <c r="P2706">
        <v>202.54545454545399</v>
      </c>
      <c r="Q2706">
        <v>0.143090306900308</v>
      </c>
    </row>
    <row r="2707" spans="1:17" hidden="1" x14ac:dyDescent="0.3">
      <c r="A2707" t="s">
        <v>5577</v>
      </c>
      <c r="B2707" t="s">
        <v>5578</v>
      </c>
      <c r="C2707" t="str">
        <f>IFERROR(VLOOKUP(Table1[[#This Row],[Ticker]],[1]!Table1[[Symbol]:[Industry]],2,FALSE),"-")</f>
        <v>-</v>
      </c>
      <c r="D2707" t="s">
        <v>391</v>
      </c>
      <c r="E2707">
        <v>119.446744008</v>
      </c>
      <c r="F2707">
        <v>5.36</v>
      </c>
      <c r="G2707">
        <v>22.3376090992119</v>
      </c>
      <c r="H2707">
        <v>-17.989688048782</v>
      </c>
      <c r="I2707">
        <v>8.0742093726650008</v>
      </c>
      <c r="J2707">
        <v>-4.5273302687665797</v>
      </c>
      <c r="K2707">
        <v>5.4651676822935702</v>
      </c>
      <c r="L2707">
        <v>5.2653309379170903</v>
      </c>
      <c r="M2707">
        <v>39.7373675099292</v>
      </c>
      <c r="N2707">
        <v>0.98805434227118105</v>
      </c>
      <c r="O2707">
        <v>76.865671641790996</v>
      </c>
      <c r="P2707">
        <v>67.5</v>
      </c>
      <c r="Q2707">
        <v>8.4654917738317001E-2</v>
      </c>
    </row>
    <row r="2708" spans="1:17" hidden="1" x14ac:dyDescent="0.3">
      <c r="A2708" t="s">
        <v>5579</v>
      </c>
      <c r="B2708" t="s">
        <v>5580</v>
      </c>
      <c r="C2708" t="str">
        <f>IFERROR(VLOOKUP(Table1[[#This Row],[Ticker]],[1]!Table1[[Symbol]:[Industry]],2,FALSE),"-")</f>
        <v>-</v>
      </c>
      <c r="E2708">
        <v>118.8342415</v>
      </c>
      <c r="F2708">
        <v>33.49</v>
      </c>
      <c r="G2708">
        <v>-53.339228756841997</v>
      </c>
      <c r="H2708">
        <v>-6.4183517921469502</v>
      </c>
      <c r="I2708">
        <v>-5.5918364330744996</v>
      </c>
      <c r="J2708">
        <v>-3.6822693405840599</v>
      </c>
      <c r="K2708">
        <v>35.257027479563902</v>
      </c>
      <c r="L2708">
        <v>34.220806610077602</v>
      </c>
      <c r="M2708">
        <v>31.8608302240618</v>
      </c>
      <c r="N2708">
        <v>0.42219807454008101</v>
      </c>
      <c r="O2708">
        <v>56.076440728575598</v>
      </c>
      <c r="P2708">
        <v>33.852917665867302</v>
      </c>
      <c r="Q2708">
        <v>9.1954499808385007E-2</v>
      </c>
    </row>
    <row r="2709" spans="1:17" hidden="1" x14ac:dyDescent="0.3">
      <c r="A2709" t="s">
        <v>5581</v>
      </c>
      <c r="B2709" t="s">
        <v>5582</v>
      </c>
      <c r="C2709" t="str">
        <f>IFERROR(VLOOKUP(Table1[[#This Row],[Ticker]],[1]!Table1[[Symbol]:[Industry]],2,FALSE),"-")</f>
        <v>-</v>
      </c>
      <c r="D2709" t="s">
        <v>535</v>
      </c>
      <c r="E2709">
        <v>118.68011249</v>
      </c>
      <c r="F2709">
        <v>169.1</v>
      </c>
      <c r="G2709">
        <v>51.536315018873097</v>
      </c>
      <c r="H2709">
        <v>-13.205540681902701</v>
      </c>
      <c r="I2709">
        <v>34.3436194241294</v>
      </c>
      <c r="J2709">
        <v>-6.2141603322075802</v>
      </c>
      <c r="K2709">
        <v>170.400292016615</v>
      </c>
      <c r="L2709">
        <v>150.25582197535499</v>
      </c>
      <c r="M2709">
        <v>46.344636534465799</v>
      </c>
      <c r="N2709">
        <v>0.37334642188927197</v>
      </c>
      <c r="O2709">
        <v>30.10053222945</v>
      </c>
      <c r="P2709">
        <v>87.472283813747197</v>
      </c>
      <c r="Q2709">
        <v>7.2384246284495996E-2</v>
      </c>
    </row>
    <row r="2710" spans="1:17" hidden="1" x14ac:dyDescent="0.3">
      <c r="A2710" t="s">
        <v>5583</v>
      </c>
      <c r="B2710" t="s">
        <v>5584</v>
      </c>
      <c r="C2710" t="str">
        <f>IFERROR(VLOOKUP(Table1[[#This Row],[Ticker]],[1]!Table1[[Symbol]:[Industry]],2,FALSE),"-")</f>
        <v>-</v>
      </c>
      <c r="E2710">
        <v>118.43</v>
      </c>
      <c r="F2710">
        <v>18.22</v>
      </c>
      <c r="G2710">
        <v>36.558069388958103</v>
      </c>
      <c r="H2710">
        <v>20.852443422490602</v>
      </c>
      <c r="I2710">
        <v>-5.2336772111725001</v>
      </c>
      <c r="J2710">
        <v>8.1406583490102999</v>
      </c>
      <c r="K2710">
        <v>15.237549532919999</v>
      </c>
      <c r="L2710">
        <v>17.434035326643201</v>
      </c>
      <c r="M2710">
        <v>94.754773358326204</v>
      </c>
      <c r="N2710">
        <v>1.5005969530114101</v>
      </c>
      <c r="O2710">
        <v>8.5620197585071391</v>
      </c>
      <c r="P2710">
        <v>80.217606330365896</v>
      </c>
      <c r="Q2710">
        <v>6.3304295436792002E-2</v>
      </c>
    </row>
    <row r="2711" spans="1:17" hidden="1" x14ac:dyDescent="0.3">
      <c r="A2711" t="s">
        <v>5585</v>
      </c>
      <c r="B2711" t="s">
        <v>5586</v>
      </c>
      <c r="C2711" t="str">
        <f>IFERROR(VLOOKUP(Table1[[#This Row],[Ticker]],[1]!Table1[[Symbol]:[Industry]],2,FALSE),"-")</f>
        <v>-</v>
      </c>
      <c r="D2711" t="s">
        <v>92</v>
      </c>
      <c r="E2711">
        <v>118.29052021</v>
      </c>
      <c r="F2711">
        <v>55.91</v>
      </c>
      <c r="G2711">
        <v>-24.884387064831799</v>
      </c>
      <c r="H2711">
        <v>-24.904066077861199</v>
      </c>
      <c r="I2711">
        <v>-0.87797688690862496</v>
      </c>
      <c r="J2711">
        <v>-7.1561071417377597</v>
      </c>
      <c r="K2711">
        <v>62.471075740501199</v>
      </c>
      <c r="L2711">
        <v>61.031546781037903</v>
      </c>
      <c r="M2711">
        <v>37.2359572271071</v>
      </c>
      <c r="N2711">
        <v>1.3370017526506599</v>
      </c>
      <c r="O2711">
        <v>83.258808799856894</v>
      </c>
      <c r="P2711">
        <v>33.755980861243998</v>
      </c>
      <c r="Q2711">
        <v>5.1146625631224997E-2</v>
      </c>
    </row>
    <row r="2712" spans="1:17" hidden="1" x14ac:dyDescent="0.3">
      <c r="A2712" t="s">
        <v>5587</v>
      </c>
      <c r="B2712" t="s">
        <v>5588</v>
      </c>
      <c r="C2712" t="str">
        <f>IFERROR(VLOOKUP(Table1[[#This Row],[Ticker]],[1]!Table1[[Symbol]:[Industry]],2,FALSE),"-")</f>
        <v>-</v>
      </c>
      <c r="D2712" t="s">
        <v>218</v>
      </c>
      <c r="E2712">
        <v>118.03859688</v>
      </c>
      <c r="F2712">
        <v>116.43</v>
      </c>
      <c r="G2712">
        <v>189.82845104012</v>
      </c>
      <c r="H2712">
        <v>28.148210482003801</v>
      </c>
      <c r="I2712">
        <v>11.286360331017301</v>
      </c>
      <c r="J2712">
        <v>0.745059851962521</v>
      </c>
      <c r="K2712">
        <v>98.710257742907999</v>
      </c>
      <c r="L2712">
        <v>77.685430753596606</v>
      </c>
      <c r="M2712">
        <v>59.336295781575402</v>
      </c>
      <c r="N2712">
        <v>0.99222870238137995</v>
      </c>
      <c r="O2712">
        <v>7.4379455466803996</v>
      </c>
      <c r="P2712">
        <v>249.11544227886</v>
      </c>
      <c r="Q2712">
        <v>0.135358045018446</v>
      </c>
    </row>
    <row r="2713" spans="1:17" hidden="1" x14ac:dyDescent="0.3">
      <c r="A2713" t="s">
        <v>5589</v>
      </c>
      <c r="B2713" t="s">
        <v>5590</v>
      </c>
      <c r="C2713" t="str">
        <f>IFERROR(VLOOKUP(Table1[[#This Row],[Ticker]],[1]!Table1[[Symbol]:[Industry]],2,FALSE),"-")</f>
        <v>-</v>
      </c>
      <c r="D2713" t="s">
        <v>197</v>
      </c>
      <c r="E2713">
        <v>117.92766888499899</v>
      </c>
      <c r="F2713">
        <v>141.55000000000001</v>
      </c>
      <c r="G2713">
        <v>130.899838659333</v>
      </c>
      <c r="H2713">
        <v>-6.4015702375950099</v>
      </c>
      <c r="I2713">
        <v>27.9168720832749</v>
      </c>
      <c r="J2713">
        <v>-3.4354953007479798</v>
      </c>
      <c r="K2713">
        <v>131.10643688216501</v>
      </c>
      <c r="L2713">
        <v>105.40454347467499</v>
      </c>
      <c r="M2713">
        <v>45.854360270769199</v>
      </c>
      <c r="N2713">
        <v>0.71814323718905104</v>
      </c>
      <c r="O2713">
        <v>12.4337689862239</v>
      </c>
      <c r="P2713">
        <v>166.82375117813299</v>
      </c>
      <c r="Q2713">
        <v>0.21832850228700099</v>
      </c>
    </row>
    <row r="2714" spans="1:17" hidden="1" x14ac:dyDescent="0.3">
      <c r="A2714" t="s">
        <v>5591</v>
      </c>
      <c r="B2714" t="s">
        <v>5592</v>
      </c>
      <c r="C2714" t="str">
        <f>IFERROR(VLOOKUP(Table1[[#This Row],[Ticker]],[1]!Table1[[Symbol]:[Industry]],2,FALSE),"-")</f>
        <v>-</v>
      </c>
      <c r="D2714" t="s">
        <v>40</v>
      </c>
      <c r="E2714">
        <v>117.74489375</v>
      </c>
      <c r="F2714">
        <v>444.95</v>
      </c>
      <c r="G2714">
        <v>106.522728148553</v>
      </c>
      <c r="H2714">
        <v>-1.61986043784731</v>
      </c>
      <c r="I2714">
        <v>16.337973310879899</v>
      </c>
      <c r="J2714">
        <v>-3.8688893033471499</v>
      </c>
      <c r="K2714">
        <v>426.42191536048</v>
      </c>
      <c r="L2714">
        <v>378.15301539089199</v>
      </c>
      <c r="M2714">
        <v>53.365420518055203</v>
      </c>
      <c r="N2714">
        <v>1.2414467159865199</v>
      </c>
      <c r="O2714">
        <v>18.1593437464883</v>
      </c>
      <c r="P2714">
        <v>162.19799646434799</v>
      </c>
      <c r="Q2714">
        <v>8.2764078793275006E-2</v>
      </c>
    </row>
    <row r="2715" spans="1:17" hidden="1" x14ac:dyDescent="0.3">
      <c r="A2715" t="s">
        <v>5593</v>
      </c>
      <c r="B2715" t="s">
        <v>5594</v>
      </c>
      <c r="C2715" t="str">
        <f>IFERROR(VLOOKUP(Table1[[#This Row],[Ticker]],[1]!Table1[[Symbol]:[Industry]],2,FALSE),"-")</f>
        <v>-</v>
      </c>
      <c r="D2715" t="s">
        <v>542</v>
      </c>
      <c r="E2715">
        <v>117.483288</v>
      </c>
      <c r="F2715">
        <v>101.77</v>
      </c>
      <c r="G2715">
        <v>-8.2202092227717998</v>
      </c>
      <c r="H2715">
        <v>2.1535364130572998</v>
      </c>
      <c r="I2715">
        <v>-15.1092624637373</v>
      </c>
      <c r="J2715">
        <v>-3.3842257255130401</v>
      </c>
      <c r="K2715">
        <v>104.98629774416401</v>
      </c>
      <c r="L2715">
        <v>103.221487138965</v>
      </c>
      <c r="M2715">
        <v>44.530769726043403</v>
      </c>
      <c r="N2715">
        <v>0.496224184066066</v>
      </c>
      <c r="O2715">
        <v>31.1290164095509</v>
      </c>
      <c r="P2715">
        <v>25.6419753086419</v>
      </c>
      <c r="Q2715">
        <v>-4.8649681721080001E-2</v>
      </c>
    </row>
    <row r="2716" spans="1:17" hidden="1" x14ac:dyDescent="0.3">
      <c r="A2716" t="s">
        <v>5595</v>
      </c>
      <c r="B2716" t="s">
        <v>5596</v>
      </c>
      <c r="C2716" t="str">
        <f>IFERROR(VLOOKUP(Table1[[#This Row],[Ticker]],[1]!Table1[[Symbol]:[Industry]],2,FALSE),"-")</f>
        <v>-</v>
      </c>
      <c r="D2716" t="s">
        <v>998</v>
      </c>
      <c r="E2716">
        <v>117.45756</v>
      </c>
      <c r="F2716">
        <v>197.74</v>
      </c>
      <c r="G2716">
        <v>65.236955868695006</v>
      </c>
      <c r="H2716">
        <v>-3.6271430009381498</v>
      </c>
      <c r="I2716">
        <v>-8.5561347745504506</v>
      </c>
      <c r="J2716">
        <v>-8.1251264834411892</v>
      </c>
      <c r="K2716">
        <v>196.51025031186299</v>
      </c>
      <c r="L2716">
        <v>187.15476557866299</v>
      </c>
      <c r="M2716">
        <v>52.2389383392319</v>
      </c>
      <c r="N2716">
        <v>0.80365474232343304</v>
      </c>
      <c r="O2716">
        <v>32.2443612824921</v>
      </c>
      <c r="P2716">
        <v>101.775510204081</v>
      </c>
      <c r="Q2716">
        <v>0.120700249903996</v>
      </c>
    </row>
    <row r="2717" spans="1:17" hidden="1" x14ac:dyDescent="0.3">
      <c r="A2717" t="s">
        <v>5597</v>
      </c>
      <c r="B2717" t="s">
        <v>5598</v>
      </c>
      <c r="C2717" t="str">
        <f>IFERROR(VLOOKUP(Table1[[#This Row],[Ticker]],[1]!Table1[[Symbol]:[Industry]],2,FALSE),"-")</f>
        <v>-</v>
      </c>
      <c r="D2717" t="s">
        <v>391</v>
      </c>
      <c r="E2717">
        <v>117.44352795</v>
      </c>
      <c r="F2717">
        <v>117.35</v>
      </c>
      <c r="G2717">
        <v>-73.827694867492298</v>
      </c>
      <c r="H2717">
        <v>-27.904066077861199</v>
      </c>
      <c r="I2717">
        <v>-2.5381277364246699</v>
      </c>
      <c r="J2717">
        <v>-1.86403225851719</v>
      </c>
      <c r="K2717">
        <v>128.58018346212501</v>
      </c>
      <c r="L2717">
        <v>127.56272362188</v>
      </c>
      <c r="M2717">
        <v>33.636599849054797</v>
      </c>
      <c r="N2717">
        <v>0.85555322619254703</v>
      </c>
      <c r="O2717">
        <v>100.25564550489899</v>
      </c>
      <c r="P2717">
        <v>27.8322440087146</v>
      </c>
      <c r="Q2717">
        <v>9.2785949592943007E-2</v>
      </c>
    </row>
    <row r="2718" spans="1:17" hidden="1" x14ac:dyDescent="0.3">
      <c r="A2718" t="s">
        <v>5599</v>
      </c>
      <c r="B2718" t="s">
        <v>5600</v>
      </c>
      <c r="C2718" t="str">
        <f>IFERROR(VLOOKUP(Table1[[#This Row],[Ticker]],[1]!Table1[[Symbol]:[Industry]],2,FALSE),"-")</f>
        <v>-</v>
      </c>
      <c r="E2718">
        <v>117.27216522000001</v>
      </c>
      <c r="F2718">
        <v>116.86</v>
      </c>
      <c r="G2718">
        <v>238.32601194950701</v>
      </c>
      <c r="H2718">
        <v>18.1609494020149</v>
      </c>
      <c r="I2718">
        <v>153.84230904715099</v>
      </c>
      <c r="J2718">
        <v>1.0596179318541299</v>
      </c>
      <c r="K2718">
        <v>88.388881232157203</v>
      </c>
      <c r="L2718">
        <v>61.647604276987401</v>
      </c>
      <c r="M2718">
        <v>72.327443816644802</v>
      </c>
      <c r="N2718">
        <v>1.1161231884057901</v>
      </c>
      <c r="O2718">
        <v>1.5317473900393599</v>
      </c>
      <c r="P2718">
        <v>697.67918088737099</v>
      </c>
    </row>
    <row r="2719" spans="1:17" hidden="1" x14ac:dyDescent="0.3">
      <c r="A2719" t="s">
        <v>5601</v>
      </c>
      <c r="B2719" t="s">
        <v>5602</v>
      </c>
      <c r="C2719" t="str">
        <f>IFERROR(VLOOKUP(Table1[[#This Row],[Ticker]],[1]!Table1[[Symbol]:[Industry]],2,FALSE),"-")</f>
        <v>-</v>
      </c>
      <c r="D2719" t="s">
        <v>275</v>
      </c>
      <c r="E2719">
        <v>117.24970854</v>
      </c>
      <c r="F2719">
        <v>56.38</v>
      </c>
      <c r="G2719">
        <v>-56.6070463166606</v>
      </c>
      <c r="H2719">
        <v>-7.4442862302744404</v>
      </c>
      <c r="I2719">
        <v>-42.524362709350697</v>
      </c>
      <c r="J2719">
        <v>-10.6735480142156</v>
      </c>
      <c r="K2719">
        <v>60.508971527970502</v>
      </c>
      <c r="L2719">
        <v>69.470597680662905</v>
      </c>
      <c r="M2719">
        <v>32.773784324832</v>
      </c>
      <c r="N2719">
        <v>1.9930692938643599</v>
      </c>
      <c r="O2719">
        <v>96.8783256473927</v>
      </c>
      <c r="P2719">
        <v>16.247422680412299</v>
      </c>
      <c r="Q2719">
        <v>-4.6968915415899999E-4</v>
      </c>
    </row>
    <row r="2720" spans="1:17" hidden="1" x14ac:dyDescent="0.3">
      <c r="A2720" t="s">
        <v>5603</v>
      </c>
      <c r="B2720" t="s">
        <v>5604</v>
      </c>
      <c r="C2720" t="str">
        <f>IFERROR(VLOOKUP(Table1[[#This Row],[Ticker]],[1]!Table1[[Symbol]:[Industry]],2,FALSE),"-")</f>
        <v>-</v>
      </c>
      <c r="D2720" t="s">
        <v>62</v>
      </c>
      <c r="E2720">
        <v>117.1532832</v>
      </c>
      <c r="F2720">
        <v>102</v>
      </c>
      <c r="G2720">
        <v>45.739878772199901</v>
      </c>
      <c r="H2720">
        <v>-10.555843653066299</v>
      </c>
      <c r="I2720">
        <v>8.6884807311045904</v>
      </c>
      <c r="J2720">
        <v>-7.92285523438429</v>
      </c>
      <c r="K2720">
        <v>109.326441833866</v>
      </c>
      <c r="L2720">
        <v>100.84875371430201</v>
      </c>
      <c r="M2720">
        <v>37.355338795499897</v>
      </c>
      <c r="N2720">
        <v>0.50197011172086803</v>
      </c>
      <c r="O2720">
        <v>64.607843137254903</v>
      </c>
      <c r="P2720">
        <v>85.454545454545396</v>
      </c>
      <c r="Q2720">
        <v>0.108777495878021</v>
      </c>
    </row>
    <row r="2721" spans="1:17" hidden="1" x14ac:dyDescent="0.3">
      <c r="A2721" t="s">
        <v>5605</v>
      </c>
      <c r="B2721" t="s">
        <v>5606</v>
      </c>
      <c r="C2721" t="str">
        <f>IFERROR(VLOOKUP(Table1[[#This Row],[Ticker]],[1]!Table1[[Symbol]:[Industry]],2,FALSE),"-")</f>
        <v>-</v>
      </c>
      <c r="D2721" t="s">
        <v>62</v>
      </c>
      <c r="E2721">
        <v>116.99565047999999</v>
      </c>
      <c r="F2721">
        <v>21.6</v>
      </c>
      <c r="G2721">
        <v>58.850306796791003</v>
      </c>
      <c r="H2721">
        <v>-9.9701453730154093</v>
      </c>
      <c r="I2721">
        <v>5.8809458249900004</v>
      </c>
      <c r="J2721">
        <v>-5.0959115542262596</v>
      </c>
      <c r="K2721">
        <v>21.458121502327199</v>
      </c>
      <c r="L2721">
        <v>18.959972520586401</v>
      </c>
      <c r="M2721">
        <v>52.876022138034301</v>
      </c>
      <c r="N2721">
        <v>0.20791864967756599</v>
      </c>
      <c r="O2721">
        <v>44.4444444444444</v>
      </c>
      <c r="P2721">
        <v>99.078341013824897</v>
      </c>
      <c r="Q2721">
        <v>0.120312783816392</v>
      </c>
    </row>
    <row r="2722" spans="1:17" hidden="1" x14ac:dyDescent="0.3">
      <c r="A2722" t="s">
        <v>5607</v>
      </c>
      <c r="B2722" t="s">
        <v>5608</v>
      </c>
      <c r="C2722" t="str">
        <f>IFERROR(VLOOKUP(Table1[[#This Row],[Ticker]],[1]!Table1[[Symbol]:[Industry]],2,FALSE),"-")</f>
        <v>-</v>
      </c>
      <c r="D2722" t="s">
        <v>324</v>
      </c>
      <c r="E2722">
        <v>116.559907</v>
      </c>
      <c r="F2722">
        <v>115.55</v>
      </c>
      <c r="G2722">
        <v>-37.604377724481502</v>
      </c>
      <c r="H2722">
        <v>-13.3549923687559</v>
      </c>
      <c r="I2722">
        <v>-8.3521428704642808</v>
      </c>
      <c r="J2722">
        <v>-4.4976724404278698</v>
      </c>
      <c r="K2722">
        <v>121.440854533852</v>
      </c>
      <c r="L2722">
        <v>122.30899211155401</v>
      </c>
      <c r="M2722">
        <v>40.788183980794898</v>
      </c>
      <c r="N2722">
        <v>0.30762893731077201</v>
      </c>
      <c r="O2722">
        <v>47.858070099523999</v>
      </c>
      <c r="P2722">
        <v>22.9255319148936</v>
      </c>
      <c r="Q2722">
        <v>0.168775752741218</v>
      </c>
    </row>
    <row r="2723" spans="1:17" hidden="1" x14ac:dyDescent="0.3">
      <c r="A2723" t="s">
        <v>5609</v>
      </c>
      <c r="B2723" t="s">
        <v>5610</v>
      </c>
      <c r="C2723" t="str">
        <f>IFERROR(VLOOKUP(Table1[[#This Row],[Ticker]],[1]!Table1[[Symbol]:[Industry]],2,FALSE),"-")</f>
        <v>-</v>
      </c>
      <c r="D2723" t="s">
        <v>445</v>
      </c>
      <c r="E2723">
        <v>116.344088</v>
      </c>
      <c r="F2723">
        <v>232.4</v>
      </c>
      <c r="G2723">
        <v>164.670651650341</v>
      </c>
      <c r="H2723">
        <v>27.341401146685399</v>
      </c>
      <c r="I2723">
        <v>78.771840366437402</v>
      </c>
      <c r="J2723">
        <v>-0.25482799431209302</v>
      </c>
      <c r="K2723">
        <v>179.12156182765199</v>
      </c>
      <c r="L2723">
        <v>141.58123709343599</v>
      </c>
      <c r="M2723">
        <v>63.1032459225925</v>
      </c>
      <c r="N2723">
        <v>2.5303250849102299</v>
      </c>
      <c r="O2723">
        <v>8.2831325301204703</v>
      </c>
      <c r="P2723">
        <v>191.22807017543801</v>
      </c>
      <c r="Q2723">
        <v>0.119526920551442</v>
      </c>
    </row>
    <row r="2724" spans="1:17" hidden="1" x14ac:dyDescent="0.3">
      <c r="A2724" t="s">
        <v>5611</v>
      </c>
      <c r="B2724" t="s">
        <v>5612</v>
      </c>
      <c r="C2724" t="str">
        <f>IFERROR(VLOOKUP(Table1[[#This Row],[Ticker]],[1]!Table1[[Symbol]:[Industry]],2,FALSE),"-")</f>
        <v>-</v>
      </c>
      <c r="E2724">
        <v>116.227889375</v>
      </c>
      <c r="F2724">
        <v>101.99</v>
      </c>
      <c r="G2724">
        <v>-0.64383827818380701</v>
      </c>
      <c r="H2724">
        <v>-2.3098418977339801</v>
      </c>
      <c r="I2724">
        <v>-33.070636565499697</v>
      </c>
      <c r="J2724">
        <v>-2.3584598167745301</v>
      </c>
      <c r="K2724">
        <v>104.35630635202099</v>
      </c>
      <c r="L2724">
        <v>98.901580500791894</v>
      </c>
      <c r="M2724">
        <v>55.628579933207597</v>
      </c>
      <c r="N2724">
        <v>1.02857726929882</v>
      </c>
      <c r="O2724">
        <v>42.5139719580351</v>
      </c>
      <c r="P2724">
        <v>42.943237561317403</v>
      </c>
    </row>
    <row r="2725" spans="1:17" hidden="1" x14ac:dyDescent="0.3">
      <c r="A2725" t="s">
        <v>5613</v>
      </c>
      <c r="B2725" t="s">
        <v>5614</v>
      </c>
      <c r="C2725" t="str">
        <f>IFERROR(VLOOKUP(Table1[[#This Row],[Ticker]],[1]!Table1[[Symbol]:[Industry]],2,FALSE),"-")</f>
        <v>-</v>
      </c>
      <c r="E2725">
        <v>116.181</v>
      </c>
      <c r="F2725">
        <v>215.15</v>
      </c>
      <c r="G2725">
        <v>52.808984142680799</v>
      </c>
      <c r="H2725">
        <v>19.430879508595801</v>
      </c>
      <c r="I2725">
        <v>69.118316234703698</v>
      </c>
      <c r="J2725">
        <v>25.9628574951969</v>
      </c>
      <c r="K2725">
        <v>153.70423561548</v>
      </c>
      <c r="M2725">
        <v>90.102778923238006</v>
      </c>
      <c r="N2725">
        <v>1.63538873994638</v>
      </c>
      <c r="O2725">
        <v>6.5303276783639204</v>
      </c>
      <c r="P2725">
        <v>90.735815602836894</v>
      </c>
    </row>
    <row r="2726" spans="1:17" hidden="1" x14ac:dyDescent="0.3">
      <c r="A2726" t="s">
        <v>5615</v>
      </c>
      <c r="B2726" t="s">
        <v>5616</v>
      </c>
      <c r="C2726" t="str">
        <f>IFERROR(VLOOKUP(Table1[[#This Row],[Ticker]],[1]!Table1[[Symbol]:[Industry]],2,FALSE),"-")</f>
        <v>-</v>
      </c>
      <c r="D2726" t="s">
        <v>1514</v>
      </c>
      <c r="E2726">
        <v>115.973694483999</v>
      </c>
      <c r="F2726">
        <v>27.41</v>
      </c>
      <c r="G2726">
        <v>25.298537153572902</v>
      </c>
      <c r="H2726">
        <v>13.664166584331101</v>
      </c>
      <c r="I2726">
        <v>19.965690289015701</v>
      </c>
      <c r="J2726">
        <v>-0.24490670322142</v>
      </c>
      <c r="K2726">
        <v>23.259814927840399</v>
      </c>
      <c r="L2726">
        <v>22.0426970330895</v>
      </c>
      <c r="M2726">
        <v>79.519534376114294</v>
      </c>
      <c r="N2726">
        <v>2.14772639997727</v>
      </c>
      <c r="O2726">
        <v>26.413717621305999</v>
      </c>
      <c r="P2726">
        <v>82.126245847175994</v>
      </c>
      <c r="Q2726">
        <v>6.8314802044984996E-2</v>
      </c>
    </row>
    <row r="2727" spans="1:17" hidden="1" x14ac:dyDescent="0.3">
      <c r="A2727" t="s">
        <v>5617</v>
      </c>
      <c r="B2727" t="s">
        <v>5618</v>
      </c>
      <c r="C2727" t="str">
        <f>IFERROR(VLOOKUP(Table1[[#This Row],[Ticker]],[1]!Table1[[Symbol]:[Industry]],2,FALSE),"-")</f>
        <v>-</v>
      </c>
      <c r="D2727" t="s">
        <v>62</v>
      </c>
      <c r="E2727">
        <v>115.934267046</v>
      </c>
      <c r="F2727">
        <v>23.14</v>
      </c>
      <c r="G2727">
        <v>-16.628677432460801</v>
      </c>
      <c r="H2727">
        <v>-4.0761793676215801</v>
      </c>
      <c r="I2727">
        <v>-34.996053912749304</v>
      </c>
      <c r="J2727">
        <v>-1.8210625508430001</v>
      </c>
      <c r="K2727">
        <v>23.604207188493501</v>
      </c>
      <c r="L2727">
        <v>26.1558743684025</v>
      </c>
      <c r="M2727">
        <v>54.222502216884799</v>
      </c>
      <c r="N2727">
        <v>0.63385358971954298</v>
      </c>
      <c r="O2727">
        <v>78.046672428694905</v>
      </c>
      <c r="P2727">
        <v>21.789473684210499</v>
      </c>
      <c r="Q2727">
        <v>-0.116663467719255</v>
      </c>
    </row>
    <row r="2728" spans="1:17" hidden="1" x14ac:dyDescent="0.3">
      <c r="A2728" t="s">
        <v>5619</v>
      </c>
      <c r="B2728" t="s">
        <v>5620</v>
      </c>
      <c r="C2728" t="str">
        <f>IFERROR(VLOOKUP(Table1[[#This Row],[Ticker]],[1]!Table1[[Symbol]:[Industry]],2,FALSE),"-")</f>
        <v>-</v>
      </c>
      <c r="D2728" t="s">
        <v>998</v>
      </c>
      <c r="E2728">
        <v>115.83361940499999</v>
      </c>
      <c r="F2728">
        <v>41.39</v>
      </c>
      <c r="G2728">
        <v>-18.630430259126001</v>
      </c>
      <c r="H2728">
        <v>-6.9552299405023996</v>
      </c>
      <c r="I2728">
        <v>2.6234706980953799</v>
      </c>
      <c r="J2728">
        <v>-6.4472629055776096</v>
      </c>
      <c r="K2728">
        <v>41.842192188706001</v>
      </c>
      <c r="L2728">
        <v>41.210819909586199</v>
      </c>
      <c r="M2728">
        <v>41.7952031913726</v>
      </c>
      <c r="N2728">
        <v>1.46023150897855</v>
      </c>
      <c r="O2728">
        <v>35.8782314568736</v>
      </c>
      <c r="P2728">
        <v>26.574923547400601</v>
      </c>
      <c r="Q2728">
        <v>4.1261853998230003E-3</v>
      </c>
    </row>
    <row r="2729" spans="1:17" hidden="1" x14ac:dyDescent="0.3">
      <c r="A2729" t="s">
        <v>5621</v>
      </c>
      <c r="B2729" t="s">
        <v>5622</v>
      </c>
      <c r="C2729" t="str">
        <f>IFERROR(VLOOKUP(Table1[[#This Row],[Ticker]],[1]!Table1[[Symbol]:[Industry]],2,FALSE),"-")</f>
        <v>-</v>
      </c>
      <c r="D2729" t="s">
        <v>391</v>
      </c>
      <c r="E2729">
        <v>115.38007500000001</v>
      </c>
      <c r="F2729">
        <v>48.53</v>
      </c>
      <c r="G2729">
        <v>110.75309492233499</v>
      </c>
      <c r="H2729">
        <v>-1.89396506776022</v>
      </c>
      <c r="I2729">
        <v>125.907631328482</v>
      </c>
      <c r="J2729">
        <v>3.5765207287410599</v>
      </c>
      <c r="K2729">
        <v>46.257132707951598</v>
      </c>
      <c r="L2729">
        <v>35.8666741031521</v>
      </c>
      <c r="M2729">
        <v>43.817713971947498</v>
      </c>
      <c r="N2729">
        <v>0.499097583190105</v>
      </c>
      <c r="O2729">
        <v>11.7865237997115</v>
      </c>
      <c r="P2729">
        <v>187.15976331360901</v>
      </c>
      <c r="Q2729">
        <v>7.3585230905102994E-2</v>
      </c>
    </row>
    <row r="2730" spans="1:17" hidden="1" x14ac:dyDescent="0.3">
      <c r="A2730" t="s">
        <v>5623</v>
      </c>
      <c r="B2730" t="s">
        <v>5624</v>
      </c>
      <c r="C2730" t="str">
        <f>IFERROR(VLOOKUP(Table1[[#This Row],[Ticker]],[1]!Table1[[Symbol]:[Industry]],2,FALSE),"-")</f>
        <v>-</v>
      </c>
      <c r="D2730" t="s">
        <v>278</v>
      </c>
      <c r="E2730">
        <v>114.98061792</v>
      </c>
      <c r="F2730">
        <v>174.65</v>
      </c>
      <c r="G2730">
        <v>17.246616057035101</v>
      </c>
      <c r="H2730">
        <v>-6.1491141819925197</v>
      </c>
      <c r="I2730">
        <v>-3.8838964208942199</v>
      </c>
      <c r="J2730">
        <v>1.7010639927492699</v>
      </c>
      <c r="K2730">
        <v>173.335085467467</v>
      </c>
      <c r="L2730">
        <v>166.41793345281701</v>
      </c>
      <c r="M2730">
        <v>59.163642499310598</v>
      </c>
      <c r="N2730">
        <v>1.1137460052516901</v>
      </c>
      <c r="O2730">
        <v>34.554823933581403</v>
      </c>
      <c r="P2730">
        <v>48.008474576271198</v>
      </c>
      <c r="Q2730">
        <v>3.0782553410512999E-2</v>
      </c>
    </row>
    <row r="2731" spans="1:17" hidden="1" x14ac:dyDescent="0.3">
      <c r="A2731" t="s">
        <v>5625</v>
      </c>
      <c r="B2731" t="s">
        <v>5626</v>
      </c>
      <c r="C2731" t="str">
        <f>IFERROR(VLOOKUP(Table1[[#This Row],[Ticker]],[1]!Table1[[Symbol]:[Industry]],2,FALSE),"-")</f>
        <v>-</v>
      </c>
      <c r="D2731" t="s">
        <v>230</v>
      </c>
      <c r="E2731">
        <v>114.82125000000001</v>
      </c>
      <c r="F2731">
        <v>114.25</v>
      </c>
      <c r="G2731">
        <v>40.2309026427858</v>
      </c>
      <c r="H2731">
        <v>-3.0858842596794198</v>
      </c>
      <c r="I2731">
        <v>-0.233642523589667</v>
      </c>
      <c r="J2731">
        <v>1.48773132048555</v>
      </c>
      <c r="K2731">
        <v>105.752914553729</v>
      </c>
      <c r="M2731">
        <v>61.895730256914199</v>
      </c>
      <c r="N2731">
        <v>1.2613592233009701</v>
      </c>
      <c r="O2731">
        <v>33.960612691465997</v>
      </c>
      <c r="P2731">
        <v>75.769230769230703</v>
      </c>
    </row>
    <row r="2732" spans="1:17" hidden="1" x14ac:dyDescent="0.3">
      <c r="A2732" t="s">
        <v>5627</v>
      </c>
      <c r="B2732" t="s">
        <v>5628</v>
      </c>
      <c r="C2732" t="str">
        <f>IFERROR(VLOOKUP(Table1[[#This Row],[Ticker]],[1]!Table1[[Symbol]:[Industry]],2,FALSE),"-")</f>
        <v>-</v>
      </c>
      <c r="D2732" t="s">
        <v>613</v>
      </c>
      <c r="E2732">
        <v>114.47042500000001</v>
      </c>
      <c r="F2732">
        <v>219.25</v>
      </c>
      <c r="G2732">
        <v>-21.3510845519687</v>
      </c>
      <c r="H2732">
        <v>0.65672562807656099</v>
      </c>
      <c r="I2732">
        <v>-3.60898137470874</v>
      </c>
      <c r="J2732">
        <v>-0.58068203899675597</v>
      </c>
      <c r="K2732">
        <v>213.73015118120401</v>
      </c>
      <c r="L2732">
        <v>210.788110715519</v>
      </c>
      <c r="M2732">
        <v>55.829520894340803</v>
      </c>
      <c r="N2732">
        <v>1.8908762249072399</v>
      </c>
      <c r="O2732">
        <v>11.721778791334</v>
      </c>
      <c r="P2732">
        <v>18.385529157667399</v>
      </c>
      <c r="Q2732">
        <v>-6.3877495237245993E-2</v>
      </c>
    </row>
    <row r="2733" spans="1:17" hidden="1" x14ac:dyDescent="0.3">
      <c r="A2733" t="s">
        <v>5629</v>
      </c>
      <c r="B2733" t="s">
        <v>5630</v>
      </c>
      <c r="C2733" t="str">
        <f>IFERROR(VLOOKUP(Table1[[#This Row],[Ticker]],[1]!Table1[[Symbol]:[Industry]],2,FALSE),"-")</f>
        <v>-</v>
      </c>
      <c r="D2733" t="s">
        <v>535</v>
      </c>
      <c r="E2733">
        <v>114.4</v>
      </c>
      <c r="F2733">
        <v>143</v>
      </c>
      <c r="G2733">
        <v>294.03081676902002</v>
      </c>
      <c r="H2733">
        <v>19.340972748713298</v>
      </c>
      <c r="I2733">
        <v>127.96613978714799</v>
      </c>
      <c r="J2733">
        <v>-9.7714484963657107</v>
      </c>
      <c r="K2733">
        <v>128.62717763277499</v>
      </c>
      <c r="L2733">
        <v>91.403541169892506</v>
      </c>
      <c r="M2733">
        <v>51.706787516664299</v>
      </c>
      <c r="N2733">
        <v>0.87204948770189195</v>
      </c>
      <c r="O2733">
        <v>13.8811188811188</v>
      </c>
      <c r="P2733">
        <v>388.888888888888</v>
      </c>
      <c r="Q2733">
        <v>0.168311983481715</v>
      </c>
    </row>
    <row r="2734" spans="1:17" hidden="1" x14ac:dyDescent="0.3">
      <c r="A2734" t="s">
        <v>5631</v>
      </c>
      <c r="B2734" t="s">
        <v>5632</v>
      </c>
      <c r="C2734" t="str">
        <f>IFERROR(VLOOKUP(Table1[[#This Row],[Ticker]],[1]!Table1[[Symbol]:[Industry]],2,FALSE),"-")</f>
        <v>-</v>
      </c>
      <c r="D2734" t="s">
        <v>542</v>
      </c>
      <c r="E2734">
        <v>114.34069454999999</v>
      </c>
      <c r="F2734">
        <v>2829.9</v>
      </c>
      <c r="G2734">
        <v>95.395522651373199</v>
      </c>
      <c r="H2734">
        <v>-8.6202822940774499</v>
      </c>
      <c r="I2734">
        <v>-12.486660378561</v>
      </c>
      <c r="J2734">
        <v>-2.0027989357560498</v>
      </c>
      <c r="K2734">
        <v>2822.7251949301599</v>
      </c>
      <c r="L2734">
        <v>2528.4827612837698</v>
      </c>
      <c r="M2734">
        <v>47.157437108475897</v>
      </c>
      <c r="N2734">
        <v>0.79715199669796699</v>
      </c>
      <c r="O2734">
        <v>18.025371921269201</v>
      </c>
      <c r="P2734">
        <v>135.82499999999999</v>
      </c>
      <c r="Q2734">
        <v>0.12565736512429901</v>
      </c>
    </row>
    <row r="2735" spans="1:17" hidden="1" x14ac:dyDescent="0.3">
      <c r="A2735" t="s">
        <v>5633</v>
      </c>
      <c r="B2735" t="s">
        <v>5634</v>
      </c>
      <c r="C2735" t="str">
        <f>IFERROR(VLOOKUP(Table1[[#This Row],[Ticker]],[1]!Table1[[Symbol]:[Industry]],2,FALSE),"-")</f>
        <v>-</v>
      </c>
      <c r="E2735">
        <v>114.26731890000001</v>
      </c>
      <c r="F2735">
        <v>49</v>
      </c>
      <c r="G2735">
        <v>107.93024750905801</v>
      </c>
      <c r="H2735">
        <v>-0.59372125027503098</v>
      </c>
      <c r="I2735">
        <v>58.310565097713202</v>
      </c>
      <c r="J2735">
        <v>-7.5813117482447998</v>
      </c>
      <c r="K2735">
        <v>44.648376758846702</v>
      </c>
      <c r="L2735">
        <v>34.276315131378603</v>
      </c>
      <c r="M2735">
        <v>44.476904375913897</v>
      </c>
      <c r="N2735">
        <v>0.68405411621571699</v>
      </c>
      <c r="O2735">
        <v>10.9183673469387</v>
      </c>
      <c r="P2735">
        <v>199.51100244498701</v>
      </c>
      <c r="Q2735">
        <v>0.100267693338775</v>
      </c>
    </row>
    <row r="2736" spans="1:17" hidden="1" x14ac:dyDescent="0.3">
      <c r="A2736" t="s">
        <v>5635</v>
      </c>
      <c r="B2736" t="s">
        <v>5636</v>
      </c>
      <c r="C2736" t="str">
        <f>IFERROR(VLOOKUP(Table1[[#This Row],[Ticker]],[1]!Table1[[Symbol]:[Industry]],2,FALSE),"-")</f>
        <v>-</v>
      </c>
      <c r="D2736" t="s">
        <v>67</v>
      </c>
      <c r="E2736">
        <v>114.06625819999999</v>
      </c>
      <c r="F2736">
        <v>2.06</v>
      </c>
      <c r="G2736">
        <v>-40.567203745105097</v>
      </c>
      <c r="H2736">
        <v>-12.6666231554868</v>
      </c>
      <c r="I2736">
        <v>-45.6654774246703</v>
      </c>
      <c r="J2736">
        <v>1.9557277139078399</v>
      </c>
      <c r="K2736">
        <v>2.2117787611703799</v>
      </c>
      <c r="L2736">
        <v>2.8340507463290301</v>
      </c>
      <c r="M2736">
        <v>68.308430524070701</v>
      </c>
      <c r="N2736">
        <v>0.63327343183410101</v>
      </c>
      <c r="O2736">
        <v>254.854368932038</v>
      </c>
      <c r="P2736">
        <v>9.8593847189223993</v>
      </c>
      <c r="Q2736">
        <v>-3.7797534410129001E-2</v>
      </c>
    </row>
    <row r="2737" spans="1:17" hidden="1" x14ac:dyDescent="0.3">
      <c r="A2737" t="s">
        <v>5637</v>
      </c>
      <c r="B2737" t="s">
        <v>5638</v>
      </c>
      <c r="C2737" t="str">
        <f>IFERROR(VLOOKUP(Table1[[#This Row],[Ticker]],[1]!Table1[[Symbol]:[Industry]],2,FALSE),"-")</f>
        <v>-</v>
      </c>
      <c r="D2737" t="s">
        <v>62</v>
      </c>
      <c r="E2737">
        <v>113.958</v>
      </c>
      <c r="F2737">
        <v>949.65</v>
      </c>
      <c r="G2737">
        <v>-8.1471940861946397</v>
      </c>
      <c r="H2737">
        <v>-0.142702441497604</v>
      </c>
      <c r="I2737">
        <v>-15.562409180968199</v>
      </c>
      <c r="J2737">
        <v>1.96620817309169</v>
      </c>
      <c r="K2737">
        <v>893.05949669296604</v>
      </c>
      <c r="L2737">
        <v>878.14780458639302</v>
      </c>
      <c r="M2737">
        <v>68.242572648489499</v>
      </c>
      <c r="N2737">
        <v>2.3346959789939699</v>
      </c>
      <c r="O2737">
        <v>37.208445216658703</v>
      </c>
      <c r="P2737">
        <v>33.942172073342697</v>
      </c>
      <c r="Q2737">
        <v>2.5490909093177999E-2</v>
      </c>
    </row>
    <row r="2738" spans="1:17" hidden="1" x14ac:dyDescent="0.3">
      <c r="A2738" t="s">
        <v>5639</v>
      </c>
      <c r="B2738" t="s">
        <v>5640</v>
      </c>
      <c r="C2738" t="str">
        <f>IFERROR(VLOOKUP(Table1[[#This Row],[Ticker]],[1]!Table1[[Symbol]:[Industry]],2,FALSE),"-")</f>
        <v>-</v>
      </c>
      <c r="D2738" t="s">
        <v>278</v>
      </c>
      <c r="E2738">
        <v>113.85</v>
      </c>
      <c r="F2738">
        <v>379.5</v>
      </c>
      <c r="G2738">
        <v>120.915682224821</v>
      </c>
      <c r="H2738">
        <v>-2.2302692864173799</v>
      </c>
      <c r="I2738">
        <v>4.3698537662610297</v>
      </c>
      <c r="J2738">
        <v>7.7819090007596303</v>
      </c>
      <c r="K2738">
        <v>358.83906246743499</v>
      </c>
      <c r="L2738">
        <v>302.26313644021502</v>
      </c>
      <c r="M2738">
        <v>60.087081605803697</v>
      </c>
      <c r="N2738">
        <v>1.58342882689372</v>
      </c>
      <c r="O2738">
        <v>11.3043478260869</v>
      </c>
      <c r="P2738">
        <v>194.18604651162701</v>
      </c>
      <c r="Q2738">
        <v>0.120011562102426</v>
      </c>
    </row>
    <row r="2739" spans="1:17" hidden="1" x14ac:dyDescent="0.3">
      <c r="A2739" t="s">
        <v>5641</v>
      </c>
      <c r="B2739" t="s">
        <v>5642</v>
      </c>
      <c r="C2739" t="str">
        <f>IFERROR(VLOOKUP(Table1[[#This Row],[Ticker]],[1]!Table1[[Symbol]:[Industry]],2,FALSE),"-")</f>
        <v>-</v>
      </c>
      <c r="D2739" t="s">
        <v>75</v>
      </c>
      <c r="E2739">
        <v>113.79683261</v>
      </c>
      <c r="F2739">
        <v>14.18</v>
      </c>
      <c r="G2739">
        <v>-20.460764250004399</v>
      </c>
      <c r="H2739">
        <v>-26.816634383872099</v>
      </c>
      <c r="I2739">
        <v>-43.581419766407798</v>
      </c>
      <c r="J2739">
        <v>-5.3522654691167704</v>
      </c>
      <c r="K2739">
        <v>16.396106964719699</v>
      </c>
      <c r="L2739">
        <v>17.832231558794899</v>
      </c>
      <c r="M2739">
        <v>39.093768913747503</v>
      </c>
      <c r="N2739">
        <v>5.0671541917406202</v>
      </c>
      <c r="O2739">
        <v>119.322990126939</v>
      </c>
      <c r="P2739">
        <v>15.566422167889099</v>
      </c>
      <c r="Q2739">
        <v>1.5734597382126E-2</v>
      </c>
    </row>
    <row r="2740" spans="1:17" hidden="1" x14ac:dyDescent="0.3">
      <c r="A2740" t="s">
        <v>5643</v>
      </c>
      <c r="B2740" t="s">
        <v>5644</v>
      </c>
      <c r="C2740" t="str">
        <f>IFERROR(VLOOKUP(Table1[[#This Row],[Ticker]],[1]!Table1[[Symbol]:[Industry]],2,FALSE),"-")</f>
        <v>-</v>
      </c>
      <c r="D2740" t="s">
        <v>381</v>
      </c>
      <c r="E2740">
        <v>113.79644710999899</v>
      </c>
      <c r="M2740">
        <v>50</v>
      </c>
    </row>
    <row r="2741" spans="1:17" hidden="1" x14ac:dyDescent="0.3">
      <c r="A2741" t="s">
        <v>5645</v>
      </c>
      <c r="B2741" t="s">
        <v>5646</v>
      </c>
      <c r="C2741" t="str">
        <f>IFERROR(VLOOKUP(Table1[[#This Row],[Ticker]],[1]!Table1[[Symbol]:[Industry]],2,FALSE),"-")</f>
        <v>-</v>
      </c>
      <c r="D2741" t="s">
        <v>230</v>
      </c>
      <c r="E2741">
        <v>113.0143485</v>
      </c>
      <c r="F2741">
        <v>1465</v>
      </c>
      <c r="G2741">
        <v>82.952770963640504</v>
      </c>
      <c r="H2741">
        <v>9.7281717938132495</v>
      </c>
      <c r="I2741">
        <v>8.8624465154193306</v>
      </c>
      <c r="J2741">
        <v>0.84506000482354304</v>
      </c>
      <c r="K2741">
        <v>1407.14287263747</v>
      </c>
      <c r="L2741">
        <v>1284.7366778943499</v>
      </c>
      <c r="M2741">
        <v>68.022962021290397</v>
      </c>
      <c r="N2741">
        <v>0.49979553088944001</v>
      </c>
      <c r="O2741">
        <v>28.720136518771302</v>
      </c>
      <c r="P2741">
        <v>118.282053192281</v>
      </c>
      <c r="Q2741">
        <v>5.8743286791132998E-2</v>
      </c>
    </row>
    <row r="2742" spans="1:17" hidden="1" x14ac:dyDescent="0.3">
      <c r="A2742" t="s">
        <v>5647</v>
      </c>
      <c r="B2742" t="s">
        <v>5648</v>
      </c>
      <c r="C2742" t="str">
        <f>IFERROR(VLOOKUP(Table1[[#This Row],[Ticker]],[1]!Table1[[Symbol]:[Industry]],2,FALSE),"-")</f>
        <v>-</v>
      </c>
      <c r="D2742" t="s">
        <v>452</v>
      </c>
      <c r="E2742">
        <v>113.00160445</v>
      </c>
      <c r="F2742">
        <v>103.42</v>
      </c>
      <c r="G2742">
        <v>117.127784113922</v>
      </c>
      <c r="H2742">
        <v>19.779478225936199</v>
      </c>
      <c r="I2742">
        <v>-6.01506889628756</v>
      </c>
      <c r="J2742">
        <v>-9.6797207155002205</v>
      </c>
      <c r="K2742">
        <v>93.187547262475107</v>
      </c>
      <c r="L2742">
        <v>78.302451466659406</v>
      </c>
      <c r="M2742">
        <v>52.173727614047799</v>
      </c>
      <c r="N2742">
        <v>1.2260182497099399</v>
      </c>
      <c r="O2742">
        <v>29.4237091471668</v>
      </c>
      <c r="P2742">
        <v>178.010752688172</v>
      </c>
      <c r="Q2742">
        <v>6.4880959288209E-2</v>
      </c>
    </row>
    <row r="2743" spans="1:17" hidden="1" x14ac:dyDescent="0.3">
      <c r="A2743" t="s">
        <v>5649</v>
      </c>
      <c r="B2743" t="s">
        <v>5650</v>
      </c>
      <c r="C2743" t="str">
        <f>IFERROR(VLOOKUP(Table1[[#This Row],[Ticker]],[1]!Table1[[Symbol]:[Industry]],2,FALSE),"-")</f>
        <v>-</v>
      </c>
      <c r="E2743">
        <v>112.914</v>
      </c>
      <c r="F2743">
        <v>81</v>
      </c>
      <c r="G2743">
        <v>73.937630979853097</v>
      </c>
      <c r="H2743">
        <v>-9.3288448389231799</v>
      </c>
      <c r="I2743">
        <v>33.114745425332501</v>
      </c>
      <c r="J2743">
        <v>-0.79126272517194196</v>
      </c>
      <c r="K2743">
        <v>77.213477500779902</v>
      </c>
      <c r="L2743">
        <v>65.437585822045193</v>
      </c>
      <c r="M2743">
        <v>59.6873836066205</v>
      </c>
      <c r="N2743">
        <v>0.95573122529644206</v>
      </c>
      <c r="O2743">
        <v>8.0246913580246808</v>
      </c>
      <c r="P2743">
        <v>107.692307692307</v>
      </c>
    </row>
    <row r="2744" spans="1:17" hidden="1" x14ac:dyDescent="0.3">
      <c r="A2744" t="s">
        <v>5651</v>
      </c>
      <c r="B2744" t="s">
        <v>5652</v>
      </c>
      <c r="C2744" t="str">
        <f>IFERROR(VLOOKUP(Table1[[#This Row],[Ticker]],[1]!Table1[[Symbol]:[Industry]],2,FALSE),"-")</f>
        <v>-</v>
      </c>
      <c r="D2744" t="s">
        <v>132</v>
      </c>
      <c r="E2744">
        <v>112.69284</v>
      </c>
      <c r="F2744">
        <v>103.35</v>
      </c>
      <c r="G2744">
        <v>5.9425814749026102</v>
      </c>
      <c r="H2744">
        <v>-24.904066077861199</v>
      </c>
      <c r="I2744">
        <v>-30.748086433074501</v>
      </c>
      <c r="J2744">
        <v>-4.7970001793655301</v>
      </c>
      <c r="K2744">
        <v>116.277010291499</v>
      </c>
      <c r="L2744">
        <v>115.48504314767</v>
      </c>
      <c r="M2744">
        <v>51.774968338560697</v>
      </c>
      <c r="N2744">
        <v>1.3007789678675701</v>
      </c>
      <c r="O2744">
        <v>98.016448959845206</v>
      </c>
      <c r="P2744">
        <v>84.553571428571402</v>
      </c>
      <c r="Q2744">
        <v>0.24751358892549</v>
      </c>
    </row>
    <row r="2745" spans="1:17" hidden="1" x14ac:dyDescent="0.3">
      <c r="A2745" t="s">
        <v>5653</v>
      </c>
      <c r="B2745" t="s">
        <v>5654</v>
      </c>
      <c r="C2745" t="str">
        <f>IFERROR(VLOOKUP(Table1[[#This Row],[Ticker]],[1]!Table1[[Symbol]:[Industry]],2,FALSE),"-")</f>
        <v>-</v>
      </c>
      <c r="D2745" t="s">
        <v>613</v>
      </c>
      <c r="E2745">
        <v>112.4980209</v>
      </c>
      <c r="F2745">
        <v>55.97</v>
      </c>
      <c r="G2745">
        <v>92.846736708144405</v>
      </c>
      <c r="H2745">
        <v>3.7497800759849098</v>
      </c>
      <c r="I2745">
        <v>38.450106978190099</v>
      </c>
      <c r="J2745">
        <v>-13.1775914385522</v>
      </c>
      <c r="K2745">
        <v>49.840994681866697</v>
      </c>
      <c r="L2745">
        <v>39.526339743377797</v>
      </c>
      <c r="M2745">
        <v>46.841737097591597</v>
      </c>
      <c r="N2745">
        <v>0.89931743279496501</v>
      </c>
      <c r="O2745">
        <v>23.280328747543301</v>
      </c>
      <c r="P2745">
        <v>143.45367551109101</v>
      </c>
      <c r="Q2745">
        <v>0.107561657577046</v>
      </c>
    </row>
    <row r="2746" spans="1:17" hidden="1" x14ac:dyDescent="0.3">
      <c r="A2746" t="s">
        <v>5655</v>
      </c>
      <c r="B2746" t="s">
        <v>5656</v>
      </c>
      <c r="C2746" t="str">
        <f>IFERROR(VLOOKUP(Table1[[#This Row],[Ticker]],[1]!Table1[[Symbol]:[Industry]],2,FALSE),"-")</f>
        <v>-</v>
      </c>
      <c r="D2746" t="s">
        <v>613</v>
      </c>
      <c r="E2746">
        <v>112.47736500000001</v>
      </c>
      <c r="F2746">
        <v>34.049999999999997</v>
      </c>
      <c r="G2746">
        <v>-2.9639521004149998</v>
      </c>
      <c r="H2746">
        <v>-5.2892512630464301</v>
      </c>
      <c r="I2746">
        <v>39.751913566925403</v>
      </c>
      <c r="J2746">
        <v>-4.4354254867634602</v>
      </c>
      <c r="K2746">
        <v>33.741844355133402</v>
      </c>
      <c r="L2746">
        <v>28.227588066730299</v>
      </c>
      <c r="M2746">
        <v>47.500545621134002</v>
      </c>
      <c r="N2746">
        <v>0.50260650648482597</v>
      </c>
      <c r="O2746">
        <v>23.935389133627002</v>
      </c>
      <c r="P2746">
        <v>87.087912087912002</v>
      </c>
      <c r="Q2746">
        <v>0.112636334558271</v>
      </c>
    </row>
    <row r="2747" spans="1:17" hidden="1" x14ac:dyDescent="0.3">
      <c r="A2747" t="s">
        <v>5657</v>
      </c>
      <c r="B2747" t="s">
        <v>5658</v>
      </c>
      <c r="C2747" t="str">
        <f>IFERROR(VLOOKUP(Table1[[#This Row],[Ticker]],[1]!Table1[[Symbol]:[Industry]],2,FALSE),"-")</f>
        <v>-</v>
      </c>
      <c r="D2747" t="s">
        <v>98</v>
      </c>
      <c r="E2747">
        <v>112.38500000000001</v>
      </c>
      <c r="F2747">
        <v>23.66</v>
      </c>
      <c r="G2747">
        <v>13.4425814749026</v>
      </c>
      <c r="H2747">
        <v>-6.5814854326999503</v>
      </c>
      <c r="I2747">
        <v>-23.1025984036085</v>
      </c>
      <c r="J2747">
        <v>-2.6468691291281101</v>
      </c>
      <c r="K2747">
        <v>22.942677947537199</v>
      </c>
      <c r="L2747">
        <v>22.426149979975399</v>
      </c>
      <c r="M2747">
        <v>68.161263974253799</v>
      </c>
      <c r="N2747">
        <v>0.71100116668542301</v>
      </c>
      <c r="O2747">
        <v>55.5367709213862</v>
      </c>
      <c r="P2747">
        <v>51.6666666666666</v>
      </c>
      <c r="Q2747">
        <v>6.2057596718451999E-2</v>
      </c>
    </row>
    <row r="2748" spans="1:17" hidden="1" x14ac:dyDescent="0.3">
      <c r="A2748" t="s">
        <v>5659</v>
      </c>
      <c r="B2748" t="s">
        <v>5660</v>
      </c>
      <c r="C2748" t="str">
        <f>IFERROR(VLOOKUP(Table1[[#This Row],[Ticker]],[1]!Table1[[Symbol]:[Industry]],2,FALSE),"-")</f>
        <v>-</v>
      </c>
      <c r="D2748" t="s">
        <v>49</v>
      </c>
      <c r="E2748">
        <v>112.358912438</v>
      </c>
      <c r="F2748">
        <v>35.58</v>
      </c>
      <c r="G2748">
        <v>-12.966784536949501</v>
      </c>
      <c r="H2748">
        <v>-13.404275920102</v>
      </c>
      <c r="I2748">
        <v>-26.722888802840799</v>
      </c>
      <c r="J2748">
        <v>-7.2693814873981903</v>
      </c>
      <c r="K2748">
        <v>36.6074653915677</v>
      </c>
      <c r="L2748">
        <v>35.789747519669397</v>
      </c>
      <c r="M2748">
        <v>45.410276250259599</v>
      </c>
      <c r="N2748">
        <v>0.64491266813341297</v>
      </c>
      <c r="O2748">
        <v>36.312535132096599</v>
      </c>
      <c r="P2748">
        <v>33.258426966292099</v>
      </c>
      <c r="Q2748">
        <v>8.8994197120495E-2</v>
      </c>
    </row>
    <row r="2749" spans="1:17" hidden="1" x14ac:dyDescent="0.3">
      <c r="A2749" t="s">
        <v>5661</v>
      </c>
      <c r="B2749" t="s">
        <v>5662</v>
      </c>
      <c r="C2749" t="str">
        <f>IFERROR(VLOOKUP(Table1[[#This Row],[Ticker]],[1]!Table1[[Symbol]:[Industry]],2,FALSE),"-")</f>
        <v>-</v>
      </c>
      <c r="D2749" t="s">
        <v>535</v>
      </c>
      <c r="E2749">
        <v>112.32308399999999</v>
      </c>
      <c r="F2749">
        <v>115.95</v>
      </c>
      <c r="G2749">
        <v>86.585963827843699</v>
      </c>
      <c r="H2749">
        <v>-9.7830983359257502</v>
      </c>
      <c r="I2749">
        <v>20.1793601361043</v>
      </c>
      <c r="J2749">
        <v>-1.3560178143325201</v>
      </c>
      <c r="K2749">
        <v>118.33385747138099</v>
      </c>
      <c r="L2749">
        <v>106.505603163277</v>
      </c>
      <c r="M2749">
        <v>49.389520142617101</v>
      </c>
      <c r="N2749">
        <v>0.73147380324161304</v>
      </c>
      <c r="O2749">
        <v>28.417421302285401</v>
      </c>
      <c r="P2749">
        <v>130.97609561752901</v>
      </c>
      <c r="Q2749">
        <v>6.9731148249119995E-2</v>
      </c>
    </row>
    <row r="2750" spans="1:17" hidden="1" x14ac:dyDescent="0.3">
      <c r="A2750" t="s">
        <v>5663</v>
      </c>
      <c r="B2750" t="s">
        <v>5664</v>
      </c>
      <c r="C2750" t="str">
        <f>IFERROR(VLOOKUP(Table1[[#This Row],[Ticker]],[1]!Table1[[Symbol]:[Industry]],2,FALSE),"-")</f>
        <v>-</v>
      </c>
      <c r="D2750" t="s">
        <v>49</v>
      </c>
      <c r="E2750">
        <v>111.70016404499999</v>
      </c>
      <c r="F2750">
        <v>214.45</v>
      </c>
      <c r="G2750">
        <v>195.68149958158901</v>
      </c>
      <c r="H2750">
        <v>19.297907224518301</v>
      </c>
      <c r="I2750">
        <v>42.8757978939515</v>
      </c>
      <c r="J2750">
        <v>0.22436087130931201</v>
      </c>
      <c r="K2750">
        <v>184.813872017123</v>
      </c>
      <c r="L2750">
        <v>152.63378929611801</v>
      </c>
      <c r="M2750">
        <v>68.657605615240996</v>
      </c>
      <c r="N2750">
        <v>3.66177118559551</v>
      </c>
      <c r="O2750">
        <v>6.7847983212870204</v>
      </c>
      <c r="P2750">
        <v>257.11906744379598</v>
      </c>
      <c r="Q2750">
        <v>0.144666259310477</v>
      </c>
    </row>
    <row r="2751" spans="1:17" hidden="1" x14ac:dyDescent="0.3">
      <c r="A2751" t="s">
        <v>5665</v>
      </c>
      <c r="B2751" t="s">
        <v>5666</v>
      </c>
      <c r="C2751" t="str">
        <f>IFERROR(VLOOKUP(Table1[[#This Row],[Ticker]],[1]!Table1[[Symbol]:[Industry]],2,FALSE),"-")</f>
        <v>-</v>
      </c>
      <c r="D2751" t="s">
        <v>613</v>
      </c>
      <c r="E2751">
        <v>111.639</v>
      </c>
      <c r="F2751">
        <v>43.88</v>
      </c>
      <c r="G2751">
        <v>22.530369488850901</v>
      </c>
      <c r="H2751">
        <v>44.738791064995802</v>
      </c>
      <c r="I2751">
        <v>71.374446687035203</v>
      </c>
      <c r="J2751">
        <v>10.0741808526729</v>
      </c>
      <c r="K2751">
        <v>31.762802442128802</v>
      </c>
      <c r="L2751">
        <v>28.6047778550729</v>
      </c>
      <c r="M2751">
        <v>84.460088367197102</v>
      </c>
      <c r="N2751">
        <v>2.0528860273957901</v>
      </c>
      <c r="O2751">
        <v>0.205104831358249</v>
      </c>
      <c r="P2751">
        <v>118.681221302461</v>
      </c>
      <c r="Q2751">
        <v>0.21777955161690801</v>
      </c>
    </row>
    <row r="2752" spans="1:17" hidden="1" x14ac:dyDescent="0.3">
      <c r="A2752" t="s">
        <v>5667</v>
      </c>
      <c r="B2752" t="s">
        <v>5668</v>
      </c>
      <c r="C2752" t="str">
        <f>IFERROR(VLOOKUP(Table1[[#This Row],[Ticker]],[1]!Table1[[Symbol]:[Industry]],2,FALSE),"-")</f>
        <v>-</v>
      </c>
      <c r="D2752" t="s">
        <v>151</v>
      </c>
      <c r="E2752">
        <v>110.987739009999</v>
      </c>
      <c r="F2752">
        <v>5.29</v>
      </c>
      <c r="G2752">
        <v>7.3666321078139996</v>
      </c>
      <c r="H2752">
        <v>-12.2724871304928</v>
      </c>
      <c r="I2752">
        <v>-57.348086433074499</v>
      </c>
      <c r="J2752">
        <v>-8.38467989628057</v>
      </c>
      <c r="K2752">
        <v>5.6623339970490001</v>
      </c>
      <c r="L2752">
        <v>5.9370609512692702</v>
      </c>
      <c r="M2752">
        <v>30.0851550653611</v>
      </c>
      <c r="N2752">
        <v>1.76627249172936</v>
      </c>
      <c r="O2752">
        <v>98.487712665406406</v>
      </c>
      <c r="P2752">
        <v>46.9444444444444</v>
      </c>
      <c r="Q2752">
        <v>-0.115678269475326</v>
      </c>
    </row>
    <row r="2753" spans="1:17" hidden="1" x14ac:dyDescent="0.3">
      <c r="A2753" t="s">
        <v>5669</v>
      </c>
      <c r="B2753" t="s">
        <v>5670</v>
      </c>
      <c r="C2753" t="str">
        <f>IFERROR(VLOOKUP(Table1[[#This Row],[Ticker]],[1]!Table1[[Symbol]:[Industry]],2,FALSE),"-")</f>
        <v>-</v>
      </c>
      <c r="D2753" t="s">
        <v>705</v>
      </c>
      <c r="E2753">
        <v>110.88097019999999</v>
      </c>
      <c r="F2753">
        <v>74.13</v>
      </c>
      <c r="G2753">
        <v>38.616378266346402</v>
      </c>
      <c r="H2753">
        <v>-3.3932453347007598</v>
      </c>
      <c r="I2753">
        <v>25.4714302274893</v>
      </c>
      <c r="J2753">
        <v>-2.5553216789228999</v>
      </c>
      <c r="K2753">
        <v>70.094422314725193</v>
      </c>
      <c r="L2753">
        <v>60.188145666377302</v>
      </c>
      <c r="M2753">
        <v>46.511713315869002</v>
      </c>
      <c r="N2753">
        <v>1.2025341453612901</v>
      </c>
      <c r="O2753">
        <v>7.91852151625522</v>
      </c>
      <c r="P2753">
        <v>68.861047835990803</v>
      </c>
      <c r="Q2753">
        <v>1.7417697266181999E-2</v>
      </c>
    </row>
    <row r="2754" spans="1:17" hidden="1" x14ac:dyDescent="0.3">
      <c r="A2754" t="s">
        <v>5671</v>
      </c>
      <c r="B2754" t="s">
        <v>5672</v>
      </c>
      <c r="C2754" t="str">
        <f>IFERROR(VLOOKUP(Table1[[#This Row],[Ticker]],[1]!Table1[[Symbol]:[Industry]],2,FALSE),"-")</f>
        <v>-</v>
      </c>
      <c r="D2754" t="s">
        <v>659</v>
      </c>
      <c r="E2754">
        <v>110.294781578</v>
      </c>
      <c r="F2754">
        <v>102.23</v>
      </c>
      <c r="G2754">
        <v>12.7015380203324</v>
      </c>
      <c r="H2754">
        <v>11.201624087690799</v>
      </c>
      <c r="I2754">
        <v>5.2660378607108003</v>
      </c>
      <c r="J2754">
        <v>-0.38999227598598502</v>
      </c>
      <c r="K2754">
        <v>101.007876649937</v>
      </c>
      <c r="L2754">
        <v>98.350065772431506</v>
      </c>
      <c r="M2754">
        <v>44.912932245193304</v>
      </c>
      <c r="N2754">
        <v>2.0943110244219501</v>
      </c>
      <c r="O2754">
        <v>87.087938961165904</v>
      </c>
      <c r="P2754">
        <v>54.425981873111702</v>
      </c>
      <c r="Q2754">
        <v>6.4069422479560004E-2</v>
      </c>
    </row>
    <row r="2755" spans="1:17" hidden="1" x14ac:dyDescent="0.3">
      <c r="A2755" t="s">
        <v>5673</v>
      </c>
      <c r="B2755" t="s">
        <v>5674</v>
      </c>
      <c r="C2755" t="str">
        <f>IFERROR(VLOOKUP(Table1[[#This Row],[Ticker]],[1]!Table1[[Symbol]:[Industry]],2,FALSE),"-")</f>
        <v>-</v>
      </c>
      <c r="D2755" t="s">
        <v>62</v>
      </c>
      <c r="E2755">
        <v>110.2</v>
      </c>
      <c r="F2755">
        <v>137.75</v>
      </c>
      <c r="G2755">
        <v>7.4536720479155498</v>
      </c>
      <c r="H2755">
        <v>4.2709842239496298</v>
      </c>
      <c r="I2755">
        <v>0.93028321987141205</v>
      </c>
      <c r="J2755">
        <v>-3.87088217702297</v>
      </c>
      <c r="K2755">
        <v>131.880223284935</v>
      </c>
      <c r="L2755">
        <v>128.89149641045901</v>
      </c>
      <c r="M2755">
        <v>57.404473927559799</v>
      </c>
      <c r="N2755">
        <v>0.79476241294091199</v>
      </c>
      <c r="O2755">
        <v>17.386569872958201</v>
      </c>
      <c r="P2755">
        <v>36.386138613861398</v>
      </c>
      <c r="Q2755">
        <v>-0.126685050245916</v>
      </c>
    </row>
    <row r="2756" spans="1:17" hidden="1" x14ac:dyDescent="0.3">
      <c r="A2756" t="s">
        <v>5675</v>
      </c>
      <c r="B2756" t="s">
        <v>5676</v>
      </c>
      <c r="C2756" t="str">
        <f>IFERROR(VLOOKUP(Table1[[#This Row],[Ticker]],[1]!Table1[[Symbol]:[Industry]],2,FALSE),"-")</f>
        <v>-</v>
      </c>
      <c r="D2756" t="s">
        <v>613</v>
      </c>
      <c r="E2756">
        <v>110.16159</v>
      </c>
      <c r="F2756">
        <v>162.05000000000001</v>
      </c>
      <c r="G2756">
        <v>-28.345297312976101</v>
      </c>
      <c r="H2756">
        <v>-28.7003623741575</v>
      </c>
      <c r="I2756">
        <v>-65.001681295562193</v>
      </c>
      <c r="J2756">
        <v>-4.8003409170407298</v>
      </c>
      <c r="K2756">
        <v>188.221008120422</v>
      </c>
      <c r="L2756">
        <v>198.60474213153299</v>
      </c>
      <c r="M2756">
        <v>29.735005631176801</v>
      </c>
      <c r="N2756">
        <v>1.4266006445914201</v>
      </c>
      <c r="O2756">
        <v>132.64424560320799</v>
      </c>
      <c r="P2756">
        <v>2.1109010712035499</v>
      </c>
      <c r="Q2756">
        <v>2.8810630214168E-2</v>
      </c>
    </row>
    <row r="2757" spans="1:17" hidden="1" x14ac:dyDescent="0.3">
      <c r="A2757" t="s">
        <v>5677</v>
      </c>
      <c r="B2757" t="s">
        <v>5678</v>
      </c>
      <c r="C2757" t="str">
        <f>IFERROR(VLOOKUP(Table1[[#This Row],[Ticker]],[1]!Table1[[Symbol]:[Industry]],2,FALSE),"-")</f>
        <v>-</v>
      </c>
      <c r="E2757">
        <v>110.09688</v>
      </c>
      <c r="F2757">
        <v>58.16</v>
      </c>
      <c r="G2757">
        <v>15.6018389248293</v>
      </c>
      <c r="H2757">
        <v>-4.6485294509447099</v>
      </c>
      <c r="I2757">
        <v>0.680771091243626</v>
      </c>
      <c r="J2757">
        <v>-2.4222209144339302</v>
      </c>
      <c r="K2757">
        <v>59.603527278568897</v>
      </c>
      <c r="L2757">
        <v>55.626772773030403</v>
      </c>
      <c r="M2757">
        <v>41.644383772762701</v>
      </c>
      <c r="N2757">
        <v>0.827748421063628</v>
      </c>
      <c r="O2757">
        <v>23.762035763411198</v>
      </c>
      <c r="P2757">
        <v>61.5555555555555</v>
      </c>
      <c r="Q2757">
        <v>0.15842928788560801</v>
      </c>
    </row>
    <row r="2758" spans="1:17" hidden="1" x14ac:dyDescent="0.3">
      <c r="A2758" t="s">
        <v>5679</v>
      </c>
      <c r="B2758" t="s">
        <v>5680</v>
      </c>
      <c r="C2758" t="str">
        <f>IFERROR(VLOOKUP(Table1[[#This Row],[Ticker]],[1]!Table1[[Symbol]:[Industry]],2,FALSE),"-")</f>
        <v>-</v>
      </c>
      <c r="D2758" t="s">
        <v>46</v>
      </c>
      <c r="E2758">
        <v>109.873615656</v>
      </c>
      <c r="F2758">
        <v>21.37</v>
      </c>
      <c r="G2758">
        <v>31.3449849708967</v>
      </c>
      <c r="H2758">
        <v>-1.2797679665799599</v>
      </c>
      <c r="I2758">
        <v>67.835246900258795</v>
      </c>
      <c r="J2758">
        <v>-5.2706089246276902</v>
      </c>
      <c r="K2758">
        <v>19.4301128221182</v>
      </c>
      <c r="L2758">
        <v>15.957911658198499</v>
      </c>
      <c r="M2758">
        <v>65.181267293885895</v>
      </c>
      <c r="N2758">
        <v>0.93241122609504201</v>
      </c>
      <c r="O2758">
        <v>15.067852129153</v>
      </c>
      <c r="P2758">
        <v>109.92141453831</v>
      </c>
      <c r="Q2758">
        <v>0.10277906155801</v>
      </c>
    </row>
    <row r="2759" spans="1:17" hidden="1" x14ac:dyDescent="0.3">
      <c r="A2759" t="s">
        <v>5681</v>
      </c>
      <c r="B2759" t="s">
        <v>5682</v>
      </c>
      <c r="C2759" t="str">
        <f>IFERROR(VLOOKUP(Table1[[#This Row],[Ticker]],[1]!Table1[[Symbol]:[Industry]],2,FALSE),"-")</f>
        <v>-</v>
      </c>
      <c r="D2759" t="s">
        <v>197</v>
      </c>
      <c r="E2759">
        <v>109.76800175</v>
      </c>
      <c r="F2759">
        <v>101.75</v>
      </c>
      <c r="G2759">
        <v>-20.656086301950001</v>
      </c>
      <c r="H2759">
        <v>-26.658452042773501</v>
      </c>
      <c r="I2759">
        <v>-42.392134449079798</v>
      </c>
      <c r="J2759">
        <v>-2.2177844231110999</v>
      </c>
      <c r="K2759">
        <v>109.67321221450899</v>
      </c>
      <c r="L2759">
        <v>111.740894230086</v>
      </c>
      <c r="M2759">
        <v>48.613592546729201</v>
      </c>
      <c r="N2759">
        <v>3.23921820372244</v>
      </c>
      <c r="O2759">
        <v>66.781326781326698</v>
      </c>
      <c r="P2759">
        <v>26.7754796910042</v>
      </c>
      <c r="Q2759">
        <v>0.12619076228104201</v>
      </c>
    </row>
    <row r="2760" spans="1:17" hidden="1" x14ac:dyDescent="0.3">
      <c r="A2760" t="s">
        <v>5683</v>
      </c>
      <c r="B2760" t="s">
        <v>5684</v>
      </c>
      <c r="C2760" t="str">
        <f>IFERROR(VLOOKUP(Table1[[#This Row],[Ticker]],[1]!Table1[[Symbol]:[Industry]],2,FALSE),"-")</f>
        <v>-</v>
      </c>
      <c r="E2760">
        <v>109.66606874999999</v>
      </c>
      <c r="F2760">
        <v>92.05</v>
      </c>
      <c r="G2760">
        <v>14.0842927048491</v>
      </c>
      <c r="H2760">
        <v>35.727951888131699</v>
      </c>
      <c r="I2760">
        <v>30.393624796872</v>
      </c>
      <c r="J2760">
        <v>25.407685756705099</v>
      </c>
      <c r="O2760">
        <v>0</v>
      </c>
      <c r="P2760">
        <v>47.658004491498197</v>
      </c>
    </row>
    <row r="2761" spans="1:17" hidden="1" x14ac:dyDescent="0.3">
      <c r="A2761" t="s">
        <v>5685</v>
      </c>
      <c r="B2761" t="s">
        <v>5686</v>
      </c>
      <c r="C2761" t="str">
        <f>IFERROR(VLOOKUP(Table1[[#This Row],[Ticker]],[1]!Table1[[Symbol]:[Industry]],2,FALSE),"-")</f>
        <v>-</v>
      </c>
      <c r="D2761" t="s">
        <v>197</v>
      </c>
      <c r="E2761">
        <v>109.52030000000001</v>
      </c>
      <c r="F2761">
        <v>72.53</v>
      </c>
      <c r="G2761">
        <v>171.919947730046</v>
      </c>
      <c r="H2761">
        <v>28.031796614099001</v>
      </c>
      <c r="I2761">
        <v>52.229512133233698</v>
      </c>
      <c r="J2761">
        <v>-13.9319841059721</v>
      </c>
      <c r="K2761">
        <v>64.353119956404996</v>
      </c>
      <c r="L2761">
        <v>52.080582075930899</v>
      </c>
      <c r="M2761">
        <v>48.957247410401102</v>
      </c>
      <c r="N2761">
        <v>1.3100666616514001</v>
      </c>
      <c r="O2761">
        <v>14.97311457328</v>
      </c>
      <c r="P2761">
        <v>219.23415492957699</v>
      </c>
      <c r="Q2761">
        <v>8.5633412199494996E-2</v>
      </c>
    </row>
    <row r="2762" spans="1:17" hidden="1" x14ac:dyDescent="0.3">
      <c r="A2762" t="s">
        <v>5687</v>
      </c>
      <c r="B2762" t="s">
        <v>5688</v>
      </c>
      <c r="C2762" t="str">
        <f>IFERROR(VLOOKUP(Table1[[#This Row],[Ticker]],[1]!Table1[[Symbol]:[Industry]],2,FALSE),"-")</f>
        <v>-</v>
      </c>
      <c r="D2762" t="s">
        <v>278</v>
      </c>
      <c r="E2762">
        <v>109.354932867</v>
      </c>
      <c r="F2762">
        <v>53.29</v>
      </c>
      <c r="G2762">
        <v>-30.017563452633599</v>
      </c>
      <c r="H2762">
        <v>21.020126715774602</v>
      </c>
      <c r="I2762">
        <v>-15.2739285289575</v>
      </c>
      <c r="J2762">
        <v>-6.0608407691554804</v>
      </c>
      <c r="K2762">
        <v>47.4812676131356</v>
      </c>
      <c r="L2762">
        <v>50.491713180794001</v>
      </c>
      <c r="M2762">
        <v>54.7120882413424</v>
      </c>
      <c r="N2762">
        <v>3.0446029709957898</v>
      </c>
      <c r="O2762">
        <v>24.413586038656302</v>
      </c>
      <c r="P2762">
        <v>51.8233618233618</v>
      </c>
      <c r="Q2762">
        <v>5.5926891316450001E-3</v>
      </c>
    </row>
    <row r="2763" spans="1:17" hidden="1" x14ac:dyDescent="0.3">
      <c r="A2763" t="s">
        <v>5689</v>
      </c>
      <c r="B2763" t="s">
        <v>5690</v>
      </c>
      <c r="C2763" t="str">
        <f>IFERROR(VLOOKUP(Table1[[#This Row],[Ticker]],[1]!Table1[[Symbol]:[Industry]],2,FALSE),"-")</f>
        <v>-</v>
      </c>
      <c r="D2763" t="s">
        <v>1462</v>
      </c>
      <c r="E2763">
        <v>109.34211120000001</v>
      </c>
      <c r="F2763">
        <v>115.08</v>
      </c>
      <c r="G2763">
        <v>-4.5213633819372498</v>
      </c>
      <c r="H2763">
        <v>7.9435529697577998</v>
      </c>
      <c r="I2763">
        <v>-14.187986266129499</v>
      </c>
      <c r="J2763">
        <v>4.1201398039133403</v>
      </c>
      <c r="K2763">
        <v>109.246555069867</v>
      </c>
      <c r="L2763">
        <v>108.043055110304</v>
      </c>
      <c r="M2763">
        <v>59.715569553679401</v>
      </c>
      <c r="N2763">
        <v>1.29659804893523</v>
      </c>
      <c r="O2763">
        <v>20.568300312825802</v>
      </c>
      <c r="P2763">
        <v>24.747967479674799</v>
      </c>
      <c r="Q2763">
        <v>-1.1786184924700001E-3</v>
      </c>
    </row>
    <row r="2764" spans="1:17" hidden="1" x14ac:dyDescent="0.3">
      <c r="A2764" t="s">
        <v>5691</v>
      </c>
      <c r="B2764" t="s">
        <v>5692</v>
      </c>
      <c r="C2764" t="str">
        <f>IFERROR(VLOOKUP(Table1[[#This Row],[Ticker]],[1]!Table1[[Symbol]:[Industry]],2,FALSE),"-")</f>
        <v>-</v>
      </c>
      <c r="D2764" t="s">
        <v>140</v>
      </c>
      <c r="E2764">
        <v>109.23335655</v>
      </c>
      <c r="F2764">
        <v>69.98</v>
      </c>
      <c r="G2764">
        <v>-5.4218810488986602</v>
      </c>
      <c r="H2764">
        <v>-6.1754320900098501</v>
      </c>
      <c r="I2764">
        <v>19.753771267092599</v>
      </c>
      <c r="J2764">
        <v>-4.2828295646737002</v>
      </c>
      <c r="K2764">
        <v>69.268704512200003</v>
      </c>
      <c r="L2764">
        <v>62.176153524473797</v>
      </c>
      <c r="M2764">
        <v>45.961306001453202</v>
      </c>
      <c r="N2764">
        <v>0.91011696764384198</v>
      </c>
      <c r="O2764">
        <v>8.8453843955415898</v>
      </c>
      <c r="P2764">
        <v>99.089615931721198</v>
      </c>
      <c r="Q2764">
        <v>0.12160681562396</v>
      </c>
    </row>
    <row r="2765" spans="1:17" hidden="1" x14ac:dyDescent="0.3">
      <c r="A2765" t="s">
        <v>5693</v>
      </c>
      <c r="B2765" t="s">
        <v>5694</v>
      </c>
      <c r="C2765" t="str">
        <f>IFERROR(VLOOKUP(Table1[[#This Row],[Ticker]],[1]!Table1[[Symbol]:[Industry]],2,FALSE),"-")</f>
        <v>-</v>
      </c>
      <c r="D2765" t="s">
        <v>998</v>
      </c>
      <c r="E2765">
        <v>108.83651235799999</v>
      </c>
      <c r="F2765">
        <v>31.99</v>
      </c>
      <c r="G2765">
        <v>68.741726774047905</v>
      </c>
      <c r="H2765">
        <v>46.510568068480197</v>
      </c>
      <c r="I2765">
        <v>48.118250200588797</v>
      </c>
      <c r="J2765">
        <v>-12.1447817701498</v>
      </c>
      <c r="K2765">
        <v>26.5280121781181</v>
      </c>
      <c r="L2765">
        <v>23.171831670318401</v>
      </c>
      <c r="M2765">
        <v>59.922858028291003</v>
      </c>
      <c r="N2765">
        <v>2.3438770698442002</v>
      </c>
      <c r="O2765">
        <v>14.035636136292499</v>
      </c>
      <c r="P2765">
        <v>142.16502649507899</v>
      </c>
      <c r="Q2765">
        <v>0.142129351627616</v>
      </c>
    </row>
    <row r="2766" spans="1:17" hidden="1" x14ac:dyDescent="0.3">
      <c r="A2766" t="s">
        <v>5695</v>
      </c>
      <c r="B2766" t="s">
        <v>5696</v>
      </c>
      <c r="C2766" t="str">
        <f>IFERROR(VLOOKUP(Table1[[#This Row],[Ticker]],[1]!Table1[[Symbol]:[Industry]],2,FALSE),"-")</f>
        <v>-</v>
      </c>
      <c r="E2766">
        <v>108.786435</v>
      </c>
      <c r="F2766">
        <v>216.2</v>
      </c>
      <c r="G2766">
        <v>81.487231205464496</v>
      </c>
      <c r="H2766">
        <v>-0.59372125027503098</v>
      </c>
      <c r="I2766">
        <v>56.508566092956997</v>
      </c>
      <c r="J2766">
        <v>0.37438925505758802</v>
      </c>
      <c r="K2766">
        <v>167.474182562257</v>
      </c>
      <c r="L2766">
        <v>143.670996714062</v>
      </c>
      <c r="M2766">
        <v>86.404891153017203</v>
      </c>
      <c r="N2766">
        <v>2.4144734106665302</v>
      </c>
      <c r="O2766">
        <v>0</v>
      </c>
      <c r="P2766">
        <v>113.847675568743</v>
      </c>
      <c r="Q2766">
        <v>0.15289805487958699</v>
      </c>
    </row>
    <row r="2767" spans="1:17" hidden="1" x14ac:dyDescent="0.3">
      <c r="A2767" t="s">
        <v>5697</v>
      </c>
      <c r="B2767" t="s">
        <v>5698</v>
      </c>
      <c r="C2767" t="str">
        <f>IFERROR(VLOOKUP(Table1[[#This Row],[Ticker]],[1]!Table1[[Symbol]:[Industry]],2,FALSE),"-")</f>
        <v>-</v>
      </c>
      <c r="D2767" t="s">
        <v>67</v>
      </c>
      <c r="E2767">
        <v>108.728532</v>
      </c>
      <c r="F2767">
        <v>420.75</v>
      </c>
      <c r="G2767">
        <v>-21.7628979771521</v>
      </c>
      <c r="H2767">
        <v>-8.7276644827404297</v>
      </c>
      <c r="I2767">
        <v>-30.793832821517501</v>
      </c>
      <c r="J2767">
        <v>-1.6777875478669699</v>
      </c>
      <c r="K2767">
        <v>422.24712218790398</v>
      </c>
      <c r="L2767">
        <v>436.995587773544</v>
      </c>
      <c r="M2767">
        <v>73.141566003587101</v>
      </c>
      <c r="N2767">
        <v>1.11069314257523</v>
      </c>
      <c r="O2767">
        <v>63.161021984551397</v>
      </c>
      <c r="P2767">
        <v>19.871794871794801</v>
      </c>
      <c r="Q2767">
        <v>2.5792954158999001E-2</v>
      </c>
    </row>
    <row r="2768" spans="1:17" hidden="1" x14ac:dyDescent="0.3">
      <c r="A2768" t="s">
        <v>5699</v>
      </c>
      <c r="B2768" t="s">
        <v>5700</v>
      </c>
      <c r="C2768" t="str">
        <f>IFERROR(VLOOKUP(Table1[[#This Row],[Ticker]],[1]!Table1[[Symbol]:[Industry]],2,FALSE),"-")</f>
        <v>-</v>
      </c>
      <c r="E2768">
        <v>108.638508</v>
      </c>
      <c r="F2768">
        <v>30.58</v>
      </c>
      <c r="G2768">
        <v>30.263094295415399</v>
      </c>
      <c r="H2768">
        <v>-14.187555174434401</v>
      </c>
      <c r="I2768">
        <v>-15.5731638324553</v>
      </c>
      <c r="J2768">
        <v>-6.3469898783549397</v>
      </c>
      <c r="K2768">
        <v>31.0095078887867</v>
      </c>
      <c r="L2768">
        <v>29.6739299388998</v>
      </c>
      <c r="M2768">
        <v>52.306872394683097</v>
      </c>
      <c r="N2768">
        <v>0.48062485408664701</v>
      </c>
      <c r="O2768">
        <v>46.991497710922097</v>
      </c>
      <c r="P2768">
        <v>77.275362318840493</v>
      </c>
      <c r="Q2768">
        <v>0.17140559885087001</v>
      </c>
    </row>
    <row r="2769" spans="1:17" hidden="1" x14ac:dyDescent="0.3">
      <c r="A2769" t="s">
        <v>5701</v>
      </c>
      <c r="B2769" t="s">
        <v>5702</v>
      </c>
      <c r="C2769" t="str">
        <f>IFERROR(VLOOKUP(Table1[[#This Row],[Ticker]],[1]!Table1[[Symbol]:[Industry]],2,FALSE),"-")</f>
        <v>-</v>
      </c>
      <c r="D2769" t="s">
        <v>381</v>
      </c>
      <c r="E2769">
        <v>108.27172335</v>
      </c>
      <c r="F2769">
        <v>29.82</v>
      </c>
      <c r="G2769">
        <v>83.294798223670995</v>
      </c>
      <c r="H2769">
        <v>-0.96570991347766899</v>
      </c>
      <c r="I2769">
        <v>91.102352459565594</v>
      </c>
      <c r="J2769">
        <v>-4.16992098503259</v>
      </c>
      <c r="K2769">
        <v>28.283469854484199</v>
      </c>
      <c r="L2769">
        <v>21.933100008441901</v>
      </c>
      <c r="M2769">
        <v>51.219492832166601</v>
      </c>
      <c r="N2769">
        <v>0.34025247562173999</v>
      </c>
      <c r="O2769">
        <v>22.4346076458752</v>
      </c>
      <c r="P2769">
        <v>127.11348057882699</v>
      </c>
      <c r="Q2769">
        <v>0.11780539025102001</v>
      </c>
    </row>
    <row r="2770" spans="1:17" hidden="1" x14ac:dyDescent="0.3">
      <c r="A2770" t="s">
        <v>5703</v>
      </c>
      <c r="B2770" t="s">
        <v>5704</v>
      </c>
      <c r="C2770" t="str">
        <f>IFERROR(VLOOKUP(Table1[[#This Row],[Ticker]],[1]!Table1[[Symbol]:[Industry]],2,FALSE),"-")</f>
        <v>-</v>
      </c>
      <c r="D2770" t="s">
        <v>542</v>
      </c>
      <c r="E2770">
        <v>108.1417692</v>
      </c>
      <c r="F2770">
        <v>202.85</v>
      </c>
      <c r="G2770">
        <v>59.287748676002003</v>
      </c>
      <c r="H2770">
        <v>37.646882622068397</v>
      </c>
      <c r="I2770">
        <v>28.976347334941899</v>
      </c>
      <c r="J2770">
        <v>8.0765815910929497</v>
      </c>
      <c r="K2770">
        <v>149.02935770120101</v>
      </c>
      <c r="M2770">
        <v>98.697270297336502</v>
      </c>
      <c r="N2770">
        <v>0.63461538461538403</v>
      </c>
      <c r="O2770">
        <v>0</v>
      </c>
      <c r="P2770">
        <v>138.64705882352899</v>
      </c>
    </row>
    <row r="2771" spans="1:17" hidden="1" x14ac:dyDescent="0.3">
      <c r="A2771" t="s">
        <v>5705</v>
      </c>
      <c r="B2771" t="s">
        <v>5706</v>
      </c>
      <c r="C2771" t="str">
        <f>IFERROR(VLOOKUP(Table1[[#This Row],[Ticker]],[1]!Table1[[Symbol]:[Industry]],2,FALSE),"-")</f>
        <v>-</v>
      </c>
      <c r="D2771" t="s">
        <v>62</v>
      </c>
      <c r="E2771">
        <v>108.03744</v>
      </c>
      <c r="F2771">
        <v>63</v>
      </c>
      <c r="G2771">
        <v>-66.643010536509607</v>
      </c>
      <c r="H2771">
        <v>-7.1631022224395497</v>
      </c>
      <c r="I2771">
        <v>-50.333678444486701</v>
      </c>
      <c r="J2771">
        <v>-1.0776409471706101</v>
      </c>
      <c r="K2771">
        <v>66.582902534882905</v>
      </c>
      <c r="M2771">
        <v>42.312629854688801</v>
      </c>
      <c r="N2771">
        <v>0.46731123388581902</v>
      </c>
      <c r="O2771">
        <v>81.746031746031704</v>
      </c>
      <c r="P2771">
        <v>19.318181818181799</v>
      </c>
    </row>
    <row r="2772" spans="1:17" hidden="1" x14ac:dyDescent="0.3">
      <c r="A2772" t="s">
        <v>5707</v>
      </c>
      <c r="B2772" t="s">
        <v>5708</v>
      </c>
      <c r="C2772" t="str">
        <f>IFERROR(VLOOKUP(Table1[[#This Row],[Ticker]],[1]!Table1[[Symbol]:[Industry]],2,FALSE),"-")</f>
        <v>-</v>
      </c>
      <c r="D2772" t="s">
        <v>381</v>
      </c>
      <c r="E2772">
        <v>107.98258</v>
      </c>
      <c r="F2772">
        <v>10.87</v>
      </c>
      <c r="G2772">
        <v>104.719177219583</v>
      </c>
      <c r="H2772">
        <v>-7.9475443387307996</v>
      </c>
      <c r="I2772">
        <v>35.462369331000502</v>
      </c>
      <c r="J2772">
        <v>-8.8625442957544003</v>
      </c>
      <c r="K2772">
        <v>10.6253166858229</v>
      </c>
      <c r="L2772">
        <v>8.2462411378364706</v>
      </c>
      <c r="M2772">
        <v>32.797675073723603</v>
      </c>
      <c r="N2772">
        <v>0.63791717402355896</v>
      </c>
      <c r="O2772">
        <v>15.3633854645814</v>
      </c>
      <c r="P2772">
        <v>156.36792452830099</v>
      </c>
      <c r="Q2772">
        <v>6.4943452842013E-2</v>
      </c>
    </row>
    <row r="2773" spans="1:17" hidden="1" x14ac:dyDescent="0.3">
      <c r="A2773" t="s">
        <v>5709</v>
      </c>
      <c r="B2773" t="s">
        <v>5710</v>
      </c>
      <c r="C2773" t="str">
        <f>IFERROR(VLOOKUP(Table1[[#This Row],[Ticker]],[1]!Table1[[Symbol]:[Industry]],2,FALSE),"-")</f>
        <v>-</v>
      </c>
      <c r="D2773" t="s">
        <v>1549</v>
      </c>
      <c r="E2773">
        <v>107.91198</v>
      </c>
      <c r="F2773">
        <v>999</v>
      </c>
      <c r="G2773">
        <v>-11.9931983416111</v>
      </c>
      <c r="H2773">
        <v>-2.8207327445278998</v>
      </c>
      <c r="I2773">
        <v>-15.014530665676901</v>
      </c>
      <c r="J2773">
        <v>3.2083604597231599</v>
      </c>
      <c r="K2773">
        <v>949.77857242512096</v>
      </c>
      <c r="L2773">
        <v>944.77404702240904</v>
      </c>
      <c r="M2773">
        <v>72.806342056339105</v>
      </c>
      <c r="N2773">
        <v>0.52527777777777696</v>
      </c>
      <c r="O2773">
        <v>17.112112112112101</v>
      </c>
      <c r="P2773">
        <v>28.712233460027001</v>
      </c>
      <c r="Q2773">
        <v>4.9209345032781002E-2</v>
      </c>
    </row>
    <row r="2774" spans="1:17" hidden="1" x14ac:dyDescent="0.3">
      <c r="A2774" t="s">
        <v>5711</v>
      </c>
      <c r="B2774" t="s">
        <v>5712</v>
      </c>
      <c r="C2774" t="str">
        <f>IFERROR(VLOOKUP(Table1[[#This Row],[Ticker]],[1]!Table1[[Symbol]:[Industry]],2,FALSE),"-")</f>
        <v>-</v>
      </c>
      <c r="E2774">
        <v>107.8515</v>
      </c>
      <c r="F2774">
        <v>79.89</v>
      </c>
      <c r="G2774">
        <v>-61.073811967720303</v>
      </c>
      <c r="H2774">
        <v>-11.1167303550416</v>
      </c>
      <c r="I2774">
        <v>-16.491485095203299</v>
      </c>
      <c r="J2774">
        <v>-0.43133251173120501</v>
      </c>
      <c r="K2774">
        <v>79.849727038094002</v>
      </c>
      <c r="L2774">
        <v>84.766194330018493</v>
      </c>
      <c r="M2774">
        <v>57.462901054249897</v>
      </c>
      <c r="N2774">
        <v>1.38057577423001</v>
      </c>
      <c r="O2774">
        <v>63.975466266115902</v>
      </c>
      <c r="P2774">
        <v>26.8095238095238</v>
      </c>
      <c r="Q2774">
        <v>-3.1028365063083999E-2</v>
      </c>
    </row>
    <row r="2775" spans="1:17" hidden="1" x14ac:dyDescent="0.3">
      <c r="A2775" t="s">
        <v>5713</v>
      </c>
      <c r="B2775" t="s">
        <v>5714</v>
      </c>
      <c r="C2775" t="str">
        <f>IFERROR(VLOOKUP(Table1[[#This Row],[Ticker]],[1]!Table1[[Symbol]:[Industry]],2,FALSE),"-")</f>
        <v>-</v>
      </c>
      <c r="D2775" t="s">
        <v>1489</v>
      </c>
      <c r="E2775">
        <v>107.80603000000001</v>
      </c>
      <c r="F2775">
        <v>4.3899999999999997</v>
      </c>
      <c r="G2775">
        <v>224.64258147490199</v>
      </c>
      <c r="H2775">
        <v>9.4202582464630904</v>
      </c>
      <c r="I2775">
        <v>227.44422125923299</v>
      </c>
      <c r="J2775">
        <v>-11.589825168054199</v>
      </c>
      <c r="K2775">
        <v>3.6203737683650501</v>
      </c>
      <c r="L2775">
        <v>2.2880548695196401</v>
      </c>
      <c r="M2775">
        <v>43.896412925083801</v>
      </c>
      <c r="N2775">
        <v>3.1719072871821798</v>
      </c>
      <c r="O2775">
        <v>8.6560364464692405</v>
      </c>
      <c r="P2775">
        <v>416.47058823529397</v>
      </c>
      <c r="Q2775">
        <v>4.3870452590771998E-2</v>
      </c>
    </row>
    <row r="2776" spans="1:17" hidden="1" x14ac:dyDescent="0.3">
      <c r="A2776" t="s">
        <v>5715</v>
      </c>
      <c r="B2776" t="s">
        <v>5716</v>
      </c>
      <c r="C2776" t="str">
        <f>IFERROR(VLOOKUP(Table1[[#This Row],[Ticker]],[1]!Table1[[Symbol]:[Industry]],2,FALSE),"-")</f>
        <v>-</v>
      </c>
      <c r="D2776" t="s">
        <v>62</v>
      </c>
      <c r="E2776">
        <v>107.52893235499999</v>
      </c>
      <c r="F2776">
        <v>167.05</v>
      </c>
      <c r="G2776">
        <v>53.066237388881099</v>
      </c>
      <c r="H2776">
        <v>61.914388086308897</v>
      </c>
      <c r="I2776">
        <v>52.695729407736998</v>
      </c>
      <c r="J2776">
        <v>24.559371858453598</v>
      </c>
      <c r="K2776">
        <v>99.086455060831895</v>
      </c>
      <c r="L2776">
        <v>95.230082759752094</v>
      </c>
      <c r="M2776">
        <v>85.404548734009893</v>
      </c>
      <c r="N2776">
        <v>4.91931870805535</v>
      </c>
      <c r="O2776">
        <v>0</v>
      </c>
      <c r="P2776">
        <v>124.228187919463</v>
      </c>
      <c r="Q2776">
        <v>1.2905579291083E-2</v>
      </c>
    </row>
    <row r="2777" spans="1:17" hidden="1" x14ac:dyDescent="0.3">
      <c r="A2777" t="s">
        <v>5717</v>
      </c>
      <c r="B2777" t="s">
        <v>5718</v>
      </c>
      <c r="C2777" t="str">
        <f>IFERROR(VLOOKUP(Table1[[#This Row],[Ticker]],[1]!Table1[[Symbol]:[Industry]],2,FALSE),"-")</f>
        <v>-</v>
      </c>
      <c r="E2777">
        <v>107.27708162099999</v>
      </c>
      <c r="F2777">
        <v>57.49</v>
      </c>
      <c r="G2777">
        <v>77.8878161832952</v>
      </c>
      <c r="H2777">
        <v>41.179132193343499</v>
      </c>
      <c r="I2777">
        <v>80.621767484588105</v>
      </c>
      <c r="J2777">
        <v>35.9321185187476</v>
      </c>
      <c r="K2777">
        <v>40.758062887533598</v>
      </c>
      <c r="L2777">
        <v>33.723365700195998</v>
      </c>
      <c r="M2777">
        <v>92.848799861065601</v>
      </c>
      <c r="N2777">
        <v>1.52613409126931</v>
      </c>
      <c r="O2777">
        <v>3.46147156027134</v>
      </c>
      <c r="P2777">
        <v>160.72562358276599</v>
      </c>
      <c r="Q2777">
        <v>0.13082577339054299</v>
      </c>
    </row>
    <row r="2778" spans="1:17" hidden="1" x14ac:dyDescent="0.3">
      <c r="A2778" t="s">
        <v>5719</v>
      </c>
      <c r="B2778" t="s">
        <v>5720</v>
      </c>
      <c r="C2778" t="str">
        <f>IFERROR(VLOOKUP(Table1[[#This Row],[Ticker]],[1]!Table1[[Symbol]:[Industry]],2,FALSE),"-")</f>
        <v>-</v>
      </c>
      <c r="D2778" t="s">
        <v>815</v>
      </c>
      <c r="E2778">
        <v>106.875229</v>
      </c>
      <c r="F2778">
        <v>60.1</v>
      </c>
      <c r="G2778">
        <v>-33.451299237723198</v>
      </c>
      <c r="H2778">
        <v>4.5639231015796904</v>
      </c>
      <c r="I2778">
        <v>-19.393967007526498</v>
      </c>
      <c r="J2778">
        <v>2.8493174117639501</v>
      </c>
      <c r="K2778">
        <v>57.133052452604197</v>
      </c>
      <c r="L2778">
        <v>59.626969086279999</v>
      </c>
      <c r="M2778">
        <v>59.868378313487398</v>
      </c>
      <c r="N2778">
        <v>1.8034255599472899</v>
      </c>
      <c r="O2778">
        <v>61.314475873543998</v>
      </c>
      <c r="P2778">
        <v>29.247311827956899</v>
      </c>
      <c r="Q2778">
        <v>7.9046865399125005E-2</v>
      </c>
    </row>
    <row r="2779" spans="1:17" hidden="1" x14ac:dyDescent="0.3">
      <c r="A2779" t="s">
        <v>5721</v>
      </c>
      <c r="B2779" t="s">
        <v>5722</v>
      </c>
      <c r="C2779" t="str">
        <f>IFERROR(VLOOKUP(Table1[[#This Row],[Ticker]],[1]!Table1[[Symbol]:[Industry]],2,FALSE),"-")</f>
        <v>-</v>
      </c>
      <c r="D2779" t="s">
        <v>249</v>
      </c>
      <c r="E2779">
        <v>106.78906875</v>
      </c>
      <c r="F2779">
        <v>918.75</v>
      </c>
      <c r="G2779">
        <v>-31.8945984746105</v>
      </c>
      <c r="H2779">
        <v>-3.8020319751143798</v>
      </c>
      <c r="I2779">
        <v>-11.1433995229833</v>
      </c>
      <c r="J2779">
        <v>-4.6843718690557896</v>
      </c>
      <c r="K2779">
        <v>922.87847217309297</v>
      </c>
      <c r="L2779">
        <v>914.77505253221898</v>
      </c>
      <c r="M2779">
        <v>45.619923286399597</v>
      </c>
      <c r="N2779">
        <v>1.0517433751743299</v>
      </c>
      <c r="O2779">
        <v>18.312925170067999</v>
      </c>
      <c r="P2779">
        <v>23.231171618268299</v>
      </c>
      <c r="Q2779">
        <v>-6.5079368721238998E-2</v>
      </c>
    </row>
    <row r="2780" spans="1:17" hidden="1" x14ac:dyDescent="0.3">
      <c r="A2780" t="s">
        <v>5723</v>
      </c>
      <c r="B2780" t="s">
        <v>5724</v>
      </c>
      <c r="C2780" t="str">
        <f>IFERROR(VLOOKUP(Table1[[#This Row],[Ticker]],[1]!Table1[[Symbol]:[Industry]],2,FALSE),"-")</f>
        <v>-</v>
      </c>
      <c r="D2780" t="s">
        <v>613</v>
      </c>
      <c r="E2780">
        <v>106.78565304</v>
      </c>
      <c r="F2780">
        <v>9.89</v>
      </c>
      <c r="G2780">
        <v>7.4023130185267796</v>
      </c>
      <c r="H2780">
        <v>-10.454305312311</v>
      </c>
      <c r="I2780">
        <v>0.50219352213266899</v>
      </c>
      <c r="J2780">
        <v>-6.9895843977544603</v>
      </c>
      <c r="K2780">
        <v>10.0628389991004</v>
      </c>
      <c r="L2780">
        <v>9.4979554949545797</v>
      </c>
      <c r="M2780">
        <v>41.205727271857803</v>
      </c>
      <c r="N2780">
        <v>0.74462985441071405</v>
      </c>
      <c r="O2780">
        <v>29.423660262891801</v>
      </c>
      <c r="P2780">
        <v>45.441176470588204</v>
      </c>
      <c r="Q2780">
        <v>2.1140421886044002E-2</v>
      </c>
    </row>
    <row r="2781" spans="1:17" hidden="1" x14ac:dyDescent="0.3">
      <c r="A2781" t="s">
        <v>5725</v>
      </c>
      <c r="B2781" t="s">
        <v>5726</v>
      </c>
      <c r="C2781" t="str">
        <f>IFERROR(VLOOKUP(Table1[[#This Row],[Ticker]],[1]!Table1[[Symbol]:[Industry]],2,FALSE),"-")</f>
        <v>-</v>
      </c>
      <c r="D2781" t="s">
        <v>998</v>
      </c>
      <c r="E2781">
        <v>106.7448</v>
      </c>
      <c r="F2781">
        <v>168.9</v>
      </c>
      <c r="G2781">
        <v>-29.460551609316902</v>
      </c>
      <c r="H2781">
        <v>-5.24584904567668</v>
      </c>
      <c r="I2781">
        <v>-12.618028629606201</v>
      </c>
      <c r="J2781">
        <v>-2.1965550548697701</v>
      </c>
      <c r="K2781">
        <v>177.24586102008601</v>
      </c>
      <c r="L2781">
        <v>181.72951039446201</v>
      </c>
      <c r="M2781">
        <v>40.798251914356101</v>
      </c>
      <c r="N2781">
        <v>1.1605252130185699</v>
      </c>
      <c r="O2781">
        <v>37.359384251036097</v>
      </c>
      <c r="P2781">
        <v>17.250954529677202</v>
      </c>
      <c r="Q2781">
        <v>-7.8033303575318E-2</v>
      </c>
    </row>
    <row r="2782" spans="1:17" hidden="1" x14ac:dyDescent="0.3">
      <c r="A2782" t="s">
        <v>5727</v>
      </c>
      <c r="B2782" t="s">
        <v>5728</v>
      </c>
      <c r="C2782" t="str">
        <f>IFERROR(VLOOKUP(Table1[[#This Row],[Ticker]],[1]!Table1[[Symbol]:[Industry]],2,FALSE),"-")</f>
        <v>-</v>
      </c>
      <c r="E2782">
        <v>106.62572160000001</v>
      </c>
      <c r="F2782">
        <v>80.88</v>
      </c>
      <c r="G2782">
        <v>-6.18236271322061</v>
      </c>
      <c r="H2782">
        <v>4.1626005888054198</v>
      </c>
      <c r="I2782">
        <v>-23.336416542681199</v>
      </c>
      <c r="J2782">
        <v>-8.0042907518883109</v>
      </c>
      <c r="K2782">
        <v>82.248627372314402</v>
      </c>
      <c r="L2782">
        <v>86.391819906560201</v>
      </c>
      <c r="M2782">
        <v>46.428451793134201</v>
      </c>
      <c r="N2782">
        <v>1.3905337684388499</v>
      </c>
      <c r="O2782">
        <v>59.495548961424298</v>
      </c>
      <c r="P2782">
        <v>22.3415519588564</v>
      </c>
      <c r="Q2782">
        <v>7.5770231033046004E-2</v>
      </c>
    </row>
    <row r="2783" spans="1:17" hidden="1" x14ac:dyDescent="0.3">
      <c r="A2783" t="s">
        <v>5729</v>
      </c>
      <c r="B2783" t="s">
        <v>5730</v>
      </c>
      <c r="C2783" t="str">
        <f>IFERROR(VLOOKUP(Table1[[#This Row],[Ticker]],[1]!Table1[[Symbol]:[Industry]],2,FALSE),"-")</f>
        <v>-</v>
      </c>
      <c r="E2783">
        <v>106.34184</v>
      </c>
      <c r="F2783">
        <v>127.6</v>
      </c>
      <c r="G2783">
        <v>37.242324735493099</v>
      </c>
      <c r="H2783">
        <v>-21.0298938924307</v>
      </c>
      <c r="I2783">
        <v>53.551656827515899</v>
      </c>
      <c r="J2783">
        <v>-3.0886852104790401E-2</v>
      </c>
      <c r="K2783">
        <v>131.73860841603801</v>
      </c>
      <c r="M2783">
        <v>54.016328690713898</v>
      </c>
      <c r="N2783">
        <v>0.74476386036960895</v>
      </c>
      <c r="O2783">
        <v>30.094043887147301</v>
      </c>
      <c r="P2783">
        <v>74.555403556771495</v>
      </c>
    </row>
    <row r="2784" spans="1:17" hidden="1" x14ac:dyDescent="0.3">
      <c r="A2784" t="s">
        <v>5731</v>
      </c>
      <c r="B2784" t="s">
        <v>5732</v>
      </c>
      <c r="C2784" t="str">
        <f>IFERROR(VLOOKUP(Table1[[#This Row],[Ticker]],[1]!Table1[[Symbol]:[Industry]],2,FALSE),"-")</f>
        <v>-</v>
      </c>
      <c r="D2784" t="s">
        <v>613</v>
      </c>
      <c r="E2784">
        <v>106.34119775000001</v>
      </c>
      <c r="F2784">
        <v>34.03</v>
      </c>
      <c r="G2784">
        <v>2.3660584929247501</v>
      </c>
      <c r="H2784">
        <v>6.24243073742538</v>
      </c>
      <c r="I2784">
        <v>-14.2306016097221</v>
      </c>
      <c r="J2784">
        <v>3.9755686851371599</v>
      </c>
      <c r="K2784">
        <v>32.101170062197902</v>
      </c>
      <c r="L2784">
        <v>31.802699411514499</v>
      </c>
      <c r="M2784">
        <v>71.251823970638597</v>
      </c>
      <c r="N2784">
        <v>0.89340217092264895</v>
      </c>
      <c r="O2784">
        <v>46.0476050543638</v>
      </c>
      <c r="P2784">
        <v>54.7081724216265</v>
      </c>
      <c r="Q2784">
        <v>7.0487196357800999E-2</v>
      </c>
    </row>
    <row r="2785" spans="1:17" hidden="1" x14ac:dyDescent="0.3">
      <c r="A2785" t="s">
        <v>5733</v>
      </c>
      <c r="B2785" t="s">
        <v>5734</v>
      </c>
      <c r="C2785" t="str">
        <f>IFERROR(VLOOKUP(Table1[[#This Row],[Ticker]],[1]!Table1[[Symbol]:[Industry]],2,FALSE),"-")</f>
        <v>-</v>
      </c>
      <c r="D2785" t="s">
        <v>480</v>
      </c>
      <c r="E2785">
        <v>106.261347046</v>
      </c>
      <c r="F2785">
        <v>18.79</v>
      </c>
      <c r="G2785">
        <v>8.6224375900105201</v>
      </c>
      <c r="H2785">
        <v>-6.1475893939234201</v>
      </c>
      <c r="I2785">
        <v>-1.00390038656287</v>
      </c>
      <c r="J2785">
        <v>-3.4626496024764801</v>
      </c>
      <c r="K2785">
        <v>18.656597029916</v>
      </c>
      <c r="L2785">
        <v>18.0356410007814</v>
      </c>
      <c r="M2785">
        <v>53.222587928611397</v>
      </c>
      <c r="N2785">
        <v>0.89625841453750299</v>
      </c>
      <c r="O2785">
        <v>27.461415646620502</v>
      </c>
      <c r="P2785">
        <v>56.5833333333333</v>
      </c>
      <c r="Q2785">
        <v>6.4108223704489001E-2</v>
      </c>
    </row>
    <row r="2786" spans="1:17" hidden="1" x14ac:dyDescent="0.3">
      <c r="A2786" t="s">
        <v>5735</v>
      </c>
      <c r="B2786" t="s">
        <v>5736</v>
      </c>
      <c r="C2786" t="str">
        <f>IFERROR(VLOOKUP(Table1[[#This Row],[Ticker]],[1]!Table1[[Symbol]:[Industry]],2,FALSE),"-")</f>
        <v>-</v>
      </c>
      <c r="D2786" t="s">
        <v>21</v>
      </c>
      <c r="E2786">
        <v>106.1712</v>
      </c>
      <c r="F2786">
        <v>120</v>
      </c>
      <c r="G2786">
        <v>-22.6163184817885</v>
      </c>
      <c r="H2786">
        <v>2.00940403810664</v>
      </c>
      <c r="I2786">
        <v>-6.3069863897657097</v>
      </c>
      <c r="J2786">
        <v>-3.7285585749636398</v>
      </c>
      <c r="K2786">
        <v>116.524598495571</v>
      </c>
      <c r="M2786">
        <v>59.461766710673899</v>
      </c>
      <c r="N2786">
        <v>0.68651088688263395</v>
      </c>
      <c r="O2786">
        <v>17.5</v>
      </c>
      <c r="P2786">
        <v>23.076923076922998</v>
      </c>
    </row>
    <row r="2787" spans="1:17" hidden="1" x14ac:dyDescent="0.3">
      <c r="A2787" t="s">
        <v>5737</v>
      </c>
      <c r="B2787" t="s">
        <v>5738</v>
      </c>
      <c r="C2787" t="str">
        <f>IFERROR(VLOOKUP(Table1[[#This Row],[Ticker]],[1]!Table1[[Symbol]:[Industry]],2,FALSE),"-")</f>
        <v>-</v>
      </c>
      <c r="D2787" t="s">
        <v>391</v>
      </c>
      <c r="E2787">
        <v>106.14838534499999</v>
      </c>
      <c r="F2787">
        <v>101.35</v>
      </c>
      <c r="G2787">
        <v>55.399493503627902</v>
      </c>
      <c r="H2787">
        <v>-17.1421613159564</v>
      </c>
      <c r="I2787">
        <v>13.5003873153992</v>
      </c>
      <c r="J2787">
        <v>-18.395256353571</v>
      </c>
      <c r="K2787">
        <v>102.43398949356001</v>
      </c>
      <c r="L2787">
        <v>89.517575806512298</v>
      </c>
      <c r="M2787">
        <v>50.398472819716098</v>
      </c>
      <c r="N2787">
        <v>1.1577423150019599</v>
      </c>
      <c r="O2787">
        <v>30.2417365564874</v>
      </c>
      <c r="P2787">
        <v>127.54827121688299</v>
      </c>
      <c r="Q2787">
        <v>0.14734482124579201</v>
      </c>
    </row>
    <row r="2788" spans="1:17" hidden="1" x14ac:dyDescent="0.3">
      <c r="A2788" t="s">
        <v>5739</v>
      </c>
      <c r="B2788" t="s">
        <v>5740</v>
      </c>
      <c r="C2788" t="str">
        <f>IFERROR(VLOOKUP(Table1[[#This Row],[Ticker]],[1]!Table1[[Symbol]:[Industry]],2,FALSE),"-")</f>
        <v>-</v>
      </c>
      <c r="D2788" t="s">
        <v>375</v>
      </c>
      <c r="E2788">
        <v>106.14</v>
      </c>
      <c r="F2788">
        <v>176.9</v>
      </c>
      <c r="G2788">
        <v>6.0015923403953204</v>
      </c>
      <c r="H2788">
        <v>19.3108676276516</v>
      </c>
      <c r="I2788">
        <v>9.23857347911731</v>
      </c>
      <c r="J2788">
        <v>-3.2790947374094501</v>
      </c>
      <c r="K2788">
        <v>166.55857245690399</v>
      </c>
      <c r="L2788">
        <v>154.38416594442</v>
      </c>
      <c r="M2788">
        <v>46.845360328246102</v>
      </c>
      <c r="N2788">
        <v>0.61568098348256906</v>
      </c>
      <c r="O2788">
        <v>31.684567552289401</v>
      </c>
      <c r="P2788">
        <v>44.467129440587897</v>
      </c>
      <c r="Q2788">
        <v>-5.8961676716641001E-2</v>
      </c>
    </row>
    <row r="2789" spans="1:17" hidden="1" x14ac:dyDescent="0.3">
      <c r="A2789" t="s">
        <v>5741</v>
      </c>
      <c r="B2789" t="s">
        <v>5742</v>
      </c>
      <c r="C2789" t="str">
        <f>IFERROR(VLOOKUP(Table1[[#This Row],[Ticker]],[1]!Table1[[Symbol]:[Industry]],2,FALSE),"-")</f>
        <v>-</v>
      </c>
      <c r="D2789" t="s">
        <v>507</v>
      </c>
      <c r="E2789">
        <v>105.993951</v>
      </c>
      <c r="F2789">
        <v>105</v>
      </c>
      <c r="G2789">
        <v>57.653107790692097</v>
      </c>
      <c r="H2789">
        <v>-7.4112984790184298</v>
      </c>
      <c r="I2789">
        <v>2.8984652910634199</v>
      </c>
      <c r="J2789">
        <v>-3.05033656747481</v>
      </c>
      <c r="K2789">
        <v>100.601935627589</v>
      </c>
      <c r="L2789">
        <v>92.596317812828502</v>
      </c>
      <c r="M2789">
        <v>60.136653463775197</v>
      </c>
      <c r="N2789">
        <v>1.2144865029429599</v>
      </c>
      <c r="O2789">
        <v>14.285714285714199</v>
      </c>
      <c r="P2789">
        <v>84.210526315789394</v>
      </c>
    </row>
    <row r="2790" spans="1:17" hidden="1" x14ac:dyDescent="0.3">
      <c r="A2790" t="s">
        <v>5743</v>
      </c>
      <c r="B2790" t="s">
        <v>5744</v>
      </c>
      <c r="C2790" t="str">
        <f>IFERROR(VLOOKUP(Table1[[#This Row],[Ticker]],[1]!Table1[[Symbol]:[Industry]],2,FALSE),"-")</f>
        <v>-</v>
      </c>
      <c r="D2790" t="s">
        <v>705</v>
      </c>
      <c r="E2790">
        <v>105.953940543</v>
      </c>
      <c r="F2790">
        <v>89.38</v>
      </c>
      <c r="G2790">
        <v>-0.81177980815872497</v>
      </c>
      <c r="H2790">
        <v>-11.042011658962201</v>
      </c>
      <c r="I2790">
        <v>7.3262361136237297</v>
      </c>
      <c r="J2790">
        <v>-5.9621680387942897</v>
      </c>
      <c r="K2790">
        <v>87.918140170584707</v>
      </c>
      <c r="L2790">
        <v>79.751560453459405</v>
      </c>
      <c r="M2790">
        <v>58.050219930369003</v>
      </c>
      <c r="N2790">
        <v>1.019631039191</v>
      </c>
      <c r="O2790">
        <v>8.2568807339449695</v>
      </c>
      <c r="P2790">
        <v>31.421849727981101</v>
      </c>
    </row>
    <row r="2791" spans="1:17" hidden="1" x14ac:dyDescent="0.3">
      <c r="A2791" t="s">
        <v>5745</v>
      </c>
      <c r="B2791" t="s">
        <v>5746</v>
      </c>
      <c r="C2791" t="str">
        <f>IFERROR(VLOOKUP(Table1[[#This Row],[Ticker]],[1]!Table1[[Symbol]:[Industry]],2,FALSE),"-")</f>
        <v>-</v>
      </c>
      <c r="D2791" t="s">
        <v>613</v>
      </c>
      <c r="E2791">
        <v>105.65586209999999</v>
      </c>
      <c r="F2791">
        <v>116.7</v>
      </c>
      <c r="G2791">
        <v>111.703095970615</v>
      </c>
      <c r="H2791">
        <v>-5.9192945042571798</v>
      </c>
      <c r="I2791">
        <v>50.606496613100497</v>
      </c>
      <c r="J2791">
        <v>-3.0154412534169799</v>
      </c>
      <c r="K2791">
        <v>119.009991144268</v>
      </c>
      <c r="L2791">
        <v>101.964355455313</v>
      </c>
      <c r="M2791">
        <v>40.252620441400602</v>
      </c>
      <c r="N2791">
        <v>1.1695122337513</v>
      </c>
      <c r="O2791">
        <v>37.0179948586118</v>
      </c>
      <c r="P2791">
        <v>188.861386138613</v>
      </c>
      <c r="Q2791">
        <v>0.147122152818428</v>
      </c>
    </row>
    <row r="2792" spans="1:17" hidden="1" x14ac:dyDescent="0.3">
      <c r="A2792" t="s">
        <v>5747</v>
      </c>
      <c r="B2792" t="s">
        <v>5748</v>
      </c>
      <c r="C2792" t="str">
        <f>IFERROR(VLOOKUP(Table1[[#This Row],[Ticker]],[1]!Table1[[Symbol]:[Industry]],2,FALSE),"-")</f>
        <v>-</v>
      </c>
      <c r="D2792" t="s">
        <v>126</v>
      </c>
      <c r="E2792">
        <v>105.64812993</v>
      </c>
      <c r="F2792">
        <v>2</v>
      </c>
      <c r="G2792">
        <v>-35.648327616006398</v>
      </c>
      <c r="K2792">
        <v>2.1140989605141698</v>
      </c>
      <c r="L2792">
        <v>3.1857726977597598</v>
      </c>
      <c r="M2792">
        <v>71.039956020089093</v>
      </c>
      <c r="O2792">
        <v>12.5</v>
      </c>
      <c r="P2792">
        <v>8.1081081081080892</v>
      </c>
      <c r="Q2792">
        <v>-6.9211309357390005E-2</v>
      </c>
    </row>
    <row r="2793" spans="1:17" hidden="1" x14ac:dyDescent="0.3">
      <c r="A2793" t="s">
        <v>5749</v>
      </c>
      <c r="B2793" t="s">
        <v>5750</v>
      </c>
      <c r="C2793" t="str">
        <f>IFERROR(VLOOKUP(Table1[[#This Row],[Ticker]],[1]!Table1[[Symbol]:[Industry]],2,FALSE),"-")</f>
        <v>-</v>
      </c>
      <c r="D2793" t="s">
        <v>375</v>
      </c>
      <c r="E2793">
        <v>105.4134</v>
      </c>
      <c r="F2793">
        <v>195.21</v>
      </c>
      <c r="G2793">
        <v>15.104410212203</v>
      </c>
      <c r="H2793">
        <v>-4.2637355847034897</v>
      </c>
      <c r="I2793">
        <v>-14.884139193211199</v>
      </c>
      <c r="J2793">
        <v>-5.5490752925518798</v>
      </c>
      <c r="K2793">
        <v>195.172436375605</v>
      </c>
      <c r="L2793">
        <v>187.27048338721099</v>
      </c>
      <c r="M2793">
        <v>48.400086692133399</v>
      </c>
      <c r="N2793">
        <v>1.3607800868156299</v>
      </c>
      <c r="O2793">
        <v>29.040520465139998</v>
      </c>
      <c r="P2793">
        <v>45.516213194185603</v>
      </c>
      <c r="Q2793">
        <v>3.3442087282720002E-2</v>
      </c>
    </row>
    <row r="2794" spans="1:17" hidden="1" x14ac:dyDescent="0.3">
      <c r="A2794" t="s">
        <v>5751</v>
      </c>
      <c r="B2794" t="s">
        <v>5752</v>
      </c>
      <c r="C2794" t="str">
        <f>IFERROR(VLOOKUP(Table1[[#This Row],[Ticker]],[1]!Table1[[Symbol]:[Industry]],2,FALSE),"-")</f>
        <v>-</v>
      </c>
      <c r="E2794">
        <v>105.3257856</v>
      </c>
      <c r="F2794">
        <v>2.46</v>
      </c>
      <c r="G2794">
        <v>-3.02800676039148</v>
      </c>
      <c r="H2794">
        <v>-10.002105293547499</v>
      </c>
      <c r="I2794">
        <v>6.8947707097826196</v>
      </c>
      <c r="J2794">
        <v>-4.1922751242740599</v>
      </c>
      <c r="K2794">
        <v>2.56779290164086</v>
      </c>
      <c r="L2794">
        <v>2.7465912720468499</v>
      </c>
      <c r="M2794">
        <v>52.632398180491698</v>
      </c>
      <c r="N2794">
        <v>0.66111525584743402</v>
      </c>
      <c r="O2794">
        <v>76.829268292682897</v>
      </c>
      <c r="P2794">
        <v>29.2016806722689</v>
      </c>
      <c r="Q2794">
        <v>2.5726854767103999E-2</v>
      </c>
    </row>
    <row r="2795" spans="1:17" hidden="1" x14ac:dyDescent="0.3">
      <c r="A2795" t="s">
        <v>5753</v>
      </c>
      <c r="B2795" t="s">
        <v>5754</v>
      </c>
      <c r="C2795" t="str">
        <f>IFERROR(VLOOKUP(Table1[[#This Row],[Ticker]],[1]!Table1[[Symbol]:[Industry]],2,FALSE),"-")</f>
        <v>-</v>
      </c>
      <c r="D2795" t="s">
        <v>132</v>
      </c>
      <c r="E2795">
        <v>105.32173</v>
      </c>
      <c r="F2795">
        <v>94.97</v>
      </c>
      <c r="G2795">
        <v>52.248048615887399</v>
      </c>
      <c r="H2795">
        <v>-4.4399092960149202</v>
      </c>
      <c r="I2795">
        <v>1.3107060020247501</v>
      </c>
      <c r="J2795">
        <v>12.4876961853555</v>
      </c>
      <c r="K2795">
        <v>89.527059966409595</v>
      </c>
      <c r="L2795">
        <v>80.779620124777097</v>
      </c>
      <c r="M2795">
        <v>69.772109612769995</v>
      </c>
      <c r="N2795">
        <v>0.75239513638637201</v>
      </c>
      <c r="O2795">
        <v>33.726439928398399</v>
      </c>
      <c r="P2795">
        <v>82.951261799267897</v>
      </c>
      <c r="Q2795">
        <v>0.11979361407431401</v>
      </c>
    </row>
    <row r="2796" spans="1:17" hidden="1" x14ac:dyDescent="0.3">
      <c r="A2796" t="s">
        <v>5755</v>
      </c>
      <c r="B2796" t="s">
        <v>5756</v>
      </c>
      <c r="C2796" t="str">
        <f>IFERROR(VLOOKUP(Table1[[#This Row],[Ticker]],[1]!Table1[[Symbol]:[Industry]],2,FALSE),"-")</f>
        <v>-</v>
      </c>
      <c r="D2796" t="s">
        <v>1219</v>
      </c>
      <c r="E2796">
        <v>105.215046</v>
      </c>
      <c r="F2796">
        <v>146</v>
      </c>
      <c r="G2796">
        <v>60.862350409434001</v>
      </c>
      <c r="H2796">
        <v>2.8450114129136601</v>
      </c>
      <c r="I2796">
        <v>-36.881252262220201</v>
      </c>
      <c r="J2796">
        <v>-2.1679836262983398</v>
      </c>
      <c r="K2796">
        <v>168.72179966866599</v>
      </c>
      <c r="L2796">
        <v>130.932932616523</v>
      </c>
      <c r="M2796">
        <v>27.501811547088199</v>
      </c>
      <c r="N2796">
        <v>1.01149425287356</v>
      </c>
      <c r="O2796">
        <v>51.883561643835598</v>
      </c>
      <c r="P2796">
        <v>102.49653259361899</v>
      </c>
    </row>
    <row r="2797" spans="1:17" hidden="1" x14ac:dyDescent="0.3">
      <c r="A2797" t="s">
        <v>5757</v>
      </c>
      <c r="B2797" t="s">
        <v>5758</v>
      </c>
      <c r="C2797" t="str">
        <f>IFERROR(VLOOKUP(Table1[[#This Row],[Ticker]],[1]!Table1[[Symbol]:[Industry]],2,FALSE),"-")</f>
        <v>-</v>
      </c>
      <c r="D2797" t="s">
        <v>1489</v>
      </c>
      <c r="E2797">
        <v>105.21</v>
      </c>
      <c r="F2797">
        <v>105.21</v>
      </c>
      <c r="G2797">
        <v>37.833206474902603</v>
      </c>
      <c r="H2797">
        <v>11.2476656428644</v>
      </c>
      <c r="I2797">
        <v>18.3704954740159</v>
      </c>
      <c r="J2797">
        <v>-6.1316199899347001</v>
      </c>
      <c r="K2797">
        <v>98.111723545315996</v>
      </c>
      <c r="L2797">
        <v>87.797245992022098</v>
      </c>
      <c r="M2797">
        <v>49.169192720286503</v>
      </c>
      <c r="N2797">
        <v>1.3180689829802299</v>
      </c>
      <c r="O2797">
        <v>24.7029750023761</v>
      </c>
      <c r="P2797">
        <v>72.475409836065495</v>
      </c>
      <c r="Q2797">
        <v>1.3563117667090001E-2</v>
      </c>
    </row>
    <row r="2798" spans="1:17" hidden="1" x14ac:dyDescent="0.3">
      <c r="A2798" t="s">
        <v>5759</v>
      </c>
      <c r="B2798" t="s">
        <v>5760</v>
      </c>
      <c r="C2798" t="str">
        <f>IFERROR(VLOOKUP(Table1[[#This Row],[Ticker]],[1]!Table1[[Symbol]:[Industry]],2,FALSE),"-")</f>
        <v>-</v>
      </c>
      <c r="D2798" t="s">
        <v>299</v>
      </c>
      <c r="E2798">
        <v>105.088740954</v>
      </c>
      <c r="F2798">
        <v>42.94</v>
      </c>
      <c r="G2798">
        <v>160.12943852574301</v>
      </c>
      <c r="H2798">
        <v>5.12364871175832</v>
      </c>
      <c r="I2798">
        <v>12.7819685312571</v>
      </c>
      <c r="J2798">
        <v>-2.0074331675827399</v>
      </c>
      <c r="K2798">
        <v>40.857022488404603</v>
      </c>
      <c r="L2798">
        <v>37.165481418542299</v>
      </c>
      <c r="M2798">
        <v>61.285453318010298</v>
      </c>
      <c r="N2798">
        <v>1.4118123217349401</v>
      </c>
      <c r="O2798">
        <v>34.606427573358097</v>
      </c>
      <c r="P2798">
        <v>249.64468508100299</v>
      </c>
      <c r="Q2798">
        <v>7.2285376558969994E-2</v>
      </c>
    </row>
    <row r="2799" spans="1:17" hidden="1" x14ac:dyDescent="0.3">
      <c r="A2799" t="s">
        <v>5761</v>
      </c>
      <c r="B2799" t="s">
        <v>5762</v>
      </c>
      <c r="C2799" t="str">
        <f>IFERROR(VLOOKUP(Table1[[#This Row],[Ticker]],[1]!Table1[[Symbol]:[Industry]],2,FALSE),"-")</f>
        <v>-</v>
      </c>
      <c r="E2799">
        <v>105.07519791999999</v>
      </c>
      <c r="F2799">
        <v>340.9</v>
      </c>
      <c r="G2799">
        <v>33.3769000299108</v>
      </c>
      <c r="H2799">
        <v>-16.684170789903099</v>
      </c>
      <c r="I2799">
        <v>-1.3517439957641799</v>
      </c>
      <c r="J2799">
        <v>-11.0869025452172</v>
      </c>
      <c r="K2799">
        <v>389.897266249692</v>
      </c>
      <c r="L2799">
        <v>368.50391119480298</v>
      </c>
      <c r="M2799">
        <v>40.442950019380802</v>
      </c>
      <c r="N2799">
        <v>0.84493554327808396</v>
      </c>
      <c r="O2799">
        <v>92.945145203872102</v>
      </c>
      <c r="P2799">
        <v>67.931034482758605</v>
      </c>
    </row>
    <row r="2800" spans="1:17" hidden="1" x14ac:dyDescent="0.3">
      <c r="A2800" t="s">
        <v>5763</v>
      </c>
      <c r="B2800" t="s">
        <v>5764</v>
      </c>
      <c r="C2800" t="str">
        <f>IFERROR(VLOOKUP(Table1[[#This Row],[Ticker]],[1]!Table1[[Symbol]:[Industry]],2,FALSE),"-")</f>
        <v>-</v>
      </c>
      <c r="D2800" t="s">
        <v>21</v>
      </c>
      <c r="E2800">
        <v>104.811976875</v>
      </c>
      <c r="F2800">
        <v>83.77</v>
      </c>
      <c r="G2800">
        <v>41.824491022641297</v>
      </c>
      <c r="H2800">
        <v>12.307966203870199</v>
      </c>
      <c r="I2800">
        <v>26.967310782322699</v>
      </c>
      <c r="J2800">
        <v>-17.638883097197802</v>
      </c>
      <c r="K2800">
        <v>67.157762523626602</v>
      </c>
      <c r="L2800">
        <v>56.705325622680199</v>
      </c>
      <c r="M2800">
        <v>55.441062602298203</v>
      </c>
      <c r="N2800">
        <v>3.1433673893206202</v>
      </c>
      <c r="O2800">
        <v>22.3588396800764</v>
      </c>
      <c r="P2800">
        <v>111.273644388398</v>
      </c>
      <c r="Q2800">
        <v>4.2327068487667999E-2</v>
      </c>
    </row>
    <row r="2801" spans="1:17" hidden="1" x14ac:dyDescent="0.3">
      <c r="A2801" t="s">
        <v>5765</v>
      </c>
      <c r="B2801" t="s">
        <v>5766</v>
      </c>
      <c r="C2801" t="str">
        <f>IFERROR(VLOOKUP(Table1[[#This Row],[Ticker]],[1]!Table1[[Symbol]:[Industry]],2,FALSE),"-")</f>
        <v>-</v>
      </c>
      <c r="D2801" t="s">
        <v>62</v>
      </c>
      <c r="E2801">
        <v>104.73817680000001</v>
      </c>
      <c r="F2801">
        <v>64.36</v>
      </c>
      <c r="G2801">
        <v>18.724748517792001</v>
      </c>
      <c r="H2801">
        <v>-5.24148939074467</v>
      </c>
      <c r="I2801">
        <v>8.6069458845616893</v>
      </c>
      <c r="J2801">
        <v>-5.1829089994326596</v>
      </c>
      <c r="K2801">
        <v>64.577324613178305</v>
      </c>
      <c r="L2801">
        <v>60.469154367890503</v>
      </c>
      <c r="M2801">
        <v>52.086409077956503</v>
      </c>
      <c r="N2801">
        <v>1.093834750509</v>
      </c>
      <c r="O2801">
        <v>22.747047855811001</v>
      </c>
      <c r="P2801">
        <v>48.465974625144099</v>
      </c>
      <c r="Q2801">
        <v>-2.0611564392221001E-2</v>
      </c>
    </row>
    <row r="2802" spans="1:17" hidden="1" x14ac:dyDescent="0.3">
      <c r="A2802" t="s">
        <v>5767</v>
      </c>
      <c r="B2802" t="s">
        <v>5768</v>
      </c>
      <c r="C2802" t="str">
        <f>IFERROR(VLOOKUP(Table1[[#This Row],[Ticker]],[1]!Table1[[Symbol]:[Industry]],2,FALSE),"-")</f>
        <v>-</v>
      </c>
      <c r="E2802">
        <v>104.7056</v>
      </c>
      <c r="F2802">
        <v>62</v>
      </c>
      <c r="G2802">
        <v>-48.8631829361249</v>
      </c>
      <c r="H2802">
        <v>-4.9040660778612297</v>
      </c>
      <c r="I2802">
        <v>-28.464680549945601</v>
      </c>
      <c r="J2802">
        <v>2.59392113560641</v>
      </c>
      <c r="K2802">
        <v>64.616635478336704</v>
      </c>
      <c r="M2802">
        <v>43.9903144216307</v>
      </c>
      <c r="N2802">
        <v>0.49642248722316801</v>
      </c>
      <c r="O2802">
        <v>56.322580645161203</v>
      </c>
      <c r="P2802">
        <v>34.054054054053999</v>
      </c>
    </row>
    <row r="2803" spans="1:17" hidden="1" x14ac:dyDescent="0.3">
      <c r="A2803" t="s">
        <v>5769</v>
      </c>
      <c r="B2803" t="s">
        <v>5770</v>
      </c>
      <c r="C2803" t="str">
        <f>IFERROR(VLOOKUP(Table1[[#This Row],[Ticker]],[1]!Table1[[Symbol]:[Industry]],2,FALSE),"-")</f>
        <v>-</v>
      </c>
      <c r="D2803" t="s">
        <v>278</v>
      </c>
      <c r="E2803">
        <v>104.648139</v>
      </c>
      <c r="F2803">
        <v>338.7</v>
      </c>
      <c r="G2803">
        <v>-48.515943870719497</v>
      </c>
      <c r="H2803">
        <v>-13.3333925448621</v>
      </c>
      <c r="I2803">
        <v>-14.271889210065099</v>
      </c>
      <c r="J2803">
        <v>-6.3783607173105201</v>
      </c>
      <c r="K2803">
        <v>354.19041288460397</v>
      </c>
      <c r="L2803">
        <v>384.05512451156898</v>
      </c>
      <c r="M2803">
        <v>39.274742031576103</v>
      </c>
      <c r="N2803">
        <v>0.93497006812082795</v>
      </c>
      <c r="O2803">
        <v>57.543548863300799</v>
      </c>
      <c r="P2803">
        <v>5.8437499999999902</v>
      </c>
      <c r="Q2803">
        <v>4.0440170481401999E-2</v>
      </c>
    </row>
    <row r="2804" spans="1:17" hidden="1" x14ac:dyDescent="0.3">
      <c r="A2804" t="s">
        <v>5771</v>
      </c>
      <c r="B2804" t="s">
        <v>5772</v>
      </c>
      <c r="C2804" t="str">
        <f>IFERROR(VLOOKUP(Table1[[#This Row],[Ticker]],[1]!Table1[[Symbol]:[Industry]],2,FALSE),"-")</f>
        <v>-</v>
      </c>
      <c r="E2804">
        <v>104.5697246</v>
      </c>
      <c r="F2804">
        <v>95.59</v>
      </c>
      <c r="G2804">
        <v>46.2372307879901</v>
      </c>
      <c r="H2804">
        <v>-13.142842594881399</v>
      </c>
      <c r="I2804">
        <v>36.632675705831403</v>
      </c>
      <c r="J2804">
        <v>-16.846882708867099</v>
      </c>
      <c r="K2804">
        <v>96.141253730672801</v>
      </c>
      <c r="L2804">
        <v>80.618962769183298</v>
      </c>
      <c r="M2804">
        <v>46.140266812829601</v>
      </c>
      <c r="N2804">
        <v>0.81940894585382196</v>
      </c>
      <c r="O2804">
        <v>27.105345747463101</v>
      </c>
      <c r="P2804">
        <v>105.21683125804999</v>
      </c>
      <c r="Q2804">
        <v>4.3136520295369997E-2</v>
      </c>
    </row>
    <row r="2805" spans="1:17" hidden="1" x14ac:dyDescent="0.3">
      <c r="A2805" t="s">
        <v>5773</v>
      </c>
      <c r="B2805" t="s">
        <v>5774</v>
      </c>
      <c r="C2805" t="str">
        <f>IFERROR(VLOOKUP(Table1[[#This Row],[Ticker]],[1]!Table1[[Symbol]:[Industry]],2,FALSE),"-")</f>
        <v>-</v>
      </c>
      <c r="D2805" t="s">
        <v>230</v>
      </c>
      <c r="E2805">
        <v>104.49628559999999</v>
      </c>
      <c r="F2805">
        <v>96.3</v>
      </c>
      <c r="G2805">
        <v>4.6414915566464696</v>
      </c>
      <c r="H2805">
        <v>-6.0817414490850004</v>
      </c>
      <c r="I2805">
        <v>-11.5294805899171</v>
      </c>
      <c r="J2805">
        <v>-4.0490207386521702</v>
      </c>
      <c r="K2805">
        <v>98.415539882792302</v>
      </c>
      <c r="L2805">
        <v>94.749234309537101</v>
      </c>
      <c r="M2805">
        <v>39.035229124776102</v>
      </c>
      <c r="N2805">
        <v>0.56801405944102301</v>
      </c>
      <c r="O2805">
        <v>37.850467289719603</v>
      </c>
      <c r="P2805">
        <v>31.917808219177999</v>
      </c>
      <c r="Q2805">
        <v>5.5068745750424003E-2</v>
      </c>
    </row>
    <row r="2806" spans="1:17" hidden="1" x14ac:dyDescent="0.3">
      <c r="A2806" t="s">
        <v>5775</v>
      </c>
      <c r="B2806" t="s">
        <v>5776</v>
      </c>
      <c r="C2806" t="str">
        <f>IFERROR(VLOOKUP(Table1[[#This Row],[Ticker]],[1]!Table1[[Symbol]:[Industry]],2,FALSE),"-")</f>
        <v>-</v>
      </c>
      <c r="D2806" t="s">
        <v>80</v>
      </c>
      <c r="E2806">
        <v>104.35243125</v>
      </c>
      <c r="F2806">
        <v>51.25</v>
      </c>
      <c r="G2806">
        <v>11.956094988416099</v>
      </c>
      <c r="H2806">
        <v>-5.2168104093702201</v>
      </c>
      <c r="I2806">
        <v>-3.83197347626386</v>
      </c>
      <c r="J2806">
        <v>-0.26988172819643902</v>
      </c>
      <c r="K2806">
        <v>52.996142220035303</v>
      </c>
      <c r="L2806">
        <v>50.612727482652303</v>
      </c>
      <c r="M2806">
        <v>53.697345339165402</v>
      </c>
      <c r="N2806">
        <v>0.32272937474878799</v>
      </c>
      <c r="O2806">
        <v>118.536585365853</v>
      </c>
      <c r="P2806">
        <v>73.141891891891802</v>
      </c>
      <c r="Q2806">
        <v>5.3631373018242001E-2</v>
      </c>
    </row>
    <row r="2807" spans="1:17" hidden="1" x14ac:dyDescent="0.3">
      <c r="A2807" t="s">
        <v>5777</v>
      </c>
      <c r="B2807" t="s">
        <v>5778</v>
      </c>
      <c r="C2807" t="str">
        <f>IFERROR(VLOOKUP(Table1[[#This Row],[Ticker]],[1]!Table1[[Symbol]:[Industry]],2,FALSE),"-")</f>
        <v>-</v>
      </c>
      <c r="D2807" t="s">
        <v>662</v>
      </c>
      <c r="E2807">
        <v>104.1615</v>
      </c>
      <c r="F2807">
        <v>98.75</v>
      </c>
      <c r="G2807">
        <v>-43.399523788255202</v>
      </c>
      <c r="H2807">
        <v>-16.132136253299802</v>
      </c>
      <c r="I2807">
        <v>-27.090191696232399</v>
      </c>
      <c r="J2807">
        <v>2.7024826949451799</v>
      </c>
      <c r="K2807">
        <v>107.574472780946</v>
      </c>
      <c r="M2807">
        <v>49.910831600800201</v>
      </c>
      <c r="O2807">
        <v>47.848101265822798</v>
      </c>
      <c r="P2807">
        <v>23.4375</v>
      </c>
    </row>
    <row r="2808" spans="1:17" hidden="1" x14ac:dyDescent="0.3">
      <c r="A2808" t="s">
        <v>5779</v>
      </c>
      <c r="B2808" t="s">
        <v>2935</v>
      </c>
      <c r="C2808" t="str">
        <f>IFERROR(VLOOKUP(Table1[[#This Row],[Ticker]],[1]!Table1[[Symbol]:[Industry]],2,FALSE),"-")</f>
        <v>-</v>
      </c>
      <c r="D2808" t="s">
        <v>3828</v>
      </c>
      <c r="E2808">
        <v>104.12350000000001</v>
      </c>
      <c r="F2808">
        <v>800.95</v>
      </c>
      <c r="G2808">
        <v>19.8685412555242</v>
      </c>
      <c r="H2808">
        <v>-8.1290932550565405</v>
      </c>
      <c r="I2808">
        <v>-3.7600188933550198</v>
      </c>
      <c r="J2808">
        <v>0.74788021442099395</v>
      </c>
      <c r="K2808">
        <v>775.41794701579101</v>
      </c>
      <c r="L2808">
        <v>736.813026238372</v>
      </c>
      <c r="M2808">
        <v>57.769846583882703</v>
      </c>
      <c r="N2808">
        <v>0.956678882851004</v>
      </c>
      <c r="O2808">
        <v>49.291466383669302</v>
      </c>
      <c r="P2808">
        <v>56.741682974559701</v>
      </c>
      <c r="Q2808">
        <v>6.6703046275414998E-2</v>
      </c>
    </row>
    <row r="2809" spans="1:17" hidden="1" x14ac:dyDescent="0.3">
      <c r="A2809" t="s">
        <v>5780</v>
      </c>
      <c r="B2809" t="s">
        <v>5781</v>
      </c>
      <c r="C2809" t="str">
        <f>IFERROR(VLOOKUP(Table1[[#This Row],[Ticker]],[1]!Table1[[Symbol]:[Industry]],2,FALSE),"-")</f>
        <v>-</v>
      </c>
      <c r="E2809">
        <v>104.067392</v>
      </c>
      <c r="F2809">
        <v>41.6</v>
      </c>
      <c r="G2809">
        <v>121.958020904831</v>
      </c>
      <c r="H2809">
        <v>-10.747505989658301</v>
      </c>
      <c r="I2809">
        <v>57.223733212658097</v>
      </c>
      <c r="J2809">
        <v>-4.2097363218707198</v>
      </c>
      <c r="K2809">
        <v>39.653605102685098</v>
      </c>
      <c r="L2809">
        <v>31.921401449044598</v>
      </c>
      <c r="M2809">
        <v>41.678243761693203</v>
      </c>
      <c r="N2809">
        <v>0.51921326826694802</v>
      </c>
      <c r="O2809">
        <v>12.7163461538461</v>
      </c>
      <c r="P2809">
        <v>160</v>
      </c>
      <c r="Q2809">
        <v>7.7825865275898007E-2</v>
      </c>
    </row>
    <row r="2810" spans="1:17" hidden="1" x14ac:dyDescent="0.3">
      <c r="A2810" t="s">
        <v>5782</v>
      </c>
      <c r="B2810" t="s">
        <v>5783</v>
      </c>
      <c r="C2810" t="str">
        <f>IFERROR(VLOOKUP(Table1[[#This Row],[Ticker]],[1]!Table1[[Symbol]:[Industry]],2,FALSE),"-")</f>
        <v>-</v>
      </c>
      <c r="D2810" t="s">
        <v>129</v>
      </c>
      <c r="E2810">
        <v>103.85317602000001</v>
      </c>
      <c r="F2810">
        <v>7.74</v>
      </c>
      <c r="G2810">
        <v>8.0512771270765295</v>
      </c>
      <c r="H2810">
        <v>-9.4162611998124497</v>
      </c>
      <c r="I2810">
        <v>11.641677346452999</v>
      </c>
      <c r="J2810">
        <v>-6.5635880219027296</v>
      </c>
      <c r="K2810">
        <v>8.3711669293545494</v>
      </c>
      <c r="L2810">
        <v>8.58214945015464</v>
      </c>
      <c r="M2810">
        <v>35.939728898591298</v>
      </c>
      <c r="N2810">
        <v>1.01052491628533</v>
      </c>
      <c r="O2810">
        <v>126.09819121447001</v>
      </c>
      <c r="P2810">
        <v>36.991150442477803</v>
      </c>
      <c r="Q2810">
        <v>6.1083659935929997E-3</v>
      </c>
    </row>
    <row r="2811" spans="1:17" hidden="1" x14ac:dyDescent="0.3">
      <c r="A2811" t="s">
        <v>5784</v>
      </c>
      <c r="B2811" t="s">
        <v>5785</v>
      </c>
      <c r="C2811" t="str">
        <f>IFERROR(VLOOKUP(Table1[[#This Row],[Ticker]],[1]!Table1[[Symbol]:[Industry]],2,FALSE),"-")</f>
        <v>-</v>
      </c>
      <c r="D2811" t="s">
        <v>998</v>
      </c>
      <c r="E2811">
        <v>103.64857551</v>
      </c>
      <c r="F2811">
        <v>130.05000000000001</v>
      </c>
      <c r="G2811">
        <v>-45.9312560948431</v>
      </c>
      <c r="H2811">
        <v>-2.7518754552632201</v>
      </c>
      <c r="I2811">
        <v>-19.1766578616459</v>
      </c>
      <c r="J2811">
        <v>-5.1252673064735701</v>
      </c>
      <c r="K2811">
        <v>140.47171615125501</v>
      </c>
      <c r="L2811">
        <v>149.49191322307701</v>
      </c>
      <c r="M2811">
        <v>34.065446357162003</v>
      </c>
      <c r="N2811">
        <v>0.81237743296869402</v>
      </c>
      <c r="O2811">
        <v>118.954248366013</v>
      </c>
      <c r="P2811">
        <v>7.4793388429752197</v>
      </c>
      <c r="Q2811">
        <v>-4.9377331689779997E-3</v>
      </c>
    </row>
    <row r="2812" spans="1:17" hidden="1" x14ac:dyDescent="0.3">
      <c r="A2812" t="s">
        <v>5786</v>
      </c>
      <c r="B2812" t="s">
        <v>5787</v>
      </c>
      <c r="C2812" t="str">
        <f>IFERROR(VLOOKUP(Table1[[#This Row],[Ticker]],[1]!Table1[[Symbol]:[Industry]],2,FALSE),"-")</f>
        <v>-</v>
      </c>
      <c r="E2812">
        <v>103.63146605999999</v>
      </c>
      <c r="F2812">
        <v>159.44999999999999</v>
      </c>
      <c r="G2812">
        <v>385.64945587258899</v>
      </c>
      <c r="H2812">
        <v>-13.6021581092866</v>
      </c>
      <c r="I2812">
        <v>49.681702935029698</v>
      </c>
      <c r="J2812">
        <v>-4.2149432891520497</v>
      </c>
      <c r="K2812">
        <v>167.928008534648</v>
      </c>
      <c r="L2812">
        <v>127.35528013451599</v>
      </c>
      <c r="M2812">
        <v>39.941274476935703</v>
      </c>
      <c r="N2812">
        <v>0.34235082820931101</v>
      </c>
      <c r="O2812">
        <v>56.820319849482601</v>
      </c>
      <c r="P2812">
        <v>479.60741548527801</v>
      </c>
      <c r="Q2812">
        <v>0.165904374546292</v>
      </c>
    </row>
    <row r="2813" spans="1:17" hidden="1" x14ac:dyDescent="0.3">
      <c r="A2813" t="s">
        <v>5788</v>
      </c>
      <c r="B2813" t="s">
        <v>5789</v>
      </c>
      <c r="C2813" t="str">
        <f>IFERROR(VLOOKUP(Table1[[#This Row],[Ticker]],[1]!Table1[[Symbol]:[Industry]],2,FALSE),"-")</f>
        <v>-</v>
      </c>
      <c r="D2813" t="s">
        <v>662</v>
      </c>
      <c r="E2813">
        <v>103.523640668</v>
      </c>
      <c r="F2813">
        <v>10.49</v>
      </c>
      <c r="G2813">
        <v>-47.0877215554004</v>
      </c>
      <c r="H2813">
        <v>-11.6596216334167</v>
      </c>
      <c r="I2813">
        <v>-12.2107032555044</v>
      </c>
      <c r="J2813">
        <v>0.17347978833580499</v>
      </c>
      <c r="K2813">
        <v>10.705655262507401</v>
      </c>
      <c r="L2813">
        <v>11.7934296699996</v>
      </c>
      <c r="M2813">
        <v>44.361006309074597</v>
      </c>
      <c r="N2813">
        <v>1.6139016900469401</v>
      </c>
      <c r="O2813">
        <v>49.1897044804575</v>
      </c>
      <c r="P2813">
        <v>56.567164179104402</v>
      </c>
      <c r="Q2813">
        <v>-0.114465601101087</v>
      </c>
    </row>
    <row r="2814" spans="1:17" hidden="1" x14ac:dyDescent="0.3">
      <c r="A2814" t="s">
        <v>5790</v>
      </c>
      <c r="B2814" t="s">
        <v>5791</v>
      </c>
      <c r="C2814" t="str">
        <f>IFERROR(VLOOKUP(Table1[[#This Row],[Ticker]],[1]!Table1[[Symbol]:[Industry]],2,FALSE),"-")</f>
        <v>-</v>
      </c>
      <c r="D2814" t="s">
        <v>1113</v>
      </c>
      <c r="E2814">
        <v>103.21334557500001</v>
      </c>
      <c r="F2814">
        <v>17.97</v>
      </c>
      <c r="G2814">
        <v>17.202581474902601</v>
      </c>
      <c r="H2814">
        <v>-10.212377069818301</v>
      </c>
      <c r="I2814">
        <v>-1.99507438488175</v>
      </c>
      <c r="J2814">
        <v>-6.0329809044692704</v>
      </c>
      <c r="K2814">
        <v>18.774807165113199</v>
      </c>
      <c r="L2814">
        <v>18.084185362468901</v>
      </c>
      <c r="M2814">
        <v>34.034806251662403</v>
      </c>
      <c r="N2814">
        <v>0.33704806405210702</v>
      </c>
      <c r="O2814">
        <v>40.511964385086202</v>
      </c>
      <c r="P2814">
        <v>48.5123966942148</v>
      </c>
      <c r="Q2814">
        <v>1.5223577198773E-2</v>
      </c>
    </row>
    <row r="2815" spans="1:17" hidden="1" x14ac:dyDescent="0.3">
      <c r="A2815" t="s">
        <v>5792</v>
      </c>
      <c r="B2815" t="s">
        <v>5793</v>
      </c>
      <c r="C2815" t="str">
        <f>IFERROR(VLOOKUP(Table1[[#This Row],[Ticker]],[1]!Table1[[Symbol]:[Industry]],2,FALSE),"-")</f>
        <v>-</v>
      </c>
      <c r="D2815" t="s">
        <v>140</v>
      </c>
      <c r="E2815">
        <v>103.01430425</v>
      </c>
      <c r="F2815">
        <v>25.61</v>
      </c>
      <c r="G2815">
        <v>101.28955656386999</v>
      </c>
      <c r="H2815">
        <v>-18.0934348486253</v>
      </c>
      <c r="I2815">
        <v>63.379032210993202</v>
      </c>
      <c r="J2815">
        <v>-11.5960598827974</v>
      </c>
      <c r="K2815">
        <v>24.489205803808701</v>
      </c>
      <c r="L2815">
        <v>18.334506054549699</v>
      </c>
      <c r="M2815">
        <v>27.400983036886799</v>
      </c>
      <c r="N2815">
        <v>0.43415903595229299</v>
      </c>
      <c r="O2815">
        <v>23.389301054275599</v>
      </c>
      <c r="P2815">
        <v>220.125</v>
      </c>
      <c r="Q2815">
        <v>6.4262249360865997E-2</v>
      </c>
    </row>
    <row r="2816" spans="1:17" hidden="1" x14ac:dyDescent="0.3">
      <c r="A2816" t="s">
        <v>5794</v>
      </c>
      <c r="B2816" t="s">
        <v>5795</v>
      </c>
      <c r="C2816" t="str">
        <f>IFERROR(VLOOKUP(Table1[[#This Row],[Ticker]],[1]!Table1[[Symbol]:[Industry]],2,FALSE),"-")</f>
        <v>-</v>
      </c>
      <c r="D2816" t="s">
        <v>184</v>
      </c>
      <c r="E2816">
        <v>102.823947585</v>
      </c>
      <c r="F2816">
        <v>53.07</v>
      </c>
      <c r="G2816">
        <v>-71.846078318911793</v>
      </c>
      <c r="H2816">
        <v>8.05682777688736</v>
      </c>
      <c r="I2816">
        <v>-18.842643787535401</v>
      </c>
      <c r="J2816">
        <v>9.9162735799100705</v>
      </c>
      <c r="K2816">
        <v>47.026620971317897</v>
      </c>
      <c r="L2816">
        <v>54.686022728328098</v>
      </c>
      <c r="M2816">
        <v>87.590563771590197</v>
      </c>
      <c r="N2816">
        <v>1.0979761622633899</v>
      </c>
      <c r="O2816">
        <v>95.873374788015795</v>
      </c>
      <c r="P2816">
        <v>34.354430379746802</v>
      </c>
      <c r="Q2816">
        <v>6.0596057676460001E-2</v>
      </c>
    </row>
    <row r="2817" spans="1:17" hidden="1" x14ac:dyDescent="0.3">
      <c r="A2817" t="s">
        <v>5796</v>
      </c>
      <c r="B2817" t="s">
        <v>5797</v>
      </c>
      <c r="C2817" t="str">
        <f>IFERROR(VLOOKUP(Table1[[#This Row],[Ticker]],[1]!Table1[[Symbol]:[Industry]],2,FALSE),"-")</f>
        <v>-</v>
      </c>
      <c r="D2817" t="s">
        <v>998</v>
      </c>
      <c r="E2817">
        <v>102.765</v>
      </c>
      <c r="F2817">
        <v>68.510000000000005</v>
      </c>
      <c r="G2817">
        <v>7.6443444523756998</v>
      </c>
      <c r="H2817">
        <v>-14.7105176907644</v>
      </c>
      <c r="I2817">
        <v>-15.0556451380904</v>
      </c>
      <c r="J2817">
        <v>-9.6954343472931797</v>
      </c>
      <c r="K2817">
        <v>74.210797941863206</v>
      </c>
      <c r="L2817">
        <v>72.928403042117395</v>
      </c>
      <c r="M2817">
        <v>32.189742481320103</v>
      </c>
      <c r="N2817">
        <v>1.0373576813601</v>
      </c>
      <c r="O2817">
        <v>53.262297474821104</v>
      </c>
      <c r="P2817">
        <v>35.663366336633601</v>
      </c>
      <c r="Q2817">
        <v>-2.6936942415145999E-2</v>
      </c>
    </row>
    <row r="2818" spans="1:17" hidden="1" x14ac:dyDescent="0.3">
      <c r="A2818" t="s">
        <v>5798</v>
      </c>
      <c r="B2818" t="s">
        <v>5799</v>
      </c>
      <c r="C2818" t="str">
        <f>IFERROR(VLOOKUP(Table1[[#This Row],[Ticker]],[1]!Table1[[Symbol]:[Industry]],2,FALSE),"-")</f>
        <v>-</v>
      </c>
      <c r="D2818" t="s">
        <v>129</v>
      </c>
      <c r="E2818">
        <v>102.75</v>
      </c>
      <c r="F2818">
        <v>33.659999999999997</v>
      </c>
      <c r="G2818">
        <v>31.1006611001953</v>
      </c>
      <c r="H2818">
        <v>-3.5687545051609502</v>
      </c>
      <c r="I2818">
        <v>12.823211555956499</v>
      </c>
      <c r="J2818">
        <v>-0.166788883168111</v>
      </c>
      <c r="K2818">
        <v>33.936655846616802</v>
      </c>
      <c r="L2818">
        <v>31.960589508306999</v>
      </c>
      <c r="M2818">
        <v>72.841264999114301</v>
      </c>
      <c r="N2818">
        <v>0.62632065131571801</v>
      </c>
      <c r="O2818">
        <v>85.828877005347593</v>
      </c>
      <c r="P2818">
        <v>75.770234986945098</v>
      </c>
      <c r="Q2818">
        <v>8.0482197824986001E-2</v>
      </c>
    </row>
    <row r="2819" spans="1:17" hidden="1" x14ac:dyDescent="0.3">
      <c r="A2819" t="s">
        <v>5800</v>
      </c>
      <c r="B2819" t="s">
        <v>5801</v>
      </c>
      <c r="C2819" t="str">
        <f>IFERROR(VLOOKUP(Table1[[#This Row],[Ticker]],[1]!Table1[[Symbol]:[Industry]],2,FALSE),"-")</f>
        <v>-</v>
      </c>
      <c r="D2819" t="s">
        <v>662</v>
      </c>
      <c r="E2819">
        <v>102.71713154</v>
      </c>
      <c r="F2819">
        <v>94</v>
      </c>
      <c r="G2819">
        <v>9.2807317639199507</v>
      </c>
      <c r="H2819">
        <v>-8.9444701182652793</v>
      </c>
      <c r="I2819">
        <v>-3.0033631016426798</v>
      </c>
      <c r="J2819">
        <v>4.4418244760470698</v>
      </c>
      <c r="K2819">
        <v>95.788133084559902</v>
      </c>
      <c r="L2819">
        <v>96.356245276787007</v>
      </c>
      <c r="M2819">
        <v>66.038536719270795</v>
      </c>
      <c r="N2819">
        <v>0.86814987145092704</v>
      </c>
      <c r="O2819">
        <v>77.446808510638306</v>
      </c>
      <c r="P2819">
        <v>42.101284958427797</v>
      </c>
      <c r="Q2819">
        <v>3.6158399832903997E-2</v>
      </c>
    </row>
    <row r="2820" spans="1:17" hidden="1" x14ac:dyDescent="0.3">
      <c r="A2820" t="s">
        <v>5802</v>
      </c>
      <c r="B2820" t="s">
        <v>5803</v>
      </c>
      <c r="C2820" t="str">
        <f>IFERROR(VLOOKUP(Table1[[#This Row],[Ticker]],[1]!Table1[[Symbol]:[Industry]],2,FALSE),"-")</f>
        <v>-</v>
      </c>
      <c r="D2820" t="s">
        <v>140</v>
      </c>
      <c r="E2820">
        <v>102.5</v>
      </c>
      <c r="F2820">
        <v>4100</v>
      </c>
      <c r="G2820">
        <v>-22.786221359822701</v>
      </c>
      <c r="H2820">
        <v>-1.81128257270659</v>
      </c>
      <c r="I2820">
        <v>-6.4506180786441201</v>
      </c>
      <c r="J2820">
        <v>-2.1679836262983398</v>
      </c>
      <c r="K2820">
        <v>3931.1797665955</v>
      </c>
      <c r="L2820">
        <v>3894.9621309942399</v>
      </c>
      <c r="M2820">
        <v>65.528422042276503</v>
      </c>
      <c r="N2820">
        <v>1.77023756163155</v>
      </c>
      <c r="O2820">
        <v>7.2926829268292703</v>
      </c>
      <c r="P2820">
        <v>25.1908396946564</v>
      </c>
      <c r="Q2820">
        <v>-3.4876098339560999E-2</v>
      </c>
    </row>
    <row r="2821" spans="1:17" hidden="1" x14ac:dyDescent="0.3">
      <c r="A2821" t="s">
        <v>5804</v>
      </c>
      <c r="B2821" t="s">
        <v>5805</v>
      </c>
      <c r="C2821" t="str">
        <f>IFERROR(VLOOKUP(Table1[[#This Row],[Ticker]],[1]!Table1[[Symbol]:[Industry]],2,FALSE),"-")</f>
        <v>-</v>
      </c>
      <c r="D2821" t="s">
        <v>140</v>
      </c>
      <c r="E2821">
        <v>102.29503133199999</v>
      </c>
      <c r="F2821">
        <v>14.69</v>
      </c>
      <c r="G2821">
        <v>236.34184437416499</v>
      </c>
      <c r="H2821">
        <v>4.5162237772112102</v>
      </c>
      <c r="I2821">
        <v>41.039246213681402</v>
      </c>
      <c r="J2821">
        <v>-10.9293129314343</v>
      </c>
      <c r="K2821">
        <v>14.393266403849999</v>
      </c>
      <c r="L2821">
        <v>12.057880205463</v>
      </c>
      <c r="M2821">
        <v>35.842852193890899</v>
      </c>
      <c r="N2821">
        <v>1.3733261545198201</v>
      </c>
      <c r="O2821">
        <v>54.663036078965199</v>
      </c>
      <c r="P2821">
        <v>318.51851851851802</v>
      </c>
      <c r="Q2821">
        <v>6.0185144408763998E-2</v>
      </c>
    </row>
    <row r="2822" spans="1:17" hidden="1" x14ac:dyDescent="0.3">
      <c r="A2822" t="s">
        <v>5806</v>
      </c>
      <c r="B2822" t="s">
        <v>5807</v>
      </c>
      <c r="C2822" t="str">
        <f>IFERROR(VLOOKUP(Table1[[#This Row],[Ticker]],[1]!Table1[[Symbol]:[Industry]],2,FALSE),"-")</f>
        <v>-</v>
      </c>
      <c r="D2822" t="s">
        <v>98</v>
      </c>
      <c r="E2822">
        <v>102.264678</v>
      </c>
      <c r="F2822">
        <v>52.35</v>
      </c>
      <c r="G2822">
        <v>101.05127712707601</v>
      </c>
      <c r="H2822">
        <v>-14.150641420326901</v>
      </c>
      <c r="I2822">
        <v>89.180484995496897</v>
      </c>
      <c r="J2822">
        <v>-5.0983865567012696</v>
      </c>
      <c r="K2822">
        <v>58.433334763176397</v>
      </c>
      <c r="L2822">
        <v>50.966526186114301</v>
      </c>
      <c r="M2822">
        <v>43.0769069877013</v>
      </c>
      <c r="N2822">
        <v>1.3198423127463801</v>
      </c>
      <c r="O2822">
        <v>61.795606494746799</v>
      </c>
      <c r="P2822">
        <v>157.88177339901401</v>
      </c>
    </row>
    <row r="2823" spans="1:17" hidden="1" x14ac:dyDescent="0.3">
      <c r="A2823" t="s">
        <v>5808</v>
      </c>
      <c r="B2823" t="s">
        <v>5809</v>
      </c>
      <c r="C2823" t="str">
        <f>IFERROR(VLOOKUP(Table1[[#This Row],[Ticker]],[1]!Table1[[Symbol]:[Industry]],2,FALSE),"-")</f>
        <v>-</v>
      </c>
      <c r="D2823" t="s">
        <v>381</v>
      </c>
      <c r="E2823">
        <v>102.16995</v>
      </c>
      <c r="F2823">
        <v>41</v>
      </c>
      <c r="G2823">
        <v>-21.561441470161899</v>
      </c>
      <c r="H2823">
        <v>2.6127124456286799</v>
      </c>
      <c r="I2823">
        <v>-27.252135016070401</v>
      </c>
      <c r="J2823">
        <v>-13.8548634498926</v>
      </c>
      <c r="K2823">
        <v>43.995200491771698</v>
      </c>
      <c r="L2823">
        <v>46.125104484423602</v>
      </c>
      <c r="M2823">
        <v>52.765149885376303</v>
      </c>
      <c r="N2823">
        <v>0.54914089347078998</v>
      </c>
      <c r="O2823">
        <v>89.512195121951194</v>
      </c>
      <c r="P2823">
        <v>18.497109826589501</v>
      </c>
      <c r="Q2823">
        <v>0.13106779589335099</v>
      </c>
    </row>
    <row r="2824" spans="1:17" hidden="1" x14ac:dyDescent="0.3">
      <c r="A2824" t="s">
        <v>5810</v>
      </c>
      <c r="B2824" t="s">
        <v>5811</v>
      </c>
      <c r="C2824" t="str">
        <f>IFERROR(VLOOKUP(Table1[[#This Row],[Ticker]],[1]!Table1[[Symbol]:[Industry]],2,FALSE),"-")</f>
        <v>-</v>
      </c>
      <c r="D2824" t="s">
        <v>129</v>
      </c>
      <c r="E2824">
        <v>101.89108455</v>
      </c>
      <c r="F2824">
        <v>99.3</v>
      </c>
      <c r="G2824">
        <v>2.3199338434944399</v>
      </c>
      <c r="H2824">
        <v>-8.5448427768903592</v>
      </c>
      <c r="I2824">
        <v>-6.9289729173113201</v>
      </c>
      <c r="J2824">
        <v>-6.5053330238887002</v>
      </c>
      <c r="K2824">
        <v>99.726628417911598</v>
      </c>
      <c r="L2824">
        <v>93.3042470227237</v>
      </c>
      <c r="M2824">
        <v>37.773399680756299</v>
      </c>
      <c r="N2824">
        <v>0.86197644204591595</v>
      </c>
      <c r="O2824">
        <v>19.3252769385699</v>
      </c>
      <c r="P2824">
        <v>43.871341640104298</v>
      </c>
      <c r="Q2824">
        <v>5.0313600242527998E-2</v>
      </c>
    </row>
    <row r="2825" spans="1:17" hidden="1" x14ac:dyDescent="0.3">
      <c r="A2825" t="s">
        <v>5812</v>
      </c>
      <c r="B2825" t="s">
        <v>5813</v>
      </c>
      <c r="C2825" t="str">
        <f>IFERROR(VLOOKUP(Table1[[#This Row],[Ticker]],[1]!Table1[[Symbol]:[Industry]],2,FALSE),"-")</f>
        <v>-</v>
      </c>
      <c r="E2825">
        <v>101.838870138</v>
      </c>
      <c r="F2825">
        <v>143.34</v>
      </c>
      <c r="G2825">
        <v>308.46534323514499</v>
      </c>
      <c r="H2825">
        <v>49.524505350710101</v>
      </c>
      <c r="I2825">
        <v>241.85213464282799</v>
      </c>
      <c r="J2825">
        <v>8.2161181724605896</v>
      </c>
      <c r="K2825">
        <v>106.757084613507</v>
      </c>
      <c r="L2825">
        <v>74.871468352575306</v>
      </c>
      <c r="M2825">
        <v>98.469153522733393</v>
      </c>
      <c r="N2825">
        <v>4.7064476571290603</v>
      </c>
      <c r="O2825">
        <v>0</v>
      </c>
      <c r="P2825">
        <v>408.29787234042499</v>
      </c>
      <c r="Q2825">
        <v>0.16672946620631801</v>
      </c>
    </row>
    <row r="2826" spans="1:17" hidden="1" x14ac:dyDescent="0.3">
      <c r="A2826" t="s">
        <v>5814</v>
      </c>
      <c r="B2826" t="s">
        <v>5815</v>
      </c>
      <c r="C2826" t="str">
        <f>IFERROR(VLOOKUP(Table1[[#This Row],[Ticker]],[1]!Table1[[Symbol]:[Industry]],2,FALSE),"-")</f>
        <v>-</v>
      </c>
      <c r="D2826" t="s">
        <v>109</v>
      </c>
      <c r="E2826">
        <v>101.72925322499999</v>
      </c>
      <c r="F2826">
        <v>6.14</v>
      </c>
      <c r="G2826">
        <v>-3.7574185250973802</v>
      </c>
      <c r="H2826">
        <v>21.5665221574328</v>
      </c>
      <c r="I2826">
        <v>6.7042945193064298</v>
      </c>
      <c r="J2826">
        <v>5.3320163737016504</v>
      </c>
      <c r="K2826">
        <v>5.4942376459457503</v>
      </c>
      <c r="L2826">
        <v>5.62403117303682</v>
      </c>
      <c r="M2826">
        <v>47.887425104037902</v>
      </c>
      <c r="N2826">
        <v>2.1825824267242102</v>
      </c>
      <c r="O2826">
        <v>11.563517915309401</v>
      </c>
      <c r="P2826">
        <v>49.756097560975597</v>
      </c>
      <c r="Q2826">
        <v>-2.9348977013354999E-2</v>
      </c>
    </row>
    <row r="2827" spans="1:17" hidden="1" x14ac:dyDescent="0.3">
      <c r="A2827" t="s">
        <v>5816</v>
      </c>
      <c r="B2827" t="s">
        <v>5817</v>
      </c>
      <c r="C2827" t="str">
        <f>IFERROR(VLOOKUP(Table1[[#This Row],[Ticker]],[1]!Table1[[Symbol]:[Industry]],2,FALSE),"-")</f>
        <v>-</v>
      </c>
      <c r="D2827" t="s">
        <v>815</v>
      </c>
      <c r="E2827">
        <v>101.71979159999999</v>
      </c>
      <c r="F2827">
        <v>93</v>
      </c>
      <c r="G2827">
        <v>135.34063836028699</v>
      </c>
      <c r="H2827">
        <v>30.810219636424399</v>
      </c>
      <c r="I2827">
        <v>129.44263521641</v>
      </c>
      <c r="J2827">
        <v>-9.0307287243375498</v>
      </c>
      <c r="K2827">
        <v>76.579471577843805</v>
      </c>
      <c r="L2827">
        <v>56.238845875172601</v>
      </c>
      <c r="M2827">
        <v>52.6450451628208</v>
      </c>
      <c r="N2827">
        <v>1.0488462691039799</v>
      </c>
      <c r="O2827">
        <v>12.7419354838709</v>
      </c>
      <c r="P2827">
        <v>198.07692307692301</v>
      </c>
      <c r="Q2827">
        <v>0.125262505711325</v>
      </c>
    </row>
    <row r="2828" spans="1:17" hidden="1" x14ac:dyDescent="0.3">
      <c r="A2828" t="s">
        <v>5818</v>
      </c>
      <c r="B2828" t="s">
        <v>5819</v>
      </c>
      <c r="C2828" t="str">
        <f>IFERROR(VLOOKUP(Table1[[#This Row],[Ticker]],[1]!Table1[[Symbol]:[Industry]],2,FALSE),"-")</f>
        <v>-</v>
      </c>
      <c r="D2828" t="s">
        <v>1489</v>
      </c>
      <c r="E2828">
        <v>101.60224049999999</v>
      </c>
      <c r="F2828">
        <v>112.85</v>
      </c>
      <c r="G2828">
        <v>42.785318569740497</v>
      </c>
      <c r="H2828">
        <v>-10.8284358257603</v>
      </c>
      <c r="I2828">
        <v>0.661004476016398</v>
      </c>
      <c r="J2828">
        <v>-7.8148441404154898</v>
      </c>
      <c r="K2828">
        <v>117.148273387469</v>
      </c>
      <c r="L2828">
        <v>110.104275302552</v>
      </c>
      <c r="M2828">
        <v>41.982906893001498</v>
      </c>
      <c r="N2828">
        <v>0.64095004590812299</v>
      </c>
      <c r="O2828">
        <v>36.198493575542699</v>
      </c>
      <c r="P2828">
        <v>75.478152697869604</v>
      </c>
      <c r="Q2828">
        <v>0.10829555460878899</v>
      </c>
    </row>
    <row r="2829" spans="1:17" hidden="1" x14ac:dyDescent="0.3">
      <c r="A2829" t="s">
        <v>5820</v>
      </c>
      <c r="B2829" t="s">
        <v>5821</v>
      </c>
      <c r="C2829" t="str">
        <f>IFERROR(VLOOKUP(Table1[[#This Row],[Ticker]],[1]!Table1[[Symbol]:[Industry]],2,FALSE),"-")</f>
        <v>-</v>
      </c>
      <c r="E2829">
        <v>101.45155113</v>
      </c>
      <c r="F2829">
        <v>932.7</v>
      </c>
      <c r="G2829">
        <v>112.596427628748</v>
      </c>
      <c r="H2829">
        <v>24.498531324736099</v>
      </c>
      <c r="I2829">
        <v>84.064413566925495</v>
      </c>
      <c r="J2829">
        <v>-13.516353215692799</v>
      </c>
      <c r="K2829">
        <v>858.28978180721504</v>
      </c>
      <c r="L2829">
        <v>650.21999631420499</v>
      </c>
      <c r="M2829">
        <v>35.453921841678998</v>
      </c>
      <c r="N2829">
        <v>2.0944032812913398</v>
      </c>
      <c r="O2829">
        <v>26.0801972767234</v>
      </c>
      <c r="P2829">
        <v>153.27902240325801</v>
      </c>
      <c r="Q2829">
        <v>0.112020008325174</v>
      </c>
    </row>
    <row r="2830" spans="1:17" hidden="1" x14ac:dyDescent="0.3">
      <c r="A2830" t="s">
        <v>5822</v>
      </c>
      <c r="B2830" t="s">
        <v>5823</v>
      </c>
      <c r="C2830" t="str">
        <f>IFERROR(VLOOKUP(Table1[[#This Row],[Ticker]],[1]!Table1[[Symbol]:[Industry]],2,FALSE),"-")</f>
        <v>-</v>
      </c>
      <c r="D2830" t="s">
        <v>46</v>
      </c>
      <c r="E2830">
        <v>100.919251089</v>
      </c>
      <c r="F2830">
        <v>4.7699999999999996</v>
      </c>
      <c r="G2830">
        <v>-18.148327616006402</v>
      </c>
      <c r="H2830">
        <v>-4.0249451987403502</v>
      </c>
      <c r="I2830">
        <v>-22.725150653258002</v>
      </c>
      <c r="J2830">
        <v>-4.5084091582132402</v>
      </c>
      <c r="K2830">
        <v>4.6686433381216297</v>
      </c>
      <c r="L2830">
        <v>4.7853740229804096</v>
      </c>
      <c r="M2830">
        <v>52.473304991184001</v>
      </c>
      <c r="N2830">
        <v>0.72730436320004599</v>
      </c>
      <c r="O2830">
        <v>48.846960167714798</v>
      </c>
      <c r="P2830">
        <v>64.482758620689594</v>
      </c>
      <c r="Q2830">
        <v>-1.2303374544647E-2</v>
      </c>
    </row>
    <row r="2831" spans="1:17" hidden="1" x14ac:dyDescent="0.3">
      <c r="A2831" t="s">
        <v>5824</v>
      </c>
      <c r="B2831" t="s">
        <v>5825</v>
      </c>
      <c r="C2831" t="str">
        <f>IFERROR(VLOOKUP(Table1[[#This Row],[Ticker]],[1]!Table1[[Symbol]:[Industry]],2,FALSE),"-")</f>
        <v>-</v>
      </c>
      <c r="D2831" t="s">
        <v>535</v>
      </c>
      <c r="E2831">
        <v>100.91182499999999</v>
      </c>
      <c r="F2831">
        <v>7.91</v>
      </c>
      <c r="G2831">
        <v>37.210697416931602</v>
      </c>
      <c r="H2831">
        <v>24.933185278377401</v>
      </c>
      <c r="I2831">
        <v>-15.403961732834601</v>
      </c>
      <c r="J2831">
        <v>4.3602062846808698</v>
      </c>
      <c r="K2831">
        <v>6.4405424674404399</v>
      </c>
      <c r="L2831">
        <v>6.5234949590364302</v>
      </c>
      <c r="M2831">
        <v>73.100129444494002</v>
      </c>
      <c r="N2831">
        <v>2.3040098656443302</v>
      </c>
      <c r="O2831">
        <v>45.006321112515799</v>
      </c>
      <c r="P2831">
        <v>92.457420924574194</v>
      </c>
      <c r="Q2831">
        <v>1.4210206220551001E-2</v>
      </c>
    </row>
    <row r="2832" spans="1:17" hidden="1" x14ac:dyDescent="0.3">
      <c r="A2832" t="s">
        <v>5826</v>
      </c>
      <c r="B2832" t="s">
        <v>5827</v>
      </c>
      <c r="C2832" t="str">
        <f>IFERROR(VLOOKUP(Table1[[#This Row],[Ticker]],[1]!Table1[[Symbol]:[Industry]],2,FALSE),"-")</f>
        <v>-</v>
      </c>
      <c r="E2832">
        <v>100.9097562</v>
      </c>
      <c r="F2832">
        <v>62.7</v>
      </c>
      <c r="G2832">
        <v>-32.271704239382998</v>
      </c>
      <c r="H2832">
        <v>0.284694480663162</v>
      </c>
      <c r="I2832">
        <v>-15.962372147360201</v>
      </c>
      <c r="J2832">
        <v>-3.58963144536134</v>
      </c>
      <c r="K2832">
        <v>58.545050545453101</v>
      </c>
      <c r="M2832">
        <v>54.833852973588598</v>
      </c>
      <c r="N2832">
        <v>0.84711756695415297</v>
      </c>
      <c r="O2832">
        <v>22.424242424242401</v>
      </c>
      <c r="P2832">
        <v>60.769230769230703</v>
      </c>
    </row>
    <row r="2833" spans="1:17" hidden="1" x14ac:dyDescent="0.3">
      <c r="A2833" t="s">
        <v>5828</v>
      </c>
      <c r="B2833" t="s">
        <v>5829</v>
      </c>
      <c r="C2833" t="str">
        <f>IFERROR(VLOOKUP(Table1[[#This Row],[Ticker]],[1]!Table1[[Symbol]:[Industry]],2,FALSE),"-")</f>
        <v>-</v>
      </c>
      <c r="D2833" t="s">
        <v>613</v>
      </c>
      <c r="E2833">
        <v>100.493270352</v>
      </c>
      <c r="F2833">
        <v>4.32</v>
      </c>
      <c r="G2833">
        <v>-51.336179587044199</v>
      </c>
      <c r="H2833">
        <v>-1.2455294924953699</v>
      </c>
      <c r="I2833">
        <v>3.4361240932412902</v>
      </c>
      <c r="J2833">
        <v>-7.3019121977269199</v>
      </c>
      <c r="K2833">
        <v>4.3525373700111398</v>
      </c>
      <c r="L2833">
        <v>4.6028641548823597</v>
      </c>
      <c r="M2833">
        <v>45.789455254744098</v>
      </c>
      <c r="N2833">
        <v>0.66643683934933196</v>
      </c>
      <c r="O2833">
        <v>38.8888888888888</v>
      </c>
      <c r="P2833">
        <v>76.326530612244895</v>
      </c>
      <c r="Q2833">
        <v>0.13324015779026299</v>
      </c>
    </row>
    <row r="2834" spans="1:17" hidden="1" x14ac:dyDescent="0.3">
      <c r="A2834" t="s">
        <v>5830</v>
      </c>
      <c r="B2834" t="s">
        <v>5831</v>
      </c>
      <c r="C2834" t="str">
        <f>IFERROR(VLOOKUP(Table1[[#This Row],[Ticker]],[1]!Table1[[Symbol]:[Industry]],2,FALSE),"-")</f>
        <v>-</v>
      </c>
      <c r="E2834">
        <v>100.384072703999</v>
      </c>
      <c r="F2834">
        <v>1.44</v>
      </c>
      <c r="G2834">
        <v>-54.195609479871202</v>
      </c>
      <c r="H2834">
        <v>-20.380256554051702</v>
      </c>
      <c r="I2834">
        <v>20.661004476016299</v>
      </c>
      <c r="J2834">
        <v>-4.9077096536956004</v>
      </c>
      <c r="K2834">
        <v>1.56984917970447</v>
      </c>
      <c r="L2834">
        <v>1.69193717222708</v>
      </c>
      <c r="M2834">
        <v>44.3497412746527</v>
      </c>
      <c r="N2834">
        <v>0.81180520664380396</v>
      </c>
      <c r="O2834">
        <v>115.277777777777</v>
      </c>
      <c r="P2834">
        <v>59.999999999999901</v>
      </c>
      <c r="Q2834">
        <v>-4.3994030417258002E-2</v>
      </c>
    </row>
    <row r="2835" spans="1:17" hidden="1" x14ac:dyDescent="0.3">
      <c r="A2835" t="s">
        <v>5832</v>
      </c>
      <c r="B2835" t="s">
        <v>5833</v>
      </c>
      <c r="C2835" t="str">
        <f>IFERROR(VLOOKUP(Table1[[#This Row],[Ticker]],[1]!Table1[[Symbol]:[Industry]],2,FALSE),"-")</f>
        <v>-</v>
      </c>
      <c r="E2835">
        <v>100.26551745</v>
      </c>
      <c r="F2835">
        <v>65.489999999999995</v>
      </c>
      <c r="G2835">
        <v>61.254454144819398</v>
      </c>
      <c r="H2835">
        <v>3.2175084114262398</v>
      </c>
      <c r="I2835">
        <v>-4.1226610563122401</v>
      </c>
      <c r="J2835">
        <v>-2.0141374724521901</v>
      </c>
      <c r="K2835">
        <v>63.398452767198499</v>
      </c>
      <c r="L2835">
        <v>58.601553562395701</v>
      </c>
      <c r="M2835">
        <v>57.458230240619898</v>
      </c>
      <c r="N2835">
        <v>1.1294084918384699</v>
      </c>
      <c r="O2835">
        <v>24.492288899068502</v>
      </c>
      <c r="P2835">
        <v>121.99999999999901</v>
      </c>
      <c r="Q2835">
        <v>0.12161730806400201</v>
      </c>
    </row>
    <row r="2836" spans="1:17" hidden="1" x14ac:dyDescent="0.3">
      <c r="A2836" t="s">
        <v>5834</v>
      </c>
      <c r="B2836" t="s">
        <v>5835</v>
      </c>
      <c r="C2836" t="str">
        <f>IFERROR(VLOOKUP(Table1[[#This Row],[Ticker]],[1]!Table1[[Symbol]:[Industry]],2,FALSE),"-")</f>
        <v>-</v>
      </c>
      <c r="E2836">
        <v>100.23444345599999</v>
      </c>
      <c r="F2836">
        <v>42.56</v>
      </c>
      <c r="G2836">
        <v>11.177209306617801</v>
      </c>
      <c r="H2836">
        <v>-46.312516782086497</v>
      </c>
      <c r="I2836">
        <v>2.96222113134777</v>
      </c>
      <c r="J2836">
        <v>-18.127579585894299</v>
      </c>
      <c r="K2836">
        <v>56.703284273236797</v>
      </c>
      <c r="L2836">
        <v>49.759709726046502</v>
      </c>
      <c r="M2836">
        <v>17.7112938409131</v>
      </c>
      <c r="N2836">
        <v>1.9847490793217899</v>
      </c>
      <c r="O2836">
        <v>76.221804511278094</v>
      </c>
      <c r="P2836">
        <v>76.414507772020698</v>
      </c>
      <c r="Q2836">
        <v>0.21754371588797</v>
      </c>
    </row>
    <row r="2837" spans="1:17" hidden="1" x14ac:dyDescent="0.3">
      <c r="A2837" t="s">
        <v>5836</v>
      </c>
      <c r="B2837" t="s">
        <v>5837</v>
      </c>
      <c r="C2837" t="str">
        <f>IFERROR(VLOOKUP(Table1[[#This Row],[Ticker]],[1]!Table1[[Symbol]:[Industry]],2,FALSE),"-")</f>
        <v>-</v>
      </c>
      <c r="E2837">
        <v>100.05</v>
      </c>
      <c r="F2837">
        <v>667</v>
      </c>
      <c r="G2837">
        <v>21.1560129885777</v>
      </c>
      <c r="H2837">
        <v>7.6412810916317202</v>
      </c>
      <c r="I2837">
        <v>-13.3919185684117</v>
      </c>
      <c r="J2837">
        <v>12.1422134602483</v>
      </c>
      <c r="K2837">
        <v>617.293631999681</v>
      </c>
      <c r="M2837">
        <v>87.193857240282696</v>
      </c>
      <c r="N2837">
        <v>0.238242280285035</v>
      </c>
      <c r="O2837">
        <v>14.542728635682099</v>
      </c>
      <c r="P2837">
        <v>47.713431513675097</v>
      </c>
    </row>
    <row r="2838" spans="1:17" hidden="1" x14ac:dyDescent="0.3">
      <c r="A2838" t="s">
        <v>5838</v>
      </c>
      <c r="B2838" t="s">
        <v>5839</v>
      </c>
      <c r="C2838" t="str">
        <f>IFERROR(VLOOKUP(Table1[[#This Row],[Ticker]],[1]!Table1[[Symbol]:[Industry]],2,FALSE),"-")</f>
        <v>-</v>
      </c>
      <c r="D2838" t="s">
        <v>613</v>
      </c>
      <c r="E2838">
        <v>100.0248</v>
      </c>
      <c r="F2838">
        <v>170.4</v>
      </c>
      <c r="G2838">
        <v>-21.824781770333999</v>
      </c>
      <c r="H2838">
        <v>1.6029934678723301</v>
      </c>
      <c r="I2838">
        <v>-5.0629012478893101</v>
      </c>
      <c r="J2838">
        <v>6.20178526814263</v>
      </c>
      <c r="K2838">
        <v>165.301388979461</v>
      </c>
      <c r="L2838">
        <v>162.85132785639999</v>
      </c>
      <c r="M2838">
        <v>53.269858833787701</v>
      </c>
      <c r="N2838">
        <v>0.93432866302540896</v>
      </c>
      <c r="O2838">
        <v>25.880281690140801</v>
      </c>
      <c r="P2838">
        <v>27.6404494382022</v>
      </c>
      <c r="Q2838">
        <v>8.6401497649740006E-2</v>
      </c>
    </row>
    <row r="2839" spans="1:17" hidden="1" x14ac:dyDescent="0.3">
      <c r="A2839" t="s">
        <v>5840</v>
      </c>
      <c r="B2839" t="s">
        <v>5841</v>
      </c>
      <c r="C2839" t="str">
        <f>IFERROR(VLOOKUP(Table1[[#This Row],[Ticker]],[1]!Table1[[Symbol]:[Industry]],2,FALSE),"-")</f>
        <v>-</v>
      </c>
      <c r="E2839">
        <v>100.007769294</v>
      </c>
      <c r="F2839">
        <v>45.66</v>
      </c>
      <c r="G2839">
        <v>25.1873471777939</v>
      </c>
      <c r="H2839">
        <v>-1.6431965126438399</v>
      </c>
      <c r="I2839">
        <v>45.588091041328198</v>
      </c>
      <c r="J2839">
        <v>3.1535241342338001</v>
      </c>
      <c r="K2839">
        <v>46.565649886060498</v>
      </c>
      <c r="L2839">
        <v>40.126292172870301</v>
      </c>
      <c r="M2839">
        <v>43.948890192064297</v>
      </c>
      <c r="N2839">
        <v>1.1663999940380501</v>
      </c>
      <c r="O2839">
        <v>16.294349540078802</v>
      </c>
      <c r="P2839">
        <v>95.965665236051393</v>
      </c>
      <c r="Q2839">
        <v>0.18395684791210901</v>
      </c>
    </row>
    <row r="2840" spans="1:17" hidden="1" x14ac:dyDescent="0.3">
      <c r="A2840" t="s">
        <v>5842</v>
      </c>
      <c r="B2840" t="s">
        <v>5843</v>
      </c>
      <c r="C2840" t="str">
        <f>IFERROR(VLOOKUP(Table1[[#This Row],[Ticker]],[1]!Table1[[Symbol]:[Industry]],2,FALSE),"-")</f>
        <v>-</v>
      </c>
      <c r="D2840" t="s">
        <v>659</v>
      </c>
      <c r="E2840">
        <v>99.974999999999994</v>
      </c>
      <c r="F2840">
        <v>21.2</v>
      </c>
      <c r="G2840">
        <v>-48.901740869419697</v>
      </c>
      <c r="H2840">
        <v>-8.0572192310143897</v>
      </c>
      <c r="I2840">
        <v>-41.860989658880897</v>
      </c>
      <c r="J2840">
        <v>3.5870581838344702</v>
      </c>
      <c r="K2840">
        <v>21.7296318781443</v>
      </c>
      <c r="L2840">
        <v>26.067862676230501</v>
      </c>
      <c r="M2840">
        <v>66.752526748829297</v>
      </c>
      <c r="N2840">
        <v>0.33782706593620898</v>
      </c>
      <c r="O2840">
        <v>92.924528301886795</v>
      </c>
      <c r="P2840">
        <v>11.578947368421</v>
      </c>
      <c r="Q2840">
        <v>-0.114055100107275</v>
      </c>
    </row>
    <row r="2841" spans="1:17" hidden="1" x14ac:dyDescent="0.3">
      <c r="A2841" t="s">
        <v>5844</v>
      </c>
      <c r="B2841" t="s">
        <v>5845</v>
      </c>
      <c r="C2841" t="str">
        <f>IFERROR(VLOOKUP(Table1[[#This Row],[Ticker]],[1]!Table1[[Symbol]:[Industry]],2,FALSE),"-")</f>
        <v>-</v>
      </c>
      <c r="E2841">
        <v>99.751284999999996</v>
      </c>
      <c r="F2841">
        <v>107</v>
      </c>
      <c r="G2841">
        <v>29.646961036946401</v>
      </c>
      <c r="H2841">
        <v>-17.912196159162001</v>
      </c>
      <c r="I2841">
        <v>62.471848998725299</v>
      </c>
      <c r="J2841">
        <v>-4.9394511410643496</v>
      </c>
      <c r="K2841">
        <v>114.81863830611</v>
      </c>
      <c r="L2841">
        <v>94.494600531203901</v>
      </c>
      <c r="M2841">
        <v>27.647071126579</v>
      </c>
      <c r="N2841">
        <v>0.97849573001337597</v>
      </c>
      <c r="O2841">
        <v>20.700934579439199</v>
      </c>
      <c r="P2841">
        <v>96.258253851797406</v>
      </c>
      <c r="Q2841">
        <v>5.4251971419467998E-2</v>
      </c>
    </row>
    <row r="2842" spans="1:17" hidden="1" x14ac:dyDescent="0.3">
      <c r="A2842" t="s">
        <v>5846</v>
      </c>
      <c r="B2842" t="s">
        <v>5847</v>
      </c>
      <c r="C2842" t="str">
        <f>IFERROR(VLOOKUP(Table1[[#This Row],[Ticker]],[1]!Table1[[Symbol]:[Industry]],2,FALSE),"-")</f>
        <v>-</v>
      </c>
      <c r="D2842" t="s">
        <v>613</v>
      </c>
      <c r="E2842">
        <v>99.692691744000001</v>
      </c>
      <c r="F2842">
        <v>3.32</v>
      </c>
      <c r="G2842">
        <v>-5.5727315702611797</v>
      </c>
      <c r="H2842">
        <v>2.96478638115516</v>
      </c>
      <c r="I2842">
        <v>-6.3253425103305796</v>
      </c>
      <c r="J2842">
        <v>-0.93721439552911101</v>
      </c>
      <c r="K2842">
        <v>3.2254175415825102</v>
      </c>
      <c r="L2842">
        <v>3.3843193020829601</v>
      </c>
      <c r="M2842">
        <v>60.988785179918203</v>
      </c>
      <c r="N2842">
        <v>1.7634449269261201</v>
      </c>
      <c r="O2842">
        <v>48.038964368110697</v>
      </c>
      <c r="P2842">
        <v>76.216826651609196</v>
      </c>
      <c r="Q2842">
        <v>-5.9513757821722003E-2</v>
      </c>
    </row>
    <row r="2843" spans="1:17" hidden="1" x14ac:dyDescent="0.3">
      <c r="A2843" t="s">
        <v>5848</v>
      </c>
      <c r="B2843" t="s">
        <v>5849</v>
      </c>
      <c r="C2843" t="str">
        <f>IFERROR(VLOOKUP(Table1[[#This Row],[Ticker]],[1]!Table1[[Symbol]:[Industry]],2,FALSE),"-")</f>
        <v>-</v>
      </c>
      <c r="D2843" t="s">
        <v>5850</v>
      </c>
      <c r="E2843">
        <v>99.268182999999993</v>
      </c>
      <c r="F2843">
        <v>83.35</v>
      </c>
      <c r="G2843">
        <v>-77.814728466617794</v>
      </c>
      <c r="H2843">
        <v>-5.9628896072730102</v>
      </c>
      <c r="I2843">
        <v>-61.505396374594902</v>
      </c>
      <c r="J2843">
        <v>-5.7230294978579801</v>
      </c>
      <c r="K2843">
        <v>87.764337970529795</v>
      </c>
      <c r="M2843">
        <v>46.892326844501</v>
      </c>
      <c r="N2843">
        <v>0.94263322884012501</v>
      </c>
      <c r="O2843">
        <v>121.955608878224</v>
      </c>
      <c r="P2843">
        <v>9.6710526315789398</v>
      </c>
    </row>
    <row r="2844" spans="1:17" hidden="1" x14ac:dyDescent="0.3">
      <c r="A2844" t="s">
        <v>5851</v>
      </c>
      <c r="B2844" t="s">
        <v>5852</v>
      </c>
      <c r="C2844" t="str">
        <f>IFERROR(VLOOKUP(Table1[[#This Row],[Ticker]],[1]!Table1[[Symbol]:[Industry]],2,FALSE),"-")</f>
        <v>-</v>
      </c>
      <c r="D2844" t="s">
        <v>5419</v>
      </c>
      <c r="E2844">
        <v>99.179791199999997</v>
      </c>
      <c r="F2844">
        <v>36.54</v>
      </c>
      <c r="G2844">
        <v>3.4781686635147002</v>
      </c>
      <c r="H2844">
        <v>-12.2551433909157</v>
      </c>
      <c r="I2844">
        <v>-12.8080864330745</v>
      </c>
      <c r="J2844">
        <v>-4.4407108990256097</v>
      </c>
      <c r="K2844">
        <v>37.873062076215497</v>
      </c>
      <c r="L2844">
        <v>35.843187178951098</v>
      </c>
      <c r="M2844">
        <v>34.680691102531</v>
      </c>
      <c r="N2844">
        <v>0.95151969369454603</v>
      </c>
      <c r="O2844">
        <v>39.2993979200875</v>
      </c>
      <c r="P2844">
        <v>39.999999999999901</v>
      </c>
      <c r="Q2844">
        <v>-5.5130012001824998E-2</v>
      </c>
    </row>
    <row r="2845" spans="1:17" hidden="1" x14ac:dyDescent="0.3">
      <c r="A2845" t="s">
        <v>5853</v>
      </c>
      <c r="B2845" t="s">
        <v>5854</v>
      </c>
      <c r="C2845" t="str">
        <f>IFERROR(VLOOKUP(Table1[[#This Row],[Ticker]],[1]!Table1[[Symbol]:[Industry]],2,FALSE),"-")</f>
        <v>-</v>
      </c>
      <c r="D2845" t="s">
        <v>613</v>
      </c>
      <c r="E2845">
        <v>98.796499999999995</v>
      </c>
      <c r="F2845">
        <v>7.81</v>
      </c>
      <c r="G2845">
        <v>-52.528982506139997</v>
      </c>
      <c r="H2845">
        <v>22.908433922138698</v>
      </c>
      <c r="I2845">
        <v>-32.921353759807097</v>
      </c>
      <c r="J2845">
        <v>25.644516373701599</v>
      </c>
      <c r="K2845">
        <v>6.8865651566856396</v>
      </c>
      <c r="L2845">
        <v>9.0711399521194895</v>
      </c>
      <c r="M2845">
        <v>67.751588372599599</v>
      </c>
      <c r="N2845">
        <v>2.3694057208916002</v>
      </c>
      <c r="O2845">
        <v>39.564660691421203</v>
      </c>
      <c r="P2845">
        <v>34.655172413793103</v>
      </c>
      <c r="Q2845">
        <v>-0.18252193271004499</v>
      </c>
    </row>
    <row r="2846" spans="1:17" hidden="1" x14ac:dyDescent="0.3">
      <c r="A2846" t="s">
        <v>5855</v>
      </c>
      <c r="B2846" t="s">
        <v>5856</v>
      </c>
      <c r="C2846" t="str">
        <f>IFERROR(VLOOKUP(Table1[[#This Row],[Ticker]],[1]!Table1[[Symbol]:[Industry]],2,FALSE),"-")</f>
        <v>-</v>
      </c>
      <c r="D2846" t="s">
        <v>46</v>
      </c>
      <c r="E2846">
        <v>98.767300000000006</v>
      </c>
      <c r="F2846">
        <v>22.81</v>
      </c>
      <c r="G2846">
        <v>207.41037064034899</v>
      </c>
      <c r="H2846">
        <v>100.11796035385601</v>
      </c>
      <c r="I2846">
        <v>206.11807168065599</v>
      </c>
      <c r="J2846">
        <v>-12.218234882579701</v>
      </c>
      <c r="K2846">
        <v>16.032667032716098</v>
      </c>
      <c r="L2846">
        <v>10.9459223050061</v>
      </c>
      <c r="M2846">
        <v>60.366687206391397</v>
      </c>
      <c r="N2846">
        <v>3.6457796675615599</v>
      </c>
      <c r="O2846">
        <v>19.070583077597501</v>
      </c>
      <c r="P2846">
        <v>317.00182815356402</v>
      </c>
      <c r="Q2846">
        <v>5.0823367866654999E-2</v>
      </c>
    </row>
    <row r="2847" spans="1:17" hidden="1" x14ac:dyDescent="0.3">
      <c r="A2847" t="s">
        <v>5857</v>
      </c>
      <c r="B2847" t="s">
        <v>5858</v>
      </c>
      <c r="C2847" t="str">
        <f>IFERROR(VLOOKUP(Table1[[#This Row],[Ticker]],[1]!Table1[[Symbol]:[Industry]],2,FALSE),"-")</f>
        <v>-</v>
      </c>
      <c r="D2847" t="s">
        <v>46</v>
      </c>
      <c r="E2847">
        <v>98.748653849999997</v>
      </c>
      <c r="F2847">
        <v>0.71</v>
      </c>
      <c r="G2847">
        <v>50.942581474902497</v>
      </c>
      <c r="H2847">
        <v>-3.4754946492898</v>
      </c>
      <c r="I2847">
        <v>67.251913566925396</v>
      </c>
      <c r="J2847">
        <v>-0.73941219772691302</v>
      </c>
      <c r="K2847">
        <v>0.67248190562477494</v>
      </c>
      <c r="L2847">
        <v>0.56996125200669701</v>
      </c>
      <c r="M2847">
        <v>37.158495032934901</v>
      </c>
      <c r="N2847">
        <v>0.299999264977658</v>
      </c>
      <c r="O2847">
        <v>33.802816901408399</v>
      </c>
      <c r="P2847">
        <v>136.666666666666</v>
      </c>
      <c r="Q2847">
        <v>9.2844920279355994E-2</v>
      </c>
    </row>
    <row r="2848" spans="1:17" hidden="1" x14ac:dyDescent="0.3">
      <c r="A2848" t="s">
        <v>5859</v>
      </c>
      <c r="B2848" t="s">
        <v>5860</v>
      </c>
      <c r="C2848" t="str">
        <f>IFERROR(VLOOKUP(Table1[[#This Row],[Ticker]],[1]!Table1[[Symbol]:[Industry]],2,FALSE),"-")</f>
        <v>-</v>
      </c>
      <c r="D2848" t="s">
        <v>129</v>
      </c>
      <c r="E2848">
        <v>98.512128000000004</v>
      </c>
      <c r="F2848">
        <v>89.7</v>
      </c>
      <c r="G2848">
        <v>87.064872496574395</v>
      </c>
      <c r="H2848">
        <v>-25.8345062957378</v>
      </c>
      <c r="I2848">
        <v>6.8996215465519901</v>
      </c>
      <c r="J2848">
        <v>-7.6137924890853199</v>
      </c>
      <c r="K2848">
        <v>90.142134790743597</v>
      </c>
      <c r="L2848">
        <v>75.396069859463097</v>
      </c>
      <c r="M2848">
        <v>50.348756289737999</v>
      </c>
      <c r="N2848">
        <v>0.35479465232611601</v>
      </c>
      <c r="O2848">
        <v>28.0936454849498</v>
      </c>
      <c r="P2848">
        <v>147.79005524861799</v>
      </c>
      <c r="Q2848">
        <v>0.106692264381695</v>
      </c>
    </row>
    <row r="2849" spans="1:17" hidden="1" x14ac:dyDescent="0.3">
      <c r="A2849" t="s">
        <v>5861</v>
      </c>
      <c r="B2849" t="s">
        <v>5862</v>
      </c>
      <c r="C2849" t="str">
        <f>IFERROR(VLOOKUP(Table1[[#This Row],[Ticker]],[1]!Table1[[Symbol]:[Industry]],2,FALSE),"-")</f>
        <v>-</v>
      </c>
      <c r="D2849" t="s">
        <v>21</v>
      </c>
      <c r="E2849">
        <v>98.389296999999999</v>
      </c>
      <c r="F2849">
        <v>82.91</v>
      </c>
      <c r="G2849">
        <v>-92.282924932703807</v>
      </c>
      <c r="H2849">
        <v>-14.717252891048</v>
      </c>
      <c r="I2849">
        <v>-49.707743242128899</v>
      </c>
      <c r="J2849">
        <v>-11.161108487686599</v>
      </c>
      <c r="K2849">
        <v>93.512506691366298</v>
      </c>
      <c r="L2849">
        <v>129.37302852347699</v>
      </c>
      <c r="M2849">
        <v>32.367136586398701</v>
      </c>
      <c r="N2849">
        <v>0.80930506685432702</v>
      </c>
      <c r="O2849">
        <v>206.23567724038099</v>
      </c>
      <c r="P2849">
        <v>3.6375000000000002</v>
      </c>
      <c r="Q2849">
        <v>-4.8663639410642001E-2</v>
      </c>
    </row>
    <row r="2850" spans="1:17" hidden="1" x14ac:dyDescent="0.3">
      <c r="A2850" t="s">
        <v>5863</v>
      </c>
      <c r="B2850" t="s">
        <v>5864</v>
      </c>
      <c r="C2850" t="str">
        <f>IFERROR(VLOOKUP(Table1[[#This Row],[Ticker]],[1]!Table1[[Symbol]:[Industry]],2,FALSE),"-")</f>
        <v>-</v>
      </c>
      <c r="E2850">
        <v>98.080124999999995</v>
      </c>
      <c r="F2850">
        <v>302.25</v>
      </c>
      <c r="G2850">
        <v>909.16901903869905</v>
      </c>
      <c r="H2850">
        <v>25.851836023070099</v>
      </c>
      <c r="I2850">
        <v>451.76381390162197</v>
      </c>
      <c r="J2850">
        <v>3.2795110793242703E-2</v>
      </c>
      <c r="K2850">
        <v>255.66597190198701</v>
      </c>
      <c r="L2850">
        <v>153.74433974156599</v>
      </c>
      <c r="M2850">
        <v>67.4304359032554</v>
      </c>
      <c r="N2850">
        <v>1.55628673288812</v>
      </c>
      <c r="O2850">
        <v>3.8709677419354702</v>
      </c>
      <c r="P2850">
        <v>1331.7858834675501</v>
      </c>
      <c r="Q2850">
        <v>0.188532038583791</v>
      </c>
    </row>
    <row r="2851" spans="1:17" hidden="1" x14ac:dyDescent="0.3">
      <c r="A2851" t="s">
        <v>5865</v>
      </c>
      <c r="B2851" t="s">
        <v>5866</v>
      </c>
      <c r="C2851" t="str">
        <f>IFERROR(VLOOKUP(Table1[[#This Row],[Ticker]],[1]!Table1[[Symbol]:[Industry]],2,FALSE),"-")</f>
        <v>-</v>
      </c>
      <c r="E2851">
        <v>97.95</v>
      </c>
      <c r="F2851">
        <v>163.25</v>
      </c>
      <c r="G2851">
        <v>137.17440699994299</v>
      </c>
      <c r="H2851">
        <v>-12.9690586923368</v>
      </c>
      <c r="I2851">
        <v>150.20181784261101</v>
      </c>
      <c r="J2851">
        <v>-3.4056859430232</v>
      </c>
      <c r="K2851">
        <v>151.88740604782001</v>
      </c>
      <c r="L2851">
        <v>107.46752022332601</v>
      </c>
      <c r="M2851">
        <v>55.130075695844297</v>
      </c>
      <c r="N2851">
        <v>1.84200489490812</v>
      </c>
      <c r="O2851">
        <v>14.333843797856</v>
      </c>
      <c r="P2851">
        <v>209.478672985782</v>
      </c>
      <c r="Q2851">
        <v>0.130465803711041</v>
      </c>
    </row>
    <row r="2852" spans="1:17" hidden="1" x14ac:dyDescent="0.3">
      <c r="A2852" t="s">
        <v>5867</v>
      </c>
      <c r="B2852" t="s">
        <v>5868</v>
      </c>
      <c r="C2852" t="str">
        <f>IFERROR(VLOOKUP(Table1[[#This Row],[Ticker]],[1]!Table1[[Symbol]:[Industry]],2,FALSE),"-")</f>
        <v>-</v>
      </c>
      <c r="D2852" t="s">
        <v>535</v>
      </c>
      <c r="E2852">
        <v>97.876499999999993</v>
      </c>
      <c r="F2852">
        <v>143.75</v>
      </c>
      <c r="G2852">
        <v>104.551906233745</v>
      </c>
      <c r="H2852">
        <v>1.9576168401597001</v>
      </c>
      <c r="I2852">
        <v>78.896650409030698</v>
      </c>
      <c r="J2852">
        <v>16.286780184750398</v>
      </c>
      <c r="K2852">
        <v>127.14032785069701</v>
      </c>
      <c r="L2852">
        <v>100.439135786644</v>
      </c>
      <c r="M2852">
        <v>59.010792297899499</v>
      </c>
      <c r="N2852">
        <v>1.8670918658918201</v>
      </c>
      <c r="O2852">
        <v>18.330434782608599</v>
      </c>
      <c r="P2852">
        <v>150.87260034904</v>
      </c>
      <c r="Q2852">
        <v>0.10982643399200399</v>
      </c>
    </row>
    <row r="2853" spans="1:17" hidden="1" x14ac:dyDescent="0.3">
      <c r="A2853" t="s">
        <v>5869</v>
      </c>
      <c r="B2853" t="s">
        <v>5870</v>
      </c>
      <c r="C2853" t="str">
        <f>IFERROR(VLOOKUP(Table1[[#This Row],[Ticker]],[1]!Table1[[Symbol]:[Industry]],2,FALSE),"-")</f>
        <v>-</v>
      </c>
      <c r="D2853" t="s">
        <v>230</v>
      </c>
      <c r="E2853">
        <v>97.874080000000006</v>
      </c>
      <c r="F2853">
        <v>100</v>
      </c>
      <c r="G2853">
        <v>62.836520868842001</v>
      </c>
      <c r="H2853">
        <v>-0.73739941119457098</v>
      </c>
      <c r="I2853">
        <v>-4.87400845625681</v>
      </c>
      <c r="J2853">
        <v>-13.2000120960492</v>
      </c>
      <c r="K2853">
        <v>99.324970895650495</v>
      </c>
      <c r="L2853">
        <v>93.092109741687096</v>
      </c>
      <c r="M2853">
        <v>50.521736535467802</v>
      </c>
      <c r="N2853">
        <v>3.0501992031872498</v>
      </c>
      <c r="O2853">
        <v>23.9</v>
      </c>
      <c r="P2853">
        <v>99.203187250995995</v>
      </c>
    </row>
    <row r="2854" spans="1:17" hidden="1" x14ac:dyDescent="0.3">
      <c r="A2854" t="s">
        <v>5871</v>
      </c>
      <c r="B2854" t="s">
        <v>5872</v>
      </c>
      <c r="C2854" t="str">
        <f>IFERROR(VLOOKUP(Table1[[#This Row],[Ticker]],[1]!Table1[[Symbol]:[Industry]],2,FALSE),"-")</f>
        <v>-</v>
      </c>
      <c r="D2854" t="s">
        <v>227</v>
      </c>
      <c r="E2854">
        <v>97.609511400000002</v>
      </c>
      <c r="F2854">
        <v>76.010000000000005</v>
      </c>
      <c r="G2854">
        <v>46.192581474902603</v>
      </c>
      <c r="H2854">
        <v>1.8086411044591999</v>
      </c>
      <c r="I2854">
        <v>42.2293458638161</v>
      </c>
      <c r="J2854">
        <v>-6.1809044860324596</v>
      </c>
      <c r="K2854">
        <v>74.860684054747793</v>
      </c>
      <c r="L2854">
        <v>64.295726806350501</v>
      </c>
      <c r="M2854">
        <v>44.133116782635497</v>
      </c>
      <c r="N2854">
        <v>0.72457756211633995</v>
      </c>
      <c r="O2854">
        <v>13.6429417181949</v>
      </c>
      <c r="P2854">
        <v>109.682758620689</v>
      </c>
      <c r="Q2854">
        <v>3.9062017161405997E-2</v>
      </c>
    </row>
    <row r="2855" spans="1:17" hidden="1" x14ac:dyDescent="0.3">
      <c r="A2855" t="s">
        <v>5873</v>
      </c>
      <c r="B2855" t="s">
        <v>5874</v>
      </c>
      <c r="C2855" t="str">
        <f>IFERROR(VLOOKUP(Table1[[#This Row],[Ticker]],[1]!Table1[[Symbol]:[Industry]],2,FALSE),"-")</f>
        <v>-</v>
      </c>
      <c r="E2855">
        <v>97.570488040000001</v>
      </c>
      <c r="F2855">
        <v>11.81</v>
      </c>
      <c r="G2855">
        <v>-16.286643548440001</v>
      </c>
      <c r="H2855">
        <v>-6.9553481291432702</v>
      </c>
      <c r="I2855">
        <v>-35.784025903440202</v>
      </c>
      <c r="J2855">
        <v>-2.1679836262983398</v>
      </c>
      <c r="K2855">
        <v>11.337795217039901</v>
      </c>
      <c r="L2855">
        <v>11.861210495681201</v>
      </c>
      <c r="M2855">
        <v>65.475050043560998</v>
      </c>
      <c r="N2855">
        <v>1.05829069275581</v>
      </c>
      <c r="O2855">
        <v>67.146486028789099</v>
      </c>
      <c r="P2855">
        <v>24.8414376321353</v>
      </c>
      <c r="Q2855">
        <v>0.16111448196733899</v>
      </c>
    </row>
    <row r="2856" spans="1:17" hidden="1" x14ac:dyDescent="0.3">
      <c r="A2856" t="s">
        <v>5875</v>
      </c>
      <c r="B2856" t="s">
        <v>5876</v>
      </c>
      <c r="C2856" t="str">
        <f>IFERROR(VLOOKUP(Table1[[#This Row],[Ticker]],[1]!Table1[[Symbol]:[Industry]],2,FALSE),"-")</f>
        <v>-</v>
      </c>
      <c r="D2856" t="s">
        <v>535</v>
      </c>
      <c r="E2856">
        <v>97.483535751999995</v>
      </c>
      <c r="F2856">
        <v>18.440000000000001</v>
      </c>
      <c r="G2856">
        <v>-28.991280958959798</v>
      </c>
      <c r="H2856">
        <v>-6.5530022480740104</v>
      </c>
      <c r="I2856">
        <v>-27.9266578616459</v>
      </c>
      <c r="J2856">
        <v>-0.79736959121062401</v>
      </c>
      <c r="K2856">
        <v>20.813408903748599</v>
      </c>
      <c r="L2856">
        <v>24.938395152817801</v>
      </c>
      <c r="M2856">
        <v>50.914014117358697</v>
      </c>
      <c r="N2856">
        <v>0.41698343740944899</v>
      </c>
      <c r="O2856">
        <v>184.97830802602999</v>
      </c>
      <c r="P2856">
        <v>12.097264437689899</v>
      </c>
      <c r="Q2856">
        <v>6.5937711783150998E-2</v>
      </c>
    </row>
    <row r="2857" spans="1:17" hidden="1" x14ac:dyDescent="0.3">
      <c r="A2857" t="s">
        <v>5877</v>
      </c>
      <c r="B2857" t="s">
        <v>5878</v>
      </c>
      <c r="C2857" t="str">
        <f>IFERROR(VLOOKUP(Table1[[#This Row],[Ticker]],[1]!Table1[[Symbol]:[Industry]],2,FALSE),"-")</f>
        <v>-</v>
      </c>
      <c r="D2857" t="s">
        <v>184</v>
      </c>
      <c r="E2857">
        <v>97.454308302000001</v>
      </c>
      <c r="F2857">
        <v>93.47</v>
      </c>
      <c r="G2857">
        <v>120.811002527534</v>
      </c>
      <c r="H2857">
        <v>6.4378068235191899</v>
      </c>
      <c r="I2857">
        <v>42.355995199578501</v>
      </c>
      <c r="J2857">
        <v>0.44519688946097002</v>
      </c>
      <c r="K2857">
        <v>84.077317295993694</v>
      </c>
      <c r="L2857">
        <v>72.435195209741906</v>
      </c>
      <c r="M2857">
        <v>66.432232725375798</v>
      </c>
      <c r="N2857">
        <v>1.0331991590393499</v>
      </c>
      <c r="O2857">
        <v>6.77222638279662</v>
      </c>
      <c r="P2857">
        <v>159.638888888888</v>
      </c>
      <c r="Q2857">
        <v>0.148982680046397</v>
      </c>
    </row>
    <row r="2858" spans="1:17" hidden="1" x14ac:dyDescent="0.3">
      <c r="A2858" t="s">
        <v>5879</v>
      </c>
      <c r="B2858" t="s">
        <v>5880</v>
      </c>
      <c r="C2858" t="str">
        <f>IFERROR(VLOOKUP(Table1[[#This Row],[Ticker]],[1]!Table1[[Symbol]:[Industry]],2,FALSE),"-")</f>
        <v>-</v>
      </c>
      <c r="E2858">
        <v>97.202160000000006</v>
      </c>
      <c r="F2858">
        <v>81.819999999999993</v>
      </c>
      <c r="G2858">
        <v>95.779537996641693</v>
      </c>
      <c r="H2858">
        <v>35.477216417805998</v>
      </c>
      <c r="I2858">
        <v>47.279830394033603</v>
      </c>
      <c r="J2858">
        <v>1.69148553641483</v>
      </c>
      <c r="K2858">
        <v>68.231722798266702</v>
      </c>
      <c r="L2858">
        <v>60.218243509342798</v>
      </c>
      <c r="M2858">
        <v>86.258657908189406</v>
      </c>
      <c r="N2858">
        <v>1.08545597530073</v>
      </c>
      <c r="O2858">
        <v>11.2808604253238</v>
      </c>
      <c r="P2858">
        <v>163.935483870967</v>
      </c>
    </row>
    <row r="2859" spans="1:17" hidden="1" x14ac:dyDescent="0.3">
      <c r="A2859" t="s">
        <v>5881</v>
      </c>
      <c r="B2859" t="s">
        <v>5882</v>
      </c>
      <c r="C2859" t="str">
        <f>IFERROR(VLOOKUP(Table1[[#This Row],[Ticker]],[1]!Table1[[Symbol]:[Industry]],2,FALSE),"-")</f>
        <v>-</v>
      </c>
      <c r="D2859" t="s">
        <v>535</v>
      </c>
      <c r="E2859">
        <v>97.066056360000005</v>
      </c>
      <c r="F2859">
        <v>8.9700000000000006</v>
      </c>
      <c r="G2859">
        <v>-36.957418525097303</v>
      </c>
      <c r="H2859">
        <v>-11.6608228346179</v>
      </c>
      <c r="I2859">
        <v>-14.106607333395999</v>
      </c>
      <c r="J2859">
        <v>-3.05196152685083</v>
      </c>
      <c r="K2859">
        <v>9.1907786625820602</v>
      </c>
      <c r="L2859">
        <v>9.5234322908257401</v>
      </c>
      <c r="M2859">
        <v>56.515659951480899</v>
      </c>
      <c r="N2859">
        <v>1.18318271215926</v>
      </c>
      <c r="O2859">
        <v>60.200668896320998</v>
      </c>
      <c r="P2859">
        <v>17.871222076215499</v>
      </c>
      <c r="Q2859">
        <v>0.196114078563178</v>
      </c>
    </row>
    <row r="2860" spans="1:17" hidden="1" x14ac:dyDescent="0.3">
      <c r="A2860" t="s">
        <v>5883</v>
      </c>
      <c r="B2860" t="s">
        <v>5884</v>
      </c>
      <c r="C2860" t="str">
        <f>IFERROR(VLOOKUP(Table1[[#This Row],[Ticker]],[1]!Table1[[Symbol]:[Industry]],2,FALSE),"-")</f>
        <v>-</v>
      </c>
      <c r="E2860">
        <v>96.873209399999993</v>
      </c>
      <c r="F2860">
        <v>234.3</v>
      </c>
      <c r="G2860">
        <v>5.0717949580486898</v>
      </c>
      <c r="H2860">
        <v>-1.5982809538942899</v>
      </c>
      <c r="I2860">
        <v>21.751913566925499</v>
      </c>
      <c r="J2860">
        <v>0.52250723424797396</v>
      </c>
      <c r="K2860">
        <v>220.96647887838</v>
      </c>
      <c r="L2860">
        <v>197.53709039607699</v>
      </c>
      <c r="M2860">
        <v>47.676040638066297</v>
      </c>
      <c r="N2860">
        <v>2.6572009207497498</v>
      </c>
      <c r="O2860">
        <v>20.145113102859501</v>
      </c>
      <c r="P2860">
        <v>65.524549629106303</v>
      </c>
      <c r="Q2860">
        <v>0.170351928981579</v>
      </c>
    </row>
    <row r="2861" spans="1:17" hidden="1" x14ac:dyDescent="0.3">
      <c r="A2861" t="s">
        <v>5885</v>
      </c>
      <c r="B2861" t="s">
        <v>5886</v>
      </c>
      <c r="C2861" t="str">
        <f>IFERROR(VLOOKUP(Table1[[#This Row],[Ticker]],[1]!Table1[[Symbol]:[Industry]],2,FALSE),"-")</f>
        <v>-</v>
      </c>
      <c r="D2861" t="s">
        <v>129</v>
      </c>
      <c r="E2861">
        <v>96.645404204999906</v>
      </c>
      <c r="F2861">
        <v>39.15</v>
      </c>
      <c r="G2861">
        <v>-75.044260630360498</v>
      </c>
      <c r="H2861">
        <v>-7.3137046320780996</v>
      </c>
      <c r="I2861">
        <v>-33.181157299216203</v>
      </c>
      <c r="J2861">
        <v>-7.3202084506543201</v>
      </c>
      <c r="K2861">
        <v>41.230091706229402</v>
      </c>
      <c r="M2861">
        <v>37.177296501175597</v>
      </c>
      <c r="N2861">
        <v>1.11529850746268</v>
      </c>
      <c r="O2861">
        <v>104.34227330778999</v>
      </c>
      <c r="P2861">
        <v>20.276497695852498</v>
      </c>
    </row>
    <row r="2862" spans="1:17" hidden="1" x14ac:dyDescent="0.3">
      <c r="A2862" t="s">
        <v>5887</v>
      </c>
      <c r="B2862" t="s">
        <v>5888</v>
      </c>
      <c r="C2862" t="str">
        <f>IFERROR(VLOOKUP(Table1[[#This Row],[Ticker]],[1]!Table1[[Symbol]:[Industry]],2,FALSE),"-")</f>
        <v>-</v>
      </c>
      <c r="D2862" t="s">
        <v>378</v>
      </c>
      <c r="E2862">
        <v>96.505488423000003</v>
      </c>
      <c r="F2862">
        <v>100.71</v>
      </c>
      <c r="G2862">
        <v>-41.748997472465803</v>
      </c>
      <c r="H2862">
        <v>-9.2196554314734094</v>
      </c>
      <c r="I2862">
        <v>-33.223229836516097</v>
      </c>
      <c r="J2862">
        <v>-10.2410429870289</v>
      </c>
      <c r="K2862">
        <v>101.99077017378001</v>
      </c>
      <c r="L2862">
        <v>112.336641666906</v>
      </c>
      <c r="M2862">
        <v>48.4772335406088</v>
      </c>
      <c r="N2862">
        <v>2.3394285607913301</v>
      </c>
      <c r="O2862">
        <v>43.977757918776597</v>
      </c>
      <c r="P2862">
        <v>13.157303370786501</v>
      </c>
      <c r="Q2862">
        <v>-2.8416617596535999E-2</v>
      </c>
    </row>
    <row r="2863" spans="1:17" hidden="1" x14ac:dyDescent="0.3">
      <c r="A2863" t="s">
        <v>5889</v>
      </c>
      <c r="B2863" t="s">
        <v>5890</v>
      </c>
      <c r="C2863" t="str">
        <f>IFERROR(VLOOKUP(Table1[[#This Row],[Ticker]],[1]!Table1[[Symbol]:[Industry]],2,FALSE),"-")</f>
        <v>-</v>
      </c>
      <c r="E2863">
        <v>96.45105015</v>
      </c>
      <c r="F2863">
        <v>8.19</v>
      </c>
      <c r="G2863">
        <v>137.636129861999</v>
      </c>
      <c r="H2863">
        <v>52.9409244703429</v>
      </c>
      <c r="I2863">
        <v>91.476051497959901</v>
      </c>
      <c r="J2863">
        <v>21.903338810551499</v>
      </c>
      <c r="K2863">
        <v>5.5902294887544901</v>
      </c>
      <c r="L2863">
        <v>4.5907365513067298</v>
      </c>
      <c r="M2863">
        <v>89.182777582347697</v>
      </c>
      <c r="N2863">
        <v>2.1983308835707098</v>
      </c>
      <c r="O2863">
        <v>1.95360195360194</v>
      </c>
      <c r="P2863">
        <v>178.57142857142799</v>
      </c>
      <c r="Q2863">
        <v>7.8775554377368995E-2</v>
      </c>
    </row>
    <row r="2864" spans="1:17" hidden="1" x14ac:dyDescent="0.3">
      <c r="A2864" t="s">
        <v>5891</v>
      </c>
      <c r="B2864" t="s">
        <v>5892</v>
      </c>
      <c r="C2864" t="str">
        <f>IFERROR(VLOOKUP(Table1[[#This Row],[Ticker]],[1]!Table1[[Symbol]:[Industry]],2,FALSE),"-")</f>
        <v>-</v>
      </c>
      <c r="D2864" t="s">
        <v>302</v>
      </c>
      <c r="E2864">
        <v>96.392702700000001</v>
      </c>
      <c r="F2864">
        <v>127.8</v>
      </c>
      <c r="G2864">
        <v>9.4000282834132491</v>
      </c>
      <c r="H2864">
        <v>-19.468479128651602</v>
      </c>
      <c r="I2864">
        <v>-16.997447979955201</v>
      </c>
      <c r="J2864">
        <v>-7.0368974839762402</v>
      </c>
      <c r="K2864">
        <v>138.23564014688199</v>
      </c>
      <c r="L2864">
        <v>131.157410180119</v>
      </c>
      <c r="M2864">
        <v>32.178713048497201</v>
      </c>
      <c r="N2864">
        <v>0.93088553833085497</v>
      </c>
      <c r="O2864">
        <v>32.316118935837203</v>
      </c>
      <c r="P2864">
        <v>58.442846516240998</v>
      </c>
      <c r="Q2864">
        <v>8.6213048601285994E-2</v>
      </c>
    </row>
    <row r="2865" spans="1:17" hidden="1" x14ac:dyDescent="0.3">
      <c r="A2865" t="s">
        <v>5893</v>
      </c>
      <c r="B2865" t="s">
        <v>5894</v>
      </c>
      <c r="C2865" t="str">
        <f>IFERROR(VLOOKUP(Table1[[#This Row],[Ticker]],[1]!Table1[[Symbol]:[Industry]],2,FALSE),"-")</f>
        <v>-</v>
      </c>
      <c r="D2865" t="s">
        <v>140</v>
      </c>
      <c r="E2865">
        <v>96.39</v>
      </c>
      <c r="F2865">
        <v>89.25</v>
      </c>
      <c r="G2865">
        <v>-41.557418525097297</v>
      </c>
      <c r="H2865">
        <v>13.8569958690414</v>
      </c>
      <c r="I2865">
        <v>7.5581437675590601</v>
      </c>
      <c r="J2865">
        <v>3.3944391178302098</v>
      </c>
      <c r="K2865">
        <v>85.545889836943601</v>
      </c>
      <c r="L2865">
        <v>82.322506883088394</v>
      </c>
      <c r="M2865">
        <v>48.168184456156901</v>
      </c>
      <c r="N2865">
        <v>2.2571380624799802</v>
      </c>
      <c r="O2865">
        <v>22.296918767507002</v>
      </c>
      <c r="P2865">
        <v>76.174496644295303</v>
      </c>
      <c r="Q2865">
        <v>0.14787562587806199</v>
      </c>
    </row>
    <row r="2866" spans="1:17" hidden="1" x14ac:dyDescent="0.3">
      <c r="A2866" t="s">
        <v>5895</v>
      </c>
      <c r="B2866" t="s">
        <v>5896</v>
      </c>
      <c r="C2866" t="str">
        <f>IFERROR(VLOOKUP(Table1[[#This Row],[Ticker]],[1]!Table1[[Symbol]:[Industry]],2,FALSE),"-")</f>
        <v>-</v>
      </c>
      <c r="E2866">
        <v>96.287999999999997</v>
      </c>
      <c r="F2866">
        <v>70.8</v>
      </c>
      <c r="G2866">
        <v>-43.750400981237703</v>
      </c>
      <c r="H2866">
        <v>-5.6948640649208997</v>
      </c>
      <c r="I2866">
        <v>-27.441068889214801</v>
      </c>
      <c r="J2866">
        <v>-8.1881416213950402</v>
      </c>
      <c r="M2866">
        <v>44.122292230641897</v>
      </c>
      <c r="O2866">
        <v>27.118644067796598</v>
      </c>
      <c r="P2866">
        <v>12.3809523809523</v>
      </c>
    </row>
    <row r="2867" spans="1:17" hidden="1" x14ac:dyDescent="0.3">
      <c r="A2867" t="s">
        <v>5897</v>
      </c>
      <c r="B2867" t="s">
        <v>5898</v>
      </c>
      <c r="C2867" t="str">
        <f>IFERROR(VLOOKUP(Table1[[#This Row],[Ticker]],[1]!Table1[[Symbol]:[Industry]],2,FALSE),"-")</f>
        <v>-</v>
      </c>
      <c r="D2867" t="s">
        <v>230</v>
      </c>
      <c r="E2867">
        <v>96.090625000000003</v>
      </c>
      <c r="F2867">
        <v>156.25</v>
      </c>
      <c r="G2867">
        <v>26.5540141811254</v>
      </c>
      <c r="H2867">
        <v>0.85016019001912102</v>
      </c>
      <c r="I2867">
        <v>-32.395570239751102</v>
      </c>
      <c r="J2867">
        <v>-5.7542314034174797</v>
      </c>
      <c r="K2867">
        <v>162.28536033532299</v>
      </c>
      <c r="L2867">
        <v>154.78789905751</v>
      </c>
      <c r="M2867">
        <v>37.909793867493804</v>
      </c>
      <c r="N2867">
        <v>0.59062160022718801</v>
      </c>
      <c r="O2867">
        <v>33.119999999999898</v>
      </c>
      <c r="P2867">
        <v>65.782493368700202</v>
      </c>
      <c r="Q2867">
        <v>2.1888144784263E-2</v>
      </c>
    </row>
    <row r="2868" spans="1:17" hidden="1" x14ac:dyDescent="0.3">
      <c r="A2868" t="s">
        <v>5899</v>
      </c>
      <c r="B2868" t="s">
        <v>5900</v>
      </c>
      <c r="C2868" t="str">
        <f>IFERROR(VLOOKUP(Table1[[#This Row],[Ticker]],[1]!Table1[[Symbol]:[Industry]],2,FALSE),"-")</f>
        <v>-</v>
      </c>
      <c r="D2868" t="s">
        <v>1283</v>
      </c>
      <c r="E2868">
        <v>96.080539380000005</v>
      </c>
      <c r="F2868">
        <v>25.6</v>
      </c>
      <c r="G2868">
        <v>-19.129806271635299</v>
      </c>
      <c r="H2868">
        <v>-5.4110863586724598</v>
      </c>
      <c r="I2868">
        <v>-5.41598160096967</v>
      </c>
      <c r="J2868">
        <v>-1.57650097645606</v>
      </c>
      <c r="K2868">
        <v>25.346145229568201</v>
      </c>
      <c r="L2868">
        <v>24.739007434429901</v>
      </c>
      <c r="M2868">
        <v>53.842876406836702</v>
      </c>
      <c r="N2868">
        <v>0.83156809843621904</v>
      </c>
      <c r="O2868">
        <v>9.2578124999999893</v>
      </c>
      <c r="P2868">
        <v>10.8225108225108</v>
      </c>
      <c r="Q2868">
        <v>-6.9436672557021004E-2</v>
      </c>
    </row>
    <row r="2869" spans="1:17" hidden="1" x14ac:dyDescent="0.3">
      <c r="A2869" t="s">
        <v>5901</v>
      </c>
      <c r="B2869" t="s">
        <v>5902</v>
      </c>
      <c r="C2869" t="str">
        <f>IFERROR(VLOOKUP(Table1[[#This Row],[Ticker]],[1]!Table1[[Symbol]:[Industry]],2,FALSE),"-")</f>
        <v>-</v>
      </c>
      <c r="D2869" t="s">
        <v>1489</v>
      </c>
      <c r="E2869">
        <v>96.05</v>
      </c>
      <c r="F2869">
        <v>170</v>
      </c>
      <c r="G2869">
        <v>-38.5201321449834</v>
      </c>
      <c r="H2869">
        <v>11.158651692173599</v>
      </c>
      <c r="I2869">
        <v>-4.0312791853394296</v>
      </c>
      <c r="J2869">
        <v>-2.4374447041426399</v>
      </c>
      <c r="K2869">
        <v>158.49390910216499</v>
      </c>
      <c r="L2869">
        <v>163.429213703692</v>
      </c>
      <c r="M2869">
        <v>60.503782239052299</v>
      </c>
      <c r="N2869">
        <v>0.77827926657263702</v>
      </c>
      <c r="O2869">
        <v>29.411764705882302</v>
      </c>
      <c r="P2869">
        <v>19.549929676511901</v>
      </c>
      <c r="Q2869">
        <v>0.15595072224588299</v>
      </c>
    </row>
    <row r="2870" spans="1:17" hidden="1" x14ac:dyDescent="0.3">
      <c r="A2870" t="s">
        <v>5903</v>
      </c>
      <c r="B2870" t="s">
        <v>5904</v>
      </c>
      <c r="C2870" t="str">
        <f>IFERROR(VLOOKUP(Table1[[#This Row],[Ticker]],[1]!Table1[[Symbol]:[Industry]],2,FALSE),"-")</f>
        <v>-</v>
      </c>
      <c r="E2870">
        <v>95.739000000000004</v>
      </c>
      <c r="F2870">
        <v>47</v>
      </c>
      <c r="G2870">
        <v>65.279316168780099</v>
      </c>
      <c r="H2870">
        <v>-2.7301530343829699</v>
      </c>
      <c r="I2870">
        <v>11.798135327507101</v>
      </c>
      <c r="J2870">
        <v>2.2764608181460999</v>
      </c>
      <c r="K2870">
        <v>45.134635672208503</v>
      </c>
      <c r="L2870">
        <v>39.491334390296103</v>
      </c>
      <c r="M2870">
        <v>90.000918735167005</v>
      </c>
      <c r="N2870">
        <v>1.0727272727272701</v>
      </c>
      <c r="O2870">
        <v>11.276595744680799</v>
      </c>
      <c r="P2870">
        <v>96.242171189979103</v>
      </c>
    </row>
    <row r="2871" spans="1:17" hidden="1" x14ac:dyDescent="0.3">
      <c r="A2871" t="s">
        <v>5905</v>
      </c>
      <c r="B2871" t="s">
        <v>5906</v>
      </c>
      <c r="C2871" t="str">
        <f>IFERROR(VLOOKUP(Table1[[#This Row],[Ticker]],[1]!Table1[[Symbol]:[Industry]],2,FALSE),"-")</f>
        <v>-</v>
      </c>
      <c r="D2871" t="s">
        <v>613</v>
      </c>
      <c r="E2871">
        <v>95.61</v>
      </c>
      <c r="F2871">
        <v>0.75</v>
      </c>
      <c r="G2871">
        <v>-1.55741852509737</v>
      </c>
      <c r="H2871">
        <v>-7.72096748631194</v>
      </c>
      <c r="I2871">
        <v>-42.066268251256297</v>
      </c>
      <c r="J2871">
        <v>-4.9848850347490501</v>
      </c>
      <c r="K2871">
        <v>0.713792769919953</v>
      </c>
      <c r="L2871">
        <v>0.81860340050110603</v>
      </c>
      <c r="M2871">
        <v>78.321701977895003</v>
      </c>
      <c r="N2871">
        <v>1.3377807915776601</v>
      </c>
      <c r="O2871">
        <v>110.666666666666</v>
      </c>
      <c r="P2871">
        <v>38.8888888888888</v>
      </c>
    </row>
    <row r="2872" spans="1:17" hidden="1" x14ac:dyDescent="0.3">
      <c r="A2872" t="s">
        <v>5907</v>
      </c>
      <c r="B2872" t="s">
        <v>5908</v>
      </c>
      <c r="C2872" t="str">
        <f>IFERROR(VLOOKUP(Table1[[#This Row],[Ticker]],[1]!Table1[[Symbol]:[Industry]],2,FALSE),"-")</f>
        <v>-</v>
      </c>
      <c r="E2872">
        <v>95.400585000000007</v>
      </c>
      <c r="F2872">
        <v>56.7</v>
      </c>
      <c r="G2872">
        <v>8.9264524426445604</v>
      </c>
      <c r="H2872">
        <v>-0.37215118424421101</v>
      </c>
      <c r="I2872">
        <v>-12.4894657434193</v>
      </c>
      <c r="J2872">
        <v>-15.518953643934999</v>
      </c>
      <c r="K2872">
        <v>50.762419229336402</v>
      </c>
      <c r="L2872">
        <v>49.449098754692301</v>
      </c>
      <c r="M2872">
        <v>62.4234699085481</v>
      </c>
      <c r="N2872">
        <v>5.0884758364312201</v>
      </c>
      <c r="O2872">
        <v>7.2134038800705396</v>
      </c>
      <c r="P2872">
        <v>40.939597315436203</v>
      </c>
    </row>
    <row r="2873" spans="1:17" hidden="1" x14ac:dyDescent="0.3">
      <c r="A2873" t="s">
        <v>5909</v>
      </c>
      <c r="B2873" t="s">
        <v>5910</v>
      </c>
      <c r="C2873" t="str">
        <f>IFERROR(VLOOKUP(Table1[[#This Row],[Ticker]],[1]!Table1[[Symbol]:[Industry]],2,FALSE),"-")</f>
        <v>-</v>
      </c>
      <c r="D2873" t="s">
        <v>1617</v>
      </c>
      <c r="E2873">
        <v>95.118487040000005</v>
      </c>
      <c r="F2873">
        <v>6593.4</v>
      </c>
      <c r="G2873">
        <v>-2.96631474523479</v>
      </c>
      <c r="H2873">
        <v>-5.6073363225962298</v>
      </c>
      <c r="I2873">
        <v>3.3597293380350499</v>
      </c>
      <c r="J2873">
        <v>-3.6042262522248198</v>
      </c>
      <c r="K2873">
        <v>6519.0807331926198</v>
      </c>
      <c r="L2873">
        <v>6050.6896251318303</v>
      </c>
      <c r="M2873">
        <v>55.282251015972101</v>
      </c>
      <c r="N2873">
        <v>0.89097419326666905</v>
      </c>
      <c r="O2873">
        <v>5.9385142718476098</v>
      </c>
      <c r="P2873">
        <v>29.0041087849735</v>
      </c>
      <c r="Q2873">
        <v>-2.1659899071474999E-2</v>
      </c>
    </row>
    <row r="2874" spans="1:17" hidden="1" x14ac:dyDescent="0.3">
      <c r="A2874" t="s">
        <v>5911</v>
      </c>
      <c r="B2874" t="s">
        <v>5912</v>
      </c>
      <c r="C2874" t="str">
        <f>IFERROR(VLOOKUP(Table1[[#This Row],[Ticker]],[1]!Table1[[Symbol]:[Industry]],2,FALSE),"-")</f>
        <v>-</v>
      </c>
      <c r="D2874" t="s">
        <v>983</v>
      </c>
      <c r="E2874">
        <v>94.878399999999999</v>
      </c>
      <c r="F2874">
        <v>38</v>
      </c>
      <c r="G2874">
        <v>-24.543995706305399</v>
      </c>
      <c r="H2874">
        <v>-15.042314925787499</v>
      </c>
      <c r="I2874">
        <v>-31.4916097491366</v>
      </c>
      <c r="J2874">
        <v>-2.1679836262983398</v>
      </c>
      <c r="K2874">
        <v>41.001802839215898</v>
      </c>
      <c r="L2874">
        <v>42.521683342888799</v>
      </c>
      <c r="M2874">
        <v>36.323804661774602</v>
      </c>
      <c r="N2874">
        <v>1.11544227886056</v>
      </c>
      <c r="O2874">
        <v>52.368421052631497</v>
      </c>
      <c r="P2874">
        <v>18.195956454121301</v>
      </c>
    </row>
    <row r="2875" spans="1:17" hidden="1" x14ac:dyDescent="0.3">
      <c r="A2875" t="s">
        <v>5913</v>
      </c>
      <c r="B2875" t="s">
        <v>5914</v>
      </c>
      <c r="C2875" t="str">
        <f>IFERROR(VLOOKUP(Table1[[#This Row],[Ticker]],[1]!Table1[[Symbol]:[Industry]],2,FALSE),"-")</f>
        <v>-</v>
      </c>
      <c r="D2875" t="s">
        <v>1113</v>
      </c>
      <c r="E2875">
        <v>94.643113999999997</v>
      </c>
      <c r="F2875">
        <v>65.42</v>
      </c>
      <c r="G2875">
        <v>51.698712265093299</v>
      </c>
      <c r="H2875">
        <v>3.07010664207418</v>
      </c>
      <c r="I2875">
        <v>21.514249921406801</v>
      </c>
      <c r="J2875">
        <v>-4.0744215204177099</v>
      </c>
      <c r="K2875">
        <v>62.328366719757398</v>
      </c>
      <c r="L2875">
        <v>54.708235657281001</v>
      </c>
      <c r="M2875">
        <v>51.187035633553798</v>
      </c>
      <c r="N2875">
        <v>1.8419473819226599</v>
      </c>
      <c r="O2875">
        <v>12.182818709874599</v>
      </c>
      <c r="P2875">
        <v>86.914285714285697</v>
      </c>
      <c r="Q2875">
        <v>3.1031734716456E-2</v>
      </c>
    </row>
    <row r="2876" spans="1:17" hidden="1" x14ac:dyDescent="0.3">
      <c r="A2876" t="s">
        <v>5915</v>
      </c>
      <c r="B2876" t="s">
        <v>5916</v>
      </c>
      <c r="C2876" t="str">
        <f>IFERROR(VLOOKUP(Table1[[#This Row],[Ticker]],[1]!Table1[[Symbol]:[Industry]],2,FALSE),"-")</f>
        <v>-</v>
      </c>
      <c r="D2876" t="s">
        <v>80</v>
      </c>
      <c r="E2876">
        <v>94.597508399999995</v>
      </c>
      <c r="F2876">
        <v>118</v>
      </c>
      <c r="G2876">
        <v>-39.1500111176899</v>
      </c>
      <c r="H2876">
        <v>-1.48526265905782</v>
      </c>
      <c r="I2876">
        <v>-18.419292658755399</v>
      </c>
      <c r="J2876">
        <v>-18.140205848520502</v>
      </c>
      <c r="K2876">
        <v>120.213536812614</v>
      </c>
      <c r="L2876">
        <v>127.116834391309</v>
      </c>
      <c r="M2876">
        <v>44.871707004408002</v>
      </c>
      <c r="N2876">
        <v>0.76762419291079098</v>
      </c>
      <c r="O2876">
        <v>28.8135593220338</v>
      </c>
      <c r="P2876">
        <v>14.563106796116401</v>
      </c>
      <c r="Q2876">
        <v>-4.2065261660651998E-2</v>
      </c>
    </row>
    <row r="2877" spans="1:17" hidden="1" x14ac:dyDescent="0.3">
      <c r="A2877" t="s">
        <v>5917</v>
      </c>
      <c r="B2877" t="s">
        <v>5918</v>
      </c>
      <c r="C2877" t="str">
        <f>IFERROR(VLOOKUP(Table1[[#This Row],[Ticker]],[1]!Table1[[Symbol]:[Industry]],2,FALSE),"-")</f>
        <v>-</v>
      </c>
      <c r="D2877" t="s">
        <v>342</v>
      </c>
      <c r="E2877">
        <v>94.581812499999998</v>
      </c>
      <c r="F2877">
        <v>407.9</v>
      </c>
      <c r="G2877">
        <v>28.9219029919599</v>
      </c>
      <c r="H2877">
        <v>-13.7378345722041</v>
      </c>
      <c r="I2877">
        <v>96.807751130377198</v>
      </c>
      <c r="J2877">
        <v>-1.9527241190034399</v>
      </c>
      <c r="K2877">
        <v>391.18888004415197</v>
      </c>
      <c r="M2877">
        <v>47.0709872487244</v>
      </c>
      <c r="N2877">
        <v>0.71016150740242201</v>
      </c>
      <c r="O2877">
        <v>28.548663888207901</v>
      </c>
      <c r="P2877">
        <v>171.933333333333</v>
      </c>
    </row>
    <row r="2878" spans="1:17" hidden="1" x14ac:dyDescent="0.3">
      <c r="A2878" t="s">
        <v>5919</v>
      </c>
      <c r="B2878" t="s">
        <v>5920</v>
      </c>
      <c r="C2878" t="str">
        <f>IFERROR(VLOOKUP(Table1[[#This Row],[Ticker]],[1]!Table1[[Symbol]:[Industry]],2,FALSE),"-")</f>
        <v>-</v>
      </c>
      <c r="D2878" t="s">
        <v>92</v>
      </c>
      <c r="E2878">
        <v>94.542299999999997</v>
      </c>
      <c r="F2878">
        <v>220</v>
      </c>
      <c r="G2878">
        <v>-39.943245296750902</v>
      </c>
      <c r="H2878">
        <v>-5.3565547656440398</v>
      </c>
      <c r="I2878">
        <v>-15.4205002261779</v>
      </c>
      <c r="J2878">
        <v>-1.7113626217321301</v>
      </c>
      <c r="K2878">
        <v>222.299046160622</v>
      </c>
      <c r="L2878">
        <v>222.113762620801</v>
      </c>
      <c r="M2878">
        <v>25.790151365916099</v>
      </c>
      <c r="N2878">
        <v>1.31111111111111</v>
      </c>
      <c r="O2878">
        <v>15.4545454545454</v>
      </c>
      <c r="P2878">
        <v>2.32558139534884</v>
      </c>
    </row>
    <row r="2879" spans="1:17" hidden="1" x14ac:dyDescent="0.3">
      <c r="A2879" t="s">
        <v>5921</v>
      </c>
      <c r="B2879" t="s">
        <v>5922</v>
      </c>
      <c r="C2879" t="str">
        <f>IFERROR(VLOOKUP(Table1[[#This Row],[Ticker]],[1]!Table1[[Symbol]:[Industry]],2,FALSE),"-")</f>
        <v>-</v>
      </c>
      <c r="D2879" t="s">
        <v>391</v>
      </c>
      <c r="E2879">
        <v>94.525403999999995</v>
      </c>
      <c r="F2879">
        <v>135.6</v>
      </c>
      <c r="G2879">
        <v>-4.94306874931263</v>
      </c>
      <c r="H2879">
        <v>-9.7651771889723396</v>
      </c>
      <c r="I2879">
        <v>3.5103028286704498</v>
      </c>
      <c r="J2879">
        <v>-2.8566389361932201</v>
      </c>
      <c r="K2879">
        <v>137.06840213640399</v>
      </c>
      <c r="L2879">
        <v>129.76178329311799</v>
      </c>
      <c r="M2879">
        <v>43.489759622976401</v>
      </c>
      <c r="N2879">
        <v>0.74485228867842301</v>
      </c>
      <c r="O2879">
        <v>26.806784660766901</v>
      </c>
      <c r="P2879">
        <v>35.599999999999902</v>
      </c>
      <c r="Q2879">
        <v>-1.8631447669426E-2</v>
      </c>
    </row>
    <row r="2880" spans="1:17" hidden="1" x14ac:dyDescent="0.3">
      <c r="A2880" t="s">
        <v>5923</v>
      </c>
      <c r="B2880" t="s">
        <v>5924</v>
      </c>
      <c r="C2880" t="str">
        <f>IFERROR(VLOOKUP(Table1[[#This Row],[Ticker]],[1]!Table1[[Symbol]:[Industry]],2,FALSE),"-")</f>
        <v>-</v>
      </c>
      <c r="D2880" t="s">
        <v>378</v>
      </c>
      <c r="E2880">
        <v>94.517924129999997</v>
      </c>
      <c r="F2880">
        <v>46.62</v>
      </c>
      <c r="G2880">
        <v>6.2630942954154198</v>
      </c>
      <c r="H2880">
        <v>-3.3415660778612302</v>
      </c>
      <c r="I2880">
        <v>5.0053128252691099</v>
      </c>
      <c r="J2880">
        <v>-11.872290036300299</v>
      </c>
      <c r="K2880">
        <v>44.995601129055103</v>
      </c>
      <c r="L2880">
        <v>42.869907416198203</v>
      </c>
      <c r="M2880">
        <v>53.3944467418127</v>
      </c>
      <c r="N2880">
        <v>1.68592839369922</v>
      </c>
      <c r="O2880">
        <v>41.033891033891003</v>
      </c>
      <c r="P2880">
        <v>41.702127659574401</v>
      </c>
      <c r="Q2880">
        <v>9.3551967580776996E-2</v>
      </c>
    </row>
    <row r="2881" spans="1:17" hidden="1" x14ac:dyDescent="0.3">
      <c r="A2881" t="s">
        <v>5925</v>
      </c>
      <c r="B2881" t="s">
        <v>5926</v>
      </c>
      <c r="C2881" t="str">
        <f>IFERROR(VLOOKUP(Table1[[#This Row],[Ticker]],[1]!Table1[[Symbol]:[Industry]],2,FALSE),"-")</f>
        <v>-</v>
      </c>
      <c r="D2881" t="s">
        <v>49</v>
      </c>
      <c r="E2881">
        <v>94.5</v>
      </c>
      <c r="F2881">
        <v>56.99</v>
      </c>
      <c r="G2881">
        <v>51.6477096800308</v>
      </c>
      <c r="H2881">
        <v>5.3448358255062596</v>
      </c>
      <c r="I2881">
        <v>1.93695293700424</v>
      </c>
      <c r="J2881">
        <v>-4.1370641795937004</v>
      </c>
      <c r="K2881">
        <v>56.062927313189597</v>
      </c>
      <c r="L2881">
        <v>53.4157756232282</v>
      </c>
      <c r="M2881">
        <v>84.278181043154405</v>
      </c>
      <c r="N2881">
        <v>2.9616691809500701</v>
      </c>
      <c r="O2881">
        <v>82.049482365327194</v>
      </c>
      <c r="P2881">
        <v>96.517241379310306</v>
      </c>
      <c r="Q2881">
        <v>4.6517478921412003E-2</v>
      </c>
    </row>
    <row r="2882" spans="1:17" hidden="1" x14ac:dyDescent="0.3">
      <c r="A2882" t="s">
        <v>5927</v>
      </c>
      <c r="B2882" t="s">
        <v>5928</v>
      </c>
      <c r="C2882" t="str">
        <f>IFERROR(VLOOKUP(Table1[[#This Row],[Ticker]],[1]!Table1[[Symbol]:[Industry]],2,FALSE),"-")</f>
        <v>-</v>
      </c>
      <c r="D2882" t="s">
        <v>218</v>
      </c>
      <c r="E2882">
        <v>94.317801337999995</v>
      </c>
      <c r="F2882">
        <v>22.06</v>
      </c>
      <c r="G2882">
        <v>-8.9668001882103994</v>
      </c>
      <c r="H2882">
        <v>-9.3093524214735694</v>
      </c>
      <c r="I2882">
        <v>-26.0817377112126</v>
      </c>
      <c r="J2882">
        <v>-3.7552852135999299</v>
      </c>
      <c r="K2882">
        <v>22.642510174474399</v>
      </c>
      <c r="L2882">
        <v>22.275767451684398</v>
      </c>
      <c r="M2882">
        <v>44.1627013246408</v>
      </c>
      <c r="N2882">
        <v>1.9210316309231401</v>
      </c>
      <c r="O2882">
        <v>37.352674524025304</v>
      </c>
      <c r="P2882">
        <v>28.405122235157101</v>
      </c>
      <c r="Q2882">
        <v>8.8749156164700999E-2</v>
      </c>
    </row>
    <row r="2883" spans="1:17" hidden="1" x14ac:dyDescent="0.3">
      <c r="A2883" t="s">
        <v>5929</v>
      </c>
      <c r="B2883" t="s">
        <v>5930</v>
      </c>
      <c r="C2883" t="str">
        <f>IFERROR(VLOOKUP(Table1[[#This Row],[Ticker]],[1]!Table1[[Symbol]:[Industry]],2,FALSE),"-")</f>
        <v>-</v>
      </c>
      <c r="D2883" t="s">
        <v>286</v>
      </c>
      <c r="E2883">
        <v>94.254999999999995</v>
      </c>
      <c r="F2883">
        <v>134.65</v>
      </c>
      <c r="G2883">
        <v>203.22460449719</v>
      </c>
      <c r="H2883">
        <v>11.4224645343836</v>
      </c>
      <c r="I2883">
        <v>149.69399850900999</v>
      </c>
      <c r="J2883">
        <v>21.685227382875901</v>
      </c>
      <c r="K2883">
        <v>102.911475111633</v>
      </c>
      <c r="L2883">
        <v>76.988028975673799</v>
      </c>
      <c r="M2883">
        <v>92.328045245571204</v>
      </c>
      <c r="N2883">
        <v>0.44192269426911002</v>
      </c>
      <c r="O2883">
        <v>5.4585963609357497</v>
      </c>
      <c r="P2883">
        <v>243.49489795918299</v>
      </c>
      <c r="Q2883">
        <v>0.11130248024440401</v>
      </c>
    </row>
    <row r="2884" spans="1:17" hidden="1" x14ac:dyDescent="0.3">
      <c r="A2884" t="s">
        <v>5931</v>
      </c>
      <c r="B2884" t="s">
        <v>5932</v>
      </c>
      <c r="C2884" t="str">
        <f>IFERROR(VLOOKUP(Table1[[#This Row],[Ticker]],[1]!Table1[[Symbol]:[Industry]],2,FALSE),"-")</f>
        <v>-</v>
      </c>
      <c r="D2884" t="s">
        <v>480</v>
      </c>
      <c r="E2884">
        <v>94.224800000000002</v>
      </c>
      <c r="F2884">
        <v>309.95</v>
      </c>
      <c r="G2884">
        <v>60.0470366224041</v>
      </c>
      <c r="H2884">
        <v>-5.9099737898203504</v>
      </c>
      <c r="I2884">
        <v>8.9405311404690302</v>
      </c>
      <c r="J2884">
        <v>-5.2929836262983398</v>
      </c>
      <c r="K2884">
        <v>294.66172440194998</v>
      </c>
      <c r="L2884">
        <v>261.42605060646798</v>
      </c>
      <c r="M2884">
        <v>41.848764678227901</v>
      </c>
      <c r="N2884">
        <v>0.39325657284064702</v>
      </c>
      <c r="O2884">
        <v>19.196644620099999</v>
      </c>
      <c r="P2884">
        <v>94.569993722535997</v>
      </c>
      <c r="Q2884">
        <v>7.9748390895007001E-2</v>
      </c>
    </row>
    <row r="2885" spans="1:17" hidden="1" x14ac:dyDescent="0.3">
      <c r="A2885" t="s">
        <v>5933</v>
      </c>
      <c r="B2885" t="s">
        <v>5934</v>
      </c>
      <c r="C2885" t="str">
        <f>IFERROR(VLOOKUP(Table1[[#This Row],[Ticker]],[1]!Table1[[Symbol]:[Industry]],2,FALSE),"-")</f>
        <v>-</v>
      </c>
      <c r="D2885" t="s">
        <v>140</v>
      </c>
      <c r="E2885">
        <v>93.8</v>
      </c>
      <c r="F2885">
        <v>33.5</v>
      </c>
      <c r="G2885">
        <v>-29.540331933727501</v>
      </c>
      <c r="H2885">
        <v>-6.8683517921469601</v>
      </c>
      <c r="I2885">
        <v>-36.815381479106897</v>
      </c>
      <c r="J2885">
        <v>0.41688090188601701</v>
      </c>
      <c r="K2885">
        <v>34.917462313814603</v>
      </c>
      <c r="L2885">
        <v>36.711103470860699</v>
      </c>
      <c r="M2885">
        <v>49.422685234039299</v>
      </c>
      <c r="N2885">
        <v>2.5020652714704599</v>
      </c>
      <c r="O2885">
        <v>86.029850746268593</v>
      </c>
      <c r="P2885">
        <v>19.3870277975766</v>
      </c>
      <c r="Q2885">
        <v>6.1444123240402E-2</v>
      </c>
    </row>
    <row r="2886" spans="1:17" hidden="1" x14ac:dyDescent="0.3">
      <c r="A2886" t="s">
        <v>5935</v>
      </c>
      <c r="B2886" t="s">
        <v>5936</v>
      </c>
      <c r="C2886" t="str">
        <f>IFERROR(VLOOKUP(Table1[[#This Row],[Ticker]],[1]!Table1[[Symbol]:[Industry]],2,FALSE),"-")</f>
        <v>-</v>
      </c>
      <c r="D2886" t="s">
        <v>391</v>
      </c>
      <c r="E2886">
        <v>93.7952765</v>
      </c>
      <c r="F2886">
        <v>8.17</v>
      </c>
      <c r="G2886">
        <v>238.174724332045</v>
      </c>
      <c r="H2886">
        <v>11.5994304256352</v>
      </c>
      <c r="I2886">
        <v>234.47765196354899</v>
      </c>
      <c r="J2886">
        <v>-11.5259814500197</v>
      </c>
      <c r="K2886">
        <v>7.1282141333407001</v>
      </c>
      <c r="L2886">
        <v>4.6258985357110403</v>
      </c>
      <c r="M2886">
        <v>34.257523211084496</v>
      </c>
      <c r="N2886">
        <v>0.86342103697399897</v>
      </c>
      <c r="O2886">
        <v>14.3206854345165</v>
      </c>
      <c r="P2886">
        <v>330</v>
      </c>
      <c r="Q2886">
        <v>0.10679408793843199</v>
      </c>
    </row>
    <row r="2887" spans="1:17" hidden="1" x14ac:dyDescent="0.3">
      <c r="A2887" t="s">
        <v>5937</v>
      </c>
      <c r="B2887" t="s">
        <v>5938</v>
      </c>
      <c r="C2887" t="str">
        <f>IFERROR(VLOOKUP(Table1[[#This Row],[Ticker]],[1]!Table1[[Symbol]:[Industry]],2,FALSE),"-")</f>
        <v>-</v>
      </c>
      <c r="D2887" t="s">
        <v>391</v>
      </c>
      <c r="E2887">
        <v>93.581222400000001</v>
      </c>
      <c r="F2887">
        <v>61.76</v>
      </c>
      <c r="G2887">
        <v>68.392076424397501</v>
      </c>
      <c r="H2887">
        <v>9.7088432539578005</v>
      </c>
      <c r="I2887">
        <v>47.383358181524699</v>
      </c>
      <c r="J2887">
        <v>8.1837568511939107</v>
      </c>
      <c r="K2887">
        <v>51.251445497653798</v>
      </c>
      <c r="L2887">
        <v>45.852620182328899</v>
      </c>
      <c r="M2887">
        <v>92.296010675801597</v>
      </c>
      <c r="N2887">
        <v>0.86992174888594398</v>
      </c>
      <c r="O2887">
        <v>3.62694300518136</v>
      </c>
      <c r="P2887">
        <v>104.16528925619799</v>
      </c>
      <c r="Q2887">
        <v>4.9866778383427998E-2</v>
      </c>
    </row>
    <row r="2888" spans="1:17" hidden="1" x14ac:dyDescent="0.3">
      <c r="A2888" t="s">
        <v>5939</v>
      </c>
      <c r="B2888" t="s">
        <v>5940</v>
      </c>
      <c r="C2888" t="str">
        <f>IFERROR(VLOOKUP(Table1[[#This Row],[Ticker]],[1]!Table1[[Symbol]:[Industry]],2,FALSE),"-")</f>
        <v>-</v>
      </c>
      <c r="D2888" t="s">
        <v>132</v>
      </c>
      <c r="E2888">
        <v>93.536273074999997</v>
      </c>
      <c r="F2888">
        <v>169.75</v>
      </c>
      <c r="G2888">
        <v>142.887025919347</v>
      </c>
      <c r="H2888">
        <v>-4.69334964197924</v>
      </c>
      <c r="I2888">
        <v>54.766009027215098</v>
      </c>
      <c r="J2888">
        <v>0.51554505969795095</v>
      </c>
      <c r="K2888">
        <v>154.036703547505</v>
      </c>
      <c r="L2888">
        <v>122.724024954732</v>
      </c>
      <c r="M2888">
        <v>69.542335097819702</v>
      </c>
      <c r="N2888">
        <v>0.417980924820752</v>
      </c>
      <c r="O2888">
        <v>7.1870397643593398</v>
      </c>
      <c r="P2888">
        <v>183.62573099415201</v>
      </c>
      <c r="Q2888">
        <v>6.9077589594903996E-2</v>
      </c>
    </row>
    <row r="2889" spans="1:17" hidden="1" x14ac:dyDescent="0.3">
      <c r="A2889" t="s">
        <v>5941</v>
      </c>
      <c r="B2889" t="s">
        <v>5942</v>
      </c>
      <c r="C2889" t="str">
        <f>IFERROR(VLOOKUP(Table1[[#This Row],[Ticker]],[1]!Table1[[Symbol]:[Industry]],2,FALSE),"-")</f>
        <v>-</v>
      </c>
      <c r="D2889" t="s">
        <v>140</v>
      </c>
      <c r="E2889">
        <v>93.323999999999998</v>
      </c>
      <c r="F2889">
        <v>84.84</v>
      </c>
      <c r="G2889">
        <v>54.724632756953902</v>
      </c>
      <c r="H2889">
        <v>-19.6377344195697</v>
      </c>
      <c r="I2889">
        <v>49.8273852650387</v>
      </c>
      <c r="J2889">
        <v>-7.7018885366646703</v>
      </c>
      <c r="K2889">
        <v>89.730561131257303</v>
      </c>
      <c r="L2889">
        <v>70.341476352289803</v>
      </c>
      <c r="M2889">
        <v>22.478954345516101</v>
      </c>
      <c r="N2889">
        <v>0.40714285714285697</v>
      </c>
      <c r="O2889">
        <v>20.851013672795801</v>
      </c>
      <c r="P2889">
        <v>81.282051282051299</v>
      </c>
    </row>
    <row r="2890" spans="1:17" hidden="1" x14ac:dyDescent="0.3">
      <c r="A2890" t="s">
        <v>5943</v>
      </c>
      <c r="B2890" t="s">
        <v>5944</v>
      </c>
      <c r="C2890" t="str">
        <f>IFERROR(VLOOKUP(Table1[[#This Row],[Ticker]],[1]!Table1[[Symbol]:[Industry]],2,FALSE),"-")</f>
        <v>-</v>
      </c>
      <c r="D2890" t="s">
        <v>230</v>
      </c>
      <c r="E2890">
        <v>93.304674000000006</v>
      </c>
      <c r="F2890">
        <v>6.26</v>
      </c>
      <c r="G2890">
        <v>84.929067961389094</v>
      </c>
      <c r="H2890">
        <v>-9.7075595276428999</v>
      </c>
      <c r="I2890">
        <v>104.135475210761</v>
      </c>
      <c r="J2890">
        <v>-11.208317423238499</v>
      </c>
      <c r="K2890">
        <v>5.9416309031949099</v>
      </c>
      <c r="L2890">
        <v>4.3766733799503896</v>
      </c>
      <c r="M2890">
        <v>29.4173434923919</v>
      </c>
      <c r="N2890">
        <v>0.613899996870237</v>
      </c>
      <c r="O2890">
        <v>30.351437699680499</v>
      </c>
      <c r="P2890">
        <v>157.61316872427901</v>
      </c>
      <c r="Q2890">
        <v>0.112146821144099</v>
      </c>
    </row>
    <row r="2891" spans="1:17" hidden="1" x14ac:dyDescent="0.3">
      <c r="A2891" t="s">
        <v>5945</v>
      </c>
      <c r="B2891" t="s">
        <v>5946</v>
      </c>
      <c r="C2891" t="str">
        <f>IFERROR(VLOOKUP(Table1[[#This Row],[Ticker]],[1]!Table1[[Symbol]:[Industry]],2,FALSE),"-")</f>
        <v>-</v>
      </c>
      <c r="D2891" t="s">
        <v>46</v>
      </c>
      <c r="E2891">
        <v>92.8626</v>
      </c>
      <c r="F2891">
        <v>41.83</v>
      </c>
      <c r="G2891">
        <v>55.312146692293901</v>
      </c>
      <c r="H2891">
        <v>-14.362089457244799</v>
      </c>
      <c r="I2891">
        <v>-41.221683792810403</v>
      </c>
      <c r="J2891">
        <v>-7.1211295432996797</v>
      </c>
      <c r="K2891">
        <v>45.891578161668399</v>
      </c>
      <c r="L2891">
        <v>41.497785853281002</v>
      </c>
      <c r="M2891">
        <v>36.061131488415299</v>
      </c>
      <c r="N2891">
        <v>1.0034890482651599</v>
      </c>
      <c r="O2891">
        <v>50.5617977528089</v>
      </c>
      <c r="P2891">
        <v>99.665871121718297</v>
      </c>
      <c r="Q2891">
        <v>-2.8849234610073E-2</v>
      </c>
    </row>
    <row r="2892" spans="1:17" hidden="1" x14ac:dyDescent="0.3">
      <c r="A2892" t="s">
        <v>5947</v>
      </c>
      <c r="B2892" t="s">
        <v>5948</v>
      </c>
      <c r="C2892" t="str">
        <f>IFERROR(VLOOKUP(Table1[[#This Row],[Ticker]],[1]!Table1[[Symbol]:[Industry]],2,FALSE),"-")</f>
        <v>-</v>
      </c>
      <c r="D2892" t="s">
        <v>1489</v>
      </c>
      <c r="E2892">
        <v>92.726327639999994</v>
      </c>
      <c r="F2892">
        <v>30.2</v>
      </c>
      <c r="G2892">
        <v>-19.4652199435371</v>
      </c>
      <c r="H2892">
        <v>-15.139360195508299</v>
      </c>
      <c r="I2892">
        <v>-52.338211073534701</v>
      </c>
      <c r="J2892">
        <v>-5.43264289729676</v>
      </c>
      <c r="K2892">
        <v>33.320204177927401</v>
      </c>
      <c r="L2892">
        <v>37.623137954814702</v>
      </c>
      <c r="M2892">
        <v>36.468468427907197</v>
      </c>
      <c r="N2892">
        <v>0.29572791372874302</v>
      </c>
      <c r="O2892">
        <v>87.0860927152318</v>
      </c>
      <c r="P2892">
        <v>25.0517598343685</v>
      </c>
      <c r="Q2892">
        <v>3.0987084992406998E-2</v>
      </c>
    </row>
    <row r="2893" spans="1:17" hidden="1" x14ac:dyDescent="0.3">
      <c r="A2893" t="s">
        <v>5949</v>
      </c>
      <c r="B2893" t="s">
        <v>5950</v>
      </c>
      <c r="C2893" t="str">
        <f>IFERROR(VLOOKUP(Table1[[#This Row],[Ticker]],[1]!Table1[[Symbol]:[Industry]],2,FALSE),"-")</f>
        <v>-</v>
      </c>
      <c r="D2893" t="s">
        <v>21</v>
      </c>
      <c r="E2893">
        <v>92.567376089999996</v>
      </c>
      <c r="F2893">
        <v>5.58</v>
      </c>
      <c r="G2893">
        <v>167.12679200121801</v>
      </c>
      <c r="H2893">
        <v>-1.57073274452791</v>
      </c>
      <c r="I2893">
        <v>100.31795130277401</v>
      </c>
      <c r="J2893">
        <v>18.090637063356802</v>
      </c>
      <c r="K2893">
        <v>4.4357050504545201</v>
      </c>
      <c r="L2893">
        <v>3.6074946157100798</v>
      </c>
      <c r="M2893">
        <v>77.099066768075801</v>
      </c>
      <c r="N2893">
        <v>1.1373412741789199</v>
      </c>
      <c r="O2893">
        <v>29.0322580645161</v>
      </c>
      <c r="P2893">
        <v>238.18181818181799</v>
      </c>
      <c r="Q2893">
        <v>-3.8510360740389001E-2</v>
      </c>
    </row>
    <row r="2894" spans="1:17" hidden="1" x14ac:dyDescent="0.3">
      <c r="A2894" t="s">
        <v>5951</v>
      </c>
      <c r="B2894" t="s">
        <v>5952</v>
      </c>
      <c r="C2894" t="str">
        <f>IFERROR(VLOOKUP(Table1[[#This Row],[Ticker]],[1]!Table1[[Symbol]:[Industry]],2,FALSE),"-")</f>
        <v>-</v>
      </c>
      <c r="E2894">
        <v>92.428799999999995</v>
      </c>
      <c r="F2894">
        <v>199.2</v>
      </c>
      <c r="G2894">
        <v>165.52469291185199</v>
      </c>
      <c r="H2894">
        <v>12.520176346381101</v>
      </c>
      <c r="I2894">
        <v>39.582677011829503</v>
      </c>
      <c r="J2894">
        <v>-7.0543472626619801</v>
      </c>
      <c r="K2894">
        <v>190.776390409664</v>
      </c>
      <c r="L2894">
        <v>178.42431859259699</v>
      </c>
      <c r="M2894">
        <v>56.748730968708301</v>
      </c>
      <c r="N2894">
        <v>1.5649228774731501</v>
      </c>
      <c r="O2894">
        <v>37.700803212851397</v>
      </c>
      <c r="P2894">
        <v>230.84205281514599</v>
      </c>
      <c r="Q2894">
        <v>0.12944039818252601</v>
      </c>
    </row>
    <row r="2895" spans="1:17" hidden="1" x14ac:dyDescent="0.3">
      <c r="A2895" t="s">
        <v>5953</v>
      </c>
      <c r="B2895" t="s">
        <v>5954</v>
      </c>
      <c r="C2895" t="str">
        <f>IFERROR(VLOOKUP(Table1[[#This Row],[Ticker]],[1]!Table1[[Symbol]:[Industry]],2,FALSE),"-")</f>
        <v>-</v>
      </c>
      <c r="D2895" t="s">
        <v>154</v>
      </c>
      <c r="E2895">
        <v>91.872848364999996</v>
      </c>
      <c r="F2895">
        <v>1439.65</v>
      </c>
      <c r="G2895">
        <v>68.914407679926398</v>
      </c>
      <c r="H2895">
        <v>13.217280424859901</v>
      </c>
      <c r="I2895">
        <v>-14.373685793756399</v>
      </c>
      <c r="J2895">
        <v>-4.5013169596316702</v>
      </c>
      <c r="K2895">
        <v>1410.44339150113</v>
      </c>
      <c r="L2895">
        <v>1333.70245645776</v>
      </c>
      <c r="M2895">
        <v>59.455024054478002</v>
      </c>
      <c r="N2895">
        <v>1.1369295363271199</v>
      </c>
      <c r="O2895">
        <v>29.3265724307991</v>
      </c>
      <c r="P2895">
        <v>104.568383658969</v>
      </c>
      <c r="Q2895">
        <v>0.106363779288782</v>
      </c>
    </row>
    <row r="2896" spans="1:17" hidden="1" x14ac:dyDescent="0.3">
      <c r="A2896" t="s">
        <v>5955</v>
      </c>
      <c r="B2896" t="s">
        <v>5956</v>
      </c>
      <c r="C2896" t="str">
        <f>IFERROR(VLOOKUP(Table1[[#This Row],[Ticker]],[1]!Table1[[Symbol]:[Industry]],2,FALSE),"-")</f>
        <v>-</v>
      </c>
      <c r="D2896" t="s">
        <v>278</v>
      </c>
      <c r="E2896">
        <v>91.710639999999998</v>
      </c>
      <c r="F2896">
        <v>84.2</v>
      </c>
      <c r="G2896">
        <v>-16.131189016900599</v>
      </c>
      <c r="H2896">
        <v>-16.7461713410191</v>
      </c>
      <c r="I2896">
        <v>-25.3690541750099</v>
      </c>
      <c r="J2896">
        <v>-3.3837284834928601E-2</v>
      </c>
      <c r="K2896">
        <v>86.486162281489399</v>
      </c>
      <c r="M2896">
        <v>53.753589678098002</v>
      </c>
      <c r="N2896">
        <v>0.74575999999999998</v>
      </c>
      <c r="O2896">
        <v>48.040380047505899</v>
      </c>
      <c r="P2896">
        <v>20.028510334996401</v>
      </c>
    </row>
    <row r="2897" spans="1:17" hidden="1" x14ac:dyDescent="0.3">
      <c r="A2897" t="s">
        <v>5957</v>
      </c>
      <c r="B2897" t="s">
        <v>5958</v>
      </c>
      <c r="C2897" t="str">
        <f>IFERROR(VLOOKUP(Table1[[#This Row],[Ticker]],[1]!Table1[[Symbol]:[Industry]],2,FALSE),"-")</f>
        <v>-</v>
      </c>
      <c r="D2897" t="s">
        <v>267</v>
      </c>
      <c r="E2897">
        <v>91.66</v>
      </c>
      <c r="F2897">
        <v>100</v>
      </c>
      <c r="G2897">
        <v>-50.828527953344199</v>
      </c>
      <c r="H2897">
        <v>-1.15912680660617</v>
      </c>
      <c r="I2897">
        <v>13.208703690382199</v>
      </c>
      <c r="J2897">
        <v>4.7699402130339497</v>
      </c>
      <c r="K2897">
        <v>120.432967505481</v>
      </c>
      <c r="L2897">
        <v>132.738710544247</v>
      </c>
      <c r="M2897">
        <v>57.492634685707998</v>
      </c>
      <c r="N2897">
        <v>2.59615384615384</v>
      </c>
      <c r="O2897">
        <v>114.55</v>
      </c>
      <c r="P2897">
        <v>38.8888888888888</v>
      </c>
    </row>
    <row r="2898" spans="1:17" hidden="1" x14ac:dyDescent="0.3">
      <c r="A2898" t="s">
        <v>5959</v>
      </c>
      <c r="B2898" t="s">
        <v>5960</v>
      </c>
      <c r="C2898" t="str">
        <f>IFERROR(VLOOKUP(Table1[[#This Row],[Ticker]],[1]!Table1[[Symbol]:[Industry]],2,FALSE),"-")</f>
        <v>-</v>
      </c>
      <c r="D2898" t="s">
        <v>140</v>
      </c>
      <c r="E2898">
        <v>91.485814770000005</v>
      </c>
      <c r="F2898">
        <v>123.9</v>
      </c>
      <c r="G2898">
        <v>41.146966964886303</v>
      </c>
      <c r="H2898">
        <v>-13.8266873292496</v>
      </c>
      <c r="I2898">
        <v>21.546403514803298</v>
      </c>
      <c r="J2898">
        <v>-3.0942824583563402</v>
      </c>
      <c r="K2898">
        <v>131.83524304839801</v>
      </c>
      <c r="L2898">
        <v>123.07731996090401</v>
      </c>
      <c r="M2898">
        <v>50.292793349449397</v>
      </c>
      <c r="N2898">
        <v>0.55140964420767802</v>
      </c>
      <c r="O2898">
        <v>54.761904761904702</v>
      </c>
      <c r="P2898">
        <v>85.896474118529596</v>
      </c>
      <c r="Q2898">
        <v>5.5649191998309998E-2</v>
      </c>
    </row>
    <row r="2899" spans="1:17" hidden="1" x14ac:dyDescent="0.3">
      <c r="A2899" t="s">
        <v>5961</v>
      </c>
      <c r="B2899" t="s">
        <v>5962</v>
      </c>
      <c r="C2899" t="str">
        <f>IFERROR(VLOOKUP(Table1[[#This Row],[Ticker]],[1]!Table1[[Symbol]:[Industry]],2,FALSE),"-")</f>
        <v>-</v>
      </c>
      <c r="D2899" t="s">
        <v>613</v>
      </c>
      <c r="E2899">
        <v>91.474561919999999</v>
      </c>
      <c r="F2899">
        <v>84.91</v>
      </c>
      <c r="G2899">
        <v>-25.774035735779801</v>
      </c>
      <c r="H2899">
        <v>-5.1173867699683599</v>
      </c>
      <c r="I2899">
        <v>-17.5313360508949</v>
      </c>
      <c r="J2899">
        <v>-4.26100688211229</v>
      </c>
      <c r="K2899">
        <v>84.965930995266802</v>
      </c>
      <c r="L2899">
        <v>85.775616064323899</v>
      </c>
      <c r="M2899">
        <v>52.1894633296208</v>
      </c>
      <c r="N2899">
        <v>1.46485666096641</v>
      </c>
      <c r="O2899">
        <v>23.307030973972399</v>
      </c>
      <c r="P2899">
        <v>10.272727272727201</v>
      </c>
      <c r="Q2899">
        <v>-6.8662665486246E-2</v>
      </c>
    </row>
    <row r="2900" spans="1:17" hidden="1" x14ac:dyDescent="0.3">
      <c r="A2900" t="s">
        <v>5963</v>
      </c>
      <c r="B2900" t="s">
        <v>5964</v>
      </c>
      <c r="C2900" t="str">
        <f>IFERROR(VLOOKUP(Table1[[#This Row],[Ticker]],[1]!Table1[[Symbol]:[Industry]],2,FALSE),"-")</f>
        <v>-</v>
      </c>
      <c r="D2900" t="s">
        <v>267</v>
      </c>
      <c r="E2900">
        <v>91.1845</v>
      </c>
      <c r="F2900">
        <v>14.05</v>
      </c>
      <c r="G2900">
        <v>11.390544165133299</v>
      </c>
      <c r="H2900">
        <v>21.855193181398</v>
      </c>
      <c r="I2900">
        <v>71.276461370543004</v>
      </c>
      <c r="J2900">
        <v>11.253723084555</v>
      </c>
      <c r="K2900">
        <v>11.476863684262799</v>
      </c>
      <c r="L2900">
        <v>9.0782408642103203</v>
      </c>
      <c r="M2900">
        <v>76.809641160984697</v>
      </c>
      <c r="N2900">
        <v>1.1041448634501601</v>
      </c>
      <c r="O2900">
        <v>2.4911032028469702</v>
      </c>
      <c r="P2900">
        <v>131.12354005592999</v>
      </c>
    </row>
    <row r="2901" spans="1:17" hidden="1" x14ac:dyDescent="0.3">
      <c r="A2901" t="s">
        <v>5965</v>
      </c>
      <c r="B2901" t="s">
        <v>5966</v>
      </c>
      <c r="C2901" t="str">
        <f>IFERROR(VLOOKUP(Table1[[#This Row],[Ticker]],[1]!Table1[[Symbol]:[Industry]],2,FALSE),"-")</f>
        <v>-</v>
      </c>
      <c r="D2901" t="s">
        <v>46</v>
      </c>
      <c r="E2901">
        <v>91.140249999999995</v>
      </c>
      <c r="F2901">
        <v>295</v>
      </c>
      <c r="G2901">
        <v>27.9332858477751</v>
      </c>
      <c r="H2901">
        <v>13.337863132562701</v>
      </c>
      <c r="I2901">
        <v>34.218123165358399</v>
      </c>
      <c r="J2901">
        <v>-2.8378088182604402</v>
      </c>
      <c r="K2901">
        <v>262.93128248455901</v>
      </c>
      <c r="L2901">
        <v>207.492255470521</v>
      </c>
      <c r="M2901">
        <v>51.417440304577397</v>
      </c>
      <c r="N2901">
        <v>0.40181347150259</v>
      </c>
      <c r="O2901">
        <v>9.3220338983050794</v>
      </c>
      <c r="P2901">
        <v>72.313084112149497</v>
      </c>
      <c r="Q2901">
        <v>0.13642229113493301</v>
      </c>
    </row>
    <row r="2902" spans="1:17" hidden="1" x14ac:dyDescent="0.3">
      <c r="A2902" t="s">
        <v>5967</v>
      </c>
      <c r="B2902" t="s">
        <v>5968</v>
      </c>
      <c r="C2902" t="str">
        <f>IFERROR(VLOOKUP(Table1[[#This Row],[Ticker]],[1]!Table1[[Symbol]:[Industry]],2,FALSE),"-")</f>
        <v>-</v>
      </c>
      <c r="D2902" t="s">
        <v>705</v>
      </c>
      <c r="E2902">
        <v>90.884969691999999</v>
      </c>
      <c r="F2902">
        <v>43.39</v>
      </c>
      <c r="G2902">
        <v>9.8462281268988505</v>
      </c>
      <c r="H2902">
        <v>-3.7023096646419198</v>
      </c>
      <c r="I2902">
        <v>12.426496546851901</v>
      </c>
      <c r="J2902">
        <v>-2.3503405900548899</v>
      </c>
      <c r="K2902">
        <v>42.9232392499082</v>
      </c>
      <c r="L2902">
        <v>38.444984571549902</v>
      </c>
      <c r="M2902">
        <v>59.271834326705303</v>
      </c>
      <c r="N2902">
        <v>0.55048233308765904</v>
      </c>
      <c r="O2902">
        <v>8.0894215256971602</v>
      </c>
      <c r="P2902">
        <v>41.0598179453836</v>
      </c>
    </row>
    <row r="2903" spans="1:17" hidden="1" x14ac:dyDescent="0.3">
      <c r="A2903" t="s">
        <v>5969</v>
      </c>
      <c r="B2903" t="s">
        <v>5970</v>
      </c>
      <c r="C2903" t="str">
        <f>IFERROR(VLOOKUP(Table1[[#This Row],[Ticker]],[1]!Table1[[Symbol]:[Industry]],2,FALSE),"-")</f>
        <v>-</v>
      </c>
      <c r="E2903">
        <v>90.796779999999998</v>
      </c>
      <c r="F2903">
        <v>44.9</v>
      </c>
      <c r="G2903">
        <v>-32.328667213449897</v>
      </c>
      <c r="H2903">
        <v>-1.5549988717475101</v>
      </c>
      <c r="I2903">
        <v>1.9738580807970201</v>
      </c>
      <c r="J2903">
        <v>7.1780330205506404</v>
      </c>
      <c r="K2903">
        <v>43.256610170597298</v>
      </c>
      <c r="L2903">
        <v>45.726759398107397</v>
      </c>
      <c r="M2903">
        <v>57.053225952821201</v>
      </c>
      <c r="N2903">
        <v>5.0240265144982397</v>
      </c>
      <c r="O2903">
        <v>52.538975501113498</v>
      </c>
      <c r="P2903">
        <v>28.285714285714199</v>
      </c>
      <c r="Q2903">
        <v>0.128244201195545</v>
      </c>
    </row>
    <row r="2904" spans="1:17" hidden="1" x14ac:dyDescent="0.3">
      <c r="A2904" t="s">
        <v>5971</v>
      </c>
      <c r="B2904" t="s">
        <v>5972</v>
      </c>
      <c r="C2904" t="str">
        <f>IFERROR(VLOOKUP(Table1[[#This Row],[Ticker]],[1]!Table1[[Symbol]:[Industry]],2,FALSE),"-")</f>
        <v>-</v>
      </c>
      <c r="D2904" t="s">
        <v>230</v>
      </c>
      <c r="E2904">
        <v>90.674999999999997</v>
      </c>
      <c r="F2904">
        <v>120.9</v>
      </c>
      <c r="G2904">
        <v>198.87999735646301</v>
      </c>
      <c r="H2904">
        <v>107.88857606260601</v>
      </c>
      <c r="I2904">
        <v>117.865121114095</v>
      </c>
      <c r="J2904">
        <v>3.2150391480287701</v>
      </c>
      <c r="K2904">
        <v>81.726384986874905</v>
      </c>
      <c r="L2904">
        <v>61.615818528260398</v>
      </c>
      <c r="M2904">
        <v>64.484216157441296</v>
      </c>
      <c r="N2904">
        <v>2.2174707973590602</v>
      </c>
      <c r="O2904">
        <v>15.550041356492899</v>
      </c>
      <c r="P2904">
        <v>238.65546218487299</v>
      </c>
    </row>
    <row r="2905" spans="1:17" hidden="1" x14ac:dyDescent="0.3">
      <c r="A2905" t="s">
        <v>5973</v>
      </c>
      <c r="B2905" t="s">
        <v>5974</v>
      </c>
      <c r="C2905" t="str">
        <f>IFERROR(VLOOKUP(Table1[[#This Row],[Ticker]],[1]!Table1[[Symbol]:[Industry]],2,FALSE),"-")</f>
        <v>-</v>
      </c>
      <c r="D2905" t="s">
        <v>62</v>
      </c>
      <c r="E2905">
        <v>90.600132548000005</v>
      </c>
      <c r="F2905">
        <v>5.26</v>
      </c>
      <c r="G2905">
        <v>12.184149983912899</v>
      </c>
      <c r="H2905">
        <v>-23.440651443714899</v>
      </c>
      <c r="I2905">
        <v>-17.753707427067599</v>
      </c>
      <c r="J2905">
        <v>-5.6361917187839001</v>
      </c>
      <c r="K2905">
        <v>5.6013884905448101</v>
      </c>
      <c r="L2905">
        <v>5.3678181521623296</v>
      </c>
      <c r="M2905">
        <v>48.980060866711298</v>
      </c>
      <c r="N2905">
        <v>2.52502625046681</v>
      </c>
      <c r="O2905">
        <v>31.178707224334602</v>
      </c>
      <c r="P2905">
        <v>54.958115477595904</v>
      </c>
      <c r="Q2905">
        <v>-5.4138223144511E-2</v>
      </c>
    </row>
    <row r="2906" spans="1:17" hidden="1" x14ac:dyDescent="0.3">
      <c r="A2906" t="s">
        <v>5975</v>
      </c>
      <c r="B2906" t="s">
        <v>5976</v>
      </c>
      <c r="C2906" t="str">
        <f>IFERROR(VLOOKUP(Table1[[#This Row],[Ticker]],[1]!Table1[[Symbol]:[Industry]],2,FALSE),"-")</f>
        <v>-</v>
      </c>
      <c r="D2906" t="s">
        <v>414</v>
      </c>
      <c r="E2906">
        <v>90.589258591999993</v>
      </c>
      <c r="F2906">
        <v>70.52</v>
      </c>
      <c r="G2906">
        <v>-63.054491915462002</v>
      </c>
      <c r="H2906">
        <v>-16.560507795652601</v>
      </c>
      <c r="I2906">
        <v>-43.277526129180799</v>
      </c>
      <c r="J2906">
        <v>-2.1679836262983398</v>
      </c>
      <c r="K2906">
        <v>77.373284461968595</v>
      </c>
      <c r="L2906">
        <v>92.781067024381798</v>
      </c>
      <c r="M2906">
        <v>41.171597533860101</v>
      </c>
      <c r="N2906">
        <v>2.5539999863539902</v>
      </c>
      <c r="O2906">
        <v>109.585933068633</v>
      </c>
      <c r="P2906">
        <v>3.5535976505139502</v>
      </c>
      <c r="Q2906">
        <v>0.225727692843775</v>
      </c>
    </row>
    <row r="2907" spans="1:17" hidden="1" x14ac:dyDescent="0.3">
      <c r="A2907" t="s">
        <v>5977</v>
      </c>
      <c r="B2907" t="s">
        <v>5978</v>
      </c>
      <c r="C2907" t="str">
        <f>IFERROR(VLOOKUP(Table1[[#This Row],[Ticker]],[1]!Table1[[Symbol]:[Industry]],2,FALSE),"-")</f>
        <v>-</v>
      </c>
      <c r="E2907">
        <v>90.581668250000007</v>
      </c>
      <c r="F2907">
        <v>30.05</v>
      </c>
      <c r="G2907">
        <v>7.8673602359645498</v>
      </c>
      <c r="H2907">
        <v>-7.1234700093767698</v>
      </c>
      <c r="I2907">
        <v>19.221969577265799</v>
      </c>
      <c r="J2907">
        <v>-4.7887603866393604</v>
      </c>
      <c r="K2907">
        <v>31.589356922739899</v>
      </c>
      <c r="L2907">
        <v>28.5541604249367</v>
      </c>
      <c r="M2907">
        <v>29.233730668634799</v>
      </c>
      <c r="N2907">
        <v>0.82611928755090502</v>
      </c>
      <c r="O2907">
        <v>31.314475873544101</v>
      </c>
      <c r="P2907">
        <v>66.4819944598337</v>
      </c>
      <c r="Q2907">
        <v>3.7592724183368002E-2</v>
      </c>
    </row>
    <row r="2908" spans="1:17" hidden="1" x14ac:dyDescent="0.3">
      <c r="A2908" t="s">
        <v>5979</v>
      </c>
      <c r="B2908" t="s">
        <v>5980</v>
      </c>
      <c r="C2908" t="str">
        <f>IFERROR(VLOOKUP(Table1[[#This Row],[Ticker]],[1]!Table1[[Symbol]:[Industry]],2,FALSE),"-")</f>
        <v>-</v>
      </c>
      <c r="D2908" t="s">
        <v>46</v>
      </c>
      <c r="E2908">
        <v>90.463157735999999</v>
      </c>
      <c r="F2908">
        <v>55.02</v>
      </c>
      <c r="G2908">
        <v>33.762636050405099</v>
      </c>
      <c r="H2908">
        <v>-20.327254043216001</v>
      </c>
      <c r="I2908">
        <v>40.601938781721401</v>
      </c>
      <c r="J2908">
        <v>-2.7751264834412002</v>
      </c>
      <c r="K2908">
        <v>53.832798718713299</v>
      </c>
      <c r="L2908">
        <v>43.4364227358056</v>
      </c>
      <c r="M2908">
        <v>42.398234135111302</v>
      </c>
      <c r="N2908">
        <v>0.592508571471282</v>
      </c>
      <c r="O2908">
        <v>50.345328971283102</v>
      </c>
      <c r="P2908">
        <v>116.432073676928</v>
      </c>
      <c r="Q2908">
        <v>0.174212772818267</v>
      </c>
    </row>
    <row r="2909" spans="1:17" hidden="1" x14ac:dyDescent="0.3">
      <c r="A2909" t="s">
        <v>5981</v>
      </c>
      <c r="B2909" t="s">
        <v>5982</v>
      </c>
      <c r="C2909" t="str">
        <f>IFERROR(VLOOKUP(Table1[[#This Row],[Ticker]],[1]!Table1[[Symbol]:[Industry]],2,FALSE),"-")</f>
        <v>-</v>
      </c>
      <c r="D2909" t="s">
        <v>62</v>
      </c>
      <c r="E2909">
        <v>90.262309500000001</v>
      </c>
      <c r="F2909">
        <v>88.02</v>
      </c>
      <c r="G2909">
        <v>25.805399546566001</v>
      </c>
      <c r="H2909">
        <v>7.4830306963322997</v>
      </c>
      <c r="I2909">
        <v>50.138210943018699</v>
      </c>
      <c r="J2909">
        <v>5.3628805712325098</v>
      </c>
      <c r="K2909">
        <v>79.175947211528594</v>
      </c>
      <c r="L2909">
        <v>70.239341177623203</v>
      </c>
      <c r="M2909">
        <v>79.558387181489906</v>
      </c>
      <c r="N2909">
        <v>0.57483971409960899</v>
      </c>
      <c r="O2909">
        <v>14.6330379459213</v>
      </c>
      <c r="P2909">
        <v>92.814895947425995</v>
      </c>
      <c r="Q2909">
        <v>8.4302512416202E-2</v>
      </c>
    </row>
    <row r="2910" spans="1:17" hidden="1" x14ac:dyDescent="0.3">
      <c r="A2910" t="s">
        <v>5983</v>
      </c>
      <c r="B2910" t="s">
        <v>5984</v>
      </c>
      <c r="C2910" t="str">
        <f>IFERROR(VLOOKUP(Table1[[#This Row],[Ticker]],[1]!Table1[[Symbol]:[Industry]],2,FALSE),"-")</f>
        <v>-</v>
      </c>
      <c r="D2910" t="s">
        <v>1549</v>
      </c>
      <c r="E2910">
        <v>90.226380000000006</v>
      </c>
      <c r="F2910">
        <v>26.71</v>
      </c>
      <c r="G2910">
        <v>-28.718590686269501</v>
      </c>
      <c r="H2910">
        <v>-9.52772199183973</v>
      </c>
      <c r="I2910">
        <v>-18.931847116835101</v>
      </c>
      <c r="J2910">
        <v>6.0214606509948199E-2</v>
      </c>
      <c r="K2910">
        <v>27.5720006988353</v>
      </c>
      <c r="L2910">
        <v>28.469892333175999</v>
      </c>
      <c r="M2910">
        <v>55.294515664264701</v>
      </c>
      <c r="N2910">
        <v>2.25823637200536</v>
      </c>
      <c r="O2910">
        <v>59.1164357918382</v>
      </c>
      <c r="P2910">
        <v>21.409090909090899</v>
      </c>
      <c r="Q2910">
        <v>1.9644847345251001E-2</v>
      </c>
    </row>
    <row r="2911" spans="1:17" hidden="1" x14ac:dyDescent="0.3">
      <c r="A2911" t="s">
        <v>5985</v>
      </c>
      <c r="B2911" t="s">
        <v>5986</v>
      </c>
      <c r="C2911" t="str">
        <f>IFERROR(VLOOKUP(Table1[[#This Row],[Ticker]],[1]!Table1[[Symbol]:[Industry]],2,FALSE),"-")</f>
        <v>-</v>
      </c>
      <c r="D2911" t="s">
        <v>230</v>
      </c>
      <c r="E2911">
        <v>90.186479300000002</v>
      </c>
      <c r="F2911">
        <v>37.22</v>
      </c>
      <c r="G2911">
        <v>27.562664290637599</v>
      </c>
      <c r="H2911">
        <v>3.6756440670663002</v>
      </c>
      <c r="I2911">
        <v>-20.561339445122702</v>
      </c>
      <c r="J2911">
        <v>3.2343799077478002</v>
      </c>
      <c r="K2911">
        <v>35.066380052241101</v>
      </c>
      <c r="L2911">
        <v>33.446722396549198</v>
      </c>
      <c r="M2911">
        <v>70.413518804164099</v>
      </c>
      <c r="N2911">
        <v>1.8557954662589</v>
      </c>
      <c r="O2911">
        <v>37.023105857066099</v>
      </c>
      <c r="P2911">
        <v>84.257425742574199</v>
      </c>
      <c r="Q2911">
        <v>4.9888090182273997E-2</v>
      </c>
    </row>
    <row r="2912" spans="1:17" hidden="1" x14ac:dyDescent="0.3">
      <c r="A2912" t="s">
        <v>5987</v>
      </c>
      <c r="B2912" t="s">
        <v>5988</v>
      </c>
      <c r="C2912" t="str">
        <f>IFERROR(VLOOKUP(Table1[[#This Row],[Ticker]],[1]!Table1[[Symbol]:[Industry]],2,FALSE),"-")</f>
        <v>-</v>
      </c>
      <c r="E2912">
        <v>90.041849999999997</v>
      </c>
      <c r="F2912">
        <v>109.5</v>
      </c>
      <c r="G2912">
        <v>154.211812244133</v>
      </c>
      <c r="H2912">
        <v>5.8373787890589099</v>
      </c>
      <c r="I2912">
        <v>78.545017015201296</v>
      </c>
      <c r="J2912">
        <v>-0.86363580021138597</v>
      </c>
      <c r="K2912">
        <v>99.797479911475094</v>
      </c>
      <c r="L2912">
        <v>75.116325215459099</v>
      </c>
      <c r="M2912">
        <v>47.843654880977802</v>
      </c>
      <c r="N2912">
        <v>0.97108433734939703</v>
      </c>
      <c r="O2912">
        <v>17.808219178082101</v>
      </c>
      <c r="P2912">
        <v>239.53488372093</v>
      </c>
      <c r="Q2912">
        <v>0.14349991799290801</v>
      </c>
    </row>
    <row r="2913" spans="1:17" hidden="1" x14ac:dyDescent="0.3">
      <c r="A2913" t="s">
        <v>5989</v>
      </c>
      <c r="B2913" t="s">
        <v>5990</v>
      </c>
      <c r="C2913" t="str">
        <f>IFERROR(VLOOKUP(Table1[[#This Row],[Ticker]],[1]!Table1[[Symbol]:[Industry]],2,FALSE),"-")</f>
        <v>-</v>
      </c>
      <c r="E2913">
        <v>89.650595999999993</v>
      </c>
      <c r="F2913">
        <v>38.64</v>
      </c>
      <c r="G2913">
        <v>647.79127886969195</v>
      </c>
      <c r="H2913">
        <v>49.308388134592903</v>
      </c>
      <c r="I2913">
        <v>560.58524690025899</v>
      </c>
      <c r="J2913">
        <v>8.1698148594325701</v>
      </c>
      <c r="K2913">
        <v>25.906307546831901</v>
      </c>
      <c r="M2913">
        <v>99.994475125102696</v>
      </c>
      <c r="N2913">
        <v>2.5486490966351698</v>
      </c>
      <c r="O2913">
        <v>0</v>
      </c>
      <c r="P2913">
        <v>674.34869739478904</v>
      </c>
    </row>
    <row r="2914" spans="1:17" hidden="1" x14ac:dyDescent="0.3">
      <c r="A2914" t="s">
        <v>5991</v>
      </c>
      <c r="B2914" t="s">
        <v>5992</v>
      </c>
      <c r="C2914" t="str">
        <f>IFERROR(VLOOKUP(Table1[[#This Row],[Ticker]],[1]!Table1[[Symbol]:[Industry]],2,FALSE),"-")</f>
        <v>-</v>
      </c>
      <c r="D2914" t="s">
        <v>1558</v>
      </c>
      <c r="E2914">
        <v>89.630983959999995</v>
      </c>
      <c r="F2914">
        <v>4.6900000000000004</v>
      </c>
      <c r="G2914">
        <v>38.003984983674499</v>
      </c>
      <c r="H2914">
        <v>-12.0327789491483</v>
      </c>
      <c r="I2914">
        <v>8.4860907821153706</v>
      </c>
      <c r="J2914">
        <v>-6.8427803742658098</v>
      </c>
      <c r="K2914">
        <v>5.0242013505185703</v>
      </c>
      <c r="L2914">
        <v>4.6096599126365403</v>
      </c>
      <c r="M2914">
        <v>29.331589748919502</v>
      </c>
      <c r="N2914">
        <v>1.52301349880718</v>
      </c>
      <c r="O2914">
        <v>37.526652452025502</v>
      </c>
      <c r="P2914">
        <v>76.981132075471706</v>
      </c>
      <c r="Q2914">
        <v>2.1214946591466999E-2</v>
      </c>
    </row>
    <row r="2915" spans="1:17" hidden="1" x14ac:dyDescent="0.3">
      <c r="A2915" t="s">
        <v>5993</v>
      </c>
      <c r="B2915" t="s">
        <v>5994</v>
      </c>
      <c r="C2915" t="str">
        <f>IFERROR(VLOOKUP(Table1[[#This Row],[Ticker]],[1]!Table1[[Symbol]:[Industry]],2,FALSE),"-")</f>
        <v>-</v>
      </c>
      <c r="E2915">
        <v>89.273531722000001</v>
      </c>
      <c r="F2915">
        <v>99.98</v>
      </c>
      <c r="G2915">
        <v>24.766934433885499</v>
      </c>
      <c r="H2915">
        <v>-6.4425276163227698</v>
      </c>
      <c r="I2915">
        <v>-3.1916564084465899</v>
      </c>
      <c r="J2915">
        <v>-8.8735229848989299</v>
      </c>
      <c r="K2915">
        <v>104.09578509088099</v>
      </c>
      <c r="L2915">
        <v>93.333385480065203</v>
      </c>
      <c r="M2915">
        <v>51.171582123596998</v>
      </c>
      <c r="N2915">
        <v>0.70123180291153397</v>
      </c>
      <c r="O2915">
        <v>36.917383476695299</v>
      </c>
      <c r="P2915">
        <v>81.781818181818196</v>
      </c>
    </row>
    <row r="2916" spans="1:17" hidden="1" x14ac:dyDescent="0.3">
      <c r="A2916" t="s">
        <v>5995</v>
      </c>
      <c r="B2916" t="s">
        <v>5996</v>
      </c>
      <c r="C2916" t="str">
        <f>IFERROR(VLOOKUP(Table1[[#This Row],[Ticker]],[1]!Table1[[Symbol]:[Industry]],2,FALSE),"-")</f>
        <v>-</v>
      </c>
      <c r="E2916">
        <v>89.272278499999999</v>
      </c>
      <c r="F2916">
        <v>17</v>
      </c>
      <c r="G2916">
        <v>-32.945083723335202</v>
      </c>
      <c r="H2916">
        <v>-5.7223010281826898</v>
      </c>
      <c r="I2916">
        <v>-16.169503145858101</v>
      </c>
      <c r="J2916">
        <v>-5.1411111277277204</v>
      </c>
      <c r="K2916">
        <v>17.593457131100699</v>
      </c>
      <c r="L2916">
        <v>18.557961050779699</v>
      </c>
      <c r="M2916">
        <v>46.584424675358299</v>
      </c>
      <c r="N2916">
        <v>0.81727200481594897</v>
      </c>
      <c r="O2916">
        <v>64.117647058823493</v>
      </c>
      <c r="P2916">
        <v>11.1111111111111</v>
      </c>
      <c r="Q2916">
        <v>7.0011802457728006E-2</v>
      </c>
    </row>
    <row r="2917" spans="1:17" hidden="1" x14ac:dyDescent="0.3">
      <c r="A2917" t="s">
        <v>5997</v>
      </c>
      <c r="B2917" t="s">
        <v>5998</v>
      </c>
      <c r="C2917" t="str">
        <f>IFERROR(VLOOKUP(Table1[[#This Row],[Ticker]],[1]!Table1[[Symbol]:[Industry]],2,FALSE),"-")</f>
        <v>-</v>
      </c>
      <c r="D2917" t="s">
        <v>197</v>
      </c>
      <c r="E2917">
        <v>89.204700000000003</v>
      </c>
      <c r="F2917">
        <v>115.7</v>
      </c>
      <c r="G2917">
        <v>-32.873207998781503</v>
      </c>
      <c r="H2917">
        <v>-5.8941650877622296</v>
      </c>
      <c r="I2917">
        <v>-9.9446620724329708</v>
      </c>
      <c r="J2917">
        <v>0.2362906390623</v>
      </c>
      <c r="K2917">
        <v>118.44184695407201</v>
      </c>
      <c r="L2917">
        <v>122.44986923070201</v>
      </c>
      <c r="M2917">
        <v>51.734830315324302</v>
      </c>
      <c r="N2917">
        <v>0.88695315524583795</v>
      </c>
      <c r="O2917">
        <v>44.079515989628298</v>
      </c>
      <c r="P2917">
        <v>14.952806756085399</v>
      </c>
    </row>
    <row r="2918" spans="1:17" hidden="1" x14ac:dyDescent="0.3">
      <c r="A2918" t="s">
        <v>5999</v>
      </c>
      <c r="B2918" t="s">
        <v>6000</v>
      </c>
      <c r="C2918" t="str">
        <f>IFERROR(VLOOKUP(Table1[[#This Row],[Ticker]],[1]!Table1[[Symbol]:[Industry]],2,FALSE),"-")</f>
        <v>-</v>
      </c>
      <c r="D2918" t="s">
        <v>230</v>
      </c>
      <c r="E2918">
        <v>89.176024575</v>
      </c>
      <c r="F2918">
        <v>15.82</v>
      </c>
      <c r="G2918">
        <v>-82.673923379466302</v>
      </c>
      <c r="H2918">
        <v>-8.5686623511531703</v>
      </c>
      <c r="I2918">
        <v>-65.240974057540996</v>
      </c>
      <c r="J2918">
        <v>5.9156400670814397</v>
      </c>
      <c r="K2918">
        <v>15.799067903308799</v>
      </c>
      <c r="L2918">
        <v>21.835615941407699</v>
      </c>
      <c r="M2918">
        <v>70.838449913860003</v>
      </c>
      <c r="N2918">
        <v>0.627802894190019</v>
      </c>
      <c r="O2918">
        <v>187.61061946902601</v>
      </c>
      <c r="P2918">
        <v>21.692307692307701</v>
      </c>
      <c r="Q2918">
        <v>0.12604926871600799</v>
      </c>
    </row>
    <row r="2919" spans="1:17" hidden="1" x14ac:dyDescent="0.3">
      <c r="A2919" t="s">
        <v>6001</v>
      </c>
      <c r="B2919" t="s">
        <v>6002</v>
      </c>
      <c r="C2919" t="str">
        <f>IFERROR(VLOOKUP(Table1[[#This Row],[Ticker]],[1]!Table1[[Symbol]:[Industry]],2,FALSE),"-")</f>
        <v>-</v>
      </c>
      <c r="E2919">
        <v>89.084800000000001</v>
      </c>
      <c r="F2919">
        <v>82</v>
      </c>
      <c r="G2919">
        <v>-75.178972409809106</v>
      </c>
      <c r="H2919">
        <v>-16.7320230671085</v>
      </c>
      <c r="I2919">
        <v>-40.579437325172997</v>
      </c>
      <c r="J2919">
        <v>-3.38470450330112</v>
      </c>
      <c r="K2919">
        <v>88.499571077404198</v>
      </c>
      <c r="M2919">
        <v>41.9844254596917</v>
      </c>
      <c r="N2919">
        <v>0.90153550863723597</v>
      </c>
      <c r="O2919">
        <v>94.634146341463406</v>
      </c>
      <c r="P2919">
        <v>26.1538461538461</v>
      </c>
    </row>
    <row r="2920" spans="1:17" hidden="1" x14ac:dyDescent="0.3">
      <c r="A2920" t="s">
        <v>6003</v>
      </c>
      <c r="B2920" t="s">
        <v>6004</v>
      </c>
      <c r="C2920" t="str">
        <f>IFERROR(VLOOKUP(Table1[[#This Row],[Ticker]],[1]!Table1[[Symbol]:[Industry]],2,FALSE),"-")</f>
        <v>-</v>
      </c>
      <c r="D2920" t="s">
        <v>278</v>
      </c>
      <c r="E2920">
        <v>88.640780669999998</v>
      </c>
      <c r="F2920">
        <v>1304.55</v>
      </c>
      <c r="G2920">
        <v>191.97511718482801</v>
      </c>
      <c r="H2920">
        <v>51.807983801258203</v>
      </c>
      <c r="I2920">
        <v>169.09880864187099</v>
      </c>
      <c r="J2920">
        <v>60.7636210833193</v>
      </c>
      <c r="K2920">
        <v>783.53023529035897</v>
      </c>
      <c r="L2920">
        <v>628.205881103298</v>
      </c>
      <c r="M2920">
        <v>96.472324897043805</v>
      </c>
      <c r="N2920">
        <v>3.0253929273084399</v>
      </c>
      <c r="O2920">
        <v>3.8480702157832098</v>
      </c>
      <c r="P2920">
        <v>257.41095890410901</v>
      </c>
      <c r="Q2920">
        <v>0.12394596803234301</v>
      </c>
    </row>
    <row r="2921" spans="1:17" hidden="1" x14ac:dyDescent="0.3">
      <c r="A2921" t="s">
        <v>6005</v>
      </c>
      <c r="B2921" t="s">
        <v>6006</v>
      </c>
      <c r="C2921" t="str">
        <f>IFERROR(VLOOKUP(Table1[[#This Row],[Ticker]],[1]!Table1[[Symbol]:[Industry]],2,FALSE),"-")</f>
        <v>-</v>
      </c>
      <c r="E2921">
        <v>88.558092000000002</v>
      </c>
      <c r="F2921">
        <v>29.89</v>
      </c>
      <c r="G2921">
        <v>-95.176841097275798</v>
      </c>
      <c r="H2921">
        <v>-20.181843855638999</v>
      </c>
      <c r="I2921">
        <v>-71.739969968245802</v>
      </c>
      <c r="J2921">
        <v>16.3246348663201</v>
      </c>
      <c r="K2921">
        <v>33.871945740511897</v>
      </c>
      <c r="L2921">
        <v>57.487571234925198</v>
      </c>
      <c r="M2921">
        <v>66.907836744750796</v>
      </c>
      <c r="N2921">
        <v>0.90677150845446097</v>
      </c>
      <c r="O2921">
        <v>264.67045834727298</v>
      </c>
      <c r="P2921">
        <v>32.726465364120699</v>
      </c>
      <c r="Q2921">
        <v>-3.4744225391114998E-2</v>
      </c>
    </row>
    <row r="2922" spans="1:17" hidden="1" x14ac:dyDescent="0.3">
      <c r="A2922" t="s">
        <v>6007</v>
      </c>
      <c r="B2922" t="s">
        <v>6008</v>
      </c>
      <c r="C2922" t="str">
        <f>IFERROR(VLOOKUP(Table1[[#This Row],[Ticker]],[1]!Table1[[Symbol]:[Industry]],2,FALSE),"-")</f>
        <v>-</v>
      </c>
      <c r="D2922" t="s">
        <v>278</v>
      </c>
      <c r="E2922">
        <v>88.488652400000007</v>
      </c>
      <c r="F2922">
        <v>37</v>
      </c>
      <c r="G2922">
        <v>-66.000953713313393</v>
      </c>
      <c r="H2922">
        <v>-7.5356450252296598</v>
      </c>
      <c r="I2922">
        <v>-29.900638007450102</v>
      </c>
      <c r="J2922">
        <v>-11.924081187273901</v>
      </c>
      <c r="K2922">
        <v>38.873277340449398</v>
      </c>
      <c r="M2922">
        <v>39.5847964862675</v>
      </c>
      <c r="N2922">
        <v>1.1224419604471101</v>
      </c>
      <c r="O2922">
        <v>70.270270270270203</v>
      </c>
      <c r="P2922">
        <v>18.971061093247499</v>
      </c>
    </row>
    <row r="2923" spans="1:17" hidden="1" x14ac:dyDescent="0.3">
      <c r="A2923" t="s">
        <v>6009</v>
      </c>
      <c r="B2923" t="s">
        <v>6010</v>
      </c>
      <c r="C2923" t="str">
        <f>IFERROR(VLOOKUP(Table1[[#This Row],[Ticker]],[1]!Table1[[Symbol]:[Industry]],2,FALSE),"-")</f>
        <v>-</v>
      </c>
      <c r="D2923" t="s">
        <v>705</v>
      </c>
      <c r="E2923">
        <v>88.390709483999998</v>
      </c>
      <c r="F2923">
        <v>94.38</v>
      </c>
      <c r="G2923">
        <v>26.037569348790999</v>
      </c>
      <c r="H2923">
        <v>-6.4367529718243199</v>
      </c>
      <c r="I2923">
        <v>18.528008532132102</v>
      </c>
      <c r="J2923">
        <v>-2.73652437171843</v>
      </c>
      <c r="K2923">
        <v>93.593485513540301</v>
      </c>
      <c r="L2923">
        <v>81.184636674405795</v>
      </c>
      <c r="M2923">
        <v>50.698257281001702</v>
      </c>
      <c r="N2923">
        <v>0.98582870220291896</v>
      </c>
      <c r="O2923">
        <v>5.7321466412375504</v>
      </c>
      <c r="P2923">
        <v>59.966101694915203</v>
      </c>
    </row>
    <row r="2924" spans="1:17" hidden="1" x14ac:dyDescent="0.3">
      <c r="A2924" t="s">
        <v>6011</v>
      </c>
      <c r="B2924" t="s">
        <v>6012</v>
      </c>
      <c r="C2924" t="str">
        <f>IFERROR(VLOOKUP(Table1[[#This Row],[Ticker]],[1]!Table1[[Symbol]:[Industry]],2,FALSE),"-")</f>
        <v>-</v>
      </c>
      <c r="E2924">
        <v>88.370999999999995</v>
      </c>
      <c r="F2924">
        <v>272.75</v>
      </c>
      <c r="G2924">
        <v>287.390069712875</v>
      </c>
      <c r="H2924">
        <v>5.1803051555658302</v>
      </c>
      <c r="I2924">
        <v>144.42044764722399</v>
      </c>
      <c r="J2924">
        <v>7.2569365014971803</v>
      </c>
      <c r="K2924">
        <v>217.47892964927499</v>
      </c>
      <c r="L2924">
        <v>145.184926903053</v>
      </c>
      <c r="M2924">
        <v>83.374528296962794</v>
      </c>
      <c r="N2924">
        <v>0.85021357033623601</v>
      </c>
      <c r="O2924">
        <v>3.3913840513290601</v>
      </c>
      <c r="P2924">
        <v>368.64261168384797</v>
      </c>
      <c r="Q2924">
        <v>0.131868788650568</v>
      </c>
    </row>
    <row r="2925" spans="1:17" hidden="1" x14ac:dyDescent="0.3">
      <c r="A2925" t="s">
        <v>6013</v>
      </c>
      <c r="B2925" t="s">
        <v>6014</v>
      </c>
      <c r="C2925" t="str">
        <f>IFERROR(VLOOKUP(Table1[[#This Row],[Ticker]],[1]!Table1[[Symbol]:[Industry]],2,FALSE),"-")</f>
        <v>-</v>
      </c>
      <c r="E2925">
        <v>88.144430232000005</v>
      </c>
      <c r="F2925">
        <v>9.84</v>
      </c>
      <c r="G2925">
        <v>-51.631404911602203</v>
      </c>
      <c r="H2925">
        <v>-25.737399411194499</v>
      </c>
      <c r="I2925">
        <v>-38.411380692593198</v>
      </c>
      <c r="J2925">
        <v>-10.909578246855499</v>
      </c>
      <c r="K2925">
        <v>11.5848081421308</v>
      </c>
      <c r="L2925">
        <v>12.727362534927501</v>
      </c>
      <c r="M2925">
        <v>36.817149376411301</v>
      </c>
      <c r="N2925">
        <v>1.66443625899962</v>
      </c>
      <c r="O2925">
        <v>91.320233040387095</v>
      </c>
      <c r="P2925">
        <v>6.2634989200863904</v>
      </c>
      <c r="Q2925">
        <v>7.7747422466099003E-2</v>
      </c>
    </row>
    <row r="2926" spans="1:17" hidden="1" x14ac:dyDescent="0.3">
      <c r="A2926" t="s">
        <v>6015</v>
      </c>
      <c r="B2926" t="s">
        <v>6016</v>
      </c>
      <c r="C2926" t="str">
        <f>IFERROR(VLOOKUP(Table1[[#This Row],[Ticker]],[1]!Table1[[Symbol]:[Industry]],2,FALSE),"-")</f>
        <v>-</v>
      </c>
      <c r="E2926">
        <v>88.090649999999997</v>
      </c>
      <c r="F2926">
        <v>103.03</v>
      </c>
      <c r="G2926">
        <v>61.831683687372902</v>
      </c>
      <c r="H2926">
        <v>24.422205630477201</v>
      </c>
      <c r="I2926">
        <v>34.660493032467002</v>
      </c>
      <c r="J2926">
        <v>-2.12987387020077</v>
      </c>
      <c r="K2926">
        <v>92.018414572678296</v>
      </c>
      <c r="L2926">
        <v>76.114002590467393</v>
      </c>
      <c r="M2926">
        <v>53.235584099930499</v>
      </c>
      <c r="N2926">
        <v>0.53652559841341196</v>
      </c>
      <c r="O2926">
        <v>22.779772881684899</v>
      </c>
      <c r="P2926">
        <v>121.094420600858</v>
      </c>
      <c r="Q2926">
        <v>0.138483877346497</v>
      </c>
    </row>
    <row r="2927" spans="1:17" hidden="1" x14ac:dyDescent="0.3">
      <c r="A2927" t="s">
        <v>6017</v>
      </c>
      <c r="B2927" t="s">
        <v>6018</v>
      </c>
      <c r="C2927" t="str">
        <f>IFERROR(VLOOKUP(Table1[[#This Row],[Ticker]],[1]!Table1[[Symbol]:[Industry]],2,FALSE),"-")</f>
        <v>-</v>
      </c>
      <c r="D2927" t="s">
        <v>275</v>
      </c>
      <c r="E2927">
        <v>88.087999999999994</v>
      </c>
      <c r="F2927">
        <v>130</v>
      </c>
      <c r="G2927">
        <v>-42.387784339276699</v>
      </c>
      <c r="H2927">
        <v>-17.014792721459798</v>
      </c>
      <c r="I2927">
        <v>-3.29621477532049</v>
      </c>
      <c r="J2927">
        <v>-6.6792618217870601</v>
      </c>
      <c r="K2927">
        <v>144.32469637161699</v>
      </c>
      <c r="M2927">
        <v>45.3504004179687</v>
      </c>
      <c r="N2927">
        <v>0.26221896383186699</v>
      </c>
      <c r="O2927">
        <v>76.499999999999901</v>
      </c>
      <c r="P2927">
        <v>14.135206321334399</v>
      </c>
    </row>
    <row r="2928" spans="1:17" hidden="1" x14ac:dyDescent="0.3">
      <c r="A2928" t="s">
        <v>6019</v>
      </c>
      <c r="B2928" t="s">
        <v>6020</v>
      </c>
      <c r="C2928" t="str">
        <f>IFERROR(VLOOKUP(Table1[[#This Row],[Ticker]],[1]!Table1[[Symbol]:[Industry]],2,FALSE),"-")</f>
        <v>-</v>
      </c>
      <c r="D2928" t="s">
        <v>507</v>
      </c>
      <c r="E2928">
        <v>87.978795000000005</v>
      </c>
      <c r="F2928">
        <v>47.05</v>
      </c>
      <c r="G2928">
        <v>-10.670719017708199</v>
      </c>
      <c r="H2928">
        <v>7.2307653828129101</v>
      </c>
      <c r="I2928">
        <v>-18.173722440902299</v>
      </c>
      <c r="J2928">
        <v>-5.7428628533514798</v>
      </c>
      <c r="K2928">
        <v>46.9410517714281</v>
      </c>
      <c r="M2928">
        <v>48.892914494956003</v>
      </c>
      <c r="N2928">
        <v>2.4680337756332902</v>
      </c>
      <c r="O2928">
        <v>39.851222104144497</v>
      </c>
      <c r="P2928">
        <v>26.990553306342701</v>
      </c>
    </row>
    <row r="2929" spans="1:17" hidden="1" x14ac:dyDescent="0.3">
      <c r="A2929" t="s">
        <v>6021</v>
      </c>
      <c r="B2929" t="s">
        <v>6022</v>
      </c>
      <c r="C2929" t="str">
        <f>IFERROR(VLOOKUP(Table1[[#This Row],[Ticker]],[1]!Table1[[Symbol]:[Industry]],2,FALSE),"-")</f>
        <v>-</v>
      </c>
      <c r="D2929" t="s">
        <v>1258</v>
      </c>
      <c r="E2929">
        <v>87.240600000000001</v>
      </c>
      <c r="F2929">
        <v>57.02</v>
      </c>
      <c r="G2929">
        <v>5.1284937150873899</v>
      </c>
      <c r="H2929">
        <v>2.7132624419943498</v>
      </c>
      <c r="I2929">
        <v>6.1192605057009999</v>
      </c>
      <c r="J2929">
        <v>1.3389608181460899</v>
      </c>
      <c r="K2929">
        <v>54.300621659287103</v>
      </c>
      <c r="L2929">
        <v>52.360289191593402</v>
      </c>
      <c r="M2929">
        <v>51.462124314828998</v>
      </c>
      <c r="N2929">
        <v>1.96683316272085</v>
      </c>
      <c r="O2929">
        <v>21.5363030515608</v>
      </c>
      <c r="P2929">
        <v>44.354430379746802</v>
      </c>
      <c r="Q2929">
        <v>-3.8214816445570003E-2</v>
      </c>
    </row>
    <row r="2930" spans="1:17" hidden="1" x14ac:dyDescent="0.3">
      <c r="A2930" t="s">
        <v>6023</v>
      </c>
      <c r="B2930" t="s">
        <v>6024</v>
      </c>
      <c r="C2930" t="str">
        <f>IFERROR(VLOOKUP(Table1[[#This Row],[Ticker]],[1]!Table1[[Symbol]:[Industry]],2,FALSE),"-")</f>
        <v>-</v>
      </c>
      <c r="D2930" t="s">
        <v>620</v>
      </c>
      <c r="E2930">
        <v>87.134775554999905</v>
      </c>
      <c r="F2930">
        <v>72.47</v>
      </c>
      <c r="G2930">
        <v>97.115420981075403</v>
      </c>
      <c r="H2930">
        <v>34.885809757859803</v>
      </c>
      <c r="I2930">
        <v>47.4668210750865</v>
      </c>
      <c r="J2930">
        <v>3.9053603365948399</v>
      </c>
      <c r="K2930">
        <v>58.1955363732759</v>
      </c>
      <c r="L2930">
        <v>49.754904829433201</v>
      </c>
      <c r="M2930">
        <v>77.700123075069598</v>
      </c>
      <c r="N2930">
        <v>1.63498771770308</v>
      </c>
      <c r="O2930">
        <v>6.8028149579136299</v>
      </c>
      <c r="P2930">
        <v>168.30803406145799</v>
      </c>
      <c r="Q2930">
        <v>5.1258314673685003E-2</v>
      </c>
    </row>
    <row r="2931" spans="1:17" hidden="1" x14ac:dyDescent="0.3">
      <c r="A2931" t="s">
        <v>6025</v>
      </c>
      <c r="B2931" t="s">
        <v>6026</v>
      </c>
      <c r="C2931" t="str">
        <f>IFERROR(VLOOKUP(Table1[[#This Row],[Ticker]],[1]!Table1[[Symbol]:[Industry]],2,FALSE),"-")</f>
        <v>-</v>
      </c>
      <c r="D2931" t="s">
        <v>705</v>
      </c>
      <c r="E2931">
        <v>86.967899709999998</v>
      </c>
      <c r="F2931">
        <v>53.12</v>
      </c>
      <c r="G2931">
        <v>-7.2670524797347102</v>
      </c>
      <c r="H2931">
        <v>-0.97542306322904604</v>
      </c>
      <c r="I2931">
        <v>-1.48477766976575</v>
      </c>
      <c r="J2931">
        <v>-3.1420096003243101</v>
      </c>
      <c r="K2931">
        <v>50.2117266023239</v>
      </c>
      <c r="L2931">
        <v>47.510819939437802</v>
      </c>
      <c r="M2931">
        <v>73.635405148885695</v>
      </c>
      <c r="N2931">
        <v>0.68455320764613903</v>
      </c>
      <c r="O2931">
        <v>3.6332831325301198</v>
      </c>
      <c r="P2931">
        <v>32.833208302075498</v>
      </c>
      <c r="Q2931">
        <v>-4.1911912161719999E-3</v>
      </c>
    </row>
    <row r="2932" spans="1:17" hidden="1" x14ac:dyDescent="0.3">
      <c r="A2932" t="s">
        <v>6027</v>
      </c>
      <c r="B2932" t="s">
        <v>6028</v>
      </c>
      <c r="C2932" t="str">
        <f>IFERROR(VLOOKUP(Table1[[#This Row],[Ticker]],[1]!Table1[[Symbol]:[Industry]],2,FALSE),"-")</f>
        <v>-</v>
      </c>
      <c r="D2932" t="s">
        <v>80</v>
      </c>
      <c r="E2932">
        <v>86.641109177999994</v>
      </c>
      <c r="F2932">
        <v>10.06</v>
      </c>
      <c r="G2932">
        <v>104.706949290994</v>
      </c>
      <c r="H2932">
        <v>43.876421727016798</v>
      </c>
      <c r="I2932">
        <v>46.939413566925403</v>
      </c>
      <c r="J2932">
        <v>37.7402732544356</v>
      </c>
      <c r="K2932">
        <v>6.5931065630804699</v>
      </c>
      <c r="L2932">
        <v>6.2914173882356597</v>
      </c>
      <c r="M2932">
        <v>95.028245427201597</v>
      </c>
      <c r="N2932">
        <v>2.9682230760912498</v>
      </c>
      <c r="O2932">
        <v>0</v>
      </c>
      <c r="P2932">
        <v>142.409638554216</v>
      </c>
      <c r="Q2932">
        <v>9.7042546884246003E-2</v>
      </c>
    </row>
    <row r="2933" spans="1:17" hidden="1" x14ac:dyDescent="0.3">
      <c r="A2933" t="s">
        <v>6029</v>
      </c>
      <c r="B2933" t="s">
        <v>6030</v>
      </c>
      <c r="C2933" t="str">
        <f>IFERROR(VLOOKUP(Table1[[#This Row],[Ticker]],[1]!Table1[[Symbol]:[Industry]],2,FALSE),"-")</f>
        <v>-</v>
      </c>
      <c r="D2933" t="s">
        <v>46</v>
      </c>
      <c r="E2933">
        <v>86.635259559999994</v>
      </c>
      <c r="F2933">
        <v>11.74</v>
      </c>
      <c r="G2933">
        <v>92.8818338113512</v>
      </c>
      <c r="H2933">
        <v>18.480549306754099</v>
      </c>
      <c r="I2933">
        <v>53.947717762729603</v>
      </c>
      <c r="J2933">
        <v>15.312485123701601</v>
      </c>
      <c r="K2933">
        <v>9.9140106461298707</v>
      </c>
      <c r="L2933">
        <v>8.5032791995865402</v>
      </c>
      <c r="M2933">
        <v>72.089722100809993</v>
      </c>
      <c r="N2933">
        <v>1.8601274785590101</v>
      </c>
      <c r="O2933">
        <v>7.5809199318568998</v>
      </c>
      <c r="Q2933">
        <v>5.6708904113448998E-2</v>
      </c>
    </row>
    <row r="2934" spans="1:17" hidden="1" x14ac:dyDescent="0.3">
      <c r="A2934" t="s">
        <v>6031</v>
      </c>
      <c r="B2934" t="s">
        <v>6032</v>
      </c>
      <c r="C2934" t="str">
        <f>IFERROR(VLOOKUP(Table1[[#This Row],[Ticker]],[1]!Table1[[Symbol]:[Industry]],2,FALSE),"-")</f>
        <v>-</v>
      </c>
      <c r="D2934" t="s">
        <v>218</v>
      </c>
      <c r="E2934">
        <v>86.558999999999997</v>
      </c>
      <c r="F2934">
        <v>61</v>
      </c>
      <c r="G2934">
        <v>99.535983995288007</v>
      </c>
      <c r="H2934">
        <v>3.27310598346754</v>
      </c>
      <c r="I2934">
        <v>-41.961956353593898</v>
      </c>
      <c r="J2934">
        <v>-1.0211215683180901</v>
      </c>
      <c r="K2934">
        <v>59.3894268822661</v>
      </c>
      <c r="L2934">
        <v>56.675148425298602</v>
      </c>
      <c r="M2934">
        <v>51.953544367417599</v>
      </c>
      <c r="N2934">
        <v>0.24783294849184501</v>
      </c>
      <c r="O2934">
        <v>71.967213114754102</v>
      </c>
      <c r="P2934">
        <v>154.06080799666799</v>
      </c>
      <c r="Q2934">
        <v>0.129477429192771</v>
      </c>
    </row>
    <row r="2935" spans="1:17" hidden="1" x14ac:dyDescent="0.3">
      <c r="A2935" t="s">
        <v>6033</v>
      </c>
      <c r="B2935" t="s">
        <v>6034</v>
      </c>
      <c r="C2935" t="str">
        <f>IFERROR(VLOOKUP(Table1[[#This Row],[Ticker]],[1]!Table1[[Symbol]:[Industry]],2,FALSE),"-")</f>
        <v>-</v>
      </c>
      <c r="E2935">
        <v>86.511659499999993</v>
      </c>
      <c r="F2935">
        <v>27.79</v>
      </c>
      <c r="G2935">
        <v>56.391890230662902</v>
      </c>
      <c r="H2935">
        <v>-3.4253230094693699</v>
      </c>
      <c r="I2935">
        <v>4.2082562357887401</v>
      </c>
      <c r="J2935">
        <v>-10.453984294524201</v>
      </c>
      <c r="K2935">
        <v>27.325575804973202</v>
      </c>
      <c r="L2935">
        <v>24.137783724779698</v>
      </c>
      <c r="M2935">
        <v>44.201443857392199</v>
      </c>
      <c r="N2935">
        <v>1.32476330410028</v>
      </c>
      <c r="O2935">
        <v>18.387909319899201</v>
      </c>
      <c r="P2935">
        <v>102.846715328467</v>
      </c>
      <c r="Q2935">
        <v>0.11805473174539199</v>
      </c>
    </row>
    <row r="2936" spans="1:17" hidden="1" x14ac:dyDescent="0.3">
      <c r="A2936" t="s">
        <v>6035</v>
      </c>
      <c r="B2936" t="s">
        <v>6036</v>
      </c>
      <c r="C2936" t="str">
        <f>IFERROR(VLOOKUP(Table1[[#This Row],[Ticker]],[1]!Table1[[Symbol]:[Industry]],2,FALSE),"-")</f>
        <v>-</v>
      </c>
      <c r="E2936">
        <v>86.435472000000004</v>
      </c>
      <c r="F2936">
        <v>92</v>
      </c>
      <c r="G2936">
        <v>241.88471203156999</v>
      </c>
      <c r="H2936">
        <v>9.1298849393734294</v>
      </c>
      <c r="I2936">
        <v>240.89695173486399</v>
      </c>
      <c r="J2936">
        <v>10.6525291942144</v>
      </c>
      <c r="K2936">
        <v>64.507478727577805</v>
      </c>
      <c r="L2936">
        <v>41.763935249943501</v>
      </c>
      <c r="M2936">
        <v>80.876171132433001</v>
      </c>
      <c r="N2936">
        <v>0.34965143299767598</v>
      </c>
      <c r="O2936">
        <v>0</v>
      </c>
      <c r="P2936">
        <v>302.09790209790202</v>
      </c>
    </row>
    <row r="2937" spans="1:17" hidden="1" x14ac:dyDescent="0.3">
      <c r="A2937" t="s">
        <v>6037</v>
      </c>
      <c r="B2937" t="s">
        <v>6038</v>
      </c>
      <c r="C2937" t="str">
        <f>IFERROR(VLOOKUP(Table1[[#This Row],[Ticker]],[1]!Table1[[Symbol]:[Industry]],2,FALSE),"-")</f>
        <v>-</v>
      </c>
      <c r="D2937" t="s">
        <v>705</v>
      </c>
      <c r="E2937">
        <v>86.396236028999994</v>
      </c>
      <c r="F2937">
        <v>999.99</v>
      </c>
      <c r="G2937">
        <v>-26.557418525097301</v>
      </c>
      <c r="H2937">
        <v>-4.9040660778612297</v>
      </c>
      <c r="I2937">
        <v>-10.2480864330745</v>
      </c>
      <c r="J2937">
        <v>-2.1789824164314302</v>
      </c>
      <c r="K2937">
        <v>999.986278630058</v>
      </c>
      <c r="L2937">
        <v>999.98351582228099</v>
      </c>
      <c r="M2937">
        <v>51.871899376974604</v>
      </c>
      <c r="N2937">
        <v>1.23452501793221</v>
      </c>
      <c r="O2937">
        <v>3.10103101031009</v>
      </c>
      <c r="P2937">
        <v>3.09175257731959</v>
      </c>
      <c r="Q2937">
        <v>-0.10191571481775601</v>
      </c>
    </row>
    <row r="2938" spans="1:17" hidden="1" x14ac:dyDescent="0.3">
      <c r="A2938" t="s">
        <v>6039</v>
      </c>
      <c r="B2938" t="s">
        <v>6040</v>
      </c>
      <c r="C2938" t="str">
        <f>IFERROR(VLOOKUP(Table1[[#This Row],[Ticker]],[1]!Table1[[Symbol]:[Industry]],2,FALSE),"-")</f>
        <v>-</v>
      </c>
      <c r="D2938" t="s">
        <v>414</v>
      </c>
      <c r="E2938">
        <v>86.393390134000001</v>
      </c>
      <c r="F2938">
        <v>27.43</v>
      </c>
      <c r="G2938">
        <v>6.3785178712124901</v>
      </c>
      <c r="H2938">
        <v>-5.1948694220996998</v>
      </c>
      <c r="I2938">
        <v>21.8196969092186</v>
      </c>
      <c r="J2938">
        <v>-0.27348139747219902</v>
      </c>
      <c r="K2938">
        <v>27.9094028364268</v>
      </c>
      <c r="L2938">
        <v>26.148983037424699</v>
      </c>
      <c r="M2938">
        <v>54.414388499759497</v>
      </c>
      <c r="N2938">
        <v>0.33747732949589798</v>
      </c>
      <c r="O2938">
        <v>54.757564710171302</v>
      </c>
      <c r="P2938">
        <v>58.223016718150703</v>
      </c>
      <c r="Q2938">
        <v>0.14200306906392601</v>
      </c>
    </row>
    <row r="2939" spans="1:17" hidden="1" x14ac:dyDescent="0.3">
      <c r="A2939" t="s">
        <v>6041</v>
      </c>
      <c r="B2939" t="s">
        <v>6042</v>
      </c>
      <c r="C2939" t="str">
        <f>IFERROR(VLOOKUP(Table1[[#This Row],[Ticker]],[1]!Table1[[Symbol]:[Industry]],2,FALSE),"-")</f>
        <v>-</v>
      </c>
      <c r="E2939">
        <v>86.34</v>
      </c>
      <c r="F2939">
        <v>120</v>
      </c>
      <c r="G2939">
        <v>9.4199185853842007</v>
      </c>
      <c r="H2939">
        <v>-29.888567007805399</v>
      </c>
      <c r="I2939">
        <v>-52.486353581088899</v>
      </c>
      <c r="J2939">
        <v>-2.3330001279485102</v>
      </c>
      <c r="K2939">
        <v>147.09342359974201</v>
      </c>
      <c r="L2939">
        <v>159.02276426245899</v>
      </c>
      <c r="M2939">
        <v>32.580487338786398</v>
      </c>
      <c r="N2939">
        <v>0.90725141120277897</v>
      </c>
      <c r="O2939">
        <v>117.458333333333</v>
      </c>
      <c r="P2939">
        <v>71.306209850106995</v>
      </c>
      <c r="Q2939">
        <v>0.10434910910850199</v>
      </c>
    </row>
    <row r="2940" spans="1:17" hidden="1" x14ac:dyDescent="0.3">
      <c r="A2940" t="s">
        <v>6043</v>
      </c>
      <c r="B2940" t="s">
        <v>6044</v>
      </c>
      <c r="C2940" t="str">
        <f>IFERROR(VLOOKUP(Table1[[#This Row],[Ticker]],[1]!Table1[[Symbol]:[Industry]],2,FALSE),"-")</f>
        <v>-</v>
      </c>
      <c r="E2940">
        <v>86.065112041999996</v>
      </c>
      <c r="F2940">
        <v>73.55</v>
      </c>
      <c r="G2940">
        <v>7.1698542021753404</v>
      </c>
      <c r="H2940">
        <v>-9.9027744219583695</v>
      </c>
      <c r="I2940">
        <v>27.7444088764939</v>
      </c>
      <c r="J2940">
        <v>-2.1679836262983398</v>
      </c>
      <c r="K2940">
        <v>76.820239051892898</v>
      </c>
      <c r="L2940">
        <v>68.276220036612202</v>
      </c>
      <c r="M2940">
        <v>15.902738295976899</v>
      </c>
      <c r="N2940">
        <v>0</v>
      </c>
      <c r="O2940">
        <v>18.966689326988401</v>
      </c>
      <c r="P2940">
        <v>60.554464090809802</v>
      </c>
    </row>
    <row r="2941" spans="1:17" hidden="1" x14ac:dyDescent="0.3">
      <c r="A2941" t="s">
        <v>6045</v>
      </c>
      <c r="B2941" t="s">
        <v>6046</v>
      </c>
      <c r="C2941" t="str">
        <f>IFERROR(VLOOKUP(Table1[[#This Row],[Ticker]],[1]!Table1[[Symbol]:[Industry]],2,FALSE),"-")</f>
        <v>-</v>
      </c>
      <c r="D2941" t="s">
        <v>998</v>
      </c>
      <c r="E2941">
        <v>86.040143810000004</v>
      </c>
      <c r="F2941">
        <v>52.7</v>
      </c>
      <c r="G2941">
        <v>-53.565728774404803</v>
      </c>
      <c r="H2941">
        <v>-9.1690388546307506</v>
      </c>
      <c r="I2941">
        <v>-31.825467385455401</v>
      </c>
      <c r="J2941">
        <v>-1.5000446950006301</v>
      </c>
      <c r="K2941">
        <v>54.673073835616997</v>
      </c>
      <c r="M2941">
        <v>47.460328654708803</v>
      </c>
      <c r="N2941">
        <v>1.085</v>
      </c>
      <c r="O2941">
        <v>53.130929791271299</v>
      </c>
      <c r="P2941">
        <v>9.3360995850622199</v>
      </c>
    </row>
    <row r="2942" spans="1:17" hidden="1" x14ac:dyDescent="0.3">
      <c r="A2942" t="s">
        <v>6047</v>
      </c>
      <c r="B2942" t="s">
        <v>6048</v>
      </c>
      <c r="C2942" t="str">
        <f>IFERROR(VLOOKUP(Table1[[#This Row],[Ticker]],[1]!Table1[[Symbol]:[Industry]],2,FALSE),"-")</f>
        <v>-</v>
      </c>
      <c r="D2942" t="s">
        <v>391</v>
      </c>
      <c r="E2942">
        <v>85.804751999999993</v>
      </c>
      <c r="F2942">
        <v>33.33</v>
      </c>
      <c r="G2942">
        <v>-10.4654645021088</v>
      </c>
      <c r="H2942">
        <v>-10.573581747376901</v>
      </c>
      <c r="I2942">
        <v>-19.182512662582699</v>
      </c>
      <c r="J2942">
        <v>-3.8019705544029101</v>
      </c>
      <c r="K2942">
        <v>35.8922630645027</v>
      </c>
      <c r="L2942">
        <v>36.5849173660378</v>
      </c>
      <c r="M2942">
        <v>42.881830322992101</v>
      </c>
      <c r="N2942">
        <v>1.4104160556826399</v>
      </c>
      <c r="O2942">
        <v>129.46294629462901</v>
      </c>
      <c r="P2942">
        <v>51.431167651067597</v>
      </c>
      <c r="Q2942">
        <v>6.9693080366369994E-2</v>
      </c>
    </row>
    <row r="2943" spans="1:17" hidden="1" x14ac:dyDescent="0.3">
      <c r="A2943" t="s">
        <v>6049</v>
      </c>
      <c r="B2943" t="s">
        <v>6050</v>
      </c>
      <c r="C2943" t="str">
        <f>IFERROR(VLOOKUP(Table1[[#This Row],[Ticker]],[1]!Table1[[Symbol]:[Industry]],2,FALSE),"-")</f>
        <v>-</v>
      </c>
      <c r="D2943" t="s">
        <v>480</v>
      </c>
      <c r="E2943">
        <v>85.703410000000005</v>
      </c>
      <c r="F2943">
        <v>51.91</v>
      </c>
      <c r="G2943">
        <v>145.650237479097</v>
      </c>
      <c r="H2943">
        <v>29.993614686122299</v>
      </c>
      <c r="I2943">
        <v>57.149527239934102</v>
      </c>
      <c r="J2943">
        <v>26.749878172919299</v>
      </c>
      <c r="K2943">
        <v>37.9582233862035</v>
      </c>
      <c r="L2943">
        <v>33.8061365279436</v>
      </c>
      <c r="M2943">
        <v>91.083331806266102</v>
      </c>
      <c r="N2943">
        <v>2.1311098209101802</v>
      </c>
      <c r="O2943">
        <v>0</v>
      </c>
      <c r="P2943">
        <v>218.075980392156</v>
      </c>
      <c r="Q2943">
        <v>0.26143792959922402</v>
      </c>
    </row>
    <row r="2944" spans="1:17" hidden="1" x14ac:dyDescent="0.3">
      <c r="A2944" t="s">
        <v>6051</v>
      </c>
      <c r="B2944" t="s">
        <v>6052</v>
      </c>
      <c r="C2944" t="str">
        <f>IFERROR(VLOOKUP(Table1[[#This Row],[Ticker]],[1]!Table1[[Symbol]:[Industry]],2,FALSE),"-")</f>
        <v>-</v>
      </c>
      <c r="D2944" t="s">
        <v>140</v>
      </c>
      <c r="E2944">
        <v>85.541259600000004</v>
      </c>
      <c r="F2944">
        <v>17.239999999999998</v>
      </c>
      <c r="G2944">
        <v>42.628057431723001</v>
      </c>
      <c r="H2944">
        <v>4.4102935599136499</v>
      </c>
      <c r="I2944">
        <v>-1.6154462314361999</v>
      </c>
      <c r="J2944">
        <v>-4.8737982492114202</v>
      </c>
      <c r="K2944">
        <v>16.030247723118102</v>
      </c>
      <c r="L2944">
        <v>14.4982535486693</v>
      </c>
      <c r="M2944">
        <v>70.937952445373497</v>
      </c>
      <c r="N2944">
        <v>1.6120300464214601</v>
      </c>
      <c r="O2944">
        <v>13.979118329466299</v>
      </c>
      <c r="P2944">
        <v>91.5555555555555</v>
      </c>
      <c r="Q2944">
        <v>6.4210987942091999E-2</v>
      </c>
    </row>
    <row r="2945" spans="1:17" hidden="1" x14ac:dyDescent="0.3">
      <c r="A2945" t="s">
        <v>6053</v>
      </c>
      <c r="B2945" t="s">
        <v>6054</v>
      </c>
      <c r="C2945" t="str">
        <f>IFERROR(VLOOKUP(Table1[[#This Row],[Ticker]],[1]!Table1[[Symbol]:[Industry]],2,FALSE),"-")</f>
        <v>-</v>
      </c>
      <c r="D2945" t="s">
        <v>21</v>
      </c>
      <c r="E2945">
        <v>85.481759999999994</v>
      </c>
      <c r="F2945">
        <v>156</v>
      </c>
      <c r="G2945">
        <v>6.7759148082359504</v>
      </c>
      <c r="H2945">
        <v>29.578692542828399</v>
      </c>
      <c r="I2945">
        <v>-29.565386665813001</v>
      </c>
      <c r="J2945">
        <v>3.30868980169353</v>
      </c>
      <c r="K2945">
        <v>143.005707511791</v>
      </c>
      <c r="L2945">
        <v>153.58794434836099</v>
      </c>
      <c r="M2945">
        <v>78.544959901088603</v>
      </c>
      <c r="N2945">
        <v>0.84710743801652799</v>
      </c>
      <c r="O2945">
        <v>53.782051282051199</v>
      </c>
      <c r="P2945">
        <v>51.456310679611597</v>
      </c>
    </row>
    <row r="2946" spans="1:17" hidden="1" x14ac:dyDescent="0.3">
      <c r="A2946" t="s">
        <v>6055</v>
      </c>
      <c r="B2946" t="s">
        <v>6056</v>
      </c>
      <c r="C2946" t="str">
        <f>IFERROR(VLOOKUP(Table1[[#This Row],[Ticker]],[1]!Table1[[Symbol]:[Industry]],2,FALSE),"-")</f>
        <v>-</v>
      </c>
      <c r="D2946" t="s">
        <v>414</v>
      </c>
      <c r="E2946">
        <v>85.475392470000003</v>
      </c>
      <c r="F2946">
        <v>18.45</v>
      </c>
      <c r="G2946">
        <v>-16.4081647937541</v>
      </c>
      <c r="H2946">
        <v>0.242585831380597</v>
      </c>
      <c r="I2946">
        <v>-11.5321955823522</v>
      </c>
      <c r="J2946">
        <v>4.2745934045139702</v>
      </c>
      <c r="K2946">
        <v>18.3029816679914</v>
      </c>
      <c r="L2946">
        <v>18.882669663873099</v>
      </c>
      <c r="M2946">
        <v>51.823316577269601</v>
      </c>
      <c r="N2946">
        <v>1.62375182607602</v>
      </c>
      <c r="O2946">
        <v>37.127371273712697</v>
      </c>
      <c r="P2946">
        <v>19.263089851325098</v>
      </c>
      <c r="Q2946">
        <v>9.3034931553839004E-2</v>
      </c>
    </row>
    <row r="2947" spans="1:17" hidden="1" x14ac:dyDescent="0.3">
      <c r="A2947" t="s">
        <v>6057</v>
      </c>
      <c r="B2947" t="s">
        <v>6058</v>
      </c>
      <c r="C2947" t="str">
        <f>IFERROR(VLOOKUP(Table1[[#This Row],[Ticker]],[1]!Table1[[Symbol]:[Industry]],2,FALSE),"-")</f>
        <v>-</v>
      </c>
      <c r="D2947" t="s">
        <v>866</v>
      </c>
      <c r="E2947">
        <v>85.437045795000003</v>
      </c>
      <c r="F2947">
        <v>162.15</v>
      </c>
      <c r="G2947">
        <v>17.447910071705401</v>
      </c>
      <c r="H2947">
        <v>69.575100588805398</v>
      </c>
      <c r="I2947">
        <v>33.7572421637283</v>
      </c>
      <c r="J2947">
        <v>79.305472495045095</v>
      </c>
      <c r="M2947">
        <v>82.609769159443502</v>
      </c>
      <c r="O2947">
        <v>9.1581868640147892</v>
      </c>
      <c r="P2947">
        <v>102.056074766355</v>
      </c>
    </row>
    <row r="2948" spans="1:17" hidden="1" x14ac:dyDescent="0.3">
      <c r="A2948" t="s">
        <v>6059</v>
      </c>
      <c r="B2948" t="s">
        <v>6060</v>
      </c>
      <c r="C2948" t="str">
        <f>IFERROR(VLOOKUP(Table1[[#This Row],[Ticker]],[1]!Table1[[Symbol]:[Industry]],2,FALSE),"-")</f>
        <v>-</v>
      </c>
      <c r="D2948" t="s">
        <v>21</v>
      </c>
      <c r="E2948">
        <v>85.393600000000006</v>
      </c>
      <c r="F2948">
        <v>100.7</v>
      </c>
      <c r="G2948">
        <v>-82.0196033990469</v>
      </c>
      <c r="H2948">
        <v>-18.973984075271598</v>
      </c>
      <c r="I2948">
        <v>-33.260318848976603</v>
      </c>
      <c r="J2948">
        <v>-2.6677337512358701</v>
      </c>
      <c r="K2948">
        <v>110.119765136694</v>
      </c>
      <c r="L2948">
        <v>126.611657768135</v>
      </c>
      <c r="M2948">
        <v>41.841475737799499</v>
      </c>
      <c r="N2948">
        <v>1.4724294813466701</v>
      </c>
      <c r="O2948">
        <v>136.34558093346499</v>
      </c>
      <c r="P2948">
        <v>3.8144329896907299</v>
      </c>
    </row>
    <row r="2949" spans="1:17" hidden="1" x14ac:dyDescent="0.3">
      <c r="A2949" t="s">
        <v>6061</v>
      </c>
      <c r="B2949" t="s">
        <v>6062</v>
      </c>
      <c r="C2949" t="str">
        <f>IFERROR(VLOOKUP(Table1[[#This Row],[Ticker]],[1]!Table1[[Symbol]:[Industry]],2,FALSE),"-")</f>
        <v>-</v>
      </c>
      <c r="D2949" t="s">
        <v>129</v>
      </c>
      <c r="E2949">
        <v>85.361470655999995</v>
      </c>
      <c r="F2949">
        <v>23.62</v>
      </c>
      <c r="G2949">
        <v>54.716564590788998</v>
      </c>
      <c r="H2949">
        <v>-11.3883239489257</v>
      </c>
      <c r="I2949">
        <v>4.6351820494157696</v>
      </c>
      <c r="J2949">
        <v>2.7080146923229198</v>
      </c>
      <c r="K2949">
        <v>25.612109268024401</v>
      </c>
      <c r="L2949">
        <v>23.690844441469299</v>
      </c>
      <c r="M2949">
        <v>36.8563590548275</v>
      </c>
      <c r="N2949">
        <v>1.55938176162787</v>
      </c>
      <c r="O2949">
        <v>68.035563082133706</v>
      </c>
      <c r="P2949">
        <v>83.100775193798398</v>
      </c>
      <c r="Q2949">
        <v>-7.1611318921000004E-5</v>
      </c>
    </row>
    <row r="2950" spans="1:17" hidden="1" x14ac:dyDescent="0.3">
      <c r="A2950" t="s">
        <v>6063</v>
      </c>
      <c r="B2950" t="s">
        <v>6064</v>
      </c>
      <c r="C2950" t="str">
        <f>IFERROR(VLOOKUP(Table1[[#This Row],[Ticker]],[1]!Table1[[Symbol]:[Industry]],2,FALSE),"-")</f>
        <v>-</v>
      </c>
      <c r="D2950" t="s">
        <v>46</v>
      </c>
      <c r="E2950">
        <v>85.329057000000006</v>
      </c>
      <c r="F2950">
        <v>110</v>
      </c>
      <c r="G2950">
        <v>61.155892055107302</v>
      </c>
      <c r="H2950">
        <v>18.466720438992599</v>
      </c>
      <c r="I2950">
        <v>93.455617270629205</v>
      </c>
      <c r="J2950">
        <v>1.4169220340790101</v>
      </c>
      <c r="K2950">
        <v>90.862345131935498</v>
      </c>
      <c r="M2950">
        <v>77.416788956224494</v>
      </c>
      <c r="N2950">
        <v>1.8434782608695599</v>
      </c>
      <c r="O2950">
        <v>0.90909090909090295</v>
      </c>
      <c r="P2950">
        <v>144.444444444444</v>
      </c>
    </row>
    <row r="2951" spans="1:17" hidden="1" x14ac:dyDescent="0.3">
      <c r="A2951" t="s">
        <v>6065</v>
      </c>
      <c r="B2951" t="s">
        <v>6066</v>
      </c>
      <c r="C2951" t="str">
        <f>IFERROR(VLOOKUP(Table1[[#This Row],[Ticker]],[1]!Table1[[Symbol]:[Industry]],2,FALSE),"-")</f>
        <v>-</v>
      </c>
      <c r="D2951" t="s">
        <v>67</v>
      </c>
      <c r="E2951">
        <v>85.290125676000002</v>
      </c>
      <c r="F2951">
        <v>16.59</v>
      </c>
      <c r="G2951">
        <v>5.1092481415692799</v>
      </c>
      <c r="H2951">
        <v>5.6593142038288997</v>
      </c>
      <c r="I2951">
        <v>11.112557312353401</v>
      </c>
      <c r="J2951">
        <v>-18.165843444382801</v>
      </c>
      <c r="K2951">
        <v>15.1545662639542</v>
      </c>
      <c r="L2951">
        <v>14.3699526534228</v>
      </c>
      <c r="M2951">
        <v>59.675333668761503</v>
      </c>
      <c r="N2951">
        <v>5.0131263875826404</v>
      </c>
      <c r="O2951">
        <v>17.7215189873417</v>
      </c>
      <c r="P2951">
        <v>65.900000000000006</v>
      </c>
      <c r="Q2951">
        <v>8.3395803677194999E-2</v>
      </c>
    </row>
    <row r="2952" spans="1:17" hidden="1" x14ac:dyDescent="0.3">
      <c r="A2952" t="s">
        <v>6067</v>
      </c>
      <c r="B2952" t="s">
        <v>6068</v>
      </c>
      <c r="C2952" t="str">
        <f>IFERROR(VLOOKUP(Table1[[#This Row],[Ticker]],[1]!Table1[[Symbol]:[Industry]],2,FALSE),"-")</f>
        <v>-</v>
      </c>
      <c r="E2952">
        <v>85.15</v>
      </c>
      <c r="F2952">
        <v>170.3</v>
      </c>
      <c r="G2952">
        <v>127.811513513737</v>
      </c>
      <c r="H2952">
        <v>-5.4821007599421598</v>
      </c>
      <c r="I2952">
        <v>43.521665259927701</v>
      </c>
      <c r="J2952">
        <v>-7.6624891208038299</v>
      </c>
      <c r="K2952">
        <v>158.58843052307901</v>
      </c>
      <c r="L2952">
        <v>122.951637493471</v>
      </c>
      <c r="M2952">
        <v>41.104385686904401</v>
      </c>
      <c r="N2952">
        <v>0.54435525100230497</v>
      </c>
      <c r="O2952">
        <v>20.816206694069201</v>
      </c>
      <c r="P2952">
        <v>168.35802080050399</v>
      </c>
      <c r="Q2952">
        <v>0.15963853059862601</v>
      </c>
    </row>
    <row r="2953" spans="1:17" hidden="1" x14ac:dyDescent="0.3">
      <c r="A2953" t="s">
        <v>6069</v>
      </c>
      <c r="B2953" t="s">
        <v>6070</v>
      </c>
      <c r="C2953" t="str">
        <f>IFERROR(VLOOKUP(Table1[[#This Row],[Ticker]],[1]!Table1[[Symbol]:[Industry]],2,FALSE),"-")</f>
        <v>-</v>
      </c>
      <c r="D2953" t="s">
        <v>137</v>
      </c>
      <c r="E2953">
        <v>85.044217500000002</v>
      </c>
      <c r="F2953">
        <v>393.45</v>
      </c>
      <c r="G2953">
        <v>186.041006671753</v>
      </c>
      <c r="H2953">
        <v>32.469671295876097</v>
      </c>
      <c r="I2953">
        <v>75.692367253125795</v>
      </c>
      <c r="J2953">
        <v>2.98665554895938</v>
      </c>
      <c r="K2953">
        <v>331.07610366615199</v>
      </c>
      <c r="L2953">
        <v>268.029013210838</v>
      </c>
      <c r="M2953">
        <v>70.714882379094703</v>
      </c>
      <c r="N2953">
        <v>1.76612129396516</v>
      </c>
      <c r="O2953">
        <v>11.170415554708301</v>
      </c>
      <c r="P2953">
        <v>240.35467128027599</v>
      </c>
      <c r="Q2953">
        <v>0.132896773340932</v>
      </c>
    </row>
    <row r="2954" spans="1:17" hidden="1" x14ac:dyDescent="0.3">
      <c r="A2954" t="s">
        <v>6071</v>
      </c>
      <c r="B2954" t="s">
        <v>6072</v>
      </c>
      <c r="C2954" t="str">
        <f>IFERROR(VLOOKUP(Table1[[#This Row],[Ticker]],[1]!Table1[[Symbol]:[Industry]],2,FALSE),"-")</f>
        <v>-</v>
      </c>
      <c r="D2954" t="s">
        <v>613</v>
      </c>
      <c r="E2954">
        <v>84.887338779999993</v>
      </c>
      <c r="F2954">
        <v>87.94</v>
      </c>
      <c r="G2954">
        <v>32.276825555048298</v>
      </c>
      <c r="H2954">
        <v>0.28900982094036698</v>
      </c>
      <c r="I2954">
        <v>-2.68937801820171</v>
      </c>
      <c r="J2954">
        <v>1.71104332965169</v>
      </c>
      <c r="K2954">
        <v>77.206444464787694</v>
      </c>
      <c r="L2954">
        <v>71.807682849171599</v>
      </c>
      <c r="M2954">
        <v>79.397387725746</v>
      </c>
      <c r="N2954">
        <v>1.1893800963418499</v>
      </c>
      <c r="O2954">
        <v>7.91448715032978</v>
      </c>
      <c r="P2954">
        <v>87.905982905982896</v>
      </c>
      <c r="Q2954">
        <v>2.7565743220047002E-2</v>
      </c>
    </row>
    <row r="2955" spans="1:17" hidden="1" x14ac:dyDescent="0.3">
      <c r="A2955" t="s">
        <v>6073</v>
      </c>
      <c r="B2955" t="s">
        <v>6074</v>
      </c>
      <c r="C2955" t="str">
        <f>IFERROR(VLOOKUP(Table1[[#This Row],[Ticker]],[1]!Table1[[Symbol]:[Industry]],2,FALSE),"-")</f>
        <v>-</v>
      </c>
      <c r="D2955" t="s">
        <v>278</v>
      </c>
      <c r="E2955">
        <v>84.635501500000004</v>
      </c>
      <c r="F2955">
        <v>149</v>
      </c>
      <c r="G2955">
        <v>-32.758236907218802</v>
      </c>
      <c r="H2955">
        <v>-9.7782298242772807</v>
      </c>
      <c r="I2955">
        <v>-14.796452864849</v>
      </c>
      <c r="J2955">
        <v>-2.6014614522402999</v>
      </c>
      <c r="K2955">
        <v>152.559828875411</v>
      </c>
      <c r="L2955">
        <v>158.63298449893199</v>
      </c>
      <c r="M2955">
        <v>45.780962348553302</v>
      </c>
      <c r="N2955">
        <v>0.73325492548623294</v>
      </c>
      <c r="O2955">
        <v>34.093959731543599</v>
      </c>
      <c r="P2955">
        <v>11.401869158878499</v>
      </c>
      <c r="Q2955">
        <v>-3.2682641500536E-2</v>
      </c>
    </row>
    <row r="2956" spans="1:17" hidden="1" x14ac:dyDescent="0.3">
      <c r="A2956" t="s">
        <v>6075</v>
      </c>
      <c r="B2956" t="s">
        <v>6076</v>
      </c>
      <c r="C2956" t="str">
        <f>IFERROR(VLOOKUP(Table1[[#This Row],[Ticker]],[1]!Table1[[Symbol]:[Industry]],2,FALSE),"-")</f>
        <v>-</v>
      </c>
      <c r="D2956" t="s">
        <v>716</v>
      </c>
      <c r="E2956">
        <v>84.619324284000001</v>
      </c>
      <c r="F2956">
        <v>41.91</v>
      </c>
      <c r="G2956">
        <v>-48.6577902723092</v>
      </c>
      <c r="H2956">
        <v>-2.75783966276689</v>
      </c>
      <c r="I2956">
        <v>-20.792376721228099</v>
      </c>
      <c r="J2956">
        <v>6.7331981690247602</v>
      </c>
      <c r="K2956">
        <v>41.288154350046</v>
      </c>
      <c r="L2956">
        <v>42.807967278551502</v>
      </c>
      <c r="M2956">
        <v>51.3337985920449</v>
      </c>
      <c r="N2956">
        <v>1.5714689221542399</v>
      </c>
      <c r="O2956">
        <v>41.732283464566898</v>
      </c>
      <c r="P2956">
        <v>32.836767036449999</v>
      </c>
      <c r="Q2956">
        <v>0.10180252930016</v>
      </c>
    </row>
    <row r="2957" spans="1:17" hidden="1" x14ac:dyDescent="0.3">
      <c r="A2957" t="s">
        <v>6077</v>
      </c>
      <c r="B2957" t="s">
        <v>6078</v>
      </c>
      <c r="C2957" t="str">
        <f>IFERROR(VLOOKUP(Table1[[#This Row],[Ticker]],[1]!Table1[[Symbol]:[Industry]],2,FALSE),"-")</f>
        <v>-</v>
      </c>
      <c r="D2957" t="s">
        <v>2844</v>
      </c>
      <c r="E2957">
        <v>84.614073179999906</v>
      </c>
      <c r="F2957">
        <v>120.05</v>
      </c>
      <c r="G2957">
        <v>-31.392931802941199</v>
      </c>
      <c r="H2957">
        <v>-7.22113924859294</v>
      </c>
      <c r="I2957">
        <v>-15.0835997109183</v>
      </c>
      <c r="J2957">
        <v>-7.5616844136999104</v>
      </c>
      <c r="K2957">
        <v>121.117229097226</v>
      </c>
      <c r="M2957">
        <v>46.787989069289097</v>
      </c>
      <c r="O2957">
        <v>22.157434402332299</v>
      </c>
      <c r="P2957">
        <v>14.3333333333333</v>
      </c>
    </row>
    <row r="2958" spans="1:17" hidden="1" x14ac:dyDescent="0.3">
      <c r="A2958" t="s">
        <v>6079</v>
      </c>
      <c r="B2958" t="s">
        <v>6080</v>
      </c>
      <c r="C2958" t="str">
        <f>IFERROR(VLOOKUP(Table1[[#This Row],[Ticker]],[1]!Table1[[Symbol]:[Industry]],2,FALSE),"-")</f>
        <v>-</v>
      </c>
      <c r="D2958" t="s">
        <v>286</v>
      </c>
      <c r="E2958">
        <v>84.485172000000006</v>
      </c>
      <c r="F2958">
        <v>42.6</v>
      </c>
      <c r="G2958">
        <v>-5.5003000255236199</v>
      </c>
      <c r="H2958">
        <v>-11.126288300083401</v>
      </c>
      <c r="I2958">
        <v>32.226829954885297</v>
      </c>
      <c r="J2958">
        <v>-1.45199317283771</v>
      </c>
      <c r="K2958">
        <v>41.898473167219798</v>
      </c>
      <c r="L2958">
        <v>38.4748175728419</v>
      </c>
      <c r="M2958">
        <v>69.336793243654995</v>
      </c>
      <c r="N2958">
        <v>0.63605370896481594</v>
      </c>
      <c r="O2958">
        <v>19.7183098591549</v>
      </c>
      <c r="P2958">
        <v>52.142857142857103</v>
      </c>
      <c r="Q2958">
        <v>4.3065429748249E-2</v>
      </c>
    </row>
    <row r="2959" spans="1:17" hidden="1" x14ac:dyDescent="0.3">
      <c r="A2959" t="s">
        <v>6081</v>
      </c>
      <c r="B2959" t="s">
        <v>6082</v>
      </c>
      <c r="C2959" t="str">
        <f>IFERROR(VLOOKUP(Table1[[#This Row],[Ticker]],[1]!Table1[[Symbol]:[Industry]],2,FALSE),"-")</f>
        <v>-</v>
      </c>
      <c r="D2959" t="s">
        <v>278</v>
      </c>
      <c r="E2959">
        <v>83.965040000000002</v>
      </c>
      <c r="F2959">
        <v>36.380000000000003</v>
      </c>
      <c r="G2959">
        <v>1136.63702591934</v>
      </c>
      <c r="H2959">
        <v>46.947785773990603</v>
      </c>
      <c r="I2959">
        <v>820.18669617562102</v>
      </c>
      <c r="J2959">
        <v>8.1288623848333703</v>
      </c>
      <c r="K2959">
        <v>24.790570077242599</v>
      </c>
      <c r="L2959">
        <v>13.189022495025901</v>
      </c>
      <c r="M2959">
        <v>99.999850625931202</v>
      </c>
      <c r="N2959">
        <v>0.320651154776388</v>
      </c>
      <c r="O2959">
        <v>0</v>
      </c>
      <c r="P2959">
        <v>1384.8979591836701</v>
      </c>
      <c r="Q2959">
        <v>0.20352246221244599</v>
      </c>
    </row>
    <row r="2960" spans="1:17" hidden="1" x14ac:dyDescent="0.3">
      <c r="A2960" t="s">
        <v>6083</v>
      </c>
      <c r="B2960" t="s">
        <v>6084</v>
      </c>
      <c r="C2960" t="str">
        <f>IFERROR(VLOOKUP(Table1[[#This Row],[Ticker]],[1]!Table1[[Symbol]:[Industry]],2,FALSE),"-")</f>
        <v>-</v>
      </c>
      <c r="E2960">
        <v>83.898792999999998</v>
      </c>
      <c r="F2960">
        <v>49.39</v>
      </c>
      <c r="G2960">
        <v>-22.359106288810398</v>
      </c>
      <c r="H2960">
        <v>-5.9358121096072596</v>
      </c>
      <c r="I2960">
        <v>-6.0497741967875802</v>
      </c>
      <c r="J2960">
        <v>-4.0755549144006</v>
      </c>
      <c r="M2960">
        <v>48.203309874054902</v>
      </c>
      <c r="O2960">
        <v>21.218870216643001</v>
      </c>
      <c r="P2960">
        <v>9.5121951219512209</v>
      </c>
    </row>
    <row r="2961" spans="1:17" hidden="1" x14ac:dyDescent="0.3">
      <c r="A2961" t="s">
        <v>6085</v>
      </c>
      <c r="B2961" t="s">
        <v>6086</v>
      </c>
      <c r="C2961" t="str">
        <f>IFERROR(VLOOKUP(Table1[[#This Row],[Ticker]],[1]!Table1[[Symbol]:[Industry]],2,FALSE),"-")</f>
        <v>-</v>
      </c>
      <c r="D2961" t="s">
        <v>140</v>
      </c>
      <c r="E2961">
        <v>83.884275549999998</v>
      </c>
      <c r="F2961">
        <v>75.650000000000006</v>
      </c>
      <c r="G2961">
        <v>14.844450633781101</v>
      </c>
      <c r="H2961">
        <v>-24.4563204977796</v>
      </c>
      <c r="I2961">
        <v>-12.192350853035601</v>
      </c>
      <c r="J2961">
        <v>-5.2066924902499201</v>
      </c>
      <c r="K2961">
        <v>84.273799963536504</v>
      </c>
      <c r="L2961">
        <v>79.179983198014298</v>
      </c>
      <c r="M2961">
        <v>35.352324597730799</v>
      </c>
      <c r="N2961">
        <v>0.65923801980198005</v>
      </c>
      <c r="O2961">
        <v>67.019167217448697</v>
      </c>
      <c r="P2961">
        <v>66.263736263736206</v>
      </c>
      <c r="Q2961">
        <v>0.10704629016459299</v>
      </c>
    </row>
    <row r="2962" spans="1:17" hidden="1" x14ac:dyDescent="0.3">
      <c r="A2962" t="s">
        <v>6087</v>
      </c>
      <c r="B2962" t="s">
        <v>6088</v>
      </c>
      <c r="C2962" t="str">
        <f>IFERROR(VLOOKUP(Table1[[#This Row],[Ticker]],[1]!Table1[[Symbol]:[Industry]],2,FALSE),"-")</f>
        <v>-</v>
      </c>
      <c r="D2962" t="s">
        <v>148</v>
      </c>
      <c r="E2962">
        <v>83.755853685000005</v>
      </c>
      <c r="F2962">
        <v>91.53</v>
      </c>
      <c r="G2962">
        <v>113.86811338979599</v>
      </c>
      <c r="H2962">
        <v>-10.7876528633882</v>
      </c>
      <c r="I2962">
        <v>18.776441336871901</v>
      </c>
      <c r="J2962">
        <v>-6.8216172854568704</v>
      </c>
      <c r="K2962">
        <v>95.435340481980205</v>
      </c>
      <c r="L2962">
        <v>83.663063256702699</v>
      </c>
      <c r="M2962">
        <v>47.040456904150403</v>
      </c>
      <c r="N2962">
        <v>0.67375910721020504</v>
      </c>
      <c r="O2962">
        <v>38.053097345132699</v>
      </c>
      <c r="P2962">
        <v>175.69277108433701</v>
      </c>
      <c r="Q2962">
        <v>0.15592411331277001</v>
      </c>
    </row>
    <row r="2963" spans="1:17" hidden="1" x14ac:dyDescent="0.3">
      <c r="A2963" t="s">
        <v>6089</v>
      </c>
      <c r="B2963" t="s">
        <v>6090</v>
      </c>
      <c r="C2963" t="str">
        <f>IFERROR(VLOOKUP(Table1[[#This Row],[Ticker]],[1]!Table1[[Symbol]:[Industry]],2,FALSE),"-")</f>
        <v>-</v>
      </c>
      <c r="D2963" t="s">
        <v>129</v>
      </c>
      <c r="E2963">
        <v>83.372720000000001</v>
      </c>
      <c r="F2963">
        <v>100</v>
      </c>
      <c r="G2963">
        <v>-78.870246374405895</v>
      </c>
      <c r="H2963">
        <v>-9.9975240217864698</v>
      </c>
      <c r="I2963">
        <v>-62.560914282383003</v>
      </c>
      <c r="J2963">
        <v>7.6158001574854302</v>
      </c>
      <c r="K2963">
        <v>104.144971266387</v>
      </c>
      <c r="M2963">
        <v>64.368002965809495</v>
      </c>
      <c r="N2963">
        <v>0.71810305517555795</v>
      </c>
      <c r="O2963">
        <v>110</v>
      </c>
      <c r="P2963">
        <v>21.2121212121212</v>
      </c>
    </row>
    <row r="2964" spans="1:17" hidden="1" x14ac:dyDescent="0.3">
      <c r="A2964" t="s">
        <v>6091</v>
      </c>
      <c r="B2964" t="s">
        <v>6092</v>
      </c>
      <c r="C2964" t="str">
        <f>IFERROR(VLOOKUP(Table1[[#This Row],[Ticker]],[1]!Table1[[Symbol]:[Industry]],2,FALSE),"-")</f>
        <v>-</v>
      </c>
      <c r="D2964" t="s">
        <v>80</v>
      </c>
      <c r="E2964">
        <v>83.188115101999998</v>
      </c>
      <c r="F2964">
        <v>25.51</v>
      </c>
      <c r="G2964">
        <v>-65.659829601726599</v>
      </c>
      <c r="H2964">
        <v>-3.88804419431297</v>
      </c>
      <c r="I2964">
        <v>-4.0006895151236499</v>
      </c>
      <c r="J2964">
        <v>14.116316868528401</v>
      </c>
      <c r="K2964">
        <v>24.502696965733399</v>
      </c>
      <c r="L2964">
        <v>31.134020172755299</v>
      </c>
      <c r="M2964">
        <v>66.136082362479797</v>
      </c>
      <c r="N2964">
        <v>1.70790643201603</v>
      </c>
      <c r="O2964">
        <v>69.502156017248097</v>
      </c>
      <c r="P2964">
        <v>21.4761904761904</v>
      </c>
      <c r="Q2964">
        <v>6.1330204581164997E-2</v>
      </c>
    </row>
    <row r="2965" spans="1:17" hidden="1" x14ac:dyDescent="0.3">
      <c r="A2965" t="s">
        <v>6093</v>
      </c>
      <c r="B2965" t="s">
        <v>6094</v>
      </c>
      <c r="C2965" t="str">
        <f>IFERROR(VLOOKUP(Table1[[#This Row],[Ticker]],[1]!Table1[[Symbol]:[Industry]],2,FALSE),"-")</f>
        <v>-</v>
      </c>
      <c r="E2965">
        <v>83.166940920000002</v>
      </c>
      <c r="F2965">
        <v>5.18</v>
      </c>
      <c r="G2965">
        <v>-94.182418525097304</v>
      </c>
      <c r="H2965">
        <v>-17.276947433793399</v>
      </c>
      <c r="I2965">
        <v>-87.189996070287904</v>
      </c>
      <c r="J2965">
        <v>-4.8045184662229996</v>
      </c>
      <c r="K2965">
        <v>6.2608693850128603</v>
      </c>
      <c r="L2965">
        <v>11.175545625997399</v>
      </c>
      <c r="M2965">
        <v>29.688278840364301</v>
      </c>
      <c r="N2965">
        <v>0.867014715556229</v>
      </c>
      <c r="O2965">
        <v>355.59845559845502</v>
      </c>
      <c r="P2965">
        <v>3.6</v>
      </c>
      <c r="Q2965">
        <v>0.14567763201280901</v>
      </c>
    </row>
    <row r="2966" spans="1:17" hidden="1" x14ac:dyDescent="0.3">
      <c r="A2966" t="s">
        <v>6095</v>
      </c>
      <c r="B2966" t="s">
        <v>6096</v>
      </c>
      <c r="C2966" t="str">
        <f>IFERROR(VLOOKUP(Table1[[#This Row],[Ticker]],[1]!Table1[[Symbol]:[Industry]],2,FALSE),"-")</f>
        <v>-</v>
      </c>
      <c r="E2966">
        <v>83.139689184999995</v>
      </c>
      <c r="F2966">
        <v>30.59</v>
      </c>
      <c r="G2966">
        <v>36.600476211744699</v>
      </c>
      <c r="H2966">
        <v>-9.3415660778612395</v>
      </c>
      <c r="I2966">
        <v>10.9004284184106</v>
      </c>
      <c r="J2966">
        <v>-6.5756110098556997</v>
      </c>
      <c r="K2966">
        <v>30.372175746364601</v>
      </c>
      <c r="L2966">
        <v>27.472362096080801</v>
      </c>
      <c r="M2966">
        <v>48.264471030909398</v>
      </c>
      <c r="N2966">
        <v>1.17097954657466</v>
      </c>
      <c r="O2966">
        <v>19.320039228506001</v>
      </c>
      <c r="P2966">
        <v>79.835390946502002</v>
      </c>
      <c r="Q2966">
        <v>4.0046211649009998E-3</v>
      </c>
    </row>
    <row r="2967" spans="1:17" hidden="1" x14ac:dyDescent="0.3">
      <c r="A2967" t="s">
        <v>6097</v>
      </c>
      <c r="B2967" t="s">
        <v>6098</v>
      </c>
      <c r="C2967" t="str">
        <f>IFERROR(VLOOKUP(Table1[[#This Row],[Ticker]],[1]!Table1[[Symbol]:[Industry]],2,FALSE),"-")</f>
        <v>-</v>
      </c>
      <c r="D2967" t="s">
        <v>998</v>
      </c>
      <c r="E2967">
        <v>82.915000000000006</v>
      </c>
      <c r="F2967">
        <v>144.19999999999999</v>
      </c>
      <c r="G2967">
        <v>-57.0131696705037</v>
      </c>
      <c r="H2967">
        <v>-14.9103593440664</v>
      </c>
      <c r="I2967">
        <v>-29.5767577617458</v>
      </c>
      <c r="J2967">
        <v>-4.2227781468462799</v>
      </c>
      <c r="K2967">
        <v>151.12518855189001</v>
      </c>
      <c r="L2967">
        <v>176.04834692574801</v>
      </c>
      <c r="M2967">
        <v>45.726513137752498</v>
      </c>
      <c r="N2967">
        <v>1.3510101631517999</v>
      </c>
      <c r="O2967">
        <v>58.113730929264896</v>
      </c>
      <c r="P2967">
        <v>5.2554744525547399</v>
      </c>
      <c r="Q2967">
        <v>0.20911211307809899</v>
      </c>
    </row>
    <row r="2968" spans="1:17" hidden="1" x14ac:dyDescent="0.3">
      <c r="A2968" t="s">
        <v>6099</v>
      </c>
      <c r="B2968" t="s">
        <v>6100</v>
      </c>
      <c r="C2968" t="str">
        <f>IFERROR(VLOOKUP(Table1[[#This Row],[Ticker]],[1]!Table1[[Symbol]:[Industry]],2,FALSE),"-")</f>
        <v>-</v>
      </c>
      <c r="D2968" t="s">
        <v>480</v>
      </c>
      <c r="E2968">
        <v>82.662878599999999</v>
      </c>
      <c r="F2968">
        <v>167.9</v>
      </c>
      <c r="G2968">
        <v>-51.902016124030197</v>
      </c>
      <c r="H2968">
        <v>9.6445450332498606</v>
      </c>
      <c r="I2968">
        <v>-24.2117041630258</v>
      </c>
      <c r="J2968">
        <v>-4.0126727069291199</v>
      </c>
      <c r="K2968">
        <v>157.89800111468799</v>
      </c>
      <c r="L2968">
        <v>173.54577008037299</v>
      </c>
      <c r="M2968">
        <v>54.649222731422398</v>
      </c>
      <c r="N2968">
        <v>0.41073926501017399</v>
      </c>
      <c r="O2968">
        <v>45.562835020845696</v>
      </c>
      <c r="P2968">
        <v>29.1538461538461</v>
      </c>
      <c r="Q2968">
        <v>0.118199916776287</v>
      </c>
    </row>
    <row r="2969" spans="1:17" hidden="1" x14ac:dyDescent="0.3">
      <c r="A2969" t="s">
        <v>6101</v>
      </c>
      <c r="B2969" t="s">
        <v>6102</v>
      </c>
      <c r="C2969" t="str">
        <f>IFERROR(VLOOKUP(Table1[[#This Row],[Ticker]],[1]!Table1[[Symbol]:[Industry]],2,FALSE),"-")</f>
        <v>-</v>
      </c>
      <c r="D2969" t="s">
        <v>218</v>
      </c>
      <c r="E2969">
        <v>82.593800000000002</v>
      </c>
      <c r="F2969">
        <v>27.8</v>
      </c>
      <c r="G2969">
        <v>21.709248141569201</v>
      </c>
      <c r="H2969">
        <v>-2.83284514762867</v>
      </c>
      <c r="I2969">
        <v>-26.234789364473698</v>
      </c>
      <c r="J2969">
        <v>-2.7695405972820701</v>
      </c>
      <c r="K2969">
        <v>27.8201753565247</v>
      </c>
      <c r="L2969">
        <v>25.706482195891201</v>
      </c>
      <c r="M2969">
        <v>45.827483523417399</v>
      </c>
      <c r="N2969">
        <v>0.282075094930126</v>
      </c>
      <c r="O2969">
        <v>30.791366906474799</v>
      </c>
      <c r="P2969">
        <v>92.921582234559295</v>
      </c>
      <c r="Q2969">
        <v>-2.1189554768989E-2</v>
      </c>
    </row>
    <row r="2970" spans="1:17" hidden="1" x14ac:dyDescent="0.3">
      <c r="A2970" t="s">
        <v>6103</v>
      </c>
      <c r="B2970" t="s">
        <v>6104</v>
      </c>
      <c r="C2970" t="str">
        <f>IFERROR(VLOOKUP(Table1[[#This Row],[Ticker]],[1]!Table1[[Symbol]:[Industry]],2,FALSE),"-")</f>
        <v>-</v>
      </c>
      <c r="D2970" t="s">
        <v>230</v>
      </c>
      <c r="E2970">
        <v>82.575980000000001</v>
      </c>
      <c r="F2970">
        <v>100.85</v>
      </c>
      <c r="G2970">
        <v>13.2595785634926</v>
      </c>
      <c r="H2970">
        <v>-15.7688110889477</v>
      </c>
      <c r="I2970">
        <v>20.2851778692811</v>
      </c>
      <c r="J2970">
        <v>-5.3471743777434204</v>
      </c>
      <c r="K2970">
        <v>106.755908642054</v>
      </c>
      <c r="L2970">
        <v>93.955302632665394</v>
      </c>
      <c r="M2970">
        <v>37.310279622042202</v>
      </c>
      <c r="N2970">
        <v>0.40508240181542399</v>
      </c>
      <c r="O2970">
        <v>33.763014377788799</v>
      </c>
      <c r="P2970">
        <v>73.879310344827502</v>
      </c>
      <c r="Q2970">
        <v>0.131950825188829</v>
      </c>
    </row>
    <row r="2971" spans="1:17" hidden="1" x14ac:dyDescent="0.3">
      <c r="A2971" t="s">
        <v>6105</v>
      </c>
      <c r="B2971" t="s">
        <v>6106</v>
      </c>
      <c r="C2971" t="str">
        <f>IFERROR(VLOOKUP(Table1[[#This Row],[Ticker]],[1]!Table1[[Symbol]:[Industry]],2,FALSE),"-")</f>
        <v>-</v>
      </c>
      <c r="D2971" t="s">
        <v>49</v>
      </c>
      <c r="E2971">
        <v>82.426689359999997</v>
      </c>
      <c r="F2971">
        <v>92.7</v>
      </c>
      <c r="G2971">
        <v>207.135886010539</v>
      </c>
      <c r="H2971">
        <v>-17.053598788141599</v>
      </c>
      <c r="I2971">
        <v>-24.207618640239801</v>
      </c>
      <c r="J2971">
        <v>5.9294171799173503E-3</v>
      </c>
      <c r="K2971">
        <v>99.113950865133006</v>
      </c>
      <c r="L2971">
        <v>87.345166480021902</v>
      </c>
      <c r="M2971">
        <v>42.310269050075398</v>
      </c>
      <c r="N2971">
        <v>0.367192663346253</v>
      </c>
      <c r="O2971">
        <v>28.209277238403399</v>
      </c>
      <c r="P2971">
        <v>233.693304535637</v>
      </c>
    </row>
    <row r="2972" spans="1:17" hidden="1" x14ac:dyDescent="0.3">
      <c r="A2972" t="s">
        <v>6107</v>
      </c>
      <c r="B2972" t="s">
        <v>6108</v>
      </c>
      <c r="C2972" t="str">
        <f>IFERROR(VLOOKUP(Table1[[#This Row],[Ticker]],[1]!Table1[[Symbol]:[Industry]],2,FALSE),"-")</f>
        <v>-</v>
      </c>
      <c r="D2972" t="s">
        <v>662</v>
      </c>
      <c r="E2972">
        <v>82.045599999999993</v>
      </c>
      <c r="F2972">
        <v>299</v>
      </c>
      <c r="G2972">
        <v>175.46278349510399</v>
      </c>
      <c r="H2972">
        <v>-23.029854003340901</v>
      </c>
      <c r="I2972">
        <v>54.082773693333799</v>
      </c>
      <c r="J2972">
        <v>-7.8937900779112402</v>
      </c>
      <c r="K2972">
        <v>293.47187062214198</v>
      </c>
      <c r="L2972">
        <v>227.65531358187999</v>
      </c>
      <c r="M2972">
        <v>43.9641521481323</v>
      </c>
      <c r="N2972">
        <v>0.78647798742138297</v>
      </c>
      <c r="O2972">
        <v>34.147157190635397</v>
      </c>
      <c r="P2972">
        <v>211.620635747785</v>
      </c>
      <c r="Q2972">
        <v>0.13113030132758099</v>
      </c>
    </row>
    <row r="2973" spans="1:17" hidden="1" x14ac:dyDescent="0.3">
      <c r="A2973" t="s">
        <v>6109</v>
      </c>
      <c r="B2973" t="s">
        <v>6110</v>
      </c>
      <c r="C2973" t="str">
        <f>IFERROR(VLOOKUP(Table1[[#This Row],[Ticker]],[1]!Table1[[Symbol]:[Industry]],2,FALSE),"-")</f>
        <v>-</v>
      </c>
      <c r="D2973" t="s">
        <v>542</v>
      </c>
      <c r="E2973">
        <v>82.033816000000002</v>
      </c>
      <c r="F2973">
        <v>101</v>
      </c>
      <c r="G2973">
        <v>-6.1042283044652903</v>
      </c>
      <c r="H2973">
        <v>-13.954043565479401</v>
      </c>
      <c r="I2973">
        <v>-10.346998401422599</v>
      </c>
      <c r="J2973">
        <v>-5.9775074358221501</v>
      </c>
      <c r="K2973">
        <v>120.103137178217</v>
      </c>
      <c r="L2973">
        <v>109.480205829865</v>
      </c>
      <c r="M2973">
        <v>4.0697579622526803</v>
      </c>
      <c r="N2973">
        <v>0.95327102803738295</v>
      </c>
      <c r="O2973">
        <v>57.772277227722697</v>
      </c>
      <c r="P2973">
        <v>27.525252525252501</v>
      </c>
      <c r="Q2973">
        <v>-1.9170430003738002E-2</v>
      </c>
    </row>
    <row r="2974" spans="1:17" hidden="1" x14ac:dyDescent="0.3">
      <c r="A2974" t="s">
        <v>6111</v>
      </c>
      <c r="B2974" t="s">
        <v>6112</v>
      </c>
      <c r="C2974" t="str">
        <f>IFERROR(VLOOKUP(Table1[[#This Row],[Ticker]],[1]!Table1[[Symbol]:[Industry]],2,FALSE),"-")</f>
        <v>-</v>
      </c>
      <c r="D2974" t="s">
        <v>278</v>
      </c>
      <c r="E2974">
        <v>81.881600000000006</v>
      </c>
      <c r="F2974">
        <v>200</v>
      </c>
      <c r="G2974">
        <v>-46.509389707807003</v>
      </c>
      <c r="H2974">
        <v>-5.1783119018452801</v>
      </c>
      <c r="I2974">
        <v>-23.611742486789002</v>
      </c>
      <c r="J2974">
        <v>-1.66547106348427</v>
      </c>
      <c r="K2974">
        <v>211.70828014468901</v>
      </c>
      <c r="L2974">
        <v>221.65216878199499</v>
      </c>
      <c r="M2974">
        <v>44.0274647837591</v>
      </c>
      <c r="N2974">
        <v>0.85799999999999998</v>
      </c>
      <c r="O2974">
        <v>68.775000000000006</v>
      </c>
      <c r="P2974">
        <v>6.9518716577540101</v>
      </c>
      <c r="Q2974">
        <v>0.11410104258222099</v>
      </c>
    </row>
    <row r="2975" spans="1:17" hidden="1" x14ac:dyDescent="0.3">
      <c r="A2975" t="s">
        <v>6113</v>
      </c>
      <c r="B2975" t="s">
        <v>6114</v>
      </c>
      <c r="C2975" t="str">
        <f>IFERROR(VLOOKUP(Table1[[#This Row],[Ticker]],[1]!Table1[[Symbol]:[Industry]],2,FALSE),"-")</f>
        <v>-</v>
      </c>
      <c r="E2975">
        <v>81.743097974999998</v>
      </c>
      <c r="F2975">
        <v>11700.15</v>
      </c>
      <c r="G2975">
        <v>189.06572687549601</v>
      </c>
      <c r="H2975">
        <v>2.78326047162997</v>
      </c>
      <c r="I2975">
        <v>163.76011028823601</v>
      </c>
      <c r="J2975">
        <v>10.017665746566401</v>
      </c>
      <c r="K2975">
        <v>9557.8300533772908</v>
      </c>
      <c r="L2975">
        <v>6718.9536991381101</v>
      </c>
      <c r="M2975">
        <v>71.505055769550594</v>
      </c>
      <c r="N2975">
        <v>0.63653635367190298</v>
      </c>
      <c r="O2975">
        <v>4.6140434096998799</v>
      </c>
      <c r="P2975">
        <v>234.289999999999</v>
      </c>
      <c r="Q2975">
        <v>0.18122458990870399</v>
      </c>
    </row>
    <row r="2976" spans="1:17" hidden="1" x14ac:dyDescent="0.3">
      <c r="A2976" t="s">
        <v>6115</v>
      </c>
      <c r="B2976" t="s">
        <v>6116</v>
      </c>
      <c r="C2976" t="str">
        <f>IFERROR(VLOOKUP(Table1[[#This Row],[Ticker]],[1]!Table1[[Symbol]:[Industry]],2,FALSE),"-")</f>
        <v>-</v>
      </c>
      <c r="E2976">
        <v>81.69</v>
      </c>
      <c r="F2976">
        <v>54.46</v>
      </c>
      <c r="G2976">
        <v>-59.871704239383</v>
      </c>
      <c r="H2976">
        <v>-5.3586115324066901</v>
      </c>
      <c r="I2976">
        <v>-32.000959996292799</v>
      </c>
      <c r="J2976">
        <v>-0.17469003464409499</v>
      </c>
      <c r="K2976">
        <v>57.241664875563401</v>
      </c>
      <c r="L2976">
        <v>65.3001620944585</v>
      </c>
      <c r="M2976">
        <v>47.013348905254297</v>
      </c>
      <c r="N2976">
        <v>2.5621571648690198</v>
      </c>
      <c r="O2976">
        <v>74.807197943444706</v>
      </c>
      <c r="P2976">
        <v>15.872340425531901</v>
      </c>
      <c r="Q2976">
        <v>2.2368623190471001E-2</v>
      </c>
    </row>
    <row r="2977" spans="1:17" hidden="1" x14ac:dyDescent="0.3">
      <c r="A2977" t="s">
        <v>6117</v>
      </c>
      <c r="B2977" t="s">
        <v>6118</v>
      </c>
      <c r="C2977" t="str">
        <f>IFERROR(VLOOKUP(Table1[[#This Row],[Ticker]],[1]!Table1[[Symbol]:[Industry]],2,FALSE),"-")</f>
        <v>-</v>
      </c>
      <c r="D2977" t="s">
        <v>381</v>
      </c>
      <c r="E2977">
        <v>81.579719999999995</v>
      </c>
      <c r="F2977">
        <v>132.5</v>
      </c>
      <c r="G2977">
        <v>-68.443383437378003</v>
      </c>
      <c r="H2977">
        <v>-29.470540066300501</v>
      </c>
      <c r="I2977">
        <v>3.9760514979599701</v>
      </c>
      <c r="J2977">
        <v>-1.4735391818538901</v>
      </c>
      <c r="K2977">
        <v>135.55181718645201</v>
      </c>
      <c r="L2977">
        <v>142.22736173476699</v>
      </c>
      <c r="M2977">
        <v>43.551357499651303</v>
      </c>
      <c r="N2977">
        <v>0.83368327004690601</v>
      </c>
      <c r="O2977">
        <v>79.622641509433905</v>
      </c>
      <c r="P2977">
        <v>79.054054054054006</v>
      </c>
      <c r="Q2977">
        <v>0.12664800182435501</v>
      </c>
    </row>
    <row r="2978" spans="1:17" hidden="1" x14ac:dyDescent="0.3">
      <c r="A2978" t="s">
        <v>6119</v>
      </c>
      <c r="B2978" t="s">
        <v>6120</v>
      </c>
      <c r="C2978" t="str">
        <f>IFERROR(VLOOKUP(Table1[[#This Row],[Ticker]],[1]!Table1[[Symbol]:[Industry]],2,FALSE),"-")</f>
        <v>-</v>
      </c>
      <c r="E2978">
        <v>81.446399999999997</v>
      </c>
      <c r="F2978">
        <v>128</v>
      </c>
      <c r="G2978">
        <v>-4.6526566203354696</v>
      </c>
      <c r="H2978">
        <v>-3.4956153736358799</v>
      </c>
      <c r="I2978">
        <v>11.656675471687301</v>
      </c>
      <c r="J2978">
        <v>-3.3444542145336298</v>
      </c>
      <c r="K2978">
        <v>123.490239775145</v>
      </c>
      <c r="M2978">
        <v>54.600042947937197</v>
      </c>
      <c r="N2978">
        <v>0.67797147385102996</v>
      </c>
      <c r="O2978">
        <v>18.906249999999901</v>
      </c>
      <c r="P2978">
        <v>32.642487046632098</v>
      </c>
    </row>
    <row r="2979" spans="1:17" hidden="1" x14ac:dyDescent="0.3">
      <c r="A2979" t="s">
        <v>6121</v>
      </c>
      <c r="B2979" t="s">
        <v>6122</v>
      </c>
      <c r="C2979" t="str">
        <f>IFERROR(VLOOKUP(Table1[[#This Row],[Ticker]],[1]!Table1[[Symbol]:[Industry]],2,FALSE),"-")</f>
        <v>-</v>
      </c>
      <c r="D2979" t="s">
        <v>613</v>
      </c>
      <c r="E2979">
        <v>81.435500000000005</v>
      </c>
      <c r="F2979">
        <v>30.05</v>
      </c>
      <c r="G2979">
        <v>53.5984567746628</v>
      </c>
      <c r="H2979">
        <v>-23.492939890615599</v>
      </c>
      <c r="I2979">
        <v>1.6699768816368501</v>
      </c>
      <c r="J2979">
        <v>-16.429201117009899</v>
      </c>
      <c r="K2979">
        <v>32.467884186881001</v>
      </c>
      <c r="L2979">
        <v>29.520835041643</v>
      </c>
      <c r="M2979">
        <v>33.664559659230697</v>
      </c>
      <c r="N2979">
        <v>0.81177763454040097</v>
      </c>
      <c r="O2979">
        <v>33.1114808652246</v>
      </c>
      <c r="P2979">
        <v>86.183395291201904</v>
      </c>
      <c r="Q2979">
        <v>4.4282515214432001E-2</v>
      </c>
    </row>
    <row r="2980" spans="1:17" hidden="1" x14ac:dyDescent="0.3">
      <c r="A2980" t="s">
        <v>6123</v>
      </c>
      <c r="B2980" t="s">
        <v>6124</v>
      </c>
      <c r="C2980" t="str">
        <f>IFERROR(VLOOKUP(Table1[[#This Row],[Ticker]],[1]!Table1[[Symbol]:[Industry]],2,FALSE),"-")</f>
        <v>-</v>
      </c>
      <c r="D2980" t="s">
        <v>998</v>
      </c>
      <c r="E2980">
        <v>81.325999999999993</v>
      </c>
      <c r="F2980">
        <v>219.8</v>
      </c>
      <c r="G2980">
        <v>-34.974085191763997</v>
      </c>
      <c r="H2980">
        <v>-4.9722478960430596</v>
      </c>
      <c r="I2980">
        <v>-25.415975279079898</v>
      </c>
      <c r="J2980">
        <v>-4.4568725151872304</v>
      </c>
      <c r="K2980">
        <v>221.403834427383</v>
      </c>
      <c r="L2980">
        <v>234.733630050361</v>
      </c>
      <c r="M2980">
        <v>50.083969218316803</v>
      </c>
      <c r="N2980">
        <v>2.3703889143542098</v>
      </c>
      <c r="O2980">
        <v>38.284804367606903</v>
      </c>
      <c r="P2980">
        <v>5.1171688187470199</v>
      </c>
      <c r="Q2980">
        <v>-2.1255087431865001E-2</v>
      </c>
    </row>
    <row r="2981" spans="1:17" hidden="1" x14ac:dyDescent="0.3">
      <c r="A2981" t="s">
        <v>6125</v>
      </c>
      <c r="B2981" t="s">
        <v>6126</v>
      </c>
      <c r="C2981" t="str">
        <f>IFERROR(VLOOKUP(Table1[[#This Row],[Ticker]],[1]!Table1[[Symbol]:[Industry]],2,FALSE),"-")</f>
        <v>-</v>
      </c>
      <c r="D2981" t="s">
        <v>154</v>
      </c>
      <c r="E2981">
        <v>81.257328000000001</v>
      </c>
      <c r="F2981">
        <v>66.599999999999994</v>
      </c>
      <c r="G2981">
        <v>-22.819100768087999</v>
      </c>
      <c r="H2981">
        <v>-19.662335797962999</v>
      </c>
      <c r="I2981">
        <v>-20.248086433074501</v>
      </c>
      <c r="J2981">
        <v>-6.4536979120126201</v>
      </c>
      <c r="K2981">
        <v>74.684633258424896</v>
      </c>
      <c r="L2981">
        <v>75.982869197054399</v>
      </c>
      <c r="M2981">
        <v>34.0987208930826</v>
      </c>
      <c r="N2981">
        <v>0.91188486536675895</v>
      </c>
      <c r="O2981">
        <v>77.177177177177199</v>
      </c>
      <c r="P2981">
        <v>20.761559383499499</v>
      </c>
    </row>
    <row r="2982" spans="1:17" hidden="1" x14ac:dyDescent="0.3">
      <c r="A2982" t="s">
        <v>6127</v>
      </c>
      <c r="B2982" t="s">
        <v>6128</v>
      </c>
      <c r="C2982" t="str">
        <f>IFERROR(VLOOKUP(Table1[[#This Row],[Ticker]],[1]!Table1[[Symbol]:[Industry]],2,FALSE),"-")</f>
        <v>-</v>
      </c>
      <c r="E2982">
        <v>81.208497750000006</v>
      </c>
      <c r="F2982">
        <v>541.95000000000005</v>
      </c>
      <c r="G2982">
        <v>41.463043418787301</v>
      </c>
      <c r="H2982">
        <v>9.2882096696470704</v>
      </c>
      <c r="I2982">
        <v>-8.0608515881607605</v>
      </c>
      <c r="J2982">
        <v>4.2259030055453497</v>
      </c>
      <c r="K2982">
        <v>484.070120553756</v>
      </c>
      <c r="L2982">
        <v>468.02593444261601</v>
      </c>
      <c r="M2982">
        <v>81.254696065231599</v>
      </c>
      <c r="N2982">
        <v>1.4301308411214899</v>
      </c>
      <c r="O2982">
        <v>20.841406033766901</v>
      </c>
      <c r="P2982">
        <v>95.438153624233607</v>
      </c>
      <c r="Q2982">
        <v>8.1371751200487993E-2</v>
      </c>
    </row>
    <row r="2983" spans="1:17" hidden="1" x14ac:dyDescent="0.3">
      <c r="A2983" t="s">
        <v>6129</v>
      </c>
      <c r="B2983" t="s">
        <v>6130</v>
      </c>
      <c r="C2983" t="str">
        <f>IFERROR(VLOOKUP(Table1[[#This Row],[Ticker]],[1]!Table1[[Symbol]:[Industry]],2,FALSE),"-")</f>
        <v>-</v>
      </c>
      <c r="E2983">
        <v>81.129390000000001</v>
      </c>
      <c r="F2983">
        <v>154.65</v>
      </c>
      <c r="G2983">
        <v>-39.6753960531872</v>
      </c>
      <c r="H2983">
        <v>6.9075281250373202</v>
      </c>
      <c r="I2983">
        <v>-11.744901719698699</v>
      </c>
      <c r="J2983">
        <v>4.6879720523720199</v>
      </c>
      <c r="K2983">
        <v>142.01800466585999</v>
      </c>
      <c r="L2983">
        <v>146.448250125302</v>
      </c>
      <c r="M2983">
        <v>80.702683203434006</v>
      </c>
      <c r="N2983">
        <v>0.897826086956521</v>
      </c>
      <c r="O2983">
        <v>30.617523440025799</v>
      </c>
      <c r="P2983">
        <v>47.285714285714199</v>
      </c>
    </row>
    <row r="2984" spans="1:17" hidden="1" x14ac:dyDescent="0.3">
      <c r="A2984" t="s">
        <v>6131</v>
      </c>
      <c r="B2984" t="s">
        <v>6132</v>
      </c>
      <c r="C2984" t="str">
        <f>IFERROR(VLOOKUP(Table1[[#This Row],[Ticker]],[1]!Table1[[Symbol]:[Industry]],2,FALSE),"-")</f>
        <v>-</v>
      </c>
      <c r="D2984" t="s">
        <v>391</v>
      </c>
      <c r="E2984">
        <v>80.979302289999893</v>
      </c>
      <c r="F2984">
        <v>75.23</v>
      </c>
      <c r="G2984">
        <v>78.596658377002399</v>
      </c>
      <c r="H2984">
        <v>-2.66958331924054</v>
      </c>
      <c r="I2984">
        <v>-5.9647484790961203</v>
      </c>
      <c r="J2984">
        <v>-9.4600411622583103</v>
      </c>
      <c r="K2984">
        <v>71.464314628957496</v>
      </c>
      <c r="L2984">
        <v>66.346415426203905</v>
      </c>
      <c r="M2984">
        <v>58.671025035451997</v>
      </c>
      <c r="N2984">
        <v>2.0465361619855198</v>
      </c>
      <c r="O2984">
        <v>30.267180646018801</v>
      </c>
      <c r="P2984">
        <v>114.88146243930299</v>
      </c>
      <c r="Q2984">
        <v>7.3607528566502003E-2</v>
      </c>
    </row>
    <row r="2985" spans="1:17" hidden="1" x14ac:dyDescent="0.3">
      <c r="A2985" t="s">
        <v>6133</v>
      </c>
      <c r="B2985" t="s">
        <v>6134</v>
      </c>
      <c r="C2985" t="str">
        <f>IFERROR(VLOOKUP(Table1[[#This Row],[Ticker]],[1]!Table1[[Symbol]:[Industry]],2,FALSE),"-")</f>
        <v>-</v>
      </c>
      <c r="D2985" t="s">
        <v>6135</v>
      </c>
      <c r="E2985">
        <v>80.890002600000003</v>
      </c>
      <c r="F2985">
        <v>104.95</v>
      </c>
      <c r="G2985">
        <v>-55.1628607019681</v>
      </c>
      <c r="H2985">
        <v>-12.6236756608248</v>
      </c>
      <c r="I2985">
        <v>-33.192286139388699</v>
      </c>
      <c r="J2985">
        <v>-5.2434729086841703</v>
      </c>
      <c r="K2985">
        <v>118.511538363132</v>
      </c>
      <c r="M2985">
        <v>41.2559937840809</v>
      </c>
      <c r="N2985">
        <v>0.51132644272179095</v>
      </c>
      <c r="O2985">
        <v>100.095283468318</v>
      </c>
      <c r="P2985">
        <v>16.417082640044299</v>
      </c>
    </row>
    <row r="2986" spans="1:17" hidden="1" x14ac:dyDescent="0.3">
      <c r="A2986" t="s">
        <v>6136</v>
      </c>
      <c r="B2986" t="s">
        <v>6137</v>
      </c>
      <c r="C2986" t="str">
        <f>IFERROR(VLOOKUP(Table1[[#This Row],[Ticker]],[1]!Table1[[Symbol]:[Industry]],2,FALSE),"-")</f>
        <v>-</v>
      </c>
      <c r="D2986" t="s">
        <v>109</v>
      </c>
      <c r="E2986">
        <v>80.837999999999994</v>
      </c>
      <c r="F2986">
        <v>2020.95</v>
      </c>
      <c r="G2986">
        <v>143.98475014960101</v>
      </c>
      <c r="H2986">
        <v>-3.0662282400234</v>
      </c>
      <c r="I2986">
        <v>48.456955187783002</v>
      </c>
      <c r="J2986">
        <v>-6.9178509131357204</v>
      </c>
      <c r="K2986">
        <v>1810.7332036820601</v>
      </c>
      <c r="L2986">
        <v>1479.3427346518399</v>
      </c>
      <c r="M2986">
        <v>68.194446650403094</v>
      </c>
      <c r="N2986">
        <v>0.90989465448347095</v>
      </c>
      <c r="O2986">
        <v>22.417674855884499</v>
      </c>
      <c r="P2986">
        <v>223.067700423627</v>
      </c>
      <c r="Q2986">
        <v>8.6115317614624001E-2</v>
      </c>
    </row>
    <row r="2987" spans="1:17" hidden="1" x14ac:dyDescent="0.3">
      <c r="A2987" t="s">
        <v>6138</v>
      </c>
      <c r="B2987" t="s">
        <v>6139</v>
      </c>
      <c r="C2987" t="str">
        <f>IFERROR(VLOOKUP(Table1[[#This Row],[Ticker]],[1]!Table1[[Symbol]:[Industry]],2,FALSE),"-")</f>
        <v>-</v>
      </c>
      <c r="D2987" t="s">
        <v>207</v>
      </c>
      <c r="E2987">
        <v>80.744801440000003</v>
      </c>
      <c r="F2987">
        <v>52.16</v>
      </c>
      <c r="G2987">
        <v>-11.837383529471801</v>
      </c>
      <c r="H2987">
        <v>6.2661466880961996</v>
      </c>
      <c r="I2987">
        <v>-26.389565532752901</v>
      </c>
      <c r="J2987">
        <v>-5.9964393597789201</v>
      </c>
      <c r="K2987">
        <v>51.612211784596703</v>
      </c>
      <c r="L2987">
        <v>54.344272768967997</v>
      </c>
      <c r="M2987">
        <v>48.350407499088398</v>
      </c>
      <c r="N2987">
        <v>0.91597765594480196</v>
      </c>
      <c r="O2987">
        <v>36.004601226993799</v>
      </c>
      <c r="P2987">
        <v>23.719165085389001</v>
      </c>
      <c r="Q2987">
        <v>-4.3278445252496002E-2</v>
      </c>
    </row>
    <row r="2988" spans="1:17" hidden="1" x14ac:dyDescent="0.3">
      <c r="A2988" t="s">
        <v>6140</v>
      </c>
      <c r="B2988" t="s">
        <v>6141</v>
      </c>
      <c r="C2988" t="str">
        <f>IFERROR(VLOOKUP(Table1[[#This Row],[Ticker]],[1]!Table1[[Symbol]:[Industry]],2,FALSE),"-")</f>
        <v>-</v>
      </c>
      <c r="D2988" t="s">
        <v>1258</v>
      </c>
      <c r="E2988">
        <v>80.590091760000007</v>
      </c>
      <c r="F2988">
        <v>78.48</v>
      </c>
      <c r="G2988">
        <v>-9.2930438955775401</v>
      </c>
      <c r="H2988">
        <v>-6.2027673765625302</v>
      </c>
      <c r="I2988">
        <v>-0.16252043503832</v>
      </c>
      <c r="J2988">
        <v>-10.9862199790277</v>
      </c>
      <c r="K2988">
        <v>75.736895013168805</v>
      </c>
      <c r="L2988">
        <v>75.546715890791006</v>
      </c>
      <c r="M2988">
        <v>58.289193325997097</v>
      </c>
      <c r="N2988">
        <v>3.9213547042560899</v>
      </c>
      <c r="O2988">
        <v>25.254841997961201</v>
      </c>
      <c r="P2988">
        <v>30.257261410788299</v>
      </c>
      <c r="Q2988">
        <v>1.2809425823421001E-2</v>
      </c>
    </row>
    <row r="2989" spans="1:17" hidden="1" x14ac:dyDescent="0.3">
      <c r="A2989" t="s">
        <v>6142</v>
      </c>
      <c r="B2989" t="s">
        <v>6143</v>
      </c>
      <c r="C2989" t="str">
        <f>IFERROR(VLOOKUP(Table1[[#This Row],[Ticker]],[1]!Table1[[Symbol]:[Industry]],2,FALSE),"-")</f>
        <v>-</v>
      </c>
      <c r="E2989">
        <v>80.585273999999998</v>
      </c>
      <c r="F2989">
        <v>35.35</v>
      </c>
      <c r="G2989">
        <v>173.78242854372101</v>
      </c>
      <c r="H2989">
        <v>30.0134515969227</v>
      </c>
      <c r="I2989">
        <v>105.30069405473</v>
      </c>
      <c r="J2989">
        <v>-3.1766291594395502</v>
      </c>
      <c r="K2989">
        <v>30.278199611168901</v>
      </c>
      <c r="L2989">
        <v>23.042718324618701</v>
      </c>
      <c r="M2989">
        <v>64.371144011985606</v>
      </c>
      <c r="N2989">
        <v>0.95642002140117899</v>
      </c>
      <c r="O2989">
        <v>7.6944837340876902</v>
      </c>
      <c r="P2989">
        <v>253.5</v>
      </c>
      <c r="Q2989">
        <v>0.130077558051436</v>
      </c>
    </row>
    <row r="2990" spans="1:17" hidden="1" x14ac:dyDescent="0.3">
      <c r="A2990" t="s">
        <v>6144</v>
      </c>
      <c r="B2990" t="s">
        <v>6145</v>
      </c>
      <c r="C2990" t="str">
        <f>IFERROR(VLOOKUP(Table1[[#This Row],[Ticker]],[1]!Table1[[Symbol]:[Industry]],2,FALSE),"-")</f>
        <v>-</v>
      </c>
      <c r="D2990" t="s">
        <v>169</v>
      </c>
      <c r="E2990">
        <v>80.482376700000003</v>
      </c>
      <c r="F2990">
        <v>49.5</v>
      </c>
      <c r="G2990">
        <v>-2.96191290711984</v>
      </c>
      <c r="H2990">
        <v>12.8129374893206</v>
      </c>
      <c r="I2990">
        <v>29.582422041501701</v>
      </c>
      <c r="J2990">
        <v>-12.9787944371091</v>
      </c>
      <c r="K2990">
        <v>48.122549440057497</v>
      </c>
      <c r="L2990">
        <v>45.683095019065497</v>
      </c>
      <c r="M2990">
        <v>51.263861028097601</v>
      </c>
      <c r="N2990">
        <v>2.00025706940874</v>
      </c>
      <c r="O2990">
        <v>39.999999999999901</v>
      </c>
      <c r="P2990">
        <v>47.540983606557297</v>
      </c>
      <c r="Q2990">
        <v>-1.3588203857209E-2</v>
      </c>
    </row>
    <row r="2991" spans="1:17" hidden="1" x14ac:dyDescent="0.3">
      <c r="A2991" t="s">
        <v>6146</v>
      </c>
      <c r="B2991" t="s">
        <v>6147</v>
      </c>
      <c r="C2991" t="str">
        <f>IFERROR(VLOOKUP(Table1[[#This Row],[Ticker]],[1]!Table1[[Symbol]:[Industry]],2,FALSE),"-")</f>
        <v>-</v>
      </c>
      <c r="E2991">
        <v>80.431848000000002</v>
      </c>
      <c r="F2991">
        <v>36.54</v>
      </c>
      <c r="G2991">
        <v>431.30517689474999</v>
      </c>
      <c r="H2991">
        <v>112.73195643621</v>
      </c>
      <c r="I2991">
        <v>729.75191356692505</v>
      </c>
      <c r="J2991">
        <v>6.6500276307372896</v>
      </c>
      <c r="K2991">
        <v>19.3968382649288</v>
      </c>
      <c r="L2991">
        <v>10.1503052971751</v>
      </c>
      <c r="M2991">
        <v>91.284139206155203</v>
      </c>
      <c r="N2991">
        <v>0.97684130599848096</v>
      </c>
      <c r="O2991">
        <v>0</v>
      </c>
      <c r="P2991">
        <v>953.02593659942295</v>
      </c>
    </row>
    <row r="2992" spans="1:17" hidden="1" x14ac:dyDescent="0.3">
      <c r="A2992" t="s">
        <v>6148</v>
      </c>
      <c r="B2992" t="s">
        <v>6149</v>
      </c>
      <c r="C2992" t="str">
        <f>IFERROR(VLOOKUP(Table1[[#This Row],[Ticker]],[1]!Table1[[Symbol]:[Industry]],2,FALSE),"-")</f>
        <v>-</v>
      </c>
      <c r="E2992">
        <v>80.231814830999994</v>
      </c>
      <c r="F2992">
        <v>47.37</v>
      </c>
      <c r="G2992">
        <v>-29.626786235349002</v>
      </c>
      <c r="H2992">
        <v>27.577178712358201</v>
      </c>
      <c r="I2992">
        <v>-13.0987837259375</v>
      </c>
      <c r="J2992">
        <v>12.1725439516392</v>
      </c>
      <c r="K2992">
        <v>40.454888865544099</v>
      </c>
      <c r="L2992">
        <v>41.615591022710298</v>
      </c>
      <c r="M2992">
        <v>76.679162365792706</v>
      </c>
      <c r="N2992">
        <v>1.89613842155848</v>
      </c>
      <c r="O2992">
        <v>29.4067975511927</v>
      </c>
      <c r="P2992">
        <v>52.462182169295097</v>
      </c>
      <c r="Q2992">
        <v>-1.410269147571E-2</v>
      </c>
    </row>
    <row r="2993" spans="1:17" hidden="1" x14ac:dyDescent="0.3">
      <c r="A2993" t="s">
        <v>6150</v>
      </c>
      <c r="B2993" t="s">
        <v>6151</v>
      </c>
      <c r="C2993" t="str">
        <f>IFERROR(VLOOKUP(Table1[[#This Row],[Ticker]],[1]!Table1[[Symbol]:[Industry]],2,FALSE),"-")</f>
        <v>-</v>
      </c>
      <c r="D2993" t="s">
        <v>866</v>
      </c>
      <c r="E2993">
        <v>80.225451083999999</v>
      </c>
      <c r="F2993">
        <v>6.62</v>
      </c>
      <c r="G2993">
        <v>-17.135930921791498</v>
      </c>
      <c r="H2993">
        <v>-11.664629458142899</v>
      </c>
      <c r="I2993">
        <v>-21.9814197664078</v>
      </c>
      <c r="J2993">
        <v>-6.2259546407910999</v>
      </c>
      <c r="K2993">
        <v>7.0661512946640403</v>
      </c>
      <c r="L2993">
        <v>8.2794301728393602</v>
      </c>
      <c r="M2993">
        <v>29.2816392745905</v>
      </c>
      <c r="N2993">
        <v>1.08331329996295</v>
      </c>
      <c r="O2993">
        <v>86.555891238670696</v>
      </c>
      <c r="P2993">
        <v>43.913043478260803</v>
      </c>
      <c r="Q2993">
        <v>-0.13490484015033</v>
      </c>
    </row>
    <row r="2994" spans="1:17" hidden="1" x14ac:dyDescent="0.3">
      <c r="A2994" t="s">
        <v>6152</v>
      </c>
      <c r="B2994" t="s">
        <v>6153</v>
      </c>
      <c r="C2994" t="str">
        <f>IFERROR(VLOOKUP(Table1[[#This Row],[Ticker]],[1]!Table1[[Symbol]:[Industry]],2,FALSE),"-")</f>
        <v>-</v>
      </c>
      <c r="D2994" t="s">
        <v>953</v>
      </c>
      <c r="E2994">
        <v>80.041047059999997</v>
      </c>
      <c r="F2994">
        <v>63.55</v>
      </c>
      <c r="G2994">
        <v>-0.215470214958216</v>
      </c>
      <c r="H2994">
        <v>-4.4403875616324902</v>
      </c>
      <c r="I2994">
        <v>-24.658860843848899</v>
      </c>
      <c r="J2994">
        <v>-3.51871970157532</v>
      </c>
      <c r="K2994">
        <v>63.745229363237499</v>
      </c>
      <c r="L2994">
        <v>62.022660442667302</v>
      </c>
      <c r="M2994">
        <v>43.966768152069797</v>
      </c>
      <c r="N2994">
        <v>0.37700066054252401</v>
      </c>
      <c r="O2994">
        <v>53.265145554681297</v>
      </c>
      <c r="P2994">
        <v>42.808988764044898</v>
      </c>
      <c r="Q2994">
        <v>1.8180128521260001E-2</v>
      </c>
    </row>
    <row r="2995" spans="1:17" hidden="1" x14ac:dyDescent="0.3">
      <c r="A2995" t="s">
        <v>6154</v>
      </c>
      <c r="B2995" t="s">
        <v>6155</v>
      </c>
      <c r="C2995" t="str">
        <f>IFERROR(VLOOKUP(Table1[[#This Row],[Ticker]],[1]!Table1[[Symbol]:[Industry]],2,FALSE),"-")</f>
        <v>-</v>
      </c>
      <c r="E2995">
        <v>79.953609999999998</v>
      </c>
      <c r="F2995">
        <v>107</v>
      </c>
      <c r="G2995">
        <v>7.1925814749026102</v>
      </c>
      <c r="H2995">
        <v>5.6853966242775202</v>
      </c>
      <c r="I2995">
        <v>6.0562613930124503</v>
      </c>
      <c r="J2995">
        <v>3.8320163737016499</v>
      </c>
      <c r="K2995">
        <v>99.178859707009906</v>
      </c>
      <c r="L2995">
        <v>92.036190900465499</v>
      </c>
      <c r="M2995">
        <v>63.263938290778697</v>
      </c>
      <c r="N2995">
        <v>3.55616543095458</v>
      </c>
      <c r="O2995">
        <v>34.5794392523364</v>
      </c>
      <c r="P2995">
        <v>53.956834532374003</v>
      </c>
      <c r="Q2995">
        <v>0.115397275434933</v>
      </c>
    </row>
    <row r="2996" spans="1:17" hidden="1" x14ac:dyDescent="0.3">
      <c r="A2996" t="s">
        <v>6156</v>
      </c>
      <c r="B2996" t="s">
        <v>6157</v>
      </c>
      <c r="C2996" t="str">
        <f>IFERROR(VLOOKUP(Table1[[#This Row],[Ticker]],[1]!Table1[[Symbol]:[Industry]],2,FALSE),"-")</f>
        <v>-</v>
      </c>
      <c r="D2996" t="s">
        <v>4587</v>
      </c>
      <c r="E2996">
        <v>79.951999999999998</v>
      </c>
      <c r="F2996">
        <v>190</v>
      </c>
      <c r="G2996">
        <v>28.102736135057199</v>
      </c>
      <c r="H2996">
        <v>39.832776027401898</v>
      </c>
      <c r="I2996">
        <v>28.4380449537868</v>
      </c>
      <c r="J2996">
        <v>21.582016373701599</v>
      </c>
      <c r="K2996">
        <v>153.40685386337501</v>
      </c>
      <c r="M2996">
        <v>64.003012015811805</v>
      </c>
      <c r="N2996">
        <v>1.24358440837841</v>
      </c>
      <c r="O2996">
        <v>14.2105263157894</v>
      </c>
      <c r="P2996">
        <v>91.919191919191903</v>
      </c>
    </row>
    <row r="2997" spans="1:17" hidden="1" x14ac:dyDescent="0.3">
      <c r="A2997" t="s">
        <v>6158</v>
      </c>
      <c r="B2997" t="s">
        <v>6159</v>
      </c>
      <c r="C2997" t="str">
        <f>IFERROR(VLOOKUP(Table1[[#This Row],[Ticker]],[1]!Table1[[Symbol]:[Industry]],2,FALSE),"-")</f>
        <v>-</v>
      </c>
      <c r="D2997" t="s">
        <v>613</v>
      </c>
      <c r="E2997">
        <v>79.712036991999994</v>
      </c>
      <c r="F2997">
        <v>92.24</v>
      </c>
      <c r="G2997">
        <v>-1.5709686605987401</v>
      </c>
      <c r="H2997">
        <v>-6.2005591703160698</v>
      </c>
      <c r="I2997">
        <v>-14.958830234727399</v>
      </c>
      <c r="J2997">
        <v>-0.67087948467448699</v>
      </c>
      <c r="K2997">
        <v>93.399384732799703</v>
      </c>
      <c r="L2997">
        <v>90.831730305464802</v>
      </c>
      <c r="M2997">
        <v>48.296311104868302</v>
      </c>
      <c r="N2997">
        <v>0.438804386368015</v>
      </c>
      <c r="O2997">
        <v>29.390719861231499</v>
      </c>
      <c r="P2997">
        <v>35.249266862170003</v>
      </c>
      <c r="Q2997">
        <v>6.252639737917E-3</v>
      </c>
    </row>
    <row r="2998" spans="1:17" hidden="1" x14ac:dyDescent="0.3">
      <c r="A2998" t="s">
        <v>6160</v>
      </c>
      <c r="B2998" t="s">
        <v>6161</v>
      </c>
      <c r="C2998" t="str">
        <f>IFERROR(VLOOKUP(Table1[[#This Row],[Ticker]],[1]!Table1[[Symbol]:[Industry]],2,FALSE),"-")</f>
        <v>-</v>
      </c>
      <c r="D2998" t="s">
        <v>230</v>
      </c>
      <c r="E2998">
        <v>79.572063999999997</v>
      </c>
      <c r="F2998">
        <v>228.8</v>
      </c>
      <c r="G2998">
        <v>-0.496812464491316</v>
      </c>
      <c r="H2998">
        <v>10.789003229069399</v>
      </c>
      <c r="I2998">
        <v>14.032196022112901</v>
      </c>
      <c r="J2998">
        <v>7.8084869619369401</v>
      </c>
      <c r="K2998">
        <v>211.316397793536</v>
      </c>
      <c r="L2998">
        <v>194.67498167186</v>
      </c>
      <c r="M2998">
        <v>66.508282828391799</v>
      </c>
      <c r="N2998">
        <v>1.5389248497072301</v>
      </c>
      <c r="O2998">
        <v>17.045454545454501</v>
      </c>
      <c r="P2998">
        <v>56.017729287419002</v>
      </c>
      <c r="Q2998">
        <v>9.1601213280789004E-2</v>
      </c>
    </row>
    <row r="2999" spans="1:17" hidden="1" x14ac:dyDescent="0.3">
      <c r="A2999" t="s">
        <v>6162</v>
      </c>
      <c r="B2999" t="s">
        <v>6163</v>
      </c>
      <c r="C2999" t="str">
        <f>IFERROR(VLOOKUP(Table1[[#This Row],[Ticker]],[1]!Table1[[Symbol]:[Industry]],2,FALSE),"-")</f>
        <v>-</v>
      </c>
      <c r="E2999">
        <v>79.530259200000003</v>
      </c>
      <c r="F2999">
        <v>96</v>
      </c>
      <c r="G2999">
        <v>3.8950886090240902</v>
      </c>
      <c r="H2999">
        <v>3.3829709591757902</v>
      </c>
      <c r="I2999">
        <v>14.4434319459357</v>
      </c>
      <c r="J2999">
        <v>-2.21071866903337</v>
      </c>
      <c r="K2999">
        <v>91.783630152584493</v>
      </c>
      <c r="L2999">
        <v>87.093086370976906</v>
      </c>
      <c r="M2999">
        <v>62.35030210451</v>
      </c>
      <c r="N2999">
        <v>0.85556655217247801</v>
      </c>
      <c r="O2999">
        <v>14.4791666666666</v>
      </c>
      <c r="P2999">
        <v>42.348754448398502</v>
      </c>
      <c r="Q2999">
        <v>1.1185891130707001E-2</v>
      </c>
    </row>
    <row r="3000" spans="1:17" hidden="1" x14ac:dyDescent="0.3">
      <c r="A3000" t="s">
        <v>6164</v>
      </c>
      <c r="B3000" t="s">
        <v>6165</v>
      </c>
      <c r="C3000" t="str">
        <f>IFERROR(VLOOKUP(Table1[[#This Row],[Ticker]],[1]!Table1[[Symbol]:[Industry]],2,FALSE),"-")</f>
        <v>-</v>
      </c>
      <c r="D3000" t="s">
        <v>1152</v>
      </c>
      <c r="E3000">
        <v>79.418328000000002</v>
      </c>
      <c r="F3000">
        <v>67.45</v>
      </c>
      <c r="G3000">
        <v>62.113910146231298</v>
      </c>
      <c r="H3000">
        <v>-14.112885792517501</v>
      </c>
      <c r="I3000">
        <v>-8.8957197914516506</v>
      </c>
      <c r="J3000">
        <v>5.5243240660093402</v>
      </c>
      <c r="K3000">
        <v>69.506627361571901</v>
      </c>
      <c r="L3000">
        <v>66.457991740160793</v>
      </c>
      <c r="M3000">
        <v>55.517328017428802</v>
      </c>
      <c r="N3000">
        <v>0.236585085602665</v>
      </c>
      <c r="O3000">
        <v>46.330615270570704</v>
      </c>
      <c r="P3000">
        <v>117.288590604026</v>
      </c>
    </row>
    <row r="3001" spans="1:17" hidden="1" x14ac:dyDescent="0.3">
      <c r="A3001" t="s">
        <v>6166</v>
      </c>
      <c r="B3001" t="s">
        <v>6167</v>
      </c>
      <c r="C3001" t="str">
        <f>IFERROR(VLOOKUP(Table1[[#This Row],[Ticker]],[1]!Table1[[Symbol]:[Industry]],2,FALSE),"-")</f>
        <v>-</v>
      </c>
      <c r="D3001" t="s">
        <v>414</v>
      </c>
      <c r="E3001">
        <v>79.38</v>
      </c>
      <c r="F3001">
        <v>189</v>
      </c>
      <c r="G3001">
        <v>18.827196859518001</v>
      </c>
      <c r="H3001">
        <v>5.0079573825493204</v>
      </c>
      <c r="I3001">
        <v>2.2519135669254902</v>
      </c>
      <c r="J3001">
        <v>-3.6660125356281599</v>
      </c>
      <c r="K3001">
        <v>180.37377645524501</v>
      </c>
      <c r="L3001">
        <v>168.27565057043699</v>
      </c>
      <c r="M3001">
        <v>59.107533464420797</v>
      </c>
      <c r="N3001">
        <v>0.56634384814121497</v>
      </c>
      <c r="O3001">
        <v>10.4761904761904</v>
      </c>
      <c r="P3001">
        <v>56.133828996282503</v>
      </c>
      <c r="Q3001">
        <v>4.1351214409091001E-2</v>
      </c>
    </row>
    <row r="3002" spans="1:17" hidden="1" x14ac:dyDescent="0.3">
      <c r="A3002" t="s">
        <v>6168</v>
      </c>
      <c r="B3002" t="s">
        <v>6169</v>
      </c>
      <c r="C3002" t="str">
        <f>IFERROR(VLOOKUP(Table1[[#This Row],[Ticker]],[1]!Table1[[Symbol]:[Industry]],2,FALSE),"-")</f>
        <v>-</v>
      </c>
      <c r="D3002" t="s">
        <v>278</v>
      </c>
      <c r="E3002">
        <v>79.371223999999998</v>
      </c>
      <c r="F3002">
        <v>222.4</v>
      </c>
      <c r="G3002">
        <v>160.81821140124899</v>
      </c>
      <c r="H3002">
        <v>31.054282843450601</v>
      </c>
      <c r="I3002">
        <v>212.164206985307</v>
      </c>
      <c r="J3002">
        <v>-11.728332029450501</v>
      </c>
      <c r="K3002">
        <v>172.12631442978</v>
      </c>
      <c r="L3002">
        <v>107.810154780951</v>
      </c>
      <c r="M3002">
        <v>47.947411647792897</v>
      </c>
      <c r="N3002">
        <v>1.8121322112695299</v>
      </c>
      <c r="O3002">
        <v>12.8597122302158</v>
      </c>
      <c r="P3002">
        <v>390.73256840247097</v>
      </c>
      <c r="Q3002">
        <v>0.17681071416371899</v>
      </c>
    </row>
    <row r="3003" spans="1:17" hidden="1" x14ac:dyDescent="0.3">
      <c r="A3003" t="s">
        <v>6170</v>
      </c>
      <c r="B3003" t="s">
        <v>6171</v>
      </c>
      <c r="C3003" t="str">
        <f>IFERROR(VLOOKUP(Table1[[#This Row],[Ticker]],[1]!Table1[[Symbol]:[Industry]],2,FALSE),"-")</f>
        <v>-</v>
      </c>
      <c r="D3003" t="s">
        <v>92</v>
      </c>
      <c r="E3003">
        <v>79.363221344999999</v>
      </c>
      <c r="F3003">
        <v>15.08</v>
      </c>
      <c r="G3003">
        <v>12.4287565901099</v>
      </c>
      <c r="H3003">
        <v>-8.5462386018228997</v>
      </c>
      <c r="I3003">
        <v>-2.5338007187887901</v>
      </c>
      <c r="J3003">
        <v>5.1629772277941699</v>
      </c>
      <c r="K3003">
        <v>15.6156636472572</v>
      </c>
      <c r="L3003">
        <v>16.1188033707712</v>
      </c>
      <c r="M3003">
        <v>61.051633326079099</v>
      </c>
      <c r="N3003">
        <v>0.71114559964207102</v>
      </c>
      <c r="O3003">
        <v>95.291777188328894</v>
      </c>
      <c r="P3003">
        <v>42.264150943396203</v>
      </c>
      <c r="Q3003">
        <v>-1.1427216201533001E-2</v>
      </c>
    </row>
    <row r="3004" spans="1:17" hidden="1" x14ac:dyDescent="0.3">
      <c r="A3004" t="s">
        <v>6172</v>
      </c>
      <c r="B3004" t="s">
        <v>6173</v>
      </c>
      <c r="C3004" t="str">
        <f>IFERROR(VLOOKUP(Table1[[#This Row],[Ticker]],[1]!Table1[[Symbol]:[Industry]],2,FALSE),"-")</f>
        <v>-</v>
      </c>
      <c r="E3004">
        <v>79.274384999999995</v>
      </c>
      <c r="F3004">
        <v>66.87</v>
      </c>
      <c r="G3004">
        <v>-17.825711208024199</v>
      </c>
      <c r="H3004">
        <v>-0.81125267148032898</v>
      </c>
      <c r="I3004">
        <v>-13.3350429548136</v>
      </c>
      <c r="J3004">
        <v>0.40426153089441202</v>
      </c>
      <c r="K3004">
        <v>64.876854937925003</v>
      </c>
      <c r="L3004">
        <v>66.119489477851502</v>
      </c>
      <c r="M3004">
        <v>61.797512188124003</v>
      </c>
      <c r="N3004">
        <v>2.1276496389839998</v>
      </c>
      <c r="O3004">
        <v>73.441004934948396</v>
      </c>
      <c r="P3004">
        <v>20.900379678177501</v>
      </c>
      <c r="Q3004">
        <v>0.15418757987061699</v>
      </c>
    </row>
    <row r="3005" spans="1:17" hidden="1" x14ac:dyDescent="0.3">
      <c r="A3005" t="s">
        <v>6174</v>
      </c>
      <c r="B3005" t="s">
        <v>6175</v>
      </c>
      <c r="C3005" t="str">
        <f>IFERROR(VLOOKUP(Table1[[#This Row],[Ticker]],[1]!Table1[[Symbol]:[Industry]],2,FALSE),"-")</f>
        <v>-</v>
      </c>
      <c r="D3005" t="s">
        <v>568</v>
      </c>
      <c r="E3005">
        <v>78.927721559999995</v>
      </c>
      <c r="F3005">
        <v>47.01</v>
      </c>
      <c r="G3005">
        <v>58.304793630432997</v>
      </c>
      <c r="H3005">
        <v>-14.1879881006367</v>
      </c>
      <c r="I3005">
        <v>13.919900888637001</v>
      </c>
      <c r="J3005">
        <v>5.2605878022730801</v>
      </c>
      <c r="K3005">
        <v>43.348206205163301</v>
      </c>
      <c r="L3005">
        <v>37.344420964832501</v>
      </c>
      <c r="M3005">
        <v>64.605868719095099</v>
      </c>
      <c r="N3005">
        <v>0.60815778731084003</v>
      </c>
      <c r="O3005">
        <v>14.231014677728099</v>
      </c>
      <c r="P3005">
        <v>94.416873449131501</v>
      </c>
      <c r="Q3005">
        <v>7.7081086036905999E-2</v>
      </c>
    </row>
    <row r="3006" spans="1:17" hidden="1" x14ac:dyDescent="0.3">
      <c r="A3006" t="s">
        <v>6176</v>
      </c>
      <c r="B3006" t="s">
        <v>6177</v>
      </c>
      <c r="C3006" t="str">
        <f>IFERROR(VLOOKUP(Table1[[#This Row],[Ticker]],[1]!Table1[[Symbol]:[Industry]],2,FALSE),"-")</f>
        <v>-</v>
      </c>
      <c r="D3006" t="s">
        <v>1489</v>
      </c>
      <c r="E3006">
        <v>78.923894390000001</v>
      </c>
      <c r="F3006">
        <v>18.37</v>
      </c>
      <c r="G3006">
        <v>321.491361962707</v>
      </c>
      <c r="H3006">
        <v>-6.0583158155317403</v>
      </c>
      <c r="I3006">
        <v>337.80069405473</v>
      </c>
      <c r="J3006">
        <v>1.23487038028783</v>
      </c>
      <c r="K3006">
        <v>17.795457482810999</v>
      </c>
      <c r="M3006">
        <v>42.546489413777401</v>
      </c>
      <c r="N3006">
        <v>0.15417077082321101</v>
      </c>
      <c r="O3006">
        <v>16.9297768100163</v>
      </c>
      <c r="P3006">
        <v>348.04878048780398</v>
      </c>
    </row>
    <row r="3007" spans="1:17" hidden="1" x14ac:dyDescent="0.3">
      <c r="A3007" t="s">
        <v>6178</v>
      </c>
      <c r="B3007" t="s">
        <v>6179</v>
      </c>
      <c r="C3007" t="str">
        <f>IFERROR(VLOOKUP(Table1[[#This Row],[Ticker]],[1]!Table1[[Symbol]:[Industry]],2,FALSE),"-")</f>
        <v>-</v>
      </c>
      <c r="D3007" t="s">
        <v>197</v>
      </c>
      <c r="E3007">
        <v>78.8800952</v>
      </c>
      <c r="F3007">
        <v>69.13</v>
      </c>
      <c r="G3007">
        <v>-59.113516086072998</v>
      </c>
      <c r="H3007">
        <v>-11.0273537490941</v>
      </c>
      <c r="I3007">
        <v>-31.3955713195807</v>
      </c>
      <c r="J3007">
        <v>-5.6468568657349598</v>
      </c>
      <c r="K3007">
        <v>73.263589089290605</v>
      </c>
      <c r="L3007">
        <v>80.047492107698801</v>
      </c>
      <c r="M3007">
        <v>35.656195263784603</v>
      </c>
      <c r="N3007">
        <v>0.81537750427727795</v>
      </c>
      <c r="O3007">
        <v>63.170837552437398</v>
      </c>
      <c r="P3007">
        <v>6.0276073619631703</v>
      </c>
      <c r="Q3007">
        <v>8.5749079790961996E-2</v>
      </c>
    </row>
    <row r="3008" spans="1:17" hidden="1" x14ac:dyDescent="0.3">
      <c r="A3008" t="s">
        <v>6180</v>
      </c>
      <c r="B3008" t="s">
        <v>6181</v>
      </c>
      <c r="C3008" t="str">
        <f>IFERROR(VLOOKUP(Table1[[#This Row],[Ticker]],[1]!Table1[[Symbol]:[Industry]],2,FALSE),"-")</f>
        <v>-</v>
      </c>
      <c r="E3008">
        <v>78.8450512</v>
      </c>
      <c r="F3008">
        <v>52.12</v>
      </c>
      <c r="G3008">
        <v>-65.160316392926305</v>
      </c>
      <c r="H3008">
        <v>-6.3046263019508704</v>
      </c>
      <c r="I3008">
        <v>-23.813592237386199</v>
      </c>
      <c r="J3008">
        <v>-2.5453421168643802</v>
      </c>
      <c r="K3008">
        <v>54.122757049651398</v>
      </c>
      <c r="L3008">
        <v>57.752926855301901</v>
      </c>
      <c r="M3008">
        <v>46.953504835027701</v>
      </c>
      <c r="N3008">
        <v>3.3625123481816002</v>
      </c>
      <c r="O3008">
        <v>66.135840368380599</v>
      </c>
      <c r="P3008">
        <v>25.409047160731401</v>
      </c>
      <c r="Q3008">
        <v>4.1213169038562002E-2</v>
      </c>
    </row>
    <row r="3009" spans="1:17" hidden="1" x14ac:dyDescent="0.3">
      <c r="A3009" t="s">
        <v>6182</v>
      </c>
      <c r="B3009" t="s">
        <v>6183</v>
      </c>
      <c r="C3009" t="str">
        <f>IFERROR(VLOOKUP(Table1[[#This Row],[Ticker]],[1]!Table1[[Symbol]:[Industry]],2,FALSE),"-")</f>
        <v>-</v>
      </c>
      <c r="D3009" t="s">
        <v>92</v>
      </c>
      <c r="E3009">
        <v>78.489001849999994</v>
      </c>
      <c r="F3009">
        <v>4.09</v>
      </c>
      <c r="G3009">
        <v>151.67387399190901</v>
      </c>
      <c r="H3009">
        <v>-19.279066077861199</v>
      </c>
      <c r="I3009">
        <v>-16.225097927327301</v>
      </c>
      <c r="J3009">
        <v>-6.3637878221025304</v>
      </c>
      <c r="K3009">
        <v>4.5673338021581502</v>
      </c>
      <c r="L3009">
        <v>4.43843107283727</v>
      </c>
      <c r="M3009">
        <v>26.992290890543099</v>
      </c>
      <c r="N3009">
        <v>0.83974063131005805</v>
      </c>
      <c r="O3009">
        <v>59.657701711491399</v>
      </c>
      <c r="P3009">
        <v>192.142857142857</v>
      </c>
    </row>
    <row r="3010" spans="1:17" hidden="1" x14ac:dyDescent="0.3">
      <c r="A3010" t="s">
        <v>6184</v>
      </c>
      <c r="B3010" t="s">
        <v>6185</v>
      </c>
      <c r="C3010" t="str">
        <f>IFERROR(VLOOKUP(Table1[[#This Row],[Ticker]],[1]!Table1[[Symbol]:[Industry]],2,FALSE),"-")</f>
        <v>-</v>
      </c>
      <c r="D3010" t="s">
        <v>815</v>
      </c>
      <c r="E3010">
        <v>78.376935000000003</v>
      </c>
      <c r="F3010">
        <v>217.75</v>
      </c>
      <c r="G3010">
        <v>-22.301081844083502</v>
      </c>
      <c r="H3010">
        <v>-11.373364323475201</v>
      </c>
      <c r="I3010">
        <v>-9.3678455250365094</v>
      </c>
      <c r="J3010">
        <v>-2.9819371146704299</v>
      </c>
      <c r="K3010">
        <v>212.44695635697499</v>
      </c>
      <c r="L3010">
        <v>208.74128188561099</v>
      </c>
      <c r="M3010">
        <v>48.720778429482799</v>
      </c>
      <c r="N3010">
        <v>0.93403529700712196</v>
      </c>
      <c r="O3010">
        <v>79.977037887485594</v>
      </c>
      <c r="P3010">
        <v>57.789855072463702</v>
      </c>
      <c r="Q3010">
        <v>0.19577629017953099</v>
      </c>
    </row>
    <row r="3011" spans="1:17" hidden="1" x14ac:dyDescent="0.3">
      <c r="A3011" t="s">
        <v>6186</v>
      </c>
      <c r="B3011" t="s">
        <v>6187</v>
      </c>
      <c r="C3011" t="str">
        <f>IFERROR(VLOOKUP(Table1[[#This Row],[Ticker]],[1]!Table1[[Symbol]:[Industry]],2,FALSE),"-")</f>
        <v>-</v>
      </c>
      <c r="D3011" t="s">
        <v>129</v>
      </c>
      <c r="E3011">
        <v>78.312947796000003</v>
      </c>
      <c r="F3011">
        <v>27.54</v>
      </c>
      <c r="G3011">
        <v>-6.8182880903147796</v>
      </c>
      <c r="H3011">
        <v>-25.363176551318901</v>
      </c>
      <c r="I3011">
        <v>-16.923789584548501</v>
      </c>
      <c r="J3011">
        <v>-9.4279367878908502</v>
      </c>
      <c r="K3011">
        <v>30.158480629785402</v>
      </c>
      <c r="L3011">
        <v>30.377668454889498</v>
      </c>
      <c r="M3011">
        <v>31.969566132842299</v>
      </c>
      <c r="N3011">
        <v>1.2899558130675299</v>
      </c>
      <c r="O3011">
        <v>58.641975308641904</v>
      </c>
      <c r="P3011">
        <v>37.700000000000003</v>
      </c>
      <c r="Q3011">
        <v>2.9866858425795E-2</v>
      </c>
    </row>
    <row r="3012" spans="1:17" hidden="1" x14ac:dyDescent="0.3">
      <c r="A3012" t="s">
        <v>6188</v>
      </c>
      <c r="B3012" t="s">
        <v>6189</v>
      </c>
      <c r="C3012" t="str">
        <f>IFERROR(VLOOKUP(Table1[[#This Row],[Ticker]],[1]!Table1[[Symbol]:[Industry]],2,FALSE),"-")</f>
        <v>-</v>
      </c>
      <c r="D3012" t="s">
        <v>613</v>
      </c>
      <c r="E3012">
        <v>78.296868000000003</v>
      </c>
      <c r="F3012">
        <v>2.61</v>
      </c>
      <c r="G3012">
        <v>-78.149381430816007</v>
      </c>
      <c r="H3012">
        <v>-4.9040660778612297</v>
      </c>
      <c r="I3012">
        <v>-42.161129911335301</v>
      </c>
      <c r="J3012">
        <v>-4.0910605493752703</v>
      </c>
      <c r="K3012">
        <v>2.63759755423728</v>
      </c>
      <c r="L3012">
        <v>3.6993949695468298</v>
      </c>
      <c r="M3012">
        <v>54.487490715448203</v>
      </c>
      <c r="N3012">
        <v>0.96749144857818203</v>
      </c>
      <c r="O3012">
        <v>171.39208173690901</v>
      </c>
      <c r="P3012">
        <v>21.395348837209301</v>
      </c>
      <c r="Q3012">
        <v>-6.8117959254850993E-2</v>
      </c>
    </row>
    <row r="3013" spans="1:17" hidden="1" x14ac:dyDescent="0.3">
      <c r="A3013" t="s">
        <v>6190</v>
      </c>
      <c r="B3013" t="s">
        <v>6191</v>
      </c>
      <c r="C3013" t="str">
        <f>IFERROR(VLOOKUP(Table1[[#This Row],[Ticker]],[1]!Table1[[Symbol]:[Industry]],2,FALSE),"-")</f>
        <v>-</v>
      </c>
      <c r="E3013">
        <v>78.224999999999994</v>
      </c>
      <c r="F3013">
        <v>14.9</v>
      </c>
      <c r="G3013">
        <v>-19.673360554082802</v>
      </c>
      <c r="H3013">
        <v>-15.4707720991127</v>
      </c>
      <c r="I3013">
        <v>-9.7760702496624994</v>
      </c>
      <c r="J3013">
        <v>-5.6711683396741304</v>
      </c>
      <c r="K3013">
        <v>16.360815464056099</v>
      </c>
      <c r="L3013">
        <v>15.3954563651263</v>
      </c>
      <c r="M3013">
        <v>32.5437617026992</v>
      </c>
      <c r="N3013">
        <v>1.8107407031174501</v>
      </c>
      <c r="O3013">
        <v>36.241610738254998</v>
      </c>
      <c r="P3013">
        <v>35.454545454545404</v>
      </c>
      <c r="Q3013">
        <v>-7.0881478778759999E-2</v>
      </c>
    </row>
    <row r="3014" spans="1:17" hidden="1" x14ac:dyDescent="0.3">
      <c r="A3014" t="s">
        <v>6192</v>
      </c>
      <c r="B3014" t="s">
        <v>6193</v>
      </c>
      <c r="C3014" t="str">
        <f>IFERROR(VLOOKUP(Table1[[#This Row],[Ticker]],[1]!Table1[[Symbol]:[Industry]],2,FALSE),"-")</f>
        <v>-</v>
      </c>
      <c r="D3014" t="s">
        <v>659</v>
      </c>
      <c r="E3014">
        <v>78.156806504000002</v>
      </c>
      <c r="F3014">
        <v>24.22</v>
      </c>
      <c r="G3014">
        <v>4.3992174498729497</v>
      </c>
      <c r="H3014">
        <v>-9.6874935731531302</v>
      </c>
      <c r="I3014">
        <v>-10.444952178645501</v>
      </c>
      <c r="J3014">
        <v>-5.6794340079777204</v>
      </c>
      <c r="K3014">
        <v>25.375164644497801</v>
      </c>
      <c r="L3014">
        <v>24.571532494688</v>
      </c>
      <c r="M3014">
        <v>31.959349415371999</v>
      </c>
      <c r="N3014">
        <v>0.99475715404021303</v>
      </c>
      <c r="O3014">
        <v>61.5716404682003</v>
      </c>
      <c r="P3014">
        <v>40.123600493218198</v>
      </c>
      <c r="Q3014">
        <v>7.2009289783936004E-2</v>
      </c>
    </row>
    <row r="3015" spans="1:17" hidden="1" x14ac:dyDescent="0.3">
      <c r="A3015" t="s">
        <v>6194</v>
      </c>
      <c r="B3015" t="s">
        <v>6195</v>
      </c>
      <c r="C3015" t="str">
        <f>IFERROR(VLOOKUP(Table1[[#This Row],[Ticker]],[1]!Table1[[Symbol]:[Industry]],2,FALSE),"-")</f>
        <v>-</v>
      </c>
      <c r="D3015" t="s">
        <v>806</v>
      </c>
      <c r="E3015">
        <v>77.949272500000006</v>
      </c>
      <c r="F3015">
        <v>42.65</v>
      </c>
      <c r="G3015">
        <v>-86.302581337744797</v>
      </c>
      <c r="H3015">
        <v>-9.5968035080288399</v>
      </c>
      <c r="I3015">
        <v>-51.863418397482398</v>
      </c>
      <c r="J3015">
        <v>-7.1791194837593597</v>
      </c>
      <c r="K3015">
        <v>46.462486343218501</v>
      </c>
      <c r="M3015">
        <v>36.618888697421703</v>
      </c>
      <c r="N3015">
        <v>0.90500000000000003</v>
      </c>
      <c r="O3015">
        <v>162.60257913247301</v>
      </c>
      <c r="P3015">
        <v>13.430851063829699</v>
      </c>
    </row>
    <row r="3016" spans="1:17" hidden="1" x14ac:dyDescent="0.3">
      <c r="A3016" t="s">
        <v>6196</v>
      </c>
      <c r="B3016" t="s">
        <v>6197</v>
      </c>
      <c r="C3016" t="str">
        <f>IFERROR(VLOOKUP(Table1[[#This Row],[Ticker]],[1]!Table1[[Symbol]:[Industry]],2,FALSE),"-")</f>
        <v>-</v>
      </c>
      <c r="D3016" t="s">
        <v>414</v>
      </c>
      <c r="E3016">
        <v>77.941156800000002</v>
      </c>
      <c r="F3016">
        <v>52</v>
      </c>
      <c r="G3016">
        <v>-3.4804954481742998</v>
      </c>
      <c r="H3016">
        <v>-7.8060993495802702</v>
      </c>
      <c r="I3016">
        <v>1.7002451062150401</v>
      </c>
      <c r="J3016">
        <v>-4.8000503547506099</v>
      </c>
      <c r="K3016">
        <v>54.079902726098403</v>
      </c>
      <c r="L3016">
        <v>50.510749731931298</v>
      </c>
      <c r="M3016">
        <v>34.333013266256998</v>
      </c>
      <c r="N3016">
        <v>0.27887983367846297</v>
      </c>
      <c r="O3016">
        <v>60</v>
      </c>
      <c r="P3016">
        <v>32.822477650063803</v>
      </c>
      <c r="Q3016">
        <v>-2.1189067675207E-2</v>
      </c>
    </row>
    <row r="3017" spans="1:17" hidden="1" x14ac:dyDescent="0.3">
      <c r="A3017" t="s">
        <v>6198</v>
      </c>
      <c r="B3017" t="s">
        <v>6199</v>
      </c>
      <c r="C3017" t="str">
        <f>IFERROR(VLOOKUP(Table1[[#This Row],[Ticker]],[1]!Table1[[Symbol]:[Industry]],2,FALSE),"-")</f>
        <v>-</v>
      </c>
      <c r="D3017" t="s">
        <v>535</v>
      </c>
      <c r="E3017">
        <v>77.939400000000006</v>
      </c>
      <c r="F3017">
        <v>5.39</v>
      </c>
      <c r="G3017">
        <v>585.94517322277704</v>
      </c>
      <c r="H3017">
        <v>-38.439175036698998</v>
      </c>
      <c r="I3017">
        <v>98.233379319519003</v>
      </c>
      <c r="J3017">
        <v>-11.4241819734057</v>
      </c>
      <c r="K3017">
        <v>5.7038164147761998</v>
      </c>
      <c r="L3017">
        <v>3.8315727241742499</v>
      </c>
      <c r="M3017">
        <v>10.0841068322931</v>
      </c>
      <c r="N3017">
        <v>1.26148136284207</v>
      </c>
      <c r="O3017">
        <v>53.246753246753201</v>
      </c>
      <c r="P3017">
        <v>668.60990845621598</v>
      </c>
      <c r="Q3017">
        <v>0.15088112061398801</v>
      </c>
    </row>
    <row r="3018" spans="1:17" hidden="1" x14ac:dyDescent="0.3">
      <c r="A3018" t="s">
        <v>6200</v>
      </c>
      <c r="B3018" t="s">
        <v>6201</v>
      </c>
      <c r="C3018" t="str">
        <f>IFERROR(VLOOKUP(Table1[[#This Row],[Ticker]],[1]!Table1[[Symbol]:[Industry]],2,FALSE),"-")</f>
        <v>-</v>
      </c>
      <c r="D3018" t="s">
        <v>1113</v>
      </c>
      <c r="E3018">
        <v>77.743365804999996</v>
      </c>
      <c r="F3018">
        <v>0.85</v>
      </c>
      <c r="G3018">
        <v>46.911969230004601</v>
      </c>
      <c r="H3018">
        <v>12.904153100220899</v>
      </c>
      <c r="I3018">
        <v>26.848687760473801</v>
      </c>
      <c r="J3018">
        <v>0.212968754654039</v>
      </c>
      <c r="K3018">
        <v>0.78323262943537797</v>
      </c>
      <c r="L3018">
        <v>0.72991518504695796</v>
      </c>
      <c r="M3018">
        <v>57.027336880151999</v>
      </c>
      <c r="N3018">
        <v>3.7448696146702098</v>
      </c>
      <c r="O3018">
        <v>41.176470588235297</v>
      </c>
      <c r="P3018">
        <v>112.5</v>
      </c>
      <c r="Q3018">
        <v>1.6910492637764001E-2</v>
      </c>
    </row>
    <row r="3019" spans="1:17" hidden="1" x14ac:dyDescent="0.3">
      <c r="A3019" t="s">
        <v>6202</v>
      </c>
      <c r="B3019" t="s">
        <v>6203</v>
      </c>
      <c r="C3019" t="str">
        <f>IFERROR(VLOOKUP(Table1[[#This Row],[Ticker]],[1]!Table1[[Symbol]:[Industry]],2,FALSE),"-")</f>
        <v>-</v>
      </c>
      <c r="D3019" t="s">
        <v>286</v>
      </c>
      <c r="E3019">
        <v>77.738745374999993</v>
      </c>
      <c r="F3019">
        <v>205.25</v>
      </c>
      <c r="G3019">
        <v>5.3089483236016104</v>
      </c>
      <c r="H3019">
        <v>1.4679791431048399</v>
      </c>
      <c r="I3019">
        <v>17.953037864239601</v>
      </c>
      <c r="J3019">
        <v>1.09966416616861</v>
      </c>
      <c r="K3019">
        <v>198.24161434457201</v>
      </c>
      <c r="L3019">
        <v>181.25978934387999</v>
      </c>
      <c r="M3019">
        <v>58.7592050083258</v>
      </c>
      <c r="N3019">
        <v>0.97587594284719203</v>
      </c>
      <c r="O3019">
        <v>16.394640682095002</v>
      </c>
      <c r="P3019">
        <v>40.4859685147159</v>
      </c>
      <c r="Q3019">
        <v>-3.0960805295286001E-2</v>
      </c>
    </row>
    <row r="3020" spans="1:17" hidden="1" x14ac:dyDescent="0.3">
      <c r="A3020" t="s">
        <v>6204</v>
      </c>
      <c r="B3020" t="s">
        <v>6205</v>
      </c>
      <c r="C3020" t="str">
        <f>IFERROR(VLOOKUP(Table1[[#This Row],[Ticker]],[1]!Table1[[Symbol]:[Industry]],2,FALSE),"-")</f>
        <v>-</v>
      </c>
      <c r="D3020" t="s">
        <v>119</v>
      </c>
      <c r="E3020">
        <v>77.715000000000003</v>
      </c>
      <c r="F3020">
        <v>99</v>
      </c>
      <c r="G3020">
        <v>-23.1091426630284</v>
      </c>
      <c r="H3020">
        <v>-3.88365791459593</v>
      </c>
      <c r="I3020">
        <v>-29.233356482174301</v>
      </c>
      <c r="J3020">
        <v>-6.97567593399065</v>
      </c>
      <c r="K3020">
        <v>97.133666393347895</v>
      </c>
      <c r="L3020">
        <v>99.141847011248004</v>
      </c>
      <c r="M3020">
        <v>58.724439157742999</v>
      </c>
      <c r="N3020">
        <v>1.45246478873239</v>
      </c>
      <c r="O3020">
        <v>44.494949494949402</v>
      </c>
      <c r="P3020">
        <v>32.618888144675097</v>
      </c>
    </row>
    <row r="3021" spans="1:17" hidden="1" x14ac:dyDescent="0.3">
      <c r="A3021" t="s">
        <v>6206</v>
      </c>
      <c r="B3021" t="s">
        <v>6207</v>
      </c>
      <c r="C3021" t="str">
        <f>IFERROR(VLOOKUP(Table1[[#This Row],[Ticker]],[1]!Table1[[Symbol]:[Industry]],2,FALSE),"-")</f>
        <v>-</v>
      </c>
      <c r="D3021" t="s">
        <v>535</v>
      </c>
      <c r="E3021">
        <v>77.565005554999999</v>
      </c>
      <c r="F3021">
        <v>108.67</v>
      </c>
      <c r="G3021">
        <v>100.31105746655101</v>
      </c>
      <c r="H3021">
        <v>3.4808136472246698</v>
      </c>
      <c r="I3021">
        <v>42.808251595094497</v>
      </c>
      <c r="J3021">
        <v>-4.2958318397924504</v>
      </c>
      <c r="K3021">
        <v>98.167226704917098</v>
      </c>
      <c r="L3021">
        <v>82.586702064372702</v>
      </c>
      <c r="M3021">
        <v>61.241492291533298</v>
      </c>
      <c r="N3021">
        <v>1.32227666426409</v>
      </c>
      <c r="O3021">
        <v>10.3340388331646</v>
      </c>
      <c r="P3021">
        <v>136.239130434782</v>
      </c>
      <c r="Q3021">
        <v>0.116943745856862</v>
      </c>
    </row>
    <row r="3022" spans="1:17" hidden="1" x14ac:dyDescent="0.3">
      <c r="A3022" t="s">
        <v>6208</v>
      </c>
      <c r="B3022" t="s">
        <v>6209</v>
      </c>
      <c r="C3022" t="str">
        <f>IFERROR(VLOOKUP(Table1[[#This Row],[Ticker]],[1]!Table1[[Symbol]:[Industry]],2,FALSE),"-")</f>
        <v>-</v>
      </c>
      <c r="D3022" t="s">
        <v>953</v>
      </c>
      <c r="E3022">
        <v>77.223600000000005</v>
      </c>
      <c r="F3022">
        <v>77.52</v>
      </c>
      <c r="G3022">
        <v>76.374518647677405</v>
      </c>
      <c r="H3022">
        <v>-12.2211392485929</v>
      </c>
      <c r="I3022">
        <v>-24.9675583802692</v>
      </c>
      <c r="J3022">
        <v>-4.6070080165422498</v>
      </c>
      <c r="K3022">
        <v>77.101729085971897</v>
      </c>
      <c r="L3022">
        <v>73.203080950638096</v>
      </c>
      <c r="M3022">
        <v>45.368197422328201</v>
      </c>
      <c r="N3022">
        <v>4.7587403157936699E-2</v>
      </c>
      <c r="O3022">
        <v>47.961816305469497</v>
      </c>
      <c r="P3022">
        <v>106.719999999999</v>
      </c>
      <c r="Q3022">
        <v>0.12723346653791301</v>
      </c>
    </row>
    <row r="3023" spans="1:17" hidden="1" x14ac:dyDescent="0.3">
      <c r="A3023" t="s">
        <v>6210</v>
      </c>
      <c r="B3023" t="s">
        <v>6211</v>
      </c>
      <c r="C3023" t="str">
        <f>IFERROR(VLOOKUP(Table1[[#This Row],[Ticker]],[1]!Table1[[Symbol]:[Industry]],2,FALSE),"-")</f>
        <v>-</v>
      </c>
      <c r="D3023" t="s">
        <v>43</v>
      </c>
      <c r="E3023">
        <v>77.126552759999996</v>
      </c>
      <c r="F3023">
        <v>43.8</v>
      </c>
      <c r="G3023">
        <v>-21.647238884378801</v>
      </c>
      <c r="H3023">
        <v>5.9933698195746503</v>
      </c>
      <c r="I3023">
        <v>-22.207885428049298</v>
      </c>
      <c r="J3023">
        <v>-8.2075230571043392</v>
      </c>
      <c r="K3023">
        <v>45.762030274662301</v>
      </c>
      <c r="L3023">
        <v>50.511399203007301</v>
      </c>
      <c r="M3023">
        <v>44.551787433208801</v>
      </c>
      <c r="N3023">
        <v>0.64947829797137402</v>
      </c>
      <c r="O3023">
        <v>44.977168949771702</v>
      </c>
      <c r="P3023">
        <v>18.699186991869901</v>
      </c>
      <c r="Q3023">
        <v>2.341127723659E-3</v>
      </c>
    </row>
    <row r="3024" spans="1:17" hidden="1" x14ac:dyDescent="0.3">
      <c r="A3024" t="s">
        <v>6212</v>
      </c>
      <c r="B3024" t="s">
        <v>6213</v>
      </c>
      <c r="C3024" t="str">
        <f>IFERROR(VLOOKUP(Table1[[#This Row],[Ticker]],[1]!Table1[[Symbol]:[Industry]],2,FALSE),"-")</f>
        <v>-</v>
      </c>
      <c r="D3024" t="s">
        <v>414</v>
      </c>
      <c r="E3024">
        <v>77.068546548</v>
      </c>
      <c r="F3024">
        <v>43.26</v>
      </c>
      <c r="G3024">
        <v>-35.3482620294048</v>
      </c>
      <c r="H3024">
        <v>-6.4356975983939702</v>
      </c>
      <c r="I3024">
        <v>-7.33759175842654</v>
      </c>
      <c r="J3024">
        <v>-2.03254344571143</v>
      </c>
      <c r="K3024">
        <v>45.617357929640498</v>
      </c>
      <c r="L3024">
        <v>45.9017736411407</v>
      </c>
      <c r="M3024">
        <v>38.823012018568598</v>
      </c>
      <c r="N3024">
        <v>0.45478222986613498</v>
      </c>
      <c r="O3024">
        <v>37.553637129110498</v>
      </c>
      <c r="P3024">
        <v>39.422574292091497</v>
      </c>
      <c r="Q3024">
        <v>1.1105710222439001E-2</v>
      </c>
    </row>
    <row r="3025" spans="1:17" hidden="1" x14ac:dyDescent="0.3">
      <c r="A3025" t="s">
        <v>6214</v>
      </c>
      <c r="B3025" t="s">
        <v>6215</v>
      </c>
      <c r="C3025" t="str">
        <f>IFERROR(VLOOKUP(Table1[[#This Row],[Ticker]],[1]!Table1[[Symbol]:[Industry]],2,FALSE),"-")</f>
        <v>-</v>
      </c>
      <c r="D3025" t="s">
        <v>705</v>
      </c>
      <c r="E3025">
        <v>77.053211959999999</v>
      </c>
      <c r="F3025">
        <v>59.58</v>
      </c>
      <c r="G3025">
        <v>31.900028283413199</v>
      </c>
      <c r="H3025">
        <v>0.46351585305106202</v>
      </c>
      <c r="I3025">
        <v>11.5425922259606</v>
      </c>
      <c r="J3025">
        <v>-2.6198664714866302</v>
      </c>
      <c r="K3025">
        <v>56.1530659300388</v>
      </c>
      <c r="L3025">
        <v>50.171605899634102</v>
      </c>
      <c r="M3025">
        <v>51.880968766981397</v>
      </c>
      <c r="N3025">
        <v>0.87148787879518097</v>
      </c>
      <c r="O3025">
        <v>2.55119167505875</v>
      </c>
      <c r="P3025">
        <v>61.244925575101398</v>
      </c>
      <c r="Q3025">
        <v>6.5320406444950005E-2</v>
      </c>
    </row>
    <row r="3026" spans="1:17" hidden="1" x14ac:dyDescent="0.3">
      <c r="A3026" t="s">
        <v>6216</v>
      </c>
      <c r="B3026" t="s">
        <v>6217</v>
      </c>
      <c r="C3026" t="str">
        <f>IFERROR(VLOOKUP(Table1[[#This Row],[Ticker]],[1]!Table1[[Symbol]:[Industry]],2,FALSE),"-")</f>
        <v>-</v>
      </c>
      <c r="D3026" t="s">
        <v>1258</v>
      </c>
      <c r="E3026">
        <v>76.934295000000006</v>
      </c>
      <c r="F3026">
        <v>259.64999999999998</v>
      </c>
      <c r="G3026">
        <v>26.267772763896101</v>
      </c>
      <c r="H3026">
        <v>-0.64750631109739398</v>
      </c>
      <c r="I3026">
        <v>-32.647966887348197</v>
      </c>
      <c r="J3026">
        <v>-7.9966353116916098</v>
      </c>
      <c r="K3026">
        <v>267.95352022228599</v>
      </c>
      <c r="L3026">
        <v>249.47871964147399</v>
      </c>
      <c r="M3026">
        <v>39.335673354847998</v>
      </c>
      <c r="N3026">
        <v>0.43865026443694999</v>
      </c>
      <c r="O3026">
        <v>40.188715578663498</v>
      </c>
      <c r="P3026">
        <v>79.750778816199301</v>
      </c>
      <c r="Q3026">
        <v>5.0481115992874998E-2</v>
      </c>
    </row>
    <row r="3027" spans="1:17" hidden="1" x14ac:dyDescent="0.3">
      <c r="A3027" t="s">
        <v>6218</v>
      </c>
      <c r="B3027" t="s">
        <v>6219</v>
      </c>
      <c r="C3027" t="str">
        <f>IFERROR(VLOOKUP(Table1[[#This Row],[Ticker]],[1]!Table1[[Symbol]:[Industry]],2,FALSE),"-")</f>
        <v>-</v>
      </c>
      <c r="E3027">
        <v>76.816408499999994</v>
      </c>
      <c r="F3027">
        <v>196.95</v>
      </c>
      <c r="G3027">
        <v>89.278197913258694</v>
      </c>
      <c r="H3027">
        <v>2.0980638475913498</v>
      </c>
      <c r="I3027">
        <v>56.6586932279424</v>
      </c>
      <c r="J3027">
        <v>7.9416054147975403</v>
      </c>
      <c r="K3027">
        <v>179.65231749683599</v>
      </c>
      <c r="L3027">
        <v>156.763901344847</v>
      </c>
      <c r="M3027">
        <v>73.634716610527903</v>
      </c>
      <c r="N3027">
        <v>0.94817564900276297</v>
      </c>
      <c r="O3027">
        <v>15.663874079715599</v>
      </c>
      <c r="P3027">
        <v>140.03656307129799</v>
      </c>
      <c r="Q3027">
        <v>0.121126632934909</v>
      </c>
    </row>
    <row r="3028" spans="1:17" hidden="1" x14ac:dyDescent="0.3">
      <c r="A3028" t="s">
        <v>6220</v>
      </c>
      <c r="B3028" t="s">
        <v>6221</v>
      </c>
      <c r="C3028" t="str">
        <f>IFERROR(VLOOKUP(Table1[[#This Row],[Ticker]],[1]!Table1[[Symbol]:[Industry]],2,FALSE),"-")</f>
        <v>-</v>
      </c>
      <c r="D3028" t="s">
        <v>129</v>
      </c>
      <c r="E3028">
        <v>76.638365401000001</v>
      </c>
      <c r="F3028">
        <v>46.93</v>
      </c>
      <c r="G3028">
        <v>63.905243812564898</v>
      </c>
      <c r="H3028">
        <v>18.793850588805402</v>
      </c>
      <c r="I3028">
        <v>31.964034779046699</v>
      </c>
      <c r="J3028">
        <v>-10.7339124039691</v>
      </c>
      <c r="K3028">
        <v>43.190067773352197</v>
      </c>
      <c r="L3028">
        <v>37.028434941491</v>
      </c>
      <c r="M3028">
        <v>48.628897811457698</v>
      </c>
      <c r="N3028">
        <v>2.77536730311712</v>
      </c>
      <c r="O3028">
        <v>20.221606648199401</v>
      </c>
      <c r="P3028">
        <v>112.737987307343</v>
      </c>
      <c r="Q3028">
        <v>4.5914046167186001E-2</v>
      </c>
    </row>
    <row r="3029" spans="1:17" hidden="1" x14ac:dyDescent="0.3">
      <c r="A3029" t="s">
        <v>6222</v>
      </c>
      <c r="B3029" t="s">
        <v>6223</v>
      </c>
      <c r="C3029" t="str">
        <f>IFERROR(VLOOKUP(Table1[[#This Row],[Ticker]],[1]!Table1[[Symbol]:[Industry]],2,FALSE),"-")</f>
        <v>-</v>
      </c>
      <c r="D3029" t="s">
        <v>21</v>
      </c>
      <c r="E3029">
        <v>76.617519999999999</v>
      </c>
      <c r="F3029">
        <v>32.9</v>
      </c>
      <c r="G3029">
        <v>-51.954243921922703</v>
      </c>
      <c r="H3029">
        <v>-13.2839543460176</v>
      </c>
      <c r="I3029">
        <v>-14.885767592494799</v>
      </c>
      <c r="J3029">
        <v>-1.86217322874484</v>
      </c>
      <c r="K3029">
        <v>30.682945930184999</v>
      </c>
      <c r="L3029">
        <v>34.801984405248902</v>
      </c>
      <c r="M3029">
        <v>64.618929231071206</v>
      </c>
      <c r="N3029">
        <v>0.59055118110236204</v>
      </c>
      <c r="O3029">
        <v>67.173252279635193</v>
      </c>
      <c r="P3029">
        <v>28.7671232876712</v>
      </c>
    </row>
    <row r="3030" spans="1:17" hidden="1" x14ac:dyDescent="0.3">
      <c r="A3030" t="s">
        <v>6224</v>
      </c>
      <c r="B3030" t="s">
        <v>6225</v>
      </c>
      <c r="C3030" t="str">
        <f>IFERROR(VLOOKUP(Table1[[#This Row],[Ticker]],[1]!Table1[[Symbol]:[Industry]],2,FALSE),"-")</f>
        <v>-</v>
      </c>
      <c r="E3030">
        <v>76.467095999999998</v>
      </c>
      <c r="F3030">
        <v>68.400000000000006</v>
      </c>
      <c r="G3030">
        <v>-59.221778386689003</v>
      </c>
      <c r="H3030">
        <v>-8.6312012724699496</v>
      </c>
      <c r="I3030">
        <v>-15.3798478755155</v>
      </c>
      <c r="J3030">
        <v>-1.4485591658666801</v>
      </c>
      <c r="K3030">
        <v>70.602345585731001</v>
      </c>
      <c r="L3030">
        <v>72.102650364453396</v>
      </c>
      <c r="M3030">
        <v>49.0841169144798</v>
      </c>
      <c r="N3030">
        <v>1.0751760563380199</v>
      </c>
      <c r="O3030">
        <v>55.2631578947368</v>
      </c>
      <c r="P3030">
        <v>13.905079100749299</v>
      </c>
      <c r="Q3030">
        <v>0.18655442456636601</v>
      </c>
    </row>
    <row r="3031" spans="1:17" hidden="1" x14ac:dyDescent="0.3">
      <c r="A3031" t="s">
        <v>6226</v>
      </c>
      <c r="B3031" t="s">
        <v>6227</v>
      </c>
      <c r="C3031" t="str">
        <f>IFERROR(VLOOKUP(Table1[[#This Row],[Ticker]],[1]!Table1[[Symbol]:[Industry]],2,FALSE),"-")</f>
        <v>-</v>
      </c>
      <c r="D3031" t="s">
        <v>62</v>
      </c>
      <c r="E3031">
        <v>76.336678500000005</v>
      </c>
      <c r="F3031">
        <v>101.37</v>
      </c>
      <c r="G3031">
        <v>-21.938695648469899</v>
      </c>
      <c r="H3031">
        <v>2.9018638412762199</v>
      </c>
      <c r="I3031">
        <v>0.84232452582960704</v>
      </c>
      <c r="J3031">
        <v>-2.6754463128655099</v>
      </c>
      <c r="K3031">
        <v>97.866652093102203</v>
      </c>
      <c r="L3031">
        <v>96.3511187548078</v>
      </c>
      <c r="M3031">
        <v>66.143228619368799</v>
      </c>
      <c r="N3031">
        <v>1.6676156446755499</v>
      </c>
      <c r="O3031">
        <v>12.459307487422301</v>
      </c>
      <c r="P3031">
        <v>23.471376370280101</v>
      </c>
      <c r="Q3031">
        <v>2.6523393305982999E-2</v>
      </c>
    </row>
    <row r="3032" spans="1:17" hidden="1" x14ac:dyDescent="0.3">
      <c r="A3032" t="s">
        <v>6228</v>
      </c>
      <c r="B3032" t="s">
        <v>6229</v>
      </c>
      <c r="C3032" t="str">
        <f>IFERROR(VLOOKUP(Table1[[#This Row],[Ticker]],[1]!Table1[[Symbol]:[Industry]],2,FALSE),"-")</f>
        <v>-</v>
      </c>
      <c r="D3032" t="s">
        <v>184</v>
      </c>
      <c r="E3032">
        <v>76.32917028</v>
      </c>
      <c r="F3032">
        <v>37.46</v>
      </c>
      <c r="G3032">
        <v>2.3926675334224101</v>
      </c>
      <c r="H3032">
        <v>42.982078752611699</v>
      </c>
      <c r="I3032">
        <v>7.4396295581287699</v>
      </c>
      <c r="J3032">
        <v>0.23781347515092699</v>
      </c>
      <c r="K3032">
        <v>28.6418990122412</v>
      </c>
      <c r="L3032">
        <v>29.050988423700101</v>
      </c>
      <c r="M3032">
        <v>77.660390069049299</v>
      </c>
      <c r="N3032">
        <v>1.55271080702581</v>
      </c>
      <c r="O3032">
        <v>12.1195942338494</v>
      </c>
      <c r="P3032">
        <v>82.731707317073102</v>
      </c>
      <c r="Q3032">
        <v>1.8171911784338E-2</v>
      </c>
    </row>
    <row r="3033" spans="1:17" hidden="1" x14ac:dyDescent="0.3">
      <c r="A3033" t="s">
        <v>6230</v>
      </c>
      <c r="B3033" t="s">
        <v>6231</v>
      </c>
      <c r="C3033" t="str">
        <f>IFERROR(VLOOKUP(Table1[[#This Row],[Ticker]],[1]!Table1[[Symbol]:[Industry]],2,FALSE),"-")</f>
        <v>-</v>
      </c>
      <c r="D3033" t="s">
        <v>62</v>
      </c>
      <c r="E3033">
        <v>76.114850399999995</v>
      </c>
      <c r="F3033">
        <v>129</v>
      </c>
      <c r="G3033">
        <v>-10.341202308881099</v>
      </c>
      <c r="H3033">
        <v>-4.5553640243935902</v>
      </c>
      <c r="I3033">
        <v>-20.446485319256201</v>
      </c>
      <c r="J3033">
        <v>-3.9503120297871499</v>
      </c>
      <c r="K3033">
        <v>131.63427903479499</v>
      </c>
      <c r="L3033">
        <v>127.36701639220701</v>
      </c>
      <c r="M3033">
        <v>42.650711777455001</v>
      </c>
      <c r="N3033">
        <v>1.92340297420673</v>
      </c>
      <c r="O3033">
        <v>21.705426356589101</v>
      </c>
      <c r="P3033">
        <v>31.565527791942799</v>
      </c>
      <c r="Q3033">
        <v>-7.2966333585639004E-2</v>
      </c>
    </row>
    <row r="3034" spans="1:17" hidden="1" x14ac:dyDescent="0.3">
      <c r="A3034" t="s">
        <v>6232</v>
      </c>
      <c r="B3034" t="s">
        <v>6233</v>
      </c>
      <c r="C3034" t="str">
        <f>IFERROR(VLOOKUP(Table1[[#This Row],[Ticker]],[1]!Table1[[Symbol]:[Industry]],2,FALSE),"-")</f>
        <v>-</v>
      </c>
      <c r="D3034" t="s">
        <v>542</v>
      </c>
      <c r="E3034">
        <v>75.9553808</v>
      </c>
      <c r="F3034">
        <v>10.72</v>
      </c>
      <c r="G3034">
        <v>-28.925360237301302</v>
      </c>
      <c r="H3034">
        <v>-7.6719232207183703</v>
      </c>
      <c r="I3034">
        <v>-13.1466371577121</v>
      </c>
      <c r="J3034">
        <v>-9.0910605493752499</v>
      </c>
      <c r="K3034">
        <v>11.0623280584926</v>
      </c>
      <c r="L3034">
        <v>10.972663614548001</v>
      </c>
      <c r="M3034">
        <v>41.467968730773499</v>
      </c>
      <c r="N3034">
        <v>1.5603036629483</v>
      </c>
      <c r="O3034">
        <v>33.022388059701399</v>
      </c>
      <c r="P3034">
        <v>38.144329896907202</v>
      </c>
      <c r="Q3034">
        <v>6.3300809775784006E-2</v>
      </c>
    </row>
    <row r="3035" spans="1:17" hidden="1" x14ac:dyDescent="0.3">
      <c r="A3035" t="s">
        <v>6234</v>
      </c>
      <c r="B3035" t="s">
        <v>6235</v>
      </c>
      <c r="C3035" t="str">
        <f>IFERROR(VLOOKUP(Table1[[#This Row],[Ticker]],[1]!Table1[[Symbol]:[Industry]],2,FALSE),"-")</f>
        <v>-</v>
      </c>
      <c r="D3035" t="s">
        <v>855</v>
      </c>
      <c r="E3035">
        <v>75.797700000000006</v>
      </c>
      <c r="F3035">
        <v>44.6</v>
      </c>
      <c r="G3035">
        <v>50.076244841239202</v>
      </c>
      <c r="H3035">
        <v>43.762600588805398</v>
      </c>
      <c r="I3035">
        <v>31.564314202855499</v>
      </c>
      <c r="J3035">
        <v>13.5259203944539</v>
      </c>
      <c r="K3035">
        <v>36.074155232654597</v>
      </c>
      <c r="L3035">
        <v>31.535110173756099</v>
      </c>
      <c r="M3035">
        <v>96.771885983147399</v>
      </c>
      <c r="N3035">
        <v>1.6229221347331499</v>
      </c>
      <c r="O3035">
        <v>8.4080717488789194</v>
      </c>
      <c r="P3035">
        <v>102.26757369614501</v>
      </c>
      <c r="Q3035">
        <v>0.12973858240459701</v>
      </c>
    </row>
    <row r="3036" spans="1:17" hidden="1" x14ac:dyDescent="0.3">
      <c r="A3036" t="s">
        <v>6236</v>
      </c>
      <c r="B3036" t="s">
        <v>6237</v>
      </c>
      <c r="C3036" t="str">
        <f>IFERROR(VLOOKUP(Table1[[#This Row],[Ticker]],[1]!Table1[[Symbol]:[Industry]],2,FALSE),"-")</f>
        <v>-</v>
      </c>
      <c r="E3036">
        <v>75.599999999999994</v>
      </c>
      <c r="F3036">
        <v>270</v>
      </c>
      <c r="G3036">
        <v>51.074160422271</v>
      </c>
      <c r="H3036">
        <v>35.095933922138698</v>
      </c>
      <c r="I3036">
        <v>105.751913566925</v>
      </c>
      <c r="J3036">
        <v>8.7113010234781001</v>
      </c>
      <c r="K3036">
        <v>183.47284315903599</v>
      </c>
      <c r="M3036">
        <v>87.377331276593395</v>
      </c>
      <c r="N3036">
        <v>1.00884615384615</v>
      </c>
      <c r="O3036">
        <v>3.8888888888888902</v>
      </c>
      <c r="P3036">
        <v>163.414634146341</v>
      </c>
    </row>
    <row r="3037" spans="1:17" hidden="1" x14ac:dyDescent="0.3">
      <c r="A3037" t="s">
        <v>6238</v>
      </c>
      <c r="B3037" t="s">
        <v>6239</v>
      </c>
      <c r="C3037" t="str">
        <f>IFERROR(VLOOKUP(Table1[[#This Row],[Ticker]],[1]!Table1[[Symbol]:[Industry]],2,FALSE),"-")</f>
        <v>-</v>
      </c>
      <c r="D3037" t="s">
        <v>230</v>
      </c>
      <c r="E3037">
        <v>75.469898375</v>
      </c>
      <c r="F3037">
        <v>57.25</v>
      </c>
      <c r="G3037">
        <v>33.135747444219199</v>
      </c>
      <c r="H3037">
        <v>9.6590407182552607</v>
      </c>
      <c r="I3037">
        <v>-24.8003252390446</v>
      </c>
      <c r="J3037">
        <v>-1.48538976964305</v>
      </c>
      <c r="K3037">
        <v>57.141375945254801</v>
      </c>
      <c r="L3037">
        <v>60.776771564240804</v>
      </c>
      <c r="M3037">
        <v>57.9157835443919</v>
      </c>
      <c r="N3037">
        <v>1.5249999999999999</v>
      </c>
      <c r="O3037">
        <v>67.685589519650605</v>
      </c>
      <c r="P3037">
        <v>63.571428571428498</v>
      </c>
    </row>
    <row r="3038" spans="1:17" hidden="1" x14ac:dyDescent="0.3">
      <c r="A3038" t="s">
        <v>6240</v>
      </c>
      <c r="B3038" t="s">
        <v>6241</v>
      </c>
      <c r="C3038" t="str">
        <f>IFERROR(VLOOKUP(Table1[[#This Row],[Ticker]],[1]!Table1[[Symbol]:[Industry]],2,FALSE),"-")</f>
        <v>-</v>
      </c>
      <c r="D3038" t="s">
        <v>119</v>
      </c>
      <c r="E3038">
        <v>75.326915999999997</v>
      </c>
      <c r="F3038">
        <v>196</v>
      </c>
      <c r="G3038">
        <v>13.793458667885</v>
      </c>
      <c r="H3038">
        <v>49.735109179870697</v>
      </c>
      <c r="I3038">
        <v>30.102790759907901</v>
      </c>
      <c r="J3038">
        <v>-10.961248359694</v>
      </c>
      <c r="M3038">
        <v>62.699490991114899</v>
      </c>
      <c r="O3038">
        <v>9.0816326530612308</v>
      </c>
      <c r="P3038">
        <v>56.299840510366799</v>
      </c>
    </row>
    <row r="3039" spans="1:17" hidden="1" x14ac:dyDescent="0.3">
      <c r="A3039" t="s">
        <v>6242</v>
      </c>
      <c r="B3039" t="s">
        <v>6243</v>
      </c>
      <c r="C3039" t="str">
        <f>IFERROR(VLOOKUP(Table1[[#This Row],[Ticker]],[1]!Table1[[Symbol]:[Industry]],2,FALSE),"-")</f>
        <v>-</v>
      </c>
      <c r="E3039">
        <v>75.323340000000002</v>
      </c>
      <c r="F3039">
        <v>237</v>
      </c>
      <c r="G3039">
        <v>30.969999221662299</v>
      </c>
      <c r="H3039">
        <v>11.984071153354</v>
      </c>
      <c r="I3039">
        <v>10.6702809138642</v>
      </c>
      <c r="J3039">
        <v>-6.8942538114105902</v>
      </c>
      <c r="K3039">
        <v>221.630972473333</v>
      </c>
      <c r="L3039">
        <v>204.40900379008499</v>
      </c>
      <c r="M3039">
        <v>49.784900130686502</v>
      </c>
      <c r="N3039">
        <v>1.2660545189532499</v>
      </c>
      <c r="O3039">
        <v>20.253164556961998</v>
      </c>
      <c r="P3039">
        <v>79.681576952236497</v>
      </c>
      <c r="Q3039">
        <v>5.9621325983307001E-2</v>
      </c>
    </row>
    <row r="3040" spans="1:17" hidden="1" x14ac:dyDescent="0.3">
      <c r="A3040" t="s">
        <v>6244</v>
      </c>
      <c r="B3040" t="s">
        <v>6245</v>
      </c>
      <c r="C3040" t="str">
        <f>IFERROR(VLOOKUP(Table1[[#This Row],[Ticker]],[1]!Table1[[Symbol]:[Industry]],2,FALSE),"-")</f>
        <v>-</v>
      </c>
      <c r="D3040" t="s">
        <v>983</v>
      </c>
      <c r="E3040">
        <v>75.308419999999998</v>
      </c>
      <c r="F3040">
        <v>23.35</v>
      </c>
      <c r="G3040">
        <v>-52.075759832912297</v>
      </c>
      <c r="H3040">
        <v>-4.0419971123440002</v>
      </c>
      <c r="I3040">
        <v>-42.566927012784603</v>
      </c>
      <c r="J3040">
        <v>-7.6607138363144998</v>
      </c>
      <c r="K3040">
        <v>24.4501239339303</v>
      </c>
      <c r="M3040">
        <v>41.9911479318381</v>
      </c>
      <c r="N3040">
        <v>1.36283505394232</v>
      </c>
      <c r="O3040">
        <v>70.877944325481707</v>
      </c>
      <c r="P3040">
        <v>20.984455958549201</v>
      </c>
    </row>
    <row r="3041" spans="1:17" hidden="1" x14ac:dyDescent="0.3">
      <c r="A3041" t="s">
        <v>6246</v>
      </c>
      <c r="B3041" t="s">
        <v>6247</v>
      </c>
      <c r="C3041" t="str">
        <f>IFERROR(VLOOKUP(Table1[[#This Row],[Ticker]],[1]!Table1[[Symbol]:[Industry]],2,FALSE),"-")</f>
        <v>-</v>
      </c>
      <c r="E3041">
        <v>75.081999999999994</v>
      </c>
      <c r="F3041">
        <v>217</v>
      </c>
      <c r="G3041">
        <v>-23.224085191764001</v>
      </c>
      <c r="H3041">
        <v>-7.8827894821165501</v>
      </c>
      <c r="I3041">
        <v>-6.9147530997411701</v>
      </c>
      <c r="J3041">
        <v>-15.804347262661899</v>
      </c>
      <c r="K3041">
        <v>252.46911800925901</v>
      </c>
      <c r="M3041">
        <v>35.419823614433298</v>
      </c>
      <c r="N3041">
        <v>1.60535714285714</v>
      </c>
      <c r="O3041">
        <v>109.654377880184</v>
      </c>
      <c r="P3041">
        <v>15.0583244962884</v>
      </c>
    </row>
    <row r="3042" spans="1:17" hidden="1" x14ac:dyDescent="0.3">
      <c r="A3042" t="s">
        <v>6248</v>
      </c>
      <c r="B3042" t="s">
        <v>6249</v>
      </c>
      <c r="C3042" t="str">
        <f>IFERROR(VLOOKUP(Table1[[#This Row],[Ticker]],[1]!Table1[[Symbol]:[Industry]],2,FALSE),"-")</f>
        <v>-</v>
      </c>
      <c r="D3042" t="s">
        <v>302</v>
      </c>
      <c r="E3042">
        <v>75.0715</v>
      </c>
      <c r="F3042">
        <v>120.5</v>
      </c>
      <c r="G3042">
        <v>-37.298159265838102</v>
      </c>
      <c r="H3042">
        <v>-25.451119155034799</v>
      </c>
      <c r="I3042">
        <v>-48.627017652711402</v>
      </c>
      <c r="J3042">
        <v>-4.5679836262983402</v>
      </c>
      <c r="K3042">
        <v>144.31459623719601</v>
      </c>
      <c r="L3042">
        <v>170.056686361565</v>
      </c>
      <c r="M3042">
        <v>40.694285258070103</v>
      </c>
      <c r="N3042">
        <v>1.3045611015490499</v>
      </c>
      <c r="O3042">
        <v>127.38589211618201</v>
      </c>
      <c r="P3042">
        <v>14.761904761904701</v>
      </c>
    </row>
    <row r="3043" spans="1:17" hidden="1" x14ac:dyDescent="0.3">
      <c r="A3043" t="s">
        <v>6250</v>
      </c>
      <c r="B3043" t="s">
        <v>6251</v>
      </c>
      <c r="C3043" t="str">
        <f>IFERROR(VLOOKUP(Table1[[#This Row],[Ticker]],[1]!Table1[[Symbol]:[Industry]],2,FALSE),"-")</f>
        <v>-</v>
      </c>
      <c r="D3043" t="s">
        <v>705</v>
      </c>
      <c r="E3043">
        <v>74.910257103000006</v>
      </c>
      <c r="F3043">
        <v>738.67</v>
      </c>
      <c r="G3043">
        <v>57.493510861457601</v>
      </c>
      <c r="H3043">
        <v>-7.3840457567339399</v>
      </c>
      <c r="I3043">
        <v>19.175118528904601</v>
      </c>
      <c r="J3043">
        <v>-4.3511086598229802</v>
      </c>
      <c r="K3043">
        <v>724.82053031128396</v>
      </c>
      <c r="L3043">
        <v>633.68944044852003</v>
      </c>
      <c r="M3043">
        <v>87.496234820458398</v>
      </c>
      <c r="N3043">
        <v>1.0545824704294999</v>
      </c>
      <c r="O3043">
        <v>21.4331162765511</v>
      </c>
      <c r="P3043">
        <v>84.662883427914295</v>
      </c>
      <c r="Q3043">
        <v>2.3985275242898001E-2</v>
      </c>
    </row>
    <row r="3044" spans="1:17" hidden="1" x14ac:dyDescent="0.3">
      <c r="A3044" t="s">
        <v>6252</v>
      </c>
      <c r="B3044" t="s">
        <v>6253</v>
      </c>
      <c r="C3044" t="str">
        <f>IFERROR(VLOOKUP(Table1[[#This Row],[Ticker]],[1]!Table1[[Symbol]:[Industry]],2,FALSE),"-")</f>
        <v>-</v>
      </c>
      <c r="D3044" t="s">
        <v>49</v>
      </c>
      <c r="E3044">
        <v>74.830500000000001</v>
      </c>
      <c r="F3044">
        <v>216.9</v>
      </c>
      <c r="G3044">
        <v>41.062365091594998</v>
      </c>
      <c r="H3044">
        <v>-3.5216913555704501</v>
      </c>
      <c r="I3044">
        <v>5.0629183516144902</v>
      </c>
      <c r="J3044">
        <v>-1.23409323553894</v>
      </c>
      <c r="K3044">
        <v>202.439366194711</v>
      </c>
      <c r="L3044">
        <v>184.284917757176</v>
      </c>
      <c r="M3044">
        <v>59.2517918878385</v>
      </c>
      <c r="N3044">
        <v>0.43859295685279098</v>
      </c>
      <c r="O3044">
        <v>13.208852005532499</v>
      </c>
      <c r="P3044">
        <v>79.2561983471074</v>
      </c>
      <c r="Q3044">
        <v>8.3999576682173005E-2</v>
      </c>
    </row>
    <row r="3045" spans="1:17" hidden="1" x14ac:dyDescent="0.3">
      <c r="A3045" t="s">
        <v>6254</v>
      </c>
      <c r="B3045" t="s">
        <v>6255</v>
      </c>
      <c r="C3045" t="str">
        <f>IFERROR(VLOOKUP(Table1[[#This Row],[Ticker]],[1]!Table1[[Symbol]:[Industry]],2,FALSE),"-")</f>
        <v>-</v>
      </c>
      <c r="E3045">
        <v>74.723322240000002</v>
      </c>
      <c r="F3045">
        <v>296.10000000000002</v>
      </c>
      <c r="G3045">
        <v>270.62568006645103</v>
      </c>
      <c r="H3045">
        <v>-2.60597021443379</v>
      </c>
      <c r="I3045">
        <v>286.93501215847402</v>
      </c>
      <c r="J3045">
        <v>-2.6788393095677998</v>
      </c>
      <c r="K3045">
        <v>244.913904987558</v>
      </c>
      <c r="M3045">
        <v>37.538094591316103</v>
      </c>
      <c r="O3045">
        <v>31.205673758865199</v>
      </c>
      <c r="P3045">
        <v>317.04225352112599</v>
      </c>
    </row>
    <row r="3046" spans="1:17" hidden="1" x14ac:dyDescent="0.3">
      <c r="A3046" t="s">
        <v>6256</v>
      </c>
      <c r="B3046" t="s">
        <v>6257</v>
      </c>
      <c r="C3046" t="str">
        <f>IFERROR(VLOOKUP(Table1[[#This Row],[Ticker]],[1]!Table1[[Symbol]:[Industry]],2,FALSE),"-")</f>
        <v>-</v>
      </c>
      <c r="D3046" t="s">
        <v>998</v>
      </c>
      <c r="E3046">
        <v>74.558999999999997</v>
      </c>
      <c r="F3046">
        <v>43.5</v>
      </c>
      <c r="G3046">
        <v>-44.713580331306197</v>
      </c>
      <c r="H3046">
        <v>-0.46761523853271503</v>
      </c>
      <c r="I3046">
        <v>-19.9991237774728</v>
      </c>
      <c r="J3046">
        <v>-6.13711262299074</v>
      </c>
      <c r="K3046">
        <v>42.536039067087003</v>
      </c>
      <c r="L3046">
        <v>43.344074093130502</v>
      </c>
      <c r="M3046">
        <v>46.994813419694502</v>
      </c>
      <c r="N3046">
        <v>2.1338333333333299</v>
      </c>
      <c r="O3046">
        <v>28.620689655172399</v>
      </c>
      <c r="P3046">
        <v>19.178082191780799</v>
      </c>
    </row>
    <row r="3047" spans="1:17" hidden="1" x14ac:dyDescent="0.3">
      <c r="A3047" t="s">
        <v>6258</v>
      </c>
      <c r="B3047" t="s">
        <v>6259</v>
      </c>
      <c r="C3047" t="str">
        <f>IFERROR(VLOOKUP(Table1[[#This Row],[Ticker]],[1]!Table1[[Symbol]:[Industry]],2,FALSE),"-")</f>
        <v>-</v>
      </c>
      <c r="D3047" t="s">
        <v>613</v>
      </c>
      <c r="E3047">
        <v>74.448691199999999</v>
      </c>
      <c r="F3047">
        <v>133.12</v>
      </c>
      <c r="G3047">
        <v>142.37187440419501</v>
      </c>
      <c r="H3047">
        <v>44.700653686150503</v>
      </c>
      <c r="I3047">
        <v>51.599937883034897</v>
      </c>
      <c r="J3047">
        <v>-5.9545976800242402</v>
      </c>
      <c r="K3047">
        <v>93.8259070277647</v>
      </c>
      <c r="L3047">
        <v>76.232415937886401</v>
      </c>
      <c r="M3047">
        <v>80.916179080545206</v>
      </c>
      <c r="N3047">
        <v>2.7465626188191399</v>
      </c>
      <c r="O3047">
        <v>0</v>
      </c>
      <c r="P3047">
        <v>224.68292682926801</v>
      </c>
      <c r="Q3047">
        <v>6.9414604671700006E-2</v>
      </c>
    </row>
    <row r="3048" spans="1:17" hidden="1" x14ac:dyDescent="0.3">
      <c r="A3048" t="s">
        <v>6260</v>
      </c>
      <c r="B3048" t="s">
        <v>6261</v>
      </c>
      <c r="C3048" t="str">
        <f>IFERROR(VLOOKUP(Table1[[#This Row],[Ticker]],[1]!Table1[[Symbol]:[Industry]],2,FALSE),"-")</f>
        <v>-</v>
      </c>
      <c r="D3048" t="s">
        <v>1617</v>
      </c>
      <c r="E3048">
        <v>74.215319454999999</v>
      </c>
      <c r="F3048">
        <v>6380</v>
      </c>
      <c r="G3048">
        <v>-3.5587969579252898</v>
      </c>
      <c r="H3048">
        <v>-5.9952585953982602</v>
      </c>
      <c r="I3048">
        <v>2.7953147912670202</v>
      </c>
      <c r="J3048">
        <v>-2.7508547365737899</v>
      </c>
      <c r="K3048">
        <v>6309.4853482108601</v>
      </c>
      <c r="L3048">
        <v>5856.7010933142301</v>
      </c>
      <c r="M3048">
        <v>54.002539861815002</v>
      </c>
      <c r="N3048">
        <v>0.66801488123628705</v>
      </c>
      <c r="O3048">
        <v>4.0909090909090997</v>
      </c>
      <c r="P3048">
        <v>27.4725274725274</v>
      </c>
      <c r="Q3048">
        <v>-2.6802431944266999E-2</v>
      </c>
    </row>
    <row r="3049" spans="1:17" hidden="1" x14ac:dyDescent="0.3">
      <c r="A3049" t="s">
        <v>6262</v>
      </c>
      <c r="B3049" t="s">
        <v>6263</v>
      </c>
      <c r="C3049" t="str">
        <f>IFERROR(VLOOKUP(Table1[[#This Row],[Ticker]],[1]!Table1[[Symbol]:[Industry]],2,FALSE),"-")</f>
        <v>-</v>
      </c>
      <c r="D3049" t="s">
        <v>162</v>
      </c>
      <c r="E3049">
        <v>74.115919500000004</v>
      </c>
      <c r="F3049">
        <v>105</v>
      </c>
      <c r="G3049">
        <v>-47.9646041538399</v>
      </c>
      <c r="H3049">
        <v>-20.904066077861199</v>
      </c>
      <c r="I3049">
        <v>-29.167005351993399</v>
      </c>
      <c r="K3049">
        <v>116.859639212923</v>
      </c>
      <c r="L3049">
        <v>114.47047820181299</v>
      </c>
      <c r="M3049">
        <v>37.749343209157203</v>
      </c>
      <c r="N3049">
        <v>0.65650406504064995</v>
      </c>
      <c r="O3049">
        <v>55.238095238095198</v>
      </c>
      <c r="P3049">
        <v>6.0606060606060499</v>
      </c>
    </row>
    <row r="3050" spans="1:17" hidden="1" x14ac:dyDescent="0.3">
      <c r="A3050" t="s">
        <v>6264</v>
      </c>
      <c r="B3050" t="s">
        <v>6265</v>
      </c>
      <c r="C3050" t="str">
        <f>IFERROR(VLOOKUP(Table1[[#This Row],[Ticker]],[1]!Table1[[Symbol]:[Industry]],2,FALSE),"-")</f>
        <v>-</v>
      </c>
      <c r="E3050">
        <v>73.420180259999995</v>
      </c>
      <c r="F3050">
        <v>58.6</v>
      </c>
      <c r="G3050">
        <v>752.26102527893704</v>
      </c>
      <c r="H3050">
        <v>-14.9890851338565</v>
      </c>
      <c r="I3050">
        <v>264.192808135615</v>
      </c>
      <c r="J3050">
        <v>-2.8319512376343701</v>
      </c>
      <c r="K3050">
        <v>58.1321106743153</v>
      </c>
      <c r="L3050">
        <v>36.948589719565803</v>
      </c>
      <c r="M3050">
        <v>35.6496984389019</v>
      </c>
      <c r="N3050">
        <v>2.1397029621678101</v>
      </c>
      <c r="O3050">
        <v>21.0238907849829</v>
      </c>
      <c r="P3050">
        <v>781.20300751879699</v>
      </c>
      <c r="Q3050">
        <v>0.19107995553373</v>
      </c>
    </row>
    <row r="3051" spans="1:17" hidden="1" x14ac:dyDescent="0.3">
      <c r="A3051" t="s">
        <v>6266</v>
      </c>
      <c r="B3051" t="s">
        <v>6267</v>
      </c>
      <c r="C3051" t="str">
        <f>IFERROR(VLOOKUP(Table1[[#This Row],[Ticker]],[1]!Table1[[Symbol]:[Industry]],2,FALSE),"-")</f>
        <v>-</v>
      </c>
      <c r="E3051">
        <v>73.354200149999997</v>
      </c>
      <c r="F3051">
        <v>215.05</v>
      </c>
      <c r="G3051">
        <v>546.10445197849901</v>
      </c>
      <c r="H3051">
        <v>-10.4666185547713</v>
      </c>
      <c r="I3051">
        <v>247.037176899705</v>
      </c>
      <c r="J3051">
        <v>-6.0560417335403898</v>
      </c>
      <c r="K3051">
        <v>228.88071631738299</v>
      </c>
      <c r="L3051">
        <v>149.58623152197001</v>
      </c>
      <c r="M3051">
        <v>23.703499775831599</v>
      </c>
      <c r="N3051">
        <v>0.707666214382632</v>
      </c>
      <c r="O3051">
        <v>23.645663799116399</v>
      </c>
      <c r="P3051">
        <v>572.66187050359702</v>
      </c>
      <c r="Q3051">
        <v>0.27685657312978001</v>
      </c>
    </row>
    <row r="3052" spans="1:17" hidden="1" x14ac:dyDescent="0.3">
      <c r="A3052" t="s">
        <v>6268</v>
      </c>
      <c r="B3052" t="s">
        <v>6269</v>
      </c>
      <c r="C3052" t="str">
        <f>IFERROR(VLOOKUP(Table1[[#This Row],[Ticker]],[1]!Table1[[Symbol]:[Industry]],2,FALSE),"-")</f>
        <v>-</v>
      </c>
      <c r="D3052" t="s">
        <v>391</v>
      </c>
      <c r="E3052">
        <v>73.307883000000004</v>
      </c>
      <c r="F3052">
        <v>33.39</v>
      </c>
      <c r="G3052">
        <v>16.808833085035701</v>
      </c>
      <c r="H3052">
        <v>-2.18401717810573</v>
      </c>
      <c r="I3052">
        <v>-16.1652461963881</v>
      </c>
      <c r="J3052">
        <v>-2.5827984411131499</v>
      </c>
      <c r="K3052">
        <v>32.559860336416499</v>
      </c>
      <c r="L3052">
        <v>29.959097708615801</v>
      </c>
      <c r="M3052">
        <v>27.071967311283601</v>
      </c>
      <c r="N3052">
        <v>0.49430682957626099</v>
      </c>
      <c r="O3052">
        <v>17.370470200658801</v>
      </c>
      <c r="P3052">
        <v>86.8494683827644</v>
      </c>
      <c r="Q3052">
        <v>9.4669027237661005E-2</v>
      </c>
    </row>
    <row r="3053" spans="1:17" hidden="1" x14ac:dyDescent="0.3">
      <c r="A3053" t="s">
        <v>6270</v>
      </c>
      <c r="B3053" t="s">
        <v>6271</v>
      </c>
      <c r="C3053" t="str">
        <f>IFERROR(VLOOKUP(Table1[[#This Row],[Ticker]],[1]!Table1[[Symbol]:[Industry]],2,FALSE),"-")</f>
        <v>-</v>
      </c>
      <c r="D3053" t="s">
        <v>542</v>
      </c>
      <c r="E3053">
        <v>73.158000000000001</v>
      </c>
      <c r="F3053">
        <v>121.93</v>
      </c>
      <c r="G3053">
        <v>355.188926792958</v>
      </c>
      <c r="H3053">
        <v>11.458659373040501</v>
      </c>
      <c r="I3053">
        <v>43.045853722821803</v>
      </c>
      <c r="J3053">
        <v>-1.1590247674656</v>
      </c>
      <c r="K3053">
        <v>102.549967329391</v>
      </c>
      <c r="L3053">
        <v>83.761779456160994</v>
      </c>
      <c r="M3053">
        <v>80.566129718784794</v>
      </c>
      <c r="N3053">
        <v>2.2270462804842501</v>
      </c>
      <c r="O3053">
        <v>0.12302140572459901</v>
      </c>
      <c r="P3053">
        <v>473.51834430856002</v>
      </c>
      <c r="Q3053">
        <v>0.107824186123335</v>
      </c>
    </row>
    <row r="3054" spans="1:17" hidden="1" x14ac:dyDescent="0.3">
      <c r="A3054" t="s">
        <v>6272</v>
      </c>
      <c r="B3054" t="s">
        <v>6273</v>
      </c>
      <c r="C3054" t="str">
        <f>IFERROR(VLOOKUP(Table1[[#This Row],[Ticker]],[1]!Table1[[Symbol]:[Industry]],2,FALSE),"-")</f>
        <v>-</v>
      </c>
      <c r="D3054" t="s">
        <v>98</v>
      </c>
      <c r="E3054">
        <v>73.157745840000004</v>
      </c>
      <c r="F3054">
        <v>177.9</v>
      </c>
      <c r="G3054">
        <v>45.008846535143498</v>
      </c>
      <c r="H3054">
        <v>9.1550983015227203</v>
      </c>
      <c r="I3054">
        <v>15.2103056684769</v>
      </c>
      <c r="J3054">
        <v>-1.11421437474471</v>
      </c>
      <c r="K3054">
        <v>168.366963802144</v>
      </c>
      <c r="L3054">
        <v>158.37830148299901</v>
      </c>
      <c r="M3054">
        <v>54.411908747023197</v>
      </c>
      <c r="N3054">
        <v>2.5260134009047301</v>
      </c>
      <c r="O3054">
        <v>74.423833614390105</v>
      </c>
      <c r="P3054">
        <v>95.601979109400702</v>
      </c>
      <c r="Q3054">
        <v>7.5687798153324007E-2</v>
      </c>
    </row>
    <row r="3055" spans="1:17" hidden="1" x14ac:dyDescent="0.3">
      <c r="A3055" t="s">
        <v>6274</v>
      </c>
      <c r="B3055" t="s">
        <v>6275</v>
      </c>
      <c r="C3055" t="str">
        <f>IFERROR(VLOOKUP(Table1[[#This Row],[Ticker]],[1]!Table1[[Symbol]:[Industry]],2,FALSE),"-")</f>
        <v>-</v>
      </c>
      <c r="E3055">
        <v>73.091536000000005</v>
      </c>
      <c r="F3055">
        <v>1.1200000000000001</v>
      </c>
      <c r="G3055">
        <v>-29.166114177271201</v>
      </c>
      <c r="H3055">
        <v>-13.237399411194501</v>
      </c>
      <c r="I3055">
        <v>-26.037560117285</v>
      </c>
      <c r="J3055">
        <v>-4.8228508829354899</v>
      </c>
      <c r="K3055">
        <v>1.13197735703191</v>
      </c>
      <c r="L3055">
        <v>1.0886789643266801</v>
      </c>
      <c r="M3055">
        <v>50.172413810098597</v>
      </c>
      <c r="N3055">
        <v>1.1799358334497201</v>
      </c>
      <c r="O3055">
        <v>65.178571428571402</v>
      </c>
      <c r="P3055">
        <v>64.705882352941103</v>
      </c>
      <c r="Q3055">
        <v>7.3301772690660003E-2</v>
      </c>
    </row>
    <row r="3056" spans="1:17" hidden="1" x14ac:dyDescent="0.3">
      <c r="A3056" t="s">
        <v>6276</v>
      </c>
      <c r="B3056" t="s">
        <v>6277</v>
      </c>
      <c r="C3056" t="str">
        <f>IFERROR(VLOOKUP(Table1[[#This Row],[Ticker]],[1]!Table1[[Symbol]:[Industry]],2,FALSE),"-")</f>
        <v>-</v>
      </c>
      <c r="E3056">
        <v>73.048456000000002</v>
      </c>
      <c r="F3056">
        <v>339.95</v>
      </c>
      <c r="G3056">
        <v>169.128412561273</v>
      </c>
      <c r="H3056">
        <v>-3.9331922914534698</v>
      </c>
      <c r="I3056">
        <v>101.55876714948</v>
      </c>
      <c r="J3056">
        <v>1.8320163737016499</v>
      </c>
      <c r="K3056">
        <v>307.95756887412301</v>
      </c>
      <c r="L3056">
        <v>254.93275089217499</v>
      </c>
      <c r="M3056">
        <v>71.757602947118599</v>
      </c>
      <c r="N3056">
        <v>1.3953488372092999</v>
      </c>
      <c r="O3056">
        <v>19.1204588910133</v>
      </c>
      <c r="P3056">
        <v>210.45662100456599</v>
      </c>
    </row>
    <row r="3057" spans="1:17" hidden="1" x14ac:dyDescent="0.3">
      <c r="A3057" t="s">
        <v>6278</v>
      </c>
      <c r="B3057" t="s">
        <v>6279</v>
      </c>
      <c r="C3057" t="str">
        <f>IFERROR(VLOOKUP(Table1[[#This Row],[Ticker]],[1]!Table1[[Symbol]:[Industry]],2,FALSE),"-")</f>
        <v>-</v>
      </c>
      <c r="D3057" t="s">
        <v>249</v>
      </c>
      <c r="E3057">
        <v>73.0237695</v>
      </c>
      <c r="F3057">
        <v>106.15</v>
      </c>
      <c r="G3057">
        <v>24.8043382123901</v>
      </c>
      <c r="H3057">
        <v>11.5794504056552</v>
      </c>
      <c r="I3057">
        <v>24.734110921961101</v>
      </c>
      <c r="J3057">
        <v>1.14585652964708</v>
      </c>
      <c r="K3057">
        <v>94.955169803340993</v>
      </c>
      <c r="L3057">
        <v>85.602489893029997</v>
      </c>
      <c r="M3057">
        <v>65.987128630191904</v>
      </c>
      <c r="N3057">
        <v>2.17839635290962</v>
      </c>
      <c r="O3057">
        <v>12.51059821008</v>
      </c>
      <c r="P3057">
        <v>63.811728395061699</v>
      </c>
      <c r="Q3057">
        <v>5.4069042962476999E-2</v>
      </c>
    </row>
    <row r="3058" spans="1:17" hidden="1" x14ac:dyDescent="0.3">
      <c r="A3058" t="s">
        <v>6280</v>
      </c>
      <c r="B3058" t="s">
        <v>6281</v>
      </c>
      <c r="C3058" t="str">
        <f>IFERROR(VLOOKUP(Table1[[#This Row],[Ticker]],[1]!Table1[[Symbol]:[Industry]],2,FALSE),"-")</f>
        <v>-</v>
      </c>
      <c r="D3058" t="s">
        <v>1489</v>
      </c>
      <c r="E3058">
        <v>73.021417499999998</v>
      </c>
      <c r="F3058">
        <v>109.65</v>
      </c>
      <c r="G3058">
        <v>2.44258147490262</v>
      </c>
      <c r="H3058">
        <v>-6.5989813320985196</v>
      </c>
      <c r="I3058">
        <v>4.94258485592644</v>
      </c>
      <c r="J3058">
        <v>-10.958306206943501</v>
      </c>
      <c r="K3058">
        <v>116.058489279706</v>
      </c>
      <c r="L3058">
        <v>104.16705369445501</v>
      </c>
      <c r="M3058">
        <v>31.337315124165901</v>
      </c>
      <c r="N3058">
        <v>0.13493552065713499</v>
      </c>
      <c r="O3058">
        <v>64.1130870953032</v>
      </c>
      <c r="P3058">
        <v>46.199999999999903</v>
      </c>
      <c r="Q3058">
        <v>0.121280505656401</v>
      </c>
    </row>
    <row r="3059" spans="1:17" hidden="1" x14ac:dyDescent="0.3">
      <c r="A3059" t="s">
        <v>6282</v>
      </c>
      <c r="B3059" t="s">
        <v>6283</v>
      </c>
      <c r="C3059" t="str">
        <f>IFERROR(VLOOKUP(Table1[[#This Row],[Ticker]],[1]!Table1[[Symbol]:[Industry]],2,FALSE),"-")</f>
        <v>-</v>
      </c>
      <c r="D3059" t="s">
        <v>388</v>
      </c>
      <c r="E3059">
        <v>72.770939999999996</v>
      </c>
      <c r="F3059">
        <v>59.4</v>
      </c>
      <c r="G3059">
        <v>-0.174439801693132</v>
      </c>
      <c r="H3059">
        <v>17.252796667236701</v>
      </c>
      <c r="I3059">
        <v>-24.098702821761901</v>
      </c>
      <c r="J3059">
        <v>1.6653497070349801</v>
      </c>
      <c r="K3059">
        <v>55.685939086530396</v>
      </c>
      <c r="L3059">
        <v>53.197298428330697</v>
      </c>
      <c r="M3059">
        <v>50.442248845683103</v>
      </c>
      <c r="N3059">
        <v>1.9890710382513599</v>
      </c>
      <c r="O3059">
        <v>22.727272727272702</v>
      </c>
      <c r="P3059">
        <v>59.677419354838698</v>
      </c>
    </row>
    <row r="3060" spans="1:17" hidden="1" x14ac:dyDescent="0.3">
      <c r="A3060" t="s">
        <v>6284</v>
      </c>
      <c r="B3060" t="s">
        <v>6285</v>
      </c>
      <c r="C3060" t="str">
        <f>IFERROR(VLOOKUP(Table1[[#This Row],[Ticker]],[1]!Table1[[Symbol]:[Industry]],2,FALSE),"-")</f>
        <v>-</v>
      </c>
      <c r="D3060" t="s">
        <v>542</v>
      </c>
      <c r="E3060">
        <v>72.733847499999996</v>
      </c>
      <c r="F3060">
        <v>56.9</v>
      </c>
      <c r="G3060">
        <v>18.781023365068599</v>
      </c>
      <c r="H3060">
        <v>54.829267255472097</v>
      </c>
      <c r="I3060">
        <v>25.8763154808011</v>
      </c>
      <c r="J3060">
        <v>28.049407678049398</v>
      </c>
      <c r="K3060">
        <v>42.803299882968702</v>
      </c>
      <c r="L3060">
        <v>38.216253630358402</v>
      </c>
      <c r="M3060">
        <v>74.194621783041498</v>
      </c>
      <c r="N3060">
        <v>1.78544776119402</v>
      </c>
      <c r="O3060">
        <v>10.4569420035149</v>
      </c>
      <c r="P3060">
        <v>107.664233576642</v>
      </c>
      <c r="Q3060">
        <v>0.14213661357559601</v>
      </c>
    </row>
    <row r="3061" spans="1:17" hidden="1" x14ac:dyDescent="0.3">
      <c r="A3061" t="s">
        <v>6286</v>
      </c>
      <c r="B3061" t="s">
        <v>6287</v>
      </c>
      <c r="C3061" t="str">
        <f>IFERROR(VLOOKUP(Table1[[#This Row],[Ticker]],[1]!Table1[[Symbol]:[Industry]],2,FALSE),"-")</f>
        <v>-</v>
      </c>
      <c r="D3061" t="s">
        <v>1514</v>
      </c>
      <c r="E3061">
        <v>72.662400000000005</v>
      </c>
      <c r="F3061">
        <v>120</v>
      </c>
      <c r="G3061">
        <v>-11.1728031404819</v>
      </c>
      <c r="H3061">
        <v>-13.8592899584582</v>
      </c>
      <c r="I3061">
        <v>-41.872018057006102</v>
      </c>
      <c r="J3061">
        <v>-8.6813935879841608</v>
      </c>
      <c r="K3061">
        <v>136.723266215888</v>
      </c>
      <c r="L3061">
        <v>139.04744041199501</v>
      </c>
      <c r="M3061">
        <v>18.756521180850399</v>
      </c>
      <c r="N3061">
        <v>2.1428571428571401</v>
      </c>
      <c r="O3061">
        <v>66.6666666666666</v>
      </c>
      <c r="P3061">
        <v>31.506849315068401</v>
      </c>
    </row>
    <row r="3062" spans="1:17" hidden="1" x14ac:dyDescent="0.3">
      <c r="A3062" t="s">
        <v>6288</v>
      </c>
      <c r="B3062" t="s">
        <v>6289</v>
      </c>
      <c r="C3062" t="str">
        <f>IFERROR(VLOOKUP(Table1[[#This Row],[Ticker]],[1]!Table1[[Symbol]:[Industry]],2,FALSE),"-")</f>
        <v>-</v>
      </c>
      <c r="D3062" t="s">
        <v>272</v>
      </c>
      <c r="E3062">
        <v>72.623999999999995</v>
      </c>
      <c r="F3062">
        <v>30.26</v>
      </c>
      <c r="G3062">
        <v>135.43392346624401</v>
      </c>
      <c r="H3062">
        <v>25.0746119605183</v>
      </c>
      <c r="I3062">
        <v>32.151913566925501</v>
      </c>
      <c r="J3062">
        <v>-3.5272069272692099</v>
      </c>
      <c r="K3062">
        <v>25.460466376358699</v>
      </c>
      <c r="L3062">
        <v>22.609299028527602</v>
      </c>
      <c r="M3062">
        <v>68.891008002830802</v>
      </c>
      <c r="N3062">
        <v>2.5228856492009801</v>
      </c>
      <c r="O3062">
        <v>9.3192333113020407</v>
      </c>
      <c r="P3062">
        <v>185.471698113207</v>
      </c>
      <c r="Q3062">
        <v>7.2078131299860002E-2</v>
      </c>
    </row>
    <row r="3063" spans="1:17" hidden="1" x14ac:dyDescent="0.3">
      <c r="A3063" t="s">
        <v>6290</v>
      </c>
      <c r="B3063" t="s">
        <v>6291</v>
      </c>
      <c r="C3063" t="str">
        <f>IFERROR(VLOOKUP(Table1[[#This Row],[Ticker]],[1]!Table1[[Symbol]:[Industry]],2,FALSE),"-")</f>
        <v>-</v>
      </c>
      <c r="D3063" t="s">
        <v>278</v>
      </c>
      <c r="E3063">
        <v>72.610343999999998</v>
      </c>
      <c r="F3063">
        <v>144</v>
      </c>
      <c r="G3063">
        <v>41.863634106481499</v>
      </c>
      <c r="H3063">
        <v>-2.0976717616978302</v>
      </c>
      <c r="I3063">
        <v>-3.4231606170507698</v>
      </c>
      <c r="J3063">
        <v>-0.83745141341320495</v>
      </c>
      <c r="K3063">
        <v>139.70372169732499</v>
      </c>
      <c r="L3063">
        <v>126.188592776798</v>
      </c>
      <c r="M3063">
        <v>60.3256807852745</v>
      </c>
      <c r="N3063">
        <v>0.36089817255092399</v>
      </c>
      <c r="O3063">
        <v>28.4027777777777</v>
      </c>
      <c r="P3063">
        <v>74.545454545454504</v>
      </c>
      <c r="Q3063">
        <v>8.7389028103696004E-2</v>
      </c>
    </row>
    <row r="3064" spans="1:17" hidden="1" x14ac:dyDescent="0.3">
      <c r="A3064" t="s">
        <v>6292</v>
      </c>
      <c r="B3064" t="s">
        <v>6293</v>
      </c>
      <c r="C3064" t="str">
        <f>IFERROR(VLOOKUP(Table1[[#This Row],[Ticker]],[1]!Table1[[Symbol]:[Industry]],2,FALSE),"-")</f>
        <v>-</v>
      </c>
      <c r="E3064">
        <v>72.499099200000003</v>
      </c>
      <c r="F3064">
        <v>91.41</v>
      </c>
      <c r="G3064">
        <v>71.085824718145801</v>
      </c>
      <c r="H3064">
        <v>-11.034926459108</v>
      </c>
      <c r="I3064">
        <v>5.8870933407788799</v>
      </c>
      <c r="J3064">
        <v>-8.9519803519711196</v>
      </c>
      <c r="K3064">
        <v>94.262896365896594</v>
      </c>
      <c r="L3064">
        <v>82.557110545949499</v>
      </c>
      <c r="M3064">
        <v>39.875827626354798</v>
      </c>
      <c r="N3064">
        <v>1.53797313469561</v>
      </c>
      <c r="O3064">
        <v>27.218028662071902</v>
      </c>
      <c r="P3064">
        <v>117.642857142857</v>
      </c>
      <c r="Q3064">
        <v>6.0427770885256998E-2</v>
      </c>
    </row>
    <row r="3065" spans="1:17" hidden="1" x14ac:dyDescent="0.3">
      <c r="A3065" t="s">
        <v>6294</v>
      </c>
      <c r="B3065" t="s">
        <v>6295</v>
      </c>
      <c r="C3065" t="str">
        <f>IFERROR(VLOOKUP(Table1[[#This Row],[Ticker]],[1]!Table1[[Symbol]:[Industry]],2,FALSE),"-")</f>
        <v>-</v>
      </c>
      <c r="D3065" t="s">
        <v>866</v>
      </c>
      <c r="E3065">
        <v>72.307199999999995</v>
      </c>
      <c r="F3065">
        <v>13.45</v>
      </c>
      <c r="G3065">
        <v>-74.7069944695846</v>
      </c>
      <c r="H3065">
        <v>-40.339360195508199</v>
      </c>
      <c r="I3065">
        <v>-58.397662377561701</v>
      </c>
      <c r="J3065">
        <v>-9.7774112357259408</v>
      </c>
      <c r="M3065">
        <v>1.93517646440334</v>
      </c>
      <c r="O3065">
        <v>113.085501858736</v>
      </c>
      <c r="P3065">
        <v>0</v>
      </c>
    </row>
    <row r="3066" spans="1:17" hidden="1" x14ac:dyDescent="0.3">
      <c r="A3066" t="s">
        <v>6296</v>
      </c>
      <c r="B3066" t="s">
        <v>6297</v>
      </c>
      <c r="C3066" t="str">
        <f>IFERROR(VLOOKUP(Table1[[#This Row],[Ticker]],[1]!Table1[[Symbol]:[Industry]],2,FALSE),"-")</f>
        <v>-</v>
      </c>
      <c r="D3066" t="s">
        <v>1489</v>
      </c>
      <c r="E3066">
        <v>72.224975000000001</v>
      </c>
      <c r="F3066">
        <v>32.15</v>
      </c>
      <c r="G3066">
        <v>59.819393069105502</v>
      </c>
      <c r="H3066">
        <v>8.0902842046246306</v>
      </c>
      <c r="I3066">
        <v>-7.3680864330745104</v>
      </c>
      <c r="J3066">
        <v>-5.0806049855216404</v>
      </c>
      <c r="K3066">
        <v>28.591053922609301</v>
      </c>
      <c r="L3066">
        <v>27.022781545281799</v>
      </c>
      <c r="M3066">
        <v>62.560428047195302</v>
      </c>
      <c r="N3066">
        <v>4.1525635926160103</v>
      </c>
      <c r="O3066">
        <v>22.5194401244168</v>
      </c>
      <c r="P3066">
        <v>111.513157894736</v>
      </c>
      <c r="Q3066">
        <v>4.0665335895028E-2</v>
      </c>
    </row>
    <row r="3067" spans="1:17" hidden="1" x14ac:dyDescent="0.3">
      <c r="A3067" t="s">
        <v>6298</v>
      </c>
      <c r="B3067" t="s">
        <v>6299</v>
      </c>
      <c r="C3067" t="str">
        <f>IFERROR(VLOOKUP(Table1[[#This Row],[Ticker]],[1]!Table1[[Symbol]:[Industry]],2,FALSE),"-")</f>
        <v>-</v>
      </c>
      <c r="D3067" t="s">
        <v>230</v>
      </c>
      <c r="E3067">
        <v>72.109971689000005</v>
      </c>
      <c r="F3067">
        <v>30.77</v>
      </c>
      <c r="G3067">
        <v>-73.108336016908794</v>
      </c>
      <c r="H3067">
        <v>-7.8378200210789002</v>
      </c>
      <c r="I3067">
        <v>-43.356782085248398</v>
      </c>
      <c r="J3067">
        <v>11.7527864588552</v>
      </c>
      <c r="K3067">
        <v>29.201135135481</v>
      </c>
      <c r="L3067">
        <v>36.6309825031177</v>
      </c>
      <c r="M3067">
        <v>64.971437642164005</v>
      </c>
      <c r="N3067">
        <v>0.65901493915307297</v>
      </c>
      <c r="O3067">
        <v>98.999929226738701</v>
      </c>
      <c r="P3067">
        <v>37.982062780268997</v>
      </c>
      <c r="Q3067">
        <v>4.1810639486913999E-2</v>
      </c>
    </row>
    <row r="3068" spans="1:17" hidden="1" x14ac:dyDescent="0.3">
      <c r="A3068" t="s">
        <v>6300</v>
      </c>
      <c r="B3068" t="s">
        <v>6301</v>
      </c>
      <c r="C3068" t="str">
        <f>IFERROR(VLOOKUP(Table1[[#This Row],[Ticker]],[1]!Table1[[Symbol]:[Industry]],2,FALSE),"-")</f>
        <v>-</v>
      </c>
      <c r="D3068" t="s">
        <v>1657</v>
      </c>
      <c r="E3068">
        <v>72.099999999999994</v>
      </c>
      <c r="F3068">
        <v>72.099999999999994</v>
      </c>
      <c r="G3068">
        <v>-40.313399386341402</v>
      </c>
      <c r="H3068">
        <v>-17.373799734035501</v>
      </c>
      <c r="I3068">
        <v>-24.004067294318499</v>
      </c>
      <c r="J3068">
        <v>-3.8006366875228301</v>
      </c>
      <c r="K3068">
        <v>81.114574036997396</v>
      </c>
      <c r="M3068">
        <v>36.0581717107899</v>
      </c>
      <c r="O3068">
        <v>34.1192787794729</v>
      </c>
      <c r="P3068">
        <v>3</v>
      </c>
    </row>
    <row r="3069" spans="1:17" hidden="1" x14ac:dyDescent="0.3">
      <c r="A3069" t="s">
        <v>6302</v>
      </c>
      <c r="B3069" t="s">
        <v>6303</v>
      </c>
      <c r="C3069" t="str">
        <f>IFERROR(VLOOKUP(Table1[[#This Row],[Ticker]],[1]!Table1[[Symbol]:[Industry]],2,FALSE),"-")</f>
        <v>-</v>
      </c>
      <c r="D3069" t="s">
        <v>67</v>
      </c>
      <c r="E3069">
        <v>71.973944639999999</v>
      </c>
      <c r="F3069">
        <v>22.65</v>
      </c>
      <c r="G3069">
        <v>-51.057418525097297</v>
      </c>
      <c r="H3069">
        <v>-11.542363950201601</v>
      </c>
      <c r="I3069">
        <v>-17.799106841237698</v>
      </c>
      <c r="J3069">
        <v>-6.3601233642895902</v>
      </c>
      <c r="K3069">
        <v>21.716849419666001</v>
      </c>
      <c r="L3069">
        <v>23.1132958323536</v>
      </c>
      <c r="M3069">
        <v>53.187344466291798</v>
      </c>
      <c r="N3069">
        <v>0.94324854787247703</v>
      </c>
      <c r="O3069">
        <v>43.929359823399501</v>
      </c>
      <c r="P3069">
        <v>28.693181818181699</v>
      </c>
      <c r="Q3069">
        <v>5.5194549993720997E-2</v>
      </c>
    </row>
    <row r="3070" spans="1:17" hidden="1" x14ac:dyDescent="0.3">
      <c r="A3070" t="s">
        <v>6304</v>
      </c>
      <c r="B3070" t="s">
        <v>6305</v>
      </c>
      <c r="C3070" t="str">
        <f>IFERROR(VLOOKUP(Table1[[#This Row],[Ticker]],[1]!Table1[[Symbol]:[Industry]],2,FALSE),"-")</f>
        <v>-</v>
      </c>
      <c r="E3070">
        <v>71.742829141000001</v>
      </c>
      <c r="F3070">
        <v>98.27</v>
      </c>
      <c r="G3070">
        <v>14.919690602457999</v>
      </c>
      <c r="H3070">
        <v>-5.3055071483707597</v>
      </c>
      <c r="I3070">
        <v>16.978739045951901</v>
      </c>
      <c r="J3070">
        <v>-3.4332897487473102</v>
      </c>
      <c r="K3070">
        <v>98.271482170427802</v>
      </c>
      <c r="L3070">
        <v>92.766808867683494</v>
      </c>
      <c r="M3070">
        <v>54.116368808058098</v>
      </c>
      <c r="N3070">
        <v>0.75462994601243705</v>
      </c>
      <c r="O3070">
        <v>55.683321461280102</v>
      </c>
      <c r="P3070">
        <v>65.604988203572603</v>
      </c>
      <c r="Q3070">
        <v>5.4358013154753998E-2</v>
      </c>
    </row>
    <row r="3071" spans="1:17" hidden="1" x14ac:dyDescent="0.3">
      <c r="A3071" t="s">
        <v>6306</v>
      </c>
      <c r="B3071" t="s">
        <v>6307</v>
      </c>
      <c r="C3071" t="str">
        <f>IFERROR(VLOOKUP(Table1[[#This Row],[Ticker]],[1]!Table1[[Symbol]:[Industry]],2,FALSE),"-")</f>
        <v>-</v>
      </c>
      <c r="D3071" t="s">
        <v>1549</v>
      </c>
      <c r="E3071">
        <v>71.380998559999995</v>
      </c>
      <c r="F3071">
        <v>40.4</v>
      </c>
      <c r="G3071">
        <v>6.1191003583180503</v>
      </c>
      <c r="H3071">
        <v>-1.4469598038535501</v>
      </c>
      <c r="I3071">
        <v>-26.081419766407802</v>
      </c>
      <c r="J3071">
        <v>4.1478058473858601</v>
      </c>
      <c r="K3071">
        <v>43.984504445696601</v>
      </c>
      <c r="M3071">
        <v>56.547736532268701</v>
      </c>
      <c r="N3071">
        <v>0.811149032992036</v>
      </c>
      <c r="O3071">
        <v>85.643564356435604</v>
      </c>
      <c r="P3071">
        <v>43.772241992882499</v>
      </c>
    </row>
    <row r="3072" spans="1:17" hidden="1" x14ac:dyDescent="0.3">
      <c r="A3072" t="s">
        <v>6308</v>
      </c>
      <c r="B3072" t="s">
        <v>6309</v>
      </c>
      <c r="C3072" t="str">
        <f>IFERROR(VLOOKUP(Table1[[#This Row],[Ticker]],[1]!Table1[[Symbol]:[Industry]],2,FALSE),"-")</f>
        <v>-</v>
      </c>
      <c r="D3072" t="s">
        <v>67</v>
      </c>
      <c r="E3072">
        <v>71.163337179999999</v>
      </c>
      <c r="F3072">
        <v>115.4</v>
      </c>
      <c r="G3072">
        <v>15.9117172773717</v>
      </c>
      <c r="H3072">
        <v>-3.51878469257985</v>
      </c>
      <c r="I3072">
        <v>-5.4342808018301696</v>
      </c>
      <c r="J3072">
        <v>-11.0395789570376</v>
      </c>
      <c r="K3072">
        <v>113.486042112547</v>
      </c>
      <c r="L3072">
        <v>105.68934823802999</v>
      </c>
      <c r="M3072">
        <v>45.266656387606702</v>
      </c>
      <c r="N3072">
        <v>1.93207256999156</v>
      </c>
      <c r="O3072">
        <v>26.5164644714038</v>
      </c>
      <c r="P3072">
        <v>53.866666666666603</v>
      </c>
      <c r="Q3072">
        <v>1.410503859818E-3</v>
      </c>
    </row>
    <row r="3073" spans="1:17" hidden="1" x14ac:dyDescent="0.3">
      <c r="A3073" t="s">
        <v>6310</v>
      </c>
      <c r="B3073" t="s">
        <v>6311</v>
      </c>
      <c r="C3073" t="str">
        <f>IFERROR(VLOOKUP(Table1[[#This Row],[Ticker]],[1]!Table1[[Symbol]:[Industry]],2,FALSE),"-")</f>
        <v>-</v>
      </c>
      <c r="D3073" t="s">
        <v>391</v>
      </c>
      <c r="E3073">
        <v>71.142527450000003</v>
      </c>
      <c r="F3073">
        <v>56.05</v>
      </c>
      <c r="G3073">
        <v>193.72829576061599</v>
      </c>
      <c r="H3073">
        <v>31.925202214821599</v>
      </c>
      <c r="I3073">
        <v>76.585246900258795</v>
      </c>
      <c r="J3073">
        <v>2.6918294578138</v>
      </c>
      <c r="K3073">
        <v>48.6422342052537</v>
      </c>
      <c r="L3073">
        <v>40.293361618706598</v>
      </c>
      <c r="M3073">
        <v>73.807021495822099</v>
      </c>
      <c r="N3073">
        <v>1.3676125935338099</v>
      </c>
      <c r="O3073">
        <v>5.0847457627118704</v>
      </c>
      <c r="P3073">
        <v>263.96103896103898</v>
      </c>
      <c r="Q3073">
        <v>0.14372633127696299</v>
      </c>
    </row>
    <row r="3074" spans="1:17" hidden="1" x14ac:dyDescent="0.3">
      <c r="A3074" t="s">
        <v>6312</v>
      </c>
      <c r="B3074" t="s">
        <v>6313</v>
      </c>
      <c r="C3074" t="str">
        <f>IFERROR(VLOOKUP(Table1[[#This Row],[Ticker]],[1]!Table1[[Symbol]:[Industry]],2,FALSE),"-")</f>
        <v>-</v>
      </c>
      <c r="E3074">
        <v>70.772897439999994</v>
      </c>
      <c r="F3074">
        <v>5.6</v>
      </c>
      <c r="G3074">
        <v>-85.075937043615895</v>
      </c>
      <c r="H3074">
        <v>-4.9040660778612297</v>
      </c>
      <c r="I3074">
        <v>-42.204344027242101</v>
      </c>
      <c r="J3074">
        <v>-7.5513441483211796</v>
      </c>
      <c r="K3074">
        <v>6.0258595923428402</v>
      </c>
      <c r="L3074">
        <v>6.7669126215883804</v>
      </c>
      <c r="M3074">
        <v>27.105555660326502</v>
      </c>
      <c r="N3074">
        <v>0.51008346282449901</v>
      </c>
      <c r="O3074">
        <v>141.07142857142799</v>
      </c>
      <c r="P3074">
        <v>17.647058823529399</v>
      </c>
      <c r="Q3074">
        <v>8.4242935408224001E-2</v>
      </c>
    </row>
    <row r="3075" spans="1:17" hidden="1" x14ac:dyDescent="0.3">
      <c r="A3075" t="s">
        <v>6314</v>
      </c>
      <c r="B3075" t="s">
        <v>6315</v>
      </c>
      <c r="C3075" t="str">
        <f>IFERROR(VLOOKUP(Table1[[#This Row],[Ticker]],[1]!Table1[[Symbol]:[Industry]],2,FALSE),"-")</f>
        <v>-</v>
      </c>
      <c r="D3075" t="s">
        <v>535</v>
      </c>
      <c r="E3075">
        <v>70.772599999999997</v>
      </c>
      <c r="F3075">
        <v>235</v>
      </c>
      <c r="G3075">
        <v>69.275914808235896</v>
      </c>
      <c r="H3075">
        <v>-13.4838326148262</v>
      </c>
      <c r="I3075">
        <v>-15.8326585503907</v>
      </c>
      <c r="J3075">
        <v>2.0227037351207202</v>
      </c>
      <c r="K3075">
        <v>240.15999227188499</v>
      </c>
      <c r="L3075">
        <v>220.21838777176799</v>
      </c>
      <c r="M3075">
        <v>48.649533329875801</v>
      </c>
      <c r="N3075">
        <v>2.27919271298446</v>
      </c>
      <c r="O3075">
        <v>15.7234042553191</v>
      </c>
      <c r="P3075">
        <v>109.167779261237</v>
      </c>
      <c r="Q3075">
        <v>0.14839738432521599</v>
      </c>
    </row>
    <row r="3076" spans="1:17" hidden="1" x14ac:dyDescent="0.3">
      <c r="A3076" t="s">
        <v>6316</v>
      </c>
      <c r="B3076" t="s">
        <v>6317</v>
      </c>
      <c r="C3076" t="str">
        <f>IFERROR(VLOOKUP(Table1[[#This Row],[Ticker]],[1]!Table1[[Symbol]:[Industry]],2,FALSE),"-")</f>
        <v>-</v>
      </c>
      <c r="D3076" t="s">
        <v>705</v>
      </c>
      <c r="E3076">
        <v>70.753706170000001</v>
      </c>
      <c r="F3076">
        <v>23.96</v>
      </c>
      <c r="G3076">
        <v>-7.6492299394894303</v>
      </c>
      <c r="H3076">
        <v>2.8534015993567801</v>
      </c>
      <c r="I3076">
        <v>-0.79171366011881705</v>
      </c>
      <c r="J3076">
        <v>0.42115049933834098</v>
      </c>
      <c r="K3076">
        <v>22.527321145777002</v>
      </c>
      <c r="L3076">
        <v>21.321894065740899</v>
      </c>
      <c r="M3076">
        <v>67.469215611950702</v>
      </c>
      <c r="N3076">
        <v>1.07969115370035</v>
      </c>
      <c r="O3076">
        <v>1.3772954924874601</v>
      </c>
      <c r="P3076">
        <v>26.105263157894701</v>
      </c>
    </row>
    <row r="3077" spans="1:17" hidden="1" x14ac:dyDescent="0.3">
      <c r="A3077" t="s">
        <v>6318</v>
      </c>
      <c r="B3077" t="s">
        <v>6319</v>
      </c>
      <c r="C3077" t="str">
        <f>IFERROR(VLOOKUP(Table1[[#This Row],[Ticker]],[1]!Table1[[Symbol]:[Industry]],2,FALSE),"-")</f>
        <v>-</v>
      </c>
      <c r="D3077" t="s">
        <v>46</v>
      </c>
      <c r="E3077">
        <v>70.655023505999907</v>
      </c>
      <c r="F3077">
        <v>10.210000000000001</v>
      </c>
      <c r="G3077">
        <v>-20.203251858430701</v>
      </c>
      <c r="H3077">
        <v>-14.8948153840592</v>
      </c>
      <c r="I3077">
        <v>-29.664029605923702</v>
      </c>
      <c r="J3077">
        <v>-11.6563557193215</v>
      </c>
      <c r="K3077">
        <v>10.4493663163527</v>
      </c>
      <c r="L3077">
        <v>11.206457738286799</v>
      </c>
      <c r="M3077">
        <v>52.4978351749903</v>
      </c>
      <c r="N3077">
        <v>1.49737362845594</v>
      </c>
      <c r="O3077">
        <v>65.915768854064595</v>
      </c>
      <c r="P3077">
        <v>32.253886010362699</v>
      </c>
      <c r="Q3077">
        <v>-4.9902897703618998E-2</v>
      </c>
    </row>
    <row r="3078" spans="1:17" hidden="1" x14ac:dyDescent="0.3">
      <c r="A3078" t="s">
        <v>6320</v>
      </c>
      <c r="B3078" t="s">
        <v>6321</v>
      </c>
      <c r="C3078" t="str">
        <f>IFERROR(VLOOKUP(Table1[[#This Row],[Ticker]],[1]!Table1[[Symbol]:[Industry]],2,FALSE),"-")</f>
        <v>-</v>
      </c>
      <c r="D3078" t="s">
        <v>613</v>
      </c>
      <c r="E3078">
        <v>70.579130000000006</v>
      </c>
      <c r="F3078">
        <v>165.5</v>
      </c>
      <c r="G3078">
        <v>-7.4498258658674299</v>
      </c>
      <c r="H3078">
        <v>4.3674571009466998</v>
      </c>
      <c r="I3078">
        <v>-15.6766578616459</v>
      </c>
      <c r="J3078">
        <v>4.3179795876416396</v>
      </c>
      <c r="K3078">
        <v>155.294949610667</v>
      </c>
      <c r="L3078">
        <v>160.56920067718301</v>
      </c>
      <c r="M3078">
        <v>74.220810846127407</v>
      </c>
      <c r="N3078">
        <v>1.1947518711112399</v>
      </c>
      <c r="O3078">
        <v>25.5891238670694</v>
      </c>
      <c r="P3078">
        <v>19.8406951484431</v>
      </c>
      <c r="Q3078">
        <v>-3.2683791790999998E-2</v>
      </c>
    </row>
    <row r="3079" spans="1:17" hidden="1" x14ac:dyDescent="0.3">
      <c r="A3079" t="s">
        <v>6322</v>
      </c>
      <c r="B3079" t="s">
        <v>6323</v>
      </c>
      <c r="C3079" t="str">
        <f>IFERROR(VLOOKUP(Table1[[#This Row],[Ticker]],[1]!Table1[[Symbol]:[Industry]],2,FALSE),"-")</f>
        <v>-</v>
      </c>
      <c r="D3079" t="s">
        <v>535</v>
      </c>
      <c r="E3079">
        <v>70.565945999999997</v>
      </c>
      <c r="F3079">
        <v>51</v>
      </c>
      <c r="G3079">
        <v>24.643293007662699</v>
      </c>
      <c r="H3079">
        <v>3.57672805247971</v>
      </c>
      <c r="I3079">
        <v>-10.1106428831039</v>
      </c>
      <c r="J3079">
        <v>-11.705503871034701</v>
      </c>
      <c r="K3079">
        <v>48.480401641968101</v>
      </c>
      <c r="L3079">
        <v>45.963790494180401</v>
      </c>
      <c r="M3079">
        <v>51.243232444507697</v>
      </c>
      <c r="N3079">
        <v>2.3804013505254802</v>
      </c>
      <c r="O3079">
        <v>40</v>
      </c>
      <c r="P3079">
        <v>74.358974358974294</v>
      </c>
      <c r="Q3079">
        <v>5.1559003916281002E-2</v>
      </c>
    </row>
    <row r="3080" spans="1:17" hidden="1" x14ac:dyDescent="0.3">
      <c r="A3080" t="s">
        <v>6324</v>
      </c>
      <c r="B3080" t="s">
        <v>6325</v>
      </c>
      <c r="C3080" t="str">
        <f>IFERROR(VLOOKUP(Table1[[#This Row],[Ticker]],[1]!Table1[[Symbol]:[Industry]],2,FALSE),"-")</f>
        <v>-</v>
      </c>
      <c r="D3080" t="s">
        <v>375</v>
      </c>
      <c r="E3080">
        <v>70.046581515</v>
      </c>
      <c r="F3080">
        <v>34.770000000000003</v>
      </c>
      <c r="G3080">
        <v>93.505872614143101</v>
      </c>
      <c r="H3080">
        <v>-29.617180831959502</v>
      </c>
      <c r="I3080">
        <v>48.446573539540701</v>
      </c>
      <c r="J3080">
        <v>-6.7394121977269004</v>
      </c>
      <c r="K3080">
        <v>36.311902454753401</v>
      </c>
      <c r="L3080">
        <v>29.689377314879099</v>
      </c>
      <c r="M3080">
        <v>33.232134563202202</v>
      </c>
      <c r="N3080">
        <v>1.3574805906134699</v>
      </c>
      <c r="O3080">
        <v>40.638481449525401</v>
      </c>
      <c r="P3080">
        <v>138.15068493150599</v>
      </c>
      <c r="Q3080">
        <v>5.9888592280250001E-2</v>
      </c>
    </row>
    <row r="3081" spans="1:17" hidden="1" x14ac:dyDescent="0.3">
      <c r="A3081" t="s">
        <v>6326</v>
      </c>
      <c r="B3081" t="s">
        <v>6327</v>
      </c>
      <c r="C3081" t="str">
        <f>IFERROR(VLOOKUP(Table1[[#This Row],[Ticker]],[1]!Table1[[Symbol]:[Industry]],2,FALSE),"-")</f>
        <v>-</v>
      </c>
      <c r="D3081" t="s">
        <v>391</v>
      </c>
      <c r="E3081">
        <v>69.950992499999998</v>
      </c>
      <c r="F3081">
        <v>69</v>
      </c>
      <c r="G3081">
        <v>-52.792184400658599</v>
      </c>
      <c r="H3081">
        <v>-1.8420795207290499</v>
      </c>
      <c r="I3081">
        <v>-8.7774981977803801</v>
      </c>
      <c r="J3081">
        <v>-3.59655505486977</v>
      </c>
      <c r="K3081">
        <v>66.255929552161007</v>
      </c>
      <c r="L3081">
        <v>70.096074061541202</v>
      </c>
      <c r="M3081">
        <v>61.905416333067201</v>
      </c>
      <c r="N3081">
        <v>0.28064955281493897</v>
      </c>
      <c r="O3081">
        <v>44.405797101449203</v>
      </c>
      <c r="P3081">
        <v>22.994652406417099</v>
      </c>
      <c r="Q3081">
        <v>-2.3640821919291E-2</v>
      </c>
    </row>
    <row r="3082" spans="1:17" hidden="1" x14ac:dyDescent="0.3">
      <c r="A3082" t="s">
        <v>6328</v>
      </c>
      <c r="B3082" t="s">
        <v>6329</v>
      </c>
      <c r="C3082" t="str">
        <f>IFERROR(VLOOKUP(Table1[[#This Row],[Ticker]],[1]!Table1[[Symbol]:[Industry]],2,FALSE),"-")</f>
        <v>-</v>
      </c>
      <c r="D3082" t="s">
        <v>535</v>
      </c>
      <c r="E3082">
        <v>69.909000000000006</v>
      </c>
      <c r="F3082">
        <v>66.58</v>
      </c>
      <c r="G3082">
        <v>153.779423580165</v>
      </c>
      <c r="H3082">
        <v>35.634147054539099</v>
      </c>
      <c r="I3082">
        <v>93.672281101381799</v>
      </c>
      <c r="J3082">
        <v>6.0548280447891898</v>
      </c>
      <c r="K3082">
        <v>52.675619448864502</v>
      </c>
      <c r="L3082">
        <v>40.830181020805199</v>
      </c>
      <c r="M3082">
        <v>96.795649534026396</v>
      </c>
      <c r="N3082">
        <v>0.64423650865118598</v>
      </c>
      <c r="O3082">
        <v>0</v>
      </c>
      <c r="P3082">
        <v>276.158192090395</v>
      </c>
      <c r="Q3082">
        <v>9.4022472868005996E-2</v>
      </c>
    </row>
    <row r="3083" spans="1:17" hidden="1" x14ac:dyDescent="0.3">
      <c r="A3083" t="s">
        <v>6330</v>
      </c>
      <c r="B3083" t="s">
        <v>6331</v>
      </c>
      <c r="C3083" t="str">
        <f>IFERROR(VLOOKUP(Table1[[#This Row],[Ticker]],[1]!Table1[[Symbol]:[Industry]],2,FALSE),"-")</f>
        <v>-</v>
      </c>
      <c r="D3083" t="s">
        <v>613</v>
      </c>
      <c r="E3083">
        <v>69.507775668999997</v>
      </c>
      <c r="F3083">
        <v>88.09</v>
      </c>
      <c r="G3083">
        <v>6.9527360672033103</v>
      </c>
      <c r="H3083">
        <v>-9.7069026524824906</v>
      </c>
      <c r="I3083">
        <v>10.8877771532841</v>
      </c>
      <c r="J3083">
        <v>-1.48616544448016</v>
      </c>
      <c r="K3083">
        <v>87.781059454093693</v>
      </c>
      <c r="L3083">
        <v>80.902308343808201</v>
      </c>
      <c r="M3083">
        <v>50.219059779141098</v>
      </c>
      <c r="N3083">
        <v>1.6133587125800299</v>
      </c>
      <c r="O3083">
        <v>16.244749687819201</v>
      </c>
      <c r="P3083">
        <v>58.720720720720699</v>
      </c>
      <c r="Q3083">
        <v>7.812064510519E-3</v>
      </c>
    </row>
    <row r="3084" spans="1:17" hidden="1" x14ac:dyDescent="0.3">
      <c r="A3084" t="s">
        <v>6332</v>
      </c>
      <c r="B3084" t="s">
        <v>6333</v>
      </c>
      <c r="C3084" t="str">
        <f>IFERROR(VLOOKUP(Table1[[#This Row],[Ticker]],[1]!Table1[[Symbol]:[Industry]],2,FALSE),"-")</f>
        <v>-</v>
      </c>
      <c r="D3084" t="s">
        <v>613</v>
      </c>
      <c r="E3084">
        <v>69.325000000000003</v>
      </c>
      <c r="F3084">
        <v>47</v>
      </c>
      <c r="G3084">
        <v>32.333724138864703</v>
      </c>
      <c r="H3084">
        <v>-6.75051894472226</v>
      </c>
      <c r="I3084">
        <v>35.578782943282903</v>
      </c>
      <c r="J3084">
        <v>-7.1091600968865798</v>
      </c>
      <c r="K3084">
        <v>41.762482705243698</v>
      </c>
      <c r="L3084">
        <v>38.555517805329302</v>
      </c>
      <c r="M3084">
        <v>78.768295213026207</v>
      </c>
      <c r="N3084">
        <v>1.9898437689600701</v>
      </c>
      <c r="O3084">
        <v>6.1702127659574302</v>
      </c>
      <c r="P3084">
        <v>74.074074074074005</v>
      </c>
      <c r="Q3084">
        <v>4.7060154630724001E-2</v>
      </c>
    </row>
    <row r="3085" spans="1:17" hidden="1" x14ac:dyDescent="0.3">
      <c r="A3085" t="s">
        <v>6334</v>
      </c>
      <c r="B3085" t="s">
        <v>6335</v>
      </c>
      <c r="C3085" t="str">
        <f>IFERROR(VLOOKUP(Table1[[#This Row],[Ticker]],[1]!Table1[[Symbol]:[Industry]],2,FALSE),"-")</f>
        <v>-</v>
      </c>
      <c r="E3085">
        <v>69.264914000000005</v>
      </c>
      <c r="F3085">
        <v>92</v>
      </c>
      <c r="G3085">
        <v>-31.760921873886598</v>
      </c>
      <c r="H3085">
        <v>-14.744225918021</v>
      </c>
      <c r="I3085">
        <v>-45.230418588551501</v>
      </c>
      <c r="J3085">
        <v>-11.0063674646821</v>
      </c>
      <c r="K3085">
        <v>97.237261751860601</v>
      </c>
      <c r="L3085">
        <v>114.740803385181</v>
      </c>
      <c r="M3085">
        <v>43.733635437989598</v>
      </c>
      <c r="N3085">
        <v>1.29685039370078</v>
      </c>
      <c r="O3085">
        <v>90.108695652173907</v>
      </c>
      <c r="P3085">
        <v>36.296296296296198</v>
      </c>
    </row>
    <row r="3086" spans="1:17" hidden="1" x14ac:dyDescent="0.3">
      <c r="A3086" t="s">
        <v>6336</v>
      </c>
      <c r="B3086" t="s">
        <v>6337</v>
      </c>
      <c r="C3086" t="str">
        <f>IFERROR(VLOOKUP(Table1[[#This Row],[Ticker]],[1]!Table1[[Symbol]:[Industry]],2,FALSE),"-")</f>
        <v>-</v>
      </c>
      <c r="D3086" t="s">
        <v>140</v>
      </c>
      <c r="E3086">
        <v>69.102000000000004</v>
      </c>
      <c r="F3086">
        <v>38.39</v>
      </c>
      <c r="G3086">
        <v>73.912555365242</v>
      </c>
      <c r="H3086">
        <v>13.111437798107699</v>
      </c>
      <c r="I3086">
        <v>33.265932258514198</v>
      </c>
      <c r="J3086">
        <v>24.698683040368302</v>
      </c>
      <c r="K3086">
        <v>31.4936473675582</v>
      </c>
      <c r="L3086">
        <v>29.413960974044102</v>
      </c>
      <c r="M3086">
        <v>88.423090114615604</v>
      </c>
      <c r="N3086">
        <v>3.5769707825439601</v>
      </c>
      <c r="O3086">
        <v>8.1531648866892397</v>
      </c>
      <c r="P3086">
        <v>109.20980926430499</v>
      </c>
      <c r="Q3086">
        <v>8.8806282807157993E-2</v>
      </c>
    </row>
    <row r="3087" spans="1:17" hidden="1" x14ac:dyDescent="0.3">
      <c r="A3087" t="s">
        <v>6338</v>
      </c>
      <c r="B3087" t="s">
        <v>6339</v>
      </c>
      <c r="C3087" t="str">
        <f>IFERROR(VLOOKUP(Table1[[#This Row],[Ticker]],[1]!Table1[[Symbol]:[Industry]],2,FALSE),"-")</f>
        <v>-</v>
      </c>
      <c r="D3087" t="s">
        <v>1514</v>
      </c>
      <c r="E3087">
        <v>69.092273538000001</v>
      </c>
      <c r="F3087">
        <v>67</v>
      </c>
      <c r="G3087">
        <v>-43.1722287304489</v>
      </c>
      <c r="H3087">
        <v>-19.014262404650299</v>
      </c>
      <c r="I3087">
        <v>-57.863410905318403</v>
      </c>
      <c r="J3087">
        <v>1.80319086005554</v>
      </c>
      <c r="K3087">
        <v>73.548105517369095</v>
      </c>
      <c r="L3087">
        <v>75.982384219864699</v>
      </c>
      <c r="M3087">
        <v>43.938153079631299</v>
      </c>
      <c r="N3087">
        <v>0.80565262076053401</v>
      </c>
      <c r="O3087">
        <v>109.925373134328</v>
      </c>
      <c r="P3087">
        <v>18.061674008810499</v>
      </c>
      <c r="Q3087">
        <v>9.3957895583068995E-2</v>
      </c>
    </row>
    <row r="3088" spans="1:17" hidden="1" x14ac:dyDescent="0.3">
      <c r="A3088" t="s">
        <v>6340</v>
      </c>
      <c r="B3088" t="s">
        <v>6341</v>
      </c>
      <c r="C3088" t="str">
        <f>IFERROR(VLOOKUP(Table1[[#This Row],[Ticker]],[1]!Table1[[Symbol]:[Industry]],2,FALSE),"-")</f>
        <v>-</v>
      </c>
      <c r="D3088" t="s">
        <v>230</v>
      </c>
      <c r="E3088">
        <v>69.042188469999999</v>
      </c>
      <c r="F3088">
        <v>22.7</v>
      </c>
      <c r="G3088">
        <v>9.3707251874774595</v>
      </c>
      <c r="H3088">
        <v>-5.5522142260093803</v>
      </c>
      <c r="I3088">
        <v>-13.6523417522234</v>
      </c>
      <c r="J3088">
        <v>-11.120041326765</v>
      </c>
      <c r="K3088">
        <v>22.269726015135401</v>
      </c>
      <c r="L3088">
        <v>22.429192998856902</v>
      </c>
      <c r="M3088">
        <v>56.938109654314999</v>
      </c>
      <c r="N3088">
        <v>2.0019154259040701</v>
      </c>
      <c r="O3088">
        <v>55.066079295154204</v>
      </c>
      <c r="Q3088">
        <v>4.3394790343881003E-2</v>
      </c>
    </row>
    <row r="3089" spans="1:17" hidden="1" x14ac:dyDescent="0.3">
      <c r="A3089" t="s">
        <v>6342</v>
      </c>
      <c r="B3089" t="s">
        <v>6343</v>
      </c>
      <c r="C3089" t="str">
        <f>IFERROR(VLOOKUP(Table1[[#This Row],[Ticker]],[1]!Table1[[Symbol]:[Industry]],2,FALSE),"-")</f>
        <v>-</v>
      </c>
      <c r="E3089">
        <v>69.000555000000006</v>
      </c>
      <c r="F3089">
        <v>139.1</v>
      </c>
      <c r="G3089">
        <v>78.001405004314293</v>
      </c>
      <c r="H3089">
        <v>-7.0073871110715604</v>
      </c>
      <c r="I3089">
        <v>119.593288319073</v>
      </c>
      <c r="J3089">
        <v>13.179842460658101</v>
      </c>
      <c r="K3089">
        <v>117.390676779331</v>
      </c>
      <c r="L3089">
        <v>93.236639390892094</v>
      </c>
      <c r="M3089">
        <v>88.072036452713704</v>
      </c>
      <c r="N3089">
        <v>0.70033222591362099</v>
      </c>
      <c r="O3089">
        <v>4.5291157440690197</v>
      </c>
      <c r="P3089">
        <v>167.49999999999901</v>
      </c>
    </row>
    <row r="3090" spans="1:17" hidden="1" x14ac:dyDescent="0.3">
      <c r="A3090" t="s">
        <v>6344</v>
      </c>
      <c r="B3090" t="s">
        <v>6345</v>
      </c>
      <c r="C3090" t="str">
        <f>IFERROR(VLOOKUP(Table1[[#This Row],[Ticker]],[1]!Table1[[Symbol]:[Industry]],2,FALSE),"-")</f>
        <v>-</v>
      </c>
      <c r="E3090">
        <v>68.987424799999999</v>
      </c>
      <c r="F3090">
        <v>39.5</v>
      </c>
      <c r="G3090">
        <v>-38.249795006206199</v>
      </c>
      <c r="H3090">
        <v>-1.3537702198730699</v>
      </c>
      <c r="I3090">
        <v>-16.512917947075401</v>
      </c>
      <c r="J3090">
        <v>-1.20644516475988</v>
      </c>
      <c r="K3090">
        <v>41.228825350415804</v>
      </c>
      <c r="L3090">
        <v>41.864091287813203</v>
      </c>
      <c r="M3090">
        <v>59.476642555180199</v>
      </c>
      <c r="N3090">
        <v>1.02414325514616</v>
      </c>
      <c r="O3090">
        <v>37.2151898734177</v>
      </c>
      <c r="P3090">
        <v>22.861586314152401</v>
      </c>
      <c r="Q3090">
        <v>6.7077360602981001E-2</v>
      </c>
    </row>
    <row r="3091" spans="1:17" hidden="1" x14ac:dyDescent="0.3">
      <c r="A3091" t="s">
        <v>6346</v>
      </c>
      <c r="B3091" t="s">
        <v>6347</v>
      </c>
      <c r="C3091" t="str">
        <f>IFERROR(VLOOKUP(Table1[[#This Row],[Ticker]],[1]!Table1[[Symbol]:[Industry]],2,FALSE),"-")</f>
        <v>-</v>
      </c>
      <c r="E3091">
        <v>68.963999999999999</v>
      </c>
      <c r="F3091">
        <v>114.94</v>
      </c>
      <c r="G3091">
        <v>262.805725106338</v>
      </c>
      <c r="H3091">
        <v>17.943616041344001</v>
      </c>
      <c r="I3091">
        <v>108.68524690025799</v>
      </c>
      <c r="J3091">
        <v>-11.154818199853</v>
      </c>
      <c r="K3091">
        <v>95.652557433051399</v>
      </c>
      <c r="L3091">
        <v>69.403793709638194</v>
      </c>
      <c r="M3091">
        <v>68.126927875155502</v>
      </c>
      <c r="N3091">
        <v>0.87527086366704998</v>
      </c>
      <c r="O3091">
        <v>10.231425091352</v>
      </c>
      <c r="P3091">
        <v>359.76</v>
      </c>
      <c r="Q3091">
        <v>0.14490196025559099</v>
      </c>
    </row>
    <row r="3092" spans="1:17" hidden="1" x14ac:dyDescent="0.3">
      <c r="A3092" t="s">
        <v>6348</v>
      </c>
      <c r="B3092" t="s">
        <v>6349</v>
      </c>
      <c r="C3092" t="str">
        <f>IFERROR(VLOOKUP(Table1[[#This Row],[Ticker]],[1]!Table1[[Symbol]:[Industry]],2,FALSE),"-")</f>
        <v>-</v>
      </c>
      <c r="D3092" t="s">
        <v>1113</v>
      </c>
      <c r="E3092">
        <v>68.902981909999994</v>
      </c>
      <c r="F3092">
        <v>0.7</v>
      </c>
      <c r="G3092">
        <v>16.2997243320454</v>
      </c>
      <c r="H3092">
        <v>14.061451163518001</v>
      </c>
      <c r="I3092">
        <v>12.5589311107851</v>
      </c>
      <c r="J3092">
        <v>3.9858625275477899</v>
      </c>
      <c r="K3092">
        <v>0.58612360520170403</v>
      </c>
      <c r="L3092">
        <v>0.54702285153527797</v>
      </c>
      <c r="M3092">
        <v>91.478009169319193</v>
      </c>
      <c r="N3092">
        <v>1.20052013551404</v>
      </c>
      <c r="O3092">
        <v>0</v>
      </c>
      <c r="P3092">
        <v>42.857142857142797</v>
      </c>
      <c r="Q3092">
        <v>8.4536175910599996E-3</v>
      </c>
    </row>
    <row r="3093" spans="1:17" hidden="1" x14ac:dyDescent="0.3">
      <c r="A3093" t="s">
        <v>6350</v>
      </c>
      <c r="B3093" t="s">
        <v>6351</v>
      </c>
      <c r="C3093" t="str">
        <f>IFERROR(VLOOKUP(Table1[[#This Row],[Ticker]],[1]!Table1[[Symbol]:[Industry]],2,FALSE),"-")</f>
        <v>-</v>
      </c>
      <c r="D3093" t="s">
        <v>1113</v>
      </c>
      <c r="E3093">
        <v>68.88</v>
      </c>
      <c r="F3093">
        <v>13.12</v>
      </c>
      <c r="G3093">
        <v>-24.614916582595399</v>
      </c>
      <c r="H3093">
        <v>-7.4775954896259398</v>
      </c>
      <c r="I3093">
        <v>-7.5876795473155099</v>
      </c>
      <c r="J3093">
        <v>-5.7342136117422999</v>
      </c>
      <c r="K3093">
        <v>13.595032557424</v>
      </c>
      <c r="L3093">
        <v>13.8804239194804</v>
      </c>
      <c r="M3093">
        <v>38.1036412673242</v>
      </c>
      <c r="N3093">
        <v>1.1259074561667599</v>
      </c>
      <c r="O3093">
        <v>55.792682926829201</v>
      </c>
      <c r="P3093">
        <v>28.627450980392101</v>
      </c>
      <c r="Q3093">
        <v>-5.1691971983095997E-2</v>
      </c>
    </row>
    <row r="3094" spans="1:17" hidden="1" x14ac:dyDescent="0.3">
      <c r="A3094" t="s">
        <v>6352</v>
      </c>
      <c r="B3094" t="s">
        <v>6353</v>
      </c>
      <c r="C3094" t="str">
        <f>IFERROR(VLOOKUP(Table1[[#This Row],[Ticker]],[1]!Table1[[Symbol]:[Industry]],2,FALSE),"-")</f>
        <v>-</v>
      </c>
      <c r="D3094" t="s">
        <v>21</v>
      </c>
      <c r="E3094">
        <v>68.863872000000001</v>
      </c>
      <c r="F3094">
        <v>1.92</v>
      </c>
      <c r="G3094">
        <v>-67.114694066892994</v>
      </c>
      <c r="H3094">
        <v>-6.4192175930127497</v>
      </c>
      <c r="I3094">
        <v>-60.117538130202398</v>
      </c>
      <c r="J3094">
        <v>-11.0464882991955</v>
      </c>
      <c r="K3094">
        <v>2.4019803506676198</v>
      </c>
      <c r="L3094">
        <v>3.1219186748047401</v>
      </c>
      <c r="M3094">
        <v>23.411004965969699</v>
      </c>
      <c r="N3094">
        <v>0.16277931611197299</v>
      </c>
      <c r="O3094">
        <v>176.041666666666</v>
      </c>
      <c r="P3094">
        <v>3.7837837837837598</v>
      </c>
      <c r="Q3094">
        <v>0.16315794244934201</v>
      </c>
    </row>
    <row r="3095" spans="1:17" hidden="1" x14ac:dyDescent="0.3">
      <c r="A3095" t="s">
        <v>6354</v>
      </c>
      <c r="B3095" t="s">
        <v>6355</v>
      </c>
      <c r="C3095" t="str">
        <f>IFERROR(VLOOKUP(Table1[[#This Row],[Ticker]],[1]!Table1[[Symbol]:[Industry]],2,FALSE),"-")</f>
        <v>-</v>
      </c>
      <c r="D3095" t="s">
        <v>613</v>
      </c>
      <c r="E3095">
        <v>68.839808274000006</v>
      </c>
      <c r="F3095">
        <v>45.94</v>
      </c>
      <c r="G3095">
        <v>-6.2645314958086802</v>
      </c>
      <c r="H3095">
        <v>4.9073447600475602</v>
      </c>
      <c r="I3095">
        <v>5.6157218897502004</v>
      </c>
      <c r="J3095">
        <v>5.4238595923878898E-2</v>
      </c>
      <c r="K3095">
        <v>42.255634342872099</v>
      </c>
      <c r="L3095">
        <v>42.087848078969301</v>
      </c>
      <c r="M3095">
        <v>62.2953747689156</v>
      </c>
      <c r="N3095">
        <v>1.91233895135882</v>
      </c>
      <c r="O3095">
        <v>41.467131040487502</v>
      </c>
      <c r="P3095">
        <v>39.0856796851347</v>
      </c>
      <c r="Q3095">
        <v>3.4643883565858999E-2</v>
      </c>
    </row>
    <row r="3096" spans="1:17" hidden="1" x14ac:dyDescent="0.3">
      <c r="A3096" t="s">
        <v>6356</v>
      </c>
      <c r="B3096" t="s">
        <v>6357</v>
      </c>
      <c r="C3096" t="str">
        <f>IFERROR(VLOOKUP(Table1[[#This Row],[Ticker]],[1]!Table1[[Symbol]:[Industry]],2,FALSE),"-")</f>
        <v>-</v>
      </c>
      <c r="D3096" t="s">
        <v>613</v>
      </c>
      <c r="E3096">
        <v>68.709371000000004</v>
      </c>
      <c r="F3096">
        <v>26.8</v>
      </c>
      <c r="G3096">
        <v>-33.663137762532301</v>
      </c>
      <c r="H3096">
        <v>-1.8506309633574101</v>
      </c>
      <c r="I3096">
        <v>-28.290899888732</v>
      </c>
      <c r="J3096">
        <v>-2.9032777439453898</v>
      </c>
      <c r="K3096">
        <v>27.352989937255501</v>
      </c>
      <c r="L3096">
        <v>29.558942471117302</v>
      </c>
      <c r="M3096">
        <v>42.925404308306298</v>
      </c>
      <c r="N3096">
        <v>0.74272483448441395</v>
      </c>
      <c r="O3096">
        <v>56.343283582089498</v>
      </c>
      <c r="P3096">
        <v>18.5840707964601</v>
      </c>
      <c r="Q3096">
        <v>-4.6555686672959999E-2</v>
      </c>
    </row>
    <row r="3097" spans="1:17" hidden="1" x14ac:dyDescent="0.3">
      <c r="A3097" t="s">
        <v>6358</v>
      </c>
      <c r="B3097" t="s">
        <v>6359</v>
      </c>
      <c r="C3097" t="str">
        <f>IFERROR(VLOOKUP(Table1[[#This Row],[Ticker]],[1]!Table1[[Symbol]:[Industry]],2,FALSE),"-")</f>
        <v>-</v>
      </c>
      <c r="D3097" t="s">
        <v>542</v>
      </c>
      <c r="E3097">
        <v>68.481300000000005</v>
      </c>
      <c r="F3097">
        <v>59</v>
      </c>
      <c r="G3097">
        <v>-26.0463452712643</v>
      </c>
      <c r="H3097">
        <v>7.49978007598492</v>
      </c>
      <c r="I3097">
        <v>-9.73701317924146</v>
      </c>
      <c r="J3097">
        <v>-13.6073775656922</v>
      </c>
      <c r="M3097">
        <v>48.021841106196398</v>
      </c>
      <c r="O3097">
        <v>26.949152542372801</v>
      </c>
      <c r="P3097">
        <v>27.982646420824199</v>
      </c>
    </row>
    <row r="3098" spans="1:17" hidden="1" x14ac:dyDescent="0.3">
      <c r="A3098" t="s">
        <v>6360</v>
      </c>
      <c r="B3098" t="s">
        <v>6361</v>
      </c>
      <c r="C3098" t="str">
        <f>IFERROR(VLOOKUP(Table1[[#This Row],[Ticker]],[1]!Table1[[Symbol]:[Industry]],2,FALSE),"-")</f>
        <v>-</v>
      </c>
      <c r="E3098">
        <v>68.440960860000004</v>
      </c>
      <c r="F3098">
        <v>136.1</v>
      </c>
      <c r="G3098">
        <v>213.862791579955</v>
      </c>
      <c r="H3098">
        <v>135.132970959175</v>
      </c>
      <c r="I3098">
        <v>162.38813151564301</v>
      </c>
      <c r="J3098">
        <v>16.727631857099201</v>
      </c>
      <c r="K3098">
        <v>75.7438534223961</v>
      </c>
      <c r="L3098">
        <v>57.633787616976598</v>
      </c>
      <c r="M3098">
        <v>97.640175309790493</v>
      </c>
      <c r="N3098">
        <v>2.2731780616078101</v>
      </c>
      <c r="O3098">
        <v>0</v>
      </c>
      <c r="P3098">
        <v>266.84636118598303</v>
      </c>
    </row>
    <row r="3099" spans="1:17" hidden="1" x14ac:dyDescent="0.3">
      <c r="A3099" t="s">
        <v>6362</v>
      </c>
      <c r="B3099" t="s">
        <v>6363</v>
      </c>
      <c r="C3099" t="str">
        <f>IFERROR(VLOOKUP(Table1[[#This Row],[Ticker]],[1]!Table1[[Symbol]:[Industry]],2,FALSE),"-")</f>
        <v>-</v>
      </c>
      <c r="E3099">
        <v>68.401296075000005</v>
      </c>
      <c r="F3099">
        <v>49.35</v>
      </c>
      <c r="G3099">
        <v>-33.964080172474802</v>
      </c>
      <c r="H3099">
        <v>-6.0705350379244898</v>
      </c>
      <c r="I3099">
        <v>-34.916076052979797</v>
      </c>
      <c r="J3099">
        <v>-2.1479756230970501</v>
      </c>
      <c r="K3099">
        <v>51.776385600730102</v>
      </c>
      <c r="L3099">
        <v>56.635629691599803</v>
      </c>
      <c r="M3099">
        <v>43.881840030725499</v>
      </c>
      <c r="N3099">
        <v>0.64991176470588197</v>
      </c>
      <c r="O3099">
        <v>64.782168186423405</v>
      </c>
      <c r="P3099">
        <v>9.4235033259423506</v>
      </c>
      <c r="Q3099">
        <v>-3.345794505431E-3</v>
      </c>
    </row>
    <row r="3100" spans="1:17" hidden="1" x14ac:dyDescent="0.3">
      <c r="A3100" t="s">
        <v>6364</v>
      </c>
      <c r="B3100" t="s">
        <v>6365</v>
      </c>
      <c r="C3100" t="str">
        <f>IFERROR(VLOOKUP(Table1[[#This Row],[Ticker]],[1]!Table1[[Symbol]:[Industry]],2,FALSE),"-")</f>
        <v>-</v>
      </c>
      <c r="D3100" t="s">
        <v>414</v>
      </c>
      <c r="E3100">
        <v>68.373428340000004</v>
      </c>
      <c r="F3100">
        <v>21.48</v>
      </c>
      <c r="G3100">
        <v>-80.650173387247406</v>
      </c>
      <c r="H3100">
        <v>-25.291390021523199</v>
      </c>
      <c r="I3100">
        <v>-52.052475487531197</v>
      </c>
      <c r="J3100">
        <v>-29.232499755330601</v>
      </c>
      <c r="K3100">
        <v>27.6293354484344</v>
      </c>
      <c r="L3100">
        <v>31.959689928728299</v>
      </c>
      <c r="M3100">
        <v>28.604436015767799</v>
      </c>
      <c r="N3100">
        <v>4.1370741040621999</v>
      </c>
      <c r="O3100">
        <v>123.137802607076</v>
      </c>
      <c r="P3100">
        <v>0</v>
      </c>
      <c r="Q3100">
        <v>0.139111998552506</v>
      </c>
    </row>
    <row r="3101" spans="1:17" hidden="1" x14ac:dyDescent="0.3">
      <c r="A3101" t="s">
        <v>6366</v>
      </c>
      <c r="B3101" t="s">
        <v>6367</v>
      </c>
      <c r="C3101" t="str">
        <f>IFERROR(VLOOKUP(Table1[[#This Row],[Ticker]],[1]!Table1[[Symbol]:[Industry]],2,FALSE),"-")</f>
        <v>-</v>
      </c>
      <c r="E3101">
        <v>68.370720840000004</v>
      </c>
      <c r="F3101">
        <v>49.95</v>
      </c>
      <c r="G3101">
        <v>-9.0003462728027195</v>
      </c>
      <c r="H3101">
        <v>-9.1569396410796404</v>
      </c>
      <c r="I3101">
        <v>-4.9793825342336202</v>
      </c>
      <c r="J3101">
        <v>-2.2079836262983399</v>
      </c>
      <c r="K3101">
        <v>49.371614462045201</v>
      </c>
      <c r="L3101">
        <v>47.816940137063199</v>
      </c>
      <c r="M3101">
        <v>51.561132719393797</v>
      </c>
      <c r="N3101">
        <v>2.7752688172042999</v>
      </c>
      <c r="O3101">
        <v>28.1281281281281</v>
      </c>
      <c r="P3101">
        <v>40.704225352112601</v>
      </c>
    </row>
    <row r="3102" spans="1:17" hidden="1" x14ac:dyDescent="0.3">
      <c r="A3102" t="s">
        <v>6368</v>
      </c>
      <c r="B3102" t="s">
        <v>6369</v>
      </c>
      <c r="C3102" t="str">
        <f>IFERROR(VLOOKUP(Table1[[#This Row],[Ticker]],[1]!Table1[[Symbol]:[Industry]],2,FALSE),"-")</f>
        <v>-</v>
      </c>
      <c r="D3102" t="s">
        <v>391</v>
      </c>
      <c r="E3102">
        <v>68.226815264999999</v>
      </c>
      <c r="F3102">
        <v>223.45</v>
      </c>
      <c r="G3102">
        <v>-25.9495842162275</v>
      </c>
      <c r="H3102">
        <v>-3.9738335197216998</v>
      </c>
      <c r="I3102">
        <v>5.5291156394643401</v>
      </c>
      <c r="J3102">
        <v>-2.1679836262983398</v>
      </c>
      <c r="K3102">
        <v>210.11613672347599</v>
      </c>
      <c r="L3102">
        <v>207.64873783467999</v>
      </c>
      <c r="M3102">
        <v>62.5468664782452</v>
      </c>
      <c r="N3102">
        <v>0.36988422575976798</v>
      </c>
      <c r="O3102">
        <v>4.2738867755650096</v>
      </c>
      <c r="P3102">
        <v>60.755395683453202</v>
      </c>
      <c r="Q3102">
        <v>6.4347496673800006E-2</v>
      </c>
    </row>
    <row r="3103" spans="1:17" hidden="1" x14ac:dyDescent="0.3">
      <c r="A3103" t="s">
        <v>6370</v>
      </c>
      <c r="B3103" t="s">
        <v>6371</v>
      </c>
      <c r="C3103" t="str">
        <f>IFERROR(VLOOKUP(Table1[[#This Row],[Ticker]],[1]!Table1[[Symbol]:[Industry]],2,FALSE),"-")</f>
        <v>-</v>
      </c>
      <c r="D3103" t="s">
        <v>197</v>
      </c>
      <c r="E3103">
        <v>68.186700000000002</v>
      </c>
      <c r="F3103">
        <v>114.12</v>
      </c>
      <c r="G3103">
        <v>43.593170411834201</v>
      </c>
      <c r="H3103">
        <v>18.383605155015399</v>
      </c>
      <c r="I3103">
        <v>-19.4171408743352</v>
      </c>
      <c r="J3103">
        <v>-11.302599010913699</v>
      </c>
      <c r="K3103">
        <v>101.376389870461</v>
      </c>
      <c r="L3103">
        <v>97.977239424141501</v>
      </c>
      <c r="M3103">
        <v>55.783507513400401</v>
      </c>
      <c r="N3103">
        <v>2.2043380252371199</v>
      </c>
      <c r="O3103">
        <v>36.566771819137699</v>
      </c>
      <c r="P3103">
        <v>83.768115942028999</v>
      </c>
      <c r="Q3103">
        <v>4.1417071386515E-2</v>
      </c>
    </row>
    <row r="3104" spans="1:17" hidden="1" x14ac:dyDescent="0.3">
      <c r="A3104" t="s">
        <v>6372</v>
      </c>
      <c r="B3104" t="s">
        <v>6373</v>
      </c>
      <c r="C3104" t="str">
        <f>IFERROR(VLOOKUP(Table1[[#This Row],[Ticker]],[1]!Table1[[Symbol]:[Industry]],2,FALSE),"-")</f>
        <v>-</v>
      </c>
      <c r="D3104" t="s">
        <v>613</v>
      </c>
      <c r="E3104">
        <v>67.888649999999998</v>
      </c>
      <c r="F3104">
        <v>39.5</v>
      </c>
      <c r="G3104">
        <v>-46.759438727117498</v>
      </c>
      <c r="H3104">
        <v>-16.015177188972299</v>
      </c>
      <c r="I3104">
        <v>-30.450106635094699</v>
      </c>
      <c r="J3104">
        <v>-2.1679836262983398</v>
      </c>
      <c r="K3104">
        <v>43.855594281561302</v>
      </c>
      <c r="M3104">
        <v>44.054024190841702</v>
      </c>
      <c r="N3104">
        <v>0.25309229305423397</v>
      </c>
      <c r="O3104">
        <v>47.848101265822699</v>
      </c>
      <c r="P3104">
        <v>11.2676056338028</v>
      </c>
    </row>
    <row r="3105" spans="1:17" hidden="1" x14ac:dyDescent="0.3">
      <c r="A3105" t="s">
        <v>6374</v>
      </c>
      <c r="B3105" t="s">
        <v>6375</v>
      </c>
      <c r="C3105" t="str">
        <f>IFERROR(VLOOKUP(Table1[[#This Row],[Ticker]],[1]!Table1[[Symbol]:[Industry]],2,FALSE),"-")</f>
        <v>-</v>
      </c>
      <c r="D3105" t="s">
        <v>1489</v>
      </c>
      <c r="E3105">
        <v>67.864999999999995</v>
      </c>
      <c r="F3105">
        <v>49</v>
      </c>
      <c r="G3105">
        <v>-59.434130853864502</v>
      </c>
      <c r="H3105">
        <v>-8.9440660778612404</v>
      </c>
      <c r="I3105">
        <v>-12.169623662858299</v>
      </c>
      <c r="J3105">
        <v>-6.2079836262983497</v>
      </c>
      <c r="K3105">
        <v>48.271406278133099</v>
      </c>
      <c r="L3105">
        <v>50.833322815827302</v>
      </c>
      <c r="M3105">
        <v>51.634976127876598</v>
      </c>
      <c r="N3105">
        <v>1.0686933890966099</v>
      </c>
      <c r="O3105">
        <v>65.306122448979593</v>
      </c>
      <c r="P3105">
        <v>16.086235489220499</v>
      </c>
      <c r="Q3105">
        <v>9.6476014275124006E-2</v>
      </c>
    </row>
    <row r="3106" spans="1:17" hidden="1" x14ac:dyDescent="0.3">
      <c r="A3106" t="s">
        <v>6376</v>
      </c>
      <c r="B3106" t="s">
        <v>6377</v>
      </c>
      <c r="C3106" t="str">
        <f>IFERROR(VLOOKUP(Table1[[#This Row],[Ticker]],[1]!Table1[[Symbol]:[Industry]],2,FALSE),"-")</f>
        <v>-</v>
      </c>
      <c r="D3106" t="s">
        <v>535</v>
      </c>
      <c r="E3106">
        <v>67.8</v>
      </c>
      <c r="F3106">
        <v>28.25</v>
      </c>
      <c r="G3106">
        <v>-12.184948889469799</v>
      </c>
      <c r="H3106">
        <v>-23.712157931333</v>
      </c>
      <c r="I3106">
        <v>-7.5208137058017801</v>
      </c>
      <c r="J3106">
        <v>-1.49001752460343</v>
      </c>
      <c r="K3106">
        <v>29.968168683104601</v>
      </c>
      <c r="L3106">
        <v>28.988422147757799</v>
      </c>
      <c r="M3106">
        <v>16.800050590858799</v>
      </c>
      <c r="N3106">
        <v>0.47514182157159701</v>
      </c>
      <c r="O3106">
        <v>30.6194690265486</v>
      </c>
      <c r="P3106">
        <v>20.469083155650299</v>
      </c>
      <c r="Q3106">
        <v>8.0406325676600998E-2</v>
      </c>
    </row>
    <row r="3107" spans="1:17" hidden="1" x14ac:dyDescent="0.3">
      <c r="A3107" t="s">
        <v>6378</v>
      </c>
      <c r="B3107" t="s">
        <v>6379</v>
      </c>
      <c r="C3107" t="str">
        <f>IFERROR(VLOOKUP(Table1[[#This Row],[Ticker]],[1]!Table1[[Symbol]:[Industry]],2,FALSE),"-")</f>
        <v>-</v>
      </c>
      <c r="D3107" t="s">
        <v>542</v>
      </c>
      <c r="E3107">
        <v>67.735717649999998</v>
      </c>
      <c r="F3107">
        <v>27.9</v>
      </c>
      <c r="G3107">
        <v>10.543318575639701</v>
      </c>
      <c r="H3107">
        <v>-11.2585811280284</v>
      </c>
      <c r="I3107">
        <v>18.027775635891</v>
      </c>
      <c r="J3107">
        <v>-5.2150750390407197</v>
      </c>
      <c r="K3107">
        <v>28.214327435164801</v>
      </c>
      <c r="L3107">
        <v>26.485032494612099</v>
      </c>
      <c r="M3107">
        <v>46.3204704044674</v>
      </c>
      <c r="N3107">
        <v>0.88093090343924396</v>
      </c>
      <c r="O3107">
        <v>29.0681003584229</v>
      </c>
      <c r="P3107">
        <v>46.073298429319301</v>
      </c>
      <c r="Q3107">
        <v>8.5224992884803993E-2</v>
      </c>
    </row>
    <row r="3108" spans="1:17" hidden="1" x14ac:dyDescent="0.3">
      <c r="A3108" t="s">
        <v>6380</v>
      </c>
      <c r="B3108" t="s">
        <v>6381</v>
      </c>
      <c r="C3108" t="str">
        <f>IFERROR(VLOOKUP(Table1[[#This Row],[Ticker]],[1]!Table1[[Symbol]:[Industry]],2,FALSE),"-")</f>
        <v>-</v>
      </c>
      <c r="E3108">
        <v>67.689073500000006</v>
      </c>
      <c r="F3108">
        <v>150.35</v>
      </c>
      <c r="G3108">
        <v>-3.7726083985151102</v>
      </c>
      <c r="H3108">
        <v>-8.0371410132617704</v>
      </c>
      <c r="I3108">
        <v>-0.30293104002149202</v>
      </c>
      <c r="J3108">
        <v>-2.5334321312817298</v>
      </c>
      <c r="K3108">
        <v>149.54800182575599</v>
      </c>
      <c r="L3108">
        <v>143.08046385320199</v>
      </c>
      <c r="M3108">
        <v>48.967252378089</v>
      </c>
      <c r="N3108">
        <v>1.2905964501657801</v>
      </c>
      <c r="O3108">
        <v>24.376454938476801</v>
      </c>
      <c r="P3108">
        <v>27.415254237288099</v>
      </c>
      <c r="Q3108">
        <v>8.5725440074380002E-2</v>
      </c>
    </row>
    <row r="3109" spans="1:17" hidden="1" x14ac:dyDescent="0.3">
      <c r="A3109" t="s">
        <v>6382</v>
      </c>
      <c r="B3109" t="s">
        <v>6383</v>
      </c>
      <c r="C3109" t="str">
        <f>IFERROR(VLOOKUP(Table1[[#This Row],[Ticker]],[1]!Table1[[Symbol]:[Industry]],2,FALSE),"-")</f>
        <v>-</v>
      </c>
      <c r="E3109">
        <v>67.645597019999997</v>
      </c>
      <c r="F3109">
        <v>30.02</v>
      </c>
      <c r="G3109">
        <v>33.123432538732402</v>
      </c>
      <c r="H3109">
        <v>-8.3556789810870402</v>
      </c>
      <c r="I3109">
        <v>-1.44054746968197</v>
      </c>
      <c r="J3109">
        <v>-12.744619419546</v>
      </c>
      <c r="K3109">
        <v>26.2887998676782</v>
      </c>
      <c r="L3109">
        <v>24.5135071690522</v>
      </c>
      <c r="M3109">
        <v>54.305055595053901</v>
      </c>
      <c r="N3109">
        <v>1.5673086259912601</v>
      </c>
      <c r="O3109">
        <v>19.187208527648199</v>
      </c>
      <c r="P3109">
        <v>89.999999999999901</v>
      </c>
    </row>
    <row r="3110" spans="1:17" hidden="1" x14ac:dyDescent="0.3">
      <c r="A3110" t="s">
        <v>6384</v>
      </c>
      <c r="B3110" t="s">
        <v>6385</v>
      </c>
      <c r="C3110" t="str">
        <f>IFERROR(VLOOKUP(Table1[[#This Row],[Ticker]],[1]!Table1[[Symbol]:[Industry]],2,FALSE),"-")</f>
        <v>-</v>
      </c>
      <c r="D3110" t="s">
        <v>1514</v>
      </c>
      <c r="E3110">
        <v>67.617078649999996</v>
      </c>
      <c r="F3110">
        <v>232.85</v>
      </c>
      <c r="G3110">
        <v>65.880598003828197</v>
      </c>
      <c r="H3110">
        <v>-6.2377007975719003</v>
      </c>
      <c r="I3110">
        <v>15.5487801255424</v>
      </c>
      <c r="J3110">
        <v>-3.81286870966923</v>
      </c>
      <c r="K3110">
        <v>216.85327812772499</v>
      </c>
      <c r="L3110">
        <v>198.14439658588901</v>
      </c>
      <c r="M3110">
        <v>67.586950456519702</v>
      </c>
      <c r="N3110">
        <v>1.3380295861531999</v>
      </c>
      <c r="O3110">
        <v>20.592656216448301</v>
      </c>
      <c r="P3110">
        <v>102.126736111111</v>
      </c>
      <c r="Q3110">
        <v>8.7321054736809997E-2</v>
      </c>
    </row>
    <row r="3111" spans="1:17" hidden="1" x14ac:dyDescent="0.3">
      <c r="A3111" t="s">
        <v>6386</v>
      </c>
      <c r="B3111" t="s">
        <v>6387</v>
      </c>
      <c r="C3111" t="str">
        <f>IFERROR(VLOOKUP(Table1[[#This Row],[Ticker]],[1]!Table1[[Symbol]:[Industry]],2,FALSE),"-")</f>
        <v>-</v>
      </c>
      <c r="D3111" t="s">
        <v>613</v>
      </c>
      <c r="E3111">
        <v>67.537066328999998</v>
      </c>
      <c r="F3111">
        <v>42.39</v>
      </c>
      <c r="G3111">
        <v>14.3568157805989</v>
      </c>
      <c r="H3111">
        <v>-15.9010707847504</v>
      </c>
      <c r="I3111">
        <v>-17.706226371256399</v>
      </c>
      <c r="J3111">
        <v>-11.7135370074681</v>
      </c>
      <c r="K3111">
        <v>45.902892764816997</v>
      </c>
      <c r="L3111">
        <v>43.690327952976098</v>
      </c>
      <c r="M3111">
        <v>43.074043367672999</v>
      </c>
      <c r="N3111">
        <v>0.46246909695886801</v>
      </c>
      <c r="O3111">
        <v>64.826610049539994</v>
      </c>
      <c r="P3111">
        <v>53.563160348507097</v>
      </c>
      <c r="Q3111">
        <v>6.3635262998967004E-2</v>
      </c>
    </row>
    <row r="3112" spans="1:17" hidden="1" x14ac:dyDescent="0.3">
      <c r="A3112" t="s">
        <v>6388</v>
      </c>
      <c r="B3112" t="s">
        <v>6389</v>
      </c>
      <c r="C3112" t="str">
        <f>IFERROR(VLOOKUP(Table1[[#This Row],[Ticker]],[1]!Table1[[Symbol]:[Industry]],2,FALSE),"-")</f>
        <v>-</v>
      </c>
      <c r="D3112" t="s">
        <v>998</v>
      </c>
      <c r="E3112">
        <v>67.458950000000002</v>
      </c>
      <c r="F3112">
        <v>43.55</v>
      </c>
      <c r="G3112">
        <v>-74.055911593210695</v>
      </c>
      <c r="H3112">
        <v>-3.1619057991155901</v>
      </c>
      <c r="I3112">
        <v>-57.746579501187803</v>
      </c>
      <c r="J3112">
        <v>-2.9607356081782998</v>
      </c>
      <c r="K3112">
        <v>46.238937898446203</v>
      </c>
      <c r="M3112">
        <v>53.350271514089499</v>
      </c>
      <c r="N3112">
        <v>0.72912197059992001</v>
      </c>
      <c r="O3112">
        <v>99.770378874856405</v>
      </c>
      <c r="P3112">
        <v>20.9722222222222</v>
      </c>
    </row>
    <row r="3113" spans="1:17" hidden="1" x14ac:dyDescent="0.3">
      <c r="A3113" t="s">
        <v>6390</v>
      </c>
      <c r="B3113" t="s">
        <v>6391</v>
      </c>
      <c r="C3113" t="str">
        <f>IFERROR(VLOOKUP(Table1[[#This Row],[Ticker]],[1]!Table1[[Symbol]:[Industry]],2,FALSE),"-")</f>
        <v>-</v>
      </c>
      <c r="D3113" t="s">
        <v>62</v>
      </c>
      <c r="E3113">
        <v>67.419935780999893</v>
      </c>
      <c r="F3113">
        <v>51.63</v>
      </c>
      <c r="G3113">
        <v>-50.552707793461799</v>
      </c>
      <c r="H3113">
        <v>-11.312465788216</v>
      </c>
      <c r="I3113">
        <v>-35.5951078327274</v>
      </c>
      <c r="J3113">
        <v>-2.5533400810189502</v>
      </c>
      <c r="K3113">
        <v>54.0614367204915</v>
      </c>
      <c r="L3113">
        <v>64.154957584471006</v>
      </c>
      <c r="M3113">
        <v>39.6067839900942</v>
      </c>
      <c r="N3113">
        <v>0.47490134326781802</v>
      </c>
      <c r="O3113">
        <v>66.686035250823096</v>
      </c>
      <c r="P3113">
        <v>16.048550236008001</v>
      </c>
      <c r="Q3113">
        <v>3.4929252198688997E-2</v>
      </c>
    </row>
    <row r="3114" spans="1:17" hidden="1" x14ac:dyDescent="0.3">
      <c r="A3114" t="s">
        <v>6392</v>
      </c>
      <c r="B3114" t="s">
        <v>6393</v>
      </c>
      <c r="C3114" t="str">
        <f>IFERROR(VLOOKUP(Table1[[#This Row],[Ticker]],[1]!Table1[[Symbol]:[Industry]],2,FALSE),"-")</f>
        <v>-</v>
      </c>
      <c r="D3114" t="s">
        <v>21</v>
      </c>
      <c r="E3114">
        <v>67.373999999999995</v>
      </c>
      <c r="F3114">
        <v>40.590000000000003</v>
      </c>
      <c r="G3114">
        <v>-11.6559197490411</v>
      </c>
      <c r="H3114">
        <v>-13.163977972134299</v>
      </c>
      <c r="I3114">
        <v>-21.451927539226201</v>
      </c>
      <c r="J3114">
        <v>-3.7511594297009898</v>
      </c>
      <c r="K3114">
        <v>43.082431491373299</v>
      </c>
      <c r="L3114">
        <v>41.7123637797717</v>
      </c>
      <c r="M3114">
        <v>38.868832718404299</v>
      </c>
      <c r="N3114">
        <v>1.10351936827418</v>
      </c>
      <c r="O3114">
        <v>47.967479674796699</v>
      </c>
      <c r="P3114">
        <v>51.744914144465497</v>
      </c>
      <c r="Q3114">
        <v>0.221425524012277</v>
      </c>
    </row>
    <row r="3115" spans="1:17" hidden="1" x14ac:dyDescent="0.3">
      <c r="A3115" t="s">
        <v>6394</v>
      </c>
      <c r="B3115" t="s">
        <v>6395</v>
      </c>
      <c r="C3115" t="str">
        <f>IFERROR(VLOOKUP(Table1[[#This Row],[Ticker]],[1]!Table1[[Symbol]:[Industry]],2,FALSE),"-")</f>
        <v>-</v>
      </c>
      <c r="D3115" t="s">
        <v>67</v>
      </c>
      <c r="E3115">
        <v>67.265600000000006</v>
      </c>
      <c r="F3115">
        <v>160</v>
      </c>
      <c r="G3115">
        <v>179.25297902841899</v>
      </c>
      <c r="H3115">
        <v>-7.9023024094308996</v>
      </c>
      <c r="I3115">
        <v>44.775651576808201</v>
      </c>
      <c r="J3115">
        <v>-1.4353828936976101</v>
      </c>
      <c r="K3115">
        <v>165.57152744746</v>
      </c>
      <c r="L3115">
        <v>124.609426883174</v>
      </c>
      <c r="M3115">
        <v>36.967286102715597</v>
      </c>
      <c r="N3115">
        <v>0.47162036077130398</v>
      </c>
      <c r="O3115">
        <v>19.781249999999901</v>
      </c>
      <c r="P3115">
        <v>205.810397553516</v>
      </c>
      <c r="Q3115">
        <v>0.26543511714222001</v>
      </c>
    </row>
    <row r="3116" spans="1:17" hidden="1" x14ac:dyDescent="0.3">
      <c r="A3116" t="s">
        <v>6396</v>
      </c>
      <c r="B3116" t="s">
        <v>6397</v>
      </c>
      <c r="C3116" t="str">
        <f>IFERROR(VLOOKUP(Table1[[#This Row],[Ticker]],[1]!Table1[[Symbol]:[Industry]],2,FALSE),"-")</f>
        <v>-</v>
      </c>
      <c r="D3116" t="s">
        <v>92</v>
      </c>
      <c r="E3116">
        <v>67.169076575999995</v>
      </c>
      <c r="F3116">
        <v>8.8800000000000008</v>
      </c>
      <c r="G3116">
        <v>-29.082116659016101</v>
      </c>
      <c r="H3116">
        <v>-7.6067687805639403</v>
      </c>
      <c r="I3116">
        <v>-9.2241956480915501</v>
      </c>
      <c r="J3116">
        <v>-3.1580826361993299</v>
      </c>
      <c r="K3116">
        <v>9.0689274589659199</v>
      </c>
      <c r="L3116">
        <v>9.4388633496597691</v>
      </c>
      <c r="M3116">
        <v>40.405898483340202</v>
      </c>
      <c r="N3116">
        <v>0.534398720127232</v>
      </c>
      <c r="O3116">
        <v>31.1936936936936</v>
      </c>
      <c r="P3116">
        <v>22.3140495867768</v>
      </c>
      <c r="Q3116">
        <v>2.9848571870708999E-2</v>
      </c>
    </row>
    <row r="3117" spans="1:17" hidden="1" x14ac:dyDescent="0.3">
      <c r="A3117" t="s">
        <v>6398</v>
      </c>
      <c r="B3117" t="s">
        <v>6399</v>
      </c>
      <c r="C3117" t="str">
        <f>IFERROR(VLOOKUP(Table1[[#This Row],[Ticker]],[1]!Table1[[Symbol]:[Industry]],2,FALSE),"-")</f>
        <v>-</v>
      </c>
      <c r="D3117" t="s">
        <v>21</v>
      </c>
      <c r="E3117">
        <v>67.075937499999995</v>
      </c>
      <c r="F3117">
        <v>65</v>
      </c>
      <c r="G3117">
        <v>-90.725003971624403</v>
      </c>
      <c r="H3117">
        <v>-17.527340239596899</v>
      </c>
      <c r="I3117">
        <v>-66.521211222849104</v>
      </c>
      <c r="J3117">
        <v>-12.370686329001</v>
      </c>
      <c r="K3117">
        <v>73.938485465400404</v>
      </c>
      <c r="L3117">
        <v>123.993563350695</v>
      </c>
      <c r="M3117">
        <v>41.535161720755802</v>
      </c>
      <c r="N3117">
        <v>0.70317782285327901</v>
      </c>
      <c r="O3117">
        <v>228.923076923076</v>
      </c>
      <c r="P3117">
        <v>29.096325719960198</v>
      </c>
    </row>
    <row r="3118" spans="1:17" hidden="1" x14ac:dyDescent="0.3">
      <c r="A3118" t="s">
        <v>6400</v>
      </c>
      <c r="B3118" t="s">
        <v>6401</v>
      </c>
      <c r="C3118" t="str">
        <f>IFERROR(VLOOKUP(Table1[[#This Row],[Ticker]],[1]!Table1[[Symbol]:[Industry]],2,FALSE),"-")</f>
        <v>-</v>
      </c>
      <c r="D3118" t="s">
        <v>542</v>
      </c>
      <c r="E3118">
        <v>66.612343779999904</v>
      </c>
      <c r="F3118">
        <v>25.07</v>
      </c>
      <c r="G3118">
        <v>-20.776827807797801</v>
      </c>
      <c r="H3118">
        <v>11.6522253128672</v>
      </c>
      <c r="I3118">
        <v>12.0445964937547</v>
      </c>
      <c r="J3118">
        <v>7.8320163737016504</v>
      </c>
      <c r="K3118">
        <v>23.536546338994199</v>
      </c>
      <c r="L3118">
        <v>24.089927606286501</v>
      </c>
      <c r="M3118">
        <v>58.929392178798999</v>
      </c>
      <c r="N3118">
        <v>1.4754248723822101</v>
      </c>
      <c r="O3118">
        <v>27.642600717989598</v>
      </c>
      <c r="Q3118">
        <v>-6.8652759155638995E-2</v>
      </c>
    </row>
    <row r="3119" spans="1:17" hidden="1" x14ac:dyDescent="0.3">
      <c r="A3119" t="s">
        <v>6402</v>
      </c>
      <c r="B3119" t="s">
        <v>6403</v>
      </c>
      <c r="C3119" t="str">
        <f>IFERROR(VLOOKUP(Table1[[#This Row],[Ticker]],[1]!Table1[[Symbol]:[Industry]],2,FALSE),"-")</f>
        <v>-</v>
      </c>
      <c r="D3119" t="s">
        <v>480</v>
      </c>
      <c r="E3119">
        <v>66.607760213999995</v>
      </c>
      <c r="F3119">
        <v>100.37</v>
      </c>
      <c r="G3119">
        <v>-5.7025118423761203</v>
      </c>
      <c r="H3119">
        <v>5.8466188536456096</v>
      </c>
      <c r="I3119">
        <v>-6.4528434134261001</v>
      </c>
      <c r="J3119">
        <v>2.23284281998265</v>
      </c>
      <c r="K3119">
        <v>93.770229144310406</v>
      </c>
      <c r="L3119">
        <v>93.134444229392699</v>
      </c>
      <c r="M3119">
        <v>69.810270867907604</v>
      </c>
      <c r="N3119">
        <v>4.0373175295949899</v>
      </c>
      <c r="O3119">
        <v>19.507821062070299</v>
      </c>
      <c r="P3119">
        <v>22.851897184822501</v>
      </c>
      <c r="Q3119">
        <v>4.6168776167536001E-2</v>
      </c>
    </row>
    <row r="3120" spans="1:17" hidden="1" x14ac:dyDescent="0.3">
      <c r="A3120" t="s">
        <v>6404</v>
      </c>
      <c r="B3120" t="s">
        <v>6405</v>
      </c>
      <c r="C3120" t="str">
        <f>IFERROR(VLOOKUP(Table1[[#This Row],[Ticker]],[1]!Table1[[Symbol]:[Industry]],2,FALSE),"-")</f>
        <v>-</v>
      </c>
      <c r="E3120">
        <v>66.571606422000002</v>
      </c>
      <c r="F3120">
        <v>3.82</v>
      </c>
      <c r="G3120">
        <v>-19.5546174046492</v>
      </c>
      <c r="H3120">
        <v>-6.4788692274675297</v>
      </c>
      <c r="I3120">
        <v>52.305105056287097</v>
      </c>
      <c r="J3120">
        <v>13.9310875811319</v>
      </c>
      <c r="K3120">
        <v>3.6607988343689701</v>
      </c>
      <c r="L3120">
        <v>3.7038245741034501</v>
      </c>
      <c r="M3120">
        <v>77.731345775109503</v>
      </c>
      <c r="N3120">
        <v>2.0934775904979599</v>
      </c>
      <c r="O3120">
        <v>78.272251308900493</v>
      </c>
      <c r="P3120">
        <v>80.188679245282998</v>
      </c>
      <c r="Q3120">
        <v>3.3639706992945002E-2</v>
      </c>
    </row>
    <row r="3121" spans="1:17" hidden="1" x14ac:dyDescent="0.3">
      <c r="A3121" t="s">
        <v>6406</v>
      </c>
      <c r="B3121" t="s">
        <v>6407</v>
      </c>
      <c r="C3121" t="str">
        <f>IFERROR(VLOOKUP(Table1[[#This Row],[Ticker]],[1]!Table1[[Symbol]:[Industry]],2,FALSE),"-")</f>
        <v>-</v>
      </c>
      <c r="D3121" t="s">
        <v>662</v>
      </c>
      <c r="E3121">
        <v>66.558599999999998</v>
      </c>
      <c r="F3121">
        <v>107.7</v>
      </c>
      <c r="G3121">
        <v>-33.632483236055101</v>
      </c>
      <c r="H3121">
        <v>-1.70962163341679</v>
      </c>
      <c r="I3121">
        <v>31.4624398827149</v>
      </c>
      <c r="J3121">
        <v>-1.8529521231480199</v>
      </c>
      <c r="K3121">
        <v>98.228432054805495</v>
      </c>
      <c r="M3121">
        <v>49.865556571934398</v>
      </c>
      <c r="N3121">
        <v>0.67674576271186404</v>
      </c>
      <c r="O3121">
        <v>14.2061281337047</v>
      </c>
      <c r="P3121">
        <v>80.553227158424093</v>
      </c>
    </row>
    <row r="3122" spans="1:17" hidden="1" x14ac:dyDescent="0.3">
      <c r="A3122" t="s">
        <v>6408</v>
      </c>
      <c r="B3122" t="s">
        <v>6409</v>
      </c>
      <c r="C3122" t="str">
        <f>IFERROR(VLOOKUP(Table1[[#This Row],[Ticker]],[1]!Table1[[Symbol]:[Industry]],2,FALSE),"-")</f>
        <v>-</v>
      </c>
      <c r="D3122" t="s">
        <v>542</v>
      </c>
      <c r="E3122">
        <v>66.530097900000001</v>
      </c>
      <c r="F3122">
        <v>65.17</v>
      </c>
      <c r="G3122">
        <v>105.943473376436</v>
      </c>
      <c r="H3122">
        <v>27.2508160770209</v>
      </c>
      <c r="I3122">
        <v>88.3198599410875</v>
      </c>
      <c r="J3122">
        <v>9.0021349787644898</v>
      </c>
      <c r="K3122">
        <v>51.542769080303302</v>
      </c>
      <c r="L3122">
        <v>41.470641046307001</v>
      </c>
      <c r="M3122">
        <v>62.614350225642298</v>
      </c>
      <c r="N3122">
        <v>4.2717216155861504</v>
      </c>
      <c r="O3122">
        <v>20.991253644314799</v>
      </c>
      <c r="P3122">
        <v>146.01736504341201</v>
      </c>
      <c r="Q3122">
        <v>6.3910197731688004E-2</v>
      </c>
    </row>
    <row r="3123" spans="1:17" hidden="1" x14ac:dyDescent="0.3">
      <c r="A3123" t="s">
        <v>6410</v>
      </c>
      <c r="B3123" t="s">
        <v>6411</v>
      </c>
      <c r="C3123" t="str">
        <f>IFERROR(VLOOKUP(Table1[[#This Row],[Ticker]],[1]!Table1[[Symbol]:[Industry]],2,FALSE),"-")</f>
        <v>-</v>
      </c>
      <c r="D3123" t="s">
        <v>1934</v>
      </c>
      <c r="E3123">
        <v>66.378056999999998</v>
      </c>
      <c r="F3123">
        <v>44.69</v>
      </c>
      <c r="G3123">
        <v>432.067581474902</v>
      </c>
      <c r="H3123">
        <v>-19.4714264283541</v>
      </c>
      <c r="I3123">
        <v>44.656592943008597</v>
      </c>
      <c r="J3123">
        <v>-11.028743119969199</v>
      </c>
      <c r="K3123">
        <v>53.163544347754502</v>
      </c>
      <c r="L3123">
        <v>42.542746583149302</v>
      </c>
      <c r="M3123">
        <v>24.491590769513898</v>
      </c>
      <c r="N3123">
        <v>1.2743640336612201</v>
      </c>
      <c r="O3123">
        <v>57.395390467666097</v>
      </c>
      <c r="P3123">
        <v>643.09943465247704</v>
      </c>
      <c r="Q3123">
        <v>0.19731966883820401</v>
      </c>
    </row>
    <row r="3124" spans="1:17" hidden="1" x14ac:dyDescent="0.3">
      <c r="A3124" t="s">
        <v>6412</v>
      </c>
      <c r="B3124" t="s">
        <v>6413</v>
      </c>
      <c r="C3124" t="str">
        <f>IFERROR(VLOOKUP(Table1[[#This Row],[Ticker]],[1]!Table1[[Symbol]:[Industry]],2,FALSE),"-")</f>
        <v>-</v>
      </c>
      <c r="E3124">
        <v>66.368499999999997</v>
      </c>
      <c r="F3124">
        <v>60.5</v>
      </c>
      <c r="G3124">
        <v>106.13488916721001</v>
      </c>
      <c r="H3124">
        <v>41.500695826900603</v>
      </c>
      <c r="I3124">
        <v>97.655693635654004</v>
      </c>
      <c r="J3124">
        <v>11.702386744071999</v>
      </c>
      <c r="K3124">
        <v>43.939774396428398</v>
      </c>
      <c r="L3124">
        <v>34.548286443712101</v>
      </c>
      <c r="M3124">
        <v>68.469484489097397</v>
      </c>
      <c r="N3124">
        <v>2.3114035087719298</v>
      </c>
      <c r="O3124">
        <v>13.9669421487603</v>
      </c>
      <c r="P3124">
        <v>164.07682234831901</v>
      </c>
      <c r="Q3124">
        <v>0.119408959203003</v>
      </c>
    </row>
    <row r="3125" spans="1:17" hidden="1" x14ac:dyDescent="0.3">
      <c r="A3125" t="s">
        <v>6414</v>
      </c>
      <c r="B3125" t="s">
        <v>6415</v>
      </c>
      <c r="C3125" t="str">
        <f>IFERROR(VLOOKUP(Table1[[#This Row],[Ticker]],[1]!Table1[[Symbol]:[Industry]],2,FALSE),"-")</f>
        <v>-</v>
      </c>
      <c r="D3125" t="s">
        <v>998</v>
      </c>
      <c r="E3125">
        <v>66.33023421</v>
      </c>
      <c r="F3125">
        <v>57.9</v>
      </c>
      <c r="G3125">
        <v>-49.766967596715403</v>
      </c>
      <c r="H3125">
        <v>-12.1040660778612</v>
      </c>
      <c r="I3125">
        <v>-42.290339954201201</v>
      </c>
      <c r="J3125">
        <v>-4.3602264593506099</v>
      </c>
      <c r="K3125">
        <v>62.215789015178501</v>
      </c>
      <c r="M3125">
        <v>36.171073458750499</v>
      </c>
      <c r="N3125">
        <v>0.69200603318250298</v>
      </c>
      <c r="O3125">
        <v>58.7219343696027</v>
      </c>
      <c r="P3125">
        <v>5.0816696914700499</v>
      </c>
    </row>
    <row r="3126" spans="1:17" hidden="1" x14ac:dyDescent="0.3">
      <c r="A3126" t="s">
        <v>6416</v>
      </c>
      <c r="B3126" t="s">
        <v>6417</v>
      </c>
      <c r="C3126" t="str">
        <f>IFERROR(VLOOKUP(Table1[[#This Row],[Ticker]],[1]!Table1[[Symbol]:[Industry]],2,FALSE),"-")</f>
        <v>-</v>
      </c>
      <c r="D3126" t="s">
        <v>1142</v>
      </c>
      <c r="E3126">
        <v>66.3</v>
      </c>
      <c r="F3126">
        <v>221</v>
      </c>
      <c r="G3126">
        <v>96.449645047051902</v>
      </c>
      <c r="H3126">
        <v>-24.408710040709501</v>
      </c>
      <c r="I3126">
        <v>-7.6482721340958602</v>
      </c>
      <c r="J3126">
        <v>-4.81115543246574</v>
      </c>
      <c r="K3126">
        <v>240.37770501348299</v>
      </c>
      <c r="L3126">
        <v>211.60736963939601</v>
      </c>
      <c r="M3126">
        <v>35.936394058611</v>
      </c>
      <c r="N3126">
        <v>0.70815494752254304</v>
      </c>
      <c r="O3126">
        <v>38.438914027149302</v>
      </c>
      <c r="P3126">
        <v>167.52209175644501</v>
      </c>
      <c r="Q3126">
        <v>0.17620436179917701</v>
      </c>
    </row>
    <row r="3127" spans="1:17" hidden="1" x14ac:dyDescent="0.3">
      <c r="A3127" t="s">
        <v>6418</v>
      </c>
      <c r="B3127" t="s">
        <v>6419</v>
      </c>
      <c r="C3127" t="str">
        <f>IFERROR(VLOOKUP(Table1[[#This Row],[Ticker]],[1]!Table1[[Symbol]:[Industry]],2,FALSE),"-")</f>
        <v>-</v>
      </c>
      <c r="D3127" t="s">
        <v>495</v>
      </c>
      <c r="E3127">
        <v>66.298749999999998</v>
      </c>
      <c r="F3127">
        <v>8.75</v>
      </c>
      <c r="G3127">
        <v>68.755081474902596</v>
      </c>
      <c r="H3127">
        <v>28.7801444484545</v>
      </c>
      <c r="I3127">
        <v>-23.269955220350798</v>
      </c>
      <c r="J3127">
        <v>-7.5935155411919499</v>
      </c>
      <c r="K3127">
        <v>7.7452791966917696</v>
      </c>
      <c r="L3127">
        <v>7.4567687093401096</v>
      </c>
      <c r="M3127">
        <v>67.018798104253094</v>
      </c>
      <c r="N3127">
        <v>1.88625747666163</v>
      </c>
      <c r="O3127">
        <v>42.4</v>
      </c>
      <c r="P3127">
        <v>141.71270718232</v>
      </c>
      <c r="Q3127">
        <v>5.2697728811018002E-2</v>
      </c>
    </row>
    <row r="3128" spans="1:17" hidden="1" x14ac:dyDescent="0.3">
      <c r="A3128" t="s">
        <v>6420</v>
      </c>
      <c r="B3128" t="s">
        <v>6421</v>
      </c>
      <c r="C3128" t="str">
        <f>IFERROR(VLOOKUP(Table1[[#This Row],[Ticker]],[1]!Table1[[Symbol]:[Industry]],2,FALSE),"-")</f>
        <v>-</v>
      </c>
      <c r="E3128">
        <v>66.16</v>
      </c>
      <c r="F3128">
        <v>33.08</v>
      </c>
      <c r="G3128">
        <v>-14.4218253047584</v>
      </c>
      <c r="H3128">
        <v>-7.7897803635755096</v>
      </c>
      <c r="I3128">
        <v>-1.7890700396318799</v>
      </c>
      <c r="J3128">
        <v>-3.64624449586355</v>
      </c>
      <c r="K3128">
        <v>33.657615624224299</v>
      </c>
      <c r="L3128">
        <v>32.202501146424503</v>
      </c>
      <c r="M3128">
        <v>42.0248476300603</v>
      </c>
      <c r="N3128">
        <v>0.66417563497647103</v>
      </c>
      <c r="O3128">
        <v>32.678355501813797</v>
      </c>
      <c r="P3128">
        <v>67.070707070707002</v>
      </c>
      <c r="Q3128">
        <v>0.113885345472161</v>
      </c>
    </row>
    <row r="3129" spans="1:17" hidden="1" x14ac:dyDescent="0.3">
      <c r="A3129" t="s">
        <v>6422</v>
      </c>
      <c r="B3129" t="s">
        <v>6423</v>
      </c>
      <c r="C3129" t="str">
        <f>IFERROR(VLOOKUP(Table1[[#This Row],[Ticker]],[1]!Table1[[Symbol]:[Industry]],2,FALSE),"-")</f>
        <v>-</v>
      </c>
      <c r="E3129">
        <v>66.151971000000003</v>
      </c>
      <c r="F3129">
        <v>135</v>
      </c>
      <c r="G3129">
        <v>-16.568824749636999</v>
      </c>
      <c r="H3129">
        <v>6.2724045103740602</v>
      </c>
      <c r="I3129">
        <v>-0.259492657614179</v>
      </c>
      <c r="J3129">
        <v>2.74874912548596</v>
      </c>
      <c r="K3129">
        <v>126.79031746681601</v>
      </c>
      <c r="M3129">
        <v>82.560502048593506</v>
      </c>
      <c r="N3129">
        <v>0.32500000000000001</v>
      </c>
      <c r="O3129">
        <v>18.4444444444444</v>
      </c>
      <c r="P3129">
        <v>30.396986380759198</v>
      </c>
    </row>
    <row r="3130" spans="1:17" hidden="1" x14ac:dyDescent="0.3">
      <c r="A3130" t="s">
        <v>6424</v>
      </c>
      <c r="B3130" t="s">
        <v>6425</v>
      </c>
      <c r="C3130" t="str">
        <f>IFERROR(VLOOKUP(Table1[[#This Row],[Ticker]],[1]!Table1[[Symbol]:[Industry]],2,FALSE),"-")</f>
        <v>-</v>
      </c>
      <c r="D3130" t="s">
        <v>49</v>
      </c>
      <c r="E3130">
        <v>66.150000000000006</v>
      </c>
      <c r="F3130">
        <v>66.150000000000006</v>
      </c>
      <c r="G3130">
        <v>93.942581474902596</v>
      </c>
      <c r="H3130">
        <v>29.418307619011198</v>
      </c>
      <c r="I3130">
        <v>75.046031213984307</v>
      </c>
      <c r="J3130">
        <v>21.860154100469501</v>
      </c>
      <c r="K3130">
        <v>50.944399167607799</v>
      </c>
      <c r="L3130">
        <v>43.821962374352402</v>
      </c>
      <c r="M3130">
        <v>88.086240154924496</v>
      </c>
      <c r="N3130">
        <v>3.05401975141752</v>
      </c>
      <c r="O3130">
        <v>7.5585789871504199</v>
      </c>
      <c r="P3130">
        <v>133.745583038869</v>
      </c>
      <c r="Q3130">
        <v>4.1323641231600997E-2</v>
      </c>
    </row>
    <row r="3131" spans="1:17" hidden="1" x14ac:dyDescent="0.3">
      <c r="A3131" t="s">
        <v>6426</v>
      </c>
      <c r="B3131" t="s">
        <v>6427</v>
      </c>
      <c r="C3131" t="str">
        <f>IFERROR(VLOOKUP(Table1[[#This Row],[Ticker]],[1]!Table1[[Symbol]:[Industry]],2,FALSE),"-")</f>
        <v>-</v>
      </c>
      <c r="D3131" t="s">
        <v>391</v>
      </c>
      <c r="E3131">
        <v>66.093457565999998</v>
      </c>
      <c r="F3131">
        <v>0.94</v>
      </c>
      <c r="G3131">
        <v>197.58051250938499</v>
      </c>
      <c r="H3131">
        <v>4.50769862802112</v>
      </c>
      <c r="I3131">
        <v>11.829835644847501</v>
      </c>
      <c r="J3131">
        <v>-10.991513038062999</v>
      </c>
      <c r="K3131">
        <v>0.89063363425229403</v>
      </c>
      <c r="L3131">
        <v>0.71410853898787297</v>
      </c>
      <c r="M3131">
        <v>45.298319531132002</v>
      </c>
      <c r="N3131">
        <v>2.1218641793436999</v>
      </c>
      <c r="O3131">
        <v>13.829787234042501</v>
      </c>
      <c r="P3131">
        <v>394.73684210526301</v>
      </c>
      <c r="Q3131">
        <v>0.140740347877053</v>
      </c>
    </row>
    <row r="3132" spans="1:17" hidden="1" x14ac:dyDescent="0.3">
      <c r="A3132" t="s">
        <v>6428</v>
      </c>
      <c r="B3132" t="s">
        <v>6429</v>
      </c>
      <c r="C3132" t="str">
        <f>IFERROR(VLOOKUP(Table1[[#This Row],[Ticker]],[1]!Table1[[Symbol]:[Industry]],2,FALSE),"-")</f>
        <v>-</v>
      </c>
      <c r="E3132">
        <v>65.963148000000004</v>
      </c>
      <c r="F3132">
        <v>174.95</v>
      </c>
      <c r="G3132">
        <v>-27.1540094341883</v>
      </c>
      <c r="H3132">
        <v>1.7626005888054199</v>
      </c>
      <c r="I3132">
        <v>17.452643493932701</v>
      </c>
      <c r="J3132">
        <v>1.85092890325249</v>
      </c>
      <c r="K3132">
        <v>163.98718563726999</v>
      </c>
      <c r="L3132">
        <v>156.29349788485899</v>
      </c>
      <c r="M3132">
        <v>61.450642502729004</v>
      </c>
      <c r="N3132">
        <v>1.8469387755102</v>
      </c>
      <c r="O3132">
        <v>27.7222063446699</v>
      </c>
      <c r="P3132">
        <v>39.402390438246996</v>
      </c>
    </row>
    <row r="3133" spans="1:17" hidden="1" x14ac:dyDescent="0.3">
      <c r="A3133" t="s">
        <v>6430</v>
      </c>
      <c r="B3133" t="s">
        <v>6431</v>
      </c>
      <c r="C3133" t="str">
        <f>IFERROR(VLOOKUP(Table1[[#This Row],[Ticker]],[1]!Table1[[Symbol]:[Industry]],2,FALSE),"-")</f>
        <v>-</v>
      </c>
      <c r="D3133" t="s">
        <v>46</v>
      </c>
      <c r="E3133">
        <v>65.928226420000001</v>
      </c>
      <c r="F3133">
        <v>0.7</v>
      </c>
      <c r="G3133">
        <v>0.71530874762987295</v>
      </c>
      <c r="K3133">
        <v>0.813046339516308</v>
      </c>
      <c r="L3133">
        <v>1.2524745064316301</v>
      </c>
      <c r="M3133">
        <v>70.989730741565694</v>
      </c>
      <c r="N3133">
        <v>1</v>
      </c>
      <c r="O3133">
        <v>7.1428571428571397</v>
      </c>
      <c r="P3133">
        <v>39.999999999999901</v>
      </c>
      <c r="Q3133">
        <v>3.7666979515126001E-2</v>
      </c>
    </row>
    <row r="3134" spans="1:17" hidden="1" x14ac:dyDescent="0.3">
      <c r="A3134" t="s">
        <v>6432</v>
      </c>
      <c r="B3134" t="s">
        <v>6433</v>
      </c>
      <c r="C3134" t="str">
        <f>IFERROR(VLOOKUP(Table1[[#This Row],[Ticker]],[1]!Table1[[Symbol]:[Industry]],2,FALSE),"-")</f>
        <v>-</v>
      </c>
      <c r="E3134">
        <v>65.871359999999996</v>
      </c>
      <c r="F3134">
        <v>5.76</v>
      </c>
      <c r="G3134">
        <v>-80.697545913632396</v>
      </c>
      <c r="H3134">
        <v>-4.0329859384884097</v>
      </c>
      <c r="I3134">
        <v>-19.8242245806412</v>
      </c>
      <c r="J3134">
        <v>-2.6834475438241201</v>
      </c>
      <c r="K3134">
        <v>5.6585987202802297</v>
      </c>
      <c r="L3134">
        <v>6.6749347335288798</v>
      </c>
      <c r="M3134">
        <v>50.6190836414426</v>
      </c>
      <c r="N3134">
        <v>1.3923793683141299</v>
      </c>
      <c r="O3134">
        <v>164.583333333333</v>
      </c>
      <c r="P3134">
        <v>43.283582089552198</v>
      </c>
      <c r="Q3134">
        <v>8.6419020412864006E-2</v>
      </c>
    </row>
    <row r="3135" spans="1:17" hidden="1" x14ac:dyDescent="0.3">
      <c r="A3135" t="s">
        <v>6434</v>
      </c>
      <c r="B3135" t="s">
        <v>6435</v>
      </c>
      <c r="C3135" t="str">
        <f>IFERROR(VLOOKUP(Table1[[#This Row],[Ticker]],[1]!Table1[[Symbol]:[Industry]],2,FALSE),"-")</f>
        <v>-</v>
      </c>
      <c r="E3135">
        <v>65.843596079999998</v>
      </c>
      <c r="F3135">
        <v>80.400000000000006</v>
      </c>
      <c r="G3135">
        <v>76.370395710137302</v>
      </c>
      <c r="H3135">
        <v>-3.69265537055368</v>
      </c>
      <c r="I3135">
        <v>2.9913501866438099</v>
      </c>
      <c r="J3135">
        <v>1.44583154905838</v>
      </c>
      <c r="K3135">
        <v>74.500107740922601</v>
      </c>
      <c r="L3135">
        <v>65.388598599645903</v>
      </c>
      <c r="M3135">
        <v>72.430883780350698</v>
      </c>
      <c r="N3135">
        <v>3.6137622015759101</v>
      </c>
      <c r="O3135">
        <v>17.450248756218901</v>
      </c>
      <c r="P3135">
        <v>178.393351800554</v>
      </c>
      <c r="Q3135">
        <v>0.186502417352854</v>
      </c>
    </row>
    <row r="3136" spans="1:17" hidden="1" x14ac:dyDescent="0.3">
      <c r="A3136" t="s">
        <v>6436</v>
      </c>
      <c r="B3136" t="s">
        <v>6437</v>
      </c>
      <c r="C3136" t="str">
        <f>IFERROR(VLOOKUP(Table1[[#This Row],[Ticker]],[1]!Table1[[Symbol]:[Industry]],2,FALSE),"-")</f>
        <v>-</v>
      </c>
      <c r="D3136" t="s">
        <v>80</v>
      </c>
      <c r="E3136">
        <v>65.599450000000004</v>
      </c>
      <c r="F3136">
        <v>98.35</v>
      </c>
      <c r="G3136">
        <v>79.565458388301593</v>
      </c>
      <c r="H3136">
        <v>-9.8135036374417908</v>
      </c>
      <c r="I3136">
        <v>-7.9919001157528298</v>
      </c>
      <c r="J3136">
        <v>-4.2778953044141401</v>
      </c>
      <c r="K3136">
        <v>102.52228899900901</v>
      </c>
      <c r="L3136">
        <v>88.172197064006298</v>
      </c>
      <c r="M3136">
        <v>44.211962920812702</v>
      </c>
      <c r="N3136">
        <v>0.94243706805972705</v>
      </c>
      <c r="O3136">
        <v>60.244026436197203</v>
      </c>
      <c r="P3136">
        <v>166.38678223185201</v>
      </c>
    </row>
    <row r="3137" spans="1:17" hidden="1" x14ac:dyDescent="0.3">
      <c r="A3137" t="s">
        <v>6438</v>
      </c>
      <c r="B3137" t="s">
        <v>6439</v>
      </c>
      <c r="C3137" t="str">
        <f>IFERROR(VLOOKUP(Table1[[#This Row],[Ticker]],[1]!Table1[[Symbol]:[Industry]],2,FALSE),"-")</f>
        <v>-</v>
      </c>
      <c r="D3137" t="s">
        <v>98</v>
      </c>
      <c r="E3137">
        <v>65.555155388000003</v>
      </c>
      <c r="F3137">
        <v>56.66</v>
      </c>
      <c r="G3137">
        <v>8.1869334368526694</v>
      </c>
      <c r="H3137">
        <v>-36.991293492191403</v>
      </c>
      <c r="I3137">
        <v>-39.423086433074502</v>
      </c>
      <c r="J3137">
        <v>-25.869509595778901</v>
      </c>
      <c r="K3137">
        <v>67.857359326831798</v>
      </c>
      <c r="L3137">
        <v>66.286966039351896</v>
      </c>
      <c r="M3137">
        <v>29.499573094847101</v>
      </c>
      <c r="N3137">
        <v>4.1819921664602298</v>
      </c>
      <c r="O3137">
        <v>85.492410871867193</v>
      </c>
      <c r="Q3137">
        <v>9.6547935223814996E-2</v>
      </c>
    </row>
    <row r="3138" spans="1:17" hidden="1" x14ac:dyDescent="0.3">
      <c r="A3138" t="s">
        <v>6440</v>
      </c>
      <c r="B3138" t="s">
        <v>6441</v>
      </c>
      <c r="C3138" t="str">
        <f>IFERROR(VLOOKUP(Table1[[#This Row],[Ticker]],[1]!Table1[[Symbol]:[Industry]],2,FALSE),"-")</f>
        <v>-</v>
      </c>
      <c r="D3138" t="s">
        <v>278</v>
      </c>
      <c r="E3138">
        <v>65.344266251999997</v>
      </c>
      <c r="F3138">
        <v>4.0199999999999996</v>
      </c>
      <c r="G3138">
        <v>21.782064869736502</v>
      </c>
      <c r="H3138">
        <v>-25.580010411857199</v>
      </c>
      <c r="I3138">
        <v>-5.2872509239361296</v>
      </c>
      <c r="J3138">
        <v>-10.6542221584084</v>
      </c>
      <c r="K3138">
        <v>4.0844839140667704</v>
      </c>
      <c r="L3138">
        <v>3.7542776149110302</v>
      </c>
      <c r="M3138">
        <v>39.281631861765</v>
      </c>
      <c r="N3138">
        <v>0.91485146743656298</v>
      </c>
      <c r="O3138">
        <v>31.592039800995</v>
      </c>
      <c r="P3138">
        <v>66.115702479338793</v>
      </c>
      <c r="Q3138">
        <v>6.4799626487708997E-2</v>
      </c>
    </row>
    <row r="3139" spans="1:17" hidden="1" x14ac:dyDescent="0.3">
      <c r="A3139" t="s">
        <v>6442</v>
      </c>
      <c r="B3139" t="s">
        <v>6443</v>
      </c>
      <c r="C3139" t="str">
        <f>IFERROR(VLOOKUP(Table1[[#This Row],[Ticker]],[1]!Table1[[Symbol]:[Industry]],2,FALSE),"-")</f>
        <v>-</v>
      </c>
      <c r="D3139" t="s">
        <v>140</v>
      </c>
      <c r="E3139">
        <v>65.321597792999995</v>
      </c>
      <c r="F3139">
        <v>89.89</v>
      </c>
      <c r="G3139">
        <v>-38.4299675447052</v>
      </c>
      <c r="H3139">
        <v>-20.2886814624766</v>
      </c>
      <c r="I3139">
        <v>-44.297976381717199</v>
      </c>
      <c r="J3139">
        <v>-5.3795982325455904</v>
      </c>
      <c r="K3139">
        <v>96.8046760634479</v>
      </c>
      <c r="L3139">
        <v>108.56801653919</v>
      </c>
      <c r="M3139">
        <v>37.6522587442755</v>
      </c>
      <c r="N3139">
        <v>2.0454515729331502</v>
      </c>
      <c r="O3139">
        <v>79.107798420291402</v>
      </c>
      <c r="P3139">
        <v>8.8915808600847903</v>
      </c>
      <c r="Q3139">
        <v>-2.8359759854358998E-2</v>
      </c>
    </row>
    <row r="3140" spans="1:17" hidden="1" x14ac:dyDescent="0.3">
      <c r="A3140" t="s">
        <v>6444</v>
      </c>
      <c r="B3140" t="s">
        <v>6445</v>
      </c>
      <c r="C3140" t="str">
        <f>IFERROR(VLOOKUP(Table1[[#This Row],[Ticker]],[1]!Table1[[Symbol]:[Industry]],2,FALSE),"-")</f>
        <v>-</v>
      </c>
      <c r="D3140" t="s">
        <v>613</v>
      </c>
      <c r="E3140">
        <v>65.279250000000005</v>
      </c>
      <c r="F3140">
        <v>229.05</v>
      </c>
      <c r="G3140">
        <v>-27.828970249235301</v>
      </c>
      <c r="H3140">
        <v>-8.6137434972160705</v>
      </c>
      <c r="I3140">
        <v>-13.9681368744364</v>
      </c>
      <c r="J3140">
        <v>0.299298072907835</v>
      </c>
      <c r="K3140">
        <v>238.75924941596901</v>
      </c>
      <c r="L3140">
        <v>243.564482826279</v>
      </c>
      <c r="M3140">
        <v>41.735328113905801</v>
      </c>
      <c r="N3140">
        <v>1.04500933416303</v>
      </c>
      <c r="O3140">
        <v>30.495524994542599</v>
      </c>
      <c r="P3140">
        <v>9.9615938550167993</v>
      </c>
      <c r="Q3140">
        <v>0.181045456159211</v>
      </c>
    </row>
    <row r="3141" spans="1:17" hidden="1" x14ac:dyDescent="0.3">
      <c r="A3141" t="s">
        <v>6446</v>
      </c>
      <c r="B3141" t="s">
        <v>6447</v>
      </c>
      <c r="C3141" t="str">
        <f>IFERROR(VLOOKUP(Table1[[#This Row],[Ticker]],[1]!Table1[[Symbol]:[Industry]],2,FALSE),"-")</f>
        <v>-</v>
      </c>
      <c r="D3141" t="s">
        <v>1113</v>
      </c>
      <c r="E3141">
        <v>65.249939999999995</v>
      </c>
      <c r="F3141">
        <v>50.55</v>
      </c>
      <c r="G3141">
        <v>-74.444016463241695</v>
      </c>
      <c r="H3141">
        <v>-21.350347069596701</v>
      </c>
      <c r="I3141">
        <v>-55.893247723397003</v>
      </c>
      <c r="J3141">
        <v>-4.95644516475988</v>
      </c>
      <c r="K3141">
        <v>61.544105398241101</v>
      </c>
      <c r="L3141">
        <v>85.914718287453994</v>
      </c>
      <c r="M3141">
        <v>33.096235343631498</v>
      </c>
      <c r="N3141">
        <v>1.26077586206896</v>
      </c>
      <c r="O3141">
        <v>224.33234421364901</v>
      </c>
      <c r="P3141">
        <v>3.6923076923076801</v>
      </c>
    </row>
    <row r="3142" spans="1:17" hidden="1" x14ac:dyDescent="0.3">
      <c r="A3142" t="s">
        <v>6448</v>
      </c>
      <c r="B3142" t="s">
        <v>6449</v>
      </c>
      <c r="C3142" t="str">
        <f>IFERROR(VLOOKUP(Table1[[#This Row],[Ticker]],[1]!Table1[[Symbol]:[Industry]],2,FALSE),"-")</f>
        <v>-</v>
      </c>
      <c r="D3142" t="s">
        <v>381</v>
      </c>
      <c r="E3142">
        <v>65.127840000000006</v>
      </c>
      <c r="F3142">
        <v>60.25</v>
      </c>
      <c r="G3142">
        <v>-56.580647328813903</v>
      </c>
      <c r="H3142">
        <v>4.3504326367917097</v>
      </c>
      <c r="I3142">
        <v>2.3687359968320298</v>
      </c>
      <c r="J3142">
        <v>18.456425077580501</v>
      </c>
      <c r="K3142">
        <v>57.766558288119498</v>
      </c>
      <c r="M3142">
        <v>63.743548573411303</v>
      </c>
      <c r="N3142">
        <v>2.5540059347180999</v>
      </c>
      <c r="O3142">
        <v>44.398340248962597</v>
      </c>
      <c r="P3142">
        <v>22.583926754832099</v>
      </c>
    </row>
    <row r="3143" spans="1:17" hidden="1" x14ac:dyDescent="0.3">
      <c r="A3143" t="s">
        <v>6450</v>
      </c>
      <c r="B3143" t="s">
        <v>6451</v>
      </c>
      <c r="C3143" t="str">
        <f>IFERROR(VLOOKUP(Table1[[#This Row],[Ticker]],[1]!Table1[[Symbol]:[Industry]],2,FALSE),"-")</f>
        <v>-</v>
      </c>
      <c r="D3143" t="s">
        <v>480</v>
      </c>
      <c r="E3143">
        <v>65.100944999999996</v>
      </c>
      <c r="F3143">
        <v>27.75</v>
      </c>
      <c r="G3143">
        <v>12.1925814749026</v>
      </c>
      <c r="H3143">
        <v>1.86758746544585</v>
      </c>
      <c r="I3143">
        <v>-15.538188822153</v>
      </c>
      <c r="J3143">
        <v>-8.6507422469879902</v>
      </c>
      <c r="K3143">
        <v>26.393158936082401</v>
      </c>
      <c r="L3143">
        <v>26.657697913259</v>
      </c>
      <c r="M3143">
        <v>61.468473539500202</v>
      </c>
      <c r="N3143">
        <v>1.9821145522170101</v>
      </c>
      <c r="O3143">
        <v>53.873873873873798</v>
      </c>
      <c r="P3143">
        <v>40.506329113923996</v>
      </c>
      <c r="Q3143">
        <v>2.5241861779696E-2</v>
      </c>
    </row>
    <row r="3144" spans="1:17" hidden="1" x14ac:dyDescent="0.3">
      <c r="A3144" t="s">
        <v>6452</v>
      </c>
      <c r="B3144" t="s">
        <v>6453</v>
      </c>
      <c r="C3144" t="str">
        <f>IFERROR(VLOOKUP(Table1[[#This Row],[Ticker]],[1]!Table1[[Symbol]:[Industry]],2,FALSE),"-")</f>
        <v>-</v>
      </c>
      <c r="E3144">
        <v>65.036730000000006</v>
      </c>
      <c r="F3144">
        <v>115.93</v>
      </c>
      <c r="G3144">
        <v>474.11615660443601</v>
      </c>
      <c r="H3144">
        <v>22.258744011778099</v>
      </c>
      <c r="I3144">
        <v>15.4894406818929</v>
      </c>
      <c r="J3144">
        <v>-8.3218297801444905</v>
      </c>
      <c r="K3144">
        <v>106.392698742989</v>
      </c>
      <c r="L3144">
        <v>94.615304333144195</v>
      </c>
      <c r="M3144">
        <v>40.908194143450103</v>
      </c>
      <c r="N3144">
        <v>2.5834474927883102</v>
      </c>
      <c r="O3144">
        <v>37.997067195721499</v>
      </c>
      <c r="P3144">
        <v>500.67357512953299</v>
      </c>
    </row>
    <row r="3145" spans="1:17" hidden="1" x14ac:dyDescent="0.3">
      <c r="A3145" t="s">
        <v>6454</v>
      </c>
      <c r="B3145" t="s">
        <v>6455</v>
      </c>
      <c r="C3145" t="str">
        <f>IFERROR(VLOOKUP(Table1[[#This Row],[Ticker]],[1]!Table1[[Symbol]:[Industry]],2,FALSE),"-")</f>
        <v>-</v>
      </c>
      <c r="D3145" t="s">
        <v>659</v>
      </c>
      <c r="E3145">
        <v>64.872</v>
      </c>
      <c r="F3145">
        <v>1.06</v>
      </c>
      <c r="G3145">
        <v>-14.978471156676299</v>
      </c>
      <c r="H3145">
        <v>-2.7988029199664899</v>
      </c>
      <c r="I3145">
        <v>-25.448086433074501</v>
      </c>
      <c r="J3145">
        <v>-3.1883917895636502</v>
      </c>
      <c r="K3145">
        <v>0.96537333780645895</v>
      </c>
      <c r="L3145">
        <v>1.05425677614267</v>
      </c>
      <c r="M3145">
        <v>82.845245586293501</v>
      </c>
      <c r="N3145">
        <v>1.6784853667075099</v>
      </c>
      <c r="O3145">
        <v>60.377358490566003</v>
      </c>
      <c r="P3145">
        <v>24.705882352941099</v>
      </c>
      <c r="Q3145">
        <v>-2.4553913812517002E-2</v>
      </c>
    </row>
    <row r="3146" spans="1:17" hidden="1" x14ac:dyDescent="0.3">
      <c r="A3146" t="s">
        <v>6456</v>
      </c>
      <c r="B3146" t="s">
        <v>6457</v>
      </c>
      <c r="C3146" t="str">
        <f>IFERROR(VLOOKUP(Table1[[#This Row],[Ticker]],[1]!Table1[[Symbol]:[Industry]],2,FALSE),"-")</f>
        <v>-</v>
      </c>
      <c r="D3146" t="s">
        <v>92</v>
      </c>
      <c r="E3146">
        <v>64.849787812000002</v>
      </c>
      <c r="F3146">
        <v>35.06</v>
      </c>
      <c r="G3146">
        <v>128.29201034302301</v>
      </c>
      <c r="H3146">
        <v>-8.5501786783974296</v>
      </c>
      <c r="I3146">
        <v>86.995232835561197</v>
      </c>
      <c r="J3146">
        <v>5.7599443016295799</v>
      </c>
      <c r="K3146">
        <v>33.9563452916736</v>
      </c>
      <c r="L3146">
        <v>26.4481153167585</v>
      </c>
      <c r="M3146">
        <v>48.667153578289103</v>
      </c>
      <c r="N3146">
        <v>1.7306053168709401</v>
      </c>
      <c r="O3146">
        <v>16.942384483742099</v>
      </c>
      <c r="P3146">
        <v>168.65900383141701</v>
      </c>
      <c r="Q3146">
        <v>-2.0162821391460001E-2</v>
      </c>
    </row>
    <row r="3147" spans="1:17" hidden="1" x14ac:dyDescent="0.3">
      <c r="A3147" t="s">
        <v>6458</v>
      </c>
      <c r="B3147" t="s">
        <v>6459</v>
      </c>
      <c r="C3147" t="str">
        <f>IFERROR(VLOOKUP(Table1[[#This Row],[Ticker]],[1]!Table1[[Symbol]:[Industry]],2,FALSE),"-")</f>
        <v>-</v>
      </c>
      <c r="E3147">
        <v>64.812693600000003</v>
      </c>
      <c r="F3147">
        <v>131.1</v>
      </c>
      <c r="G3147">
        <v>198.34964467192799</v>
      </c>
      <c r="H3147">
        <v>29.0821810569585</v>
      </c>
      <c r="I3147">
        <v>505.24487131340402</v>
      </c>
      <c r="J3147">
        <v>-2.3232631294039399</v>
      </c>
      <c r="K3147">
        <v>99.451954061131602</v>
      </c>
      <c r="L3147">
        <v>58.092474616490698</v>
      </c>
      <c r="M3147">
        <v>69.249099849040903</v>
      </c>
      <c r="N3147">
        <v>1.67871945916676</v>
      </c>
      <c r="O3147">
        <v>2.1739130434782399</v>
      </c>
      <c r="P3147">
        <v>581.747269890795</v>
      </c>
    </row>
    <row r="3148" spans="1:17" hidden="1" x14ac:dyDescent="0.3">
      <c r="A3148" t="s">
        <v>6460</v>
      </c>
      <c r="B3148" t="s">
        <v>6461</v>
      </c>
      <c r="C3148" t="str">
        <f>IFERROR(VLOOKUP(Table1[[#This Row],[Ticker]],[1]!Table1[[Symbol]:[Industry]],2,FALSE),"-")</f>
        <v>-</v>
      </c>
      <c r="E3148">
        <v>64.756599100000003</v>
      </c>
      <c r="F3148">
        <v>316.7</v>
      </c>
      <c r="G3148">
        <v>160.17866114896299</v>
      </c>
      <c r="H3148">
        <v>0.45948136263435602</v>
      </c>
      <c r="I3148">
        <v>-59.950301949631303</v>
      </c>
      <c r="J3148">
        <v>-11.7384327657974</v>
      </c>
      <c r="K3148">
        <v>388.495053406681</v>
      </c>
      <c r="L3148">
        <v>463.05782460004701</v>
      </c>
      <c r="M3148">
        <v>42.283249401856203</v>
      </c>
      <c r="N3148">
        <v>0.80503718107049904</v>
      </c>
      <c r="O3148">
        <v>344.63214398484303</v>
      </c>
      <c r="P3148">
        <v>186.73607967405999</v>
      </c>
    </row>
    <row r="3149" spans="1:17" hidden="1" x14ac:dyDescent="0.3">
      <c r="A3149" t="s">
        <v>6462</v>
      </c>
      <c r="B3149" t="s">
        <v>6463</v>
      </c>
      <c r="C3149" t="str">
        <f>IFERROR(VLOOKUP(Table1[[#This Row],[Ticker]],[1]!Table1[[Symbol]:[Industry]],2,FALSE),"-")</f>
        <v>-</v>
      </c>
      <c r="D3149" t="s">
        <v>67</v>
      </c>
      <c r="E3149">
        <v>64.715506199999993</v>
      </c>
      <c r="F3149">
        <v>64.55</v>
      </c>
      <c r="G3149">
        <v>65.213229127903205</v>
      </c>
      <c r="H3149">
        <v>-16.765177188972299</v>
      </c>
      <c r="I3149">
        <v>9.0459442451734997</v>
      </c>
      <c r="J3149">
        <v>-21.838869702247699</v>
      </c>
      <c r="K3149">
        <v>76.287993012592594</v>
      </c>
      <c r="L3149">
        <v>67.810263783043496</v>
      </c>
      <c r="M3149">
        <v>26.134639650449301</v>
      </c>
      <c r="N3149">
        <v>5.9561605176356496</v>
      </c>
      <c r="O3149">
        <v>39.426800929511998</v>
      </c>
      <c r="P3149">
        <v>109.034974093264</v>
      </c>
      <c r="Q3149">
        <v>3.4115803170266003E-2</v>
      </c>
    </row>
    <row r="3150" spans="1:17" hidden="1" x14ac:dyDescent="0.3">
      <c r="A3150" t="s">
        <v>6464</v>
      </c>
      <c r="B3150" t="s">
        <v>6465</v>
      </c>
      <c r="C3150" t="str">
        <f>IFERROR(VLOOKUP(Table1[[#This Row],[Ticker]],[1]!Table1[[Symbol]:[Industry]],2,FALSE),"-")</f>
        <v>-</v>
      </c>
      <c r="D3150" t="s">
        <v>535</v>
      </c>
      <c r="E3150">
        <v>64.703999999999994</v>
      </c>
      <c r="F3150">
        <v>120</v>
      </c>
      <c r="G3150">
        <v>83.968897264376295</v>
      </c>
      <c r="H3150">
        <v>-10.4902187135811</v>
      </c>
      <c r="I3150">
        <v>59.723584955027398</v>
      </c>
      <c r="J3150">
        <v>8.4820855299948708</v>
      </c>
      <c r="K3150">
        <v>118.73707071202099</v>
      </c>
      <c r="L3150">
        <v>97.589819656774907</v>
      </c>
      <c r="M3150">
        <v>75.295087983234694</v>
      </c>
      <c r="N3150">
        <v>0.50665043816942501</v>
      </c>
      <c r="O3150">
        <v>40.4166666666666</v>
      </c>
      <c r="P3150">
        <v>141.74053182917001</v>
      </c>
      <c r="Q3150">
        <v>0.11113858996848899</v>
      </c>
    </row>
    <row r="3151" spans="1:17" hidden="1" x14ac:dyDescent="0.3">
      <c r="A3151" t="s">
        <v>6466</v>
      </c>
      <c r="B3151" t="s">
        <v>6467</v>
      </c>
      <c r="C3151" t="str">
        <f>IFERROR(VLOOKUP(Table1[[#This Row],[Ticker]],[1]!Table1[[Symbol]:[Industry]],2,FALSE),"-")</f>
        <v>-</v>
      </c>
      <c r="D3151" t="s">
        <v>1549</v>
      </c>
      <c r="E3151">
        <v>64.652175999999997</v>
      </c>
      <c r="F3151">
        <v>34.6</v>
      </c>
      <c r="G3151">
        <v>-90.136365893518402</v>
      </c>
      <c r="H3151">
        <v>-13.8514344989138</v>
      </c>
      <c r="I3151">
        <v>-35.919407593117398</v>
      </c>
      <c r="J3151">
        <v>-4.0119552575040096</v>
      </c>
      <c r="K3151">
        <v>36.618526411599497</v>
      </c>
      <c r="L3151">
        <v>43.726687703206601</v>
      </c>
      <c r="M3151">
        <v>38.118414056028001</v>
      </c>
      <c r="N3151">
        <v>0.65675889328063197</v>
      </c>
      <c r="O3151">
        <v>189.16184971098201</v>
      </c>
      <c r="P3151">
        <v>14.950166112956801</v>
      </c>
    </row>
    <row r="3152" spans="1:17" hidden="1" x14ac:dyDescent="0.3">
      <c r="A3152" t="s">
        <v>6468</v>
      </c>
      <c r="B3152" t="s">
        <v>6469</v>
      </c>
      <c r="C3152" t="str">
        <f>IFERROR(VLOOKUP(Table1[[#This Row],[Ticker]],[1]!Table1[[Symbol]:[Industry]],2,FALSE),"-")</f>
        <v>-</v>
      </c>
      <c r="D3152" t="s">
        <v>275</v>
      </c>
      <c r="E3152">
        <v>64.614083100000002</v>
      </c>
      <c r="F3152">
        <v>46.9</v>
      </c>
      <c r="G3152">
        <v>-14.4905129098046</v>
      </c>
      <c r="H3152">
        <v>-1.5332795610073</v>
      </c>
      <c r="I3152">
        <v>4.7028939590823597</v>
      </c>
      <c r="J3152">
        <v>5.4238595923878898E-2</v>
      </c>
      <c r="K3152">
        <v>44.816117043074101</v>
      </c>
      <c r="M3152">
        <v>65.403005304939697</v>
      </c>
      <c r="N3152">
        <v>1.52249134948096</v>
      </c>
      <c r="O3152">
        <v>5.8635394456289998</v>
      </c>
      <c r="P3152">
        <v>30.2777777777777</v>
      </c>
    </row>
    <row r="3153" spans="1:17" hidden="1" x14ac:dyDescent="0.3">
      <c r="A3153" t="s">
        <v>6470</v>
      </c>
      <c r="B3153" t="s">
        <v>6471</v>
      </c>
      <c r="C3153" t="str">
        <f>IFERROR(VLOOKUP(Table1[[#This Row],[Ticker]],[1]!Table1[[Symbol]:[Industry]],2,FALSE),"-")</f>
        <v>-</v>
      </c>
      <c r="E3153">
        <v>64.510484919999996</v>
      </c>
      <c r="F3153">
        <v>74.53</v>
      </c>
      <c r="G3153">
        <v>-58.629966829873098</v>
      </c>
      <c r="H3153">
        <v>-8.3840398139085206</v>
      </c>
      <c r="I3153">
        <v>-42.320634737850298</v>
      </c>
      <c r="J3153">
        <v>-12.3805416521962</v>
      </c>
      <c r="M3153">
        <v>44.125741378866302</v>
      </c>
      <c r="O3153">
        <v>62.297061585938501</v>
      </c>
      <c r="P3153">
        <v>29.3923611111111</v>
      </c>
    </row>
    <row r="3154" spans="1:17" hidden="1" x14ac:dyDescent="0.3">
      <c r="A3154" t="s">
        <v>6472</v>
      </c>
      <c r="B3154" t="s">
        <v>6473</v>
      </c>
      <c r="C3154" t="str">
        <f>IFERROR(VLOOKUP(Table1[[#This Row],[Ticker]],[1]!Table1[[Symbol]:[Industry]],2,FALSE),"-")</f>
        <v>-</v>
      </c>
      <c r="D3154" t="s">
        <v>169</v>
      </c>
      <c r="E3154">
        <v>64.506652715000001</v>
      </c>
      <c r="F3154">
        <v>50.35</v>
      </c>
      <c r="G3154">
        <v>23.293771951092999</v>
      </c>
      <c r="H3154">
        <v>54.470933922138698</v>
      </c>
      <c r="I3154">
        <v>39.603104043115898</v>
      </c>
      <c r="J3154">
        <v>-19.8435284204872</v>
      </c>
      <c r="M3154">
        <v>54.106532965329897</v>
      </c>
      <c r="O3154">
        <v>29.692154915590798</v>
      </c>
      <c r="P3154">
        <v>65.081967213114694</v>
      </c>
    </row>
    <row r="3155" spans="1:17" hidden="1" x14ac:dyDescent="0.3">
      <c r="A3155" t="s">
        <v>6474</v>
      </c>
      <c r="B3155" t="s">
        <v>6475</v>
      </c>
      <c r="C3155" t="str">
        <f>IFERROR(VLOOKUP(Table1[[#This Row],[Ticker]],[1]!Table1[[Symbol]:[Industry]],2,FALSE),"-")</f>
        <v>-</v>
      </c>
      <c r="D3155" t="s">
        <v>375</v>
      </c>
      <c r="E3155">
        <v>64.260000000000005</v>
      </c>
      <c r="F3155">
        <v>68</v>
      </c>
      <c r="G3155">
        <v>-13.034880962493</v>
      </c>
      <c r="H3155">
        <v>-5.6350602299080199</v>
      </c>
      <c r="I3155">
        <v>-10.3949293111949</v>
      </c>
      <c r="J3155">
        <v>-7.1364930734641803</v>
      </c>
      <c r="K3155">
        <v>70.328028349269005</v>
      </c>
      <c r="L3155">
        <v>67.0248127053773</v>
      </c>
      <c r="M3155">
        <v>36.0142367717486</v>
      </c>
      <c r="N3155">
        <v>0.72710396039603897</v>
      </c>
      <c r="O3155">
        <v>32.941176470588204</v>
      </c>
      <c r="P3155">
        <v>25.925925925925899</v>
      </c>
      <c r="Q3155">
        <v>8.1701190982589003E-2</v>
      </c>
    </row>
    <row r="3156" spans="1:17" hidden="1" x14ac:dyDescent="0.3">
      <c r="A3156" t="s">
        <v>6476</v>
      </c>
      <c r="B3156" t="s">
        <v>6477</v>
      </c>
      <c r="C3156" t="str">
        <f>IFERROR(VLOOKUP(Table1[[#This Row],[Ticker]],[1]!Table1[[Symbol]:[Industry]],2,FALSE),"-")</f>
        <v>-</v>
      </c>
      <c r="E3156">
        <v>64.255381040000003</v>
      </c>
      <c r="F3156">
        <v>14.06</v>
      </c>
      <c r="G3156">
        <v>-51.928968418940201</v>
      </c>
      <c r="H3156">
        <v>16.5124600604187</v>
      </c>
      <c r="I3156">
        <v>-2.1773715983319901</v>
      </c>
      <c r="J3156">
        <v>0.83630821919521803</v>
      </c>
      <c r="K3156">
        <v>13.2892250713401</v>
      </c>
      <c r="L3156">
        <v>14.582281223470099</v>
      </c>
      <c r="M3156">
        <v>62.535341287905197</v>
      </c>
      <c r="N3156">
        <v>0.846730377889087</v>
      </c>
      <c r="O3156">
        <v>84.5661450924608</v>
      </c>
      <c r="P3156">
        <v>35.845410628019302</v>
      </c>
      <c r="Q3156">
        <v>0.152701229661653</v>
      </c>
    </row>
    <row r="3157" spans="1:17" hidden="1" x14ac:dyDescent="0.3">
      <c r="A3157" t="s">
        <v>6478</v>
      </c>
      <c r="B3157" t="s">
        <v>6479</v>
      </c>
      <c r="C3157" t="str">
        <f>IFERROR(VLOOKUP(Table1[[#This Row],[Ticker]],[1]!Table1[[Symbol]:[Industry]],2,FALSE),"-")</f>
        <v>-</v>
      </c>
      <c r="D3157" t="s">
        <v>498</v>
      </c>
      <c r="E3157">
        <v>63.730761605999902</v>
      </c>
      <c r="F3157">
        <v>6.99</v>
      </c>
      <c r="G3157">
        <v>-27.772431831511899</v>
      </c>
      <c r="H3157">
        <v>47.076913161308298</v>
      </c>
      <c r="I3157">
        <v>1.7082318196556201</v>
      </c>
      <c r="J3157">
        <v>1.66724364642892</v>
      </c>
      <c r="K3157">
        <v>5.86616296676657</v>
      </c>
      <c r="L3157">
        <v>7.2569427649252498</v>
      </c>
      <c r="M3157">
        <v>58.454184166908597</v>
      </c>
      <c r="N3157">
        <v>3.7439100064821802</v>
      </c>
      <c r="O3157">
        <v>8.5079282504174802</v>
      </c>
      <c r="P3157">
        <v>69.821381619309705</v>
      </c>
      <c r="Q3157">
        <v>5.7484460228626001E-2</v>
      </c>
    </row>
    <row r="3158" spans="1:17" hidden="1" x14ac:dyDescent="0.3">
      <c r="A3158" t="s">
        <v>6480</v>
      </c>
      <c r="B3158" t="s">
        <v>6481</v>
      </c>
      <c r="C3158" t="str">
        <f>IFERROR(VLOOKUP(Table1[[#This Row],[Ticker]],[1]!Table1[[Symbol]:[Industry]],2,FALSE),"-")</f>
        <v>-</v>
      </c>
      <c r="D3158" t="s">
        <v>381</v>
      </c>
      <c r="E3158">
        <v>63.573184079999997</v>
      </c>
      <c r="F3158">
        <v>13.7</v>
      </c>
      <c r="G3158">
        <v>-7.42698374248869</v>
      </c>
      <c r="H3158">
        <v>-0.66164183543699195</v>
      </c>
      <c r="I3158">
        <v>-4.4565806415687099</v>
      </c>
      <c r="J3158">
        <v>-0.54316826440764399</v>
      </c>
      <c r="K3158">
        <v>13.6300490422534</v>
      </c>
      <c r="L3158">
        <v>13.4501349966859</v>
      </c>
      <c r="M3158">
        <v>52.439808433837101</v>
      </c>
      <c r="N3158">
        <v>1.06507274220876</v>
      </c>
      <c r="O3158">
        <v>23.3576642335766</v>
      </c>
      <c r="P3158">
        <v>48.913043478260803</v>
      </c>
      <c r="Q3158">
        <v>9.3266974164109995E-3</v>
      </c>
    </row>
    <row r="3159" spans="1:17" hidden="1" x14ac:dyDescent="0.3">
      <c r="A3159" t="s">
        <v>6482</v>
      </c>
      <c r="B3159" t="s">
        <v>6483</v>
      </c>
      <c r="C3159" t="str">
        <f>IFERROR(VLOOKUP(Table1[[#This Row],[Ticker]],[1]!Table1[[Symbol]:[Industry]],2,FALSE),"-")</f>
        <v>-</v>
      </c>
      <c r="D3159" t="s">
        <v>98</v>
      </c>
      <c r="E3159">
        <v>63.444650000000003</v>
      </c>
      <c r="F3159">
        <v>1119.2</v>
      </c>
      <c r="G3159">
        <v>5.1131697101967397</v>
      </c>
      <c r="H3159">
        <v>-4.8951303259176999</v>
      </c>
      <c r="I3159">
        <v>49.637627852639703</v>
      </c>
      <c r="J3159">
        <v>-2.1590478743547998</v>
      </c>
      <c r="K3159">
        <v>973.01112924469805</v>
      </c>
      <c r="M3159">
        <v>4.4042243621263001E-2</v>
      </c>
      <c r="N3159">
        <v>0.90909090909090895</v>
      </c>
      <c r="O3159">
        <v>21.9621157969978</v>
      </c>
      <c r="P3159">
        <v>106.285135010598</v>
      </c>
    </row>
    <row r="3160" spans="1:17" hidden="1" x14ac:dyDescent="0.3">
      <c r="A3160" t="s">
        <v>6484</v>
      </c>
      <c r="B3160" t="s">
        <v>6485</v>
      </c>
      <c r="C3160" t="str">
        <f>IFERROR(VLOOKUP(Table1[[#This Row],[Ticker]],[1]!Table1[[Symbol]:[Industry]],2,FALSE),"-")</f>
        <v>-</v>
      </c>
      <c r="D3160" t="s">
        <v>278</v>
      </c>
      <c r="E3160">
        <v>63.437893500000001</v>
      </c>
      <c r="F3160">
        <v>28.69</v>
      </c>
      <c r="G3160">
        <v>8.1374171556537895</v>
      </c>
      <c r="H3160">
        <v>3.1251310024307402</v>
      </c>
      <c r="I3160">
        <v>1.16938929508083</v>
      </c>
      <c r="J3160">
        <v>0.25416170242138902</v>
      </c>
      <c r="K3160">
        <v>28.334867622262401</v>
      </c>
      <c r="L3160">
        <v>27.7697635523079</v>
      </c>
      <c r="M3160">
        <v>49.728523215065202</v>
      </c>
      <c r="N3160">
        <v>1.0511917341316599</v>
      </c>
      <c r="O3160">
        <v>40.467061693970003</v>
      </c>
      <c r="P3160">
        <v>56.348773841961801</v>
      </c>
      <c r="Q3160">
        <v>2.9072090439465001E-2</v>
      </c>
    </row>
    <row r="3161" spans="1:17" hidden="1" x14ac:dyDescent="0.3">
      <c r="A3161" t="s">
        <v>6486</v>
      </c>
      <c r="B3161" t="s">
        <v>6487</v>
      </c>
      <c r="C3161" t="str">
        <f>IFERROR(VLOOKUP(Table1[[#This Row],[Ticker]],[1]!Table1[[Symbol]:[Industry]],2,FALSE),"-")</f>
        <v>-</v>
      </c>
      <c r="D3161" t="s">
        <v>391</v>
      </c>
      <c r="E3161">
        <v>63.312911999999997</v>
      </c>
      <c r="F3161">
        <v>109.1</v>
      </c>
      <c r="G3161">
        <v>124.074329694521</v>
      </c>
      <c r="H3161">
        <v>-10.5820321795561</v>
      </c>
      <c r="I3161">
        <v>81.155422338855303</v>
      </c>
      <c r="J3161">
        <v>-8.0453620618163093</v>
      </c>
      <c r="K3161">
        <v>107.16876374100499</v>
      </c>
      <c r="L3161">
        <v>80.121546268004394</v>
      </c>
      <c r="M3161">
        <v>31.079694650395702</v>
      </c>
      <c r="N3161">
        <v>0.17309861440910801</v>
      </c>
      <c r="O3161">
        <v>27.4518790100825</v>
      </c>
      <c r="P3161">
        <v>187.105263157894</v>
      </c>
      <c r="Q3161">
        <v>6.7626222431412003E-2</v>
      </c>
    </row>
    <row r="3162" spans="1:17" hidden="1" x14ac:dyDescent="0.3">
      <c r="A3162" t="s">
        <v>6488</v>
      </c>
      <c r="B3162" t="s">
        <v>6489</v>
      </c>
      <c r="C3162" t="str">
        <f>IFERROR(VLOOKUP(Table1[[#This Row],[Ticker]],[1]!Table1[[Symbol]:[Industry]],2,FALSE),"-")</f>
        <v>-</v>
      </c>
      <c r="D3162" t="s">
        <v>1219</v>
      </c>
      <c r="E3162">
        <v>63.241750000000003</v>
      </c>
      <c r="F3162">
        <v>55</v>
      </c>
      <c r="G3162">
        <v>-45.136249021026302</v>
      </c>
      <c r="H3162">
        <v>-14.7401316516317</v>
      </c>
      <c r="I3162">
        <v>-18.581419766407802</v>
      </c>
      <c r="J3162">
        <v>-0.31613177444649099</v>
      </c>
      <c r="K3162">
        <v>58.451285208394701</v>
      </c>
      <c r="M3162">
        <v>39.886507012308599</v>
      </c>
      <c r="N3162">
        <v>1.36358024691358</v>
      </c>
      <c r="O3162">
        <v>34.545454545454497</v>
      </c>
      <c r="P3162">
        <v>11.6751269035533</v>
      </c>
    </row>
    <row r="3163" spans="1:17" hidden="1" x14ac:dyDescent="0.3">
      <c r="A3163" t="s">
        <v>6490</v>
      </c>
      <c r="B3163" t="s">
        <v>6491</v>
      </c>
      <c r="C3163" t="str">
        <f>IFERROR(VLOOKUP(Table1[[#This Row],[Ticker]],[1]!Table1[[Symbol]:[Industry]],2,FALSE),"-")</f>
        <v>-</v>
      </c>
      <c r="E3163">
        <v>63.225250000000003</v>
      </c>
      <c r="F3163">
        <v>138.5</v>
      </c>
      <c r="G3163">
        <v>1132.5334905658101</v>
      </c>
      <c r="H3163">
        <v>-1.3326375064326601</v>
      </c>
      <c r="I3163">
        <v>123.46774211906801</v>
      </c>
      <c r="J3163">
        <v>2.9806748218524799</v>
      </c>
      <c r="K3163">
        <v>130.687518370482</v>
      </c>
      <c r="L3163">
        <v>89.041180522156594</v>
      </c>
      <c r="M3163">
        <v>50.410293135489198</v>
      </c>
      <c r="N3163">
        <v>0.48447176156789901</v>
      </c>
      <c r="O3163">
        <v>10.6137184115523</v>
      </c>
      <c r="P3163">
        <v>1400.5417118093101</v>
      </c>
      <c r="Q3163">
        <v>0.169236242649317</v>
      </c>
    </row>
    <row r="3164" spans="1:17" hidden="1" x14ac:dyDescent="0.3">
      <c r="A3164" t="s">
        <v>6492</v>
      </c>
      <c r="B3164" t="s">
        <v>6493</v>
      </c>
      <c r="C3164" t="str">
        <f>IFERROR(VLOOKUP(Table1[[#This Row],[Ticker]],[1]!Table1[[Symbol]:[Industry]],2,FALSE),"-")</f>
        <v>-</v>
      </c>
      <c r="D3164" t="s">
        <v>414</v>
      </c>
      <c r="E3164">
        <v>63.154137900000002</v>
      </c>
      <c r="F3164">
        <v>14.01</v>
      </c>
      <c r="G3164">
        <v>84.922944012666903</v>
      </c>
      <c r="H3164">
        <v>-12.899069200909301</v>
      </c>
      <c r="I3164">
        <v>114.271144336156</v>
      </c>
      <c r="J3164">
        <v>-12.0762405070322</v>
      </c>
      <c r="K3164">
        <v>15.267944763475599</v>
      </c>
      <c r="L3164">
        <v>11.304013290298</v>
      </c>
      <c r="M3164">
        <v>23.4124959834263</v>
      </c>
      <c r="N3164">
        <v>0.61662515609850499</v>
      </c>
      <c r="O3164">
        <v>29.550321199143401</v>
      </c>
      <c r="P3164">
        <v>180.2</v>
      </c>
    </row>
    <row r="3165" spans="1:17" hidden="1" x14ac:dyDescent="0.3">
      <c r="A3165" t="s">
        <v>6494</v>
      </c>
      <c r="B3165" t="s">
        <v>6495</v>
      </c>
      <c r="C3165" t="str">
        <f>IFERROR(VLOOKUP(Table1[[#This Row],[Ticker]],[1]!Table1[[Symbol]:[Industry]],2,FALSE),"-")</f>
        <v>-</v>
      </c>
      <c r="D3165" t="s">
        <v>535</v>
      </c>
      <c r="E3165">
        <v>62.934702515999902</v>
      </c>
      <c r="F3165">
        <v>60.04</v>
      </c>
      <c r="G3165">
        <v>72.250528494770094</v>
      </c>
      <c r="H3165">
        <v>-6.3040660778612398</v>
      </c>
      <c r="I3165">
        <v>5.32457959194954</v>
      </c>
      <c r="J3165">
        <v>-8.20356177115222</v>
      </c>
      <c r="K3165">
        <v>60.461734445993798</v>
      </c>
      <c r="L3165">
        <v>53.802063222908302</v>
      </c>
      <c r="M3165">
        <v>49.553633437179499</v>
      </c>
      <c r="N3165">
        <v>0.85761854062700205</v>
      </c>
      <c r="O3165">
        <v>20.586275816122601</v>
      </c>
      <c r="P3165">
        <v>107.03448275862</v>
      </c>
      <c r="Q3165">
        <v>4.0791795728002997E-2</v>
      </c>
    </row>
    <row r="3166" spans="1:17" hidden="1" x14ac:dyDescent="0.3">
      <c r="A3166" t="s">
        <v>6496</v>
      </c>
      <c r="B3166" t="s">
        <v>6497</v>
      </c>
      <c r="C3166" t="str">
        <f>IFERROR(VLOOKUP(Table1[[#This Row],[Ticker]],[1]!Table1[[Symbol]:[Industry]],2,FALSE),"-")</f>
        <v>-</v>
      </c>
      <c r="D3166" t="s">
        <v>480</v>
      </c>
      <c r="E3166">
        <v>62.82</v>
      </c>
      <c r="F3166">
        <v>6.98</v>
      </c>
      <c r="G3166">
        <v>-14.877418525097299</v>
      </c>
      <c r="H3166">
        <v>-7.2816884554836099</v>
      </c>
      <c r="I3166">
        <v>-10.6760464901358</v>
      </c>
      <c r="J3166">
        <v>-4.54560600392072</v>
      </c>
      <c r="K3166">
        <v>7.2249689175205303</v>
      </c>
      <c r="L3166">
        <v>7.1997226076947296</v>
      </c>
      <c r="M3166">
        <v>48.8315110675575</v>
      </c>
      <c r="N3166">
        <v>0.90949321218035095</v>
      </c>
      <c r="O3166">
        <v>51.862464183381</v>
      </c>
      <c r="P3166">
        <v>39.6</v>
      </c>
      <c r="Q3166">
        <v>1.7413999388755999E-2</v>
      </c>
    </row>
    <row r="3167" spans="1:17" hidden="1" x14ac:dyDescent="0.3">
      <c r="A3167" t="s">
        <v>6498</v>
      </c>
      <c r="B3167" t="s">
        <v>6499</v>
      </c>
      <c r="C3167" t="str">
        <f>IFERROR(VLOOKUP(Table1[[#This Row],[Ticker]],[1]!Table1[[Symbol]:[Industry]],2,FALSE),"-")</f>
        <v>-</v>
      </c>
      <c r="E3167">
        <v>62.813789999999997</v>
      </c>
      <c r="F3167">
        <v>145.1</v>
      </c>
      <c r="G3167">
        <v>140.54208396246401</v>
      </c>
      <c r="H3167">
        <v>-10.5595930701491</v>
      </c>
      <c r="I3167">
        <v>-5.1031588968426203</v>
      </c>
      <c r="J3167">
        <v>-2.3040380480670399</v>
      </c>
      <c r="K3167">
        <v>149.09521339873999</v>
      </c>
      <c r="L3167">
        <v>131.92216800266101</v>
      </c>
      <c r="M3167">
        <v>46.572337339337899</v>
      </c>
      <c r="N3167">
        <v>0.75666156202143897</v>
      </c>
      <c r="O3167">
        <v>43.314955203308003</v>
      </c>
      <c r="P3167">
        <v>188.63978494623601</v>
      </c>
    </row>
    <row r="3168" spans="1:17" hidden="1" x14ac:dyDescent="0.3">
      <c r="A3168" t="s">
        <v>6500</v>
      </c>
      <c r="B3168" t="s">
        <v>6501</v>
      </c>
      <c r="C3168" t="str">
        <f>IFERROR(VLOOKUP(Table1[[#This Row],[Ticker]],[1]!Table1[[Symbol]:[Industry]],2,FALSE),"-")</f>
        <v>-</v>
      </c>
      <c r="D3168" t="s">
        <v>391</v>
      </c>
      <c r="E3168">
        <v>62.795999999999999</v>
      </c>
      <c r="F3168">
        <v>209.32</v>
      </c>
      <c r="G3168">
        <v>23.924249339747998</v>
      </c>
      <c r="H3168">
        <v>11.9598082676885</v>
      </c>
      <c r="I3168">
        <v>4.2282602992197198</v>
      </c>
      <c r="J3168">
        <v>-5.7947700344845199</v>
      </c>
      <c r="K3168">
        <v>204.37336130969601</v>
      </c>
      <c r="L3168">
        <v>180.20763648569201</v>
      </c>
      <c r="M3168">
        <v>39.594963535616998</v>
      </c>
      <c r="N3168">
        <v>2.1842201172195401</v>
      </c>
      <c r="O3168">
        <v>18.765526466653899</v>
      </c>
      <c r="P3168">
        <v>73.998337489609298</v>
      </c>
      <c r="Q3168">
        <v>7.8862135165026007E-2</v>
      </c>
    </row>
    <row r="3169" spans="1:17" hidden="1" x14ac:dyDescent="0.3">
      <c r="A3169" t="s">
        <v>6502</v>
      </c>
      <c r="B3169" t="s">
        <v>6503</v>
      </c>
      <c r="C3169" t="str">
        <f>IFERROR(VLOOKUP(Table1[[#This Row],[Ticker]],[1]!Table1[[Symbol]:[Industry]],2,FALSE),"-")</f>
        <v>-</v>
      </c>
      <c r="D3169" t="s">
        <v>613</v>
      </c>
      <c r="E3169">
        <v>62.737976199999999</v>
      </c>
      <c r="F3169">
        <v>2.12</v>
      </c>
      <c r="G3169">
        <v>20.155384243068699</v>
      </c>
      <c r="H3169">
        <v>6.9878258140306304</v>
      </c>
      <c r="I3169">
        <v>-4.2480864330744996</v>
      </c>
      <c r="J3169">
        <v>-9.3428715186750306</v>
      </c>
      <c r="K3169">
        <v>1.9953034998946799</v>
      </c>
      <c r="L3169">
        <v>1.8917635988874799</v>
      </c>
      <c r="M3169">
        <v>47.587237059225799</v>
      </c>
      <c r="N3169">
        <v>1.22286554744653</v>
      </c>
      <c r="O3169">
        <v>53.301886792452798</v>
      </c>
      <c r="P3169">
        <v>1125.4335260115599</v>
      </c>
      <c r="Q3169">
        <v>6.0652559913916999E-2</v>
      </c>
    </row>
    <row r="3170" spans="1:17" hidden="1" x14ac:dyDescent="0.3">
      <c r="A3170" t="s">
        <v>6504</v>
      </c>
      <c r="B3170" t="s">
        <v>6505</v>
      </c>
      <c r="C3170" t="str">
        <f>IFERROR(VLOOKUP(Table1[[#This Row],[Ticker]],[1]!Table1[[Symbol]:[Industry]],2,FALSE),"-")</f>
        <v>-</v>
      </c>
      <c r="D3170" t="s">
        <v>480</v>
      </c>
      <c r="E3170">
        <v>62.734229999999997</v>
      </c>
      <c r="F3170">
        <v>131.85</v>
      </c>
      <c r="G3170">
        <v>-30.701366180495398</v>
      </c>
      <c r="H3170">
        <v>-4.1348353086304597</v>
      </c>
      <c r="I3170">
        <v>-14.392034088472499</v>
      </c>
      <c r="J3170">
        <v>0.17576637370165599</v>
      </c>
      <c r="K3170">
        <v>144.696458795929</v>
      </c>
      <c r="M3170">
        <v>50.204127467046703</v>
      </c>
      <c r="N3170">
        <v>1.5</v>
      </c>
      <c r="O3170">
        <v>50.170648464163797</v>
      </c>
      <c r="P3170">
        <v>15.7086441421676</v>
      </c>
    </row>
    <row r="3171" spans="1:17" hidden="1" x14ac:dyDescent="0.3">
      <c r="A3171" t="s">
        <v>6506</v>
      </c>
      <c r="B3171" t="s">
        <v>6507</v>
      </c>
      <c r="C3171" t="str">
        <f>IFERROR(VLOOKUP(Table1[[#This Row],[Ticker]],[1]!Table1[[Symbol]:[Industry]],2,FALSE),"-")</f>
        <v>-</v>
      </c>
      <c r="E3171">
        <v>62.596049999999998</v>
      </c>
      <c r="F3171">
        <v>165</v>
      </c>
      <c r="G3171">
        <v>331.77591480823497</v>
      </c>
      <c r="H3171">
        <v>-21.306182479977601</v>
      </c>
      <c r="I3171">
        <v>37.152306634640297</v>
      </c>
      <c r="J3171">
        <v>-4.6972865257431202</v>
      </c>
      <c r="K3171">
        <v>160.44610842612499</v>
      </c>
      <c r="L3171">
        <v>126.978572980853</v>
      </c>
      <c r="M3171">
        <v>48.841071390777302</v>
      </c>
      <c r="N3171">
        <v>1.11189873417721</v>
      </c>
      <c r="O3171">
        <v>28.060606060605998</v>
      </c>
      <c r="P3171">
        <v>383.87096774193498</v>
      </c>
    </row>
    <row r="3172" spans="1:17" hidden="1" x14ac:dyDescent="0.3">
      <c r="A3172" t="s">
        <v>6508</v>
      </c>
      <c r="B3172" t="s">
        <v>6509</v>
      </c>
      <c r="C3172" t="str">
        <f>IFERROR(VLOOKUP(Table1[[#This Row],[Ticker]],[1]!Table1[[Symbol]:[Industry]],2,FALSE),"-")</f>
        <v>-</v>
      </c>
      <c r="D3172" t="s">
        <v>613</v>
      </c>
      <c r="E3172">
        <v>62.562240000000003</v>
      </c>
      <c r="F3172">
        <v>62.4</v>
      </c>
      <c r="G3172">
        <v>736.51312089398903</v>
      </c>
      <c r="H3172">
        <v>5.3432837454603099</v>
      </c>
      <c r="I3172">
        <v>288.47395829535998</v>
      </c>
      <c r="J3172">
        <v>-2.1679836262983398</v>
      </c>
      <c r="K3172">
        <v>56.1297477584842</v>
      </c>
      <c r="M3172">
        <v>100</v>
      </c>
      <c r="N3172">
        <v>1.8730158730158699</v>
      </c>
      <c r="O3172">
        <v>0</v>
      </c>
      <c r="P3172">
        <v>763.07053941908703</v>
      </c>
    </row>
    <row r="3173" spans="1:17" hidden="1" x14ac:dyDescent="0.3">
      <c r="A3173" t="s">
        <v>6510</v>
      </c>
      <c r="B3173" t="s">
        <v>6511</v>
      </c>
      <c r="C3173" t="str">
        <f>IFERROR(VLOOKUP(Table1[[#This Row],[Ticker]],[1]!Table1[[Symbol]:[Industry]],2,FALSE),"-")</f>
        <v>-</v>
      </c>
      <c r="D3173" t="s">
        <v>480</v>
      </c>
      <c r="E3173">
        <v>62.443800000000003</v>
      </c>
      <c r="F3173">
        <v>46.05</v>
      </c>
      <c r="G3173">
        <v>-9.3818460060134097</v>
      </c>
      <c r="H3173">
        <v>-6.1793051851938499</v>
      </c>
      <c r="I3173">
        <v>-12.4773857961318</v>
      </c>
      <c r="J3173">
        <v>-4.9922514087251102</v>
      </c>
      <c r="K3173">
        <v>48.078635206772702</v>
      </c>
      <c r="L3173">
        <v>49.611355437344699</v>
      </c>
      <c r="M3173">
        <v>39.943774980126598</v>
      </c>
      <c r="N3173">
        <v>0.79018657835488304</v>
      </c>
      <c r="O3173">
        <v>64.603691639522197</v>
      </c>
      <c r="P3173">
        <v>18.076923076922998</v>
      </c>
      <c r="Q3173">
        <v>2.2653807396093E-2</v>
      </c>
    </row>
    <row r="3174" spans="1:17" hidden="1" x14ac:dyDescent="0.3">
      <c r="A3174" t="s">
        <v>6512</v>
      </c>
      <c r="B3174" t="s">
        <v>6513</v>
      </c>
      <c r="C3174" t="str">
        <f>IFERROR(VLOOKUP(Table1[[#This Row],[Ticker]],[1]!Table1[[Symbol]:[Industry]],2,FALSE),"-")</f>
        <v>-</v>
      </c>
      <c r="D3174" t="s">
        <v>21</v>
      </c>
      <c r="E3174">
        <v>62.3468226419999</v>
      </c>
      <c r="F3174">
        <v>18.14</v>
      </c>
      <c r="G3174">
        <v>-10.1510676003423</v>
      </c>
      <c r="H3174">
        <v>-3.6999062530117599</v>
      </c>
      <c r="I3174">
        <v>0.63210916594750599</v>
      </c>
      <c r="J3174">
        <v>-4.2336615924000398</v>
      </c>
      <c r="K3174">
        <v>19.108167240832302</v>
      </c>
      <c r="L3174">
        <v>19.6854351069865</v>
      </c>
      <c r="M3174">
        <v>39.601400271352198</v>
      </c>
      <c r="N3174">
        <v>0.996133083917633</v>
      </c>
      <c r="O3174">
        <v>48.787210584343903</v>
      </c>
      <c r="P3174">
        <v>19.316509697873901</v>
      </c>
      <c r="Q3174">
        <v>-3.4252234435538001E-2</v>
      </c>
    </row>
    <row r="3175" spans="1:17" hidden="1" x14ac:dyDescent="0.3">
      <c r="A3175" t="s">
        <v>6514</v>
      </c>
      <c r="B3175" t="s">
        <v>6515</v>
      </c>
      <c r="C3175" t="str">
        <f>IFERROR(VLOOKUP(Table1[[#This Row],[Ticker]],[1]!Table1[[Symbol]:[Industry]],2,FALSE),"-")</f>
        <v>-</v>
      </c>
      <c r="D3175" t="s">
        <v>218</v>
      </c>
      <c r="E3175">
        <v>62.270853148</v>
      </c>
      <c r="F3175">
        <v>38.78</v>
      </c>
      <c r="G3175">
        <v>20.671131209147099</v>
      </c>
      <c r="H3175">
        <v>-25.6215358295063</v>
      </c>
      <c r="I3175">
        <v>-42.781141408718199</v>
      </c>
      <c r="J3175">
        <v>-7.96874024672708</v>
      </c>
      <c r="K3175">
        <v>42.899598192802799</v>
      </c>
      <c r="L3175">
        <v>40.035477584127499</v>
      </c>
      <c r="M3175">
        <v>38.6515229420054</v>
      </c>
      <c r="N3175">
        <v>1.15566705576583</v>
      </c>
      <c r="O3175">
        <v>66.632284682826196</v>
      </c>
      <c r="P3175">
        <v>55.12</v>
      </c>
      <c r="Q3175">
        <v>9.3350657619478E-2</v>
      </c>
    </row>
    <row r="3176" spans="1:17" hidden="1" x14ac:dyDescent="0.3">
      <c r="A3176" t="s">
        <v>6516</v>
      </c>
      <c r="B3176" t="s">
        <v>6517</v>
      </c>
      <c r="C3176" t="str">
        <f>IFERROR(VLOOKUP(Table1[[#This Row],[Ticker]],[1]!Table1[[Symbol]:[Industry]],2,FALSE),"-")</f>
        <v>-</v>
      </c>
      <c r="E3176">
        <v>62.189608081999999</v>
      </c>
      <c r="F3176">
        <v>21.61</v>
      </c>
      <c r="G3176">
        <v>51.6693855986139</v>
      </c>
      <c r="H3176">
        <v>-25.012761730035098</v>
      </c>
      <c r="I3176">
        <v>14.185694756944599</v>
      </c>
      <c r="J3176">
        <v>-10.9014273349076</v>
      </c>
      <c r="K3176">
        <v>25.372655697834901</v>
      </c>
      <c r="L3176">
        <v>21.651018632701401</v>
      </c>
      <c r="M3176">
        <v>22.5307328161763</v>
      </c>
      <c r="N3176">
        <v>1.29940697145618</v>
      </c>
      <c r="O3176">
        <v>65.818293999691505</v>
      </c>
      <c r="P3176">
        <v>115.920066611157</v>
      </c>
      <c r="Q3176">
        <v>0.115812874197235</v>
      </c>
    </row>
    <row r="3177" spans="1:17" hidden="1" x14ac:dyDescent="0.3">
      <c r="A3177" t="s">
        <v>6518</v>
      </c>
      <c r="B3177" t="s">
        <v>6519</v>
      </c>
      <c r="C3177" t="str">
        <f>IFERROR(VLOOKUP(Table1[[#This Row],[Ticker]],[1]!Table1[[Symbol]:[Industry]],2,FALSE),"-")</f>
        <v>-</v>
      </c>
      <c r="D3177" t="s">
        <v>613</v>
      </c>
      <c r="E3177">
        <v>62.164200000000001</v>
      </c>
      <c r="F3177">
        <v>4.0999999999999996</v>
      </c>
      <c r="G3177">
        <v>144.965760282849</v>
      </c>
      <c r="H3177">
        <v>-2.4410118906690998</v>
      </c>
      <c r="I3177">
        <v>29.6836541812599</v>
      </c>
      <c r="J3177">
        <v>-4.0547760791285299</v>
      </c>
      <c r="K3177">
        <v>4.0787468620284004</v>
      </c>
      <c r="L3177">
        <v>3.7527962288136898</v>
      </c>
      <c r="M3177">
        <v>49.4876309119255</v>
      </c>
      <c r="N3177">
        <v>1.54111225409611</v>
      </c>
      <c r="O3177">
        <v>86.585365853658502</v>
      </c>
      <c r="P3177">
        <v>177.027027027027</v>
      </c>
      <c r="Q3177">
        <v>0.105680990045038</v>
      </c>
    </row>
    <row r="3178" spans="1:17" hidden="1" x14ac:dyDescent="0.3">
      <c r="A3178" t="s">
        <v>6520</v>
      </c>
      <c r="B3178" t="s">
        <v>6521</v>
      </c>
      <c r="C3178" t="str">
        <f>IFERROR(VLOOKUP(Table1[[#This Row],[Ticker]],[1]!Table1[[Symbol]:[Industry]],2,FALSE),"-")</f>
        <v>-</v>
      </c>
      <c r="E3178">
        <v>62.137726950000001</v>
      </c>
      <c r="F3178">
        <v>6.19</v>
      </c>
      <c r="G3178">
        <v>-4.7070248243099702</v>
      </c>
      <c r="H3178">
        <v>2.2263687047474501</v>
      </c>
      <c r="I3178">
        <v>20.618721177919099</v>
      </c>
      <c r="J3178">
        <v>-11.0437232712687</v>
      </c>
      <c r="K3178">
        <v>6.10781209304825</v>
      </c>
      <c r="L3178">
        <v>5.9100007718793801</v>
      </c>
      <c r="M3178">
        <v>47.115172352869898</v>
      </c>
      <c r="N3178">
        <v>1.6188995563053299</v>
      </c>
      <c r="O3178">
        <v>48.9499192245557</v>
      </c>
      <c r="P3178">
        <v>63.756613756613703</v>
      </c>
      <c r="Q3178">
        <v>-3.2018337934736997E-2</v>
      </c>
    </row>
    <row r="3179" spans="1:17" hidden="1" x14ac:dyDescent="0.3">
      <c r="A3179" t="s">
        <v>6522</v>
      </c>
      <c r="B3179" t="s">
        <v>6523</v>
      </c>
      <c r="C3179" t="str">
        <f>IFERROR(VLOOKUP(Table1[[#This Row],[Ticker]],[1]!Table1[[Symbol]:[Industry]],2,FALSE),"-")</f>
        <v>-</v>
      </c>
      <c r="D3179" t="s">
        <v>129</v>
      </c>
      <c r="E3179">
        <v>62.057996000000003</v>
      </c>
      <c r="F3179">
        <v>84.7</v>
      </c>
      <c r="G3179">
        <v>-43.518202838822802</v>
      </c>
      <c r="H3179">
        <v>-8.3018399501517894</v>
      </c>
      <c r="I3179">
        <v>-20.380712427769399</v>
      </c>
      <c r="J3179">
        <v>-6.2958906030425199</v>
      </c>
      <c r="K3179">
        <v>85.336690450396802</v>
      </c>
      <c r="L3179">
        <v>87.720835637094197</v>
      </c>
      <c r="M3179">
        <v>54.253691937896299</v>
      </c>
      <c r="N3179">
        <v>0.193635931771211</v>
      </c>
      <c r="O3179">
        <v>29.870129870129801</v>
      </c>
      <c r="P3179">
        <v>17.6388888888888</v>
      </c>
      <c r="Q3179">
        <v>7.7088513741085996E-2</v>
      </c>
    </row>
    <row r="3180" spans="1:17" hidden="1" x14ac:dyDescent="0.3">
      <c r="A3180" t="s">
        <v>6524</v>
      </c>
      <c r="B3180" t="s">
        <v>6525</v>
      </c>
      <c r="C3180" t="str">
        <f>IFERROR(VLOOKUP(Table1[[#This Row],[Ticker]],[1]!Table1[[Symbol]:[Industry]],2,FALSE),"-")</f>
        <v>-</v>
      </c>
      <c r="E3180">
        <v>62.012623640000001</v>
      </c>
      <c r="F3180">
        <v>134.80000000000001</v>
      </c>
      <c r="G3180">
        <v>14.7275620849015</v>
      </c>
      <c r="H3180">
        <v>15.361420647802399</v>
      </c>
      <c r="I3180">
        <v>-8.4353976113222302</v>
      </c>
      <c r="J3180">
        <v>-10.032390405959299</v>
      </c>
      <c r="K3180">
        <v>122.230359392753</v>
      </c>
      <c r="L3180">
        <v>124.67690733280401</v>
      </c>
      <c r="M3180">
        <v>53.528021190462901</v>
      </c>
      <c r="N3180">
        <v>1.3349456118912599</v>
      </c>
      <c r="O3180">
        <v>60.534124629080097</v>
      </c>
      <c r="P3180">
        <v>58.588235294117602</v>
      </c>
      <c r="Q3180">
        <v>2.2208191555914001E-2</v>
      </c>
    </row>
    <row r="3181" spans="1:17" hidden="1" x14ac:dyDescent="0.3">
      <c r="A3181" t="s">
        <v>6526</v>
      </c>
      <c r="B3181" t="s">
        <v>6527</v>
      </c>
      <c r="C3181" t="str">
        <f>IFERROR(VLOOKUP(Table1[[#This Row],[Ticker]],[1]!Table1[[Symbol]:[Industry]],2,FALSE),"-")</f>
        <v>-</v>
      </c>
      <c r="D3181" t="s">
        <v>659</v>
      </c>
      <c r="E3181">
        <v>61.9250775</v>
      </c>
      <c r="F3181">
        <v>35.9</v>
      </c>
      <c r="G3181">
        <v>-16.4347191385943</v>
      </c>
      <c r="H3181">
        <v>-7.8420714686968198</v>
      </c>
      <c r="I3181">
        <v>-20.160257072974101</v>
      </c>
      <c r="J3181">
        <v>-2.5552588683453701</v>
      </c>
      <c r="K3181">
        <v>37.702236367414699</v>
      </c>
      <c r="L3181">
        <v>39.861930325084103</v>
      </c>
      <c r="M3181">
        <v>47.487050103202598</v>
      </c>
      <c r="N3181">
        <v>0.82418770680977604</v>
      </c>
      <c r="O3181">
        <v>94.707520891364894</v>
      </c>
      <c r="P3181">
        <v>15.434083601286099</v>
      </c>
      <c r="Q3181">
        <v>-8.5987717145910008E-3</v>
      </c>
    </row>
    <row r="3182" spans="1:17" hidden="1" x14ac:dyDescent="0.3">
      <c r="A3182" t="s">
        <v>6528</v>
      </c>
      <c r="B3182" t="s">
        <v>6529</v>
      </c>
      <c r="C3182" t="str">
        <f>IFERROR(VLOOKUP(Table1[[#This Row],[Ticker]],[1]!Table1[[Symbol]:[Industry]],2,FALSE),"-")</f>
        <v>-</v>
      </c>
      <c r="D3182" t="s">
        <v>381</v>
      </c>
      <c r="E3182">
        <v>61.78353096</v>
      </c>
      <c r="F3182">
        <v>114.05</v>
      </c>
      <c r="G3182">
        <v>17.777681146868201</v>
      </c>
      <c r="H3182">
        <v>-9.1557667581333408</v>
      </c>
      <c r="I3182">
        <v>-24.463957061130099</v>
      </c>
      <c r="J3182">
        <v>-3.95603421504671</v>
      </c>
      <c r="K3182">
        <v>115.348114062571</v>
      </c>
      <c r="L3182">
        <v>112.132041556451</v>
      </c>
      <c r="M3182">
        <v>53.833834711871603</v>
      </c>
      <c r="N3182">
        <v>0.875447716299804</v>
      </c>
      <c r="O3182">
        <v>40.876808417360699</v>
      </c>
      <c r="P3182">
        <v>46.1430035879036</v>
      </c>
      <c r="Q3182">
        <v>2.4642863434951E-2</v>
      </c>
    </row>
    <row r="3183" spans="1:17" hidden="1" x14ac:dyDescent="0.3">
      <c r="A3183" t="s">
        <v>6530</v>
      </c>
      <c r="B3183" t="s">
        <v>6531</v>
      </c>
      <c r="C3183" t="str">
        <f>IFERROR(VLOOKUP(Table1[[#This Row],[Ticker]],[1]!Table1[[Symbol]:[Industry]],2,FALSE),"-")</f>
        <v>-</v>
      </c>
      <c r="D3183" t="s">
        <v>613</v>
      </c>
      <c r="E3183">
        <v>61.656752500000003</v>
      </c>
      <c r="F3183">
        <v>155.75</v>
      </c>
      <c r="G3183">
        <v>5.77053389631297</v>
      </c>
      <c r="H3183">
        <v>0.30572413192896303</v>
      </c>
      <c r="I3183">
        <v>17.468190729697099</v>
      </c>
      <c r="J3183">
        <v>-5.4777522638304799</v>
      </c>
      <c r="K3183">
        <v>155.46219001506</v>
      </c>
      <c r="L3183">
        <v>143.37705266143499</v>
      </c>
      <c r="M3183">
        <v>54.463131095331804</v>
      </c>
      <c r="N3183">
        <v>0.33054307046543502</v>
      </c>
      <c r="O3183">
        <v>56.661316211878002</v>
      </c>
      <c r="P3183">
        <v>55.672163918040901</v>
      </c>
      <c r="Q3183">
        <v>6.2918769621598994E-2</v>
      </c>
    </row>
    <row r="3184" spans="1:17" hidden="1" x14ac:dyDescent="0.3">
      <c r="A3184" t="s">
        <v>6532</v>
      </c>
      <c r="B3184" t="s">
        <v>6533</v>
      </c>
      <c r="C3184" t="str">
        <f>IFERROR(VLOOKUP(Table1[[#This Row],[Ticker]],[1]!Table1[[Symbol]:[Industry]],2,FALSE),"-")</f>
        <v>-</v>
      </c>
      <c r="D3184" t="s">
        <v>62</v>
      </c>
      <c r="E3184">
        <v>61.564172771999999</v>
      </c>
      <c r="F3184">
        <v>49.37</v>
      </c>
      <c r="G3184">
        <v>3.3978328568452199</v>
      </c>
      <c r="H3184">
        <v>-1.7678842214099599</v>
      </c>
      <c r="I3184">
        <v>-8.0115985473838904</v>
      </c>
      <c r="J3184">
        <v>-12.735605455099201</v>
      </c>
      <c r="K3184">
        <v>49.344755799096298</v>
      </c>
      <c r="L3184">
        <v>47.794000390618002</v>
      </c>
      <c r="M3184">
        <v>49.207908233756797</v>
      </c>
      <c r="N3184">
        <v>1.0243914828318701</v>
      </c>
      <c r="O3184">
        <v>28.600364593882901</v>
      </c>
      <c r="P3184">
        <v>37.1008053318522</v>
      </c>
      <c r="Q3184">
        <v>-9.4895056770500003E-4</v>
      </c>
    </row>
    <row r="3185" spans="1:17" hidden="1" x14ac:dyDescent="0.3">
      <c r="A3185" t="s">
        <v>6534</v>
      </c>
      <c r="B3185" t="s">
        <v>6535</v>
      </c>
      <c r="C3185" t="str">
        <f>IFERROR(VLOOKUP(Table1[[#This Row],[Ticker]],[1]!Table1[[Symbol]:[Industry]],2,FALSE),"-")</f>
        <v>-</v>
      </c>
      <c r="D3185" t="s">
        <v>542</v>
      </c>
      <c r="E3185">
        <v>61.534775000000003</v>
      </c>
      <c r="F3185">
        <v>57.5</v>
      </c>
      <c r="G3185">
        <v>-38.095880063558901</v>
      </c>
      <c r="H3185">
        <v>-0.35861153240669202</v>
      </c>
      <c r="I3185">
        <v>-17.580882565225899</v>
      </c>
      <c r="J3185">
        <v>-2.6870147681668501</v>
      </c>
      <c r="K3185">
        <v>57.943311647199003</v>
      </c>
      <c r="L3185">
        <v>61.816063757141798</v>
      </c>
      <c r="M3185">
        <v>77.598606057149098</v>
      </c>
      <c r="N3185">
        <v>1.3946360153256701</v>
      </c>
      <c r="O3185">
        <v>32.086956521739097</v>
      </c>
      <c r="P3185">
        <v>12.7450980392156</v>
      </c>
      <c r="Q3185">
        <v>-1.929164467392E-3</v>
      </c>
    </row>
    <row r="3186" spans="1:17" hidden="1" x14ac:dyDescent="0.3">
      <c r="A3186" t="s">
        <v>6536</v>
      </c>
      <c r="B3186" t="s">
        <v>6537</v>
      </c>
      <c r="C3186" t="str">
        <f>IFERROR(VLOOKUP(Table1[[#This Row],[Ticker]],[1]!Table1[[Symbol]:[Industry]],2,FALSE),"-")</f>
        <v>-</v>
      </c>
      <c r="D3186" t="s">
        <v>378</v>
      </c>
      <c r="E3186">
        <v>61.508473000000002</v>
      </c>
      <c r="F3186">
        <v>90.35</v>
      </c>
      <c r="G3186">
        <v>20.1146593969805</v>
      </c>
      <c r="H3186">
        <v>19.4088303280584</v>
      </c>
      <c r="I3186">
        <v>29.073424746570801</v>
      </c>
      <c r="J3186">
        <v>10.188704271790799</v>
      </c>
      <c r="K3186">
        <v>80.068320143289398</v>
      </c>
      <c r="L3186">
        <v>75.281331949748207</v>
      </c>
      <c r="M3186">
        <v>73.594068209237093</v>
      </c>
      <c r="N3186">
        <v>1.2391304347826</v>
      </c>
      <c r="O3186">
        <v>12.7836192584394</v>
      </c>
      <c r="P3186">
        <v>70.150659133709894</v>
      </c>
    </row>
    <row r="3187" spans="1:17" hidden="1" x14ac:dyDescent="0.3">
      <c r="A3187" t="s">
        <v>6538</v>
      </c>
      <c r="B3187" t="s">
        <v>6539</v>
      </c>
      <c r="C3187" t="str">
        <f>IFERROR(VLOOKUP(Table1[[#This Row],[Ticker]],[1]!Table1[[Symbol]:[Industry]],2,FALSE),"-")</f>
        <v>-</v>
      </c>
      <c r="D3187" t="s">
        <v>92</v>
      </c>
      <c r="E3187">
        <v>61.440422400000003</v>
      </c>
      <c r="F3187">
        <v>29.43</v>
      </c>
      <c r="G3187">
        <v>25.457044284819901</v>
      </c>
      <c r="H3187">
        <v>-13.061362145459499</v>
      </c>
      <c r="I3187">
        <v>-21.093284857794199</v>
      </c>
      <c r="J3187">
        <v>-7.4628897925181699</v>
      </c>
      <c r="K3187">
        <v>29.308469863949501</v>
      </c>
      <c r="L3187">
        <v>30.244533020299901</v>
      </c>
      <c r="M3187">
        <v>62.250867674363597</v>
      </c>
      <c r="N3187">
        <v>0.71663690274215397</v>
      </c>
      <c r="O3187">
        <v>44.0366972477064</v>
      </c>
      <c r="P3187">
        <v>60.381471389645696</v>
      </c>
      <c r="Q3187">
        <v>5.1719021361176003E-2</v>
      </c>
    </row>
    <row r="3188" spans="1:17" hidden="1" x14ac:dyDescent="0.3">
      <c r="A3188" t="s">
        <v>6540</v>
      </c>
      <c r="B3188" t="s">
        <v>6541</v>
      </c>
      <c r="C3188" t="str">
        <f>IFERROR(VLOOKUP(Table1[[#This Row],[Ticker]],[1]!Table1[[Symbol]:[Industry]],2,FALSE),"-")</f>
        <v>-</v>
      </c>
      <c r="D3188" t="s">
        <v>62</v>
      </c>
      <c r="E3188">
        <v>61.239621800000002</v>
      </c>
      <c r="F3188">
        <v>24.5</v>
      </c>
      <c r="G3188">
        <v>-28.908953000984098</v>
      </c>
      <c r="H3188">
        <v>-7.4111425032555003</v>
      </c>
      <c r="I3188">
        <v>31.863282476438201</v>
      </c>
      <c r="J3188">
        <v>-3.7598203609922201</v>
      </c>
      <c r="K3188">
        <v>23.0942725344349</v>
      </c>
      <c r="L3188">
        <v>22.471230285507598</v>
      </c>
      <c r="M3188">
        <v>54.644199892674699</v>
      </c>
      <c r="N3188">
        <v>1.3029461756373899</v>
      </c>
      <c r="O3188">
        <v>13.2653061224489</v>
      </c>
      <c r="P3188">
        <v>52.647975077881597</v>
      </c>
      <c r="Q3188">
        <v>7.4117466204115995E-2</v>
      </c>
    </row>
    <row r="3189" spans="1:17" hidden="1" x14ac:dyDescent="0.3">
      <c r="A3189" t="s">
        <v>6542</v>
      </c>
      <c r="B3189" t="s">
        <v>6543</v>
      </c>
      <c r="C3189" t="str">
        <f>IFERROR(VLOOKUP(Table1[[#This Row],[Ticker]],[1]!Table1[[Symbol]:[Industry]],2,FALSE),"-")</f>
        <v>-</v>
      </c>
      <c r="D3189" t="s">
        <v>613</v>
      </c>
      <c r="E3189">
        <v>61.140337500000001</v>
      </c>
      <c r="F3189">
        <v>71.25</v>
      </c>
      <c r="G3189">
        <v>51.969266516245597</v>
      </c>
      <c r="H3189">
        <v>-7.3698195025187596</v>
      </c>
      <c r="I3189">
        <v>21.696358011369899</v>
      </c>
      <c r="J3189">
        <v>-0.45369791201262499</v>
      </c>
      <c r="K3189">
        <v>68.692858164895497</v>
      </c>
      <c r="L3189">
        <v>59.392964152387698</v>
      </c>
      <c r="M3189">
        <v>47.640070182542502</v>
      </c>
      <c r="N3189">
        <v>0.38367709875118799</v>
      </c>
      <c r="O3189">
        <v>12.2807017543859</v>
      </c>
      <c r="P3189">
        <v>97.9166666666666</v>
      </c>
      <c r="Q3189">
        <v>9.3656334634641E-2</v>
      </c>
    </row>
    <row r="3190" spans="1:17" hidden="1" x14ac:dyDescent="0.3">
      <c r="A3190" t="s">
        <v>6544</v>
      </c>
      <c r="B3190" t="s">
        <v>6545</v>
      </c>
      <c r="C3190" t="str">
        <f>IFERROR(VLOOKUP(Table1[[#This Row],[Ticker]],[1]!Table1[[Symbol]:[Industry]],2,FALSE),"-")</f>
        <v>-</v>
      </c>
      <c r="D3190" t="s">
        <v>21</v>
      </c>
      <c r="E3190">
        <v>61.129935000000003</v>
      </c>
      <c r="F3190">
        <v>42.75</v>
      </c>
      <c r="G3190">
        <v>-70.307418525097304</v>
      </c>
      <c r="H3190">
        <v>-9.6125862572334295</v>
      </c>
      <c r="I3190">
        <v>-34.851261036249099</v>
      </c>
      <c r="J3190">
        <v>-6.6623656487702503</v>
      </c>
      <c r="K3190">
        <v>45.824153082533499</v>
      </c>
      <c r="M3190">
        <v>36.470333347818801</v>
      </c>
      <c r="N3190">
        <v>0.79225092250922502</v>
      </c>
      <c r="O3190">
        <v>89.005847953216303</v>
      </c>
      <c r="P3190">
        <v>4.5232273838630803</v>
      </c>
    </row>
    <row r="3191" spans="1:17" hidden="1" x14ac:dyDescent="0.3">
      <c r="A3191" t="s">
        <v>6546</v>
      </c>
      <c r="B3191" t="s">
        <v>6547</v>
      </c>
      <c r="C3191" t="str">
        <f>IFERROR(VLOOKUP(Table1[[#This Row],[Ticker]],[1]!Table1[[Symbol]:[Industry]],2,FALSE),"-")</f>
        <v>-</v>
      </c>
      <c r="D3191" t="s">
        <v>388</v>
      </c>
      <c r="E3191">
        <v>60.993089500000004</v>
      </c>
      <c r="F3191">
        <v>41.5</v>
      </c>
      <c r="G3191">
        <v>80.942581474902596</v>
      </c>
      <c r="H3191">
        <v>-14.686674773513399</v>
      </c>
      <c r="I3191">
        <v>17.052527063858001</v>
      </c>
      <c r="J3191">
        <v>-7.5271626456826102</v>
      </c>
      <c r="K3191">
        <v>43.273631662332797</v>
      </c>
      <c r="L3191">
        <v>36.406883395983101</v>
      </c>
      <c r="M3191">
        <v>32.358183177066202</v>
      </c>
      <c r="N3191">
        <v>0.21057429295649799</v>
      </c>
      <c r="O3191">
        <v>24.554216867469801</v>
      </c>
      <c r="P3191">
        <v>111.734693877551</v>
      </c>
      <c r="Q3191">
        <v>8.2992413302735005E-2</v>
      </c>
    </row>
    <row r="3192" spans="1:17" hidden="1" x14ac:dyDescent="0.3">
      <c r="A3192" t="s">
        <v>6548</v>
      </c>
      <c r="B3192" t="s">
        <v>6549</v>
      </c>
      <c r="C3192" t="str">
        <f>IFERROR(VLOOKUP(Table1[[#This Row],[Ticker]],[1]!Table1[[Symbol]:[Industry]],2,FALSE),"-")</f>
        <v>-</v>
      </c>
      <c r="E3192">
        <v>60.96</v>
      </c>
      <c r="F3192">
        <v>190.5</v>
      </c>
      <c r="G3192">
        <v>-64.200626381071203</v>
      </c>
      <c r="H3192">
        <v>-9.4800422032031992</v>
      </c>
      <c r="I3192">
        <v>-27.673314001344899</v>
      </c>
      <c r="J3192">
        <v>-3.7833682416829602</v>
      </c>
      <c r="K3192">
        <v>206.040133012751</v>
      </c>
      <c r="L3192">
        <v>232.281379162794</v>
      </c>
      <c r="M3192">
        <v>29.497250924448</v>
      </c>
      <c r="N3192">
        <v>1.3802187465762299</v>
      </c>
      <c r="O3192">
        <v>66.929133858267704</v>
      </c>
      <c r="P3192">
        <v>1.3297872340425501</v>
      </c>
      <c r="Q3192">
        <v>7.0962216914772003E-2</v>
      </c>
    </row>
    <row r="3193" spans="1:17" hidden="1" x14ac:dyDescent="0.3">
      <c r="A3193" t="s">
        <v>6550</v>
      </c>
      <c r="B3193" t="s">
        <v>6551</v>
      </c>
      <c r="C3193" t="str">
        <f>IFERROR(VLOOKUP(Table1[[#This Row],[Ticker]],[1]!Table1[[Symbol]:[Industry]],2,FALSE),"-")</f>
        <v>-</v>
      </c>
      <c r="E3193">
        <v>60.953823999999997</v>
      </c>
      <c r="F3193">
        <v>172.85</v>
      </c>
      <c r="G3193">
        <v>16.352874984617301</v>
      </c>
      <c r="H3193">
        <v>-8.4305144405816392</v>
      </c>
      <c r="I3193">
        <v>15.0055367553312</v>
      </c>
      <c r="J3193">
        <v>-1.96449525420532</v>
      </c>
      <c r="K3193">
        <v>170.98463651538401</v>
      </c>
      <c r="L3193">
        <v>148.37474578761501</v>
      </c>
      <c r="M3193">
        <v>58.2479320559789</v>
      </c>
      <c r="N3193">
        <v>0.417981659537559</v>
      </c>
      <c r="O3193">
        <v>21.868672259184201</v>
      </c>
      <c r="P3193">
        <v>90.994475138121501</v>
      </c>
      <c r="Q3193">
        <v>0.132689199774565</v>
      </c>
    </row>
    <row r="3194" spans="1:17" hidden="1" x14ac:dyDescent="0.3">
      <c r="A3194" t="s">
        <v>6552</v>
      </c>
      <c r="B3194" t="s">
        <v>6553</v>
      </c>
      <c r="C3194" t="str">
        <f>IFERROR(VLOOKUP(Table1[[#This Row],[Ticker]],[1]!Table1[[Symbol]:[Industry]],2,FALSE),"-")</f>
        <v>-</v>
      </c>
      <c r="D3194" t="s">
        <v>197</v>
      </c>
      <c r="E3194">
        <v>60.941885129999903</v>
      </c>
      <c r="F3194">
        <v>58.95</v>
      </c>
      <c r="G3194">
        <v>-36.350838571003997</v>
      </c>
      <c r="H3194">
        <v>-5.25219488552007</v>
      </c>
      <c r="I3194">
        <v>-20.041506478981098</v>
      </c>
      <c r="J3194">
        <v>-6.5121774441763698</v>
      </c>
      <c r="M3194">
        <v>53.066542240765401</v>
      </c>
      <c r="O3194">
        <v>13.910093299406199</v>
      </c>
      <c r="P3194">
        <v>19.6954314720812</v>
      </c>
    </row>
    <row r="3195" spans="1:17" hidden="1" x14ac:dyDescent="0.3">
      <c r="A3195" t="s">
        <v>6554</v>
      </c>
      <c r="B3195" t="s">
        <v>6555</v>
      </c>
      <c r="C3195" t="str">
        <f>IFERROR(VLOOKUP(Table1[[#This Row],[Ticker]],[1]!Table1[[Symbol]:[Industry]],2,FALSE),"-")</f>
        <v>-</v>
      </c>
      <c r="D3195" t="s">
        <v>67</v>
      </c>
      <c r="E3195">
        <v>60.940404999999998</v>
      </c>
      <c r="F3195">
        <v>144.69999999999999</v>
      </c>
      <c r="G3195">
        <v>148.22419940122199</v>
      </c>
      <c r="H3195">
        <v>2.0499360952644299</v>
      </c>
      <c r="I3195">
        <v>22.0672025208391</v>
      </c>
      <c r="J3195">
        <v>-9.8578867210154293</v>
      </c>
      <c r="K3195">
        <v>139.01122640891001</v>
      </c>
      <c r="L3195">
        <v>109.614539168593</v>
      </c>
      <c r="M3195">
        <v>34.228023547037601</v>
      </c>
      <c r="N3195">
        <v>0.184054561543608</v>
      </c>
      <c r="O3195">
        <v>36.662059433310297</v>
      </c>
      <c r="P3195">
        <v>174.781617926319</v>
      </c>
      <c r="Q3195">
        <v>0.309412433361407</v>
      </c>
    </row>
    <row r="3196" spans="1:17" hidden="1" x14ac:dyDescent="0.3">
      <c r="A3196" t="s">
        <v>6556</v>
      </c>
      <c r="B3196" t="s">
        <v>6557</v>
      </c>
      <c r="C3196" t="str">
        <f>IFERROR(VLOOKUP(Table1[[#This Row],[Ticker]],[1]!Table1[[Symbol]:[Industry]],2,FALSE),"-")</f>
        <v>-</v>
      </c>
      <c r="D3196" t="s">
        <v>388</v>
      </c>
      <c r="E3196">
        <v>60.7909845</v>
      </c>
      <c r="F3196">
        <v>24.87</v>
      </c>
      <c r="G3196">
        <v>-70.669778075659096</v>
      </c>
      <c r="H3196">
        <v>-48.236654864995401</v>
      </c>
      <c r="I3196">
        <v>-57.989208517545997</v>
      </c>
      <c r="J3196">
        <v>3.7168243870572399</v>
      </c>
      <c r="K3196">
        <v>40.457741699531702</v>
      </c>
      <c r="L3196">
        <v>51.187966305316699</v>
      </c>
      <c r="M3196">
        <v>39.883973732898603</v>
      </c>
      <c r="N3196">
        <v>1.6736369077517901</v>
      </c>
      <c r="O3196">
        <v>277.442702050663</v>
      </c>
      <c r="P3196">
        <v>26.371951219512201</v>
      </c>
      <c r="Q3196">
        <v>0.104653095507689</v>
      </c>
    </row>
    <row r="3197" spans="1:17" hidden="1" x14ac:dyDescent="0.3">
      <c r="A3197" t="s">
        <v>6558</v>
      </c>
      <c r="B3197" t="s">
        <v>6559</v>
      </c>
      <c r="C3197" t="str">
        <f>IFERROR(VLOOKUP(Table1[[#This Row],[Ticker]],[1]!Table1[[Symbol]:[Industry]],2,FALSE),"-")</f>
        <v>-</v>
      </c>
      <c r="D3197" t="s">
        <v>21</v>
      </c>
      <c r="E3197">
        <v>60.540232619999998</v>
      </c>
      <c r="F3197">
        <v>55.65</v>
      </c>
      <c r="G3197">
        <v>8.6466631075556801</v>
      </c>
      <c r="H3197">
        <v>-4.1897803635755198</v>
      </c>
      <c r="I3197">
        <v>-28.9241057228597</v>
      </c>
      <c r="J3197">
        <v>-8.1679836262983407</v>
      </c>
      <c r="K3197">
        <v>57.811805065011797</v>
      </c>
      <c r="L3197">
        <v>55.589287086440898</v>
      </c>
      <c r="M3197">
        <v>37.120892918679502</v>
      </c>
      <c r="N3197">
        <v>0.88913725162671597</v>
      </c>
      <c r="O3197">
        <v>38.364779874213802</v>
      </c>
      <c r="P3197">
        <v>45.871559633027502</v>
      </c>
      <c r="Q3197">
        <v>5.3516333425909002E-2</v>
      </c>
    </row>
    <row r="3198" spans="1:17" hidden="1" x14ac:dyDescent="0.3">
      <c r="A3198" t="s">
        <v>6560</v>
      </c>
      <c r="B3198" t="s">
        <v>6561</v>
      </c>
      <c r="C3198" t="str">
        <f>IFERROR(VLOOKUP(Table1[[#This Row],[Ticker]],[1]!Table1[[Symbol]:[Industry]],2,FALSE),"-")</f>
        <v>-</v>
      </c>
      <c r="D3198" t="s">
        <v>1113</v>
      </c>
      <c r="E3198">
        <v>60.484479999999998</v>
      </c>
      <c r="F3198">
        <v>41.09</v>
      </c>
      <c r="G3198">
        <v>-44.393851238554603</v>
      </c>
      <c r="H3198">
        <v>0.74593392213875598</v>
      </c>
      <c r="I3198">
        <v>-11.236038240303399</v>
      </c>
      <c r="J3198">
        <v>-14.1263169596316</v>
      </c>
      <c r="K3198">
        <v>40.698745572599499</v>
      </c>
      <c r="L3198">
        <v>39.540612705511897</v>
      </c>
      <c r="M3198">
        <v>46.588571489155598</v>
      </c>
      <c r="N3198">
        <v>2.2690610841438401</v>
      </c>
      <c r="O3198">
        <v>58.505719153078502</v>
      </c>
      <c r="P3198">
        <v>24.515151515151501</v>
      </c>
    </row>
    <row r="3199" spans="1:17" hidden="1" x14ac:dyDescent="0.3">
      <c r="A3199" t="s">
        <v>6562</v>
      </c>
      <c r="B3199" t="s">
        <v>6563</v>
      </c>
      <c r="C3199" t="str">
        <f>IFERROR(VLOOKUP(Table1[[#This Row],[Ticker]],[1]!Table1[[Symbol]:[Industry]],2,FALSE),"-")</f>
        <v>-</v>
      </c>
      <c r="D3199" t="s">
        <v>324</v>
      </c>
      <c r="E3199">
        <v>60.447081599999997</v>
      </c>
      <c r="F3199">
        <v>66.209999999999994</v>
      </c>
      <c r="G3199">
        <v>-9.4958909437678294</v>
      </c>
      <c r="H3199">
        <v>-5.9411031148982696</v>
      </c>
      <c r="I3199">
        <v>10.949057993064899</v>
      </c>
      <c r="J3199">
        <v>-3.2929096180094199</v>
      </c>
      <c r="K3199">
        <v>68.571236570517897</v>
      </c>
      <c r="L3199">
        <v>64.955974625181199</v>
      </c>
      <c r="M3199">
        <v>43.071119147225602</v>
      </c>
      <c r="N3199">
        <v>0.63778553998947096</v>
      </c>
      <c r="O3199">
        <v>33.378643709409403</v>
      </c>
      <c r="P3199">
        <v>32.419999999999902</v>
      </c>
      <c r="Q3199">
        <v>3.5775752682481003E-2</v>
      </c>
    </row>
    <row r="3200" spans="1:17" hidden="1" x14ac:dyDescent="0.3">
      <c r="A3200" t="s">
        <v>6564</v>
      </c>
      <c r="B3200" t="s">
        <v>6565</v>
      </c>
      <c r="C3200" t="str">
        <f>IFERROR(VLOOKUP(Table1[[#This Row],[Ticker]],[1]!Table1[[Symbol]:[Industry]],2,FALSE),"-")</f>
        <v>-</v>
      </c>
      <c r="D3200" t="s">
        <v>324</v>
      </c>
      <c r="E3200">
        <v>60.434373119999997</v>
      </c>
      <c r="F3200">
        <v>1.06</v>
      </c>
      <c r="G3200">
        <v>-55.890751858430697</v>
      </c>
      <c r="H3200">
        <v>19.801816275079901</v>
      </c>
      <c r="I3200">
        <v>-18.074173389596201</v>
      </c>
      <c r="K3200">
        <v>1.0740579266511801</v>
      </c>
      <c r="L3200">
        <v>1.7681056445472201</v>
      </c>
      <c r="M3200">
        <v>4.5782334131322697</v>
      </c>
      <c r="N3200">
        <v>1.1726698677252501</v>
      </c>
      <c r="O3200">
        <v>41.509433962264097</v>
      </c>
      <c r="P3200">
        <v>41.3333333333333</v>
      </c>
      <c r="Q3200">
        <v>-4.9493861384649E-2</v>
      </c>
    </row>
    <row r="3201" spans="1:17" hidden="1" x14ac:dyDescent="0.3">
      <c r="A3201" t="s">
        <v>6566</v>
      </c>
      <c r="B3201" t="s">
        <v>6567</v>
      </c>
      <c r="C3201" t="str">
        <f>IFERROR(VLOOKUP(Table1[[#This Row],[Ticker]],[1]!Table1[[Symbol]:[Industry]],2,FALSE),"-")</f>
        <v>-</v>
      </c>
      <c r="D3201" t="s">
        <v>495</v>
      </c>
      <c r="E3201">
        <v>60.03137856</v>
      </c>
      <c r="F3201">
        <v>40.28</v>
      </c>
      <c r="G3201">
        <v>13.0917042819201</v>
      </c>
      <c r="H3201">
        <v>-7.3430904681051397</v>
      </c>
      <c r="I3201">
        <v>10.062546780784499</v>
      </c>
      <c r="J3201">
        <v>-3.4025515275329101</v>
      </c>
      <c r="K3201">
        <v>41.391786357864703</v>
      </c>
      <c r="L3201">
        <v>39.322234809723597</v>
      </c>
      <c r="M3201">
        <v>49.032018693510899</v>
      </c>
      <c r="N3201">
        <v>0.72321264840098098</v>
      </c>
      <c r="O3201">
        <v>39.026812313803298</v>
      </c>
      <c r="P3201">
        <v>65.081967213114694</v>
      </c>
      <c r="Q3201">
        <v>-6.0593905916785998E-2</v>
      </c>
    </row>
    <row r="3202" spans="1:17" hidden="1" x14ac:dyDescent="0.3">
      <c r="A3202" t="s">
        <v>6568</v>
      </c>
      <c r="B3202" t="s">
        <v>6569</v>
      </c>
      <c r="C3202" t="str">
        <f>IFERROR(VLOOKUP(Table1[[#This Row],[Ticker]],[1]!Table1[[Symbol]:[Industry]],2,FALSE),"-")</f>
        <v>-</v>
      </c>
      <c r="D3202" t="s">
        <v>613</v>
      </c>
      <c r="E3202">
        <v>60</v>
      </c>
      <c r="F3202">
        <v>24</v>
      </c>
      <c r="G3202">
        <v>-0.24162905141317301</v>
      </c>
      <c r="H3202">
        <v>4.1868430130478496</v>
      </c>
      <c r="I3202">
        <v>-7.6839838689719304</v>
      </c>
      <c r="J3202">
        <v>16.0004063293885</v>
      </c>
      <c r="K3202">
        <v>24.003079157661499</v>
      </c>
      <c r="L3202">
        <v>23.7930582204879</v>
      </c>
      <c r="M3202">
        <v>48.041356806370203</v>
      </c>
      <c r="N3202">
        <v>0.77631578947368396</v>
      </c>
      <c r="O3202">
        <v>33.3333333333333</v>
      </c>
      <c r="P3202">
        <v>31.7957166392092</v>
      </c>
    </row>
    <row r="3203" spans="1:17" hidden="1" x14ac:dyDescent="0.3">
      <c r="A3203" t="s">
        <v>5814</v>
      </c>
      <c r="B3203" t="s">
        <v>6570</v>
      </c>
      <c r="C3203" t="str">
        <f>IFERROR(VLOOKUP(Table1[[#This Row],[Ticker]],[1]!Table1[[Symbol]:[Industry]],2,FALSE),"-")</f>
        <v>-</v>
      </c>
      <c r="D3203" t="s">
        <v>109</v>
      </c>
      <c r="E3203">
        <v>59.660624184</v>
      </c>
      <c r="F3203">
        <v>0.78</v>
      </c>
      <c r="G3203">
        <v>-29.057418525097301</v>
      </c>
      <c r="H3203">
        <v>-6.1540660778612297</v>
      </c>
      <c r="I3203">
        <v>-18.483380550721499</v>
      </c>
      <c r="J3203">
        <v>-0.88593234424706002</v>
      </c>
      <c r="K3203">
        <v>0.75927401133575101</v>
      </c>
      <c r="L3203">
        <v>1.0416569622195899</v>
      </c>
      <c r="M3203">
        <v>50.866510094050398</v>
      </c>
      <c r="N3203">
        <v>0.773148541560433</v>
      </c>
      <c r="O3203">
        <v>41.025641025641001</v>
      </c>
      <c r="P3203">
        <v>30</v>
      </c>
      <c r="Q3203">
        <v>-0.16391094719617699</v>
      </c>
    </row>
    <row r="3204" spans="1:17" hidden="1" x14ac:dyDescent="0.3">
      <c r="A3204" t="s">
        <v>6571</v>
      </c>
      <c r="B3204" t="s">
        <v>6572</v>
      </c>
      <c r="C3204" t="str">
        <f>IFERROR(VLOOKUP(Table1[[#This Row],[Ticker]],[1]!Table1[[Symbol]:[Industry]],2,FALSE),"-")</f>
        <v>-</v>
      </c>
      <c r="D3204" t="s">
        <v>998</v>
      </c>
      <c r="E3204">
        <v>59.637</v>
      </c>
      <c r="F3204">
        <v>193</v>
      </c>
      <c r="G3204">
        <v>576.539120637015</v>
      </c>
      <c r="H3204">
        <v>2.86823824616723</v>
      </c>
      <c r="I3204">
        <v>468.46255824458598</v>
      </c>
      <c r="J3204">
        <v>-11.7431845447828</v>
      </c>
      <c r="K3204">
        <v>176.20600828044701</v>
      </c>
      <c r="L3204">
        <v>98.160268835172701</v>
      </c>
      <c r="M3204">
        <v>25.6011422251194</v>
      </c>
      <c r="N3204">
        <v>0.98186719714104398</v>
      </c>
      <c r="O3204">
        <v>22.176165803108798</v>
      </c>
      <c r="P3204">
        <v>603.09653916211198</v>
      </c>
    </row>
    <row r="3205" spans="1:17" hidden="1" x14ac:dyDescent="0.3">
      <c r="A3205" t="s">
        <v>6573</v>
      </c>
      <c r="B3205" t="s">
        <v>6574</v>
      </c>
      <c r="C3205" t="str">
        <f>IFERROR(VLOOKUP(Table1[[#This Row],[Ticker]],[1]!Table1[[Symbol]:[Industry]],2,FALSE),"-")</f>
        <v>-</v>
      </c>
      <c r="D3205" t="s">
        <v>230</v>
      </c>
      <c r="E3205">
        <v>59.620819500000003</v>
      </c>
      <c r="F3205">
        <v>111</v>
      </c>
      <c r="G3205">
        <v>89.018421443828601</v>
      </c>
      <c r="H3205">
        <v>-7.68303144767739</v>
      </c>
      <c r="I3205">
        <v>35.612623159566702</v>
      </c>
      <c r="J3205">
        <v>9.08446255765468</v>
      </c>
      <c r="K3205">
        <v>107.75230816284</v>
      </c>
      <c r="L3205">
        <v>95.642745938934297</v>
      </c>
      <c r="M3205">
        <v>56.6897669629654</v>
      </c>
      <c r="N3205">
        <v>1.4229061848137501</v>
      </c>
      <c r="O3205">
        <v>26.9819819819819</v>
      </c>
      <c r="P3205">
        <v>121.291866028708</v>
      </c>
      <c r="Q3205">
        <v>0.10459073052647801</v>
      </c>
    </row>
    <row r="3206" spans="1:17" hidden="1" x14ac:dyDescent="0.3">
      <c r="A3206" t="s">
        <v>6575</v>
      </c>
      <c r="B3206" t="s">
        <v>6576</v>
      </c>
      <c r="C3206" t="str">
        <f>IFERROR(VLOOKUP(Table1[[#This Row],[Ticker]],[1]!Table1[[Symbol]:[Industry]],2,FALSE),"-")</f>
        <v>-</v>
      </c>
      <c r="E3206">
        <v>59.605942400000004</v>
      </c>
      <c r="F3206">
        <v>79</v>
      </c>
      <c r="G3206">
        <v>-65.788187755866602</v>
      </c>
      <c r="H3206">
        <v>-33.820257389840101</v>
      </c>
      <c r="I3206">
        <v>-42.755561870921497</v>
      </c>
      <c r="J3206">
        <v>-0.91798362629834296</v>
      </c>
      <c r="K3206">
        <v>101.791770278859</v>
      </c>
      <c r="L3206">
        <v>112.293420582498</v>
      </c>
      <c r="M3206">
        <v>32.238984518848703</v>
      </c>
      <c r="N3206">
        <v>2.5152597402597401</v>
      </c>
      <c r="O3206">
        <v>102.53164556962</v>
      </c>
      <c r="P3206">
        <v>2.5974025974025898</v>
      </c>
      <c r="Q3206">
        <v>4.6691450080853E-2</v>
      </c>
    </row>
    <row r="3207" spans="1:17" hidden="1" x14ac:dyDescent="0.3">
      <c r="A3207" t="s">
        <v>6577</v>
      </c>
      <c r="B3207" t="s">
        <v>6578</v>
      </c>
      <c r="C3207" t="str">
        <f>IFERROR(VLOOKUP(Table1[[#This Row],[Ticker]],[1]!Table1[[Symbol]:[Industry]],2,FALSE),"-")</f>
        <v>-</v>
      </c>
      <c r="E3207">
        <v>59.605327500000001</v>
      </c>
      <c r="F3207">
        <v>98.25</v>
      </c>
      <c r="G3207">
        <v>3032.6065686131601</v>
      </c>
      <c r="H3207">
        <v>-31.055569694153501</v>
      </c>
      <c r="I3207">
        <v>64.511785498622402</v>
      </c>
      <c r="J3207">
        <v>-15.5608407691554</v>
      </c>
      <c r="K3207">
        <v>112.098681804055</v>
      </c>
      <c r="L3207">
        <v>83.962745746771503</v>
      </c>
      <c r="M3207">
        <v>32.631254700823</v>
      </c>
      <c r="N3207">
        <v>1.2750114390938001</v>
      </c>
      <c r="O3207">
        <v>50.432569974554703</v>
      </c>
      <c r="P3207">
        <v>3175</v>
      </c>
      <c r="Q3207">
        <v>0.24341671590649</v>
      </c>
    </row>
    <row r="3208" spans="1:17" hidden="1" x14ac:dyDescent="0.3">
      <c r="A3208" t="s">
        <v>6579</v>
      </c>
      <c r="B3208" t="s">
        <v>6580</v>
      </c>
      <c r="C3208" t="str">
        <f>IFERROR(VLOOKUP(Table1[[#This Row],[Ticker]],[1]!Table1[[Symbol]:[Industry]],2,FALSE),"-")</f>
        <v>-</v>
      </c>
      <c r="D3208" t="s">
        <v>140</v>
      </c>
      <c r="E3208">
        <v>59.589419999999997</v>
      </c>
      <c r="F3208">
        <v>15.98</v>
      </c>
      <c r="G3208">
        <v>-32.667876809468702</v>
      </c>
      <c r="H3208">
        <v>-1.6862442956830199</v>
      </c>
      <c r="I3208">
        <v>-12.9277453855714</v>
      </c>
      <c r="J3208">
        <v>7.6411012979939503</v>
      </c>
      <c r="K3208">
        <v>15.372870097524901</v>
      </c>
      <c r="L3208">
        <v>16.524149107612701</v>
      </c>
      <c r="M3208">
        <v>57.478385009966203</v>
      </c>
      <c r="N3208">
        <v>1.2449536898675599</v>
      </c>
      <c r="O3208">
        <v>61.451814768460501</v>
      </c>
      <c r="P3208">
        <v>28.3534136546184</v>
      </c>
      <c r="Q3208">
        <v>-1.7011804561079999E-3</v>
      </c>
    </row>
    <row r="3209" spans="1:17" hidden="1" x14ac:dyDescent="0.3">
      <c r="A3209" t="s">
        <v>6581</v>
      </c>
      <c r="B3209" t="s">
        <v>6582</v>
      </c>
      <c r="C3209" t="str">
        <f>IFERROR(VLOOKUP(Table1[[#This Row],[Ticker]],[1]!Table1[[Symbol]:[Industry]],2,FALSE),"-")</f>
        <v>-</v>
      </c>
      <c r="D3209" t="s">
        <v>324</v>
      </c>
      <c r="E3209">
        <v>59.505600000000001</v>
      </c>
      <c r="F3209">
        <v>63.25</v>
      </c>
      <c r="G3209">
        <v>-8.1117256412022396</v>
      </c>
      <c r="H3209">
        <v>1.2510098613873699</v>
      </c>
      <c r="I3209">
        <v>1.69881622179275</v>
      </c>
      <c r="J3209">
        <v>-8.64685686573495</v>
      </c>
      <c r="K3209">
        <v>65.929060151269496</v>
      </c>
      <c r="L3209">
        <v>58.877010131702797</v>
      </c>
      <c r="M3209">
        <v>32.859021220979997</v>
      </c>
      <c r="N3209">
        <v>0.30049563025414699</v>
      </c>
      <c r="O3209">
        <v>27.667984189723299</v>
      </c>
      <c r="P3209">
        <v>101.754385964912</v>
      </c>
      <c r="Q3209">
        <v>2.0495362707299999E-2</v>
      </c>
    </row>
    <row r="3210" spans="1:17" hidden="1" x14ac:dyDescent="0.3">
      <c r="A3210" t="s">
        <v>6583</v>
      </c>
      <c r="B3210" t="s">
        <v>6584</v>
      </c>
      <c r="C3210" t="str">
        <f>IFERROR(VLOOKUP(Table1[[#This Row],[Ticker]],[1]!Table1[[Symbol]:[Industry]],2,FALSE),"-")</f>
        <v>-</v>
      </c>
      <c r="D3210" t="s">
        <v>230</v>
      </c>
      <c r="E3210">
        <v>59.464704750000003</v>
      </c>
      <c r="F3210">
        <v>2.75</v>
      </c>
      <c r="G3210">
        <v>190.75027378259401</v>
      </c>
      <c r="H3210">
        <v>14.661151313443099</v>
      </c>
      <c r="I3210">
        <v>-9.5154857004737892</v>
      </c>
      <c r="J3210">
        <v>20.054238595923799</v>
      </c>
      <c r="K3210">
        <v>2.35745893197846</v>
      </c>
      <c r="L3210">
        <v>2.4330608235100302</v>
      </c>
      <c r="M3210">
        <v>89.984336533602104</v>
      </c>
      <c r="N3210">
        <v>0.86037735849056596</v>
      </c>
      <c r="O3210">
        <v>121.818181818181</v>
      </c>
      <c r="P3210">
        <v>253.31905781584501</v>
      </c>
    </row>
    <row r="3211" spans="1:17" hidden="1" x14ac:dyDescent="0.3">
      <c r="A3211" t="s">
        <v>6585</v>
      </c>
      <c r="B3211" t="s">
        <v>6586</v>
      </c>
      <c r="C3211" t="str">
        <f>IFERROR(VLOOKUP(Table1[[#This Row],[Ticker]],[1]!Table1[[Symbol]:[Industry]],2,FALSE),"-")</f>
        <v>-</v>
      </c>
      <c r="D3211" t="s">
        <v>62</v>
      </c>
      <c r="E3211">
        <v>59.326263479999902</v>
      </c>
      <c r="F3211">
        <v>12.65</v>
      </c>
      <c r="G3211">
        <v>-5.7418525097375502E-2</v>
      </c>
      <c r="H3211">
        <v>-4.4259784284588504</v>
      </c>
      <c r="I3211">
        <v>-24.252165290994199</v>
      </c>
      <c r="J3211">
        <v>-4.4160456418022198</v>
      </c>
      <c r="K3211">
        <v>13.381054703806701</v>
      </c>
      <c r="L3211">
        <v>13.782781061978801</v>
      </c>
      <c r="M3211">
        <v>39.409726626989404</v>
      </c>
      <c r="N3211">
        <v>0.74151811623219599</v>
      </c>
      <c r="O3211">
        <v>55.731225296442602</v>
      </c>
      <c r="P3211">
        <v>55.788177339901402</v>
      </c>
      <c r="Q3211">
        <v>2.0377579186616E-2</v>
      </c>
    </row>
    <row r="3212" spans="1:17" hidden="1" x14ac:dyDescent="0.3">
      <c r="A3212" t="s">
        <v>6587</v>
      </c>
      <c r="B3212" t="s">
        <v>6588</v>
      </c>
      <c r="C3212" t="str">
        <f>IFERROR(VLOOKUP(Table1[[#This Row],[Ticker]],[1]!Table1[[Symbol]:[Industry]],2,FALSE),"-")</f>
        <v>-</v>
      </c>
      <c r="D3212" t="s">
        <v>275</v>
      </c>
      <c r="E3212">
        <v>59.325000000000003</v>
      </c>
      <c r="F3212">
        <v>26.25</v>
      </c>
      <c r="G3212">
        <v>-77.2153132619394</v>
      </c>
      <c r="H3212">
        <v>-9.1320072543318194</v>
      </c>
      <c r="I3212">
        <v>-49.343214043283297</v>
      </c>
      <c r="J3212">
        <v>-2.9298883882030999</v>
      </c>
      <c r="K3212">
        <v>31.3324729545323</v>
      </c>
      <c r="L3212">
        <v>39.3632334102182</v>
      </c>
      <c r="M3212">
        <v>33.020808610715498</v>
      </c>
      <c r="N3212">
        <v>0.80230352303523</v>
      </c>
      <c r="O3212">
        <v>128.57142857142799</v>
      </c>
      <c r="P3212">
        <v>5</v>
      </c>
    </row>
    <row r="3213" spans="1:17" hidden="1" x14ac:dyDescent="0.3">
      <c r="A3213" t="s">
        <v>6589</v>
      </c>
      <c r="B3213" t="s">
        <v>6590</v>
      </c>
      <c r="C3213" t="str">
        <f>IFERROR(VLOOKUP(Table1[[#This Row],[Ticker]],[1]!Table1[[Symbol]:[Industry]],2,FALSE),"-")</f>
        <v>-</v>
      </c>
      <c r="D3213" t="s">
        <v>507</v>
      </c>
      <c r="E3213">
        <v>59.295360000000002</v>
      </c>
      <c r="F3213">
        <v>0.89</v>
      </c>
      <c r="G3213">
        <v>-52.390751858430697</v>
      </c>
      <c r="H3213">
        <v>-15.4303818673349</v>
      </c>
      <c r="I3213">
        <v>16.894770709782598</v>
      </c>
      <c r="J3213">
        <v>-6.6623656487702503</v>
      </c>
      <c r="K3213">
        <v>0.80660658094464599</v>
      </c>
      <c r="L3213">
        <v>0.88988542922353897</v>
      </c>
      <c r="M3213">
        <v>59.050024535239203</v>
      </c>
      <c r="N3213">
        <v>1.8171019345700801</v>
      </c>
      <c r="O3213">
        <v>40.449438202247102</v>
      </c>
      <c r="P3213">
        <v>97.7777777777777</v>
      </c>
      <c r="Q3213">
        <v>-7.3321053682250002E-3</v>
      </c>
    </row>
    <row r="3214" spans="1:17" hidden="1" x14ac:dyDescent="0.3">
      <c r="A3214" t="s">
        <v>6591</v>
      </c>
      <c r="B3214" t="s">
        <v>6592</v>
      </c>
      <c r="C3214" t="str">
        <f>IFERROR(VLOOKUP(Table1[[#This Row],[Ticker]],[1]!Table1[[Symbol]:[Industry]],2,FALSE),"-")</f>
        <v>-</v>
      </c>
      <c r="D3214" t="s">
        <v>391</v>
      </c>
      <c r="E3214">
        <v>59.157498009999998</v>
      </c>
      <c r="F3214">
        <v>3.97</v>
      </c>
      <c r="G3214">
        <v>-80.224473239882002</v>
      </c>
      <c r="H3214">
        <v>-6.8793747198365303</v>
      </c>
      <c r="I3214">
        <v>-20.631833611404002</v>
      </c>
      <c r="J3214">
        <v>-2.4192399077053701</v>
      </c>
      <c r="K3214">
        <v>4.1203856316963803</v>
      </c>
      <c r="L3214">
        <v>5.3521693999329401</v>
      </c>
      <c r="M3214">
        <v>47.129610252292899</v>
      </c>
      <c r="N3214">
        <v>0.85979057271039705</v>
      </c>
      <c r="O3214">
        <v>116.37279596977299</v>
      </c>
      <c r="P3214">
        <v>22.1538461538461</v>
      </c>
      <c r="Q3214">
        <v>4.7784397890278003E-2</v>
      </c>
    </row>
    <row r="3215" spans="1:17" hidden="1" x14ac:dyDescent="0.3">
      <c r="A3215" t="s">
        <v>6593</v>
      </c>
      <c r="B3215" t="s">
        <v>6594</v>
      </c>
      <c r="C3215" t="str">
        <f>IFERROR(VLOOKUP(Table1[[#This Row],[Ticker]],[1]!Table1[[Symbol]:[Industry]],2,FALSE),"-")</f>
        <v>-</v>
      </c>
      <c r="D3215" t="s">
        <v>535</v>
      </c>
      <c r="E3215">
        <v>59.079149999999998</v>
      </c>
      <c r="F3215">
        <v>1.17</v>
      </c>
      <c r="G3215">
        <v>59.156867189188297</v>
      </c>
      <c r="H3215">
        <v>19.564019028521699</v>
      </c>
      <c r="I3215">
        <v>22.706459021470899</v>
      </c>
      <c r="J3215">
        <v>8.20937486426768</v>
      </c>
      <c r="K3215">
        <v>1.02469493337886</v>
      </c>
      <c r="L3215">
        <v>0.919293545017004</v>
      </c>
      <c r="M3215">
        <v>59.0158972893569</v>
      </c>
      <c r="N3215">
        <v>2.0157083979729502</v>
      </c>
      <c r="O3215">
        <v>16.239316239316199</v>
      </c>
      <c r="P3215">
        <v>101.72413793103399</v>
      </c>
      <c r="Q3215">
        <v>8.4829247336716998E-2</v>
      </c>
    </row>
    <row r="3216" spans="1:17" hidden="1" x14ac:dyDescent="0.3">
      <c r="A3216" t="s">
        <v>6595</v>
      </c>
      <c r="B3216" t="s">
        <v>6596</v>
      </c>
      <c r="C3216" t="str">
        <f>IFERROR(VLOOKUP(Table1[[#This Row],[Ticker]],[1]!Table1[[Symbol]:[Industry]],2,FALSE),"-")</f>
        <v>-</v>
      </c>
      <c r="E3216">
        <v>59.062657639999998</v>
      </c>
      <c r="F3216">
        <v>50.33</v>
      </c>
      <c r="G3216">
        <v>142.58696650164001</v>
      </c>
      <c r="H3216">
        <v>9.4102705205359101</v>
      </c>
      <c r="I3216">
        <v>276.31105335187101</v>
      </c>
      <c r="J3216">
        <v>-8.8043472626619703</v>
      </c>
      <c r="K3216">
        <v>42.811077301938703</v>
      </c>
      <c r="L3216">
        <v>25.692131660736202</v>
      </c>
      <c r="M3216">
        <v>34.784761563599098</v>
      </c>
      <c r="N3216">
        <v>0.24721452406538</v>
      </c>
      <c r="O3216">
        <v>9.27876018279356</v>
      </c>
      <c r="P3216">
        <v>306.87146321746098</v>
      </c>
    </row>
    <row r="3217" spans="1:17" hidden="1" x14ac:dyDescent="0.3">
      <c r="A3217" t="s">
        <v>6597</v>
      </c>
      <c r="B3217" t="s">
        <v>6598</v>
      </c>
      <c r="C3217" t="str">
        <f>IFERROR(VLOOKUP(Table1[[#This Row],[Ticker]],[1]!Table1[[Symbol]:[Industry]],2,FALSE),"-")</f>
        <v>-</v>
      </c>
      <c r="D3217" t="s">
        <v>347</v>
      </c>
      <c r="E3217">
        <v>58.929611399999999</v>
      </c>
      <c r="F3217">
        <v>109.89</v>
      </c>
      <c r="G3217">
        <v>-39.515834366681503</v>
      </c>
      <c r="H3217">
        <v>2.0585978979208002</v>
      </c>
      <c r="I3217">
        <v>-31.190532476239898</v>
      </c>
      <c r="J3217">
        <v>-7.5251264834412002</v>
      </c>
      <c r="K3217">
        <v>107.15336393445899</v>
      </c>
      <c r="L3217">
        <v>125.41790335901401</v>
      </c>
      <c r="M3217">
        <v>70.284883105205196</v>
      </c>
      <c r="N3217">
        <v>0.96222128320279798</v>
      </c>
      <c r="O3217">
        <v>90.190190190190194</v>
      </c>
      <c r="P3217">
        <v>26.557641368190701</v>
      </c>
      <c r="Q3217">
        <v>0.135845993290308</v>
      </c>
    </row>
    <row r="3218" spans="1:17" hidden="1" x14ac:dyDescent="0.3">
      <c r="A3218" t="s">
        <v>6599</v>
      </c>
      <c r="B3218" t="s">
        <v>6600</v>
      </c>
      <c r="C3218" t="str">
        <f>IFERROR(VLOOKUP(Table1[[#This Row],[Ticker]],[1]!Table1[[Symbol]:[Industry]],2,FALSE),"-")</f>
        <v>-</v>
      </c>
      <c r="E3218">
        <v>58.912500000000001</v>
      </c>
      <c r="F3218">
        <v>47.13</v>
      </c>
      <c r="G3218">
        <v>50.423430141819601</v>
      </c>
      <c r="H3218">
        <v>-13.4343254438554</v>
      </c>
      <c r="I3218">
        <v>-12.7915107506923</v>
      </c>
      <c r="J3218">
        <v>-5.0047183201758898</v>
      </c>
      <c r="K3218">
        <v>47.995508306674097</v>
      </c>
      <c r="L3218">
        <v>43.366533534040101</v>
      </c>
      <c r="M3218">
        <v>44.935973788412603</v>
      </c>
      <c r="N3218">
        <v>0.30800266357828399</v>
      </c>
      <c r="O3218">
        <v>43.539147040101803</v>
      </c>
      <c r="P3218">
        <v>88.444622151139498</v>
      </c>
      <c r="Q3218">
        <v>8.9308989071874997E-2</v>
      </c>
    </row>
    <row r="3219" spans="1:17" hidden="1" x14ac:dyDescent="0.3">
      <c r="A3219" t="s">
        <v>6601</v>
      </c>
      <c r="B3219" t="s">
        <v>6602</v>
      </c>
      <c r="C3219" t="str">
        <f>IFERROR(VLOOKUP(Table1[[#This Row],[Ticker]],[1]!Table1[[Symbol]:[Industry]],2,FALSE),"-")</f>
        <v>-</v>
      </c>
      <c r="D3219" t="s">
        <v>1558</v>
      </c>
      <c r="E3219">
        <v>58.854008999999998</v>
      </c>
      <c r="F3219">
        <v>5</v>
      </c>
      <c r="G3219">
        <v>29.6925814749026</v>
      </c>
      <c r="H3219">
        <v>18.905457731662501</v>
      </c>
      <c r="I3219">
        <v>-13.160707792297799</v>
      </c>
      <c r="J3219">
        <v>-19.497077425980301</v>
      </c>
      <c r="K3219">
        <v>4.8697436082860097</v>
      </c>
      <c r="L3219">
        <v>4.5437808472416004</v>
      </c>
      <c r="M3219">
        <v>39.643719935554302</v>
      </c>
      <c r="N3219">
        <v>3.0548885148435199</v>
      </c>
      <c r="O3219">
        <v>35.999999999999901</v>
      </c>
      <c r="P3219">
        <v>81.818181818181799</v>
      </c>
      <c r="Q3219">
        <v>4.8582139733836002E-2</v>
      </c>
    </row>
    <row r="3220" spans="1:17" hidden="1" x14ac:dyDescent="0.3">
      <c r="A3220" t="s">
        <v>6603</v>
      </c>
      <c r="B3220" t="s">
        <v>6604</v>
      </c>
      <c r="C3220" t="str">
        <f>IFERROR(VLOOKUP(Table1[[#This Row],[Ticker]],[1]!Table1[[Symbol]:[Industry]],2,FALSE),"-")</f>
        <v>-</v>
      </c>
      <c r="E3220">
        <v>58.716404124</v>
      </c>
      <c r="F3220">
        <v>42.49</v>
      </c>
      <c r="G3220">
        <v>-44.845880063558901</v>
      </c>
      <c r="H3220">
        <v>-20.299241602473899</v>
      </c>
      <c r="I3220">
        <v>-34.373086433074498</v>
      </c>
      <c r="J3220">
        <v>-3.1094302393867399</v>
      </c>
      <c r="K3220">
        <v>48.794479164115998</v>
      </c>
      <c r="L3220">
        <v>54.676846897370602</v>
      </c>
      <c r="M3220">
        <v>39.400860585288001</v>
      </c>
      <c r="N3220">
        <v>1.0347703842549201</v>
      </c>
      <c r="O3220">
        <v>94.0221228524358</v>
      </c>
      <c r="P3220">
        <v>17.995001388503201</v>
      </c>
      <c r="Q3220">
        <v>6.4362716146564997E-2</v>
      </c>
    </row>
    <row r="3221" spans="1:17" hidden="1" x14ac:dyDescent="0.3">
      <c r="A3221" t="s">
        <v>6605</v>
      </c>
      <c r="B3221" t="s">
        <v>6606</v>
      </c>
      <c r="C3221" t="str">
        <f>IFERROR(VLOOKUP(Table1[[#This Row],[Ticker]],[1]!Table1[[Symbol]:[Industry]],2,FALSE),"-")</f>
        <v>-</v>
      </c>
      <c r="D3221" t="s">
        <v>535</v>
      </c>
      <c r="E3221">
        <v>58.680844975999896</v>
      </c>
      <c r="F3221">
        <v>47.72</v>
      </c>
      <c r="G3221">
        <v>26.440337165829099</v>
      </c>
      <c r="H3221">
        <v>-12.433788667029001</v>
      </c>
      <c r="I3221">
        <v>26.016905000392001</v>
      </c>
      <c r="J3221">
        <v>-2.7765028960752098</v>
      </c>
      <c r="K3221">
        <v>48.949909674263402</v>
      </c>
      <c r="L3221">
        <v>43.0314338599823</v>
      </c>
      <c r="M3221">
        <v>36.768696928094499</v>
      </c>
      <c r="N3221">
        <v>0.53097822988251298</v>
      </c>
      <c r="O3221">
        <v>17.1416596814752</v>
      </c>
      <c r="P3221">
        <v>71.100752958049398</v>
      </c>
      <c r="Q3221">
        <v>1.5017055817354999E-2</v>
      </c>
    </row>
    <row r="3222" spans="1:17" hidden="1" x14ac:dyDescent="0.3">
      <c r="A3222" t="s">
        <v>6607</v>
      </c>
      <c r="B3222" t="s">
        <v>6608</v>
      </c>
      <c r="C3222" t="str">
        <f>IFERROR(VLOOKUP(Table1[[#This Row],[Ticker]],[1]!Table1[[Symbol]:[Industry]],2,FALSE),"-")</f>
        <v>-</v>
      </c>
      <c r="D3222" t="s">
        <v>613</v>
      </c>
      <c r="E3222">
        <v>58.602402898000001</v>
      </c>
      <c r="F3222">
        <v>33.409999999999997</v>
      </c>
      <c r="G3222">
        <v>-20.156144639747001</v>
      </c>
      <c r="H3222">
        <v>-4.9942103086304703</v>
      </c>
      <c r="I3222">
        <v>-43.707556658129199</v>
      </c>
      <c r="J3222">
        <v>-3.4740091531609001</v>
      </c>
      <c r="K3222">
        <v>33.2433049415244</v>
      </c>
      <c r="L3222">
        <v>36.425905608816201</v>
      </c>
      <c r="M3222">
        <v>56.735135666098103</v>
      </c>
      <c r="N3222">
        <v>1.2056071373467201</v>
      </c>
      <c r="O3222">
        <v>88.566297515713799</v>
      </c>
      <c r="P3222">
        <v>19.321428571428498</v>
      </c>
      <c r="Q3222">
        <v>5.3310164833283998E-2</v>
      </c>
    </row>
    <row r="3223" spans="1:17" hidden="1" x14ac:dyDescent="0.3">
      <c r="A3223" t="s">
        <v>6609</v>
      </c>
      <c r="B3223" t="s">
        <v>6610</v>
      </c>
      <c r="C3223" t="str">
        <f>IFERROR(VLOOKUP(Table1[[#This Row],[Ticker]],[1]!Table1[[Symbol]:[Industry]],2,FALSE),"-")</f>
        <v>-</v>
      </c>
      <c r="D3223" t="s">
        <v>129</v>
      </c>
      <c r="E3223">
        <v>58.58</v>
      </c>
      <c r="F3223">
        <v>5.8</v>
      </c>
      <c r="G3223">
        <v>-101.107659859015</v>
      </c>
      <c r="H3223">
        <v>-20.266384918440899</v>
      </c>
      <c r="I3223">
        <v>-63.6242922208558</v>
      </c>
      <c r="J3223">
        <v>-4.8346502929650104</v>
      </c>
      <c r="K3223">
        <v>6.49346288587427</v>
      </c>
      <c r="L3223">
        <v>10.138132869248</v>
      </c>
      <c r="M3223">
        <v>25.494007805098001</v>
      </c>
      <c r="N3223">
        <v>1.0318603217792901</v>
      </c>
      <c r="O3223">
        <v>338.79310344827502</v>
      </c>
      <c r="P3223">
        <v>1.22164048865618</v>
      </c>
      <c r="Q3223">
        <v>0.16727101583797199</v>
      </c>
    </row>
    <row r="3224" spans="1:17" hidden="1" x14ac:dyDescent="0.3">
      <c r="A3224" t="s">
        <v>6611</v>
      </c>
      <c r="B3224" t="s">
        <v>6612</v>
      </c>
      <c r="C3224" t="str">
        <f>IFERROR(VLOOKUP(Table1[[#This Row],[Ticker]],[1]!Table1[[Symbol]:[Industry]],2,FALSE),"-")</f>
        <v>-</v>
      </c>
      <c r="D3224" t="s">
        <v>998</v>
      </c>
      <c r="E3224">
        <v>58.379677539999904</v>
      </c>
      <c r="F3224">
        <v>48.85</v>
      </c>
      <c r="G3224">
        <v>-34.387607204342601</v>
      </c>
      <c r="H3224">
        <v>-6.1930892399961799</v>
      </c>
      <c r="I3224">
        <v>-11.541276976618599</v>
      </c>
      <c r="J3224">
        <v>-0.55073295244389298</v>
      </c>
      <c r="K3224">
        <v>47.256392934247799</v>
      </c>
      <c r="L3224">
        <v>48.795183531809798</v>
      </c>
      <c r="M3224">
        <v>55.640289603469803</v>
      </c>
      <c r="N3224">
        <v>1.5031439956672099</v>
      </c>
      <c r="O3224">
        <v>17.707267144319299</v>
      </c>
      <c r="P3224">
        <v>36.988222097588299</v>
      </c>
      <c r="Q3224">
        <v>-0.117785782448836</v>
      </c>
    </row>
    <row r="3225" spans="1:17" hidden="1" x14ac:dyDescent="0.3">
      <c r="A3225" t="s">
        <v>6613</v>
      </c>
      <c r="B3225" t="s">
        <v>6614</v>
      </c>
      <c r="C3225" t="str">
        <f>IFERROR(VLOOKUP(Table1[[#This Row],[Ticker]],[1]!Table1[[Symbol]:[Industry]],2,FALSE),"-")</f>
        <v>-</v>
      </c>
      <c r="D3225" t="s">
        <v>535</v>
      </c>
      <c r="E3225">
        <v>58.325100239999998</v>
      </c>
      <c r="F3225">
        <v>50.87</v>
      </c>
      <c r="G3225">
        <v>3.0476770163038802</v>
      </c>
      <c r="H3225">
        <v>-17.896576660733199</v>
      </c>
      <c r="I3225">
        <v>11.2180071676895</v>
      </c>
      <c r="J3225">
        <v>-5.0220101669273198</v>
      </c>
      <c r="K3225">
        <v>53.187711294566</v>
      </c>
      <c r="L3225">
        <v>47.820312781949099</v>
      </c>
      <c r="M3225">
        <v>36.0257232403263</v>
      </c>
      <c r="N3225">
        <v>0.28888872711601299</v>
      </c>
      <c r="O3225">
        <v>62.728523687831697</v>
      </c>
      <c r="P3225">
        <v>45.301342473578899</v>
      </c>
      <c r="Q3225">
        <v>0.17320513709034999</v>
      </c>
    </row>
    <row r="3226" spans="1:17" hidden="1" x14ac:dyDescent="0.3">
      <c r="A3226" t="s">
        <v>6615</v>
      </c>
      <c r="B3226" t="s">
        <v>6616</v>
      </c>
      <c r="C3226" t="str">
        <f>IFERROR(VLOOKUP(Table1[[#This Row],[Ticker]],[1]!Table1[[Symbol]:[Industry]],2,FALSE),"-")</f>
        <v>-</v>
      </c>
      <c r="D3226" t="s">
        <v>535</v>
      </c>
      <c r="E3226">
        <v>58.316977659999999</v>
      </c>
      <c r="F3226">
        <v>85.48</v>
      </c>
      <c r="G3226">
        <v>191.448533855855</v>
      </c>
      <c r="H3226">
        <v>2.3116684027779799</v>
      </c>
      <c r="I3226">
        <v>160.68693733871601</v>
      </c>
      <c r="J3226">
        <v>-4.2779724029537798</v>
      </c>
      <c r="K3226">
        <v>77.526924713093095</v>
      </c>
      <c r="L3226">
        <v>55.0104655119654</v>
      </c>
      <c r="M3226">
        <v>43.434078938494103</v>
      </c>
      <c r="N3226">
        <v>0.28234095764943601</v>
      </c>
      <c r="O3226">
        <v>14.611605053813699</v>
      </c>
      <c r="P3226">
        <v>330.41289023162102</v>
      </c>
      <c r="Q3226">
        <v>0.122460474236459</v>
      </c>
    </row>
    <row r="3227" spans="1:17" hidden="1" x14ac:dyDescent="0.3">
      <c r="A3227" t="s">
        <v>6617</v>
      </c>
      <c r="B3227" t="s">
        <v>6618</v>
      </c>
      <c r="C3227" t="str">
        <f>IFERROR(VLOOKUP(Table1[[#This Row],[Ticker]],[1]!Table1[[Symbol]:[Industry]],2,FALSE),"-")</f>
        <v>-</v>
      </c>
      <c r="D3227" t="s">
        <v>140</v>
      </c>
      <c r="E3227">
        <v>58.243425000000002</v>
      </c>
      <c r="F3227">
        <v>87.65</v>
      </c>
      <c r="G3227">
        <v>-12.6927197488831</v>
      </c>
      <c r="H3227">
        <v>1.5519716245500199</v>
      </c>
      <c r="I3227">
        <v>-10.870979564353901</v>
      </c>
      <c r="J3227">
        <v>0.64134879291996105</v>
      </c>
      <c r="M3227">
        <v>100</v>
      </c>
    </row>
    <row r="3228" spans="1:17" hidden="1" x14ac:dyDescent="0.3">
      <c r="A3228" t="s">
        <v>6619</v>
      </c>
      <c r="B3228" t="s">
        <v>6620</v>
      </c>
      <c r="C3228" t="str">
        <f>IFERROR(VLOOKUP(Table1[[#This Row],[Ticker]],[1]!Table1[[Symbol]:[Industry]],2,FALSE),"-")</f>
        <v>-</v>
      </c>
      <c r="E3228">
        <v>58.187007899999998</v>
      </c>
      <c r="F3228">
        <v>3.99</v>
      </c>
      <c r="G3228">
        <v>4.69258147490262</v>
      </c>
      <c r="H3228">
        <v>-3.62855587377959</v>
      </c>
      <c r="I3228">
        <v>14.0509789874862</v>
      </c>
      <c r="J3228">
        <v>-4.8640620576708802</v>
      </c>
      <c r="K3228">
        <v>3.7749038545851601</v>
      </c>
      <c r="L3228">
        <v>3.4920059943893098</v>
      </c>
      <c r="M3228">
        <v>57.606402805099698</v>
      </c>
      <c r="N3228">
        <v>1.0054721738018899</v>
      </c>
      <c r="O3228">
        <v>43.358395989974902</v>
      </c>
      <c r="P3228">
        <v>62.195121951219498</v>
      </c>
      <c r="Q3228">
        <v>6.0653197420993003E-2</v>
      </c>
    </row>
    <row r="3229" spans="1:17" hidden="1" x14ac:dyDescent="0.3">
      <c r="A3229" t="s">
        <v>6621</v>
      </c>
      <c r="B3229" t="s">
        <v>6622</v>
      </c>
      <c r="C3229" t="str">
        <f>IFERROR(VLOOKUP(Table1[[#This Row],[Ticker]],[1]!Table1[[Symbol]:[Industry]],2,FALSE),"-")</f>
        <v>-</v>
      </c>
      <c r="D3229" t="s">
        <v>414</v>
      </c>
      <c r="E3229">
        <v>57.956049999999998</v>
      </c>
      <c r="F3229">
        <v>139</v>
      </c>
      <c r="G3229">
        <v>-51.826235729398398</v>
      </c>
      <c r="H3229">
        <v>-1.20036237415753</v>
      </c>
      <c r="I3229">
        <v>-35.516903637375499</v>
      </c>
      <c r="J3229">
        <v>-8.8346502929650104</v>
      </c>
      <c r="K3229">
        <v>141.723686484659</v>
      </c>
      <c r="L3229">
        <v>144.82953521405699</v>
      </c>
      <c r="M3229">
        <v>38.814398634537298</v>
      </c>
      <c r="N3229">
        <v>1.6211180124223601</v>
      </c>
      <c r="O3229">
        <v>51.079136690647402</v>
      </c>
      <c r="P3229">
        <v>19.7759586385178</v>
      </c>
    </row>
    <row r="3230" spans="1:17" hidden="1" x14ac:dyDescent="0.3">
      <c r="A3230" t="s">
        <v>6623</v>
      </c>
      <c r="B3230" t="s">
        <v>6624</v>
      </c>
      <c r="C3230" t="str">
        <f>IFERROR(VLOOKUP(Table1[[#This Row],[Ticker]],[1]!Table1[[Symbol]:[Industry]],2,FALSE),"-")</f>
        <v>-</v>
      </c>
      <c r="D3230" t="s">
        <v>278</v>
      </c>
      <c r="E3230">
        <v>57.811223839999997</v>
      </c>
      <c r="F3230">
        <v>67.88</v>
      </c>
      <c r="G3230">
        <v>30.754284835273399</v>
      </c>
      <c r="H3230">
        <v>-7.3949085687037304</v>
      </c>
      <c r="I3230">
        <v>24.034801796401201</v>
      </c>
      <c r="J3230">
        <v>-4.5873384650080196</v>
      </c>
      <c r="K3230">
        <v>67.760679844578306</v>
      </c>
      <c r="L3230">
        <v>61.171873300145499</v>
      </c>
      <c r="M3230">
        <v>46.132899508634097</v>
      </c>
      <c r="N3230">
        <v>0.95954678057572396</v>
      </c>
      <c r="O3230">
        <v>11.962286387742999</v>
      </c>
      <c r="P3230">
        <v>64.717301625818905</v>
      </c>
      <c r="Q3230">
        <v>0.12653164972318001</v>
      </c>
    </row>
    <row r="3231" spans="1:17" hidden="1" x14ac:dyDescent="0.3">
      <c r="A3231" t="s">
        <v>6625</v>
      </c>
      <c r="B3231" t="s">
        <v>6626</v>
      </c>
      <c r="C3231" t="str">
        <f>IFERROR(VLOOKUP(Table1[[#This Row],[Ticker]],[1]!Table1[[Symbol]:[Industry]],2,FALSE),"-")</f>
        <v>-</v>
      </c>
      <c r="E3231">
        <v>57.512</v>
      </c>
      <c r="F3231">
        <v>71.89</v>
      </c>
      <c r="G3231">
        <v>308.34881256988098</v>
      </c>
      <c r="H3231">
        <v>29.0356835309024</v>
      </c>
      <c r="I3231">
        <v>157.39897239045399</v>
      </c>
      <c r="J3231">
        <v>8.0719133307134108</v>
      </c>
      <c r="K3231">
        <v>55.436468047875998</v>
      </c>
      <c r="M3231">
        <v>100</v>
      </c>
      <c r="N3231">
        <v>0.93319458896982299</v>
      </c>
      <c r="O3231">
        <v>0</v>
      </c>
      <c r="P3231">
        <v>334.90623109497801</v>
      </c>
    </row>
    <row r="3232" spans="1:17" hidden="1" x14ac:dyDescent="0.3">
      <c r="A3232" t="s">
        <v>6627</v>
      </c>
      <c r="B3232" t="s">
        <v>6628</v>
      </c>
      <c r="C3232" t="str">
        <f>IFERROR(VLOOKUP(Table1[[#This Row],[Ticker]],[1]!Table1[[Symbol]:[Industry]],2,FALSE),"-")</f>
        <v>-</v>
      </c>
      <c r="E3232">
        <v>57.498624999999997</v>
      </c>
      <c r="F3232">
        <v>47</v>
      </c>
      <c r="G3232">
        <v>-24.538751279601399</v>
      </c>
      <c r="H3232">
        <v>-12.7472033327631</v>
      </c>
      <c r="I3232">
        <v>-24.497311027126599</v>
      </c>
      <c r="J3232">
        <v>-3.44922706255123</v>
      </c>
      <c r="K3232">
        <v>48.976014085902001</v>
      </c>
      <c r="L3232">
        <v>51.036278204266303</v>
      </c>
      <c r="M3232">
        <v>41.261105777161099</v>
      </c>
      <c r="N3232">
        <v>0.240891719745222</v>
      </c>
      <c r="O3232">
        <v>34.042553191489297</v>
      </c>
      <c r="P3232">
        <v>12.1718377088305</v>
      </c>
      <c r="Q3232">
        <v>1.1424368998611E-2</v>
      </c>
    </row>
    <row r="3233" spans="1:17" hidden="1" x14ac:dyDescent="0.3">
      <c r="A3233" t="s">
        <v>6629</v>
      </c>
      <c r="B3233" t="s">
        <v>6630</v>
      </c>
      <c r="C3233" t="str">
        <f>IFERROR(VLOOKUP(Table1[[#This Row],[Ticker]],[1]!Table1[[Symbol]:[Industry]],2,FALSE),"-")</f>
        <v>-</v>
      </c>
      <c r="E3233">
        <v>57.474165599999999</v>
      </c>
      <c r="F3233">
        <v>63.72</v>
      </c>
      <c r="G3233">
        <v>106.564532694414</v>
      </c>
      <c r="H3233">
        <v>-21.7944892973983</v>
      </c>
      <c r="I3233">
        <v>83.429725117077396</v>
      </c>
      <c r="J3233">
        <v>-6.5797483321806904</v>
      </c>
      <c r="K3233">
        <v>74.904250354203995</v>
      </c>
      <c r="L3233">
        <v>61.6248664088046</v>
      </c>
      <c r="M3233">
        <v>21.990644591046198</v>
      </c>
      <c r="N3233">
        <v>0.49337979094076601</v>
      </c>
      <c r="O3233">
        <v>310.38920276208398</v>
      </c>
      <c r="P3233">
        <v>158.989296843246</v>
      </c>
      <c r="Q3233">
        <v>0.136542219344644</v>
      </c>
    </row>
    <row r="3234" spans="1:17" hidden="1" x14ac:dyDescent="0.3">
      <c r="A3234" t="s">
        <v>6631</v>
      </c>
      <c r="B3234" t="s">
        <v>6632</v>
      </c>
      <c r="C3234" t="str">
        <f>IFERROR(VLOOKUP(Table1[[#This Row],[Ticker]],[1]!Table1[[Symbol]:[Industry]],2,FALSE),"-")</f>
        <v>-</v>
      </c>
      <c r="E3234">
        <v>57.472671255999899</v>
      </c>
      <c r="F3234">
        <v>110.32</v>
      </c>
      <c r="G3234">
        <v>51.6655217010738</v>
      </c>
      <c r="H3234">
        <v>87.188572466390198</v>
      </c>
      <c r="I3234">
        <v>112.620600435612</v>
      </c>
      <c r="J3234">
        <v>57.512984470511299</v>
      </c>
      <c r="K3234">
        <v>66.354346104851004</v>
      </c>
      <c r="L3234">
        <v>59.733951140172501</v>
      </c>
      <c r="M3234">
        <v>84.139529819110507</v>
      </c>
      <c r="N3234">
        <v>5.3047139670190404</v>
      </c>
      <c r="O3234">
        <v>10.514865844815001</v>
      </c>
      <c r="P3234">
        <v>234.30303030303</v>
      </c>
      <c r="Q3234">
        <v>8.6859342470700998E-2</v>
      </c>
    </row>
    <row r="3235" spans="1:17" hidden="1" x14ac:dyDescent="0.3">
      <c r="A3235" t="s">
        <v>6633</v>
      </c>
      <c r="B3235" t="s">
        <v>6634</v>
      </c>
      <c r="C3235" t="str">
        <f>IFERROR(VLOOKUP(Table1[[#This Row],[Ticker]],[1]!Table1[[Symbol]:[Industry]],2,FALSE),"-")</f>
        <v>-</v>
      </c>
      <c r="D3235" t="s">
        <v>80</v>
      </c>
      <c r="E3235">
        <v>57.353475000000003</v>
      </c>
      <c r="F3235">
        <v>320.5</v>
      </c>
      <c r="G3235">
        <v>260.753759722636</v>
      </c>
      <c r="H3235">
        <v>3.00839183459667</v>
      </c>
      <c r="I3235">
        <v>218.46986228487401</v>
      </c>
      <c r="J3235">
        <v>-11.631260462456501</v>
      </c>
      <c r="K3235">
        <v>273.440879500932</v>
      </c>
      <c r="M3235">
        <v>23.9327583830344</v>
      </c>
      <c r="N3235">
        <v>2.2263959390862902</v>
      </c>
      <c r="O3235">
        <v>18.564742589703599</v>
      </c>
      <c r="P3235">
        <v>300.62499999999898</v>
      </c>
    </row>
    <row r="3236" spans="1:17" hidden="1" x14ac:dyDescent="0.3">
      <c r="A3236" t="s">
        <v>6635</v>
      </c>
      <c r="B3236" t="s">
        <v>6636</v>
      </c>
      <c r="C3236" t="str">
        <f>IFERROR(VLOOKUP(Table1[[#This Row],[Ticker]],[1]!Table1[[Symbol]:[Industry]],2,FALSE),"-")</f>
        <v>-</v>
      </c>
      <c r="D3236" t="s">
        <v>535</v>
      </c>
      <c r="E3236">
        <v>57.346911499999997</v>
      </c>
      <c r="F3236">
        <v>191.15</v>
      </c>
      <c r="G3236">
        <v>194.00270221949401</v>
      </c>
      <c r="H3236">
        <v>38.358345269656397</v>
      </c>
      <c r="I3236">
        <v>85.201811317436693</v>
      </c>
      <c r="J3236">
        <v>3.5911786773665701</v>
      </c>
      <c r="K3236">
        <v>164.11367988329701</v>
      </c>
      <c r="L3236">
        <v>130.40145138928401</v>
      </c>
      <c r="M3236">
        <v>56.5229691839453</v>
      </c>
      <c r="N3236">
        <v>1.8698883720466399</v>
      </c>
      <c r="O3236">
        <v>12.0585927282238</v>
      </c>
      <c r="P3236">
        <v>245.91024249004701</v>
      </c>
      <c r="Q3236">
        <v>0.131147183929267</v>
      </c>
    </row>
    <row r="3237" spans="1:17" hidden="1" x14ac:dyDescent="0.3">
      <c r="A3237" t="s">
        <v>6637</v>
      </c>
      <c r="B3237" t="s">
        <v>6638</v>
      </c>
      <c r="C3237" t="str">
        <f>IFERROR(VLOOKUP(Table1[[#This Row],[Ticker]],[1]!Table1[[Symbol]:[Industry]],2,FALSE),"-")</f>
        <v>-</v>
      </c>
      <c r="D3237" t="s">
        <v>119</v>
      </c>
      <c r="E3237">
        <v>57.346559999999997</v>
      </c>
      <c r="F3237">
        <v>9.1199999999999992</v>
      </c>
      <c r="G3237">
        <v>-30.557418525097301</v>
      </c>
      <c r="H3237">
        <v>-12.6268383550889</v>
      </c>
      <c r="I3237">
        <v>-25.173459567402801</v>
      </c>
      <c r="J3237">
        <v>-2.5953340536487599</v>
      </c>
      <c r="K3237">
        <v>9.79324050200327</v>
      </c>
      <c r="L3237">
        <v>10.2168649032368</v>
      </c>
      <c r="M3237">
        <v>28.099520200454499</v>
      </c>
      <c r="N3237">
        <v>1.5174126146112901</v>
      </c>
      <c r="O3237">
        <v>67.763157894736807</v>
      </c>
      <c r="P3237">
        <v>32.173913043478201</v>
      </c>
      <c r="Q3237">
        <v>1.3355295918552E-2</v>
      </c>
    </row>
    <row r="3238" spans="1:17" hidden="1" x14ac:dyDescent="0.3">
      <c r="A3238" t="s">
        <v>6639</v>
      </c>
      <c r="B3238" t="s">
        <v>6640</v>
      </c>
      <c r="C3238" t="str">
        <f>IFERROR(VLOOKUP(Table1[[#This Row],[Ticker]],[1]!Table1[[Symbol]:[Industry]],2,FALSE),"-")</f>
        <v>-</v>
      </c>
      <c r="D3238" t="s">
        <v>46</v>
      </c>
      <c r="E3238">
        <v>57.283740000000002</v>
      </c>
      <c r="F3238">
        <v>7.59</v>
      </c>
      <c r="G3238">
        <v>-94.653257112739198</v>
      </c>
      <c r="H3238">
        <v>-16.973031595102601</v>
      </c>
      <c r="I3238">
        <v>-47.260534565854599</v>
      </c>
      <c r="J3238">
        <v>-11.2048445062032</v>
      </c>
      <c r="K3238">
        <v>9.2125157183200201</v>
      </c>
      <c r="L3238">
        <v>13.019238587601199</v>
      </c>
      <c r="M3238">
        <v>36.271940556420503</v>
      </c>
      <c r="N3238">
        <v>0.20054349215585701</v>
      </c>
      <c r="O3238">
        <v>288.80105401844497</v>
      </c>
      <c r="P3238">
        <v>9.9999999999999805</v>
      </c>
      <c r="Q3238">
        <v>8.9243644253978002E-2</v>
      </c>
    </row>
    <row r="3239" spans="1:17" hidden="1" x14ac:dyDescent="0.3">
      <c r="A3239" t="s">
        <v>6641</v>
      </c>
      <c r="B3239" t="s">
        <v>6642</v>
      </c>
      <c r="C3239" t="str">
        <f>IFERROR(VLOOKUP(Table1[[#This Row],[Ticker]],[1]!Table1[[Symbol]:[Industry]],2,FALSE),"-")</f>
        <v>-</v>
      </c>
      <c r="D3239" t="s">
        <v>1258</v>
      </c>
      <c r="E3239">
        <v>57.232199999999999</v>
      </c>
      <c r="F3239">
        <v>30.77</v>
      </c>
      <c r="G3239">
        <v>28.846621878943001</v>
      </c>
      <c r="H3239">
        <v>12.742992745668101</v>
      </c>
      <c r="I3239">
        <v>34.5519135669254</v>
      </c>
      <c r="J3239">
        <v>-9.5753910337057402</v>
      </c>
      <c r="K3239">
        <v>26.8818613888999</v>
      </c>
      <c r="L3239">
        <v>23.684478884186198</v>
      </c>
      <c r="M3239">
        <v>59.084218851396301</v>
      </c>
      <c r="N3239">
        <v>1.26118717978478</v>
      </c>
      <c r="O3239">
        <v>21.156971075723099</v>
      </c>
      <c r="P3239">
        <v>70.9444444444444</v>
      </c>
      <c r="Q3239">
        <v>4.3577287534088002E-2</v>
      </c>
    </row>
    <row r="3240" spans="1:17" hidden="1" x14ac:dyDescent="0.3">
      <c r="A3240" t="s">
        <v>6643</v>
      </c>
      <c r="B3240" t="s">
        <v>6644</v>
      </c>
      <c r="C3240" t="str">
        <f>IFERROR(VLOOKUP(Table1[[#This Row],[Ticker]],[1]!Table1[[Symbol]:[Industry]],2,FALSE),"-")</f>
        <v>-</v>
      </c>
      <c r="E3240">
        <v>57.111054000000003</v>
      </c>
      <c r="F3240">
        <v>28.86</v>
      </c>
      <c r="G3240">
        <v>102.49020052252099</v>
      </c>
      <c r="H3240">
        <v>-5.0795046743524601</v>
      </c>
      <c r="I3240">
        <v>9.1067522766029096</v>
      </c>
      <c r="J3240">
        <v>-4.7364767769832703</v>
      </c>
      <c r="K3240">
        <v>28.688019541885101</v>
      </c>
      <c r="L3240">
        <v>26.331392940018699</v>
      </c>
      <c r="M3240">
        <v>55.938601320215803</v>
      </c>
      <c r="N3240">
        <v>0.96010379578540095</v>
      </c>
      <c r="O3240">
        <v>17.810117810117799</v>
      </c>
      <c r="P3240">
        <v>140.49999999999901</v>
      </c>
    </row>
    <row r="3241" spans="1:17" hidden="1" x14ac:dyDescent="0.3">
      <c r="A3241" t="s">
        <v>6645</v>
      </c>
      <c r="B3241" t="s">
        <v>6646</v>
      </c>
      <c r="C3241" t="str">
        <f>IFERROR(VLOOKUP(Table1[[#This Row],[Ticker]],[1]!Table1[[Symbol]:[Industry]],2,FALSE),"-")</f>
        <v>-</v>
      </c>
      <c r="D3241" t="s">
        <v>1349</v>
      </c>
      <c r="E3241">
        <v>57.062399999999997</v>
      </c>
      <c r="F3241">
        <v>32</v>
      </c>
      <c r="G3241">
        <v>31.3113530585237</v>
      </c>
      <c r="H3241">
        <v>-9.2241588583773293</v>
      </c>
      <c r="I3241">
        <v>1.3279247245265999</v>
      </c>
      <c r="J3241">
        <v>-1.5582275287373499</v>
      </c>
      <c r="K3241">
        <v>33.227909234201</v>
      </c>
      <c r="L3241">
        <v>30.3166977794512</v>
      </c>
      <c r="M3241">
        <v>46.717429730463003</v>
      </c>
      <c r="N3241">
        <v>0.50065100994362399</v>
      </c>
      <c r="O3241">
        <v>45.5</v>
      </c>
      <c r="P3241">
        <v>96.923076923076906</v>
      </c>
      <c r="Q3241">
        <v>0.12654541516444801</v>
      </c>
    </row>
    <row r="3242" spans="1:17" hidden="1" x14ac:dyDescent="0.3">
      <c r="A3242" t="s">
        <v>6647</v>
      </c>
      <c r="B3242" t="s">
        <v>6648</v>
      </c>
      <c r="C3242" t="str">
        <f>IFERROR(VLOOKUP(Table1[[#This Row],[Ticker]],[1]!Table1[[Symbol]:[Industry]],2,FALSE),"-")</f>
        <v>-</v>
      </c>
      <c r="D3242" t="s">
        <v>381</v>
      </c>
      <c r="E3242">
        <v>57.04766</v>
      </c>
      <c r="F3242">
        <v>47</v>
      </c>
      <c r="G3242">
        <v>-67.844114340212897</v>
      </c>
      <c r="H3242">
        <v>-20.599133342435199</v>
      </c>
      <c r="I3242">
        <v>-30.248086433074501</v>
      </c>
      <c r="J3242">
        <v>-2.1679836262983398</v>
      </c>
      <c r="K3242">
        <v>50.391663960005602</v>
      </c>
      <c r="M3242">
        <v>32.868574627271101</v>
      </c>
      <c r="N3242">
        <v>0.55384615384615299</v>
      </c>
      <c r="O3242">
        <v>78.723404255319096</v>
      </c>
      <c r="P3242">
        <v>23.5216819973718</v>
      </c>
    </row>
    <row r="3243" spans="1:17" hidden="1" x14ac:dyDescent="0.3">
      <c r="A3243" t="s">
        <v>6649</v>
      </c>
      <c r="B3243" t="s">
        <v>6650</v>
      </c>
      <c r="C3243" t="str">
        <f>IFERROR(VLOOKUP(Table1[[#This Row],[Ticker]],[1]!Table1[[Symbol]:[Industry]],2,FALSE),"-")</f>
        <v>-</v>
      </c>
      <c r="D3243" t="s">
        <v>21</v>
      </c>
      <c r="E3243">
        <v>57.001027999999998</v>
      </c>
      <c r="F3243">
        <v>10.220000000000001</v>
      </c>
      <c r="G3243">
        <v>8.4491864947176794</v>
      </c>
      <c r="H3243">
        <v>-4.3209756988524797</v>
      </c>
      <c r="I3243">
        <v>13.331115501629199</v>
      </c>
      <c r="J3243">
        <v>-3.2196088653040902</v>
      </c>
      <c r="K3243">
        <v>10.426909108694399</v>
      </c>
      <c r="L3243">
        <v>9.8660384970325801</v>
      </c>
      <c r="M3243">
        <v>44.207563324660597</v>
      </c>
      <c r="N3243">
        <v>1.22535614462839</v>
      </c>
      <c r="O3243">
        <v>47.749510763209301</v>
      </c>
      <c r="P3243">
        <v>50.294117647058798</v>
      </c>
      <c r="Q3243">
        <v>7.3753043827203005E-2</v>
      </c>
    </row>
    <row r="3244" spans="1:17" hidden="1" x14ac:dyDescent="0.3">
      <c r="A3244" t="s">
        <v>6651</v>
      </c>
      <c r="B3244" t="s">
        <v>6652</v>
      </c>
      <c r="C3244" t="str">
        <f>IFERROR(VLOOKUP(Table1[[#This Row],[Ticker]],[1]!Table1[[Symbol]:[Industry]],2,FALSE),"-")</f>
        <v>-</v>
      </c>
      <c r="D3244" t="s">
        <v>535</v>
      </c>
      <c r="E3244">
        <v>56.903063250000002</v>
      </c>
      <c r="F3244">
        <v>1.21</v>
      </c>
      <c r="G3244">
        <v>0.25511161381243802</v>
      </c>
      <c r="H3244">
        <v>-5.6853160778612297</v>
      </c>
      <c r="I3244">
        <v>10.620106355573901</v>
      </c>
      <c r="J3244">
        <v>-6.6792618217870601</v>
      </c>
      <c r="K3244">
        <v>1.23960779308307</v>
      </c>
      <c r="L3244">
        <v>1.1342721513953999</v>
      </c>
      <c r="M3244">
        <v>29.2508840811883</v>
      </c>
      <c r="N3244">
        <v>2.10518476069067</v>
      </c>
      <c r="O3244">
        <v>35.090337857136198</v>
      </c>
      <c r="P3244">
        <v>64.586475286670193</v>
      </c>
      <c r="Q3244">
        <v>0.11483373098600599</v>
      </c>
    </row>
    <row r="3245" spans="1:17" hidden="1" x14ac:dyDescent="0.3">
      <c r="A3245" t="s">
        <v>6653</v>
      </c>
      <c r="B3245" t="s">
        <v>6654</v>
      </c>
      <c r="C3245" t="str">
        <f>IFERROR(VLOOKUP(Table1[[#This Row],[Ticker]],[1]!Table1[[Symbol]:[Industry]],2,FALSE),"-")</f>
        <v>-</v>
      </c>
      <c r="D3245" t="s">
        <v>613</v>
      </c>
      <c r="E3245">
        <v>56.882616379999902</v>
      </c>
      <c r="F3245">
        <v>82.69</v>
      </c>
      <c r="G3245">
        <v>-31.620564334511801</v>
      </c>
      <c r="H3245">
        <v>-4.1015747615359199</v>
      </c>
      <c r="I3245">
        <v>-22.420152285437698</v>
      </c>
      <c r="J3245">
        <v>-3.1562189204159901</v>
      </c>
      <c r="K3245">
        <v>85.669502810345307</v>
      </c>
      <c r="L3245">
        <v>90.847092278447505</v>
      </c>
      <c r="M3245">
        <v>38.646636048474697</v>
      </c>
      <c r="N3245">
        <v>1.2146364344526599</v>
      </c>
      <c r="O3245">
        <v>38.287580118514903</v>
      </c>
      <c r="P3245">
        <v>15.327754532775399</v>
      </c>
      <c r="Q3245">
        <v>-3.2305502047518003E-2</v>
      </c>
    </row>
    <row r="3246" spans="1:17" hidden="1" x14ac:dyDescent="0.3">
      <c r="A3246" t="s">
        <v>6655</v>
      </c>
      <c r="B3246" t="s">
        <v>6656</v>
      </c>
      <c r="C3246" t="str">
        <f>IFERROR(VLOOKUP(Table1[[#This Row],[Ticker]],[1]!Table1[[Symbol]:[Industry]],2,FALSE),"-")</f>
        <v>-</v>
      </c>
      <c r="D3246" t="s">
        <v>126</v>
      </c>
      <c r="E3246">
        <v>56.782499999999999</v>
      </c>
      <c r="F3246">
        <v>75.709999999999994</v>
      </c>
      <c r="G3246">
        <v>25.470693924701798</v>
      </c>
      <c r="H3246">
        <v>-6.8401251786127402</v>
      </c>
      <c r="I3246">
        <v>56.882156392532501</v>
      </c>
      <c r="J3246">
        <v>3.5875108791961501</v>
      </c>
      <c r="K3246">
        <v>70.371653705665096</v>
      </c>
      <c r="L3246">
        <v>61.368871589957102</v>
      </c>
      <c r="M3246">
        <v>57.109138648198702</v>
      </c>
      <c r="N3246">
        <v>0.78399543473478495</v>
      </c>
      <c r="O3246">
        <v>28.780874389116299</v>
      </c>
      <c r="P3246">
        <v>89.038701622971203</v>
      </c>
      <c r="Q3246">
        <v>9.5507744989856994E-2</v>
      </c>
    </row>
    <row r="3247" spans="1:17" hidden="1" x14ac:dyDescent="0.3">
      <c r="A3247" t="s">
        <v>6657</v>
      </c>
      <c r="B3247" t="s">
        <v>6658</v>
      </c>
      <c r="C3247" t="str">
        <f>IFERROR(VLOOKUP(Table1[[#This Row],[Ticker]],[1]!Table1[[Symbol]:[Industry]],2,FALSE),"-")</f>
        <v>-</v>
      </c>
      <c r="D3247" t="s">
        <v>275</v>
      </c>
      <c r="E3247">
        <v>56.656955000000004</v>
      </c>
      <c r="F3247">
        <v>169.1</v>
      </c>
      <c r="G3247">
        <v>54.491832010234504</v>
      </c>
      <c r="H3247">
        <v>0.18575428142019801</v>
      </c>
      <c r="I3247">
        <v>-7.7010882523589199</v>
      </c>
      <c r="J3247">
        <v>-7.3742788602011805E-2</v>
      </c>
      <c r="K3247">
        <v>165.287457952804</v>
      </c>
      <c r="L3247">
        <v>156.20955645843901</v>
      </c>
      <c r="M3247">
        <v>49.528450254276997</v>
      </c>
      <c r="N3247">
        <v>2.9045809460754</v>
      </c>
      <c r="O3247">
        <v>36.014192785334103</v>
      </c>
      <c r="P3247">
        <v>84.004352557127305</v>
      </c>
      <c r="Q3247">
        <v>0.108847437332198</v>
      </c>
    </row>
    <row r="3248" spans="1:17" hidden="1" x14ac:dyDescent="0.3">
      <c r="A3248" t="s">
        <v>6659</v>
      </c>
      <c r="B3248" t="s">
        <v>6660</v>
      </c>
      <c r="C3248" t="str">
        <f>IFERROR(VLOOKUP(Table1[[#This Row],[Ticker]],[1]!Table1[[Symbol]:[Industry]],2,FALSE),"-")</f>
        <v>-</v>
      </c>
      <c r="E3248">
        <v>56.645342220000003</v>
      </c>
      <c r="F3248">
        <v>1.29</v>
      </c>
      <c r="G3248">
        <v>-68.449310416989206</v>
      </c>
      <c r="H3248">
        <v>-4.9040660778612297</v>
      </c>
      <c r="I3248">
        <v>-15.3951452566039</v>
      </c>
      <c r="J3248">
        <v>-0.60548362629834196</v>
      </c>
      <c r="K3248">
        <v>1.3193256258273101</v>
      </c>
      <c r="L3248">
        <v>1.60530483942169</v>
      </c>
      <c r="M3248">
        <v>50.349291931685002</v>
      </c>
      <c r="N3248">
        <v>1.0810478318482999</v>
      </c>
      <c r="O3248">
        <v>77.519379844961193</v>
      </c>
      <c r="P3248">
        <v>12.173913043478199</v>
      </c>
      <c r="Q3248">
        <v>-8.3155805329258994E-2</v>
      </c>
    </row>
    <row r="3249" spans="1:17" hidden="1" x14ac:dyDescent="0.3">
      <c r="A3249" t="s">
        <v>6661</v>
      </c>
      <c r="B3249" t="s">
        <v>6662</v>
      </c>
      <c r="C3249" t="str">
        <f>IFERROR(VLOOKUP(Table1[[#This Row],[Ticker]],[1]!Table1[[Symbol]:[Industry]],2,FALSE),"-")</f>
        <v>-</v>
      </c>
      <c r="E3249">
        <v>56.446464335999998</v>
      </c>
      <c r="F3249">
        <v>48.83</v>
      </c>
      <c r="G3249">
        <v>-10.184682586107799</v>
      </c>
      <c r="H3249">
        <v>-11.177830336416299</v>
      </c>
      <c r="I3249">
        <v>-20.946696528173199</v>
      </c>
      <c r="J3249">
        <v>-5.50131695963168</v>
      </c>
      <c r="K3249">
        <v>53.6614571063608</v>
      </c>
      <c r="L3249">
        <v>53.831539652408402</v>
      </c>
      <c r="M3249">
        <v>30.872958501175798</v>
      </c>
      <c r="N3249">
        <v>0.82560819462227897</v>
      </c>
      <c r="O3249">
        <v>65.676838009420393</v>
      </c>
      <c r="P3249">
        <v>30.213333333333299</v>
      </c>
    </row>
    <row r="3250" spans="1:17" hidden="1" x14ac:dyDescent="0.3">
      <c r="A3250" t="s">
        <v>6663</v>
      </c>
      <c r="B3250" t="s">
        <v>6664</v>
      </c>
      <c r="C3250" t="str">
        <f>IFERROR(VLOOKUP(Table1[[#This Row],[Ticker]],[1]!Table1[[Symbol]:[Industry]],2,FALSE),"-")</f>
        <v>-</v>
      </c>
      <c r="D3250" t="s">
        <v>140</v>
      </c>
      <c r="E3250">
        <v>56.433466000000003</v>
      </c>
      <c r="F3250">
        <v>52.07</v>
      </c>
      <c r="G3250">
        <v>31.278289265142</v>
      </c>
      <c r="H3250">
        <v>45.2603174837826</v>
      </c>
      <c r="I3250">
        <v>22.9232690656467</v>
      </c>
      <c r="J3250">
        <v>29.3339357594982</v>
      </c>
      <c r="K3250">
        <v>41.430208040753101</v>
      </c>
      <c r="L3250">
        <v>37.894618782011896</v>
      </c>
      <c r="M3250">
        <v>71.154332446922993</v>
      </c>
      <c r="N3250">
        <v>2.84066935700206</v>
      </c>
      <c r="O3250">
        <v>15.594392164394</v>
      </c>
      <c r="P3250">
        <v>85.632798573974995</v>
      </c>
      <c r="Q3250">
        <v>4.1797168552696003E-2</v>
      </c>
    </row>
    <row r="3251" spans="1:17" hidden="1" x14ac:dyDescent="0.3">
      <c r="A3251" t="s">
        <v>6665</v>
      </c>
      <c r="B3251" t="s">
        <v>6666</v>
      </c>
      <c r="C3251" t="str">
        <f>IFERROR(VLOOKUP(Table1[[#This Row],[Ticker]],[1]!Table1[[Symbol]:[Industry]],2,FALSE),"-")</f>
        <v>-</v>
      </c>
      <c r="D3251" t="s">
        <v>46</v>
      </c>
      <c r="E3251">
        <v>56.236550889999997</v>
      </c>
      <c r="F3251">
        <v>33.35</v>
      </c>
      <c r="G3251">
        <v>-7.6625878655608304</v>
      </c>
      <c r="H3251">
        <v>-13.7387544247447</v>
      </c>
      <c r="I3251">
        <v>-15.772165753187799</v>
      </c>
      <c r="J3251">
        <v>-2.5234338632651601</v>
      </c>
      <c r="K3251">
        <v>35.395603575733297</v>
      </c>
      <c r="L3251">
        <v>35.466301036352199</v>
      </c>
      <c r="M3251">
        <v>34.579430711374002</v>
      </c>
      <c r="N3251">
        <v>0.68016771539999299</v>
      </c>
      <c r="O3251">
        <v>51.724137931034399</v>
      </c>
      <c r="P3251">
        <v>31.818181818181799</v>
      </c>
      <c r="Q3251">
        <v>-0.104512782797323</v>
      </c>
    </row>
    <row r="3252" spans="1:17" hidden="1" x14ac:dyDescent="0.3">
      <c r="A3252" t="s">
        <v>6667</v>
      </c>
      <c r="B3252" t="s">
        <v>6668</v>
      </c>
      <c r="C3252" t="str">
        <f>IFERROR(VLOOKUP(Table1[[#This Row],[Ticker]],[1]!Table1[[Symbol]:[Industry]],2,FALSE),"-")</f>
        <v>-</v>
      </c>
      <c r="D3252" t="s">
        <v>480</v>
      </c>
      <c r="E3252">
        <v>56.167161749999998</v>
      </c>
      <c r="F3252">
        <v>5.25</v>
      </c>
      <c r="G3252">
        <v>138.59409662641701</v>
      </c>
      <c r="H3252">
        <v>28.261763067867399</v>
      </c>
      <c r="I3252">
        <v>149.65290366593501</v>
      </c>
      <c r="J3252">
        <v>11.322380399397501</v>
      </c>
      <c r="K3252">
        <v>4.24182048526791</v>
      </c>
      <c r="L3252">
        <v>3.2228633064889598</v>
      </c>
      <c r="M3252">
        <v>80.758088189356499</v>
      </c>
      <c r="N3252">
        <v>1.7414493822944099</v>
      </c>
      <c r="O3252">
        <v>4.3809523809523903</v>
      </c>
      <c r="P3252">
        <v>194.94382022471899</v>
      </c>
      <c r="Q3252">
        <v>0.13156392675551601</v>
      </c>
    </row>
    <row r="3253" spans="1:17" hidden="1" x14ac:dyDescent="0.3">
      <c r="A3253" t="s">
        <v>6669</v>
      </c>
      <c r="B3253" t="s">
        <v>6670</v>
      </c>
      <c r="C3253" t="str">
        <f>IFERROR(VLOOKUP(Table1[[#This Row],[Ticker]],[1]!Table1[[Symbol]:[Industry]],2,FALSE),"-")</f>
        <v>-</v>
      </c>
      <c r="D3253" t="s">
        <v>140</v>
      </c>
      <c r="E3253">
        <v>55.962331379999902</v>
      </c>
      <c r="F3253">
        <v>167.85</v>
      </c>
      <c r="G3253">
        <v>73.026410250170102</v>
      </c>
      <c r="H3253">
        <v>30.082050542527501</v>
      </c>
      <c r="I3253">
        <v>47.951725065511702</v>
      </c>
      <c r="J3253">
        <v>13.580315693429499</v>
      </c>
      <c r="K3253">
        <v>131.606242893972</v>
      </c>
      <c r="L3253">
        <v>110.39473669068499</v>
      </c>
      <c r="M3253">
        <v>76.766284402162199</v>
      </c>
      <c r="N3253">
        <v>0.63712114821465105</v>
      </c>
      <c r="O3253">
        <v>7.2386058981233203</v>
      </c>
      <c r="P3253">
        <v>130.152200740436</v>
      </c>
      <c r="Q3253">
        <v>0.11515581716925501</v>
      </c>
    </row>
    <row r="3254" spans="1:17" hidden="1" x14ac:dyDescent="0.3">
      <c r="A3254" t="s">
        <v>6671</v>
      </c>
      <c r="B3254" t="s">
        <v>6672</v>
      </c>
      <c r="C3254" t="str">
        <f>IFERROR(VLOOKUP(Table1[[#This Row],[Ticker]],[1]!Table1[[Symbol]:[Industry]],2,FALSE),"-")</f>
        <v>-</v>
      </c>
      <c r="D3254" t="s">
        <v>414</v>
      </c>
      <c r="E3254">
        <v>55.958199999999998</v>
      </c>
      <c r="F3254">
        <v>94</v>
      </c>
      <c r="G3254">
        <v>148.457209912585</v>
      </c>
      <c r="H3254">
        <v>-16.665970839765901</v>
      </c>
      <c r="I3254">
        <v>17.573507257433999</v>
      </c>
      <c r="J3254">
        <v>2.5212819104248201</v>
      </c>
      <c r="K3254">
        <v>97.713047119298594</v>
      </c>
      <c r="L3254">
        <v>90.430523372555598</v>
      </c>
      <c r="M3254">
        <v>64.060407603186803</v>
      </c>
      <c r="N3254">
        <v>1.0158218089181701</v>
      </c>
      <c r="O3254">
        <v>59.202127659574401</v>
      </c>
      <c r="P3254">
        <v>192.834890965732</v>
      </c>
      <c r="Q3254">
        <v>0.14138817898248501</v>
      </c>
    </row>
    <row r="3255" spans="1:17" hidden="1" x14ac:dyDescent="0.3">
      <c r="A3255" t="s">
        <v>6673</v>
      </c>
      <c r="B3255" t="s">
        <v>6674</v>
      </c>
      <c r="C3255" t="str">
        <f>IFERROR(VLOOKUP(Table1[[#This Row],[Ticker]],[1]!Table1[[Symbol]:[Industry]],2,FALSE),"-")</f>
        <v>-</v>
      </c>
      <c r="D3255" t="s">
        <v>126</v>
      </c>
      <c r="E3255">
        <v>55.864100000000001</v>
      </c>
      <c r="F3255">
        <v>5.56</v>
      </c>
      <c r="G3255">
        <v>16.741550547067501</v>
      </c>
      <c r="H3255">
        <v>3.9194633339034701</v>
      </c>
      <c r="I3255">
        <v>-12.532796450649199</v>
      </c>
      <c r="J3255">
        <v>-0.14592480276894201</v>
      </c>
      <c r="K3255">
        <v>5.31526400749856</v>
      </c>
      <c r="L3255">
        <v>5.3751691294582704</v>
      </c>
      <c r="M3255">
        <v>62.053737810517099</v>
      </c>
      <c r="N3255">
        <v>1.06038637280893</v>
      </c>
      <c r="O3255">
        <v>71.942446043165404</v>
      </c>
      <c r="P3255">
        <v>71.076923076922995</v>
      </c>
      <c r="Q3255">
        <v>5.7569924263483001E-2</v>
      </c>
    </row>
    <row r="3256" spans="1:17" hidden="1" x14ac:dyDescent="0.3">
      <c r="A3256" t="s">
        <v>6675</v>
      </c>
      <c r="B3256" t="s">
        <v>6676</v>
      </c>
      <c r="C3256" t="str">
        <f>IFERROR(VLOOKUP(Table1[[#This Row],[Ticker]],[1]!Table1[[Symbol]:[Industry]],2,FALSE),"-")</f>
        <v>-</v>
      </c>
      <c r="D3256" t="s">
        <v>1793</v>
      </c>
      <c r="E3256">
        <v>55.811446271999998</v>
      </c>
      <c r="F3256">
        <v>0.64</v>
      </c>
      <c r="G3256">
        <v>-55.446307413986197</v>
      </c>
      <c r="H3256">
        <v>-13.4754946492898</v>
      </c>
      <c r="I3256">
        <v>-30.248086433074501</v>
      </c>
      <c r="J3256">
        <v>-3.70644516475988</v>
      </c>
      <c r="K3256">
        <v>0.67411459827169296</v>
      </c>
      <c r="L3256">
        <v>0.84145035210805597</v>
      </c>
      <c r="M3256">
        <v>55.884862654508296</v>
      </c>
      <c r="N3256">
        <v>1.1294351850245501</v>
      </c>
      <c r="O3256">
        <v>79.687499999999901</v>
      </c>
      <c r="P3256">
        <v>28</v>
      </c>
      <c r="Q3256">
        <v>-1.2229584722672E-2</v>
      </c>
    </row>
    <row r="3257" spans="1:17" hidden="1" x14ac:dyDescent="0.3">
      <c r="A3257" t="s">
        <v>6677</v>
      </c>
      <c r="B3257" t="s">
        <v>6678</v>
      </c>
      <c r="C3257" t="str">
        <f>IFERROR(VLOOKUP(Table1[[#This Row],[Ticker]],[1]!Table1[[Symbol]:[Industry]],2,FALSE),"-")</f>
        <v>-</v>
      </c>
      <c r="D3257" t="s">
        <v>1489</v>
      </c>
      <c r="E3257">
        <v>55.754286499999999</v>
      </c>
      <c r="F3257">
        <v>27.5</v>
      </c>
      <c r="G3257">
        <v>-32.055700312038901</v>
      </c>
      <c r="H3257">
        <v>-2.8363969049289102</v>
      </c>
      <c r="I3257">
        <v>-15.2567220116582</v>
      </c>
      <c r="J3257">
        <v>-9.1885315715038196</v>
      </c>
      <c r="K3257">
        <v>27.0504539834191</v>
      </c>
      <c r="L3257">
        <v>29.292506099039599</v>
      </c>
      <c r="M3257">
        <v>51.524680532468999</v>
      </c>
      <c r="N3257">
        <v>2.9417738659444801</v>
      </c>
      <c r="O3257">
        <v>70.545454545454504</v>
      </c>
      <c r="P3257">
        <v>14.3451143451143</v>
      </c>
    </row>
    <row r="3258" spans="1:17" hidden="1" x14ac:dyDescent="0.3">
      <c r="A3258" t="s">
        <v>6679</v>
      </c>
      <c r="B3258" t="s">
        <v>6680</v>
      </c>
      <c r="C3258" t="str">
        <f>IFERROR(VLOOKUP(Table1[[#This Row],[Ticker]],[1]!Table1[[Symbol]:[Industry]],2,FALSE),"-")</f>
        <v>-</v>
      </c>
      <c r="D3258" t="s">
        <v>230</v>
      </c>
      <c r="E3258">
        <v>55.668563548000002</v>
      </c>
      <c r="F3258">
        <v>52.13</v>
      </c>
      <c r="G3258">
        <v>-12.4873966432593</v>
      </c>
      <c r="H3258">
        <v>10.8602305083531</v>
      </c>
      <c r="I3258">
        <v>25.224886539898399</v>
      </c>
      <c r="J3258">
        <v>11.2050998489997</v>
      </c>
      <c r="K3258">
        <v>46.232072162634203</v>
      </c>
      <c r="L3258">
        <v>45.712156639329102</v>
      </c>
      <c r="M3258">
        <v>70.631206048683396</v>
      </c>
      <c r="N3258">
        <v>2.3598080558039798</v>
      </c>
      <c r="O3258">
        <v>14.7132169576059</v>
      </c>
      <c r="P3258">
        <v>49.028016009148097</v>
      </c>
      <c r="Q3258">
        <v>-6.3614278277615996E-2</v>
      </c>
    </row>
    <row r="3259" spans="1:17" hidden="1" x14ac:dyDescent="0.3">
      <c r="A3259" t="s">
        <v>6681</v>
      </c>
      <c r="B3259" t="s">
        <v>6682</v>
      </c>
      <c r="C3259" t="str">
        <f>IFERROR(VLOOKUP(Table1[[#This Row],[Ticker]],[1]!Table1[[Symbol]:[Industry]],2,FALSE),"-")</f>
        <v>-</v>
      </c>
      <c r="D3259" t="s">
        <v>1152</v>
      </c>
      <c r="E3259">
        <v>55.606166844000001</v>
      </c>
      <c r="F3259">
        <v>89.24</v>
      </c>
      <c r="G3259">
        <v>-43.427469759377701</v>
      </c>
      <c r="H3259">
        <v>-11.3989114386859</v>
      </c>
      <c r="I3259">
        <v>-28.787566122713901</v>
      </c>
      <c r="J3259">
        <v>2.07290822521297</v>
      </c>
      <c r="K3259">
        <v>94.837926761150499</v>
      </c>
      <c r="L3259">
        <v>104.80222890751701</v>
      </c>
      <c r="M3259">
        <v>48.383165863166099</v>
      </c>
      <c r="N3259">
        <v>2.0443731892519601</v>
      </c>
      <c r="O3259">
        <v>74.137158225011206</v>
      </c>
      <c r="P3259">
        <v>4.8648648648648596</v>
      </c>
      <c r="Q3259">
        <v>3.2848969094671998E-2</v>
      </c>
    </row>
    <row r="3260" spans="1:17" hidden="1" x14ac:dyDescent="0.3">
      <c r="A3260" t="s">
        <v>6683</v>
      </c>
      <c r="B3260" t="s">
        <v>6684</v>
      </c>
      <c r="C3260" t="str">
        <f>IFERROR(VLOOKUP(Table1[[#This Row],[Ticker]],[1]!Table1[[Symbol]:[Industry]],2,FALSE),"-")</f>
        <v>-</v>
      </c>
      <c r="D3260" t="s">
        <v>480</v>
      </c>
      <c r="E3260">
        <v>55.457065649999997</v>
      </c>
      <c r="F3260">
        <v>46.47</v>
      </c>
      <c r="G3260">
        <v>-78.151168525097304</v>
      </c>
      <c r="H3260">
        <v>-15.135726309521401</v>
      </c>
      <c r="I3260">
        <v>-40.889877477850597</v>
      </c>
      <c r="J3260">
        <v>-12.156369224440001</v>
      </c>
      <c r="K3260">
        <v>50.114378393902498</v>
      </c>
      <c r="L3260">
        <v>62.425183358876801</v>
      </c>
      <c r="M3260">
        <v>37.554798495790997</v>
      </c>
      <c r="N3260">
        <v>1.16979776156078</v>
      </c>
      <c r="O3260">
        <v>114.547019582526</v>
      </c>
      <c r="P3260">
        <v>11.172248803827699</v>
      </c>
      <c r="Q3260">
        <v>8.0590915402979999E-3</v>
      </c>
    </row>
    <row r="3261" spans="1:17" hidden="1" x14ac:dyDescent="0.3">
      <c r="A3261" t="s">
        <v>6685</v>
      </c>
      <c r="B3261" t="s">
        <v>6686</v>
      </c>
      <c r="C3261" t="str">
        <f>IFERROR(VLOOKUP(Table1[[#This Row],[Ticker]],[1]!Table1[[Symbol]:[Industry]],2,FALSE),"-")</f>
        <v>-</v>
      </c>
      <c r="D3261" t="s">
        <v>129</v>
      </c>
      <c r="E3261">
        <v>55.456426499999999</v>
      </c>
      <c r="F3261">
        <v>3.93</v>
      </c>
      <c r="G3261">
        <v>0.21677502328971299</v>
      </c>
      <c r="H3261">
        <v>-7.9040660778612404</v>
      </c>
      <c r="I3261">
        <v>-33.189262903662701</v>
      </c>
      <c r="J3261">
        <v>-5.1679836262983398</v>
      </c>
      <c r="K3261">
        <v>3.9891244539377499</v>
      </c>
      <c r="L3261">
        <v>4.2989729270027404</v>
      </c>
      <c r="M3261">
        <v>48.453779280292402</v>
      </c>
      <c r="N3261">
        <v>0.89753175425549103</v>
      </c>
      <c r="O3261">
        <v>47.582697201017801</v>
      </c>
      <c r="Q3261">
        <v>7.8364770883496998E-2</v>
      </c>
    </row>
    <row r="3262" spans="1:17" hidden="1" x14ac:dyDescent="0.3">
      <c r="A3262" t="s">
        <v>6687</v>
      </c>
      <c r="B3262" t="s">
        <v>6688</v>
      </c>
      <c r="C3262" t="str">
        <f>IFERROR(VLOOKUP(Table1[[#This Row],[Ticker]],[1]!Table1[[Symbol]:[Industry]],2,FALSE),"-")</f>
        <v>-</v>
      </c>
      <c r="D3262" t="s">
        <v>126</v>
      </c>
      <c r="E3262">
        <v>55.380197263999897</v>
      </c>
      <c r="F3262">
        <v>48.82</v>
      </c>
      <c r="G3262">
        <v>372.114695877354</v>
      </c>
      <c r="H3262">
        <v>49.266626353700701</v>
      </c>
      <c r="I3262">
        <v>144.686639415489</v>
      </c>
      <c r="J3262">
        <v>8.1824082593632301</v>
      </c>
      <c r="K3262">
        <v>33.542860263985602</v>
      </c>
      <c r="L3262">
        <v>22.302728864799601</v>
      </c>
      <c r="M3262">
        <v>99.992550868955703</v>
      </c>
      <c r="N3262">
        <v>1.4421355587337601</v>
      </c>
      <c r="O3262">
        <v>0</v>
      </c>
      <c r="P3262">
        <v>481.19047619047598</v>
      </c>
      <c r="Q3262">
        <v>0.115303859920142</v>
      </c>
    </row>
    <row r="3263" spans="1:17" hidden="1" x14ac:dyDescent="0.3">
      <c r="A3263" t="s">
        <v>6689</v>
      </c>
      <c r="B3263" t="s">
        <v>6690</v>
      </c>
      <c r="C3263" t="str">
        <f>IFERROR(VLOOKUP(Table1[[#This Row],[Ticker]],[1]!Table1[[Symbol]:[Industry]],2,FALSE),"-")</f>
        <v>-</v>
      </c>
      <c r="D3263" t="s">
        <v>67</v>
      </c>
      <c r="E3263">
        <v>55.216163999999999</v>
      </c>
      <c r="F3263">
        <v>20.05</v>
      </c>
      <c r="G3263">
        <v>-10.6614647678719</v>
      </c>
      <c r="H3263">
        <v>6.3696466592661398</v>
      </c>
      <c r="I3263">
        <v>-40.508955998291803</v>
      </c>
      <c r="J3263">
        <v>-2.70092936273244</v>
      </c>
      <c r="K3263">
        <v>20.711770666592901</v>
      </c>
      <c r="L3263">
        <v>21.110040552700202</v>
      </c>
      <c r="M3263">
        <v>66.913029405751701</v>
      </c>
      <c r="N3263">
        <v>0.93093897659449798</v>
      </c>
      <c r="O3263">
        <v>78.054862842892703</v>
      </c>
      <c r="P3263">
        <v>20.783132530120401</v>
      </c>
      <c r="Q3263">
        <v>0.13190347644206399</v>
      </c>
    </row>
    <row r="3264" spans="1:17" hidden="1" x14ac:dyDescent="0.3">
      <c r="A3264" t="s">
        <v>6691</v>
      </c>
      <c r="B3264" t="s">
        <v>6692</v>
      </c>
      <c r="C3264" t="str">
        <f>IFERROR(VLOOKUP(Table1[[#This Row],[Ticker]],[1]!Table1[[Symbol]:[Industry]],2,FALSE),"-")</f>
        <v>-</v>
      </c>
      <c r="D3264" t="s">
        <v>230</v>
      </c>
      <c r="E3264">
        <v>55.210577000000001</v>
      </c>
      <c r="F3264">
        <v>53</v>
      </c>
      <c r="G3264">
        <v>114.35167238399301</v>
      </c>
      <c r="H3264">
        <v>-5.0923899949987099</v>
      </c>
      <c r="I3264">
        <v>13.583689267860001</v>
      </c>
      <c r="K3264">
        <v>53.706138190125102</v>
      </c>
      <c r="L3264">
        <v>38.513103008389599</v>
      </c>
      <c r="M3264">
        <v>19.721633824694301</v>
      </c>
      <c r="N3264">
        <v>4.5592705167173203E-2</v>
      </c>
      <c r="O3264">
        <v>50.943396226415103</v>
      </c>
      <c r="P3264">
        <v>218.31831831831801</v>
      </c>
    </row>
    <row r="3265" spans="1:17" hidden="1" x14ac:dyDescent="0.3">
      <c r="A3265" t="s">
        <v>6693</v>
      </c>
      <c r="B3265" t="s">
        <v>6694</v>
      </c>
      <c r="C3265" t="str">
        <f>IFERROR(VLOOKUP(Table1[[#This Row],[Ticker]],[1]!Table1[[Symbol]:[Industry]],2,FALSE),"-")</f>
        <v>-</v>
      </c>
      <c r="D3265" t="s">
        <v>184</v>
      </c>
      <c r="E3265">
        <v>55.193235870000002</v>
      </c>
      <c r="F3265">
        <v>57.13</v>
      </c>
      <c r="G3265">
        <v>-25.4423742773097</v>
      </c>
      <c r="H3265">
        <v>-6.8281167107726297</v>
      </c>
      <c r="I3265">
        <v>-26.7978965411668</v>
      </c>
      <c r="J3265">
        <v>-4.0423503942821304</v>
      </c>
      <c r="K3265">
        <v>60.3558865921947</v>
      </c>
      <c r="L3265">
        <v>63.274859771735301</v>
      </c>
      <c r="M3265">
        <v>23.7786064700209</v>
      </c>
      <c r="N3265">
        <v>1.1794168997999299</v>
      </c>
      <c r="O3265">
        <v>48.783476282163399</v>
      </c>
      <c r="P3265">
        <v>16.5918367346938</v>
      </c>
      <c r="Q3265">
        <v>-2.5327669017688001E-2</v>
      </c>
    </row>
    <row r="3266" spans="1:17" hidden="1" x14ac:dyDescent="0.3">
      <c r="A3266" t="s">
        <v>6695</v>
      </c>
      <c r="B3266" t="s">
        <v>6696</v>
      </c>
      <c r="C3266" t="str">
        <f>IFERROR(VLOOKUP(Table1[[#This Row],[Ticker]],[1]!Table1[[Symbol]:[Industry]],2,FALSE),"-")</f>
        <v>-</v>
      </c>
      <c r="D3266" t="s">
        <v>705</v>
      </c>
      <c r="E3266">
        <v>54.986265107999998</v>
      </c>
      <c r="F3266">
        <v>382.08</v>
      </c>
      <c r="G3266">
        <v>0.92581526756886401</v>
      </c>
      <c r="H3266">
        <v>1.3475002945594601</v>
      </c>
      <c r="I3266">
        <v>-8.0494024337164607</v>
      </c>
      <c r="J3266">
        <v>0.404666176115698</v>
      </c>
      <c r="K3266">
        <v>364.32971631975101</v>
      </c>
      <c r="L3266">
        <v>356.84272714817899</v>
      </c>
      <c r="M3266">
        <v>51.557362812998498</v>
      </c>
      <c r="N3266">
        <v>0.44455805783827801</v>
      </c>
      <c r="O3266">
        <v>6.0694095477386902</v>
      </c>
      <c r="P3266">
        <v>28.2750285368965</v>
      </c>
    </row>
    <row r="3267" spans="1:17" hidden="1" x14ac:dyDescent="0.3">
      <c r="A3267" t="s">
        <v>6697</v>
      </c>
      <c r="B3267" t="s">
        <v>6698</v>
      </c>
      <c r="C3267" t="str">
        <f>IFERROR(VLOOKUP(Table1[[#This Row],[Ticker]],[1]!Table1[[Symbol]:[Industry]],2,FALSE),"-")</f>
        <v>-</v>
      </c>
      <c r="E3267">
        <v>54.97594436</v>
      </c>
      <c r="F3267">
        <v>15.13</v>
      </c>
      <c r="G3267">
        <v>23.989845156494599</v>
      </c>
      <c r="H3267">
        <v>5.5742938310225902</v>
      </c>
      <c r="I3267">
        <v>31.286057626794499</v>
      </c>
      <c r="J3267">
        <v>12.9427758673725</v>
      </c>
      <c r="K3267">
        <v>12.9701369844058</v>
      </c>
      <c r="L3267">
        <v>11.8915813657661</v>
      </c>
      <c r="M3267">
        <v>83.684846372557402</v>
      </c>
      <c r="N3267">
        <v>1.1670696168172101</v>
      </c>
      <c r="O3267">
        <v>5.3536021150032802</v>
      </c>
      <c r="P3267">
        <v>63.567567567567501</v>
      </c>
      <c r="Q3267">
        <v>6.9157059759828998E-2</v>
      </c>
    </row>
    <row r="3268" spans="1:17" hidden="1" x14ac:dyDescent="0.3">
      <c r="A3268" t="s">
        <v>6699</v>
      </c>
      <c r="B3268" t="s">
        <v>6700</v>
      </c>
      <c r="C3268" t="str">
        <f>IFERROR(VLOOKUP(Table1[[#This Row],[Ticker]],[1]!Table1[[Symbol]:[Industry]],2,FALSE),"-")</f>
        <v>-</v>
      </c>
      <c r="E3268">
        <v>54.931130099999997</v>
      </c>
      <c r="F3268">
        <v>62.37</v>
      </c>
      <c r="G3268">
        <v>43.945588582611698</v>
      </c>
      <c r="H3268">
        <v>-9.8800660778612297</v>
      </c>
      <c r="I3268">
        <v>-3.7601233120227699</v>
      </c>
      <c r="J3268">
        <v>-3.7587044216587402</v>
      </c>
      <c r="K3268">
        <v>60.460263221439</v>
      </c>
      <c r="L3268">
        <v>57.315808028590098</v>
      </c>
      <c r="M3268">
        <v>62.593530209266298</v>
      </c>
      <c r="N3268">
        <v>1.0835082514875101</v>
      </c>
      <c r="O3268">
        <v>28.9882956549623</v>
      </c>
      <c r="P3268">
        <v>87.016491754122896</v>
      </c>
      <c r="Q3268">
        <v>3.1781182806765E-2</v>
      </c>
    </row>
    <row r="3269" spans="1:17" hidden="1" x14ac:dyDescent="0.3">
      <c r="A3269" t="s">
        <v>6701</v>
      </c>
      <c r="B3269" t="s">
        <v>6702</v>
      </c>
      <c r="C3269" t="str">
        <f>IFERROR(VLOOKUP(Table1[[#This Row],[Ticker]],[1]!Table1[[Symbol]:[Industry]],2,FALSE),"-")</f>
        <v>-</v>
      </c>
      <c r="D3269" t="s">
        <v>140</v>
      </c>
      <c r="E3269">
        <v>54.899446601999998</v>
      </c>
      <c r="F3269">
        <v>43.89</v>
      </c>
      <c r="G3269">
        <v>16.2207207071732</v>
      </c>
      <c r="H3269">
        <v>5.42775895984615</v>
      </c>
      <c r="I3269">
        <v>12.6930900375137</v>
      </c>
      <c r="J3269">
        <v>-2.1679836262983398</v>
      </c>
      <c r="K3269">
        <v>42.447509602790198</v>
      </c>
      <c r="L3269">
        <v>39.672468965363699</v>
      </c>
      <c r="M3269">
        <v>69.721086429894299</v>
      </c>
      <c r="N3269">
        <v>0.33230743910467397</v>
      </c>
      <c r="O3269">
        <v>21.4399635452267</v>
      </c>
      <c r="P3269">
        <v>46.3</v>
      </c>
      <c r="Q3269">
        <v>3.5728563881605002E-2</v>
      </c>
    </row>
    <row r="3270" spans="1:17" hidden="1" x14ac:dyDescent="0.3">
      <c r="A3270" t="s">
        <v>6703</v>
      </c>
      <c r="B3270" t="s">
        <v>6704</v>
      </c>
      <c r="C3270" t="str">
        <f>IFERROR(VLOOKUP(Table1[[#This Row],[Ticker]],[1]!Table1[[Symbol]:[Industry]],2,FALSE),"-")</f>
        <v>-</v>
      </c>
      <c r="D3270" t="s">
        <v>143</v>
      </c>
      <c r="E3270">
        <v>54.6</v>
      </c>
      <c r="F3270">
        <v>260</v>
      </c>
      <c r="G3270">
        <v>-71.530963498642294</v>
      </c>
      <c r="H3270">
        <v>-27.2921257793537</v>
      </c>
      <c r="I3270">
        <v>-46.8179815294394</v>
      </c>
      <c r="J3270">
        <v>-6.5621737347741602</v>
      </c>
      <c r="K3270">
        <v>312.95947423163898</v>
      </c>
      <c r="M3270">
        <v>37.912091059117202</v>
      </c>
      <c r="N3270">
        <v>0.57024793388429695</v>
      </c>
      <c r="O3270">
        <v>92.307692307692307</v>
      </c>
      <c r="P3270">
        <v>4.9656842955187797</v>
      </c>
    </row>
    <row r="3271" spans="1:17" hidden="1" x14ac:dyDescent="0.3">
      <c r="A3271" t="s">
        <v>6705</v>
      </c>
      <c r="B3271" t="s">
        <v>6706</v>
      </c>
      <c r="C3271" t="str">
        <f>IFERROR(VLOOKUP(Table1[[#This Row],[Ticker]],[1]!Table1[[Symbol]:[Industry]],2,FALSE),"-")</f>
        <v>-</v>
      </c>
      <c r="E3271">
        <v>54.554893800000002</v>
      </c>
      <c r="F3271">
        <v>89.49</v>
      </c>
      <c r="G3271">
        <v>621.06162909395005</v>
      </c>
      <c r="H3271">
        <v>-8.0904161652289108</v>
      </c>
      <c r="I3271">
        <v>83.243805458817306</v>
      </c>
      <c r="J3271">
        <v>11.1773834013791</v>
      </c>
      <c r="K3271">
        <v>84.636954635052305</v>
      </c>
      <c r="L3271">
        <v>61.220812293570397</v>
      </c>
      <c r="M3271">
        <v>50.685210387817399</v>
      </c>
      <c r="N3271">
        <v>0.79147586777714496</v>
      </c>
      <c r="O3271">
        <v>10.962118672477301</v>
      </c>
      <c r="P3271">
        <v>686.37961335676596</v>
      </c>
      <c r="Q3271">
        <v>0.223190756086738</v>
      </c>
    </row>
    <row r="3272" spans="1:17" hidden="1" x14ac:dyDescent="0.3">
      <c r="A3272" t="s">
        <v>6707</v>
      </c>
      <c r="B3272" t="s">
        <v>6708</v>
      </c>
      <c r="C3272" t="str">
        <f>IFERROR(VLOOKUP(Table1[[#This Row],[Ticker]],[1]!Table1[[Symbol]:[Industry]],2,FALSE),"-")</f>
        <v>-</v>
      </c>
      <c r="D3272" t="s">
        <v>659</v>
      </c>
      <c r="E3272">
        <v>54.438283679999998</v>
      </c>
      <c r="F3272">
        <v>40.26</v>
      </c>
      <c r="G3272">
        <v>33.840987849404499</v>
      </c>
      <c r="H3272">
        <v>-19.273508276729402</v>
      </c>
      <c r="I3272">
        <v>-14.390943575931599</v>
      </c>
      <c r="J3272">
        <v>-8.0124280707427893</v>
      </c>
      <c r="K3272">
        <v>43.529074477758797</v>
      </c>
      <c r="L3272">
        <v>38.282547882784201</v>
      </c>
      <c r="M3272">
        <v>32.193155673664499</v>
      </c>
      <c r="N3272">
        <v>0.331224618200537</v>
      </c>
      <c r="O3272">
        <v>50.372578241430702</v>
      </c>
      <c r="P3272">
        <v>101.299999999999</v>
      </c>
      <c r="Q3272">
        <v>8.7940670892055997E-2</v>
      </c>
    </row>
    <row r="3273" spans="1:17" hidden="1" x14ac:dyDescent="0.3">
      <c r="A3273" t="s">
        <v>6709</v>
      </c>
      <c r="B3273" t="s">
        <v>6710</v>
      </c>
      <c r="C3273" t="str">
        <f>IFERROR(VLOOKUP(Table1[[#This Row],[Ticker]],[1]!Table1[[Symbol]:[Industry]],2,FALSE),"-")</f>
        <v>-</v>
      </c>
      <c r="D3273" t="s">
        <v>92</v>
      </c>
      <c r="E3273">
        <v>54.413699999999999</v>
      </c>
      <c r="F3273">
        <v>2.75</v>
      </c>
      <c r="G3273">
        <v>-56.493724257581398</v>
      </c>
      <c r="H3273">
        <v>-24.904066077861199</v>
      </c>
      <c r="I3273">
        <v>-34.386017467557203</v>
      </c>
      <c r="J3273">
        <v>-3.1580826361993202</v>
      </c>
      <c r="K3273">
        <v>3.4798788175541802</v>
      </c>
      <c r="L3273">
        <v>3.9901483344409101</v>
      </c>
      <c r="M3273">
        <v>27.223626699870699</v>
      </c>
      <c r="N3273">
        <v>3.3394420293031</v>
      </c>
      <c r="O3273">
        <v>174.54545454545399</v>
      </c>
      <c r="P3273">
        <v>1.8518518518518301</v>
      </c>
      <c r="Q3273">
        <v>-3.1179431028741E-2</v>
      </c>
    </row>
    <row r="3274" spans="1:17" hidden="1" x14ac:dyDescent="0.3">
      <c r="A3274" t="s">
        <v>6711</v>
      </c>
      <c r="B3274" t="s">
        <v>6712</v>
      </c>
      <c r="C3274" t="str">
        <f>IFERROR(VLOOKUP(Table1[[#This Row],[Ticker]],[1]!Table1[[Symbol]:[Industry]],2,FALSE),"-")</f>
        <v>-</v>
      </c>
      <c r="D3274" t="s">
        <v>278</v>
      </c>
      <c r="E3274">
        <v>54.406855299999997</v>
      </c>
      <c r="F3274">
        <v>28.69</v>
      </c>
      <c r="G3274">
        <v>22.8696648082359</v>
      </c>
      <c r="H3274">
        <v>37.9328133547628</v>
      </c>
      <c r="I3274">
        <v>29.703133079120601</v>
      </c>
      <c r="J3274">
        <v>-24.0857918454764</v>
      </c>
      <c r="K3274">
        <v>27.1670533778024</v>
      </c>
      <c r="L3274">
        <v>23.468361971462599</v>
      </c>
      <c r="M3274">
        <v>36.705905802654399</v>
      </c>
      <c r="N3274">
        <v>1.57281866475751</v>
      </c>
      <c r="O3274">
        <v>36.214708957825003</v>
      </c>
    </row>
    <row r="3275" spans="1:17" hidden="1" x14ac:dyDescent="0.3">
      <c r="A3275" t="s">
        <v>6713</v>
      </c>
      <c r="B3275" t="s">
        <v>6714</v>
      </c>
      <c r="C3275" t="str">
        <f>IFERROR(VLOOKUP(Table1[[#This Row],[Ticker]],[1]!Table1[[Symbol]:[Industry]],2,FALSE),"-")</f>
        <v>-</v>
      </c>
      <c r="D3275" t="s">
        <v>347</v>
      </c>
      <c r="E3275">
        <v>54.177209609999998</v>
      </c>
      <c r="F3275">
        <v>32.450000000000003</v>
      </c>
      <c r="G3275">
        <v>47.219423773018001</v>
      </c>
      <c r="H3275">
        <v>-8.3424614933339996</v>
      </c>
      <c r="I3275">
        <v>90.060555542234098</v>
      </c>
      <c r="J3275">
        <v>-10.9636534503849</v>
      </c>
      <c r="K3275">
        <v>35.740579130936297</v>
      </c>
      <c r="L3275">
        <v>32.601461081727997</v>
      </c>
      <c r="M3275">
        <v>39.751454255677999</v>
      </c>
      <c r="N3275">
        <v>1.31762230405049</v>
      </c>
      <c r="O3275">
        <v>89.060092449922905</v>
      </c>
      <c r="P3275">
        <v>115.614617940199</v>
      </c>
      <c r="Q3275">
        <v>0.141812874978096</v>
      </c>
    </row>
    <row r="3276" spans="1:17" hidden="1" x14ac:dyDescent="0.3">
      <c r="A3276" t="s">
        <v>6715</v>
      </c>
      <c r="B3276" t="s">
        <v>6716</v>
      </c>
      <c r="C3276" t="str">
        <f>IFERROR(VLOOKUP(Table1[[#This Row],[Ticker]],[1]!Table1[[Symbol]:[Industry]],2,FALSE),"-")</f>
        <v>-</v>
      </c>
      <c r="D3276" t="s">
        <v>67</v>
      </c>
      <c r="E3276">
        <v>54.167629341999998</v>
      </c>
      <c r="F3276">
        <v>31.93</v>
      </c>
      <c r="G3276">
        <v>320.64146102672299</v>
      </c>
      <c r="H3276">
        <v>5.08918172767555</v>
      </c>
      <c r="I3276">
        <v>74.746119824167593</v>
      </c>
      <c r="J3276">
        <v>-11.718233487486501</v>
      </c>
      <c r="K3276">
        <v>29.972014879397602</v>
      </c>
      <c r="L3276">
        <v>20.761798059064301</v>
      </c>
      <c r="M3276">
        <v>25.121877553016301</v>
      </c>
      <c r="N3276">
        <v>3.4168840324286198</v>
      </c>
      <c r="O3276">
        <v>18.697150015659201</v>
      </c>
      <c r="P3276">
        <v>393.50850077279699</v>
      </c>
      <c r="Q3276">
        <v>6.4161628456231995E-2</v>
      </c>
    </row>
    <row r="3277" spans="1:17" hidden="1" x14ac:dyDescent="0.3">
      <c r="A3277" t="s">
        <v>6717</v>
      </c>
      <c r="B3277" t="s">
        <v>6718</v>
      </c>
      <c r="C3277" t="str">
        <f>IFERROR(VLOOKUP(Table1[[#This Row],[Ticker]],[1]!Table1[[Symbol]:[Industry]],2,FALSE),"-")</f>
        <v>-</v>
      </c>
      <c r="E3277">
        <v>54.149819200000003</v>
      </c>
      <c r="F3277">
        <v>1.03</v>
      </c>
      <c r="G3277">
        <v>38.521946554267601</v>
      </c>
      <c r="H3277">
        <v>3.5169865537177101</v>
      </c>
      <c r="I3277">
        <v>1.7084353060559201</v>
      </c>
      <c r="J3277">
        <v>-4.0727455310602396</v>
      </c>
      <c r="K3277">
        <v>0.99111698598655795</v>
      </c>
      <c r="L3277">
        <v>0.92825227771215002</v>
      </c>
      <c r="M3277">
        <v>50.341529085659403</v>
      </c>
      <c r="N3277">
        <v>1.68354452045573</v>
      </c>
      <c r="O3277">
        <v>49.514563106796103</v>
      </c>
      <c r="P3277">
        <v>71.6666666666666</v>
      </c>
      <c r="Q3277">
        <v>2.0560552857545E-2</v>
      </c>
    </row>
    <row r="3278" spans="1:17" hidden="1" x14ac:dyDescent="0.3">
      <c r="A3278" t="s">
        <v>6719</v>
      </c>
      <c r="B3278" t="s">
        <v>6720</v>
      </c>
      <c r="C3278" t="str">
        <f>IFERROR(VLOOKUP(Table1[[#This Row],[Ticker]],[1]!Table1[[Symbol]:[Industry]],2,FALSE),"-")</f>
        <v>-</v>
      </c>
      <c r="D3278" t="s">
        <v>378</v>
      </c>
      <c r="E3278">
        <v>54.112200000000001</v>
      </c>
      <c r="F3278">
        <v>150</v>
      </c>
      <c r="G3278">
        <v>-8.4471823046249401</v>
      </c>
      <c r="H3278">
        <v>-5.0686480396782203</v>
      </c>
      <c r="I3278">
        <v>-20.962372147360199</v>
      </c>
      <c r="J3278">
        <v>-6.7906251357323004</v>
      </c>
      <c r="K3278">
        <v>151.61080040847</v>
      </c>
      <c r="L3278">
        <v>152.975831701722</v>
      </c>
      <c r="M3278">
        <v>49.984736385640701</v>
      </c>
      <c r="N3278">
        <v>1.6186955979548501</v>
      </c>
      <c r="O3278">
        <v>68.6666666666666</v>
      </c>
      <c r="P3278">
        <v>36.487716105550398</v>
      </c>
      <c r="Q3278">
        <v>7.1962026004652999E-2</v>
      </c>
    </row>
    <row r="3279" spans="1:17" hidden="1" x14ac:dyDescent="0.3">
      <c r="A3279" t="s">
        <v>6721</v>
      </c>
      <c r="B3279" t="s">
        <v>6722</v>
      </c>
      <c r="C3279" t="str">
        <f>IFERROR(VLOOKUP(Table1[[#This Row],[Ticker]],[1]!Table1[[Symbol]:[Industry]],2,FALSE),"-")</f>
        <v>-</v>
      </c>
      <c r="E3279">
        <v>54.058446017999998</v>
      </c>
      <c r="F3279">
        <v>50.07</v>
      </c>
      <c r="G3279">
        <v>28.1228409744392</v>
      </c>
      <c r="H3279">
        <v>-7.1141188844327203</v>
      </c>
      <c r="I3279">
        <v>-10.4474087372403</v>
      </c>
      <c r="J3279">
        <v>-3.74278677590463</v>
      </c>
      <c r="K3279">
        <v>53.092603039091699</v>
      </c>
      <c r="L3279">
        <v>50.9775160928248</v>
      </c>
      <c r="M3279">
        <v>38.777370087949798</v>
      </c>
      <c r="N3279">
        <v>0.79519949689050295</v>
      </c>
      <c r="O3279">
        <v>41.162372678250399</v>
      </c>
      <c r="P3279">
        <v>66.014588859416406</v>
      </c>
      <c r="Q3279">
        <v>0.136380251342095</v>
      </c>
    </row>
    <row r="3280" spans="1:17" hidden="1" x14ac:dyDescent="0.3">
      <c r="A3280" t="s">
        <v>6723</v>
      </c>
      <c r="B3280" t="s">
        <v>6724</v>
      </c>
      <c r="C3280" t="str">
        <f>IFERROR(VLOOKUP(Table1[[#This Row],[Ticker]],[1]!Table1[[Symbol]:[Industry]],2,FALSE),"-")</f>
        <v>-</v>
      </c>
      <c r="D3280" t="s">
        <v>542</v>
      </c>
      <c r="E3280">
        <v>54.014167872000002</v>
      </c>
      <c r="F3280">
        <v>58.59</v>
      </c>
      <c r="G3280">
        <v>-12.123824775097299</v>
      </c>
      <c r="H3280">
        <v>-6.9707327445278997</v>
      </c>
      <c r="I3280">
        <v>-31.603791131061001</v>
      </c>
      <c r="J3280">
        <v>-4.0711555795537704</v>
      </c>
      <c r="K3280">
        <v>57.244269253968099</v>
      </c>
      <c r="L3280">
        <v>58.146026334284898</v>
      </c>
      <c r="M3280">
        <v>46.130495765034603</v>
      </c>
      <c r="N3280">
        <v>0.85526107021383402</v>
      </c>
      <c r="O3280">
        <v>51.732377538829098</v>
      </c>
      <c r="P3280">
        <v>25.729613733905499</v>
      </c>
      <c r="Q3280">
        <v>-1.8867970840266E-2</v>
      </c>
    </row>
    <row r="3281" spans="1:17" hidden="1" x14ac:dyDescent="0.3">
      <c r="A3281" t="s">
        <v>6725</v>
      </c>
      <c r="B3281" t="s">
        <v>6726</v>
      </c>
      <c r="C3281" t="str">
        <f>IFERROR(VLOOKUP(Table1[[#This Row],[Ticker]],[1]!Table1[[Symbol]:[Industry]],2,FALSE),"-")</f>
        <v>-</v>
      </c>
      <c r="D3281" t="s">
        <v>67</v>
      </c>
      <c r="E3281">
        <v>53.890658924999997</v>
      </c>
      <c r="F3281">
        <v>52.61</v>
      </c>
      <c r="G3281">
        <v>-64.837568689339506</v>
      </c>
      <c r="H3281">
        <v>-4.7018973588757396</v>
      </c>
      <c r="I3281">
        <v>-27.267013877869399</v>
      </c>
      <c r="J3281">
        <v>-3.0407108990256102</v>
      </c>
      <c r="K3281">
        <v>56.668982123378299</v>
      </c>
      <c r="L3281">
        <v>63.198687483643198</v>
      </c>
      <c r="M3281">
        <v>38.3646611854574</v>
      </c>
      <c r="N3281">
        <v>0.974327751163101</v>
      </c>
      <c r="O3281">
        <v>89.127542292339797</v>
      </c>
      <c r="P3281">
        <v>7.3673469387754897</v>
      </c>
      <c r="Q3281">
        <v>7.8554014916239999E-3</v>
      </c>
    </row>
    <row r="3282" spans="1:17" hidden="1" x14ac:dyDescent="0.3">
      <c r="A3282" t="s">
        <v>6727</v>
      </c>
      <c r="B3282" t="s">
        <v>6728</v>
      </c>
      <c r="C3282" t="str">
        <f>IFERROR(VLOOKUP(Table1[[#This Row],[Ticker]],[1]!Table1[[Symbol]:[Industry]],2,FALSE),"-")</f>
        <v>-</v>
      </c>
      <c r="D3282" t="s">
        <v>613</v>
      </c>
      <c r="E3282">
        <v>53.860831470000001</v>
      </c>
      <c r="F3282">
        <v>31.41</v>
      </c>
      <c r="G3282">
        <v>25.918309630242401</v>
      </c>
      <c r="H3282">
        <v>-8.1398133814051601</v>
      </c>
      <c r="I3282">
        <v>14.642569630543701</v>
      </c>
      <c r="J3282">
        <v>-3.8894233759071</v>
      </c>
      <c r="K3282">
        <v>31.393206452387702</v>
      </c>
      <c r="L3282">
        <v>28.441556446998199</v>
      </c>
      <c r="M3282">
        <v>48.034290213708601</v>
      </c>
      <c r="N3282">
        <v>0.38709644134924098</v>
      </c>
      <c r="O3282">
        <v>23.527539000318299</v>
      </c>
      <c r="P3282">
        <v>69.783783783783704</v>
      </c>
      <c r="Q3282">
        <v>5.5203247024426E-2</v>
      </c>
    </row>
    <row r="3283" spans="1:17" hidden="1" x14ac:dyDescent="0.3">
      <c r="A3283" t="s">
        <v>6729</v>
      </c>
      <c r="B3283" t="s">
        <v>6730</v>
      </c>
      <c r="C3283" t="str">
        <f>IFERROR(VLOOKUP(Table1[[#This Row],[Ticker]],[1]!Table1[[Symbol]:[Industry]],2,FALSE),"-")</f>
        <v>-</v>
      </c>
      <c r="E3283">
        <v>53.819633250000003</v>
      </c>
      <c r="F3283">
        <v>54.75</v>
      </c>
      <c r="G3283">
        <v>62.888948256909501</v>
      </c>
      <c r="H3283">
        <v>16.601059737609301</v>
      </c>
      <c r="I3283">
        <v>37.365825672614299</v>
      </c>
      <c r="J3283">
        <v>13.5665924944295</v>
      </c>
      <c r="K3283">
        <v>36.032660713380302</v>
      </c>
      <c r="L3283">
        <v>23.888009958683298</v>
      </c>
      <c r="M3283">
        <v>99.9999999999973</v>
      </c>
      <c r="N3283">
        <v>1.1962451983820701</v>
      </c>
      <c r="O3283">
        <v>0</v>
      </c>
      <c r="P3283">
        <v>144.31057563587601</v>
      </c>
      <c r="Q3283">
        <v>0.237296795184047</v>
      </c>
    </row>
    <row r="3284" spans="1:17" hidden="1" x14ac:dyDescent="0.3">
      <c r="A3284" t="s">
        <v>6731</v>
      </c>
      <c r="B3284" t="s">
        <v>6732</v>
      </c>
      <c r="C3284" t="str">
        <f>IFERROR(VLOOKUP(Table1[[#This Row],[Ticker]],[1]!Table1[[Symbol]:[Industry]],2,FALSE),"-")</f>
        <v>-</v>
      </c>
      <c r="E3284">
        <v>53.818495259999999</v>
      </c>
      <c r="F3284">
        <v>162.19999999999999</v>
      </c>
      <c r="G3284">
        <v>71.247459523683006</v>
      </c>
      <c r="H3284">
        <v>18.9127278152685</v>
      </c>
      <c r="I3284">
        <v>42.052383050493503</v>
      </c>
      <c r="J3284">
        <v>22.601247142932401</v>
      </c>
      <c r="K3284">
        <v>121.18296238355499</v>
      </c>
      <c r="L3284">
        <v>94.994161319722096</v>
      </c>
      <c r="M3284">
        <v>82.398367242207698</v>
      </c>
      <c r="N3284">
        <v>1.22299651567944</v>
      </c>
      <c r="O3284">
        <v>9.4327990135634998</v>
      </c>
      <c r="P3284">
        <v>141.01040118870699</v>
      </c>
      <c r="Q3284">
        <v>0.16631459369186499</v>
      </c>
    </row>
    <row r="3285" spans="1:17" hidden="1" x14ac:dyDescent="0.3">
      <c r="A3285" t="s">
        <v>6733</v>
      </c>
      <c r="B3285" t="s">
        <v>6734</v>
      </c>
      <c r="C3285" t="str">
        <f>IFERROR(VLOOKUP(Table1[[#This Row],[Ticker]],[1]!Table1[[Symbol]:[Industry]],2,FALSE),"-")</f>
        <v>-</v>
      </c>
      <c r="D3285" t="s">
        <v>705</v>
      </c>
      <c r="E3285">
        <v>53.792091599999999</v>
      </c>
      <c r="F3285">
        <v>889.47</v>
      </c>
      <c r="G3285">
        <v>-0.71810779974616701</v>
      </c>
      <c r="H3285">
        <v>0.23912918841095501</v>
      </c>
      <c r="I3285">
        <v>-0.19104539074535501</v>
      </c>
      <c r="J3285">
        <v>-0.39591292674851702</v>
      </c>
      <c r="K3285">
        <v>847.03954598044902</v>
      </c>
      <c r="L3285">
        <v>798.59481911286105</v>
      </c>
      <c r="M3285">
        <v>58.819350865168801</v>
      </c>
      <c r="N3285">
        <v>0.51008731330214396</v>
      </c>
      <c r="O3285">
        <v>6.6927496149392196</v>
      </c>
      <c r="P3285">
        <v>26.706933147195802</v>
      </c>
      <c r="Q3285">
        <v>1.3226938830403E-2</v>
      </c>
    </row>
    <row r="3286" spans="1:17" hidden="1" x14ac:dyDescent="0.3">
      <c r="A3286" t="s">
        <v>6735</v>
      </c>
      <c r="B3286" t="s">
        <v>6736</v>
      </c>
      <c r="C3286" t="str">
        <f>IFERROR(VLOOKUP(Table1[[#This Row],[Ticker]],[1]!Table1[[Symbol]:[Industry]],2,FALSE),"-")</f>
        <v>-</v>
      </c>
      <c r="D3286" t="s">
        <v>381</v>
      </c>
      <c r="E3286">
        <v>53.780999999999999</v>
      </c>
      <c r="F3286">
        <v>29.55</v>
      </c>
      <c r="G3286">
        <v>129.73052596753001</v>
      </c>
      <c r="H3286">
        <v>-9.8027147265098904</v>
      </c>
      <c r="I3286">
        <v>53.918580233592103</v>
      </c>
      <c r="J3286">
        <v>3.61931438196922</v>
      </c>
      <c r="K3286">
        <v>28.5316816797048</v>
      </c>
      <c r="L3286">
        <v>24.350078423092501</v>
      </c>
      <c r="M3286">
        <v>69.089738521175306</v>
      </c>
      <c r="N3286">
        <v>0.47056435564753601</v>
      </c>
      <c r="O3286">
        <v>31.945854483925501</v>
      </c>
      <c r="P3286">
        <v>168.880800727934</v>
      </c>
      <c r="Q3286">
        <v>8.1126290276751001E-2</v>
      </c>
    </row>
    <row r="3287" spans="1:17" hidden="1" x14ac:dyDescent="0.3">
      <c r="A3287" t="s">
        <v>6737</v>
      </c>
      <c r="B3287" t="s">
        <v>6738</v>
      </c>
      <c r="C3287" t="str">
        <f>IFERROR(VLOOKUP(Table1[[#This Row],[Ticker]],[1]!Table1[[Symbol]:[Industry]],2,FALSE),"-")</f>
        <v>-</v>
      </c>
      <c r="D3287" t="s">
        <v>480</v>
      </c>
      <c r="E3287">
        <v>53.761074000000001</v>
      </c>
      <c r="F3287">
        <v>127.35</v>
      </c>
      <c r="G3287">
        <v>119.054924772877</v>
      </c>
      <c r="H3287">
        <v>-7.5788845723205398</v>
      </c>
      <c r="I3287">
        <v>162.74226726467401</v>
      </c>
      <c r="K3287">
        <v>72.929201290160904</v>
      </c>
      <c r="M3287">
        <v>99.999999999087606</v>
      </c>
      <c r="N3287">
        <v>2.0357142857142798</v>
      </c>
      <c r="O3287">
        <v>2.7483313702394798</v>
      </c>
      <c r="P3287">
        <v>240.96385542168599</v>
      </c>
    </row>
    <row r="3288" spans="1:17" hidden="1" x14ac:dyDescent="0.3">
      <c r="A3288" t="s">
        <v>6739</v>
      </c>
      <c r="B3288" t="s">
        <v>6740</v>
      </c>
      <c r="C3288" t="str">
        <f>IFERROR(VLOOKUP(Table1[[#This Row],[Ticker]],[1]!Table1[[Symbol]:[Industry]],2,FALSE),"-")</f>
        <v>-</v>
      </c>
      <c r="E3288">
        <v>53.739269999999998</v>
      </c>
      <c r="F3288">
        <v>59.91</v>
      </c>
      <c r="G3288">
        <v>-48.271185701659398</v>
      </c>
      <c r="H3288">
        <v>2.0783900624896301</v>
      </c>
      <c r="I3288">
        <v>-26.970354990205401</v>
      </c>
      <c r="J3288">
        <v>-0.53465029296501498</v>
      </c>
      <c r="K3288">
        <v>61.948558171075597</v>
      </c>
      <c r="L3288">
        <v>70.5931709544586</v>
      </c>
      <c r="M3288">
        <v>50.704974002554799</v>
      </c>
      <c r="N3288">
        <v>1.00017551941713</v>
      </c>
      <c r="O3288">
        <v>65.798698047070602</v>
      </c>
      <c r="P3288">
        <v>28.700322234156801</v>
      </c>
      <c r="Q3288">
        <v>0.105845084550427</v>
      </c>
    </row>
    <row r="3289" spans="1:17" hidden="1" x14ac:dyDescent="0.3">
      <c r="A3289" t="s">
        <v>6741</v>
      </c>
      <c r="B3289" t="s">
        <v>6742</v>
      </c>
      <c r="C3289" t="str">
        <f>IFERROR(VLOOKUP(Table1[[#This Row],[Ticker]],[1]!Table1[[Symbol]:[Industry]],2,FALSE),"-")</f>
        <v>-</v>
      </c>
      <c r="D3289" t="s">
        <v>324</v>
      </c>
      <c r="E3289">
        <v>53.737102944</v>
      </c>
      <c r="F3289">
        <v>31.92</v>
      </c>
      <c r="G3289">
        <v>14.9946879050578</v>
      </c>
      <c r="H3289">
        <v>-15.0566319585824</v>
      </c>
      <c r="I3289">
        <v>-9.2354282052264001</v>
      </c>
      <c r="J3289">
        <v>-8.1476643229601695</v>
      </c>
      <c r="K3289">
        <v>34.983463829586299</v>
      </c>
      <c r="L3289">
        <v>32.653217245683003</v>
      </c>
      <c r="M3289">
        <v>25.370526189249102</v>
      </c>
      <c r="N3289">
        <v>0.15186812525533799</v>
      </c>
      <c r="O3289">
        <v>51.629072681704201</v>
      </c>
      <c r="P3289">
        <v>58.4119106699752</v>
      </c>
      <c r="Q3289">
        <v>5.5076511441121002E-2</v>
      </c>
    </row>
    <row r="3290" spans="1:17" hidden="1" x14ac:dyDescent="0.3">
      <c r="A3290" t="s">
        <v>6743</v>
      </c>
      <c r="B3290" t="s">
        <v>6744</v>
      </c>
      <c r="C3290" t="str">
        <f>IFERROR(VLOOKUP(Table1[[#This Row],[Ticker]],[1]!Table1[[Symbol]:[Industry]],2,FALSE),"-")</f>
        <v>-</v>
      </c>
      <c r="D3290" t="s">
        <v>391</v>
      </c>
      <c r="E3290">
        <v>53.46</v>
      </c>
      <c r="F3290">
        <v>5.94</v>
      </c>
      <c r="G3290">
        <v>52.358244125505003</v>
      </c>
      <c r="H3290">
        <v>35.343611940714602</v>
      </c>
      <c r="I3290">
        <v>86.875807372235201</v>
      </c>
      <c r="J3290">
        <v>-9.6245719817630793</v>
      </c>
      <c r="K3290">
        <v>4.7102646034666602</v>
      </c>
      <c r="L3290">
        <v>3.7555399205047801</v>
      </c>
      <c r="M3290">
        <v>64.880686997944096</v>
      </c>
      <c r="N3290">
        <v>3.86990854348302</v>
      </c>
      <c r="O3290">
        <v>9.8765432098765196</v>
      </c>
      <c r="P3290">
        <v>154.57142857142799</v>
      </c>
      <c r="Q3290">
        <v>9.2721944704708001E-2</v>
      </c>
    </row>
    <row r="3291" spans="1:17" hidden="1" x14ac:dyDescent="0.3">
      <c r="A3291" t="s">
        <v>6745</v>
      </c>
      <c r="B3291" t="s">
        <v>6746</v>
      </c>
      <c r="C3291" t="str">
        <f>IFERROR(VLOOKUP(Table1[[#This Row],[Ticker]],[1]!Table1[[Symbol]:[Industry]],2,FALSE),"-")</f>
        <v>-</v>
      </c>
      <c r="D3291" t="s">
        <v>197</v>
      </c>
      <c r="E3291">
        <v>53.442683559999999</v>
      </c>
      <c r="F3291">
        <v>36.82</v>
      </c>
      <c r="G3291">
        <v>31.7400879237418</v>
      </c>
      <c r="H3291">
        <v>-4.2196970660900899</v>
      </c>
      <c r="I3291">
        <v>33.131975872221403</v>
      </c>
      <c r="J3291">
        <v>-1.9499999750721899</v>
      </c>
      <c r="K3291">
        <v>36.8414996014438</v>
      </c>
      <c r="L3291">
        <v>31.643008972731799</v>
      </c>
      <c r="M3291">
        <v>52.4991660640448</v>
      </c>
      <c r="N3291">
        <v>1.0957935439045801</v>
      </c>
      <c r="O3291">
        <v>26.181423139597999</v>
      </c>
      <c r="P3291">
        <v>111.609195402298</v>
      </c>
      <c r="Q3291">
        <v>9.0062754898910996E-2</v>
      </c>
    </row>
    <row r="3292" spans="1:17" hidden="1" x14ac:dyDescent="0.3">
      <c r="A3292" t="s">
        <v>6747</v>
      </c>
      <c r="B3292" t="s">
        <v>6748</v>
      </c>
      <c r="C3292" t="str">
        <f>IFERROR(VLOOKUP(Table1[[#This Row],[Ticker]],[1]!Table1[[Symbol]:[Industry]],2,FALSE),"-")</f>
        <v>-</v>
      </c>
      <c r="D3292" t="s">
        <v>324</v>
      </c>
      <c r="E3292">
        <v>53.380235999999996</v>
      </c>
      <c r="F3292">
        <v>109.2</v>
      </c>
      <c r="G3292">
        <v>21.610831135689502</v>
      </c>
      <c r="H3292">
        <v>-17.122715595546101</v>
      </c>
      <c r="I3292">
        <v>-26.921111995836799</v>
      </c>
      <c r="J3292">
        <v>1.8320163737016499</v>
      </c>
      <c r="K3292">
        <v>111.270938641266</v>
      </c>
      <c r="L3292">
        <v>110.30087911746401</v>
      </c>
      <c r="M3292">
        <v>62.149152386454602</v>
      </c>
      <c r="N3292">
        <v>0.61194032627094896</v>
      </c>
      <c r="O3292">
        <v>65.750915750915695</v>
      </c>
      <c r="P3292">
        <v>56</v>
      </c>
      <c r="Q3292">
        <v>5.6495283862892001E-2</v>
      </c>
    </row>
    <row r="3293" spans="1:17" hidden="1" x14ac:dyDescent="0.3">
      <c r="A3293" t="s">
        <v>6749</v>
      </c>
      <c r="B3293" t="s">
        <v>6750</v>
      </c>
      <c r="C3293" t="str">
        <f>IFERROR(VLOOKUP(Table1[[#This Row],[Ticker]],[1]!Table1[[Symbol]:[Industry]],2,FALSE),"-")</f>
        <v>-</v>
      </c>
      <c r="D3293" t="s">
        <v>391</v>
      </c>
      <c r="E3293">
        <v>53.136323695000002</v>
      </c>
      <c r="F3293">
        <v>0.91</v>
      </c>
      <c r="G3293">
        <v>-41.510689553134704</v>
      </c>
      <c r="H3293">
        <v>-7.3137046320780899</v>
      </c>
      <c r="I3293">
        <v>-0.60953221620702702</v>
      </c>
      <c r="J3293">
        <v>-0.91798362629834196</v>
      </c>
      <c r="K3293">
        <v>0.81413838789856396</v>
      </c>
      <c r="L3293">
        <v>0.84676506523970996</v>
      </c>
      <c r="M3293">
        <v>84.494267180378699</v>
      </c>
      <c r="N3293">
        <v>1.65586847731762</v>
      </c>
      <c r="O3293">
        <v>48.351648351648301</v>
      </c>
      <c r="P3293">
        <v>37.878787878787797</v>
      </c>
      <c r="Q3293">
        <v>0.11113293569259999</v>
      </c>
    </row>
    <row r="3294" spans="1:17" hidden="1" x14ac:dyDescent="0.3">
      <c r="A3294" t="s">
        <v>6751</v>
      </c>
      <c r="B3294" t="s">
        <v>6752</v>
      </c>
      <c r="C3294" t="str">
        <f>IFERROR(VLOOKUP(Table1[[#This Row],[Ticker]],[1]!Table1[[Symbol]:[Industry]],2,FALSE),"-")</f>
        <v>-</v>
      </c>
      <c r="D3294" t="s">
        <v>119</v>
      </c>
      <c r="E3294">
        <v>53.097964040000001</v>
      </c>
      <c r="F3294">
        <v>2.2000000000000002</v>
      </c>
      <c r="G3294">
        <v>-5.5931859894901201</v>
      </c>
      <c r="H3294">
        <v>-1.87035303188851</v>
      </c>
      <c r="I3294">
        <v>-12.2495918825592</v>
      </c>
      <c r="J3294">
        <v>1.0670674632677399</v>
      </c>
      <c r="K3294">
        <v>2.80531640952095</v>
      </c>
      <c r="L3294">
        <v>2.8492677430408602</v>
      </c>
      <c r="M3294">
        <v>15.3874106226971</v>
      </c>
      <c r="N3294">
        <v>1</v>
      </c>
      <c r="Q3294">
        <v>-0.13535727796024799</v>
      </c>
    </row>
    <row r="3295" spans="1:17" hidden="1" x14ac:dyDescent="0.3">
      <c r="A3295" t="s">
        <v>6753</v>
      </c>
      <c r="B3295" t="s">
        <v>6754</v>
      </c>
      <c r="C3295" t="str">
        <f>IFERROR(VLOOKUP(Table1[[#This Row],[Ticker]],[1]!Table1[[Symbol]:[Industry]],2,FALSE),"-")</f>
        <v>-</v>
      </c>
      <c r="D3295" t="s">
        <v>480</v>
      </c>
      <c r="E3295">
        <v>52.996580000000002</v>
      </c>
      <c r="F3295">
        <v>120.25</v>
      </c>
      <c r="G3295">
        <v>72.531985448412499</v>
      </c>
      <c r="H3295">
        <v>-4.9040660778612297</v>
      </c>
      <c r="I3295">
        <v>-23.4876246726127</v>
      </c>
      <c r="J3295">
        <v>-2.1679836262983398</v>
      </c>
      <c r="K3295">
        <v>101.614352436579</v>
      </c>
      <c r="L3295">
        <v>65.979273510552801</v>
      </c>
      <c r="M3295">
        <v>99.464893626018295</v>
      </c>
      <c r="N3295">
        <v>0.33333333333333298</v>
      </c>
      <c r="O3295">
        <v>15.2598752598752</v>
      </c>
      <c r="P3295">
        <v>99.089403973509903</v>
      </c>
    </row>
    <row r="3296" spans="1:17" hidden="1" x14ac:dyDescent="0.3">
      <c r="A3296" t="s">
        <v>6755</v>
      </c>
      <c r="B3296" t="s">
        <v>6756</v>
      </c>
      <c r="C3296" t="str">
        <f>IFERROR(VLOOKUP(Table1[[#This Row],[Ticker]],[1]!Table1[[Symbol]:[Industry]],2,FALSE),"-")</f>
        <v>-</v>
      </c>
      <c r="D3296" t="s">
        <v>197</v>
      </c>
      <c r="E3296">
        <v>52.894299214999997</v>
      </c>
      <c r="F3296">
        <v>88</v>
      </c>
      <c r="G3296">
        <v>-25.524123461951501</v>
      </c>
      <c r="H3296">
        <v>-14.5549901025019</v>
      </c>
      <c r="I3296">
        <v>-40.956747850397299</v>
      </c>
      <c r="K3296">
        <v>101.044616469929</v>
      </c>
      <c r="L3296">
        <v>65.477697596545994</v>
      </c>
      <c r="M3296">
        <v>35.154662891003902</v>
      </c>
      <c r="N3296">
        <v>0.65517241379310298</v>
      </c>
      <c r="O3296">
        <v>60.454545454545404</v>
      </c>
      <c r="P3296">
        <v>5.8965102286401896</v>
      </c>
    </row>
    <row r="3297" spans="1:17" hidden="1" x14ac:dyDescent="0.3">
      <c r="A3297" t="s">
        <v>6757</v>
      </c>
      <c r="B3297" t="s">
        <v>6758</v>
      </c>
      <c r="C3297" t="str">
        <f>IFERROR(VLOOKUP(Table1[[#This Row],[Ticker]],[1]!Table1[[Symbol]:[Industry]],2,FALSE),"-")</f>
        <v>-</v>
      </c>
      <c r="D3297" t="s">
        <v>1489</v>
      </c>
      <c r="E3297">
        <v>52.884125099999999</v>
      </c>
      <c r="F3297">
        <v>10.050000000000001</v>
      </c>
      <c r="G3297">
        <v>-90.406339388406707</v>
      </c>
      <c r="H3297">
        <v>-5.0997607941039096</v>
      </c>
      <c r="I3297">
        <v>-38.205075680386301</v>
      </c>
      <c r="J3297">
        <v>-9.4407108990256194</v>
      </c>
      <c r="K3297">
        <v>10.625756491787101</v>
      </c>
      <c r="L3297">
        <v>15.5757348572512</v>
      </c>
      <c r="M3297">
        <v>44.719947000776401</v>
      </c>
      <c r="N3297">
        <v>3.0669614484875498</v>
      </c>
      <c r="O3297">
        <v>193.53233830845701</v>
      </c>
      <c r="P3297">
        <v>12.290502793296101</v>
      </c>
      <c r="Q3297">
        <v>0.21520443789652299</v>
      </c>
    </row>
    <row r="3298" spans="1:17" hidden="1" x14ac:dyDescent="0.3">
      <c r="A3298" t="s">
        <v>6759</v>
      </c>
      <c r="B3298" t="s">
        <v>6760</v>
      </c>
      <c r="C3298" t="str">
        <f>IFERROR(VLOOKUP(Table1[[#This Row],[Ticker]],[1]!Table1[[Symbol]:[Industry]],2,FALSE),"-")</f>
        <v>-</v>
      </c>
      <c r="D3298" t="s">
        <v>46</v>
      </c>
      <c r="E3298">
        <v>52.874699999999997</v>
      </c>
      <c r="F3298">
        <v>72.680000000000007</v>
      </c>
      <c r="G3298">
        <v>1.2184010025726799</v>
      </c>
      <c r="H3298">
        <v>-8.44041185389265</v>
      </c>
      <c r="I3298">
        <v>-10.659157959520099</v>
      </c>
      <c r="J3298">
        <v>-7.1357255617822002</v>
      </c>
      <c r="K3298">
        <v>78.671778461328799</v>
      </c>
      <c r="L3298">
        <v>77.279289413887298</v>
      </c>
      <c r="M3298">
        <v>42.708382615024</v>
      </c>
      <c r="N3298">
        <v>0.65384986324490002</v>
      </c>
      <c r="O3298">
        <v>52.724270776004303</v>
      </c>
      <c r="P3298">
        <v>59.385964912280699</v>
      </c>
      <c r="Q3298">
        <v>6.3853256631305005E-2</v>
      </c>
    </row>
    <row r="3299" spans="1:17" hidden="1" x14ac:dyDescent="0.3">
      <c r="A3299" t="s">
        <v>6761</v>
      </c>
      <c r="B3299" t="s">
        <v>6762</v>
      </c>
      <c r="C3299" t="str">
        <f>IFERROR(VLOOKUP(Table1[[#This Row],[Ticker]],[1]!Table1[[Symbol]:[Industry]],2,FALSE),"-")</f>
        <v>-</v>
      </c>
      <c r="D3299" t="s">
        <v>613</v>
      </c>
      <c r="E3299">
        <v>52.857298889999903</v>
      </c>
      <c r="F3299">
        <v>15.18</v>
      </c>
      <c r="G3299">
        <v>-44.724534428062299</v>
      </c>
      <c r="H3299">
        <v>-0.93146333813520998</v>
      </c>
      <c r="I3299">
        <v>-44.248086433074498</v>
      </c>
      <c r="J3299">
        <v>-2.1679836262983398</v>
      </c>
      <c r="K3299">
        <v>18.227169713610301</v>
      </c>
      <c r="L3299">
        <v>21.214418712371199</v>
      </c>
      <c r="M3299">
        <v>52.496343180995702</v>
      </c>
      <c r="N3299">
        <v>1.2510561925988299</v>
      </c>
      <c r="O3299">
        <v>116.073781291172</v>
      </c>
      <c r="P3299">
        <v>32.5764192139738</v>
      </c>
      <c r="Q3299">
        <v>-2.4677187634137999E-2</v>
      </c>
    </row>
    <row r="3300" spans="1:17" hidden="1" x14ac:dyDescent="0.3">
      <c r="A3300" t="s">
        <v>6763</v>
      </c>
      <c r="B3300" t="s">
        <v>6764</v>
      </c>
      <c r="C3300" t="str">
        <f>IFERROR(VLOOKUP(Table1[[#This Row],[Ticker]],[1]!Table1[[Symbol]:[Industry]],2,FALSE),"-")</f>
        <v>-</v>
      </c>
      <c r="E3300">
        <v>52.8</v>
      </c>
      <c r="F3300">
        <v>0.96</v>
      </c>
      <c r="G3300">
        <v>61.677875592549597</v>
      </c>
      <c r="H3300">
        <v>-20.082637506432601</v>
      </c>
      <c r="I3300">
        <v>28.882348349534102</v>
      </c>
      <c r="J3300">
        <v>3.3875719292572</v>
      </c>
      <c r="K3300">
        <v>0.940818809592049</v>
      </c>
      <c r="L3300">
        <v>0.82067693001276598</v>
      </c>
      <c r="M3300">
        <v>62.094925296415603</v>
      </c>
      <c r="N3300">
        <v>1.14261151716502</v>
      </c>
      <c r="O3300">
        <v>43.75</v>
      </c>
      <c r="P3300">
        <v>113.333333333333</v>
      </c>
      <c r="Q3300">
        <v>0.111847110248685</v>
      </c>
    </row>
    <row r="3301" spans="1:17" hidden="1" x14ac:dyDescent="0.3">
      <c r="A3301" t="s">
        <v>6765</v>
      </c>
      <c r="B3301" t="s">
        <v>6766</v>
      </c>
      <c r="C3301" t="str">
        <f>IFERROR(VLOOKUP(Table1[[#This Row],[Ticker]],[1]!Table1[[Symbol]:[Industry]],2,FALSE),"-")</f>
        <v>-</v>
      </c>
      <c r="D3301" t="s">
        <v>414</v>
      </c>
      <c r="E3301">
        <v>52.766604999999998</v>
      </c>
      <c r="F3301">
        <v>44.51</v>
      </c>
      <c r="G3301">
        <v>-41.307080230104098</v>
      </c>
      <c r="H3301">
        <v>-12.379324026903101</v>
      </c>
      <c r="I3301">
        <v>-7.9732702566039304</v>
      </c>
      <c r="J3301">
        <v>-5.5965550548697696</v>
      </c>
      <c r="K3301">
        <v>43.692167938553297</v>
      </c>
      <c r="L3301">
        <v>42.349592069552699</v>
      </c>
      <c r="M3301">
        <v>45.754928658875102</v>
      </c>
      <c r="N3301">
        <v>1.0414391627183901</v>
      </c>
      <c r="O3301">
        <v>19.051898449786499</v>
      </c>
      <c r="P3301">
        <v>38.2298136645962</v>
      </c>
      <c r="Q3301">
        <v>0.12840343691561701</v>
      </c>
    </row>
    <row r="3302" spans="1:17" hidden="1" x14ac:dyDescent="0.3">
      <c r="A3302" t="s">
        <v>6767</v>
      </c>
      <c r="B3302" t="s">
        <v>6768</v>
      </c>
      <c r="C3302" t="str">
        <f>IFERROR(VLOOKUP(Table1[[#This Row],[Ticker]],[1]!Table1[[Symbol]:[Industry]],2,FALSE),"-")</f>
        <v>-</v>
      </c>
      <c r="D3302" t="s">
        <v>855</v>
      </c>
      <c r="E3302">
        <v>52.71795375</v>
      </c>
      <c r="F3302">
        <v>94.71</v>
      </c>
      <c r="G3302">
        <v>-2.1027536105113098</v>
      </c>
      <c r="H3302">
        <v>10.9048891460193</v>
      </c>
      <c r="I3302">
        <v>-3.83235609599586</v>
      </c>
      <c r="J3302">
        <v>5.5986830403683099</v>
      </c>
      <c r="K3302">
        <v>88.683002590824003</v>
      </c>
      <c r="L3302">
        <v>85.202778192885205</v>
      </c>
      <c r="M3302">
        <v>59.812870310286101</v>
      </c>
      <c r="N3302">
        <v>0.76472725168521405</v>
      </c>
      <c r="O3302">
        <v>10.970330482525601</v>
      </c>
      <c r="P3302">
        <v>37.161477190441701</v>
      </c>
      <c r="Q3302">
        <v>7.7599149390286004E-2</v>
      </c>
    </row>
    <row r="3303" spans="1:17" hidden="1" x14ac:dyDescent="0.3">
      <c r="A3303" t="s">
        <v>6769</v>
      </c>
      <c r="B3303" t="s">
        <v>6770</v>
      </c>
      <c r="C3303" t="str">
        <f>IFERROR(VLOOKUP(Table1[[#This Row],[Ticker]],[1]!Table1[[Symbol]:[Industry]],2,FALSE),"-")</f>
        <v>-</v>
      </c>
      <c r="D3303" t="s">
        <v>218</v>
      </c>
      <c r="E3303">
        <v>52.669730049999998</v>
      </c>
      <c r="F3303">
        <v>75.95</v>
      </c>
      <c r="G3303">
        <v>114.553692586013</v>
      </c>
      <c r="H3303">
        <v>15.5024379871794</v>
      </c>
      <c r="I3303">
        <v>-23.695379880367899</v>
      </c>
      <c r="J3303">
        <v>10.5413010007944</v>
      </c>
      <c r="K3303">
        <v>65.488481494235302</v>
      </c>
      <c r="L3303">
        <v>63.953070340212101</v>
      </c>
      <c r="M3303">
        <v>79.138142609476503</v>
      </c>
      <c r="N3303">
        <v>1.3956521739130401</v>
      </c>
      <c r="O3303">
        <v>55.365371955233698</v>
      </c>
      <c r="P3303">
        <v>170.76648841354699</v>
      </c>
    </row>
    <row r="3304" spans="1:17" hidden="1" x14ac:dyDescent="0.3">
      <c r="A3304" t="s">
        <v>6771</v>
      </c>
      <c r="B3304" t="s">
        <v>6772</v>
      </c>
      <c r="C3304" t="str">
        <f>IFERROR(VLOOKUP(Table1[[#This Row],[Ticker]],[1]!Table1[[Symbol]:[Industry]],2,FALSE),"-")</f>
        <v>-</v>
      </c>
      <c r="E3304">
        <v>52.66872</v>
      </c>
      <c r="F3304">
        <v>43.03</v>
      </c>
      <c r="G3304">
        <v>-46.798382380519001</v>
      </c>
      <c r="H3304">
        <v>-20.272406143258401</v>
      </c>
      <c r="I3304">
        <v>-26.2871108233184</v>
      </c>
      <c r="J3304">
        <v>-3.3137935566510599</v>
      </c>
      <c r="K3304">
        <v>45.870521722098196</v>
      </c>
      <c r="L3304">
        <v>50.0912444713395</v>
      </c>
      <c r="M3304">
        <v>41.8276820321014</v>
      </c>
      <c r="N3304">
        <v>0.40056285178236301</v>
      </c>
      <c r="O3304">
        <v>78.828724145944605</v>
      </c>
      <c r="P3304">
        <v>5.5950920245398699</v>
      </c>
    </row>
    <row r="3305" spans="1:17" hidden="1" x14ac:dyDescent="0.3">
      <c r="A3305" t="s">
        <v>6773</v>
      </c>
      <c r="B3305" t="s">
        <v>6774</v>
      </c>
      <c r="C3305" t="str">
        <f>IFERROR(VLOOKUP(Table1[[#This Row],[Ticker]],[1]!Table1[[Symbol]:[Industry]],2,FALSE),"-")</f>
        <v>-</v>
      </c>
      <c r="D3305" t="s">
        <v>126</v>
      </c>
      <c r="E3305">
        <v>52.496000000000002</v>
      </c>
      <c r="F3305">
        <v>48.25</v>
      </c>
      <c r="G3305">
        <v>33.901510640183602</v>
      </c>
      <c r="H3305">
        <v>8.8748542306220504</v>
      </c>
      <c r="I3305">
        <v>10.376913566925399</v>
      </c>
      <c r="J3305">
        <v>-15.6043223706754</v>
      </c>
      <c r="K3305">
        <v>42.340928513621598</v>
      </c>
      <c r="L3305">
        <v>38.982878723426097</v>
      </c>
      <c r="M3305">
        <v>59.348783353974397</v>
      </c>
      <c r="N3305">
        <v>2.7242174068463001</v>
      </c>
      <c r="O3305">
        <v>22.279792746113898</v>
      </c>
      <c r="P3305">
        <v>85.576923076922995</v>
      </c>
      <c r="Q3305">
        <v>7.3699836436065994E-2</v>
      </c>
    </row>
    <row r="3306" spans="1:17" hidden="1" x14ac:dyDescent="0.3">
      <c r="A3306" t="s">
        <v>6775</v>
      </c>
      <c r="B3306" t="s">
        <v>6776</v>
      </c>
      <c r="C3306" t="str">
        <f>IFERROR(VLOOKUP(Table1[[#This Row],[Ticker]],[1]!Table1[[Symbol]:[Industry]],2,FALSE),"-")</f>
        <v>-</v>
      </c>
      <c r="D3306" t="s">
        <v>21</v>
      </c>
      <c r="E3306">
        <v>52.424206554000001</v>
      </c>
      <c r="F3306">
        <v>18.12</v>
      </c>
      <c r="G3306">
        <v>12.254328737082901</v>
      </c>
      <c r="H3306">
        <v>-13.6194313171559</v>
      </c>
      <c r="I3306">
        <v>10.033755456871001</v>
      </c>
      <c r="J3306">
        <v>-6.7995625736667504</v>
      </c>
      <c r="K3306">
        <v>18.926032567430301</v>
      </c>
      <c r="L3306">
        <v>17.528745454852601</v>
      </c>
      <c r="M3306">
        <v>23.336317608160002</v>
      </c>
      <c r="N3306">
        <v>0.56680064172300204</v>
      </c>
      <c r="O3306">
        <v>37.654834587001503</v>
      </c>
      <c r="P3306">
        <v>54.235274735756001</v>
      </c>
      <c r="Q3306">
        <v>6.6358606477002993E-2</v>
      </c>
    </row>
    <row r="3307" spans="1:17" hidden="1" x14ac:dyDescent="0.3">
      <c r="A3307" t="s">
        <v>6777</v>
      </c>
      <c r="B3307" t="s">
        <v>6778</v>
      </c>
      <c r="C3307" t="str">
        <f>IFERROR(VLOOKUP(Table1[[#This Row],[Ticker]],[1]!Table1[[Symbol]:[Industry]],2,FALSE),"-")</f>
        <v>-</v>
      </c>
      <c r="E3307">
        <v>52.393324451999902</v>
      </c>
      <c r="F3307">
        <v>36.94</v>
      </c>
      <c r="G3307">
        <v>-1.8022682380321999</v>
      </c>
      <c r="H3307">
        <v>3.3016548120549798</v>
      </c>
      <c r="I3307">
        <v>-29.52256195755</v>
      </c>
      <c r="J3307">
        <v>-2.2213596604589898</v>
      </c>
      <c r="K3307">
        <v>37.948665230061103</v>
      </c>
      <c r="L3307">
        <v>40.042663117993499</v>
      </c>
      <c r="M3307">
        <v>47.279471997175001</v>
      </c>
      <c r="N3307">
        <v>1.3603536474016</v>
      </c>
      <c r="O3307">
        <v>51.543042772062797</v>
      </c>
      <c r="P3307">
        <v>40.0834281380356</v>
      </c>
      <c r="Q3307">
        <v>5.6576036446406998E-2</v>
      </c>
    </row>
    <row r="3308" spans="1:17" hidden="1" x14ac:dyDescent="0.3">
      <c r="A3308" t="s">
        <v>6779</v>
      </c>
      <c r="B3308" t="s">
        <v>6780</v>
      </c>
      <c r="C3308" t="str">
        <f>IFERROR(VLOOKUP(Table1[[#This Row],[Ticker]],[1]!Table1[[Symbol]:[Industry]],2,FALSE),"-")</f>
        <v>-</v>
      </c>
      <c r="E3308">
        <v>52.230037760999998</v>
      </c>
      <c r="F3308">
        <v>24.93</v>
      </c>
      <c r="G3308">
        <v>29.7912864654269</v>
      </c>
      <c r="H3308">
        <v>-8.7015344322916093</v>
      </c>
      <c r="I3308">
        <v>6.4107811382872004</v>
      </c>
      <c r="J3308">
        <v>-2.82157839754018</v>
      </c>
      <c r="K3308">
        <v>26.0622937768984</v>
      </c>
      <c r="L3308">
        <v>22.8007734992274</v>
      </c>
      <c r="M3308">
        <v>38.997563856600898</v>
      </c>
      <c r="N3308">
        <v>0.474792201662386</v>
      </c>
      <c r="O3308">
        <v>49.5788206979542</v>
      </c>
      <c r="P3308">
        <v>94.007782101167294</v>
      </c>
      <c r="Q3308">
        <v>8.3627833453235004E-2</v>
      </c>
    </row>
    <row r="3309" spans="1:17" hidden="1" x14ac:dyDescent="0.3">
      <c r="A3309" t="s">
        <v>6781</v>
      </c>
      <c r="B3309" t="s">
        <v>6782</v>
      </c>
      <c r="C3309" t="str">
        <f>IFERROR(VLOOKUP(Table1[[#This Row],[Ticker]],[1]!Table1[[Symbol]:[Industry]],2,FALSE),"-")</f>
        <v>-</v>
      </c>
      <c r="D3309" t="s">
        <v>1462</v>
      </c>
      <c r="E3309">
        <v>52.125</v>
      </c>
      <c r="F3309">
        <v>20.85</v>
      </c>
      <c r="G3309">
        <v>-12.9334403234625</v>
      </c>
      <c r="H3309">
        <v>-1.20036237415753</v>
      </c>
      <c r="I3309">
        <v>-6.0501853835992403</v>
      </c>
      <c r="J3309">
        <v>-5.0806049855216404</v>
      </c>
      <c r="K3309">
        <v>20.8175063954561</v>
      </c>
      <c r="L3309">
        <v>20.968463767029199</v>
      </c>
      <c r="M3309">
        <v>51.975741714122201</v>
      </c>
      <c r="N3309">
        <v>1.03445237277262</v>
      </c>
      <c r="O3309">
        <v>33.3333333333333</v>
      </c>
      <c r="P3309">
        <v>21.5034965034965</v>
      </c>
      <c r="Q3309">
        <v>1.3603663961894E-2</v>
      </c>
    </row>
    <row r="3310" spans="1:17" hidden="1" x14ac:dyDescent="0.3">
      <c r="A3310" t="s">
        <v>6783</v>
      </c>
      <c r="B3310" t="s">
        <v>6784</v>
      </c>
      <c r="C3310" t="str">
        <f>IFERROR(VLOOKUP(Table1[[#This Row],[Ticker]],[1]!Table1[[Symbol]:[Industry]],2,FALSE),"-")</f>
        <v>-</v>
      </c>
      <c r="D3310" t="s">
        <v>129</v>
      </c>
      <c r="E3310">
        <v>52.018227750000001</v>
      </c>
      <c r="F3310">
        <v>5.0999999999999996</v>
      </c>
      <c r="G3310">
        <v>21.268668431424299</v>
      </c>
      <c r="H3310">
        <v>-3.5261133219557199</v>
      </c>
      <c r="I3310">
        <v>-9.0576102425983205</v>
      </c>
      <c r="J3310">
        <v>-0.79003087039282605</v>
      </c>
      <c r="K3310">
        <v>5.1355312042728301</v>
      </c>
      <c r="L3310">
        <v>4.8753252806115999</v>
      </c>
      <c r="M3310">
        <v>47.0935589206453</v>
      </c>
      <c r="N3310">
        <v>0.50473875744864205</v>
      </c>
      <c r="O3310">
        <v>30</v>
      </c>
      <c r="P3310">
        <v>54.545454545454497</v>
      </c>
      <c r="Q3310">
        <v>0.12762346850508499</v>
      </c>
    </row>
    <row r="3311" spans="1:17" hidden="1" x14ac:dyDescent="0.3">
      <c r="A3311" t="s">
        <v>6785</v>
      </c>
      <c r="B3311" t="s">
        <v>6786</v>
      </c>
      <c r="C3311" t="str">
        <f>IFERROR(VLOOKUP(Table1[[#This Row],[Ticker]],[1]!Table1[[Symbol]:[Industry]],2,FALSE),"-")</f>
        <v>-</v>
      </c>
      <c r="E3311">
        <v>51.982349999999997</v>
      </c>
      <c r="F3311">
        <v>239.55</v>
      </c>
      <c r="G3311">
        <v>-26.557418525097301</v>
      </c>
      <c r="H3311">
        <v>9.5933922138761396E-2</v>
      </c>
      <c r="I3311">
        <v>-15.188562623550601</v>
      </c>
      <c r="J3311">
        <v>2.8320163737016499</v>
      </c>
      <c r="M3311">
        <v>0</v>
      </c>
      <c r="O3311">
        <v>5.1972448340638699</v>
      </c>
      <c r="P3311">
        <v>6.2656641604008606E-2</v>
      </c>
    </row>
    <row r="3312" spans="1:17" hidden="1" x14ac:dyDescent="0.3">
      <c r="A3312" t="s">
        <v>6787</v>
      </c>
      <c r="B3312" t="s">
        <v>6788</v>
      </c>
      <c r="C3312" t="str">
        <f>IFERROR(VLOOKUP(Table1[[#This Row],[Ticker]],[1]!Table1[[Symbol]:[Industry]],2,FALSE),"-")</f>
        <v>-</v>
      </c>
      <c r="E3312">
        <v>51.832799999999999</v>
      </c>
      <c r="F3312">
        <v>71.989999999999995</v>
      </c>
      <c r="G3312">
        <v>-51.964112131977501</v>
      </c>
      <c r="H3312">
        <v>-7.7763775398813797</v>
      </c>
      <c r="I3312">
        <v>-21.3715432231979</v>
      </c>
      <c r="J3312">
        <v>-4.6286808238376604</v>
      </c>
      <c r="K3312">
        <v>72.997381435450194</v>
      </c>
      <c r="L3312">
        <v>79.819549604586101</v>
      </c>
      <c r="M3312">
        <v>45.685549386234001</v>
      </c>
      <c r="N3312">
        <v>0.95277655626110302</v>
      </c>
      <c r="O3312">
        <v>38.894290873732402</v>
      </c>
      <c r="P3312">
        <v>9.90839694656486</v>
      </c>
      <c r="Q3312">
        <v>0.12966392075750799</v>
      </c>
    </row>
    <row r="3313" spans="1:17" hidden="1" x14ac:dyDescent="0.3">
      <c r="A3313" t="s">
        <v>6789</v>
      </c>
      <c r="B3313" t="s">
        <v>6790</v>
      </c>
      <c r="C3313" t="str">
        <f>IFERROR(VLOOKUP(Table1[[#This Row],[Ticker]],[1]!Table1[[Symbol]:[Industry]],2,FALSE),"-")</f>
        <v>-</v>
      </c>
      <c r="E3313">
        <v>51.7</v>
      </c>
      <c r="F3313">
        <v>110</v>
      </c>
      <c r="G3313">
        <v>-16.2817293020397</v>
      </c>
      <c r="H3313">
        <v>-9.4873994111945699</v>
      </c>
      <c r="I3313">
        <v>2.7602789983136498E-2</v>
      </c>
      <c r="J3313">
        <v>-13.028240535601499</v>
      </c>
      <c r="M3313">
        <v>42.008336022162297</v>
      </c>
      <c r="O3313">
        <v>59.090909090909001</v>
      </c>
      <c r="P3313">
        <v>16.463737427210098</v>
      </c>
    </row>
    <row r="3314" spans="1:17" hidden="1" x14ac:dyDescent="0.3">
      <c r="A3314" t="s">
        <v>6791</v>
      </c>
      <c r="B3314" t="s">
        <v>6792</v>
      </c>
      <c r="C3314" t="str">
        <f>IFERROR(VLOOKUP(Table1[[#This Row],[Ticker]],[1]!Table1[[Symbol]:[Industry]],2,FALSE),"-")</f>
        <v>-</v>
      </c>
      <c r="E3314">
        <v>51.662511700000003</v>
      </c>
      <c r="F3314">
        <v>37</v>
      </c>
      <c r="G3314">
        <v>115.094961261007</v>
      </c>
      <c r="H3314">
        <v>23.746837955518401</v>
      </c>
      <c r="I3314">
        <v>-0.61845680344487697</v>
      </c>
      <c r="J3314">
        <v>-9.6679836262983407</v>
      </c>
      <c r="K3314">
        <v>36.895526794348299</v>
      </c>
      <c r="L3314">
        <v>31.4967250107367</v>
      </c>
      <c r="M3314">
        <v>54.746581712483199</v>
      </c>
      <c r="N3314">
        <v>1.105</v>
      </c>
      <c r="O3314">
        <v>51.351351351351298</v>
      </c>
      <c r="P3314">
        <v>141.65237978610401</v>
      </c>
    </row>
    <row r="3315" spans="1:17" hidden="1" x14ac:dyDescent="0.3">
      <c r="A3315" t="s">
        <v>6793</v>
      </c>
      <c r="B3315" t="s">
        <v>6794</v>
      </c>
      <c r="C3315" t="str">
        <f>IFERROR(VLOOKUP(Table1[[#This Row],[Ticker]],[1]!Table1[[Symbol]:[Industry]],2,FALSE),"-")</f>
        <v>-</v>
      </c>
      <c r="D3315" t="s">
        <v>275</v>
      </c>
      <c r="E3315">
        <v>51.638500000000001</v>
      </c>
      <c r="F3315">
        <v>37.15</v>
      </c>
      <c r="G3315">
        <v>-41.9332727392203</v>
      </c>
      <c r="H3315">
        <v>3.7794387255049203E-2</v>
      </c>
      <c r="I3315">
        <v>-0.49919426173034998</v>
      </c>
      <c r="J3315">
        <v>13.5371445788298</v>
      </c>
      <c r="K3315">
        <v>33.1308459305206</v>
      </c>
      <c r="L3315">
        <v>34.5924626899155</v>
      </c>
      <c r="M3315">
        <v>77.683661577881196</v>
      </c>
      <c r="N3315">
        <v>1.8314809890986401</v>
      </c>
      <c r="O3315">
        <v>53.970390309555803</v>
      </c>
      <c r="P3315">
        <v>37.592592592592503</v>
      </c>
      <c r="Q3315">
        <v>-7.7009240135848006E-2</v>
      </c>
    </row>
    <row r="3316" spans="1:17" hidden="1" x14ac:dyDescent="0.3">
      <c r="A3316" t="s">
        <v>6795</v>
      </c>
      <c r="B3316" t="s">
        <v>6796</v>
      </c>
      <c r="C3316" t="str">
        <f>IFERROR(VLOOKUP(Table1[[#This Row],[Ticker]],[1]!Table1[[Symbol]:[Industry]],2,FALSE),"-")</f>
        <v>-</v>
      </c>
      <c r="D3316" t="s">
        <v>140</v>
      </c>
      <c r="E3316">
        <v>51.6</v>
      </c>
      <c r="F3316">
        <v>20.64</v>
      </c>
      <c r="G3316">
        <v>-29.290689024626101</v>
      </c>
      <c r="H3316">
        <v>-11.7787834003397</v>
      </c>
      <c r="I3316">
        <v>-12.6594339508049</v>
      </c>
      <c r="J3316">
        <v>-4.1203645786792897</v>
      </c>
      <c r="K3316">
        <v>21.5053055750944</v>
      </c>
      <c r="L3316">
        <v>22.9988843490463</v>
      </c>
      <c r="M3316">
        <v>49.594122200046897</v>
      </c>
      <c r="N3316">
        <v>1.23053435114503</v>
      </c>
      <c r="O3316">
        <v>81.395348837209298</v>
      </c>
      <c r="P3316">
        <v>13.0958904109589</v>
      </c>
      <c r="Q3316">
        <v>6.3792674405187003E-2</v>
      </c>
    </row>
    <row r="3317" spans="1:17" hidden="1" x14ac:dyDescent="0.3">
      <c r="A3317" t="s">
        <v>6797</v>
      </c>
      <c r="B3317" t="s">
        <v>6798</v>
      </c>
      <c r="C3317" t="str">
        <f>IFERROR(VLOOKUP(Table1[[#This Row],[Ticker]],[1]!Table1[[Symbol]:[Industry]],2,FALSE),"-")</f>
        <v>-</v>
      </c>
      <c r="D3317" t="s">
        <v>1489</v>
      </c>
      <c r="E3317">
        <v>51.39226</v>
      </c>
      <c r="F3317">
        <v>68.45</v>
      </c>
      <c r="G3317">
        <v>-24.469424490794601</v>
      </c>
      <c r="H3317">
        <v>-5.6071910778612404</v>
      </c>
      <c r="I3317">
        <v>-18.9814197664078</v>
      </c>
      <c r="J3317">
        <v>-2.4817091164944198</v>
      </c>
      <c r="K3317">
        <v>65.791225266939705</v>
      </c>
      <c r="L3317">
        <v>68.661424105859695</v>
      </c>
      <c r="M3317">
        <v>60.480293599629903</v>
      </c>
      <c r="N3317">
        <v>1.88693957115009</v>
      </c>
      <c r="O3317">
        <v>52.958363769174497</v>
      </c>
      <c r="P3317">
        <v>26.994434137291201</v>
      </c>
      <c r="Q3317">
        <v>5.7096342703649001E-2</v>
      </c>
    </row>
    <row r="3318" spans="1:17" hidden="1" x14ac:dyDescent="0.3">
      <c r="A3318" t="s">
        <v>6799</v>
      </c>
      <c r="B3318" t="s">
        <v>6800</v>
      </c>
      <c r="C3318" t="str">
        <f>IFERROR(VLOOKUP(Table1[[#This Row],[Ticker]],[1]!Table1[[Symbol]:[Industry]],2,FALSE),"-")</f>
        <v>-</v>
      </c>
      <c r="D3318" t="s">
        <v>67</v>
      </c>
      <c r="E3318">
        <v>51.3842</v>
      </c>
      <c r="F3318">
        <v>35.57</v>
      </c>
      <c r="G3318">
        <v>-80.8963145456365</v>
      </c>
      <c r="H3318">
        <v>-17.701320306838898</v>
      </c>
      <c r="I3318">
        <v>-7.2362127000887</v>
      </c>
      <c r="J3318">
        <v>-2.8381874799704998</v>
      </c>
      <c r="K3318">
        <v>36.801879088324199</v>
      </c>
      <c r="L3318">
        <v>37.976874449466898</v>
      </c>
      <c r="M3318">
        <v>41.780331425683002</v>
      </c>
      <c r="N3318">
        <v>1.0137873482344399</v>
      </c>
      <c r="O3318">
        <v>119.00477930840501</v>
      </c>
      <c r="P3318">
        <v>27.035714285714199</v>
      </c>
      <c r="Q3318">
        <v>-6.766358421759E-2</v>
      </c>
    </row>
    <row r="3319" spans="1:17" hidden="1" x14ac:dyDescent="0.3">
      <c r="A3319" t="s">
        <v>6801</v>
      </c>
      <c r="B3319" t="s">
        <v>6802</v>
      </c>
      <c r="C3319" t="str">
        <f>IFERROR(VLOOKUP(Table1[[#This Row],[Ticker]],[1]!Table1[[Symbol]:[Industry]],2,FALSE),"-")</f>
        <v>-</v>
      </c>
      <c r="D3319" t="s">
        <v>613</v>
      </c>
      <c r="E3319">
        <v>51.276401139999997</v>
      </c>
      <c r="F3319">
        <v>308.05</v>
      </c>
      <c r="G3319">
        <v>11.7987458584642</v>
      </c>
      <c r="H3319">
        <v>-12.4032401776299</v>
      </c>
      <c r="I3319">
        <v>0.86102087080286405</v>
      </c>
      <c r="J3319">
        <v>-7.5733890317037398</v>
      </c>
      <c r="K3319">
        <v>278.94610662420502</v>
      </c>
      <c r="L3319">
        <v>269.913046935225</v>
      </c>
      <c r="M3319">
        <v>72.880073044737301</v>
      </c>
      <c r="N3319">
        <v>1.0979976601008801</v>
      </c>
      <c r="O3319">
        <v>33.419899366985803</v>
      </c>
      <c r="P3319">
        <v>48.100961538461497</v>
      </c>
      <c r="Q3319">
        <v>-2.4724778241148E-2</v>
      </c>
    </row>
    <row r="3320" spans="1:17" hidden="1" x14ac:dyDescent="0.3">
      <c r="A3320" t="s">
        <v>6803</v>
      </c>
      <c r="B3320" t="s">
        <v>6804</v>
      </c>
      <c r="C3320" t="str">
        <f>IFERROR(VLOOKUP(Table1[[#This Row],[Ticker]],[1]!Table1[[Symbol]:[Industry]],2,FALSE),"-")</f>
        <v>-</v>
      </c>
      <c r="D3320" t="s">
        <v>302</v>
      </c>
      <c r="E3320">
        <v>51.044400000000003</v>
      </c>
      <c r="F3320">
        <v>128.9</v>
      </c>
      <c r="G3320">
        <v>54.354862176657001</v>
      </c>
      <c r="H3320">
        <v>2.4068582918866599</v>
      </c>
      <c r="I3320">
        <v>1.41165022666216</v>
      </c>
      <c r="J3320">
        <v>6.9773155190007996</v>
      </c>
      <c r="K3320">
        <v>114.12320241043101</v>
      </c>
      <c r="L3320">
        <v>99.099661519941804</v>
      </c>
      <c r="M3320">
        <v>73.433036811806105</v>
      </c>
      <c r="N3320">
        <v>2.7575167504187599</v>
      </c>
      <c r="O3320">
        <v>3.10318076027928</v>
      </c>
      <c r="P3320">
        <v>96.344249809596306</v>
      </c>
      <c r="Q3320">
        <v>0.113344752409794</v>
      </c>
    </row>
    <row r="3321" spans="1:17" hidden="1" x14ac:dyDescent="0.3">
      <c r="A3321" t="s">
        <v>6805</v>
      </c>
      <c r="B3321" t="s">
        <v>6806</v>
      </c>
      <c r="C3321" t="str">
        <f>IFERROR(VLOOKUP(Table1[[#This Row],[Ticker]],[1]!Table1[[Symbol]:[Industry]],2,FALSE),"-")</f>
        <v>-</v>
      </c>
      <c r="D3321" t="s">
        <v>815</v>
      </c>
      <c r="E3321">
        <v>51.025791339999998</v>
      </c>
      <c r="F3321">
        <v>101.23</v>
      </c>
      <c r="G3321">
        <v>-15.9235387436766</v>
      </c>
      <c r="H3321">
        <v>-11.2570072543318</v>
      </c>
      <c r="I3321">
        <v>-11.3906645580745</v>
      </c>
      <c r="J3321">
        <v>-5.5660418787255201</v>
      </c>
      <c r="K3321">
        <v>98.151656229008694</v>
      </c>
      <c r="L3321">
        <v>97.851061219239597</v>
      </c>
      <c r="M3321">
        <v>60.714966663878201</v>
      </c>
      <c r="N3321">
        <v>0.44758800499902202</v>
      </c>
      <c r="O3321">
        <v>34.7426652178208</v>
      </c>
      <c r="P3321">
        <v>36.612685560053897</v>
      </c>
      <c r="Q3321">
        <v>-2.0238410987810001E-3</v>
      </c>
    </row>
    <row r="3322" spans="1:17" hidden="1" x14ac:dyDescent="0.3">
      <c r="A3322" t="s">
        <v>6807</v>
      </c>
      <c r="B3322" t="s">
        <v>6808</v>
      </c>
      <c r="C3322" t="str">
        <f>IFERROR(VLOOKUP(Table1[[#This Row],[Ticker]],[1]!Table1[[Symbol]:[Industry]],2,FALSE),"-")</f>
        <v>-</v>
      </c>
      <c r="E3322">
        <v>50.998856799999999</v>
      </c>
      <c r="F3322">
        <v>61.73</v>
      </c>
      <c r="G3322">
        <v>-25.476691490546798</v>
      </c>
      <c r="H3322">
        <v>1.12424366402053</v>
      </c>
      <c r="I3322">
        <v>-40.904118785354797</v>
      </c>
      <c r="J3322">
        <v>18.441980382036501</v>
      </c>
      <c r="K3322">
        <v>58.8365473392778</v>
      </c>
      <c r="L3322">
        <v>63.630698410845397</v>
      </c>
      <c r="M3322">
        <v>67.775139308520806</v>
      </c>
      <c r="N3322">
        <v>1.88593202638571</v>
      </c>
      <c r="O3322">
        <v>49.700307791997403</v>
      </c>
      <c r="P3322">
        <v>25.979591836734599</v>
      </c>
      <c r="Q3322">
        <v>4.286223451217E-2</v>
      </c>
    </row>
    <row r="3323" spans="1:17" hidden="1" x14ac:dyDescent="0.3">
      <c r="A3323" t="s">
        <v>6809</v>
      </c>
      <c r="B3323" t="s">
        <v>6810</v>
      </c>
      <c r="C3323" t="str">
        <f>IFERROR(VLOOKUP(Table1[[#This Row],[Ticker]],[1]!Table1[[Symbol]:[Industry]],2,FALSE),"-")</f>
        <v>-</v>
      </c>
      <c r="D3323" t="s">
        <v>46</v>
      </c>
      <c r="E3323">
        <v>50.789499999999997</v>
      </c>
      <c r="F3323">
        <v>64.7</v>
      </c>
      <c r="G3323">
        <v>20.4880360203571</v>
      </c>
      <c r="H3323">
        <v>-3.0032396315802399</v>
      </c>
      <c r="I3323">
        <v>5.9099027949326697</v>
      </c>
      <c r="J3323">
        <v>-0.43531035897161502</v>
      </c>
      <c r="K3323">
        <v>56.031790260177303</v>
      </c>
      <c r="L3323">
        <v>53.777750761113097</v>
      </c>
      <c r="M3323">
        <v>81.461968656685002</v>
      </c>
      <c r="N3323">
        <v>1.8315789473684201</v>
      </c>
      <c r="O3323">
        <v>21.174652241112799</v>
      </c>
      <c r="P3323">
        <v>84.857142857142804</v>
      </c>
    </row>
    <row r="3324" spans="1:17" hidden="1" x14ac:dyDescent="0.3">
      <c r="A3324" t="s">
        <v>6811</v>
      </c>
      <c r="B3324" t="s">
        <v>6812</v>
      </c>
      <c r="C3324" t="str">
        <f>IFERROR(VLOOKUP(Table1[[#This Row],[Ticker]],[1]!Table1[[Symbol]:[Industry]],2,FALSE),"-")</f>
        <v>-</v>
      </c>
      <c r="E3324">
        <v>50.758488270000001</v>
      </c>
      <c r="F3324">
        <v>103.41</v>
      </c>
      <c r="G3324">
        <v>113.930953567925</v>
      </c>
      <c r="H3324">
        <v>16.077360200515201</v>
      </c>
      <c r="I3324">
        <v>57.054938967346096</v>
      </c>
      <c r="J3324">
        <v>-6.8989334276706797</v>
      </c>
      <c r="K3324">
        <v>93.874595644292896</v>
      </c>
      <c r="L3324">
        <v>72.307890867384401</v>
      </c>
      <c r="M3324">
        <v>40.990541101337101</v>
      </c>
      <c r="N3324">
        <v>0.41026449789973102</v>
      </c>
      <c r="O3324">
        <v>9.2737646262450504</v>
      </c>
      <c r="P3324">
        <v>177.23860589812301</v>
      </c>
      <c r="Q3324">
        <v>8.9168995205706994E-2</v>
      </c>
    </row>
    <row r="3325" spans="1:17" hidden="1" x14ac:dyDescent="0.3">
      <c r="A3325" t="s">
        <v>6813</v>
      </c>
      <c r="B3325" t="s">
        <v>6814</v>
      </c>
      <c r="C3325" t="str">
        <f>IFERROR(VLOOKUP(Table1[[#This Row],[Ticker]],[1]!Table1[[Symbol]:[Industry]],2,FALSE),"-")</f>
        <v>-</v>
      </c>
      <c r="D3325" t="s">
        <v>140</v>
      </c>
      <c r="E3325">
        <v>50.648014375000002</v>
      </c>
      <c r="F3325">
        <v>43.75</v>
      </c>
      <c r="G3325">
        <v>-9.4222110284440994</v>
      </c>
      <c r="H3325">
        <v>-4.2222478960430596</v>
      </c>
      <c r="I3325">
        <v>-2.5955273779563899</v>
      </c>
      <c r="J3325">
        <v>3.0576695803524698</v>
      </c>
      <c r="K3325">
        <v>41.869588813858599</v>
      </c>
      <c r="L3325">
        <v>40.798419053922501</v>
      </c>
      <c r="M3325">
        <v>52.228624882719799</v>
      </c>
      <c r="N3325">
        <v>1.15280830118398</v>
      </c>
      <c r="O3325">
        <v>14.285714285714199</v>
      </c>
      <c r="P3325">
        <v>27.9239766081871</v>
      </c>
      <c r="Q3325">
        <v>5.6736838892118002E-2</v>
      </c>
    </row>
    <row r="3326" spans="1:17" hidden="1" x14ac:dyDescent="0.3">
      <c r="A3326" t="s">
        <v>6815</v>
      </c>
      <c r="B3326" t="s">
        <v>6816</v>
      </c>
      <c r="C3326" t="str">
        <f>IFERROR(VLOOKUP(Table1[[#This Row],[Ticker]],[1]!Table1[[Symbol]:[Industry]],2,FALSE),"-")</f>
        <v>-</v>
      </c>
      <c r="D3326" t="s">
        <v>1462</v>
      </c>
      <c r="E3326">
        <v>50.402065999999998</v>
      </c>
      <c r="F3326">
        <v>31.46</v>
      </c>
      <c r="G3326">
        <v>5.2398164979440898</v>
      </c>
      <c r="H3326">
        <v>52.438591264796102</v>
      </c>
      <c r="I3326">
        <v>29.7608143234898</v>
      </c>
      <c r="J3326">
        <v>-5.3937900779112304</v>
      </c>
      <c r="K3326">
        <v>26.832095094520099</v>
      </c>
      <c r="L3326">
        <v>23.982074379348401</v>
      </c>
      <c r="M3326">
        <v>51.7437347421534</v>
      </c>
      <c r="N3326">
        <v>1.35468197060627</v>
      </c>
      <c r="O3326">
        <v>16.973935155753299</v>
      </c>
      <c r="P3326">
        <v>63.8541666666666</v>
      </c>
      <c r="Q3326">
        <v>0.12702849774205599</v>
      </c>
    </row>
    <row r="3327" spans="1:17" hidden="1" x14ac:dyDescent="0.3">
      <c r="A3327" t="s">
        <v>6817</v>
      </c>
      <c r="B3327" t="s">
        <v>6818</v>
      </c>
      <c r="C3327" t="str">
        <f>IFERROR(VLOOKUP(Table1[[#This Row],[Ticker]],[1]!Table1[[Symbol]:[Industry]],2,FALSE),"-")</f>
        <v>-</v>
      </c>
      <c r="E3327">
        <v>50.321273651999903</v>
      </c>
      <c r="F3327">
        <v>21.06</v>
      </c>
      <c r="G3327">
        <v>209.327748939017</v>
      </c>
      <c r="H3327">
        <v>-25.694246361712398</v>
      </c>
      <c r="I3327">
        <v>166.85717672481999</v>
      </c>
      <c r="J3327">
        <v>-1.7790677293610599</v>
      </c>
      <c r="K3327">
        <v>20.569161830506999</v>
      </c>
      <c r="L3327">
        <v>12.379248042872799</v>
      </c>
      <c r="M3327">
        <v>45.336873597650403</v>
      </c>
      <c r="N3327">
        <v>0.47134669465260898</v>
      </c>
      <c r="O3327">
        <v>28.917378917378901</v>
      </c>
      <c r="P3327">
        <v>235.88516746411401</v>
      </c>
      <c r="Q3327">
        <v>0.152992255339928</v>
      </c>
    </row>
    <row r="3328" spans="1:17" hidden="1" x14ac:dyDescent="0.3">
      <c r="A3328" t="s">
        <v>6819</v>
      </c>
      <c r="B3328" t="s">
        <v>6820</v>
      </c>
      <c r="C3328" t="str">
        <f>IFERROR(VLOOKUP(Table1[[#This Row],[Ticker]],[1]!Table1[[Symbol]:[Industry]],2,FALSE),"-")</f>
        <v>-</v>
      </c>
      <c r="E3328">
        <v>50.260429999999999</v>
      </c>
      <c r="F3328">
        <v>128.15</v>
      </c>
      <c r="G3328">
        <v>1.91375941976477</v>
      </c>
      <c r="H3328">
        <v>-2.18406607786123</v>
      </c>
      <c r="I3328">
        <v>-22.743818764928299</v>
      </c>
      <c r="J3328">
        <v>1.0889524412529299</v>
      </c>
      <c r="K3328">
        <v>128.78669223781901</v>
      </c>
      <c r="L3328">
        <v>129.38068023762</v>
      </c>
      <c r="M3328">
        <v>55.4472749962328</v>
      </c>
      <c r="N3328">
        <v>1.4880687859223001</v>
      </c>
      <c r="O3328">
        <v>32.6570425282871</v>
      </c>
      <c r="P3328">
        <v>49.795441262419601</v>
      </c>
      <c r="Q3328">
        <v>5.2042468067422999E-2</v>
      </c>
    </row>
    <row r="3329" spans="1:17" hidden="1" x14ac:dyDescent="0.3">
      <c r="A3329" t="s">
        <v>6821</v>
      </c>
      <c r="B3329" t="s">
        <v>6822</v>
      </c>
      <c r="C3329" t="str">
        <f>IFERROR(VLOOKUP(Table1[[#This Row],[Ticker]],[1]!Table1[[Symbol]:[Industry]],2,FALSE),"-")</f>
        <v>-</v>
      </c>
      <c r="D3329" t="s">
        <v>140</v>
      </c>
      <c r="E3329">
        <v>50.2537728</v>
      </c>
      <c r="F3329">
        <v>5098.8</v>
      </c>
      <c r="G3329">
        <v>55.803096496361803</v>
      </c>
      <c r="H3329">
        <v>-4.6918019269178401</v>
      </c>
      <c r="I3329">
        <v>12.822152524202799</v>
      </c>
      <c r="J3329">
        <v>-3.4687966344284198</v>
      </c>
      <c r="K3329">
        <v>4252.9533069341796</v>
      </c>
      <c r="L3329">
        <v>4064.65593028893</v>
      </c>
      <c r="M3329">
        <v>77.829468470351898</v>
      </c>
      <c r="N3329">
        <v>3.7909536784741098</v>
      </c>
      <c r="O3329">
        <v>14.732878324311599</v>
      </c>
      <c r="P3329">
        <v>89.194805194805198</v>
      </c>
      <c r="Q3329">
        <v>5.1536712568781E-2</v>
      </c>
    </row>
    <row r="3330" spans="1:17" hidden="1" x14ac:dyDescent="0.3">
      <c r="A3330" t="s">
        <v>6823</v>
      </c>
      <c r="B3330" t="s">
        <v>6824</v>
      </c>
      <c r="C3330" t="str">
        <f>IFERROR(VLOOKUP(Table1[[#This Row],[Ticker]],[1]!Table1[[Symbol]:[Industry]],2,FALSE),"-")</f>
        <v>-</v>
      </c>
      <c r="D3330" t="s">
        <v>381</v>
      </c>
      <c r="E3330">
        <v>50.241819999999997</v>
      </c>
      <c r="F3330">
        <v>32.65</v>
      </c>
      <c r="G3330">
        <v>45.284686738060401</v>
      </c>
      <c r="H3330">
        <v>-18.515177188972299</v>
      </c>
      <c r="I3330">
        <v>-20.796031638553899</v>
      </c>
      <c r="J3330">
        <v>-6.1803293053106803</v>
      </c>
      <c r="K3330">
        <v>34.129889381203398</v>
      </c>
      <c r="L3330">
        <v>31.606550640393301</v>
      </c>
      <c r="M3330">
        <v>52.3545575727019</v>
      </c>
      <c r="N3330">
        <v>0.72427983539094598</v>
      </c>
      <c r="O3330">
        <v>72.588055130168399</v>
      </c>
      <c r="P3330">
        <v>94.345238095238003</v>
      </c>
      <c r="Q3330">
        <v>0.13237783456493099</v>
      </c>
    </row>
    <row r="3331" spans="1:17" hidden="1" x14ac:dyDescent="0.3">
      <c r="A3331" t="s">
        <v>6825</v>
      </c>
      <c r="B3331" t="s">
        <v>6826</v>
      </c>
      <c r="C3331" t="str">
        <f>IFERROR(VLOOKUP(Table1[[#This Row],[Ticker]],[1]!Table1[[Symbol]:[Industry]],2,FALSE),"-")</f>
        <v>-</v>
      </c>
      <c r="D3331" t="s">
        <v>62</v>
      </c>
      <c r="E3331">
        <v>50.22</v>
      </c>
      <c r="F3331">
        <v>50.22</v>
      </c>
      <c r="G3331">
        <v>-54.142133737786601</v>
      </c>
      <c r="H3331">
        <v>5.9327540058207697</v>
      </c>
      <c r="I3331">
        <v>-56.242279357044801</v>
      </c>
      <c r="J3331">
        <v>13.0059294171799</v>
      </c>
      <c r="K3331">
        <v>48.083608454283798</v>
      </c>
      <c r="L3331">
        <v>64.691054518745005</v>
      </c>
      <c r="M3331">
        <v>65.823366943373898</v>
      </c>
      <c r="N3331">
        <v>0.74461177548604895</v>
      </c>
      <c r="O3331">
        <v>142.931103146156</v>
      </c>
      <c r="P3331">
        <v>28.769230769230699</v>
      </c>
      <c r="Q3331">
        <v>2.7297243731620999E-2</v>
      </c>
    </row>
    <row r="3332" spans="1:17" hidden="1" x14ac:dyDescent="0.3">
      <c r="A3332" t="s">
        <v>6827</v>
      </c>
      <c r="B3332" t="s">
        <v>6828</v>
      </c>
      <c r="C3332" t="str">
        <f>IFERROR(VLOOKUP(Table1[[#This Row],[Ticker]],[1]!Table1[[Symbol]:[Industry]],2,FALSE),"-")</f>
        <v>-</v>
      </c>
      <c r="E3332">
        <v>50.139319999999998</v>
      </c>
      <c r="F3332">
        <v>80.3</v>
      </c>
      <c r="G3332">
        <v>0.90289893522007203</v>
      </c>
      <c r="H3332">
        <v>-19.226982744527898</v>
      </c>
      <c r="I3332">
        <v>-33.516122744588998</v>
      </c>
      <c r="J3332">
        <v>-4.5534571605969401</v>
      </c>
      <c r="K3332">
        <v>89.371831310997194</v>
      </c>
      <c r="L3332">
        <v>89.887682601457797</v>
      </c>
      <c r="M3332">
        <v>40.785914694933503</v>
      </c>
      <c r="N3332">
        <v>0.52210526315789396</v>
      </c>
      <c r="O3332">
        <v>67.260273972602704</v>
      </c>
      <c r="P3332">
        <v>31.5746354252007</v>
      </c>
    </row>
    <row r="3333" spans="1:17" hidden="1" x14ac:dyDescent="0.3">
      <c r="A3333" t="s">
        <v>6829</v>
      </c>
      <c r="B3333" t="s">
        <v>6830</v>
      </c>
      <c r="C3333" t="str">
        <f>IFERROR(VLOOKUP(Table1[[#This Row],[Ticker]],[1]!Table1[[Symbol]:[Industry]],2,FALSE),"-")</f>
        <v>-</v>
      </c>
      <c r="D3333" t="s">
        <v>535</v>
      </c>
      <c r="E3333">
        <v>50.1122874</v>
      </c>
      <c r="F3333">
        <v>38.99</v>
      </c>
      <c r="G3333">
        <v>63.779331108870402</v>
      </c>
      <c r="H3333">
        <v>21.4624934076692</v>
      </c>
      <c r="I3333">
        <v>22.370961185973101</v>
      </c>
      <c r="J3333">
        <v>5.3559561821831796</v>
      </c>
      <c r="K3333">
        <v>34.933381983898897</v>
      </c>
      <c r="L3333">
        <v>30.1705910774511</v>
      </c>
      <c r="M3333">
        <v>56.304560996450199</v>
      </c>
      <c r="N3333">
        <v>0.37707463068772901</v>
      </c>
      <c r="O3333">
        <v>15.4142087714798</v>
      </c>
      <c r="P3333">
        <v>116.490838423098</v>
      </c>
      <c r="Q3333">
        <v>8.2778218780357002E-2</v>
      </c>
    </row>
    <row r="3334" spans="1:17" hidden="1" x14ac:dyDescent="0.3">
      <c r="A3334" t="s">
        <v>6831</v>
      </c>
      <c r="B3334" t="s">
        <v>6832</v>
      </c>
      <c r="C3334" t="str">
        <f>IFERROR(VLOOKUP(Table1[[#This Row],[Ticker]],[1]!Table1[[Symbol]:[Industry]],2,FALSE),"-")</f>
        <v>-</v>
      </c>
      <c r="D3334" t="s">
        <v>62</v>
      </c>
      <c r="E3334">
        <v>50</v>
      </c>
      <c r="F3334">
        <v>4</v>
      </c>
      <c r="G3334">
        <v>-51.0287176187529</v>
      </c>
      <c r="H3334">
        <v>-14.4931071737516</v>
      </c>
      <c r="I3334">
        <v>-12.9244854598385</v>
      </c>
      <c r="J3334">
        <v>-4.3902058485205604</v>
      </c>
      <c r="K3334">
        <v>4.1301127367714701</v>
      </c>
      <c r="L3334">
        <v>4.1985227141045502</v>
      </c>
      <c r="M3334">
        <v>42.412761696266998</v>
      </c>
      <c r="N3334">
        <v>0.89463628759689096</v>
      </c>
      <c r="O3334">
        <v>57.749999999999901</v>
      </c>
      <c r="P3334">
        <v>16.279069767441801</v>
      </c>
      <c r="Q3334">
        <v>0.12053627798656601</v>
      </c>
    </row>
    <row r="3335" spans="1:17" hidden="1" x14ac:dyDescent="0.3">
      <c r="A3335" t="s">
        <v>6833</v>
      </c>
      <c r="B3335" t="s">
        <v>6834</v>
      </c>
      <c r="C3335" t="str">
        <f>IFERROR(VLOOKUP(Table1[[#This Row],[Ticker]],[1]!Table1[[Symbol]:[Industry]],2,FALSE),"-")</f>
        <v>-</v>
      </c>
      <c r="E3335">
        <v>49.960768000000002</v>
      </c>
      <c r="F3335">
        <v>34.450000000000003</v>
      </c>
      <c r="G3335">
        <v>15.915699754472501</v>
      </c>
      <c r="H3335">
        <v>-13.7750338197967</v>
      </c>
      <c r="I3335">
        <v>6.4524555723455501</v>
      </c>
      <c r="J3335">
        <v>-2.4621012733571699</v>
      </c>
      <c r="K3335">
        <v>35.075165590809597</v>
      </c>
      <c r="L3335">
        <v>32.760083513129203</v>
      </c>
      <c r="M3335">
        <v>52.317686797092698</v>
      </c>
      <c r="N3335">
        <v>0.57095559629745496</v>
      </c>
      <c r="O3335">
        <v>32.714078374455703</v>
      </c>
      <c r="P3335">
        <v>42.650103519668697</v>
      </c>
      <c r="Q3335">
        <v>0.128011607206787</v>
      </c>
    </row>
    <row r="3336" spans="1:17" hidden="1" x14ac:dyDescent="0.3">
      <c r="A3336" t="s">
        <v>6835</v>
      </c>
      <c r="B3336" t="s">
        <v>6836</v>
      </c>
      <c r="C3336" t="str">
        <f>IFERROR(VLOOKUP(Table1[[#This Row],[Ticker]],[1]!Table1[[Symbol]:[Industry]],2,FALSE),"-")</f>
        <v>-</v>
      </c>
      <c r="D3336" t="s">
        <v>391</v>
      </c>
      <c r="E3336">
        <v>49.861723499999997</v>
      </c>
      <c r="F3336">
        <v>9.19</v>
      </c>
      <c r="G3336">
        <v>-0.979187232580361</v>
      </c>
      <c r="H3336">
        <v>1.0608462028405099</v>
      </c>
      <c r="I3336">
        <v>-14.218828334850899</v>
      </c>
      <c r="J3336">
        <v>0.43677288559294097</v>
      </c>
      <c r="K3336">
        <v>8.9196033276482307</v>
      </c>
      <c r="L3336">
        <v>9.3605399425928102</v>
      </c>
      <c r="M3336">
        <v>72.344579294769801</v>
      </c>
      <c r="N3336">
        <v>1.59128296945262</v>
      </c>
      <c r="O3336">
        <v>30.467899891186001</v>
      </c>
      <c r="P3336">
        <v>40.305343511450303</v>
      </c>
      <c r="Q3336">
        <v>8.4367185181797005E-2</v>
      </c>
    </row>
    <row r="3337" spans="1:17" hidden="1" x14ac:dyDescent="0.3">
      <c r="A3337" t="s">
        <v>6837</v>
      </c>
      <c r="B3337" t="s">
        <v>6838</v>
      </c>
      <c r="C3337" t="str">
        <f>IFERROR(VLOOKUP(Table1[[#This Row],[Ticker]],[1]!Table1[[Symbol]:[Industry]],2,FALSE),"-")</f>
        <v>-</v>
      </c>
      <c r="D3337" t="s">
        <v>414</v>
      </c>
      <c r="E3337">
        <v>49.788896000000001</v>
      </c>
      <c r="F3337">
        <v>160.9</v>
      </c>
      <c r="G3337">
        <v>67.531845648605795</v>
      </c>
      <c r="H3337">
        <v>-9.6070363748909298</v>
      </c>
      <c r="I3337">
        <v>25.189624004635899</v>
      </c>
      <c r="J3337">
        <v>-8.2655446019081005</v>
      </c>
      <c r="K3337">
        <v>149.92208223816201</v>
      </c>
      <c r="L3337">
        <v>130.04628447923599</v>
      </c>
      <c r="M3337">
        <v>67.586104468081601</v>
      </c>
      <c r="N3337">
        <v>1.0818128357703101</v>
      </c>
      <c r="O3337">
        <v>10.8141702921068</v>
      </c>
      <c r="P3337">
        <v>111.710526315789</v>
      </c>
      <c r="Q3337">
        <v>0.201157404208332</v>
      </c>
    </row>
    <row r="3338" spans="1:17" hidden="1" x14ac:dyDescent="0.3">
      <c r="A3338" t="s">
        <v>6839</v>
      </c>
      <c r="B3338" t="s">
        <v>6840</v>
      </c>
      <c r="C3338" t="str">
        <f>IFERROR(VLOOKUP(Table1[[#This Row],[Ticker]],[1]!Table1[[Symbol]:[Industry]],2,FALSE),"-")</f>
        <v>-</v>
      </c>
      <c r="D3338" t="s">
        <v>286</v>
      </c>
      <c r="E3338">
        <v>49.669734400000003</v>
      </c>
      <c r="F3338">
        <v>16.96</v>
      </c>
      <c r="G3338">
        <v>34.9663909987121</v>
      </c>
      <c r="H3338">
        <v>-4.5290660778612404</v>
      </c>
      <c r="I3338">
        <v>-0.82873159436482302</v>
      </c>
      <c r="J3338">
        <v>-5.5955242155947902</v>
      </c>
      <c r="K3338">
        <v>15.6211178231551</v>
      </c>
      <c r="L3338">
        <v>14.5757757771896</v>
      </c>
      <c r="M3338">
        <v>62.120441588053602</v>
      </c>
      <c r="N3338">
        <v>2.2971893980504001</v>
      </c>
      <c r="O3338">
        <v>19.693396226415</v>
      </c>
      <c r="P3338">
        <v>87.403314917127005</v>
      </c>
      <c r="Q3338">
        <v>5.8782095739410997E-2</v>
      </c>
    </row>
    <row r="3339" spans="1:17" hidden="1" x14ac:dyDescent="0.3">
      <c r="A3339" t="s">
        <v>6841</v>
      </c>
      <c r="B3339" t="s">
        <v>6842</v>
      </c>
      <c r="C3339" t="str">
        <f>IFERROR(VLOOKUP(Table1[[#This Row],[Ticker]],[1]!Table1[[Symbol]:[Industry]],2,FALSE),"-")</f>
        <v>-</v>
      </c>
      <c r="D3339" t="s">
        <v>218</v>
      </c>
      <c r="E3339">
        <v>49.592336000000003</v>
      </c>
      <c r="F3339">
        <v>172.1</v>
      </c>
      <c r="G3339">
        <v>3176.70553732902</v>
      </c>
      <c r="H3339">
        <v>23.83493685469</v>
      </c>
      <c r="I3339">
        <v>510.82733760156998</v>
      </c>
      <c r="J3339">
        <v>-11.722451820993101</v>
      </c>
      <c r="K3339">
        <v>148.18426436646001</v>
      </c>
      <c r="L3339">
        <v>82.992019149940205</v>
      </c>
      <c r="M3339">
        <v>40.185530129336001</v>
      </c>
      <c r="N3339">
        <v>0.34747558192835998</v>
      </c>
      <c r="O3339">
        <v>17.402672864613599</v>
      </c>
      <c r="P3339">
        <v>3203.2629558541198</v>
      </c>
    </row>
    <row r="3340" spans="1:17" hidden="1" x14ac:dyDescent="0.3">
      <c r="A3340" t="s">
        <v>6843</v>
      </c>
      <c r="B3340" t="s">
        <v>6844</v>
      </c>
      <c r="C3340" t="str">
        <f>IFERROR(VLOOKUP(Table1[[#This Row],[Ticker]],[1]!Table1[[Symbol]:[Industry]],2,FALSE),"-")</f>
        <v>-</v>
      </c>
      <c r="D3340" t="s">
        <v>953</v>
      </c>
      <c r="E3340">
        <v>49.536000000000001</v>
      </c>
      <c r="F3340">
        <v>48</v>
      </c>
      <c r="G3340">
        <v>-48.126045976077698</v>
      </c>
      <c r="H3340">
        <v>-8.9040660778612306</v>
      </c>
      <c r="I3340">
        <v>-50.097710493224803</v>
      </c>
      <c r="J3340">
        <v>-11.1727229627912</v>
      </c>
      <c r="K3340">
        <v>57.996971116606304</v>
      </c>
      <c r="L3340">
        <v>54.575040047197596</v>
      </c>
      <c r="M3340">
        <v>28.589057932083001</v>
      </c>
      <c r="N3340">
        <v>1.56238698010849</v>
      </c>
      <c r="O3340">
        <v>75</v>
      </c>
      <c r="P3340">
        <v>4.1214750542299203</v>
      </c>
    </row>
    <row r="3341" spans="1:17" hidden="1" x14ac:dyDescent="0.3">
      <c r="A3341" t="s">
        <v>6845</v>
      </c>
      <c r="B3341" t="s">
        <v>6846</v>
      </c>
      <c r="C3341" t="str">
        <f>IFERROR(VLOOKUP(Table1[[#This Row],[Ticker]],[1]!Table1[[Symbol]:[Industry]],2,FALSE),"-")</f>
        <v>-</v>
      </c>
      <c r="E3341">
        <v>49.5246</v>
      </c>
      <c r="F3341">
        <v>177</v>
      </c>
      <c r="G3341">
        <v>258.22519017055401</v>
      </c>
      <c r="H3341">
        <v>-6.67987073934846</v>
      </c>
      <c r="I3341">
        <v>29.617579311690399</v>
      </c>
      <c r="J3341">
        <v>-2.1679836262983398</v>
      </c>
      <c r="K3341">
        <v>181.66842308247999</v>
      </c>
      <c r="L3341">
        <v>151.70072076767499</v>
      </c>
      <c r="M3341">
        <v>44.602868512127202</v>
      </c>
      <c r="N3341">
        <v>0.27371134020618498</v>
      </c>
      <c r="O3341">
        <v>38.813559322033797</v>
      </c>
      <c r="P3341">
        <v>303.64880273660202</v>
      </c>
    </row>
    <row r="3342" spans="1:17" hidden="1" x14ac:dyDescent="0.3">
      <c r="A3342" t="s">
        <v>6847</v>
      </c>
      <c r="B3342" t="s">
        <v>6848</v>
      </c>
      <c r="C3342" t="str">
        <f>IFERROR(VLOOKUP(Table1[[#This Row],[Ticker]],[1]!Table1[[Symbol]:[Industry]],2,FALSE),"-")</f>
        <v>-</v>
      </c>
      <c r="D3342" t="s">
        <v>140</v>
      </c>
      <c r="E3342">
        <v>49.521611440000001</v>
      </c>
      <c r="F3342">
        <v>29.18</v>
      </c>
      <c r="G3342">
        <v>25.026997059318202</v>
      </c>
      <c r="H3342">
        <v>-16.461243693433001</v>
      </c>
      <c r="I3342">
        <v>-7.6461173754092497</v>
      </c>
      <c r="J3342">
        <v>-0.94974485149848997</v>
      </c>
      <c r="K3342">
        <v>29.870149020732001</v>
      </c>
      <c r="L3342">
        <v>27.845686278443001</v>
      </c>
      <c r="M3342">
        <v>48.295512269612203</v>
      </c>
      <c r="N3342">
        <v>0.85157314304249099</v>
      </c>
      <c r="O3342">
        <v>29.609321453050001</v>
      </c>
      <c r="P3342">
        <v>85.269841269841194</v>
      </c>
      <c r="Q3342">
        <v>6.3453223665006997E-2</v>
      </c>
    </row>
    <row r="3343" spans="1:17" hidden="1" x14ac:dyDescent="0.3">
      <c r="A3343" t="s">
        <v>6849</v>
      </c>
      <c r="B3343" t="s">
        <v>6850</v>
      </c>
      <c r="C3343" t="str">
        <f>IFERROR(VLOOKUP(Table1[[#This Row],[Ticker]],[1]!Table1[[Symbol]:[Industry]],2,FALSE),"-")</f>
        <v>-</v>
      </c>
      <c r="D3343" t="s">
        <v>80</v>
      </c>
      <c r="E3343">
        <v>49.4330918</v>
      </c>
      <c r="F3343">
        <v>15.76</v>
      </c>
      <c r="G3343">
        <v>-40.201254141535699</v>
      </c>
      <c r="H3343">
        <v>-20.871808013345099</v>
      </c>
      <c r="I3343">
        <v>-11.7480864330745</v>
      </c>
      <c r="J3343">
        <v>-7.4407108990256097</v>
      </c>
      <c r="K3343">
        <v>16.339104985421098</v>
      </c>
      <c r="L3343">
        <v>16.938935131067002</v>
      </c>
      <c r="M3343">
        <v>35.628681382328303</v>
      </c>
      <c r="N3343">
        <v>0.96951093918766096</v>
      </c>
      <c r="O3343">
        <v>33.248730964467001</v>
      </c>
    </row>
    <row r="3344" spans="1:17" hidden="1" x14ac:dyDescent="0.3">
      <c r="A3344" t="s">
        <v>6851</v>
      </c>
      <c r="B3344" t="s">
        <v>6852</v>
      </c>
      <c r="C3344" t="str">
        <f>IFERROR(VLOOKUP(Table1[[#This Row],[Ticker]],[1]!Table1[[Symbol]:[Industry]],2,FALSE),"-")</f>
        <v>-</v>
      </c>
      <c r="D3344" t="s">
        <v>414</v>
      </c>
      <c r="E3344">
        <v>49.355684339999897</v>
      </c>
      <c r="F3344">
        <v>33.4</v>
      </c>
      <c r="G3344">
        <v>-68.7219206895995</v>
      </c>
      <c r="H3344">
        <v>-12.3058787666829</v>
      </c>
      <c r="I3344">
        <v>-52.412588597576601</v>
      </c>
      <c r="J3344">
        <v>-9.4297082859049901</v>
      </c>
      <c r="K3344">
        <v>35.167532281784403</v>
      </c>
      <c r="M3344">
        <v>48.219966685478198</v>
      </c>
      <c r="N3344">
        <v>0.85865724381625397</v>
      </c>
      <c r="O3344">
        <v>83.832335329341305</v>
      </c>
      <c r="P3344">
        <v>10.9634551495016</v>
      </c>
    </row>
    <row r="3345" spans="1:17" hidden="1" x14ac:dyDescent="0.3">
      <c r="A3345" t="s">
        <v>6853</v>
      </c>
      <c r="B3345" t="s">
        <v>6854</v>
      </c>
      <c r="C3345" t="str">
        <f>IFERROR(VLOOKUP(Table1[[#This Row],[Ticker]],[1]!Table1[[Symbol]:[Industry]],2,FALSE),"-")</f>
        <v>-</v>
      </c>
      <c r="D3345" t="s">
        <v>46</v>
      </c>
      <c r="E3345">
        <v>49.273172322000001</v>
      </c>
      <c r="F3345">
        <v>21.67</v>
      </c>
      <c r="G3345">
        <v>-20.850101451926601</v>
      </c>
      <c r="H3345">
        <v>-19.251892164817701</v>
      </c>
      <c r="I3345">
        <v>-4.2823162619253496</v>
      </c>
      <c r="J3345">
        <v>-2.1679836262983398</v>
      </c>
      <c r="K3345">
        <v>21.877049499611601</v>
      </c>
      <c r="L3345">
        <v>21.191399354448301</v>
      </c>
      <c r="M3345">
        <v>12.690175796895</v>
      </c>
      <c r="N3345">
        <v>0.21295643695104699</v>
      </c>
      <c r="O3345">
        <v>23.442547300415299</v>
      </c>
      <c r="P3345">
        <v>24.5402298850574</v>
      </c>
      <c r="Q3345">
        <v>-2.4395172359285001E-2</v>
      </c>
    </row>
    <row r="3346" spans="1:17" hidden="1" x14ac:dyDescent="0.3">
      <c r="A3346" t="s">
        <v>6855</v>
      </c>
      <c r="B3346" t="s">
        <v>6856</v>
      </c>
      <c r="C3346" t="str">
        <f>IFERROR(VLOOKUP(Table1[[#This Row],[Ticker]],[1]!Table1[[Symbol]:[Industry]],2,FALSE),"-")</f>
        <v>-</v>
      </c>
      <c r="D3346" t="s">
        <v>414</v>
      </c>
      <c r="E3346">
        <v>49.254182999999998</v>
      </c>
      <c r="F3346">
        <v>129.9</v>
      </c>
      <c r="G3346">
        <v>-42.097080423666903</v>
      </c>
      <c r="H3346">
        <v>0.66970441394204905</v>
      </c>
      <c r="I3346">
        <v>-35.399339674215298</v>
      </c>
      <c r="J3346">
        <v>-3.8473729392754299</v>
      </c>
      <c r="K3346">
        <v>130.16814874772899</v>
      </c>
      <c r="L3346">
        <v>138.66902640921199</v>
      </c>
      <c r="M3346">
        <v>56.7612023404808</v>
      </c>
      <c r="N3346">
        <v>1.4973793057716001</v>
      </c>
      <c r="O3346">
        <v>92.455735180908306</v>
      </c>
      <c r="P3346">
        <v>23.127962085307999</v>
      </c>
      <c r="Q3346">
        <v>-6.470412349027E-3</v>
      </c>
    </row>
    <row r="3347" spans="1:17" hidden="1" x14ac:dyDescent="0.3">
      <c r="A3347" t="s">
        <v>6857</v>
      </c>
      <c r="B3347" t="s">
        <v>6858</v>
      </c>
      <c r="C3347" t="str">
        <f>IFERROR(VLOOKUP(Table1[[#This Row],[Ticker]],[1]!Table1[[Symbol]:[Industry]],2,FALSE),"-")</f>
        <v>-</v>
      </c>
      <c r="D3347" t="s">
        <v>109</v>
      </c>
      <c r="E3347">
        <v>49.14</v>
      </c>
      <c r="F3347">
        <v>16.38</v>
      </c>
      <c r="G3347">
        <v>-39.197418525097298</v>
      </c>
      <c r="H3347">
        <v>-3.2511735158777602</v>
      </c>
      <c r="I3347">
        <v>-22.183570304042199</v>
      </c>
      <c r="J3347">
        <v>-9.5260369287317204</v>
      </c>
      <c r="K3347">
        <v>16.8106513668464</v>
      </c>
      <c r="L3347">
        <v>18.315319348248298</v>
      </c>
      <c r="M3347">
        <v>50.266058790462402</v>
      </c>
      <c r="N3347">
        <v>0.51886671219897695</v>
      </c>
      <c r="O3347">
        <v>69.658119658119602</v>
      </c>
      <c r="P3347">
        <v>12.191780821917799</v>
      </c>
      <c r="Q3347">
        <v>-1.3479997613900001E-2</v>
      </c>
    </row>
    <row r="3348" spans="1:17" hidden="1" x14ac:dyDescent="0.3">
      <c r="A3348" t="s">
        <v>6859</v>
      </c>
      <c r="B3348" t="s">
        <v>6860</v>
      </c>
      <c r="C3348" t="str">
        <f>IFERROR(VLOOKUP(Table1[[#This Row],[Ticker]],[1]!Table1[[Symbol]:[Industry]],2,FALSE),"-")</f>
        <v>-</v>
      </c>
      <c r="D3348" t="s">
        <v>129</v>
      </c>
      <c r="E3348">
        <v>49.079735534999998</v>
      </c>
      <c r="F3348">
        <v>3.45</v>
      </c>
      <c r="K3348">
        <v>3.4677458506360201</v>
      </c>
      <c r="L3348">
        <v>4.1767796842679701</v>
      </c>
      <c r="M3348">
        <v>60.755946489344097</v>
      </c>
      <c r="N3348">
        <v>1</v>
      </c>
      <c r="Q3348">
        <v>-4.7233022382218999E-2</v>
      </c>
    </row>
    <row r="3349" spans="1:17" hidden="1" x14ac:dyDescent="0.3">
      <c r="A3349" t="s">
        <v>6861</v>
      </c>
      <c r="B3349" t="s">
        <v>6862</v>
      </c>
      <c r="C3349" t="str">
        <f>IFERROR(VLOOKUP(Table1[[#This Row],[Ticker]],[1]!Table1[[Symbol]:[Industry]],2,FALSE),"-")</f>
        <v>-</v>
      </c>
      <c r="D3349" t="s">
        <v>414</v>
      </c>
      <c r="E3349">
        <v>49.065049000000002</v>
      </c>
      <c r="F3349">
        <v>104.5</v>
      </c>
      <c r="G3349">
        <v>17.580512509385301</v>
      </c>
      <c r="H3349">
        <v>-24.7646932555615</v>
      </c>
      <c r="I3349">
        <v>16.188695176120799</v>
      </c>
      <c r="J3349">
        <v>-3.59655505486977</v>
      </c>
      <c r="K3349">
        <v>115.33492310387901</v>
      </c>
      <c r="L3349">
        <v>100.778633134665</v>
      </c>
      <c r="M3349">
        <v>47.093927427401397</v>
      </c>
      <c r="N3349">
        <v>1.3483050847457601</v>
      </c>
      <c r="O3349">
        <v>47.320574162679399</v>
      </c>
      <c r="P3349">
        <v>44.536652835407999</v>
      </c>
      <c r="Q3349">
        <v>5.3018545235232001E-2</v>
      </c>
    </row>
    <row r="3350" spans="1:17" hidden="1" x14ac:dyDescent="0.3">
      <c r="A3350" t="s">
        <v>6863</v>
      </c>
      <c r="B3350" t="s">
        <v>6864</v>
      </c>
      <c r="C3350" t="str">
        <f>IFERROR(VLOOKUP(Table1[[#This Row],[Ticker]],[1]!Table1[[Symbol]:[Industry]],2,FALSE),"-")</f>
        <v>-</v>
      </c>
      <c r="D3350" t="s">
        <v>230</v>
      </c>
      <c r="E3350">
        <v>48.991687499999998</v>
      </c>
      <c r="F3350">
        <v>160.30000000000001</v>
      </c>
      <c r="G3350">
        <v>-34.404501020067102</v>
      </c>
      <c r="H3350">
        <v>-13.5326375064326</v>
      </c>
      <c r="I3350">
        <v>0.87843003139690401</v>
      </c>
      <c r="J3350">
        <v>-3.55558769660361</v>
      </c>
      <c r="K3350">
        <v>163.22589791756101</v>
      </c>
      <c r="L3350">
        <v>156.42870197964299</v>
      </c>
      <c r="M3350">
        <v>45.114375868354799</v>
      </c>
      <c r="N3350">
        <v>0.49334886589460702</v>
      </c>
      <c r="O3350">
        <v>57.174048658764697</v>
      </c>
      <c r="P3350">
        <v>26.920031670625502</v>
      </c>
      <c r="Q3350">
        <v>7.3041681191492999E-2</v>
      </c>
    </row>
    <row r="3351" spans="1:17" hidden="1" x14ac:dyDescent="0.3">
      <c r="A3351" t="s">
        <v>6865</v>
      </c>
      <c r="B3351" t="s">
        <v>6866</v>
      </c>
      <c r="C3351" t="str">
        <f>IFERROR(VLOOKUP(Table1[[#This Row],[Ticker]],[1]!Table1[[Symbol]:[Industry]],2,FALSE),"-")</f>
        <v>-</v>
      </c>
      <c r="E3351">
        <v>48.946399999999997</v>
      </c>
      <c r="F3351">
        <v>1439.6</v>
      </c>
      <c r="G3351">
        <v>60.427904244093298</v>
      </c>
      <c r="H3351">
        <v>43.029600676547801</v>
      </c>
      <c r="I3351">
        <v>58.957367257569501</v>
      </c>
      <c r="J3351">
        <v>4.4329268441113596</v>
      </c>
      <c r="K3351">
        <v>1094.7025808610099</v>
      </c>
      <c r="L3351">
        <v>918.43452648098503</v>
      </c>
      <c r="M3351">
        <v>81.259650683719698</v>
      </c>
      <c r="N3351">
        <v>2.7914811516770501</v>
      </c>
      <c r="O3351">
        <v>0.65295915532093096</v>
      </c>
      <c r="P3351">
        <v>108.63768115942</v>
      </c>
      <c r="Q3351">
        <v>8.5949209946469998E-2</v>
      </c>
    </row>
    <row r="3352" spans="1:17" hidden="1" x14ac:dyDescent="0.3">
      <c r="A3352" t="s">
        <v>6867</v>
      </c>
      <c r="B3352" t="s">
        <v>6868</v>
      </c>
      <c r="C3352" t="str">
        <f>IFERROR(VLOOKUP(Table1[[#This Row],[Ticker]],[1]!Table1[[Symbol]:[Industry]],2,FALSE),"-")</f>
        <v>-</v>
      </c>
      <c r="D3352" t="s">
        <v>278</v>
      </c>
      <c r="E3352">
        <v>48.860617499999996</v>
      </c>
      <c r="F3352">
        <v>12.15</v>
      </c>
      <c r="G3352">
        <v>53.442581474902603</v>
      </c>
      <c r="H3352">
        <v>-17.271557243938901</v>
      </c>
      <c r="I3352">
        <v>-12.5007010750696</v>
      </c>
      <c r="J3352">
        <v>-6.7099389765677797</v>
      </c>
      <c r="K3352">
        <v>13.331194092979301</v>
      </c>
      <c r="L3352">
        <v>13.0352743425317</v>
      </c>
      <c r="M3352">
        <v>27.655585779274499</v>
      </c>
      <c r="N3352">
        <v>1.1895813909878601</v>
      </c>
      <c r="O3352">
        <v>80.823045267489604</v>
      </c>
      <c r="P3352">
        <v>92.551505546751201</v>
      </c>
      <c r="Q3352">
        <v>3.3996873817233E-2</v>
      </c>
    </row>
    <row r="3353" spans="1:17" hidden="1" x14ac:dyDescent="0.3">
      <c r="A3353" t="s">
        <v>6869</v>
      </c>
      <c r="B3353" t="s">
        <v>6870</v>
      </c>
      <c r="C3353" t="str">
        <f>IFERROR(VLOOKUP(Table1[[#This Row],[Ticker]],[1]!Table1[[Symbol]:[Industry]],2,FALSE),"-")</f>
        <v>-</v>
      </c>
      <c r="E3353">
        <v>48.84864804</v>
      </c>
      <c r="F3353">
        <v>6.2</v>
      </c>
      <c r="G3353">
        <v>-66.500761301301296</v>
      </c>
      <c r="H3353">
        <v>2.8531008698622</v>
      </c>
      <c r="I3353">
        <v>-43.002967127217602</v>
      </c>
      <c r="J3353">
        <v>-3.8602913186060399</v>
      </c>
      <c r="K3353">
        <v>5.9888169158147404</v>
      </c>
      <c r="L3353">
        <v>7.2873413274351098</v>
      </c>
      <c r="M3353">
        <v>48.874160418535801</v>
      </c>
      <c r="N3353">
        <v>1.02403180753099</v>
      </c>
      <c r="O3353">
        <v>90.322580645161295</v>
      </c>
      <c r="P3353">
        <v>30.5263157894736</v>
      </c>
      <c r="Q3353">
        <v>-5.2200788067519002E-2</v>
      </c>
    </row>
    <row r="3354" spans="1:17" hidden="1" x14ac:dyDescent="0.3">
      <c r="A3354" t="s">
        <v>6871</v>
      </c>
      <c r="B3354" t="s">
        <v>6872</v>
      </c>
      <c r="C3354" t="str">
        <f>IFERROR(VLOOKUP(Table1[[#This Row],[Ticker]],[1]!Table1[[Symbol]:[Industry]],2,FALSE),"-")</f>
        <v>-</v>
      </c>
      <c r="D3354" t="s">
        <v>46</v>
      </c>
      <c r="E3354">
        <v>48.806781800000003</v>
      </c>
      <c r="F3354">
        <v>25.43</v>
      </c>
      <c r="G3354">
        <v>-8.1682192699763405</v>
      </c>
      <c r="H3354">
        <v>-8.6106297844249298</v>
      </c>
      <c r="I3354">
        <v>-7.1674216580441099</v>
      </c>
      <c r="J3354">
        <v>1.74868304036832</v>
      </c>
      <c r="K3354">
        <v>24.8169450024144</v>
      </c>
      <c r="L3354">
        <v>25.052355307761101</v>
      </c>
      <c r="M3354">
        <v>83.629260164967505</v>
      </c>
      <c r="N3354">
        <v>0.39999700275746303</v>
      </c>
      <c r="O3354">
        <v>80.849390483680693</v>
      </c>
      <c r="P3354">
        <v>39.725274725274701</v>
      </c>
      <c r="Q3354">
        <v>4.1510863281146997E-2</v>
      </c>
    </row>
    <row r="3355" spans="1:17" hidden="1" x14ac:dyDescent="0.3">
      <c r="A3355" t="s">
        <v>6873</v>
      </c>
      <c r="B3355" t="s">
        <v>6874</v>
      </c>
      <c r="C3355" t="str">
        <f>IFERROR(VLOOKUP(Table1[[#This Row],[Ticker]],[1]!Table1[[Symbol]:[Industry]],2,FALSE),"-")</f>
        <v>-</v>
      </c>
      <c r="D3355" t="s">
        <v>391</v>
      </c>
      <c r="E3355">
        <v>48.672516199999997</v>
      </c>
      <c r="F3355">
        <v>77</v>
      </c>
      <c r="G3355">
        <v>-53.915909091135099</v>
      </c>
      <c r="H3355">
        <v>-14.767631275803501</v>
      </c>
      <c r="I3355">
        <v>-30.123216505915199</v>
      </c>
      <c r="J3355">
        <v>-2.2051906212133798</v>
      </c>
      <c r="K3355">
        <v>88.581592137421296</v>
      </c>
      <c r="L3355">
        <v>94.952249082713806</v>
      </c>
      <c r="M3355">
        <v>21.264133800889201</v>
      </c>
      <c r="N3355">
        <v>0.16683552539852201</v>
      </c>
      <c r="O3355">
        <v>109.09090909090899</v>
      </c>
      <c r="P3355">
        <v>7.5418994413407798</v>
      </c>
      <c r="Q3355">
        <v>3.5766349058334999E-2</v>
      </c>
    </row>
    <row r="3356" spans="1:17" hidden="1" x14ac:dyDescent="0.3">
      <c r="A3356" t="s">
        <v>6875</v>
      </c>
      <c r="B3356" t="s">
        <v>6876</v>
      </c>
      <c r="C3356" t="str">
        <f>IFERROR(VLOOKUP(Table1[[#This Row],[Ticker]],[1]!Table1[[Symbol]:[Industry]],2,FALSE),"-")</f>
        <v>-</v>
      </c>
      <c r="D3356" t="s">
        <v>716</v>
      </c>
      <c r="E3356">
        <v>48.648223305000002</v>
      </c>
      <c r="F3356">
        <v>4.95</v>
      </c>
      <c r="G3356">
        <v>-1.87227998605456</v>
      </c>
      <c r="H3356">
        <v>0.73267713717006799</v>
      </c>
      <c r="I3356">
        <v>7.0504917659776298</v>
      </c>
      <c r="J3356">
        <v>1.0973224961506201</v>
      </c>
      <c r="K3356">
        <v>4.7181697101869897</v>
      </c>
      <c r="L3356">
        <v>4.32195135063749</v>
      </c>
      <c r="M3356">
        <v>48.9480646135166</v>
      </c>
      <c r="N3356">
        <v>1.1569543322953599</v>
      </c>
      <c r="O3356">
        <v>18.181818181818102</v>
      </c>
      <c r="P3356">
        <v>77.419354838709594</v>
      </c>
      <c r="Q3356">
        <v>7.4374411330047005E-2</v>
      </c>
    </row>
    <row r="3357" spans="1:17" hidden="1" x14ac:dyDescent="0.3">
      <c r="A3357" t="s">
        <v>6877</v>
      </c>
      <c r="B3357" t="s">
        <v>6878</v>
      </c>
      <c r="C3357" t="str">
        <f>IFERROR(VLOOKUP(Table1[[#This Row],[Ticker]],[1]!Table1[[Symbol]:[Industry]],2,FALSE),"-")</f>
        <v>-</v>
      </c>
      <c r="D3357" t="s">
        <v>659</v>
      </c>
      <c r="E3357">
        <v>48.58</v>
      </c>
      <c r="F3357">
        <v>34.700000000000003</v>
      </c>
      <c r="G3357">
        <v>43.958551990873097</v>
      </c>
      <c r="H3357">
        <v>6.7238408988829397</v>
      </c>
      <c r="I3357">
        <v>14.887146166997599</v>
      </c>
      <c r="J3357">
        <v>12.1177306594159</v>
      </c>
      <c r="K3357">
        <v>31.846270191184701</v>
      </c>
      <c r="L3357">
        <v>29.404290163411702</v>
      </c>
      <c r="M3357">
        <v>58.895457042282899</v>
      </c>
      <c r="N3357">
        <v>2.7187059455893601</v>
      </c>
      <c r="O3357">
        <v>14.553314121037401</v>
      </c>
      <c r="P3357">
        <v>80.7291666666667</v>
      </c>
      <c r="Q3357">
        <v>0.117712226643156</v>
      </c>
    </row>
    <row r="3358" spans="1:17" hidden="1" x14ac:dyDescent="0.3">
      <c r="A3358" t="s">
        <v>6879</v>
      </c>
      <c r="B3358" t="s">
        <v>6880</v>
      </c>
      <c r="C3358" t="str">
        <f>IFERROR(VLOOKUP(Table1[[#This Row],[Ticker]],[1]!Table1[[Symbol]:[Industry]],2,FALSE),"-")</f>
        <v>-</v>
      </c>
      <c r="D3358" t="s">
        <v>143</v>
      </c>
      <c r="E3358">
        <v>48.540053409999999</v>
      </c>
      <c r="F3358">
        <v>2.41</v>
      </c>
      <c r="G3358">
        <v>-76.349085191764004</v>
      </c>
      <c r="H3358">
        <v>12.0959339221387</v>
      </c>
      <c r="I3358">
        <v>-27.144638157212398</v>
      </c>
      <c r="J3358">
        <v>-12.1679836262983</v>
      </c>
      <c r="K3358">
        <v>2.2269173851370101</v>
      </c>
      <c r="L3358">
        <v>3.2627352321008498</v>
      </c>
      <c r="M3358">
        <v>57.071125538624798</v>
      </c>
      <c r="N3358">
        <v>0.927977148382228</v>
      </c>
      <c r="O3358">
        <v>163.485477178423</v>
      </c>
      <c r="P3358">
        <v>33.8888888888889</v>
      </c>
      <c r="Q3358">
        <v>-0.19743945095784099</v>
      </c>
    </row>
    <row r="3359" spans="1:17" hidden="1" x14ac:dyDescent="0.3">
      <c r="A3359" t="s">
        <v>6881</v>
      </c>
      <c r="B3359" t="s">
        <v>6882</v>
      </c>
      <c r="C3359" t="str">
        <f>IFERROR(VLOOKUP(Table1[[#This Row],[Ticker]],[1]!Table1[[Symbol]:[Industry]],2,FALSE),"-")</f>
        <v>-</v>
      </c>
      <c r="E3359">
        <v>48.503630000000001</v>
      </c>
      <c r="F3359">
        <v>49</v>
      </c>
      <c r="G3359">
        <v>26.6154479956903</v>
      </c>
      <c r="H3359">
        <v>-8.6761682389614307</v>
      </c>
      <c r="I3359">
        <v>10.799344396964999</v>
      </c>
      <c r="J3359">
        <v>-5.00472236861137</v>
      </c>
      <c r="K3359">
        <v>48.898760967725401</v>
      </c>
      <c r="L3359">
        <v>44.361670908147097</v>
      </c>
      <c r="M3359">
        <v>48.55074010141</v>
      </c>
      <c r="N3359">
        <v>0.24802812391600099</v>
      </c>
      <c r="O3359">
        <v>36.734693877551003</v>
      </c>
      <c r="P3359">
        <v>72.353148083010893</v>
      </c>
      <c r="Q3359">
        <v>0.107575891957934</v>
      </c>
    </row>
    <row r="3360" spans="1:17" hidden="1" x14ac:dyDescent="0.3">
      <c r="A3360" t="s">
        <v>6883</v>
      </c>
      <c r="B3360" t="s">
        <v>6884</v>
      </c>
      <c r="C3360" t="str">
        <f>IFERROR(VLOOKUP(Table1[[#This Row],[Ticker]],[1]!Table1[[Symbol]:[Industry]],2,FALSE),"-")</f>
        <v>-</v>
      </c>
      <c r="D3360" t="s">
        <v>998</v>
      </c>
      <c r="E3360">
        <v>48.409199999999998</v>
      </c>
      <c r="F3360">
        <v>1.1299999999999999</v>
      </c>
      <c r="G3360">
        <v>-85.466509434188197</v>
      </c>
      <c r="H3360">
        <v>-6.7222478960430498</v>
      </c>
      <c r="I3360">
        <v>-2.6290388140269001</v>
      </c>
      <c r="J3360">
        <v>0.68915923084451602</v>
      </c>
      <c r="K3360">
        <v>1.0893136466498601</v>
      </c>
      <c r="L3360">
        <v>1.53500857675215</v>
      </c>
      <c r="M3360">
        <v>74.332115729762904</v>
      </c>
      <c r="N3360">
        <v>0.805353629135378</v>
      </c>
      <c r="O3360">
        <v>192.03539823008799</v>
      </c>
      <c r="P3360">
        <v>18.947368421052602</v>
      </c>
      <c r="Q3360">
        <v>-3.8438448046854999E-2</v>
      </c>
    </row>
    <row r="3361" spans="1:17" hidden="1" x14ac:dyDescent="0.3">
      <c r="A3361" t="s">
        <v>6885</v>
      </c>
      <c r="B3361" t="s">
        <v>6886</v>
      </c>
      <c r="C3361" t="str">
        <f>IFERROR(VLOOKUP(Table1[[#This Row],[Ticker]],[1]!Table1[[Symbol]:[Industry]],2,FALSE),"-")</f>
        <v>-</v>
      </c>
      <c r="D3361" t="s">
        <v>620</v>
      </c>
      <c r="E3361">
        <v>48.371095799999999</v>
      </c>
      <c r="F3361">
        <v>10.37</v>
      </c>
      <c r="G3361">
        <v>42.060467653764299</v>
      </c>
      <c r="H3361">
        <v>6.5696181326650702</v>
      </c>
      <c r="I3361">
        <v>9.6363066305092904</v>
      </c>
      <c r="J3361">
        <v>-10.1610331484529</v>
      </c>
      <c r="K3361">
        <v>10.5889510435254</v>
      </c>
      <c r="L3361">
        <v>10.089228802633301</v>
      </c>
      <c r="M3361">
        <v>40.993715836791303</v>
      </c>
      <c r="N3361">
        <v>1.53170011102301</v>
      </c>
      <c r="O3361">
        <v>64.898746383799406</v>
      </c>
      <c r="P3361">
        <v>75.762711864406697</v>
      </c>
      <c r="Q3361">
        <v>3.2120384586342997E-2</v>
      </c>
    </row>
    <row r="3362" spans="1:17" hidden="1" x14ac:dyDescent="0.3">
      <c r="A3362" t="s">
        <v>6887</v>
      </c>
      <c r="B3362" t="s">
        <v>6888</v>
      </c>
      <c r="C3362" t="str">
        <f>IFERROR(VLOOKUP(Table1[[#This Row],[Ticker]],[1]!Table1[[Symbol]:[Industry]],2,FALSE),"-")</f>
        <v>-</v>
      </c>
      <c r="D3362" t="s">
        <v>21</v>
      </c>
      <c r="E3362">
        <v>48.358659699999997</v>
      </c>
      <c r="F3362">
        <v>3.89</v>
      </c>
      <c r="G3362">
        <v>78.179423580165803</v>
      </c>
      <c r="H3362">
        <v>41.888386752327399</v>
      </c>
      <c r="I3362">
        <v>58.882348349534197</v>
      </c>
      <c r="J3362">
        <v>7.7190220234191704</v>
      </c>
      <c r="K3362">
        <v>2.85973439259261</v>
      </c>
      <c r="L3362">
        <v>2.4249366452430299</v>
      </c>
      <c r="M3362">
        <v>99.715040227878902</v>
      </c>
      <c r="N3362">
        <v>1.2962329841023399</v>
      </c>
      <c r="O3362">
        <v>0</v>
      </c>
      <c r="P3362">
        <v>143.125</v>
      </c>
      <c r="Q3362">
        <v>7.1157106760691993E-2</v>
      </c>
    </row>
    <row r="3363" spans="1:17" hidden="1" x14ac:dyDescent="0.3">
      <c r="A3363" t="s">
        <v>6889</v>
      </c>
      <c r="B3363" t="s">
        <v>6890</v>
      </c>
      <c r="C3363" t="str">
        <f>IFERROR(VLOOKUP(Table1[[#This Row],[Ticker]],[1]!Table1[[Symbol]:[Industry]],2,FALSE),"-")</f>
        <v>-</v>
      </c>
      <c r="D3363" t="s">
        <v>542</v>
      </c>
      <c r="E3363">
        <v>48.259799999999998</v>
      </c>
      <c r="F3363">
        <v>25</v>
      </c>
      <c r="G3363">
        <v>-52.152656620335399</v>
      </c>
      <c r="H3363">
        <v>-3.07107218784087</v>
      </c>
      <c r="I3363">
        <v>-25.2140728276323</v>
      </c>
      <c r="J3363">
        <v>-4.1287679400238302</v>
      </c>
      <c r="K3363">
        <v>26.780521964383901</v>
      </c>
      <c r="L3363">
        <v>30.180841871653602</v>
      </c>
      <c r="M3363">
        <v>37.749159875827701</v>
      </c>
      <c r="N3363">
        <v>1.06666666666666</v>
      </c>
      <c r="O3363">
        <v>72</v>
      </c>
      <c r="P3363">
        <v>2.0408163265306101</v>
      </c>
    </row>
    <row r="3364" spans="1:17" hidden="1" x14ac:dyDescent="0.3">
      <c r="A3364" t="s">
        <v>6891</v>
      </c>
      <c r="B3364" t="s">
        <v>6892</v>
      </c>
      <c r="C3364" t="str">
        <f>IFERROR(VLOOKUP(Table1[[#This Row],[Ticker]],[1]!Table1[[Symbol]:[Industry]],2,FALSE),"-")</f>
        <v>-</v>
      </c>
      <c r="D3364" t="s">
        <v>613</v>
      </c>
      <c r="E3364">
        <v>48.206906080000003</v>
      </c>
      <c r="F3364">
        <v>17.559999999999999</v>
      </c>
      <c r="G3364">
        <v>-1.12884709652596</v>
      </c>
      <c r="H3364">
        <v>10.3217403737516</v>
      </c>
      <c r="I3364">
        <v>-0.15404254592717401</v>
      </c>
      <c r="J3364">
        <v>-0.110840769155489</v>
      </c>
      <c r="K3364">
        <v>16.222973462263798</v>
      </c>
      <c r="L3364">
        <v>16.101929045236201</v>
      </c>
      <c r="M3364">
        <v>57.0083221223938</v>
      </c>
      <c r="N3364">
        <v>2.3346606178093099</v>
      </c>
      <c r="O3364">
        <v>29.271070615034098</v>
      </c>
      <c r="P3364">
        <v>37.187499999999901</v>
      </c>
      <c r="Q3364">
        <v>8.9519055233650002E-3</v>
      </c>
    </row>
    <row r="3365" spans="1:17" hidden="1" x14ac:dyDescent="0.3">
      <c r="A3365" t="s">
        <v>6893</v>
      </c>
      <c r="B3365" t="s">
        <v>6894</v>
      </c>
      <c r="C3365" t="str">
        <f>IFERROR(VLOOKUP(Table1[[#This Row],[Ticker]],[1]!Table1[[Symbol]:[Industry]],2,FALSE),"-")</f>
        <v>-</v>
      </c>
      <c r="D3365" t="s">
        <v>230</v>
      </c>
      <c r="E3365">
        <v>48.169776480000003</v>
      </c>
      <c r="F3365">
        <v>106.05</v>
      </c>
      <c r="G3365">
        <v>58.585737899483597</v>
      </c>
      <c r="H3365">
        <v>14.468279368103801</v>
      </c>
      <c r="I3365">
        <v>11.327059732235501</v>
      </c>
      <c r="J3365">
        <v>-10.018621149067</v>
      </c>
      <c r="K3365">
        <v>90.536303194156204</v>
      </c>
      <c r="L3365">
        <v>78.105975751608298</v>
      </c>
      <c r="M3365">
        <v>61.369189774950698</v>
      </c>
      <c r="N3365">
        <v>0.69516219120059797</v>
      </c>
      <c r="O3365">
        <v>10.7967939651107</v>
      </c>
      <c r="P3365">
        <v>103.083109919571</v>
      </c>
      <c r="Q3365">
        <v>7.9893104827939002E-2</v>
      </c>
    </row>
    <row r="3366" spans="1:17" hidden="1" x14ac:dyDescent="0.3">
      <c r="A3366" t="s">
        <v>6895</v>
      </c>
      <c r="B3366" t="s">
        <v>6896</v>
      </c>
      <c r="C3366" t="str">
        <f>IFERROR(VLOOKUP(Table1[[#This Row],[Ticker]],[1]!Table1[[Symbol]:[Industry]],2,FALSE),"-")</f>
        <v>-</v>
      </c>
      <c r="D3366" t="s">
        <v>535</v>
      </c>
      <c r="E3366">
        <v>48.0792</v>
      </c>
      <c r="F3366">
        <v>156</v>
      </c>
      <c r="G3366">
        <v>-34.792712642744398</v>
      </c>
      <c r="H3366">
        <v>-7.7380741750272302</v>
      </c>
      <c r="I3366">
        <v>0.233499969191791</v>
      </c>
      <c r="J3366">
        <v>-7.6225290808437904</v>
      </c>
      <c r="K3366">
        <v>150.39290188500601</v>
      </c>
      <c r="L3366">
        <v>130.87626097615799</v>
      </c>
      <c r="M3366">
        <v>41.223826868718902</v>
      </c>
      <c r="N3366">
        <v>0.556628456706171</v>
      </c>
      <c r="O3366">
        <v>15.3846153846153</v>
      </c>
      <c r="P3366">
        <v>100.256739409499</v>
      </c>
      <c r="Q3366">
        <v>0.15769980315297799</v>
      </c>
    </row>
    <row r="3367" spans="1:17" hidden="1" x14ac:dyDescent="0.3">
      <c r="A3367" t="s">
        <v>6897</v>
      </c>
      <c r="B3367" t="s">
        <v>6898</v>
      </c>
      <c r="C3367" t="str">
        <f>IFERROR(VLOOKUP(Table1[[#This Row],[Ticker]],[1]!Table1[[Symbol]:[Industry]],2,FALSE),"-")</f>
        <v>-</v>
      </c>
      <c r="D3367" t="s">
        <v>49</v>
      </c>
      <c r="E3367">
        <v>48.063338064</v>
      </c>
      <c r="F3367">
        <v>20.64</v>
      </c>
      <c r="G3367">
        <v>-50.112974080652897</v>
      </c>
      <c r="H3367">
        <v>-27.898520791354699</v>
      </c>
      <c r="I3367">
        <v>-38.105478953172302</v>
      </c>
      <c r="J3367">
        <v>-18.8146422897637</v>
      </c>
      <c r="K3367">
        <v>27.014152239866402</v>
      </c>
      <c r="L3367">
        <v>30.895759281082601</v>
      </c>
      <c r="M3367">
        <v>30.575864662935398</v>
      </c>
      <c r="N3367">
        <v>5.2400107024773801</v>
      </c>
      <c r="O3367">
        <v>185.125968992248</v>
      </c>
      <c r="P3367">
        <v>11.2068965517241</v>
      </c>
      <c r="Q3367">
        <v>-4.6315340087394997E-2</v>
      </c>
    </row>
    <row r="3368" spans="1:17" hidden="1" x14ac:dyDescent="0.3">
      <c r="A3368" t="s">
        <v>6899</v>
      </c>
      <c r="B3368" t="s">
        <v>6900</v>
      </c>
      <c r="C3368" t="str">
        <f>IFERROR(VLOOKUP(Table1[[#This Row],[Ticker]],[1]!Table1[[Symbol]:[Industry]],2,FALSE),"-")</f>
        <v>-</v>
      </c>
      <c r="D3368" t="s">
        <v>21</v>
      </c>
      <c r="E3368">
        <v>48.019199999999998</v>
      </c>
      <c r="F3368">
        <v>164</v>
      </c>
      <c r="G3368">
        <v>22.5334905658117</v>
      </c>
      <c r="H3368">
        <v>17.1569458269006</v>
      </c>
      <c r="I3368">
        <v>-19.1116596478563</v>
      </c>
      <c r="J3368">
        <v>-18.383509673285001</v>
      </c>
      <c r="K3368">
        <v>152.97606325703299</v>
      </c>
      <c r="L3368">
        <v>152.948411888745</v>
      </c>
      <c r="M3368">
        <v>43.041605669984001</v>
      </c>
      <c r="N3368">
        <v>2.5736568457538902</v>
      </c>
      <c r="O3368">
        <v>25</v>
      </c>
      <c r="P3368">
        <v>59.378036929057302</v>
      </c>
    </row>
    <row r="3369" spans="1:17" hidden="1" x14ac:dyDescent="0.3">
      <c r="A3369" t="s">
        <v>6901</v>
      </c>
      <c r="B3369" t="s">
        <v>6902</v>
      </c>
      <c r="C3369" t="str">
        <f>IFERROR(VLOOKUP(Table1[[#This Row],[Ticker]],[1]!Table1[[Symbol]:[Industry]],2,FALSE),"-")</f>
        <v>-</v>
      </c>
      <c r="D3369" t="s">
        <v>230</v>
      </c>
      <c r="E3369">
        <v>48.009599999999999</v>
      </c>
      <c r="F3369">
        <v>750.15</v>
      </c>
      <c r="G3369">
        <v>-40.972706602678599</v>
      </c>
      <c r="H3369">
        <v>7.7000927690721799</v>
      </c>
      <c r="I3369">
        <v>-8.0408516078139396</v>
      </c>
      <c r="J3369">
        <v>-7.8283609847889002</v>
      </c>
      <c r="K3369">
        <v>754.43170319826595</v>
      </c>
      <c r="L3369">
        <v>765.38045609028302</v>
      </c>
      <c r="M3369">
        <v>39.7679681670243</v>
      </c>
      <c r="N3369">
        <v>0.62243738944232296</v>
      </c>
      <c r="O3369">
        <v>25.974805038992201</v>
      </c>
      <c r="P3369">
        <v>25.024999999999899</v>
      </c>
      <c r="Q3369">
        <v>0.10517414826863</v>
      </c>
    </row>
    <row r="3370" spans="1:17" hidden="1" x14ac:dyDescent="0.3">
      <c r="A3370" t="s">
        <v>6903</v>
      </c>
      <c r="B3370" t="s">
        <v>6904</v>
      </c>
      <c r="C3370" t="str">
        <f>IFERROR(VLOOKUP(Table1[[#This Row],[Ticker]],[1]!Table1[[Symbol]:[Industry]],2,FALSE),"-")</f>
        <v>-</v>
      </c>
      <c r="E3370">
        <v>48.00208336</v>
      </c>
      <c r="F3370">
        <v>70.28</v>
      </c>
      <c r="G3370">
        <v>-48.684842347812001</v>
      </c>
      <c r="H3370">
        <v>7.2626005888054204</v>
      </c>
      <c r="I3370">
        <v>-32.375510255789102</v>
      </c>
      <c r="J3370">
        <v>-13.6153520473509</v>
      </c>
      <c r="M3370">
        <v>58.176972203279803</v>
      </c>
      <c r="O3370">
        <v>35.173591348890099</v>
      </c>
      <c r="P3370">
        <v>44.016393442622899</v>
      </c>
    </row>
    <row r="3371" spans="1:17" hidden="1" x14ac:dyDescent="0.3">
      <c r="A3371" t="s">
        <v>6905</v>
      </c>
      <c r="B3371" t="s">
        <v>6906</v>
      </c>
      <c r="C3371" t="str">
        <f>IFERROR(VLOOKUP(Table1[[#This Row],[Ticker]],[1]!Table1[[Symbol]:[Industry]],2,FALSE),"-")</f>
        <v>-</v>
      </c>
      <c r="D3371" t="s">
        <v>535</v>
      </c>
      <c r="E3371">
        <v>47.99</v>
      </c>
      <c r="F3371">
        <v>239.95</v>
      </c>
      <c r="G3371">
        <v>237.05828082328799</v>
      </c>
      <c r="H3371">
        <v>-7.22919308059668</v>
      </c>
      <c r="I3371">
        <v>18.965699242746702</v>
      </c>
      <c r="J3371">
        <v>-0.147575463033041</v>
      </c>
      <c r="K3371">
        <v>243.52808509205801</v>
      </c>
      <c r="L3371">
        <v>195.99135385516101</v>
      </c>
      <c r="M3371">
        <v>47.380749678368403</v>
      </c>
      <c r="N3371">
        <v>0.88170242867248205</v>
      </c>
      <c r="O3371">
        <v>23.6924359241508</v>
      </c>
      <c r="P3371">
        <v>320.89107174179901</v>
      </c>
      <c r="Q3371">
        <v>0.167400357307456</v>
      </c>
    </row>
    <row r="3372" spans="1:17" hidden="1" x14ac:dyDescent="0.3">
      <c r="A3372" t="s">
        <v>6907</v>
      </c>
      <c r="B3372" t="s">
        <v>6908</v>
      </c>
      <c r="C3372" t="str">
        <f>IFERROR(VLOOKUP(Table1[[#This Row],[Ticker]],[1]!Table1[[Symbol]:[Industry]],2,FALSE),"-")</f>
        <v>-</v>
      </c>
      <c r="D3372" t="s">
        <v>542</v>
      </c>
      <c r="E3372">
        <v>47.900083000000002</v>
      </c>
      <c r="F3372">
        <v>79.03</v>
      </c>
      <c r="G3372">
        <v>-8.2490352915644394</v>
      </c>
      <c r="H3372">
        <v>12.534782843002001</v>
      </c>
      <c r="I3372">
        <v>-26.927053222742298</v>
      </c>
      <c r="J3372">
        <v>10.3492482457722</v>
      </c>
      <c r="K3372">
        <v>74.940658740952699</v>
      </c>
      <c r="L3372">
        <v>77.571226683038503</v>
      </c>
      <c r="M3372">
        <v>56.475997300114798</v>
      </c>
      <c r="N3372">
        <v>3.01084951834464</v>
      </c>
      <c r="O3372">
        <v>44.122485132228199</v>
      </c>
      <c r="P3372">
        <v>42.396396396396398</v>
      </c>
      <c r="Q3372">
        <v>0.17501127879039799</v>
      </c>
    </row>
    <row r="3373" spans="1:17" hidden="1" x14ac:dyDescent="0.3">
      <c r="A3373" t="s">
        <v>6909</v>
      </c>
      <c r="B3373" t="s">
        <v>6910</v>
      </c>
      <c r="C3373" t="str">
        <f>IFERROR(VLOOKUP(Table1[[#This Row],[Ticker]],[1]!Table1[[Symbol]:[Industry]],2,FALSE),"-")</f>
        <v>-</v>
      </c>
      <c r="D3373" t="s">
        <v>184</v>
      </c>
      <c r="E3373">
        <v>47.8911576</v>
      </c>
      <c r="F3373">
        <v>71.5</v>
      </c>
      <c r="G3373">
        <v>-57.508649814329601</v>
      </c>
      <c r="H3373">
        <v>-7.5820543208396796</v>
      </c>
      <c r="I3373">
        <v>-40.796896535065699</v>
      </c>
      <c r="J3373">
        <v>0.87489327549972395</v>
      </c>
      <c r="K3373">
        <v>76.793132505396301</v>
      </c>
      <c r="M3373">
        <v>52.148573524179</v>
      </c>
      <c r="N3373">
        <v>0.34515050167223998</v>
      </c>
      <c r="O3373">
        <v>102.797202797202</v>
      </c>
      <c r="P3373">
        <v>23.275862068965498</v>
      </c>
    </row>
    <row r="3374" spans="1:17" hidden="1" x14ac:dyDescent="0.3">
      <c r="A3374" t="s">
        <v>6911</v>
      </c>
      <c r="B3374" t="s">
        <v>6912</v>
      </c>
      <c r="C3374" t="str">
        <f>IFERROR(VLOOKUP(Table1[[#This Row],[Ticker]],[1]!Table1[[Symbol]:[Industry]],2,FALSE),"-")</f>
        <v>-</v>
      </c>
      <c r="D3374" t="s">
        <v>140</v>
      </c>
      <c r="E3374">
        <v>47.877068909999998</v>
      </c>
      <c r="F3374">
        <v>160.05000000000001</v>
      </c>
      <c r="G3374">
        <v>53.3144627965479</v>
      </c>
      <c r="H3374">
        <v>8.6140721836035095</v>
      </c>
      <c r="I3374">
        <v>33.294514463786399</v>
      </c>
      <c r="J3374">
        <v>2.8003708040813899</v>
      </c>
      <c r="K3374">
        <v>157.83108329442101</v>
      </c>
      <c r="L3374">
        <v>137.29214422373201</v>
      </c>
      <c r="M3374">
        <v>40.878956877717499</v>
      </c>
      <c r="N3374">
        <v>1.64621493959787</v>
      </c>
      <c r="O3374">
        <v>15.588878475476401</v>
      </c>
      <c r="P3374">
        <v>94</v>
      </c>
      <c r="Q3374">
        <v>5.4315978817580997E-2</v>
      </c>
    </row>
    <row r="3375" spans="1:17" hidden="1" x14ac:dyDescent="0.3">
      <c r="A3375" t="s">
        <v>6913</v>
      </c>
      <c r="B3375" t="s">
        <v>6914</v>
      </c>
      <c r="C3375" t="str">
        <f>IFERROR(VLOOKUP(Table1[[#This Row],[Ticker]],[1]!Table1[[Symbol]:[Industry]],2,FALSE),"-")</f>
        <v>-</v>
      </c>
      <c r="D3375" t="s">
        <v>67</v>
      </c>
      <c r="E3375">
        <v>47.793340000000001</v>
      </c>
      <c r="F3375">
        <v>23.59</v>
      </c>
      <c r="G3375">
        <v>53.5189173527652</v>
      </c>
      <c r="H3375">
        <v>-11.8808102639077</v>
      </c>
      <c r="I3375">
        <v>93.289445922404298</v>
      </c>
      <c r="J3375">
        <v>-9.7377047418362004</v>
      </c>
      <c r="K3375">
        <v>22.874348388615299</v>
      </c>
      <c r="L3375">
        <v>18.121490069582499</v>
      </c>
      <c r="M3375">
        <v>41.441247227916797</v>
      </c>
      <c r="N3375">
        <v>0.57540705364101596</v>
      </c>
      <c r="O3375">
        <v>20.3899957609156</v>
      </c>
      <c r="P3375">
        <v>189.447852760736</v>
      </c>
      <c r="Q3375">
        <v>5.5217669352551998E-2</v>
      </c>
    </row>
    <row r="3376" spans="1:17" hidden="1" x14ac:dyDescent="0.3">
      <c r="A3376" t="s">
        <v>6915</v>
      </c>
      <c r="B3376" t="s">
        <v>6916</v>
      </c>
      <c r="C3376" t="str">
        <f>IFERROR(VLOOKUP(Table1[[#This Row],[Ticker]],[1]!Table1[[Symbol]:[Industry]],2,FALSE),"-")</f>
        <v>-</v>
      </c>
      <c r="D3376" t="s">
        <v>391</v>
      </c>
      <c r="E3376">
        <v>47.677772500000003</v>
      </c>
      <c r="F3376">
        <v>92.2</v>
      </c>
      <c r="G3376">
        <v>193.581470363791</v>
      </c>
      <c r="H3376">
        <v>-22.149996566202599</v>
      </c>
      <c r="I3376">
        <v>112.242261057273</v>
      </c>
      <c r="J3376">
        <v>25.791200047170999</v>
      </c>
      <c r="K3376">
        <v>94.852262760359494</v>
      </c>
      <c r="L3376">
        <v>69.599061849896898</v>
      </c>
      <c r="M3376">
        <v>57.2884449104819</v>
      </c>
      <c r="N3376">
        <v>1.8882214499521099</v>
      </c>
      <c r="O3376">
        <v>63.177874186550902</v>
      </c>
      <c r="P3376">
        <v>265.148514851485</v>
      </c>
      <c r="Q3376">
        <v>0.10380517948887</v>
      </c>
    </row>
    <row r="3377" spans="1:17" hidden="1" x14ac:dyDescent="0.3">
      <c r="A3377" t="s">
        <v>6917</v>
      </c>
      <c r="B3377" t="s">
        <v>6918</v>
      </c>
      <c r="C3377" t="str">
        <f>IFERROR(VLOOKUP(Table1[[#This Row],[Ticker]],[1]!Table1[[Symbol]:[Industry]],2,FALSE),"-")</f>
        <v>-</v>
      </c>
      <c r="E3377">
        <v>47.676608000000002</v>
      </c>
      <c r="F3377">
        <v>19.600000000000001</v>
      </c>
      <c r="G3377">
        <v>-31.936791918818201</v>
      </c>
      <c r="H3377">
        <v>-5.9711392485929498</v>
      </c>
      <c r="I3377">
        <v>82.870068253748599</v>
      </c>
      <c r="J3377">
        <v>6.0588090362919802</v>
      </c>
      <c r="K3377">
        <v>17.135527288230001</v>
      </c>
      <c r="L3377">
        <v>13.9373807588214</v>
      </c>
      <c r="M3377">
        <v>66.490532036521998</v>
      </c>
      <c r="N3377">
        <v>0.26637554585152801</v>
      </c>
      <c r="O3377">
        <v>23.586710046337299</v>
      </c>
      <c r="P3377">
        <v>115.157316419984</v>
      </c>
      <c r="Q3377">
        <v>1.2741158452162E-2</v>
      </c>
    </row>
    <row r="3378" spans="1:17" hidden="1" x14ac:dyDescent="0.3">
      <c r="A3378" t="s">
        <v>6919</v>
      </c>
      <c r="B3378" t="s">
        <v>6920</v>
      </c>
      <c r="C3378" t="str">
        <f>IFERROR(VLOOKUP(Table1[[#This Row],[Ticker]],[1]!Table1[[Symbol]:[Industry]],2,FALSE),"-")</f>
        <v>-</v>
      </c>
      <c r="D3378" t="s">
        <v>480</v>
      </c>
      <c r="E3378">
        <v>47.631000639999897</v>
      </c>
      <c r="F3378">
        <v>18.079999999999998</v>
      </c>
      <c r="G3378">
        <v>-3.14444924182094</v>
      </c>
      <c r="H3378">
        <v>-7.0779791213394896</v>
      </c>
      <c r="I3378">
        <v>-8.9595710269120499</v>
      </c>
      <c r="J3378">
        <v>-2.7204698141436499</v>
      </c>
      <c r="K3378">
        <v>18.5885447687698</v>
      </c>
      <c r="L3378">
        <v>18.2474709014095</v>
      </c>
      <c r="M3378">
        <v>51.109119508758802</v>
      </c>
      <c r="N3378">
        <v>0.74835805009051903</v>
      </c>
      <c r="O3378">
        <v>51.272123893805301</v>
      </c>
      <c r="P3378">
        <v>63.619909502262402</v>
      </c>
      <c r="Q3378">
        <v>-0.116767404317144</v>
      </c>
    </row>
    <row r="3379" spans="1:17" hidden="1" x14ac:dyDescent="0.3">
      <c r="A3379" t="s">
        <v>6921</v>
      </c>
      <c r="B3379" t="s">
        <v>6922</v>
      </c>
      <c r="C3379" t="str">
        <f>IFERROR(VLOOKUP(Table1[[#This Row],[Ticker]],[1]!Table1[[Symbol]:[Industry]],2,FALSE),"-")</f>
        <v>-</v>
      </c>
      <c r="D3379" t="s">
        <v>230</v>
      </c>
      <c r="E3379">
        <v>47.590063064999903</v>
      </c>
      <c r="F3379">
        <v>99.95</v>
      </c>
      <c r="G3379">
        <v>49.700334748506997</v>
      </c>
      <c r="H3379">
        <v>-18.351284649915499</v>
      </c>
      <c r="I3379">
        <v>-41.859444626711102</v>
      </c>
      <c r="J3379">
        <v>-2.47070814698451</v>
      </c>
      <c r="K3379">
        <v>105.103660808855</v>
      </c>
      <c r="L3379">
        <v>103.515875398224</v>
      </c>
      <c r="M3379">
        <v>48.462364294850701</v>
      </c>
      <c r="N3379">
        <v>2.4827647029678399</v>
      </c>
      <c r="O3379">
        <v>62.881440720360096</v>
      </c>
      <c r="P3379">
        <v>95.980392156862706</v>
      </c>
      <c r="Q3379">
        <v>5.2717034227766003E-2</v>
      </c>
    </row>
    <row r="3380" spans="1:17" hidden="1" x14ac:dyDescent="0.3">
      <c r="A3380" t="s">
        <v>6923</v>
      </c>
      <c r="B3380" t="s">
        <v>6924</v>
      </c>
      <c r="C3380" t="str">
        <f>IFERROR(VLOOKUP(Table1[[#This Row],[Ticker]],[1]!Table1[[Symbol]:[Industry]],2,FALSE),"-")</f>
        <v>-</v>
      </c>
      <c r="D3380" t="s">
        <v>613</v>
      </c>
      <c r="E3380">
        <v>47.52</v>
      </c>
      <c r="F3380">
        <v>8.64</v>
      </c>
      <c r="G3380">
        <v>-5.7182576859365302</v>
      </c>
      <c r="H3380">
        <v>27.095933922138698</v>
      </c>
      <c r="I3380">
        <v>-3.5814197664078198</v>
      </c>
      <c r="J3380">
        <v>-6.4090550548697802</v>
      </c>
      <c r="K3380">
        <v>8.0323513216201494</v>
      </c>
      <c r="L3380">
        <v>8.0349763011068802</v>
      </c>
      <c r="M3380">
        <v>48.850382230986199</v>
      </c>
      <c r="N3380">
        <v>2.5549602768095001</v>
      </c>
      <c r="O3380">
        <v>35.648148148148103</v>
      </c>
      <c r="P3380">
        <v>42.809917355371901</v>
      </c>
      <c r="Q3380">
        <v>1.2289344706066E-2</v>
      </c>
    </row>
    <row r="3381" spans="1:17" hidden="1" x14ac:dyDescent="0.3">
      <c r="A3381" t="s">
        <v>6925</v>
      </c>
      <c r="B3381" t="s">
        <v>6926</v>
      </c>
      <c r="C3381" t="str">
        <f>IFERROR(VLOOKUP(Table1[[#This Row],[Ticker]],[1]!Table1[[Symbol]:[Industry]],2,FALSE),"-")</f>
        <v>-</v>
      </c>
      <c r="E3381">
        <v>47.515825337999999</v>
      </c>
      <c r="F3381">
        <v>6.42</v>
      </c>
      <c r="G3381">
        <v>110.342950478592</v>
      </c>
      <c r="H3381">
        <v>48.095933922138698</v>
      </c>
      <c r="I3381">
        <v>47.104854743395997</v>
      </c>
      <c r="J3381">
        <v>17.832016373701599</v>
      </c>
      <c r="K3381">
        <v>4.5540417450024497</v>
      </c>
      <c r="L3381">
        <v>3.9596374888798298</v>
      </c>
      <c r="M3381">
        <v>93.849320641551103</v>
      </c>
      <c r="N3381">
        <v>2.2732647671165398</v>
      </c>
      <c r="O3381">
        <v>0</v>
      </c>
      <c r="P3381">
        <v>160.97560975609699</v>
      </c>
      <c r="Q3381">
        <v>0.111430192693033</v>
      </c>
    </row>
    <row r="3382" spans="1:17" hidden="1" x14ac:dyDescent="0.3">
      <c r="A3382" t="s">
        <v>6927</v>
      </c>
      <c r="B3382" t="s">
        <v>6928</v>
      </c>
      <c r="C3382" t="str">
        <f>IFERROR(VLOOKUP(Table1[[#This Row],[Ticker]],[1]!Table1[[Symbol]:[Industry]],2,FALSE),"-")</f>
        <v>-</v>
      </c>
      <c r="D3382" t="s">
        <v>275</v>
      </c>
      <c r="E3382">
        <v>47.513510400000001</v>
      </c>
      <c r="F3382">
        <v>23.39</v>
      </c>
      <c r="G3382">
        <v>-61.367897900794098</v>
      </c>
      <c r="H3382">
        <v>-18.707405595486399</v>
      </c>
      <c r="I3382">
        <v>-28.378992978401701</v>
      </c>
      <c r="J3382">
        <v>-8.6494651077798199</v>
      </c>
      <c r="K3382">
        <v>25.1936054488243</v>
      </c>
      <c r="L3382">
        <v>29.1976968954651</v>
      </c>
      <c r="M3382">
        <v>27.266173002848401</v>
      </c>
      <c r="N3382">
        <v>1.3410910507313101</v>
      </c>
      <c r="O3382">
        <v>59.234715690465897</v>
      </c>
      <c r="P3382">
        <v>3.72505543237251</v>
      </c>
      <c r="Q3382">
        <v>-7.5157331124657001E-2</v>
      </c>
    </row>
    <row r="3383" spans="1:17" hidden="1" x14ac:dyDescent="0.3">
      <c r="A3383" t="s">
        <v>6929</v>
      </c>
      <c r="B3383" t="s">
        <v>6930</v>
      </c>
      <c r="C3383" t="str">
        <f>IFERROR(VLOOKUP(Table1[[#This Row],[Ticker]],[1]!Table1[[Symbol]:[Industry]],2,FALSE),"-")</f>
        <v>-</v>
      </c>
      <c r="D3383" t="s">
        <v>375</v>
      </c>
      <c r="E3383">
        <v>47.491494561000003</v>
      </c>
      <c r="F3383">
        <v>16.59</v>
      </c>
      <c r="G3383">
        <v>130.651883800484</v>
      </c>
      <c r="H3383">
        <v>-45.044911148283703</v>
      </c>
      <c r="I3383">
        <v>153.085246900258</v>
      </c>
      <c r="J3383">
        <v>-7.4076714746818499</v>
      </c>
      <c r="K3383">
        <v>20.4884198985885</v>
      </c>
      <c r="L3383">
        <v>13.794659041449499</v>
      </c>
      <c r="M3383">
        <v>19.548802652307302</v>
      </c>
      <c r="N3383">
        <v>1.8032265535402101</v>
      </c>
      <c r="O3383">
        <v>74.502712477396003</v>
      </c>
      <c r="P3383">
        <v>228.514851485148</v>
      </c>
      <c r="Q3383">
        <v>5.460574128904E-2</v>
      </c>
    </row>
    <row r="3384" spans="1:17" hidden="1" x14ac:dyDescent="0.3">
      <c r="A3384" t="s">
        <v>6931</v>
      </c>
      <c r="B3384" t="s">
        <v>6932</v>
      </c>
      <c r="C3384" t="str">
        <f>IFERROR(VLOOKUP(Table1[[#This Row],[Ticker]],[1]!Table1[[Symbol]:[Industry]],2,FALSE),"-")</f>
        <v>-</v>
      </c>
      <c r="E3384">
        <v>47.426470649999999</v>
      </c>
      <c r="F3384">
        <v>46.5</v>
      </c>
      <c r="G3384">
        <v>-33.2775790065417</v>
      </c>
      <c r="H3384">
        <v>-7.6237313498277599</v>
      </c>
      <c r="I3384">
        <v>-20.531705958445901</v>
      </c>
      <c r="J3384">
        <v>-1.0810271045592099</v>
      </c>
      <c r="K3384">
        <v>47.676922881703497</v>
      </c>
      <c r="L3384">
        <v>48.583123424780403</v>
      </c>
      <c r="M3384">
        <v>46.32083341237</v>
      </c>
      <c r="N3384">
        <v>2</v>
      </c>
      <c r="O3384">
        <v>38.924731182795597</v>
      </c>
      <c r="P3384">
        <v>16.25</v>
      </c>
      <c r="Q3384">
        <v>4.0648423885429998E-3</v>
      </c>
    </row>
    <row r="3385" spans="1:17" hidden="1" x14ac:dyDescent="0.3">
      <c r="A3385" t="s">
        <v>6933</v>
      </c>
      <c r="B3385" t="s">
        <v>6934</v>
      </c>
      <c r="C3385" t="str">
        <f>IFERROR(VLOOKUP(Table1[[#This Row],[Ticker]],[1]!Table1[[Symbol]:[Industry]],2,FALSE),"-")</f>
        <v>-</v>
      </c>
      <c r="D3385" t="s">
        <v>391</v>
      </c>
      <c r="E3385">
        <v>47.262999999999998</v>
      </c>
      <c r="F3385">
        <v>12.52</v>
      </c>
      <c r="G3385">
        <v>-99.661607569135995</v>
      </c>
      <c r="H3385">
        <v>-16.038373663108199</v>
      </c>
      <c r="I3385">
        <v>-38.664324283274603</v>
      </c>
      <c r="J3385">
        <v>3.9833048192544398</v>
      </c>
      <c r="K3385">
        <v>12.276242224634601</v>
      </c>
      <c r="L3385">
        <v>18.910784074997299</v>
      </c>
      <c r="M3385">
        <v>54.132547465925803</v>
      </c>
      <c r="N3385">
        <v>0.65601845852681495</v>
      </c>
      <c r="O3385">
        <v>300.95846645367402</v>
      </c>
      <c r="P3385">
        <v>50.843373493975797</v>
      </c>
      <c r="Q3385">
        <v>3.4752984799949998E-3</v>
      </c>
    </row>
    <row r="3386" spans="1:17" hidden="1" x14ac:dyDescent="0.3">
      <c r="A3386" t="s">
        <v>6935</v>
      </c>
      <c r="B3386" t="s">
        <v>6936</v>
      </c>
      <c r="C3386" t="str">
        <f>IFERROR(VLOOKUP(Table1[[#This Row],[Ticker]],[1]!Table1[[Symbol]:[Industry]],2,FALSE),"-")</f>
        <v>-</v>
      </c>
      <c r="D3386" t="s">
        <v>278</v>
      </c>
      <c r="E3386">
        <v>47.19132432</v>
      </c>
      <c r="F3386">
        <v>65.150000000000006</v>
      </c>
      <c r="G3386">
        <v>62.283161185047497</v>
      </c>
      <c r="H3386">
        <v>1.3966709024007399E-2</v>
      </c>
      <c r="I3386">
        <v>6.0911992812112103</v>
      </c>
      <c r="J3386">
        <v>12.5273568754937</v>
      </c>
      <c r="K3386">
        <v>59.359572163456001</v>
      </c>
      <c r="L3386">
        <v>53.840991105261502</v>
      </c>
      <c r="M3386">
        <v>82.584400019270504</v>
      </c>
      <c r="N3386">
        <v>1.4901287553647999</v>
      </c>
      <c r="O3386">
        <v>11.742133537989201</v>
      </c>
      <c r="P3386">
        <v>97.424242424242394</v>
      </c>
    </row>
    <row r="3387" spans="1:17" hidden="1" x14ac:dyDescent="0.3">
      <c r="A3387" t="s">
        <v>6937</v>
      </c>
      <c r="B3387" t="s">
        <v>6938</v>
      </c>
      <c r="C3387" t="str">
        <f>IFERROR(VLOOKUP(Table1[[#This Row],[Ticker]],[1]!Table1[[Symbol]:[Industry]],2,FALSE),"-")</f>
        <v>-</v>
      </c>
      <c r="E3387">
        <v>47.167520400000001</v>
      </c>
      <c r="F3387">
        <v>327.60000000000002</v>
      </c>
      <c r="G3387">
        <v>-26.343285762784699</v>
      </c>
      <c r="H3387">
        <v>-11.809436921850899</v>
      </c>
      <c r="I3387">
        <v>3.8982550303401302</v>
      </c>
      <c r="J3387">
        <v>-4.1575124221098498</v>
      </c>
      <c r="K3387">
        <v>399.994626036434</v>
      </c>
      <c r="L3387">
        <v>412.12304794433999</v>
      </c>
      <c r="M3387">
        <v>11.8669377962221</v>
      </c>
      <c r="N3387">
        <v>0.76365007541478103</v>
      </c>
      <c r="O3387">
        <v>113.65995115995101</v>
      </c>
      <c r="P3387">
        <v>23.111612175873699</v>
      </c>
      <c r="Q3387">
        <v>-2.7977549255679998E-3</v>
      </c>
    </row>
    <row r="3388" spans="1:17" hidden="1" x14ac:dyDescent="0.3">
      <c r="A3388" t="s">
        <v>6939</v>
      </c>
      <c r="B3388" t="s">
        <v>6940</v>
      </c>
      <c r="C3388" t="str">
        <f>IFERROR(VLOOKUP(Table1[[#This Row],[Ticker]],[1]!Table1[[Symbol]:[Industry]],2,FALSE),"-")</f>
        <v>-</v>
      </c>
      <c r="D3388" t="s">
        <v>67</v>
      </c>
      <c r="E3388">
        <v>46.908059000000002</v>
      </c>
      <c r="F3388">
        <v>0.82</v>
      </c>
      <c r="G3388">
        <v>-16.973607910358901</v>
      </c>
      <c r="H3388">
        <v>-40.9334778425671</v>
      </c>
      <c r="I3388">
        <v>-17.816524436295101</v>
      </c>
      <c r="J3388">
        <v>-19.310840769155401</v>
      </c>
      <c r="K3388">
        <v>1.1844893844606701</v>
      </c>
      <c r="L3388">
        <v>1.0614277382055599</v>
      </c>
      <c r="M3388">
        <v>22.032120781821099</v>
      </c>
      <c r="N3388">
        <v>1.66822092371425</v>
      </c>
      <c r="O3388">
        <v>120.731707317073</v>
      </c>
      <c r="P3388">
        <v>41.7283950617283</v>
      </c>
      <c r="Q3388">
        <v>9.1640106652271999E-2</v>
      </c>
    </row>
    <row r="3389" spans="1:17" hidden="1" x14ac:dyDescent="0.3">
      <c r="A3389" t="s">
        <v>6941</v>
      </c>
      <c r="B3389" t="s">
        <v>6942</v>
      </c>
      <c r="C3389" t="str">
        <f>IFERROR(VLOOKUP(Table1[[#This Row],[Ticker]],[1]!Table1[[Symbol]:[Industry]],2,FALSE),"-")</f>
        <v>-</v>
      </c>
      <c r="D3389" t="s">
        <v>535</v>
      </c>
      <c r="E3389">
        <v>46.907501600000003</v>
      </c>
      <c r="F3389">
        <v>40.119999999999997</v>
      </c>
      <c r="G3389">
        <v>-56.010557262568803</v>
      </c>
      <c r="H3389">
        <v>-34.570046764896198</v>
      </c>
      <c r="I3389">
        <v>-9.03718835032981</v>
      </c>
      <c r="J3389">
        <v>-0.72962746191477501</v>
      </c>
      <c r="K3389">
        <v>54.866709947327401</v>
      </c>
      <c r="L3389">
        <v>51.716454063100301</v>
      </c>
      <c r="M3389">
        <v>22.9086035921815</v>
      </c>
      <c r="N3389">
        <v>1.7668352993435601</v>
      </c>
      <c r="O3389">
        <v>100.598205383848</v>
      </c>
      <c r="P3389">
        <v>34.676065793890501</v>
      </c>
      <c r="Q3389">
        <v>0.182142130515593</v>
      </c>
    </row>
    <row r="3390" spans="1:17" hidden="1" x14ac:dyDescent="0.3">
      <c r="A3390" t="s">
        <v>6943</v>
      </c>
      <c r="B3390" t="s">
        <v>6944</v>
      </c>
      <c r="C3390" t="str">
        <f>IFERROR(VLOOKUP(Table1[[#This Row],[Ticker]],[1]!Table1[[Symbol]:[Industry]],2,FALSE),"-")</f>
        <v>-</v>
      </c>
      <c r="D3390" t="s">
        <v>613</v>
      </c>
      <c r="E3390">
        <v>46.735109960000003</v>
      </c>
      <c r="F3390">
        <v>0.74</v>
      </c>
      <c r="G3390">
        <v>-63.309555277234097</v>
      </c>
      <c r="H3390">
        <v>-26.779066077861199</v>
      </c>
      <c r="I3390">
        <v>-67.473519959086005</v>
      </c>
      <c r="J3390">
        <v>-8.4179836262983407</v>
      </c>
      <c r="K3390">
        <v>0.90813591659469095</v>
      </c>
      <c r="L3390">
        <v>1.1885073845144001</v>
      </c>
      <c r="M3390">
        <v>6.3617418144480702</v>
      </c>
      <c r="N3390">
        <v>0.24547587515666</v>
      </c>
      <c r="O3390">
        <v>170.27027027027</v>
      </c>
      <c r="P3390">
        <v>0</v>
      </c>
      <c r="Q3390">
        <v>6.5318947789734003E-2</v>
      </c>
    </row>
    <row r="3391" spans="1:17" hidden="1" x14ac:dyDescent="0.3">
      <c r="A3391" t="s">
        <v>6945</v>
      </c>
      <c r="B3391" t="s">
        <v>6946</v>
      </c>
      <c r="C3391" t="str">
        <f>IFERROR(VLOOKUP(Table1[[#This Row],[Ticker]],[1]!Table1[[Symbol]:[Industry]],2,FALSE),"-")</f>
        <v>-</v>
      </c>
      <c r="D3391" t="s">
        <v>1489</v>
      </c>
      <c r="E3391">
        <v>46.73</v>
      </c>
      <c r="F3391">
        <v>46.73</v>
      </c>
      <c r="G3391">
        <v>-39.9401803415941</v>
      </c>
      <c r="H3391">
        <v>-4.0619608147033404</v>
      </c>
      <c r="I3391">
        <v>-18.656553700812601</v>
      </c>
      <c r="J3391">
        <v>-4.3929274923934702</v>
      </c>
      <c r="K3391">
        <v>48.776372816600301</v>
      </c>
      <c r="L3391">
        <v>50.954410821278003</v>
      </c>
      <c r="M3391">
        <v>37.544482958132498</v>
      </c>
      <c r="N3391">
        <v>1.2993052540165</v>
      </c>
      <c r="O3391">
        <v>50.973678579071198</v>
      </c>
      <c r="P3391">
        <v>10.734597156397999</v>
      </c>
      <c r="Q3391">
        <v>-0.10584275698281</v>
      </c>
    </row>
    <row r="3392" spans="1:17" hidden="1" x14ac:dyDescent="0.3">
      <c r="A3392" t="s">
        <v>6947</v>
      </c>
      <c r="B3392" t="s">
        <v>6948</v>
      </c>
      <c r="C3392" t="str">
        <f>IFERROR(VLOOKUP(Table1[[#This Row],[Ticker]],[1]!Table1[[Symbol]:[Industry]],2,FALSE),"-")</f>
        <v>-</v>
      </c>
      <c r="E3392">
        <v>46.676099999999998</v>
      </c>
      <c r="F3392">
        <v>148.65</v>
      </c>
      <c r="G3392">
        <v>251.20624094122999</v>
      </c>
      <c r="H3392">
        <v>48.873102101079397</v>
      </c>
      <c r="I3392">
        <v>226.06413076149499</v>
      </c>
      <c r="J3392">
        <v>8.1233519771825407</v>
      </c>
      <c r="K3392">
        <v>103.26003267851399</v>
      </c>
      <c r="L3392">
        <v>81.001384705126796</v>
      </c>
      <c r="M3392">
        <v>99.889842679822806</v>
      </c>
      <c r="N3392">
        <v>0.45051135201472697</v>
      </c>
      <c r="O3392">
        <v>0</v>
      </c>
      <c r="P3392">
        <v>329.00432900432901</v>
      </c>
    </row>
    <row r="3393" spans="1:17" hidden="1" x14ac:dyDescent="0.3">
      <c r="A3393" t="s">
        <v>6949</v>
      </c>
      <c r="B3393" t="s">
        <v>6950</v>
      </c>
      <c r="C3393" t="str">
        <f>IFERROR(VLOOKUP(Table1[[#This Row],[Ticker]],[1]!Table1[[Symbol]:[Industry]],2,FALSE),"-")</f>
        <v>-</v>
      </c>
      <c r="E3393">
        <v>46.660400000000003</v>
      </c>
      <c r="F3393">
        <v>148.6</v>
      </c>
      <c r="G3393">
        <v>215.99675390459299</v>
      </c>
      <c r="H3393">
        <v>28.044936139433599</v>
      </c>
      <c r="I3393">
        <v>111.609184394038</v>
      </c>
      <c r="J3393">
        <v>-12.941793150107801</v>
      </c>
      <c r="K3393">
        <v>133.630399820322</v>
      </c>
      <c r="L3393">
        <v>97.878434177892501</v>
      </c>
      <c r="M3393">
        <v>46.0012435324942</v>
      </c>
      <c r="N3393">
        <v>1.5164678919644701</v>
      </c>
      <c r="O3393">
        <v>16.049798115746899</v>
      </c>
      <c r="P3393">
        <v>337.05882352941097</v>
      </c>
      <c r="Q3393">
        <v>0.131374278663377</v>
      </c>
    </row>
    <row r="3394" spans="1:17" hidden="1" x14ac:dyDescent="0.3">
      <c r="A3394" t="s">
        <v>6951</v>
      </c>
      <c r="B3394" t="s">
        <v>6952</v>
      </c>
      <c r="C3394" t="str">
        <f>IFERROR(VLOOKUP(Table1[[#This Row],[Ticker]],[1]!Table1[[Symbol]:[Industry]],2,FALSE),"-")</f>
        <v>-</v>
      </c>
      <c r="D3394" t="s">
        <v>62</v>
      </c>
      <c r="E3394">
        <v>46.512</v>
      </c>
      <c r="F3394">
        <v>38</v>
      </c>
      <c r="G3394">
        <v>46.169854202175301</v>
      </c>
      <c r="H3394">
        <v>-8.3108283729432006</v>
      </c>
      <c r="I3394">
        <v>33.364914322783299</v>
      </c>
      <c r="J3394">
        <v>-5.2271095903086202</v>
      </c>
      <c r="K3394">
        <v>38.219884717966302</v>
      </c>
      <c r="L3394">
        <v>33.188547191578003</v>
      </c>
      <c r="M3394">
        <v>46.9791710446762</v>
      </c>
      <c r="N3394">
        <v>0.22309569271855001</v>
      </c>
      <c r="O3394">
        <v>33.394736842105203</v>
      </c>
      <c r="P3394">
        <v>85.365853658536594</v>
      </c>
      <c r="Q3394">
        <v>1.9809317675327998E-2</v>
      </c>
    </row>
    <row r="3395" spans="1:17" hidden="1" x14ac:dyDescent="0.3">
      <c r="A3395" t="s">
        <v>6953</v>
      </c>
      <c r="B3395" t="s">
        <v>6954</v>
      </c>
      <c r="C3395" t="str">
        <f>IFERROR(VLOOKUP(Table1[[#This Row],[Ticker]],[1]!Table1[[Symbol]:[Industry]],2,FALSE),"-")</f>
        <v>-</v>
      </c>
      <c r="D3395" t="s">
        <v>378</v>
      </c>
      <c r="E3395">
        <v>46.467449999999999</v>
      </c>
      <c r="F3395">
        <v>46.5</v>
      </c>
      <c r="G3395">
        <v>-53.650551168559197</v>
      </c>
      <c r="H3395">
        <v>13.7473334132329</v>
      </c>
      <c r="I3395">
        <v>-28.854772937538002</v>
      </c>
      <c r="J3395">
        <v>-11.342116855749</v>
      </c>
      <c r="K3395">
        <v>45.082701454692298</v>
      </c>
      <c r="L3395">
        <v>55.926571670933797</v>
      </c>
      <c r="M3395">
        <v>51.916731303921701</v>
      </c>
      <c r="N3395">
        <v>1.18187677429257</v>
      </c>
      <c r="O3395">
        <v>75.053763440860195</v>
      </c>
      <c r="P3395">
        <v>25.506072874493899</v>
      </c>
      <c r="Q3395">
        <v>-1.4387331426517E-2</v>
      </c>
    </row>
    <row r="3396" spans="1:17" hidden="1" x14ac:dyDescent="0.3">
      <c r="A3396" t="s">
        <v>6955</v>
      </c>
      <c r="B3396" t="s">
        <v>6956</v>
      </c>
      <c r="C3396" t="str">
        <f>IFERROR(VLOOKUP(Table1[[#This Row],[Ticker]],[1]!Table1[[Symbol]:[Industry]],2,FALSE),"-")</f>
        <v>-</v>
      </c>
      <c r="E3396">
        <v>46.425411199999999</v>
      </c>
      <c r="F3396">
        <v>56</v>
      </c>
      <c r="G3396">
        <v>33.442581474902603</v>
      </c>
      <c r="H3396">
        <v>2.2315716823975</v>
      </c>
      <c r="I3396">
        <v>-21.359197544185601</v>
      </c>
      <c r="J3396">
        <v>-1.7891957475104501</v>
      </c>
      <c r="K3396">
        <v>49.017065709923799</v>
      </c>
      <c r="L3396">
        <v>48.740518155511701</v>
      </c>
      <c r="M3396">
        <v>91.264438468587599</v>
      </c>
      <c r="N3396">
        <v>0.77419354838709598</v>
      </c>
      <c r="O3396">
        <v>61.25</v>
      </c>
      <c r="P3396">
        <v>86.6666666666666</v>
      </c>
    </row>
    <row r="3397" spans="1:17" hidden="1" x14ac:dyDescent="0.3">
      <c r="A3397" t="s">
        <v>6957</v>
      </c>
      <c r="B3397" t="s">
        <v>6958</v>
      </c>
      <c r="C3397" t="str">
        <f>IFERROR(VLOOKUP(Table1[[#This Row],[Ticker]],[1]!Table1[[Symbol]:[Industry]],2,FALSE),"-")</f>
        <v>-</v>
      </c>
      <c r="D3397" t="s">
        <v>154</v>
      </c>
      <c r="E3397">
        <v>46.396127999999997</v>
      </c>
      <c r="F3397">
        <v>27.2</v>
      </c>
      <c r="G3397">
        <v>1.44258147490261</v>
      </c>
      <c r="H3397">
        <v>-5.0139561877513499</v>
      </c>
      <c r="I3397">
        <v>-10.431572671606601</v>
      </c>
      <c r="J3397">
        <v>-7.1174433683687504</v>
      </c>
      <c r="K3397">
        <v>27.741563544665699</v>
      </c>
      <c r="L3397">
        <v>27.204967149628501</v>
      </c>
      <c r="M3397">
        <v>37.629079946224898</v>
      </c>
      <c r="N3397">
        <v>1.84141059531405</v>
      </c>
      <c r="O3397">
        <v>48.713235294117602</v>
      </c>
      <c r="P3397">
        <v>34.987593052109098</v>
      </c>
      <c r="Q3397">
        <v>-4.0773781238184002E-2</v>
      </c>
    </row>
    <row r="3398" spans="1:17" hidden="1" x14ac:dyDescent="0.3">
      <c r="A3398" t="s">
        <v>6959</v>
      </c>
      <c r="B3398" t="s">
        <v>6960</v>
      </c>
      <c r="C3398" t="str">
        <f>IFERROR(VLOOKUP(Table1[[#This Row],[Ticker]],[1]!Table1[[Symbol]:[Industry]],2,FALSE),"-")</f>
        <v>-</v>
      </c>
      <c r="D3398" t="s">
        <v>391</v>
      </c>
      <c r="E3398">
        <v>46.210500000000003</v>
      </c>
      <c r="F3398">
        <v>132.03</v>
      </c>
      <c r="G3398">
        <v>269.215962769866</v>
      </c>
      <c r="H3398">
        <v>97.402882395684799</v>
      </c>
      <c r="I3398">
        <v>103.877765010324</v>
      </c>
      <c r="J3398">
        <v>20.1795518791318</v>
      </c>
      <c r="K3398">
        <v>92.332081906812405</v>
      </c>
      <c r="L3398">
        <v>62.692357022094299</v>
      </c>
      <c r="M3398">
        <v>68.254490384826596</v>
      </c>
      <c r="N3398">
        <v>2.3243749999999999</v>
      </c>
      <c r="O3398">
        <v>15.1177762629705</v>
      </c>
      <c r="P3398">
        <v>295.89205397301299</v>
      </c>
      <c r="Q3398">
        <v>0.22852896546071899</v>
      </c>
    </row>
    <row r="3399" spans="1:17" hidden="1" x14ac:dyDescent="0.3">
      <c r="A3399" t="s">
        <v>6961</v>
      </c>
      <c r="B3399" t="s">
        <v>6962</v>
      </c>
      <c r="C3399" t="str">
        <f>IFERROR(VLOOKUP(Table1[[#This Row],[Ticker]],[1]!Table1[[Symbol]:[Industry]],2,FALSE),"-")</f>
        <v>-</v>
      </c>
      <c r="E3399">
        <v>46.155748879999997</v>
      </c>
      <c r="F3399">
        <v>73.87</v>
      </c>
      <c r="G3399">
        <v>-5.4590578693596701</v>
      </c>
      <c r="H3399">
        <v>-12.2691454429406</v>
      </c>
      <c r="I3399">
        <v>26.5482098632218</v>
      </c>
      <c r="J3399">
        <v>-2.5775399402915098</v>
      </c>
      <c r="K3399">
        <v>79.6492741209847</v>
      </c>
      <c r="L3399">
        <v>72.769455000945598</v>
      </c>
      <c r="M3399">
        <v>44.138138300184998</v>
      </c>
      <c r="N3399">
        <v>0.77151106970393002</v>
      </c>
      <c r="O3399">
        <v>58.386354406389501</v>
      </c>
      <c r="P3399">
        <v>104.626038781163</v>
      </c>
    </row>
    <row r="3400" spans="1:17" hidden="1" x14ac:dyDescent="0.3">
      <c r="A3400" t="s">
        <v>6963</v>
      </c>
      <c r="B3400" t="s">
        <v>6964</v>
      </c>
      <c r="C3400" t="str">
        <f>IFERROR(VLOOKUP(Table1[[#This Row],[Ticker]],[1]!Table1[[Symbol]:[Industry]],2,FALSE),"-")</f>
        <v>-</v>
      </c>
      <c r="D3400" t="s">
        <v>140</v>
      </c>
      <c r="E3400">
        <v>46.131238949999997</v>
      </c>
      <c r="F3400">
        <v>13.98</v>
      </c>
      <c r="G3400">
        <v>18.163078369312501</v>
      </c>
      <c r="H3400">
        <v>-10.573848009325401</v>
      </c>
      <c r="I3400">
        <v>0.178453851285684</v>
      </c>
      <c r="J3400">
        <v>-2.8892951017081701</v>
      </c>
      <c r="K3400">
        <v>15.3767139394218</v>
      </c>
      <c r="L3400">
        <v>13.9807162071018</v>
      </c>
      <c r="M3400">
        <v>21.1587159263925</v>
      </c>
      <c r="N3400">
        <v>1.1575783001079101</v>
      </c>
      <c r="O3400">
        <v>41.988555078683802</v>
      </c>
      <c r="P3400">
        <v>69.454545454545396</v>
      </c>
      <c r="Q3400">
        <v>7.1842705297199994E-2</v>
      </c>
    </row>
    <row r="3401" spans="1:17" hidden="1" x14ac:dyDescent="0.3">
      <c r="A3401" t="s">
        <v>6965</v>
      </c>
      <c r="B3401" t="s">
        <v>6966</v>
      </c>
      <c r="C3401" t="str">
        <f>IFERROR(VLOOKUP(Table1[[#This Row],[Ticker]],[1]!Table1[[Symbol]:[Industry]],2,FALSE),"-")</f>
        <v>-</v>
      </c>
      <c r="E3401">
        <v>46.041635835000001</v>
      </c>
      <c r="F3401">
        <v>85.95</v>
      </c>
      <c r="G3401">
        <v>-29.108438933260601</v>
      </c>
      <c r="H3401">
        <v>0.98879106499590697</v>
      </c>
      <c r="I3401">
        <v>-12.7991068412377</v>
      </c>
      <c r="J3401">
        <v>3.7248735165587998</v>
      </c>
      <c r="M3401">
        <v>17.808207918932599</v>
      </c>
      <c r="O3401">
        <v>6.8644560791157403</v>
      </c>
      <c r="P3401">
        <v>4.8170731707316996</v>
      </c>
    </row>
    <row r="3402" spans="1:17" hidden="1" x14ac:dyDescent="0.3">
      <c r="A3402" t="s">
        <v>6967</v>
      </c>
      <c r="B3402" t="s">
        <v>6968</v>
      </c>
      <c r="C3402" t="str">
        <f>IFERROR(VLOOKUP(Table1[[#This Row],[Ticker]],[1]!Table1[[Symbol]:[Industry]],2,FALSE),"-")</f>
        <v>-</v>
      </c>
      <c r="D3402" t="s">
        <v>1219</v>
      </c>
      <c r="E3402">
        <v>45.949228439999999</v>
      </c>
      <c r="F3402">
        <v>11.19</v>
      </c>
      <c r="G3402">
        <v>-78.634506319529905</v>
      </c>
      <c r="H3402">
        <v>-29.076251508324798</v>
      </c>
      <c r="I3402">
        <v>-52.567674061940401</v>
      </c>
      <c r="J3402">
        <v>-10.714309504892499</v>
      </c>
      <c r="K3402">
        <v>15.2667563297358</v>
      </c>
      <c r="L3402">
        <v>18.892535146089699</v>
      </c>
      <c r="M3402">
        <v>21.074468761260199</v>
      </c>
      <c r="N3402">
        <v>0.411845697278722</v>
      </c>
      <c r="O3402">
        <v>126.988382484361</v>
      </c>
      <c r="P3402">
        <v>1.72727272727273</v>
      </c>
      <c r="Q3402">
        <v>0.13023640063378</v>
      </c>
    </row>
    <row r="3403" spans="1:17" hidden="1" x14ac:dyDescent="0.3">
      <c r="A3403" t="s">
        <v>6969</v>
      </c>
      <c r="B3403" t="s">
        <v>6970</v>
      </c>
      <c r="C3403" t="str">
        <f>IFERROR(VLOOKUP(Table1[[#This Row],[Ticker]],[1]!Table1[[Symbol]:[Industry]],2,FALSE),"-")</f>
        <v>-</v>
      </c>
      <c r="E3403">
        <v>45.850095600000003</v>
      </c>
      <c r="F3403">
        <v>28.1</v>
      </c>
      <c r="G3403">
        <v>-16.014538902752701</v>
      </c>
      <c r="H3403">
        <v>29.352981222664301</v>
      </c>
      <c r="I3403">
        <v>6.3494239403694701</v>
      </c>
      <c r="J3403">
        <v>-12.9616344199491</v>
      </c>
      <c r="K3403">
        <v>23.817133518111</v>
      </c>
      <c r="M3403">
        <v>57.529877146834501</v>
      </c>
      <c r="N3403">
        <v>3.21649484536082</v>
      </c>
      <c r="O3403">
        <v>23.0604982206405</v>
      </c>
      <c r="P3403">
        <v>56.1111111111111</v>
      </c>
    </row>
    <row r="3404" spans="1:17" hidden="1" x14ac:dyDescent="0.3">
      <c r="A3404" t="s">
        <v>6971</v>
      </c>
      <c r="B3404" t="s">
        <v>6972</v>
      </c>
      <c r="C3404" t="str">
        <f>IFERROR(VLOOKUP(Table1[[#This Row],[Ticker]],[1]!Table1[[Symbol]:[Industry]],2,FALSE),"-")</f>
        <v>-</v>
      </c>
      <c r="D3404" t="s">
        <v>998</v>
      </c>
      <c r="E3404">
        <v>45.841760000000001</v>
      </c>
      <c r="F3404">
        <v>1.1499999999999999</v>
      </c>
      <c r="G3404">
        <v>-21.102873070551901</v>
      </c>
      <c r="H3404">
        <v>-8.3228694966646604</v>
      </c>
      <c r="I3404">
        <v>-49.4015255865136</v>
      </c>
      <c r="J3404">
        <v>-4.7541905228500703</v>
      </c>
      <c r="K3404">
        <v>1.1763875211386801</v>
      </c>
      <c r="L3404">
        <v>1.22265162292887</v>
      </c>
      <c r="M3404">
        <v>50.133465201752799</v>
      </c>
      <c r="N3404">
        <v>1.14430520264555</v>
      </c>
      <c r="O3404">
        <v>64.347826086956502</v>
      </c>
      <c r="P3404">
        <v>64.285714285714207</v>
      </c>
      <c r="Q3404">
        <v>-0.15012820739909999</v>
      </c>
    </row>
    <row r="3405" spans="1:17" hidden="1" x14ac:dyDescent="0.3">
      <c r="A3405" t="s">
        <v>6973</v>
      </c>
      <c r="B3405" t="s">
        <v>6974</v>
      </c>
      <c r="C3405" t="str">
        <f>IFERROR(VLOOKUP(Table1[[#This Row],[Ticker]],[1]!Table1[[Symbol]:[Industry]],2,FALSE),"-")</f>
        <v>-</v>
      </c>
      <c r="D3405" t="s">
        <v>391</v>
      </c>
      <c r="E3405">
        <v>45.6366345</v>
      </c>
      <c r="F3405">
        <v>2.13</v>
      </c>
      <c r="G3405">
        <v>-28.872233339912199</v>
      </c>
      <c r="H3405">
        <v>-9.7286274813699993</v>
      </c>
      <c r="I3405">
        <v>-22.953004465861301</v>
      </c>
      <c r="J3405">
        <v>-1.7050206633353899</v>
      </c>
      <c r="K3405">
        <v>2.2173980688670301</v>
      </c>
      <c r="L3405">
        <v>2.3169257320038299</v>
      </c>
      <c r="M3405">
        <v>39.609651559839001</v>
      </c>
      <c r="N3405">
        <v>1.0115943301902199</v>
      </c>
      <c r="O3405">
        <v>66.6666666666666</v>
      </c>
      <c r="P3405">
        <v>14.516129032258</v>
      </c>
      <c r="Q3405">
        <v>8.5639030530922006E-2</v>
      </c>
    </row>
    <row r="3406" spans="1:17" hidden="1" x14ac:dyDescent="0.3">
      <c r="A3406" t="s">
        <v>6975</v>
      </c>
      <c r="B3406" t="s">
        <v>6976</v>
      </c>
      <c r="C3406" t="str">
        <f>IFERROR(VLOOKUP(Table1[[#This Row],[Ticker]],[1]!Table1[[Symbol]:[Industry]],2,FALSE),"-")</f>
        <v>-</v>
      </c>
      <c r="E3406">
        <v>45.559820519999903</v>
      </c>
      <c r="F3406">
        <v>284.85000000000002</v>
      </c>
      <c r="G3406">
        <v>172.96939535502801</v>
      </c>
      <c r="H3406">
        <v>-16.454442239536899</v>
      </c>
      <c r="I3406">
        <v>42.7325795175162</v>
      </c>
      <c r="J3406">
        <v>1.92923859592388</v>
      </c>
      <c r="K3406">
        <v>320.03370181089201</v>
      </c>
      <c r="L3406">
        <v>244.18244553610799</v>
      </c>
      <c r="M3406">
        <v>29.002776284428499</v>
      </c>
      <c r="N3406">
        <v>1.7213621491303599</v>
      </c>
      <c r="O3406">
        <v>37.967351237493297</v>
      </c>
      <c r="P3406">
        <v>214.47339368514</v>
      </c>
    </row>
    <row r="3407" spans="1:17" hidden="1" x14ac:dyDescent="0.3">
      <c r="A3407" t="s">
        <v>6977</v>
      </c>
      <c r="B3407" t="s">
        <v>6978</v>
      </c>
      <c r="C3407" t="str">
        <f>IFERROR(VLOOKUP(Table1[[#This Row],[Ticker]],[1]!Table1[[Symbol]:[Industry]],2,FALSE),"-")</f>
        <v>-</v>
      </c>
      <c r="D3407" t="s">
        <v>27</v>
      </c>
      <c r="E3407">
        <v>45.435066880000001</v>
      </c>
      <c r="F3407">
        <v>42.49</v>
      </c>
      <c r="G3407">
        <v>57.316455348776401</v>
      </c>
      <c r="H3407">
        <v>22.658433922138698</v>
      </c>
      <c r="I3407">
        <v>46.2528343772385</v>
      </c>
      <c r="J3407">
        <v>3.1739518575726202</v>
      </c>
      <c r="K3407">
        <v>36.297683363536599</v>
      </c>
      <c r="L3407">
        <v>33.409412451331903</v>
      </c>
      <c r="M3407">
        <v>66.656901306014504</v>
      </c>
      <c r="N3407">
        <v>2.0725300062920202</v>
      </c>
      <c r="O3407">
        <v>34.031536832195798</v>
      </c>
      <c r="P3407">
        <v>108.28431372548999</v>
      </c>
      <c r="Q3407">
        <v>7.4268835382039003E-2</v>
      </c>
    </row>
    <row r="3408" spans="1:17" hidden="1" x14ac:dyDescent="0.3">
      <c r="A3408" t="s">
        <v>6979</v>
      </c>
      <c r="B3408" t="s">
        <v>6980</v>
      </c>
      <c r="C3408" t="str">
        <f>IFERROR(VLOOKUP(Table1[[#This Row],[Ticker]],[1]!Table1[[Symbol]:[Industry]],2,FALSE),"-")</f>
        <v>-</v>
      </c>
      <c r="D3408" t="s">
        <v>542</v>
      </c>
      <c r="E3408">
        <v>45.376184879999997</v>
      </c>
      <c r="F3408">
        <v>57.69</v>
      </c>
      <c r="G3408">
        <v>3.7565638557474101</v>
      </c>
      <c r="H3408">
        <v>-11.7750338197967</v>
      </c>
      <c r="I3408">
        <v>3.60626525431447</v>
      </c>
      <c r="J3408">
        <v>-0.60246031935023303</v>
      </c>
      <c r="K3408">
        <v>57.981488213223201</v>
      </c>
      <c r="L3408">
        <v>55.076969349628399</v>
      </c>
      <c r="M3408">
        <v>51.103183291001301</v>
      </c>
      <c r="N3408">
        <v>0.67658906293252297</v>
      </c>
      <c r="O3408">
        <v>26.885075403016099</v>
      </c>
      <c r="P3408">
        <v>54.251336898395699</v>
      </c>
      <c r="Q3408">
        <v>0.104602148121772</v>
      </c>
    </row>
    <row r="3409" spans="1:17" hidden="1" x14ac:dyDescent="0.3">
      <c r="A3409" t="s">
        <v>6981</v>
      </c>
      <c r="B3409" t="s">
        <v>6982</v>
      </c>
      <c r="C3409" t="str">
        <f>IFERROR(VLOOKUP(Table1[[#This Row],[Ticker]],[1]!Table1[[Symbol]:[Industry]],2,FALSE),"-")</f>
        <v>-</v>
      </c>
      <c r="E3409">
        <v>45.300771599999997</v>
      </c>
      <c r="F3409">
        <v>44.31</v>
      </c>
      <c r="G3409">
        <v>-90.780268747140099</v>
      </c>
      <c r="H3409">
        <v>-29.465469586633098</v>
      </c>
      <c r="I3409">
        <v>-59.8958137058017</v>
      </c>
      <c r="J3409">
        <v>-4.10641008011818</v>
      </c>
      <c r="K3409">
        <v>50.505727981963503</v>
      </c>
      <c r="L3409">
        <v>82.6184556714434</v>
      </c>
      <c r="M3409">
        <v>51.8413118274078</v>
      </c>
      <c r="N3409">
        <v>0.96495098039215599</v>
      </c>
      <c r="O3409">
        <v>285.01466937485799</v>
      </c>
      <c r="P3409">
        <v>8.0731707317073198</v>
      </c>
    </row>
    <row r="3410" spans="1:17" hidden="1" x14ac:dyDescent="0.3">
      <c r="A3410" t="s">
        <v>6983</v>
      </c>
      <c r="B3410" t="s">
        <v>6984</v>
      </c>
      <c r="C3410" t="str">
        <f>IFERROR(VLOOKUP(Table1[[#This Row],[Ticker]],[1]!Table1[[Symbol]:[Industry]],2,FALSE),"-")</f>
        <v>-</v>
      </c>
      <c r="D3410" t="s">
        <v>705</v>
      </c>
      <c r="E3410">
        <v>45.057158311999999</v>
      </c>
      <c r="F3410">
        <v>20.079999999999998</v>
      </c>
      <c r="G3410">
        <v>19.266837103079801</v>
      </c>
      <c r="H3410">
        <v>-3.0550676186932901</v>
      </c>
      <c r="I3410">
        <v>7.1101835844590902</v>
      </c>
      <c r="J3410">
        <v>-2.9187343770491001</v>
      </c>
      <c r="K3410">
        <v>19.5577092949577</v>
      </c>
      <c r="L3410">
        <v>17.938789912643799</v>
      </c>
      <c r="M3410">
        <v>37.579943371070499</v>
      </c>
      <c r="N3410">
        <v>0.88415200042462305</v>
      </c>
      <c r="O3410">
        <v>3.5856573705179402</v>
      </c>
      <c r="P3410">
        <v>48.191881918819099</v>
      </c>
    </row>
    <row r="3411" spans="1:17" hidden="1" x14ac:dyDescent="0.3">
      <c r="A3411" t="s">
        <v>6985</v>
      </c>
      <c r="B3411" t="s">
        <v>6986</v>
      </c>
      <c r="C3411" t="str">
        <f>IFERROR(VLOOKUP(Table1[[#This Row],[Ticker]],[1]!Table1[[Symbol]:[Industry]],2,FALSE),"-")</f>
        <v>-</v>
      </c>
      <c r="D3411" t="s">
        <v>2844</v>
      </c>
      <c r="E3411">
        <v>45.018927083999998</v>
      </c>
      <c r="F3411">
        <v>6.73</v>
      </c>
      <c r="G3411">
        <v>5.4033657886281201</v>
      </c>
      <c r="H3411">
        <v>-6.9588605984091698</v>
      </c>
      <c r="I3411">
        <v>-3.4226896076776701</v>
      </c>
      <c r="J3411">
        <v>2.9790751972310701</v>
      </c>
      <c r="K3411">
        <v>7.0021699210819</v>
      </c>
      <c r="L3411">
        <v>6.6849714133329403</v>
      </c>
      <c r="M3411">
        <v>36.686514199233898</v>
      </c>
      <c r="N3411">
        <v>0.44264508751349402</v>
      </c>
      <c r="O3411">
        <v>30.757800891530401</v>
      </c>
      <c r="P3411">
        <v>46.304347826086897</v>
      </c>
      <c r="Q3411">
        <v>3.4011739939502003E-2</v>
      </c>
    </row>
    <row r="3412" spans="1:17" hidden="1" x14ac:dyDescent="0.3">
      <c r="A3412" t="s">
        <v>6987</v>
      </c>
      <c r="B3412" t="s">
        <v>6988</v>
      </c>
      <c r="C3412" t="str">
        <f>IFERROR(VLOOKUP(Table1[[#This Row],[Ticker]],[1]!Table1[[Symbol]:[Industry]],2,FALSE),"-")</f>
        <v>-</v>
      </c>
      <c r="D3412" t="s">
        <v>613</v>
      </c>
      <c r="E3412">
        <v>45.003276900000003</v>
      </c>
      <c r="F3412">
        <v>44.69</v>
      </c>
      <c r="G3412">
        <v>-59.6562209203069</v>
      </c>
      <c r="H3412">
        <v>-6.7214882629458303</v>
      </c>
      <c r="I3412">
        <v>-40.321627349988901</v>
      </c>
      <c r="J3412">
        <v>-5.2607671314529796</v>
      </c>
      <c r="K3412">
        <v>48.514389018550503</v>
      </c>
      <c r="L3412">
        <v>56.813997465384098</v>
      </c>
      <c r="M3412">
        <v>32.523033300159597</v>
      </c>
      <c r="N3412">
        <v>3.9531874814843699</v>
      </c>
      <c r="O3412">
        <v>70.284179906019205</v>
      </c>
      <c r="P3412">
        <v>9.9384993849938397</v>
      </c>
      <c r="Q3412">
        <v>1.4527531867253999E-2</v>
      </c>
    </row>
    <row r="3413" spans="1:17" hidden="1" x14ac:dyDescent="0.3">
      <c r="A3413" t="s">
        <v>6989</v>
      </c>
      <c r="B3413" t="s">
        <v>6990</v>
      </c>
      <c r="C3413" t="str">
        <f>IFERROR(VLOOKUP(Table1[[#This Row],[Ticker]],[1]!Table1[[Symbol]:[Industry]],2,FALSE),"-")</f>
        <v>-</v>
      </c>
      <c r="E3413">
        <v>44.949190000000002</v>
      </c>
      <c r="F3413">
        <v>24.31</v>
      </c>
      <c r="G3413">
        <v>-20.756552724231501</v>
      </c>
      <c r="H3413">
        <v>-13.491636699330099</v>
      </c>
      <c r="I3413">
        <v>-17.0706238037146</v>
      </c>
      <c r="J3413">
        <v>-8.0617408965581294</v>
      </c>
      <c r="K3413">
        <v>26.747249262141299</v>
      </c>
      <c r="L3413">
        <v>27.891086557889299</v>
      </c>
      <c r="M3413">
        <v>32.5080106787305</v>
      </c>
      <c r="N3413">
        <v>0.69050801364945302</v>
      </c>
      <c r="O3413">
        <v>68.654874537227499</v>
      </c>
      <c r="P3413">
        <v>7.5663716814159097</v>
      </c>
      <c r="Q3413">
        <v>6.8530162541746001E-2</v>
      </c>
    </row>
    <row r="3414" spans="1:17" hidden="1" x14ac:dyDescent="0.3">
      <c r="A3414" t="s">
        <v>6991</v>
      </c>
      <c r="B3414" t="s">
        <v>6992</v>
      </c>
      <c r="C3414" t="str">
        <f>IFERROR(VLOOKUP(Table1[[#This Row],[Ticker]],[1]!Table1[[Symbol]:[Industry]],2,FALSE),"-")</f>
        <v>-</v>
      </c>
      <c r="E3414">
        <v>44.909388</v>
      </c>
      <c r="F3414">
        <v>11.4</v>
      </c>
      <c r="G3414">
        <v>57.908600892378303</v>
      </c>
      <c r="H3414">
        <v>22.873711699916502</v>
      </c>
      <c r="I3414">
        <v>34.421964328346803</v>
      </c>
      <c r="J3414">
        <v>-5.4480509097298002</v>
      </c>
      <c r="K3414">
        <v>10.0051004013743</v>
      </c>
      <c r="L3414">
        <v>8.8299155806126404</v>
      </c>
      <c r="M3414">
        <v>57.316289126011803</v>
      </c>
      <c r="N3414">
        <v>2.0225091652688101</v>
      </c>
      <c r="O3414">
        <v>27.8947368421052</v>
      </c>
      <c r="P3414">
        <v>121.35922330097</v>
      </c>
      <c r="Q3414">
        <v>0.12272013086027</v>
      </c>
    </row>
    <row r="3415" spans="1:17" hidden="1" x14ac:dyDescent="0.3">
      <c r="A3415" t="s">
        <v>6993</v>
      </c>
      <c r="B3415" t="s">
        <v>6994</v>
      </c>
      <c r="C3415" t="str">
        <f>IFERROR(VLOOKUP(Table1[[#This Row],[Ticker]],[1]!Table1[[Symbol]:[Industry]],2,FALSE),"-")</f>
        <v>-</v>
      </c>
      <c r="D3415" t="s">
        <v>154</v>
      </c>
      <c r="E3415">
        <v>44.898634000000001</v>
      </c>
      <c r="F3415">
        <v>44.27</v>
      </c>
      <c r="G3415">
        <v>13.937662401592499</v>
      </c>
      <c r="H3415">
        <v>-9.2998994111945699</v>
      </c>
      <c r="I3415">
        <v>23.903428718440601</v>
      </c>
      <c r="J3415">
        <v>-2.4071140610809501</v>
      </c>
      <c r="K3415">
        <v>47.073829415446397</v>
      </c>
      <c r="L3415">
        <v>42.040625174554201</v>
      </c>
      <c r="M3415">
        <v>29.2726328703754</v>
      </c>
      <c r="N3415">
        <v>0.33664789085180102</v>
      </c>
      <c r="O3415">
        <v>49.423989157442897</v>
      </c>
      <c r="P3415">
        <v>68.3269961977186</v>
      </c>
      <c r="Q3415">
        <v>6.6941070360265004E-2</v>
      </c>
    </row>
    <row r="3416" spans="1:17" hidden="1" x14ac:dyDescent="0.3">
      <c r="A3416" t="s">
        <v>6995</v>
      </c>
      <c r="B3416" t="s">
        <v>6996</v>
      </c>
      <c r="C3416" t="str">
        <f>IFERROR(VLOOKUP(Table1[[#This Row],[Ticker]],[1]!Table1[[Symbol]:[Industry]],2,FALSE),"-")</f>
        <v>-</v>
      </c>
      <c r="D3416" t="s">
        <v>613</v>
      </c>
      <c r="E3416">
        <v>44.829423759999997</v>
      </c>
      <c r="F3416">
        <v>152.9</v>
      </c>
      <c r="G3416">
        <v>-51.162941207543099</v>
      </c>
      <c r="H3416">
        <v>-9.3415660778612306</v>
      </c>
      <c r="I3416">
        <v>-20.832881754711899</v>
      </c>
      <c r="J3416">
        <v>-5.3651979346237502</v>
      </c>
      <c r="K3416">
        <v>155.34912100022899</v>
      </c>
      <c r="L3416">
        <v>167.28994075536099</v>
      </c>
      <c r="M3416">
        <v>53.909005034065601</v>
      </c>
      <c r="N3416">
        <v>0.98403057892512702</v>
      </c>
      <c r="O3416">
        <v>40.549378678875001</v>
      </c>
      <c r="P3416">
        <v>5.77654790729851</v>
      </c>
      <c r="Q3416">
        <v>2.9474635876177002E-2</v>
      </c>
    </row>
    <row r="3417" spans="1:17" hidden="1" x14ac:dyDescent="0.3">
      <c r="A3417" t="s">
        <v>6997</v>
      </c>
      <c r="B3417" t="s">
        <v>6998</v>
      </c>
      <c r="C3417" t="str">
        <f>IFERROR(VLOOKUP(Table1[[#This Row],[Ticker]],[1]!Table1[[Symbol]:[Industry]],2,FALSE),"-")</f>
        <v>-</v>
      </c>
      <c r="D3417" t="s">
        <v>278</v>
      </c>
      <c r="E3417">
        <v>44.705340239999998</v>
      </c>
      <c r="F3417">
        <v>41.55</v>
      </c>
      <c r="G3417">
        <v>-17.0712525171922</v>
      </c>
      <c r="H3417">
        <v>-6.0051181943280696</v>
      </c>
      <c r="I3417">
        <v>-7.2741087379072296</v>
      </c>
      <c r="J3417">
        <v>-3.82248484284335</v>
      </c>
      <c r="K3417">
        <v>40.287063797875497</v>
      </c>
      <c r="L3417">
        <v>41.319746925825598</v>
      </c>
      <c r="M3417">
        <v>67.649534645086902</v>
      </c>
      <c r="N3417">
        <v>3.3939379279065198</v>
      </c>
      <c r="O3417">
        <v>56.413959085439203</v>
      </c>
      <c r="P3417">
        <v>25.718608169440198</v>
      </c>
      <c r="Q3417">
        <v>-2.3264041729228E-2</v>
      </c>
    </row>
    <row r="3418" spans="1:17" hidden="1" x14ac:dyDescent="0.3">
      <c r="A3418" t="s">
        <v>6999</v>
      </c>
      <c r="B3418" t="s">
        <v>7000</v>
      </c>
      <c r="C3418" t="str">
        <f>IFERROR(VLOOKUP(Table1[[#This Row],[Ticker]],[1]!Table1[[Symbol]:[Industry]],2,FALSE),"-")</f>
        <v>-</v>
      </c>
      <c r="D3418" t="s">
        <v>391</v>
      </c>
      <c r="E3418">
        <v>44.681581000000001</v>
      </c>
      <c r="F3418">
        <v>34.979999999999997</v>
      </c>
      <c r="G3418">
        <v>7.9810430133641397</v>
      </c>
      <c r="H3418">
        <v>-13.922633717118501</v>
      </c>
      <c r="I3418">
        <v>-48.226809837329803</v>
      </c>
      <c r="J3418">
        <v>-6.7045825686863196</v>
      </c>
      <c r="K3418">
        <v>37.264638081493104</v>
      </c>
      <c r="L3418">
        <v>38.084320050269902</v>
      </c>
      <c r="M3418">
        <v>27.729849847600601</v>
      </c>
      <c r="N3418">
        <v>1.16516853932584</v>
      </c>
      <c r="O3418">
        <v>81.389365351629493</v>
      </c>
      <c r="P3418">
        <v>51.428571428571402</v>
      </c>
      <c r="Q3418">
        <v>5.3500861074562998E-2</v>
      </c>
    </row>
    <row r="3419" spans="1:17" hidden="1" x14ac:dyDescent="0.3">
      <c r="A3419" t="s">
        <v>7001</v>
      </c>
      <c r="B3419" t="s">
        <v>7002</v>
      </c>
      <c r="C3419" t="str">
        <f>IFERROR(VLOOKUP(Table1[[#This Row],[Ticker]],[1]!Table1[[Symbol]:[Industry]],2,FALSE),"-")</f>
        <v>-</v>
      </c>
      <c r="D3419" t="s">
        <v>745</v>
      </c>
      <c r="E3419">
        <v>44.671359600000002</v>
      </c>
      <c r="F3419">
        <v>20.58</v>
      </c>
      <c r="G3419">
        <v>48.591517645115303</v>
      </c>
      <c r="H3419">
        <v>-3.3496619327835102</v>
      </c>
      <c r="I3419">
        <v>37.703027873179899</v>
      </c>
      <c r="J3419">
        <v>4.1803614632296098</v>
      </c>
      <c r="K3419">
        <v>18.754550751532001</v>
      </c>
      <c r="L3419">
        <v>17.110801960197701</v>
      </c>
      <c r="M3419">
        <v>77.0029622484806</v>
      </c>
      <c r="N3419">
        <v>1.9924907425040701</v>
      </c>
      <c r="O3419">
        <v>28.4256559766763</v>
      </c>
      <c r="P3419">
        <v>95.441595441595396</v>
      </c>
      <c r="Q3419">
        <v>8.7349802201535001E-2</v>
      </c>
    </row>
    <row r="3420" spans="1:17" hidden="1" x14ac:dyDescent="0.3">
      <c r="A3420" t="s">
        <v>7003</v>
      </c>
      <c r="B3420" t="s">
        <v>7004</v>
      </c>
      <c r="C3420" t="str">
        <f>IFERROR(VLOOKUP(Table1[[#This Row],[Ticker]],[1]!Table1[[Symbol]:[Industry]],2,FALSE),"-")</f>
        <v>-</v>
      </c>
      <c r="E3420">
        <v>44.645995122000002</v>
      </c>
      <c r="F3420">
        <v>41.38</v>
      </c>
      <c r="G3420">
        <v>-37.060703182696997</v>
      </c>
      <c r="H3420">
        <v>-5.5030119331559098</v>
      </c>
      <c r="I3420">
        <v>-24.915596594782699</v>
      </c>
      <c r="J3420">
        <v>20.1131834824549</v>
      </c>
      <c r="K3420">
        <v>39.376437822428201</v>
      </c>
      <c r="L3420">
        <v>44.314589223132401</v>
      </c>
      <c r="M3420">
        <v>68.007728442020195</v>
      </c>
      <c r="N3420">
        <v>0.53621621621621596</v>
      </c>
      <c r="O3420">
        <v>88.4612927093184</v>
      </c>
      <c r="P3420">
        <v>27.9925765542839</v>
      </c>
      <c r="Q3420">
        <v>0.164827317670725</v>
      </c>
    </row>
    <row r="3421" spans="1:17" hidden="1" x14ac:dyDescent="0.3">
      <c r="A3421" t="s">
        <v>7005</v>
      </c>
      <c r="B3421" t="s">
        <v>7006</v>
      </c>
      <c r="C3421" t="str">
        <f>IFERROR(VLOOKUP(Table1[[#This Row],[Ticker]],[1]!Table1[[Symbol]:[Industry]],2,FALSE),"-")</f>
        <v>-</v>
      </c>
      <c r="D3421" t="s">
        <v>535</v>
      </c>
      <c r="E3421">
        <v>44.629150000000003</v>
      </c>
      <c r="F3421">
        <v>155</v>
      </c>
      <c r="G3421">
        <v>-17.8236409032103</v>
      </c>
      <c r="H3421">
        <v>-27.971814169464199</v>
      </c>
      <c r="I3421">
        <v>8.9826827976947197</v>
      </c>
      <c r="J3421">
        <v>-1.44968256446198</v>
      </c>
      <c r="K3421">
        <v>158.282552003597</v>
      </c>
      <c r="L3421">
        <v>143.41085788621899</v>
      </c>
      <c r="M3421">
        <v>41.888514219965998</v>
      </c>
      <c r="N3421">
        <v>0.95159384330711905</v>
      </c>
      <c r="O3421">
        <v>35.225806451612897</v>
      </c>
      <c r="P3421">
        <v>41.230068337129801</v>
      </c>
      <c r="Q3421">
        <v>0.16695394301718899</v>
      </c>
    </row>
    <row r="3422" spans="1:17" hidden="1" x14ac:dyDescent="0.3">
      <c r="A3422" t="s">
        <v>7007</v>
      </c>
      <c r="B3422" t="s">
        <v>7008</v>
      </c>
      <c r="C3422" t="str">
        <f>IFERROR(VLOOKUP(Table1[[#This Row],[Ticker]],[1]!Table1[[Symbol]:[Industry]],2,FALSE),"-")</f>
        <v>-</v>
      </c>
      <c r="D3422" t="s">
        <v>1558</v>
      </c>
      <c r="E3422">
        <v>44.533655738</v>
      </c>
      <c r="F3422">
        <v>2.9</v>
      </c>
      <c r="G3422">
        <v>20.806029334426501</v>
      </c>
      <c r="H3422">
        <v>-11.1335742745825</v>
      </c>
      <c r="I3422">
        <v>-32.8198341679009</v>
      </c>
      <c r="J3422">
        <v>-2.8624280707427801</v>
      </c>
      <c r="K3422">
        <v>3.10397936796595</v>
      </c>
      <c r="L3422">
        <v>3.00049976836315</v>
      </c>
      <c r="M3422">
        <v>35.177859414639499</v>
      </c>
      <c r="N3422">
        <v>2.4089231195007401</v>
      </c>
      <c r="O3422">
        <v>55.419991450555599</v>
      </c>
      <c r="Q3422">
        <v>9.3958845052465004E-2</v>
      </c>
    </row>
    <row r="3423" spans="1:17" hidden="1" x14ac:dyDescent="0.3">
      <c r="A3423" t="s">
        <v>7009</v>
      </c>
      <c r="B3423" t="s">
        <v>7010</v>
      </c>
      <c r="C3423" t="str">
        <f>IFERROR(VLOOKUP(Table1[[#This Row],[Ticker]],[1]!Table1[[Symbol]:[Industry]],2,FALSE),"-")</f>
        <v>-</v>
      </c>
      <c r="D3423" t="s">
        <v>126</v>
      </c>
      <c r="E3423">
        <v>44.46</v>
      </c>
      <c r="F3423">
        <v>3.12</v>
      </c>
      <c r="G3423">
        <v>106.732983192167</v>
      </c>
      <c r="H3423">
        <v>-2.1454453882060598</v>
      </c>
      <c r="I3423">
        <v>105.096899767477</v>
      </c>
      <c r="J3423">
        <v>19.464669434926101</v>
      </c>
      <c r="K3423">
        <v>2.6541241034598202</v>
      </c>
      <c r="L3423">
        <v>2.1943483116832101</v>
      </c>
      <c r="M3423">
        <v>88.772847278541406</v>
      </c>
      <c r="N3423">
        <v>0.80764278056678296</v>
      </c>
      <c r="O3423">
        <v>0.96153846153845801</v>
      </c>
      <c r="P3423">
        <v>179.948482060717</v>
      </c>
      <c r="Q3423">
        <v>8.9060821885172003E-2</v>
      </c>
    </row>
    <row r="3424" spans="1:17" hidden="1" x14ac:dyDescent="0.3">
      <c r="A3424" t="s">
        <v>7011</v>
      </c>
      <c r="B3424" t="s">
        <v>7012</v>
      </c>
      <c r="C3424" t="str">
        <f>IFERROR(VLOOKUP(Table1[[#This Row],[Ticker]],[1]!Table1[[Symbol]:[Industry]],2,FALSE),"-")</f>
        <v>-</v>
      </c>
      <c r="D3424" t="s">
        <v>1113</v>
      </c>
      <c r="E3424">
        <v>44.412500000000001</v>
      </c>
      <c r="F3424">
        <v>8.5</v>
      </c>
      <c r="G3424">
        <v>10.9830345493362</v>
      </c>
      <c r="H3424">
        <v>-6.0668567755356504</v>
      </c>
      <c r="I3424">
        <v>1.0084580695432901</v>
      </c>
      <c r="J3424">
        <v>-1.2178648614527301</v>
      </c>
      <c r="K3424">
        <v>8.3256145249280795</v>
      </c>
      <c r="L3424">
        <v>7.5062259602573</v>
      </c>
      <c r="M3424">
        <v>50.951471832074297</v>
      </c>
      <c r="N3424">
        <v>0.62281237558695601</v>
      </c>
      <c r="O3424">
        <v>27.647058823529399</v>
      </c>
      <c r="P3424">
        <v>77.824267782426702</v>
      </c>
      <c r="Q3424">
        <v>0.157178719993389</v>
      </c>
    </row>
    <row r="3425" spans="1:17" hidden="1" x14ac:dyDescent="0.3">
      <c r="A3425" t="s">
        <v>7013</v>
      </c>
      <c r="B3425" t="s">
        <v>7014</v>
      </c>
      <c r="C3425" t="str">
        <f>IFERROR(VLOOKUP(Table1[[#This Row],[Ticker]],[1]!Table1[[Symbol]:[Industry]],2,FALSE),"-")</f>
        <v>-</v>
      </c>
      <c r="D3425" t="s">
        <v>278</v>
      </c>
      <c r="E3425">
        <v>44.369355149999997</v>
      </c>
      <c r="F3425">
        <v>17.13</v>
      </c>
      <c r="G3425">
        <v>-18.928450271129101</v>
      </c>
      <c r="H3425">
        <v>-27.2516958747009</v>
      </c>
      <c r="I3425">
        <v>-27.725266960457802</v>
      </c>
      <c r="J3425">
        <v>-11.3548896453057</v>
      </c>
      <c r="K3425">
        <v>20.3073557705345</v>
      </c>
      <c r="L3425">
        <v>21.0967494919385</v>
      </c>
      <c r="M3425">
        <v>28.662567023036999</v>
      </c>
      <c r="N3425">
        <v>1.0711349919481401</v>
      </c>
      <c r="O3425">
        <v>118.514763265431</v>
      </c>
      <c r="P3425">
        <v>17.244236311239099</v>
      </c>
      <c r="Q3425">
        <v>-1.7318656961927002E-2</v>
      </c>
    </row>
    <row r="3426" spans="1:17" hidden="1" x14ac:dyDescent="0.3">
      <c r="A3426" t="s">
        <v>7015</v>
      </c>
      <c r="B3426" t="s">
        <v>7016</v>
      </c>
      <c r="C3426" t="str">
        <f>IFERROR(VLOOKUP(Table1[[#This Row],[Ticker]],[1]!Table1[[Symbol]:[Industry]],2,FALSE),"-")</f>
        <v>-</v>
      </c>
      <c r="D3426" t="s">
        <v>477</v>
      </c>
      <c r="E3426">
        <v>44.35913103</v>
      </c>
      <c r="F3426">
        <v>31.06</v>
      </c>
      <c r="G3426">
        <v>-26.039619172346502</v>
      </c>
      <c r="H3426">
        <v>-11.6041286952688</v>
      </c>
      <c r="I3426">
        <v>-39.7693026799544</v>
      </c>
      <c r="J3426">
        <v>-7.1121622546875001</v>
      </c>
      <c r="K3426">
        <v>31.753846470599399</v>
      </c>
      <c r="L3426">
        <v>32.419678014447101</v>
      </c>
      <c r="M3426">
        <v>49.372000363142803</v>
      </c>
      <c r="N3426">
        <v>2.6174461840242702</v>
      </c>
      <c r="O3426">
        <v>52.929813264648999</v>
      </c>
      <c r="P3426">
        <v>35.043478260869499</v>
      </c>
      <c r="Q3426">
        <v>-6.2681240130449997E-2</v>
      </c>
    </row>
    <row r="3427" spans="1:17" hidden="1" x14ac:dyDescent="0.3">
      <c r="A3427" t="s">
        <v>7017</v>
      </c>
      <c r="B3427" t="s">
        <v>7018</v>
      </c>
      <c r="C3427" t="str">
        <f>IFERROR(VLOOKUP(Table1[[#This Row],[Ticker]],[1]!Table1[[Symbol]:[Industry]],2,FALSE),"-")</f>
        <v>-</v>
      </c>
      <c r="D3427" t="s">
        <v>414</v>
      </c>
      <c r="E3427">
        <v>44.353999999999999</v>
      </c>
      <c r="F3427">
        <v>83.75</v>
      </c>
      <c r="G3427">
        <v>-48.614189116069902</v>
      </c>
      <c r="H3427">
        <v>-2.9439979015768398</v>
      </c>
      <c r="I3427">
        <v>-34.111722796710801</v>
      </c>
      <c r="J3427">
        <v>-3.3837284834928601E-2</v>
      </c>
      <c r="K3427">
        <v>87.424033111787097</v>
      </c>
      <c r="L3427">
        <v>101.411945262722</v>
      </c>
      <c r="M3427">
        <v>90.043799696394998</v>
      </c>
      <c r="N3427">
        <v>2.4886743886743798</v>
      </c>
      <c r="O3427">
        <v>60.477611940298502</v>
      </c>
      <c r="P3427">
        <v>4.6875</v>
      </c>
    </row>
    <row r="3428" spans="1:17" hidden="1" x14ac:dyDescent="0.3">
      <c r="A3428" t="s">
        <v>7019</v>
      </c>
      <c r="B3428" t="s">
        <v>7020</v>
      </c>
      <c r="C3428" t="str">
        <f>IFERROR(VLOOKUP(Table1[[#This Row],[Ticker]],[1]!Table1[[Symbol]:[Industry]],2,FALSE),"-")</f>
        <v>-</v>
      </c>
      <c r="E3428">
        <v>44.330624280000002</v>
      </c>
      <c r="F3428">
        <v>123.1</v>
      </c>
      <c r="G3428">
        <v>-9.3193232870021401</v>
      </c>
      <c r="H3428">
        <v>-23.407872764388799</v>
      </c>
      <c r="I3428">
        <v>-12.5496737346618</v>
      </c>
      <c r="J3428">
        <v>-16.384011500862801</v>
      </c>
      <c r="K3428">
        <v>141.40828396221599</v>
      </c>
      <c r="L3428">
        <v>132.00384635887099</v>
      </c>
      <c r="M3428">
        <v>0.75750245680460204</v>
      </c>
      <c r="N3428">
        <v>2.36</v>
      </c>
      <c r="O3428">
        <v>29.163281884646601</v>
      </c>
      <c r="P3428">
        <v>17.238095238095202</v>
      </c>
    </row>
    <row r="3429" spans="1:17" hidden="1" x14ac:dyDescent="0.3">
      <c r="A3429" t="s">
        <v>7021</v>
      </c>
      <c r="B3429" t="s">
        <v>7022</v>
      </c>
      <c r="C3429" t="str">
        <f>IFERROR(VLOOKUP(Table1[[#This Row],[Ticker]],[1]!Table1[[Symbol]:[Industry]],2,FALSE),"-")</f>
        <v>-</v>
      </c>
      <c r="D3429" t="s">
        <v>184</v>
      </c>
      <c r="E3429">
        <v>44.309776139999997</v>
      </c>
      <c r="F3429">
        <v>15.65</v>
      </c>
      <c r="G3429">
        <v>-83.3699701353368</v>
      </c>
      <c r="H3429">
        <v>-19.095846899779001</v>
      </c>
      <c r="I3429">
        <v>-57.731307909584501</v>
      </c>
      <c r="J3429">
        <v>-7.2588927172074298</v>
      </c>
      <c r="K3429">
        <v>18.472327315165799</v>
      </c>
      <c r="L3429">
        <v>26.944517681783701</v>
      </c>
      <c r="M3429">
        <v>33.201134171356301</v>
      </c>
      <c r="N3429">
        <v>0.42669998591550401</v>
      </c>
      <c r="O3429">
        <v>180.830670926517</v>
      </c>
      <c r="P3429">
        <v>4.2638241172551599</v>
      </c>
      <c r="Q3429">
        <v>-3.9585530501893E-2</v>
      </c>
    </row>
    <row r="3430" spans="1:17" hidden="1" x14ac:dyDescent="0.3">
      <c r="A3430" t="s">
        <v>7023</v>
      </c>
      <c r="B3430" t="s">
        <v>7024</v>
      </c>
      <c r="C3430" t="str">
        <f>IFERROR(VLOOKUP(Table1[[#This Row],[Ticker]],[1]!Table1[[Symbol]:[Industry]],2,FALSE),"-")</f>
        <v>-</v>
      </c>
      <c r="D3430" t="s">
        <v>613</v>
      </c>
      <c r="E3430">
        <v>44.302012307999902</v>
      </c>
      <c r="F3430">
        <v>75.48</v>
      </c>
      <c r="G3430">
        <v>-27.508290157426998</v>
      </c>
      <c r="H3430">
        <v>-8.1989378727330209</v>
      </c>
      <c r="I3430">
        <v>-44.240215860271697</v>
      </c>
      <c r="J3430">
        <v>9.2171315538552392</v>
      </c>
      <c r="K3430">
        <v>74.760305819126401</v>
      </c>
      <c r="L3430">
        <v>83.296253334112194</v>
      </c>
      <c r="M3430">
        <v>57.854463113711702</v>
      </c>
      <c r="N3430">
        <v>5.7652841286405403</v>
      </c>
      <c r="O3430">
        <v>84.088500264970804</v>
      </c>
      <c r="P3430">
        <v>23.031784841075702</v>
      </c>
      <c r="Q3430">
        <v>6.0785677603252999E-2</v>
      </c>
    </row>
    <row r="3431" spans="1:17" hidden="1" x14ac:dyDescent="0.3">
      <c r="A3431" t="s">
        <v>7025</v>
      </c>
      <c r="B3431" t="s">
        <v>7026</v>
      </c>
      <c r="C3431" t="str">
        <f>IFERROR(VLOOKUP(Table1[[#This Row],[Ticker]],[1]!Table1[[Symbol]:[Industry]],2,FALSE),"-")</f>
        <v>-</v>
      </c>
      <c r="D3431" t="s">
        <v>62</v>
      </c>
      <c r="E3431">
        <v>44.213732819999997</v>
      </c>
      <c r="F3431">
        <v>40.200000000000003</v>
      </c>
      <c r="G3431">
        <v>-27.175465496667201</v>
      </c>
      <c r="H3431">
        <v>-4.5408699519532298</v>
      </c>
      <c r="I3431">
        <v>-13.380616553556401</v>
      </c>
      <c r="J3431">
        <v>1.97774501691775</v>
      </c>
      <c r="K3431">
        <v>41.530170596829102</v>
      </c>
      <c r="L3431">
        <v>43.280298347631202</v>
      </c>
      <c r="M3431">
        <v>42.058927632471999</v>
      </c>
      <c r="N3431">
        <v>0.79767441860465105</v>
      </c>
      <c r="O3431">
        <v>39.3034825870646</v>
      </c>
      <c r="P3431">
        <v>11.5117891816921</v>
      </c>
    </row>
    <row r="3432" spans="1:17" hidden="1" x14ac:dyDescent="0.3">
      <c r="A3432" t="s">
        <v>7027</v>
      </c>
      <c r="B3432" t="s">
        <v>7028</v>
      </c>
      <c r="C3432" t="str">
        <f>IFERROR(VLOOKUP(Table1[[#This Row],[Ticker]],[1]!Table1[[Symbol]:[Industry]],2,FALSE),"-")</f>
        <v>-</v>
      </c>
      <c r="D3432" t="s">
        <v>542</v>
      </c>
      <c r="E3432">
        <v>44.197450199999999</v>
      </c>
      <c r="F3432">
        <v>25.73</v>
      </c>
      <c r="G3432">
        <v>-58.668236467049802</v>
      </c>
      <c r="H3432">
        <v>-8.5370936007970109</v>
      </c>
      <c r="I3432">
        <v>-23.175328395849402</v>
      </c>
      <c r="J3432">
        <v>-1.9389759927105401</v>
      </c>
      <c r="K3432">
        <v>27.454643450015102</v>
      </c>
      <c r="L3432">
        <v>29.741489598143598</v>
      </c>
      <c r="M3432">
        <v>33.548689685246501</v>
      </c>
      <c r="N3432">
        <v>1.21647966143551</v>
      </c>
      <c r="O3432">
        <v>67.897396035755904</v>
      </c>
      <c r="Q3432">
        <v>2.1111554847932E-2</v>
      </c>
    </row>
    <row r="3433" spans="1:17" hidden="1" x14ac:dyDescent="0.3">
      <c r="A3433" t="s">
        <v>7029</v>
      </c>
      <c r="B3433" t="s">
        <v>7030</v>
      </c>
      <c r="C3433" t="str">
        <f>IFERROR(VLOOKUP(Table1[[#This Row],[Ticker]],[1]!Table1[[Symbol]:[Industry]],2,FALSE),"-")</f>
        <v>-</v>
      </c>
      <c r="D3433" t="s">
        <v>275</v>
      </c>
      <c r="E3433">
        <v>44.118848800000002</v>
      </c>
      <c r="F3433">
        <v>44.2</v>
      </c>
      <c r="G3433">
        <v>40.235034305091297</v>
      </c>
      <c r="H3433">
        <v>0.85909181687559699</v>
      </c>
      <c r="I3433">
        <v>-13.888810217683099</v>
      </c>
      <c r="J3433">
        <v>9.0076733584872706</v>
      </c>
      <c r="K3433">
        <v>37.101052822561599</v>
      </c>
      <c r="L3433">
        <v>35.2134420184777</v>
      </c>
      <c r="M3433">
        <v>87.090558338437503</v>
      </c>
      <c r="N3433">
        <v>2.8139342555565601</v>
      </c>
      <c r="O3433">
        <v>45.927601809954702</v>
      </c>
      <c r="P3433">
        <v>101.826484018264</v>
      </c>
      <c r="Q3433">
        <v>1.6643733660812E-2</v>
      </c>
    </row>
    <row r="3434" spans="1:17" hidden="1" x14ac:dyDescent="0.3">
      <c r="A3434" t="s">
        <v>7031</v>
      </c>
      <c r="B3434" t="s">
        <v>7032</v>
      </c>
      <c r="C3434" t="str">
        <f>IFERROR(VLOOKUP(Table1[[#This Row],[Ticker]],[1]!Table1[[Symbol]:[Industry]],2,FALSE),"-")</f>
        <v>-</v>
      </c>
      <c r="E3434">
        <v>43.962456000000003</v>
      </c>
      <c r="F3434">
        <v>146.4</v>
      </c>
      <c r="G3434">
        <v>-43.822182582740702</v>
      </c>
      <c r="H3434">
        <v>-1.7769183115381999</v>
      </c>
      <c r="I3434">
        <v>-34.997508175557101</v>
      </c>
      <c r="J3434">
        <v>-5.23645907849472</v>
      </c>
      <c r="K3434">
        <v>154.86687059210999</v>
      </c>
      <c r="L3434">
        <v>170.15059982955</v>
      </c>
      <c r="M3434">
        <v>38.104171445635899</v>
      </c>
      <c r="N3434">
        <v>1.4116639042615899</v>
      </c>
      <c r="O3434">
        <v>85.109289617486297</v>
      </c>
      <c r="P3434">
        <v>9.8274568642160407</v>
      </c>
      <c r="Q3434">
        <v>9.5455086863669006E-2</v>
      </c>
    </row>
    <row r="3435" spans="1:17" hidden="1" x14ac:dyDescent="0.3">
      <c r="A3435" t="s">
        <v>7033</v>
      </c>
      <c r="B3435" t="s">
        <v>7034</v>
      </c>
      <c r="C3435" t="str">
        <f>IFERROR(VLOOKUP(Table1[[#This Row],[Ticker]],[1]!Table1[[Symbol]:[Industry]],2,FALSE),"-")</f>
        <v>-</v>
      </c>
      <c r="D3435" t="s">
        <v>140</v>
      </c>
      <c r="E3435">
        <v>43.842474500000002</v>
      </c>
      <c r="F3435">
        <v>5.65</v>
      </c>
      <c r="G3435">
        <v>14.6925814749026</v>
      </c>
      <c r="H3435">
        <v>-10.7577246144466</v>
      </c>
      <c r="I3435">
        <v>-6.5783616624323002</v>
      </c>
      <c r="J3435">
        <v>2.7233207215277502</v>
      </c>
      <c r="K3435">
        <v>5.8147790339022096</v>
      </c>
      <c r="L3435">
        <v>5.3656072597548699</v>
      </c>
      <c r="M3435">
        <v>43.6505539921231</v>
      </c>
      <c r="N3435">
        <v>1.41092865088349</v>
      </c>
      <c r="O3435">
        <v>24.778761061946799</v>
      </c>
      <c r="P3435">
        <v>48.684210526315702</v>
      </c>
      <c r="Q3435">
        <v>6.1354962744195003E-2</v>
      </c>
    </row>
    <row r="3436" spans="1:17" hidden="1" x14ac:dyDescent="0.3">
      <c r="A3436" t="s">
        <v>7035</v>
      </c>
      <c r="B3436" t="s">
        <v>7036</v>
      </c>
      <c r="C3436" t="str">
        <f>IFERROR(VLOOKUP(Table1[[#This Row],[Ticker]],[1]!Table1[[Symbol]:[Industry]],2,FALSE),"-")</f>
        <v>-</v>
      </c>
      <c r="E3436">
        <v>43.745939999999997</v>
      </c>
      <c r="F3436">
        <v>4.26</v>
      </c>
      <c r="G3436">
        <v>64.4739716094317</v>
      </c>
      <c r="H3436">
        <v>0.52803268757085398</v>
      </c>
      <c r="I3436">
        <v>23.2942333161417</v>
      </c>
      <c r="J3436">
        <v>2.2329943688116698</v>
      </c>
      <c r="K3436">
        <v>4.0621489253315097</v>
      </c>
      <c r="L3436">
        <v>3.77994089056694</v>
      </c>
      <c r="M3436">
        <v>64.177401786307698</v>
      </c>
      <c r="N3436">
        <v>0.89581251878606305</v>
      </c>
      <c r="O3436">
        <v>65.492957746478794</v>
      </c>
      <c r="P3436">
        <v>109.852216748768</v>
      </c>
      <c r="Q3436">
        <v>-1.8321186199230999E-2</v>
      </c>
    </row>
    <row r="3437" spans="1:17" hidden="1" x14ac:dyDescent="0.3">
      <c r="A3437" t="s">
        <v>7037</v>
      </c>
      <c r="B3437" t="s">
        <v>7038</v>
      </c>
      <c r="C3437" t="str">
        <f>IFERROR(VLOOKUP(Table1[[#This Row],[Ticker]],[1]!Table1[[Symbol]:[Industry]],2,FALSE),"-")</f>
        <v>-</v>
      </c>
      <c r="D3437" t="s">
        <v>613</v>
      </c>
      <c r="E3437">
        <v>43.74</v>
      </c>
      <c r="F3437">
        <v>27</v>
      </c>
      <c r="G3437">
        <v>45.636459025923003</v>
      </c>
      <c r="H3437">
        <v>-18.448734665757399</v>
      </c>
      <c r="I3437">
        <v>-54.231488922700997</v>
      </c>
      <c r="J3437">
        <v>-1.9452664770778501</v>
      </c>
      <c r="K3437">
        <v>28.421543880251001</v>
      </c>
      <c r="L3437">
        <v>32.0626436434694</v>
      </c>
      <c r="M3437">
        <v>46.164739517979299</v>
      </c>
      <c r="N3437">
        <v>0.46152580274133398</v>
      </c>
      <c r="O3437">
        <v>188.29629629629599</v>
      </c>
      <c r="P3437">
        <v>72.193877551020407</v>
      </c>
      <c r="Q3437">
        <v>0.18606490252621899</v>
      </c>
    </row>
    <row r="3438" spans="1:17" hidden="1" x14ac:dyDescent="0.3">
      <c r="A3438" t="s">
        <v>7039</v>
      </c>
      <c r="B3438" t="s">
        <v>7040</v>
      </c>
      <c r="C3438" t="str">
        <f>IFERROR(VLOOKUP(Table1[[#This Row],[Ticker]],[1]!Table1[[Symbol]:[Industry]],2,FALSE),"-")</f>
        <v>-</v>
      </c>
      <c r="E3438">
        <v>43.554492689999996</v>
      </c>
      <c r="F3438">
        <v>52.05</v>
      </c>
      <c r="G3438">
        <v>837.33147036379103</v>
      </c>
      <c r="H3438">
        <v>40.602783237207198</v>
      </c>
      <c r="I3438">
        <v>105.637438245482</v>
      </c>
      <c r="J3438">
        <v>-9.96312251518723</v>
      </c>
      <c r="K3438">
        <v>46.107392446255901</v>
      </c>
      <c r="L3438">
        <v>34.938541283354198</v>
      </c>
      <c r="M3438">
        <v>55.463661333861097</v>
      </c>
      <c r="N3438">
        <v>1.4746259197550999</v>
      </c>
      <c r="O3438">
        <v>21.536983669548501</v>
      </c>
      <c r="P3438">
        <v>1082.95454545454</v>
      </c>
      <c r="Q3438">
        <v>0.17102912742826001</v>
      </c>
    </row>
    <row r="3439" spans="1:17" hidden="1" x14ac:dyDescent="0.3">
      <c r="A3439" t="s">
        <v>7041</v>
      </c>
      <c r="B3439" t="s">
        <v>7042</v>
      </c>
      <c r="C3439" t="str">
        <f>IFERROR(VLOOKUP(Table1[[#This Row],[Ticker]],[1]!Table1[[Symbol]:[Industry]],2,FALSE),"-")</f>
        <v>-</v>
      </c>
      <c r="E3439">
        <v>43.549942940000001</v>
      </c>
      <c r="F3439">
        <v>61.18</v>
      </c>
      <c r="G3439">
        <v>113.458273903305</v>
      </c>
      <c r="H3439">
        <v>5.3495571105445503</v>
      </c>
      <c r="I3439">
        <v>53.3348012674602</v>
      </c>
      <c r="J3439">
        <v>-2.56078231696937</v>
      </c>
      <c r="K3439">
        <v>55.644432467723803</v>
      </c>
      <c r="L3439">
        <v>44.711691942702501</v>
      </c>
      <c r="M3439">
        <v>66.556463464267296</v>
      </c>
      <c r="N3439">
        <v>1.33372685258795</v>
      </c>
      <c r="O3439">
        <v>4.6093494606080396</v>
      </c>
      <c r="P3439">
        <v>165.192891200693</v>
      </c>
      <c r="Q3439">
        <v>0.105894539973138</v>
      </c>
    </row>
    <row r="3440" spans="1:17" hidden="1" x14ac:dyDescent="0.3">
      <c r="A3440" t="s">
        <v>7043</v>
      </c>
      <c r="B3440" t="s">
        <v>7044</v>
      </c>
      <c r="C3440" t="str">
        <f>IFERROR(VLOOKUP(Table1[[#This Row],[Ticker]],[1]!Table1[[Symbol]:[Industry]],2,FALSE),"-")</f>
        <v>-</v>
      </c>
      <c r="E3440">
        <v>43.455846860000001</v>
      </c>
      <c r="F3440">
        <v>8.3000000000000007</v>
      </c>
      <c r="G3440">
        <v>38.125121157442301</v>
      </c>
      <c r="H3440">
        <v>-13.541939832014</v>
      </c>
      <c r="I3440">
        <v>13.8176833726056</v>
      </c>
      <c r="J3440">
        <v>-7.0122742837377796</v>
      </c>
      <c r="K3440">
        <v>8.6288614399159496</v>
      </c>
      <c r="L3440">
        <v>7.8565493378201001</v>
      </c>
      <c r="M3440">
        <v>39.818843630729297</v>
      </c>
      <c r="N3440">
        <v>0.64397400297213203</v>
      </c>
      <c r="O3440">
        <v>42.771084337349301</v>
      </c>
      <c r="P3440">
        <v>84.4444444444444</v>
      </c>
      <c r="Q3440">
        <v>7.4329954208792001E-2</v>
      </c>
    </row>
    <row r="3441" spans="1:17" hidden="1" x14ac:dyDescent="0.3">
      <c r="A3441" t="s">
        <v>7045</v>
      </c>
      <c r="B3441" t="s">
        <v>7046</v>
      </c>
      <c r="C3441" t="str">
        <f>IFERROR(VLOOKUP(Table1[[#This Row],[Ticker]],[1]!Table1[[Symbol]:[Industry]],2,FALSE),"-")</f>
        <v>-</v>
      </c>
      <c r="D3441" t="s">
        <v>21</v>
      </c>
      <c r="E3441">
        <v>43.27847706</v>
      </c>
      <c r="F3441">
        <v>54.6</v>
      </c>
      <c r="G3441">
        <v>50.772883521021399</v>
      </c>
      <c r="H3441">
        <v>-4.2267825340208596</v>
      </c>
      <c r="I3441">
        <v>24.566728381740301</v>
      </c>
      <c r="J3441">
        <v>-4.5637245313560202</v>
      </c>
      <c r="K3441">
        <v>56.639591196490002</v>
      </c>
      <c r="L3441">
        <v>51.322554896880497</v>
      </c>
      <c r="M3441">
        <v>41.908018154511502</v>
      </c>
      <c r="N3441">
        <v>1.45459016870555</v>
      </c>
      <c r="O3441">
        <v>69.9633699633699</v>
      </c>
      <c r="P3441">
        <v>92.118226600985196</v>
      </c>
      <c r="Q3441">
        <v>0.16820979045811801</v>
      </c>
    </row>
    <row r="3442" spans="1:17" hidden="1" x14ac:dyDescent="0.3">
      <c r="A3442" t="s">
        <v>7047</v>
      </c>
      <c r="B3442" t="s">
        <v>7048</v>
      </c>
      <c r="C3442" t="str">
        <f>IFERROR(VLOOKUP(Table1[[#This Row],[Ticker]],[1]!Table1[[Symbol]:[Industry]],2,FALSE),"-")</f>
        <v>-</v>
      </c>
      <c r="D3442" t="s">
        <v>1152</v>
      </c>
      <c r="E3442">
        <v>43.188600000000001</v>
      </c>
      <c r="F3442">
        <v>98</v>
      </c>
      <c r="G3442">
        <v>9.3649115719899996</v>
      </c>
      <c r="H3442">
        <v>20.095933922138698</v>
      </c>
      <c r="I3442">
        <v>5.0460312139843104</v>
      </c>
      <c r="J3442">
        <v>4.7170802271164201</v>
      </c>
      <c r="K3442">
        <v>83.922883729222093</v>
      </c>
      <c r="L3442">
        <v>81.600397084357496</v>
      </c>
      <c r="M3442">
        <v>78.229296219992506</v>
      </c>
      <c r="N3442">
        <v>3.4847062504889301</v>
      </c>
      <c r="O3442">
        <v>6.12244897959184</v>
      </c>
      <c r="P3442">
        <v>43.044810976499697</v>
      </c>
      <c r="Q3442">
        <v>-9.4985786245370008E-3</v>
      </c>
    </row>
    <row r="3443" spans="1:17" hidden="1" x14ac:dyDescent="0.3">
      <c r="A3443" t="s">
        <v>7049</v>
      </c>
      <c r="B3443" t="s">
        <v>7050</v>
      </c>
      <c r="C3443" t="str">
        <f>IFERROR(VLOOKUP(Table1[[#This Row],[Ticker]],[1]!Table1[[Symbol]:[Industry]],2,FALSE),"-")</f>
        <v>-</v>
      </c>
      <c r="D3443" t="s">
        <v>129</v>
      </c>
      <c r="E3443">
        <v>43.075187350999997</v>
      </c>
      <c r="F3443">
        <v>77.89</v>
      </c>
      <c r="G3443">
        <v>-38.0460548887337</v>
      </c>
      <c r="H3443">
        <v>-11.412714380231501</v>
      </c>
      <c r="I3443">
        <v>-14.087592605914001</v>
      </c>
      <c r="J3443">
        <v>-3.8256655669991502</v>
      </c>
      <c r="K3443">
        <v>77.927536687904194</v>
      </c>
      <c r="L3443">
        <v>83.299246306029602</v>
      </c>
      <c r="M3443">
        <v>53.924643868741903</v>
      </c>
      <c r="N3443">
        <v>0.73133146644640001</v>
      </c>
      <c r="O3443">
        <v>20.092438053665401</v>
      </c>
      <c r="P3443">
        <v>22.661417322834598</v>
      </c>
      <c r="Q3443">
        <v>8.6857481653855997E-2</v>
      </c>
    </row>
    <row r="3444" spans="1:17" hidden="1" x14ac:dyDescent="0.3">
      <c r="A3444" t="s">
        <v>7051</v>
      </c>
      <c r="B3444" t="s">
        <v>7052</v>
      </c>
      <c r="C3444" t="str">
        <f>IFERROR(VLOOKUP(Table1[[#This Row],[Ticker]],[1]!Table1[[Symbol]:[Industry]],2,FALSE),"-")</f>
        <v>-</v>
      </c>
      <c r="D3444" t="s">
        <v>705</v>
      </c>
      <c r="E3444">
        <v>43.024297066000003</v>
      </c>
      <c r="F3444">
        <v>85.9</v>
      </c>
      <c r="G3444">
        <v>-0.93589176288619302</v>
      </c>
      <c r="H3444">
        <v>-11.585288785284799</v>
      </c>
      <c r="I3444">
        <v>6.79783262946808</v>
      </c>
      <c r="J3444">
        <v>-6.26312555381993</v>
      </c>
      <c r="K3444">
        <v>84.6196995840412</v>
      </c>
      <c r="L3444">
        <v>76.827625055723303</v>
      </c>
      <c r="M3444">
        <v>57.290049328383198</v>
      </c>
      <c r="N3444">
        <v>1.0346962896163101</v>
      </c>
      <c r="O3444">
        <v>8.3585564610011591</v>
      </c>
      <c r="P3444">
        <v>29.954614220877399</v>
      </c>
    </row>
    <row r="3445" spans="1:17" hidden="1" x14ac:dyDescent="0.3">
      <c r="A3445" t="s">
        <v>7053</v>
      </c>
      <c r="B3445" t="s">
        <v>7054</v>
      </c>
      <c r="C3445" t="str">
        <f>IFERROR(VLOOKUP(Table1[[#This Row],[Ticker]],[1]!Table1[[Symbol]:[Industry]],2,FALSE),"-")</f>
        <v>-</v>
      </c>
      <c r="D3445" t="s">
        <v>535</v>
      </c>
      <c r="E3445">
        <v>42.969968684999998</v>
      </c>
      <c r="F3445">
        <v>28.17</v>
      </c>
      <c r="G3445">
        <v>-33.279272829733102</v>
      </c>
      <c r="H3445">
        <v>-7.61763391705722</v>
      </c>
      <c r="I3445">
        <v>0.65742537794912903</v>
      </c>
      <c r="J3445">
        <v>-0.27324678419308301</v>
      </c>
      <c r="K3445">
        <v>29.003388453081399</v>
      </c>
      <c r="L3445">
        <v>28.728032265679701</v>
      </c>
      <c r="M3445">
        <v>41.327553237693799</v>
      </c>
      <c r="N3445">
        <v>2.0212821516419099</v>
      </c>
      <c r="O3445">
        <v>27.440539581114599</v>
      </c>
      <c r="P3445">
        <v>26.040268456375799</v>
      </c>
      <c r="Q3445">
        <v>5.1782318919115999E-2</v>
      </c>
    </row>
    <row r="3446" spans="1:17" hidden="1" x14ac:dyDescent="0.3">
      <c r="A3446" t="s">
        <v>7055</v>
      </c>
      <c r="B3446" t="s">
        <v>7056</v>
      </c>
      <c r="C3446" t="str">
        <f>IFERROR(VLOOKUP(Table1[[#This Row],[Ticker]],[1]!Table1[[Symbol]:[Industry]],2,FALSE),"-")</f>
        <v>-</v>
      </c>
      <c r="D3446" t="s">
        <v>129</v>
      </c>
      <c r="E3446">
        <v>42.875634554999998</v>
      </c>
      <c r="F3446">
        <v>118.95</v>
      </c>
      <c r="G3446">
        <v>-23.167588016622801</v>
      </c>
      <c r="H3446">
        <v>-4.06408287752524</v>
      </c>
      <c r="I3446">
        <v>-19.168453967530802</v>
      </c>
      <c r="J3446">
        <v>-4.24791837344352</v>
      </c>
      <c r="K3446">
        <v>121.229032099091</v>
      </c>
      <c r="L3446">
        <v>126.755805095931</v>
      </c>
      <c r="M3446">
        <v>39.845563419162303</v>
      </c>
      <c r="N3446">
        <v>0.54189162656471701</v>
      </c>
      <c r="O3446">
        <v>37.032366540563203</v>
      </c>
      <c r="P3446">
        <v>15.485436893203801</v>
      </c>
      <c r="Q3446">
        <v>0.18632221243570499</v>
      </c>
    </row>
    <row r="3447" spans="1:17" hidden="1" x14ac:dyDescent="0.3">
      <c r="A3447" t="s">
        <v>7057</v>
      </c>
      <c r="B3447" t="s">
        <v>7058</v>
      </c>
      <c r="C3447" t="str">
        <f>IFERROR(VLOOKUP(Table1[[#This Row],[Ticker]],[1]!Table1[[Symbol]:[Industry]],2,FALSE),"-")</f>
        <v>-</v>
      </c>
      <c r="E3447">
        <v>42.822000000000003</v>
      </c>
      <c r="F3447">
        <v>7.93</v>
      </c>
      <c r="G3447">
        <v>52.449353483931901</v>
      </c>
      <c r="H3447">
        <v>28.0873869135917</v>
      </c>
      <c r="I3447">
        <v>81.297807286732194</v>
      </c>
      <c r="J3447">
        <v>1.7038454791756199</v>
      </c>
      <c r="K3447">
        <v>6.2885044677344899</v>
      </c>
      <c r="L3447">
        <v>5.0981134486416604</v>
      </c>
      <c r="M3447">
        <v>76.902967279300299</v>
      </c>
      <c r="N3447">
        <v>1.16065068778974</v>
      </c>
      <c r="O3447">
        <v>0</v>
      </c>
      <c r="P3447">
        <v>155.806451612903</v>
      </c>
    </row>
    <row r="3448" spans="1:17" hidden="1" x14ac:dyDescent="0.3">
      <c r="A3448" t="s">
        <v>7059</v>
      </c>
      <c r="B3448" t="s">
        <v>7060</v>
      </c>
      <c r="C3448" t="str">
        <f>IFERROR(VLOOKUP(Table1[[#This Row],[Ticker]],[1]!Table1[[Symbol]:[Industry]],2,FALSE),"-")</f>
        <v>-</v>
      </c>
      <c r="D3448" t="s">
        <v>140</v>
      </c>
      <c r="E3448">
        <v>42.736319999999999</v>
      </c>
      <c r="F3448">
        <v>4.5599999999999996</v>
      </c>
      <c r="G3448">
        <v>-0.72408519176404695</v>
      </c>
      <c r="H3448">
        <v>-7.0005021365614404</v>
      </c>
      <c r="I3448">
        <v>-26.731602916590901</v>
      </c>
      <c r="J3448">
        <v>-4.4692388564238703</v>
      </c>
      <c r="K3448">
        <v>4.70315922137197</v>
      </c>
      <c r="L3448">
        <v>4.6264036074361403</v>
      </c>
      <c r="M3448">
        <v>37.339113567316801</v>
      </c>
      <c r="N3448">
        <v>0.78885358076977596</v>
      </c>
      <c r="O3448">
        <v>47.368421052631497</v>
      </c>
      <c r="P3448">
        <v>50.993377483443702</v>
      </c>
      <c r="Q3448">
        <v>0.14226068563681299</v>
      </c>
    </row>
    <row r="3449" spans="1:17" hidden="1" x14ac:dyDescent="0.3">
      <c r="A3449" t="s">
        <v>7061</v>
      </c>
      <c r="B3449" t="s">
        <v>7062</v>
      </c>
      <c r="C3449" t="str">
        <f>IFERROR(VLOOKUP(Table1[[#This Row],[Ticker]],[1]!Table1[[Symbol]:[Industry]],2,FALSE),"-")</f>
        <v>-</v>
      </c>
      <c r="D3449" t="s">
        <v>480</v>
      </c>
      <c r="E3449">
        <v>42.663526941000001</v>
      </c>
      <c r="F3449">
        <v>8.89</v>
      </c>
      <c r="G3449">
        <v>25.401695614595901</v>
      </c>
      <c r="H3449">
        <v>-0.69093100970758403</v>
      </c>
      <c r="I3449">
        <v>-0.63033057610778398</v>
      </c>
      <c r="J3449">
        <v>-3.80541052688314</v>
      </c>
      <c r="K3449">
        <v>8.1739873122059592</v>
      </c>
      <c r="L3449">
        <v>7.9720938021476604</v>
      </c>
      <c r="M3449">
        <v>67.132347569810804</v>
      </c>
      <c r="N3449">
        <v>1.7922019738920301</v>
      </c>
      <c r="O3449">
        <v>50.168728908886301</v>
      </c>
      <c r="P3449">
        <v>67.419962335216496</v>
      </c>
      <c r="Q3449">
        <v>6.3883953261159004E-2</v>
      </c>
    </row>
    <row r="3450" spans="1:17" hidden="1" x14ac:dyDescent="0.3">
      <c r="A3450" t="s">
        <v>7063</v>
      </c>
      <c r="B3450" t="s">
        <v>7064</v>
      </c>
      <c r="C3450" t="str">
        <f>IFERROR(VLOOKUP(Table1[[#This Row],[Ticker]],[1]!Table1[[Symbol]:[Industry]],2,FALSE),"-")</f>
        <v>-</v>
      </c>
      <c r="D3450" t="s">
        <v>278</v>
      </c>
      <c r="E3450">
        <v>42.622182960000004</v>
      </c>
      <c r="F3450">
        <v>76.650000000000006</v>
      </c>
      <c r="G3450">
        <v>24.031972437574499</v>
      </c>
      <c r="H3450">
        <v>-18.8455075193026</v>
      </c>
      <c r="I3450">
        <v>30.886142990604299</v>
      </c>
      <c r="J3450">
        <v>-4.1810622261188204</v>
      </c>
      <c r="K3450">
        <v>81.545566990013597</v>
      </c>
      <c r="L3450">
        <v>75.085669265082501</v>
      </c>
      <c r="M3450">
        <v>50.485593351808099</v>
      </c>
      <c r="N3450">
        <v>0.56990372589511595</v>
      </c>
      <c r="O3450">
        <v>48.727984344422602</v>
      </c>
      <c r="P3450">
        <v>75.2</v>
      </c>
      <c r="Q3450">
        <v>2.0895327179181002E-2</v>
      </c>
    </row>
    <row r="3451" spans="1:17" hidden="1" x14ac:dyDescent="0.3">
      <c r="A3451" t="s">
        <v>7065</v>
      </c>
      <c r="B3451" t="s">
        <v>7066</v>
      </c>
      <c r="C3451" t="str">
        <f>IFERROR(VLOOKUP(Table1[[#This Row],[Ticker]],[1]!Table1[[Symbol]:[Industry]],2,FALSE),"-")</f>
        <v>-</v>
      </c>
      <c r="D3451" t="s">
        <v>1349</v>
      </c>
      <c r="E3451">
        <v>42.588000000000001</v>
      </c>
      <c r="F3451">
        <v>101.4</v>
      </c>
      <c r="G3451">
        <v>13.304650440419801</v>
      </c>
      <c r="H3451">
        <v>-5.0616084173649698</v>
      </c>
      <c r="I3451">
        <v>47.942241180030003</v>
      </c>
      <c r="J3451">
        <v>-4.0547760791285201</v>
      </c>
      <c r="K3451">
        <v>94.1205888531954</v>
      </c>
      <c r="L3451">
        <v>79.497408233257502</v>
      </c>
      <c r="M3451">
        <v>47.8049639488558</v>
      </c>
      <c r="N3451">
        <v>0.18511743584955301</v>
      </c>
      <c r="O3451">
        <v>20.315581854043302</v>
      </c>
      <c r="P3451">
        <v>76.655052264808305</v>
      </c>
      <c r="Q3451">
        <v>0.123276520680369</v>
      </c>
    </row>
    <row r="3452" spans="1:17" hidden="1" x14ac:dyDescent="0.3">
      <c r="A3452" t="s">
        <v>7067</v>
      </c>
      <c r="B3452" t="s">
        <v>7068</v>
      </c>
      <c r="C3452" t="str">
        <f>IFERROR(VLOOKUP(Table1[[#This Row],[Ticker]],[1]!Table1[[Symbol]:[Industry]],2,FALSE),"-")</f>
        <v>-</v>
      </c>
      <c r="D3452" t="s">
        <v>930</v>
      </c>
      <c r="E3452">
        <v>42.542685639999902</v>
      </c>
      <c r="F3452">
        <v>21.56</v>
      </c>
      <c r="G3452">
        <v>149.852837885159</v>
      </c>
      <c r="H3452">
        <v>29.008977400399601</v>
      </c>
      <c r="I3452">
        <v>37.930607725001003</v>
      </c>
      <c r="J3452">
        <v>8.1133462969752994</v>
      </c>
      <c r="K3452">
        <v>16.943940970307398</v>
      </c>
      <c r="L3452">
        <v>13.868508975627099</v>
      </c>
      <c r="M3452">
        <v>89.991533937970303</v>
      </c>
      <c r="N3452">
        <v>0.29690498170414897</v>
      </c>
      <c r="O3452">
        <v>0</v>
      </c>
      <c r="P3452">
        <v>203.66197183098501</v>
      </c>
      <c r="Q3452">
        <v>0.17189372612230999</v>
      </c>
    </row>
    <row r="3453" spans="1:17" hidden="1" x14ac:dyDescent="0.3">
      <c r="A3453" t="s">
        <v>7069</v>
      </c>
      <c r="B3453" t="s">
        <v>7070</v>
      </c>
      <c r="C3453" t="str">
        <f>IFERROR(VLOOKUP(Table1[[#This Row],[Ticker]],[1]!Table1[[Symbol]:[Industry]],2,FALSE),"-")</f>
        <v>-</v>
      </c>
      <c r="D3453" t="s">
        <v>662</v>
      </c>
      <c r="E3453">
        <v>42.503399999999999</v>
      </c>
      <c r="F3453">
        <v>121.6</v>
      </c>
      <c r="G3453">
        <v>66.458454490775594</v>
      </c>
      <c r="H3453">
        <v>-14.6293815938226</v>
      </c>
      <c r="I3453">
        <v>-3.91720150827563</v>
      </c>
      <c r="J3453">
        <v>-2.1679836262983398</v>
      </c>
      <c r="K3453">
        <v>126.79270479730501</v>
      </c>
      <c r="L3453">
        <v>111.511062916564</v>
      </c>
      <c r="M3453">
        <v>100</v>
      </c>
      <c r="N3453">
        <v>0</v>
      </c>
      <c r="O3453">
        <v>14.226973684210501</v>
      </c>
      <c r="P3453">
        <v>93.015873015872998</v>
      </c>
    </row>
    <row r="3454" spans="1:17" hidden="1" x14ac:dyDescent="0.3">
      <c r="A3454" t="s">
        <v>7071</v>
      </c>
      <c r="B3454" t="s">
        <v>7072</v>
      </c>
      <c r="C3454" t="str">
        <f>IFERROR(VLOOKUP(Table1[[#This Row],[Ticker]],[1]!Table1[[Symbol]:[Industry]],2,FALSE),"-")</f>
        <v>-</v>
      </c>
      <c r="E3454">
        <v>42.500549569999997</v>
      </c>
      <c r="F3454">
        <v>27</v>
      </c>
      <c r="G3454">
        <v>-20.675065583920901</v>
      </c>
      <c r="H3454">
        <v>0.97828686331523196</v>
      </c>
      <c r="I3454">
        <v>-24.533800718788701</v>
      </c>
      <c r="J3454">
        <v>-2.1679836262983398</v>
      </c>
      <c r="K3454">
        <v>27.4080033232649</v>
      </c>
      <c r="L3454">
        <v>27.7288922378231</v>
      </c>
      <c r="M3454">
        <v>76.028033846866293</v>
      </c>
      <c r="N3454">
        <v>0</v>
      </c>
      <c r="O3454">
        <v>33.3333333333333</v>
      </c>
      <c r="P3454">
        <v>47.540983606557297</v>
      </c>
      <c r="Q3454">
        <v>3.342694967365E-3</v>
      </c>
    </row>
    <row r="3455" spans="1:17" hidden="1" x14ac:dyDescent="0.3">
      <c r="A3455" t="s">
        <v>7073</v>
      </c>
      <c r="B3455" t="s">
        <v>7074</v>
      </c>
      <c r="C3455" t="str">
        <f>IFERROR(VLOOKUP(Table1[[#This Row],[Ticker]],[1]!Table1[[Symbol]:[Industry]],2,FALSE),"-")</f>
        <v>-</v>
      </c>
      <c r="E3455">
        <v>42.418892999999997</v>
      </c>
      <c r="F3455">
        <v>846.6</v>
      </c>
      <c r="G3455">
        <v>541.74065536186095</v>
      </c>
      <c r="H3455">
        <v>8.1826564509213693</v>
      </c>
      <c r="I3455">
        <v>110.76744678713099</v>
      </c>
      <c r="J3455">
        <v>-4.9782880759470496</v>
      </c>
      <c r="K3455">
        <v>779.89239972942005</v>
      </c>
      <c r="L3455">
        <v>529.38546380498997</v>
      </c>
      <c r="M3455">
        <v>48.091815823779797</v>
      </c>
      <c r="N3455">
        <v>0.95094721912673397</v>
      </c>
      <c r="O3455">
        <v>11.5579966926529</v>
      </c>
      <c r="P3455">
        <v>632.66983989614801</v>
      </c>
      <c r="Q3455">
        <v>0.45505121199642001</v>
      </c>
    </row>
    <row r="3456" spans="1:17" hidden="1" x14ac:dyDescent="0.3">
      <c r="A3456" t="s">
        <v>7075</v>
      </c>
      <c r="B3456" t="s">
        <v>7076</v>
      </c>
      <c r="C3456" t="str">
        <f>IFERROR(VLOOKUP(Table1[[#This Row],[Ticker]],[1]!Table1[[Symbol]:[Industry]],2,FALSE),"-")</f>
        <v>-</v>
      </c>
      <c r="D3456" t="s">
        <v>67</v>
      </c>
      <c r="E3456">
        <v>42.245807999999997</v>
      </c>
      <c r="F3456">
        <v>103.24</v>
      </c>
      <c r="G3456">
        <v>433.92032306013601</v>
      </c>
      <c r="H3456">
        <v>53.997032823237603</v>
      </c>
      <c r="I3456">
        <v>222.78417163144101</v>
      </c>
      <c r="J3456">
        <v>8.2136957630146199</v>
      </c>
      <c r="K3456">
        <v>70.023172314263306</v>
      </c>
      <c r="L3456">
        <v>45.216674914587401</v>
      </c>
      <c r="M3456">
        <v>99.910108932414502</v>
      </c>
      <c r="N3456">
        <v>1.3816821052631501</v>
      </c>
      <c r="O3456">
        <v>0</v>
      </c>
      <c r="P3456">
        <v>473.55555555555497</v>
      </c>
      <c r="Q3456">
        <v>0.15124301318118499</v>
      </c>
    </row>
    <row r="3457" spans="1:17" hidden="1" x14ac:dyDescent="0.3">
      <c r="A3457" t="s">
        <v>7077</v>
      </c>
      <c r="B3457" t="s">
        <v>7078</v>
      </c>
      <c r="C3457" t="str">
        <f>IFERROR(VLOOKUP(Table1[[#This Row],[Ticker]],[1]!Table1[[Symbol]:[Industry]],2,FALSE),"-")</f>
        <v>-</v>
      </c>
      <c r="D3457" t="s">
        <v>67</v>
      </c>
      <c r="E3457">
        <v>42.24</v>
      </c>
      <c r="F3457">
        <v>3.84</v>
      </c>
      <c r="G3457">
        <v>-31.507913574602298</v>
      </c>
      <c r="H3457">
        <v>-8.4305144405816392</v>
      </c>
      <c r="I3457">
        <v>-35.539915226848798</v>
      </c>
      <c r="J3457">
        <v>-5.4508119091266201</v>
      </c>
      <c r="K3457">
        <v>3.9019232218242599</v>
      </c>
      <c r="L3457">
        <v>4.2083303007980204</v>
      </c>
      <c r="M3457">
        <v>44.411173445175201</v>
      </c>
      <c r="N3457">
        <v>1.1340973952206601</v>
      </c>
      <c r="O3457">
        <v>52.34375</v>
      </c>
      <c r="P3457">
        <v>23.870967741935399</v>
      </c>
      <c r="Q3457">
        <v>4.4013712354809997E-2</v>
      </c>
    </row>
    <row r="3458" spans="1:17" hidden="1" x14ac:dyDescent="0.3">
      <c r="A3458" t="s">
        <v>7079</v>
      </c>
      <c r="B3458" t="s">
        <v>7080</v>
      </c>
      <c r="C3458" t="str">
        <f>IFERROR(VLOOKUP(Table1[[#This Row],[Ticker]],[1]!Table1[[Symbol]:[Industry]],2,FALSE),"-")</f>
        <v>-</v>
      </c>
      <c r="D3458" t="s">
        <v>1113</v>
      </c>
      <c r="E3458">
        <v>42.188826900000002</v>
      </c>
      <c r="F3458">
        <v>31</v>
      </c>
      <c r="G3458">
        <v>-80.868398628266107</v>
      </c>
      <c r="H3458">
        <v>-30.601740496465801</v>
      </c>
      <c r="I3458">
        <v>-61.119718762710001</v>
      </c>
      <c r="J3458">
        <v>-4.0113015986485596</v>
      </c>
      <c r="K3458">
        <v>37.142410677385101</v>
      </c>
      <c r="M3458">
        <v>28.7020565739478</v>
      </c>
      <c r="N3458">
        <v>0.43550087873462201</v>
      </c>
      <c r="O3458">
        <v>132.58064516128999</v>
      </c>
      <c r="P3458">
        <v>6.5292096219931199</v>
      </c>
    </row>
    <row r="3459" spans="1:17" hidden="1" x14ac:dyDescent="0.3">
      <c r="A3459" t="s">
        <v>7081</v>
      </c>
      <c r="B3459" t="s">
        <v>7082</v>
      </c>
      <c r="C3459" t="str">
        <f>IFERROR(VLOOKUP(Table1[[#This Row],[Ticker]],[1]!Table1[[Symbol]:[Industry]],2,FALSE),"-")</f>
        <v>-</v>
      </c>
      <c r="E3459">
        <v>42.164283220000002</v>
      </c>
      <c r="F3459">
        <v>87.7</v>
      </c>
      <c r="G3459">
        <v>51.2248640615638</v>
      </c>
      <c r="H3459">
        <v>-9.7192956411311098</v>
      </c>
      <c r="I3459">
        <v>23.502104202887001</v>
      </c>
      <c r="J3459">
        <v>5.1552486969339704</v>
      </c>
      <c r="K3459">
        <v>78.980931794355797</v>
      </c>
      <c r="L3459">
        <v>68.068566469443795</v>
      </c>
      <c r="M3459">
        <v>65.467513779583101</v>
      </c>
      <c r="N3459">
        <v>1.25953399904897</v>
      </c>
      <c r="O3459">
        <v>18.004561003420701</v>
      </c>
      <c r="P3459">
        <v>140.27397260273901</v>
      </c>
      <c r="Q3459">
        <v>0.130874714739039</v>
      </c>
    </row>
    <row r="3460" spans="1:17" hidden="1" x14ac:dyDescent="0.3">
      <c r="A3460" t="s">
        <v>7083</v>
      </c>
      <c r="B3460" t="s">
        <v>7084</v>
      </c>
      <c r="C3460" t="str">
        <f>IFERROR(VLOOKUP(Table1[[#This Row],[Ticker]],[1]!Table1[[Symbol]:[Industry]],2,FALSE),"-")</f>
        <v>-</v>
      </c>
      <c r="D3460" t="s">
        <v>866</v>
      </c>
      <c r="E3460">
        <v>42.137079999999997</v>
      </c>
      <c r="F3460">
        <v>8.02</v>
      </c>
      <c r="G3460">
        <v>44.080879347242998</v>
      </c>
      <c r="H3460">
        <v>46.383062635009999</v>
      </c>
      <c r="I3460">
        <v>54.433638412921297</v>
      </c>
      <c r="J3460">
        <v>24.953480599991099</v>
      </c>
      <c r="K3460">
        <v>5.4499835312908402</v>
      </c>
      <c r="L3460">
        <v>5.1793782008037397</v>
      </c>
      <c r="M3460">
        <v>94.857926107905101</v>
      </c>
      <c r="N3460">
        <v>2.73591206941961</v>
      </c>
      <c r="O3460">
        <v>0</v>
      </c>
      <c r="P3460">
        <v>100.49999999999901</v>
      </c>
      <c r="Q3460">
        <v>1.5772325123668E-2</v>
      </c>
    </row>
    <row r="3461" spans="1:17" hidden="1" x14ac:dyDescent="0.3">
      <c r="A3461" t="s">
        <v>7085</v>
      </c>
      <c r="B3461" t="s">
        <v>7086</v>
      </c>
      <c r="C3461" t="str">
        <f>IFERROR(VLOOKUP(Table1[[#This Row],[Ticker]],[1]!Table1[[Symbol]:[Industry]],2,FALSE),"-")</f>
        <v>-</v>
      </c>
      <c r="D3461" t="s">
        <v>659</v>
      </c>
      <c r="E3461">
        <v>42.123759999999997</v>
      </c>
      <c r="F3461">
        <v>39.590000000000003</v>
      </c>
      <c r="G3461">
        <v>438.87115290347401</v>
      </c>
      <c r="H3461">
        <v>-7.2672501574632298</v>
      </c>
      <c r="I3461">
        <v>98.120334619557099</v>
      </c>
      <c r="J3461">
        <v>-6.8084112259095999</v>
      </c>
      <c r="K3461">
        <v>39.666732813564998</v>
      </c>
      <c r="L3461">
        <v>29.857016487605499</v>
      </c>
      <c r="M3461">
        <v>44.632213160969798</v>
      </c>
      <c r="N3461">
        <v>1.1832205554747499</v>
      </c>
      <c r="O3461">
        <v>22.581459964637499</v>
      </c>
      <c r="P3461">
        <v>668.73786407766897</v>
      </c>
      <c r="Q3461">
        <v>0.18236150835158499</v>
      </c>
    </row>
    <row r="3462" spans="1:17" hidden="1" x14ac:dyDescent="0.3">
      <c r="A3462" t="s">
        <v>7087</v>
      </c>
      <c r="B3462" t="s">
        <v>7088</v>
      </c>
      <c r="C3462" t="str">
        <f>IFERROR(VLOOKUP(Table1[[#This Row],[Ticker]],[1]!Table1[[Symbol]:[Industry]],2,FALSE),"-")</f>
        <v>-</v>
      </c>
      <c r="D3462" t="s">
        <v>249</v>
      </c>
      <c r="E3462">
        <v>42.034764000000003</v>
      </c>
      <c r="F3462">
        <v>28.04</v>
      </c>
      <c r="G3462">
        <v>-8.1641838527929291</v>
      </c>
      <c r="H3462">
        <v>-2.07387739861595</v>
      </c>
      <c r="I3462">
        <v>-11.3764362215089</v>
      </c>
      <c r="J3462">
        <v>-15.2461335465535</v>
      </c>
      <c r="K3462">
        <v>27.756757643368498</v>
      </c>
      <c r="L3462">
        <v>28.014214892254302</v>
      </c>
      <c r="M3462">
        <v>49.9998837032065</v>
      </c>
      <c r="N3462">
        <v>1.93093438448334</v>
      </c>
      <c r="O3462">
        <v>26.604850213980001</v>
      </c>
      <c r="P3462">
        <v>40.199999999999903</v>
      </c>
      <c r="Q3462">
        <v>-4.5701574715190001E-3</v>
      </c>
    </row>
    <row r="3463" spans="1:17" hidden="1" x14ac:dyDescent="0.3">
      <c r="A3463" t="s">
        <v>7089</v>
      </c>
      <c r="B3463" t="s">
        <v>7090</v>
      </c>
      <c r="C3463" t="str">
        <f>IFERROR(VLOOKUP(Table1[[#This Row],[Ticker]],[1]!Table1[[Symbol]:[Industry]],2,FALSE),"-")</f>
        <v>-</v>
      </c>
      <c r="D3463" t="s">
        <v>46</v>
      </c>
      <c r="E3463">
        <v>42.028051319999904</v>
      </c>
      <c r="F3463">
        <v>35.119999999999997</v>
      </c>
      <c r="G3463">
        <v>-3.2860952537741102</v>
      </c>
      <c r="H3463">
        <v>-13.6686117574849</v>
      </c>
      <c r="I3463">
        <v>-7.4076764769983701</v>
      </c>
      <c r="J3463">
        <v>-4.7585202374535003</v>
      </c>
      <c r="K3463">
        <v>38.3110702704234</v>
      </c>
      <c r="L3463">
        <v>36.393351635460398</v>
      </c>
      <c r="M3463">
        <v>31.848122752745301</v>
      </c>
      <c r="N3463">
        <v>0.73608009158260701</v>
      </c>
      <c r="O3463">
        <v>59.880410022779003</v>
      </c>
      <c r="P3463">
        <v>48.185654008438803</v>
      </c>
      <c r="Q3463">
        <v>0.105570266485337</v>
      </c>
    </row>
    <row r="3464" spans="1:17" hidden="1" x14ac:dyDescent="0.3">
      <c r="A3464" t="s">
        <v>7091</v>
      </c>
      <c r="B3464" t="s">
        <v>7092</v>
      </c>
      <c r="C3464" t="str">
        <f>IFERROR(VLOOKUP(Table1[[#This Row],[Ticker]],[1]!Table1[[Symbol]:[Industry]],2,FALSE),"-")</f>
        <v>-</v>
      </c>
      <c r="D3464" t="s">
        <v>177</v>
      </c>
      <c r="E3464">
        <v>41.981051999999998</v>
      </c>
      <c r="F3464">
        <v>24.04</v>
      </c>
      <c r="G3464">
        <v>96.077089823696696</v>
      </c>
      <c r="H3464">
        <v>12.397986708062501</v>
      </c>
      <c r="I3464">
        <v>10.3135986220909</v>
      </c>
      <c r="J3464">
        <v>-14.863509271987599</v>
      </c>
      <c r="K3464">
        <v>22.347313936569201</v>
      </c>
      <c r="L3464">
        <v>18.973376357260801</v>
      </c>
      <c r="M3464">
        <v>45.998648333576902</v>
      </c>
      <c r="N3464">
        <v>1.05106818407863</v>
      </c>
      <c r="O3464">
        <v>15.848585690515799</v>
      </c>
      <c r="P3464">
        <v>152.786540483701</v>
      </c>
      <c r="Q3464">
        <v>7.3043865951874995E-2</v>
      </c>
    </row>
    <row r="3465" spans="1:17" hidden="1" x14ac:dyDescent="0.3">
      <c r="A3465" t="s">
        <v>7093</v>
      </c>
      <c r="B3465" t="s">
        <v>7094</v>
      </c>
      <c r="C3465" t="str">
        <f>IFERROR(VLOOKUP(Table1[[#This Row],[Ticker]],[1]!Table1[[Symbol]:[Industry]],2,FALSE),"-")</f>
        <v>-</v>
      </c>
      <c r="E3465">
        <v>41.957999999999998</v>
      </c>
      <c r="F3465">
        <v>69.930000000000007</v>
      </c>
      <c r="G3465">
        <v>471.13488916721002</v>
      </c>
      <c r="H3465">
        <v>32.651360951249998</v>
      </c>
      <c r="I3465">
        <v>103.73600169421999</v>
      </c>
      <c r="J3465">
        <v>8.1955121200280097</v>
      </c>
      <c r="K3465">
        <v>54.125687418037998</v>
      </c>
      <c r="L3465">
        <v>36.8760904451592</v>
      </c>
      <c r="M3465">
        <v>73.660618525101498</v>
      </c>
      <c r="N3465">
        <v>1.0978684852535601</v>
      </c>
      <c r="O3465">
        <v>4.0612040612040401</v>
      </c>
      <c r="P3465">
        <v>708.43930635838103</v>
      </c>
      <c r="Q3465">
        <v>0.110192375311747</v>
      </c>
    </row>
    <row r="3466" spans="1:17" hidden="1" x14ac:dyDescent="0.3">
      <c r="A3466" t="s">
        <v>7095</v>
      </c>
      <c r="B3466" t="s">
        <v>7096</v>
      </c>
      <c r="C3466" t="str">
        <f>IFERROR(VLOOKUP(Table1[[#This Row],[Ticker]],[1]!Table1[[Symbol]:[Industry]],2,FALSE),"-")</f>
        <v>-</v>
      </c>
      <c r="E3466">
        <v>41.894300000000001</v>
      </c>
      <c r="F3466">
        <v>97</v>
      </c>
      <c r="G3466">
        <v>-29.557418525097301</v>
      </c>
      <c r="H3466">
        <v>-4.0060206473277002</v>
      </c>
      <c r="I3466">
        <v>-2.2182390113126198</v>
      </c>
      <c r="J3466">
        <v>-4.05826511386769</v>
      </c>
      <c r="K3466">
        <v>96.266159234662297</v>
      </c>
      <c r="L3466">
        <v>95.288352203297507</v>
      </c>
      <c r="M3466">
        <v>62.549608194292396</v>
      </c>
      <c r="N3466">
        <v>0.80783966078480995</v>
      </c>
      <c r="O3466">
        <v>47.319587628865897</v>
      </c>
      <c r="P3466">
        <v>27.6315789473684</v>
      </c>
      <c r="Q3466">
        <v>0.10349165372293501</v>
      </c>
    </row>
    <row r="3467" spans="1:17" hidden="1" x14ac:dyDescent="0.3">
      <c r="A3467" t="s">
        <v>7097</v>
      </c>
      <c r="B3467" t="s">
        <v>7098</v>
      </c>
      <c r="C3467" t="str">
        <f>IFERROR(VLOOKUP(Table1[[#This Row],[Ticker]],[1]!Table1[[Symbol]:[Industry]],2,FALSE),"-")</f>
        <v>-</v>
      </c>
      <c r="D3467" t="s">
        <v>62</v>
      </c>
      <c r="E3467">
        <v>41.856810267999997</v>
      </c>
      <c r="F3467">
        <v>20.93</v>
      </c>
      <c r="G3467">
        <v>5.2851011599419797</v>
      </c>
      <c r="H3467">
        <v>-9.3584090622710292</v>
      </c>
      <c r="I3467">
        <v>-3.18926290366274</v>
      </c>
      <c r="J3467">
        <v>-6.8346502929650104</v>
      </c>
      <c r="K3467">
        <v>21.335618457535102</v>
      </c>
      <c r="L3467">
        <v>20.178519238476799</v>
      </c>
      <c r="M3467">
        <v>43.512664497708798</v>
      </c>
      <c r="N3467">
        <v>1.2702569342741501</v>
      </c>
      <c r="O3467">
        <v>43.812709030100301</v>
      </c>
      <c r="P3467">
        <v>104.19512195121899</v>
      </c>
      <c r="Q3467">
        <v>0.115997934251147</v>
      </c>
    </row>
    <row r="3468" spans="1:17" hidden="1" x14ac:dyDescent="0.3">
      <c r="A3468" t="s">
        <v>7099</v>
      </c>
      <c r="B3468" t="s">
        <v>7100</v>
      </c>
      <c r="C3468" t="str">
        <f>IFERROR(VLOOKUP(Table1[[#This Row],[Ticker]],[1]!Table1[[Symbol]:[Industry]],2,FALSE),"-")</f>
        <v>-</v>
      </c>
      <c r="E3468">
        <v>41.749374500000002</v>
      </c>
      <c r="F3468">
        <v>155.94999999999999</v>
      </c>
      <c r="G3468">
        <v>-34.822124407450303</v>
      </c>
      <c r="H3468">
        <v>-3.54352186017416</v>
      </c>
      <c r="I3468">
        <v>-55.4711282314587</v>
      </c>
      <c r="J3468">
        <v>-14.236440398207399</v>
      </c>
      <c r="K3468">
        <v>162.91074161508601</v>
      </c>
      <c r="L3468">
        <v>208.463242151483</v>
      </c>
      <c r="M3468">
        <v>49.9134366366861</v>
      </c>
      <c r="N3468">
        <v>0.31433566433566401</v>
      </c>
      <c r="O3468">
        <v>110.965052901571</v>
      </c>
      <c r="P3468">
        <v>25.412143144350601</v>
      </c>
    </row>
    <row r="3469" spans="1:17" hidden="1" x14ac:dyDescent="0.3">
      <c r="A3469" t="s">
        <v>7101</v>
      </c>
      <c r="B3469" t="s">
        <v>7102</v>
      </c>
      <c r="C3469" t="str">
        <f>IFERROR(VLOOKUP(Table1[[#This Row],[Ticker]],[1]!Table1[[Symbol]:[Industry]],2,FALSE),"-")</f>
        <v>-</v>
      </c>
      <c r="E3469">
        <v>41.649445200000002</v>
      </c>
      <c r="F3469">
        <v>38.94</v>
      </c>
      <c r="G3469">
        <v>21.278572363285299</v>
      </c>
      <c r="H3469">
        <v>-5.7565589737537604</v>
      </c>
      <c r="I3469">
        <v>-15.2724766769769</v>
      </c>
      <c r="J3469">
        <v>0.69988021717525595</v>
      </c>
      <c r="K3469">
        <v>39.517989882904502</v>
      </c>
      <c r="L3469">
        <v>35.647922866819599</v>
      </c>
      <c r="M3469">
        <v>48.686296502905797</v>
      </c>
      <c r="N3469">
        <v>1.08159187824199</v>
      </c>
      <c r="O3469">
        <v>26.861838726245502</v>
      </c>
      <c r="P3469">
        <v>94.699999999999903</v>
      </c>
      <c r="Q3469">
        <v>0.13612200962128401</v>
      </c>
    </row>
    <row r="3470" spans="1:17" hidden="1" x14ac:dyDescent="0.3">
      <c r="A3470" t="s">
        <v>7103</v>
      </c>
      <c r="B3470" t="s">
        <v>7104</v>
      </c>
      <c r="C3470" t="str">
        <f>IFERROR(VLOOKUP(Table1[[#This Row],[Ticker]],[1]!Table1[[Symbol]:[Industry]],2,FALSE),"-")</f>
        <v>-</v>
      </c>
      <c r="D3470" t="s">
        <v>140</v>
      </c>
      <c r="E3470">
        <v>41.645682000000001</v>
      </c>
      <c r="F3470">
        <v>29.07</v>
      </c>
      <c r="G3470">
        <v>184.35167238399299</v>
      </c>
      <c r="H3470">
        <v>-19.332637506432601</v>
      </c>
      <c r="I3470">
        <v>93.038626853638704</v>
      </c>
      <c r="J3470">
        <v>-9.1844381435290199</v>
      </c>
      <c r="K3470">
        <v>31.945830979664699</v>
      </c>
      <c r="L3470">
        <v>26.2870134790825</v>
      </c>
      <c r="M3470">
        <v>32.015780921102099</v>
      </c>
      <c r="N3470">
        <v>1.7457823497337399</v>
      </c>
      <c r="O3470">
        <v>54.6267629858961</v>
      </c>
      <c r="P3470">
        <v>223</v>
      </c>
      <c r="Q3470">
        <v>0.121606241235791</v>
      </c>
    </row>
    <row r="3471" spans="1:17" hidden="1" x14ac:dyDescent="0.3">
      <c r="A3471" t="s">
        <v>7105</v>
      </c>
      <c r="B3471" t="s">
        <v>7106</v>
      </c>
      <c r="C3471" t="str">
        <f>IFERROR(VLOOKUP(Table1[[#This Row],[Ticker]],[1]!Table1[[Symbol]:[Industry]],2,FALSE),"-")</f>
        <v>-</v>
      </c>
      <c r="D3471" t="s">
        <v>815</v>
      </c>
      <c r="E3471">
        <v>41.6453445</v>
      </c>
      <c r="F3471">
        <v>114.15</v>
      </c>
      <c r="G3471">
        <v>36.981263423326702</v>
      </c>
      <c r="H3471">
        <v>-0.27443644823160801</v>
      </c>
      <c r="I3471">
        <v>0.57715628537209895</v>
      </c>
      <c r="J3471">
        <v>-2.6961526403828402</v>
      </c>
      <c r="K3471">
        <v>109.41661218551801</v>
      </c>
      <c r="L3471">
        <v>101.862547630207</v>
      </c>
      <c r="M3471">
        <v>51.418619667216298</v>
      </c>
      <c r="N3471">
        <v>0.210344009489916</v>
      </c>
      <c r="O3471">
        <v>40.166447656592098</v>
      </c>
      <c r="P3471">
        <v>74.115314215985293</v>
      </c>
      <c r="Q3471">
        <v>5.4721052288536E-2</v>
      </c>
    </row>
    <row r="3472" spans="1:17" hidden="1" x14ac:dyDescent="0.3">
      <c r="A3472" t="s">
        <v>7107</v>
      </c>
      <c r="B3472" t="s">
        <v>7108</v>
      </c>
      <c r="C3472" t="str">
        <f>IFERROR(VLOOKUP(Table1[[#This Row],[Ticker]],[1]!Table1[[Symbol]:[Industry]],2,FALSE),"-")</f>
        <v>-</v>
      </c>
      <c r="E3472">
        <v>41.645299999999999</v>
      </c>
      <c r="F3472">
        <v>79.400000000000006</v>
      </c>
      <c r="G3472">
        <v>-6.56346356061196</v>
      </c>
      <c r="H3472">
        <v>-2.5622939259625102</v>
      </c>
      <c r="I3472">
        <v>-7.7038529318475897</v>
      </c>
      <c r="J3472">
        <v>1.4858625275477999</v>
      </c>
      <c r="K3472">
        <v>78.266103061660104</v>
      </c>
      <c r="L3472">
        <v>74.177428208315007</v>
      </c>
      <c r="M3472">
        <v>56.494979839340203</v>
      </c>
      <c r="N3472">
        <v>0.40061728395061702</v>
      </c>
      <c r="O3472">
        <v>2.3929471032745502</v>
      </c>
      <c r="P3472">
        <v>19.9939549644854</v>
      </c>
    </row>
    <row r="3473" spans="1:17" hidden="1" x14ac:dyDescent="0.3">
      <c r="A3473" t="s">
        <v>7109</v>
      </c>
      <c r="B3473" t="s">
        <v>7110</v>
      </c>
      <c r="C3473" t="str">
        <f>IFERROR(VLOOKUP(Table1[[#This Row],[Ticker]],[1]!Table1[[Symbol]:[Industry]],2,FALSE),"-")</f>
        <v>-</v>
      </c>
      <c r="D3473" t="s">
        <v>705</v>
      </c>
      <c r="E3473">
        <v>41.638247819999997</v>
      </c>
      <c r="F3473">
        <v>149.47999999999999</v>
      </c>
      <c r="G3473">
        <v>9.7796847218927496</v>
      </c>
      <c r="H3473">
        <v>-0.67489941119456898</v>
      </c>
      <c r="I3473">
        <v>2.71193774889479</v>
      </c>
      <c r="J3473">
        <v>0.401550987246377</v>
      </c>
      <c r="K3473">
        <v>143.49597408772101</v>
      </c>
      <c r="L3473">
        <v>133.373118476587</v>
      </c>
      <c r="M3473">
        <v>54.966471854101101</v>
      </c>
      <c r="N3473">
        <v>0.45399901863178099</v>
      </c>
      <c r="O3473">
        <v>0.52180893765052505</v>
      </c>
      <c r="P3473">
        <v>37.137614678898998</v>
      </c>
      <c r="Q3473">
        <v>4.2502533627336997E-2</v>
      </c>
    </row>
    <row r="3474" spans="1:17" hidden="1" x14ac:dyDescent="0.3">
      <c r="A3474" t="s">
        <v>7111</v>
      </c>
      <c r="B3474" t="s">
        <v>7112</v>
      </c>
      <c r="C3474" t="str">
        <f>IFERROR(VLOOKUP(Table1[[#This Row],[Ticker]],[1]!Table1[[Symbol]:[Industry]],2,FALSE),"-")</f>
        <v>-</v>
      </c>
      <c r="D3474" t="s">
        <v>613</v>
      </c>
      <c r="E3474">
        <v>41.614722856</v>
      </c>
      <c r="F3474">
        <v>7.88</v>
      </c>
      <c r="G3474">
        <v>-39.7732775559343</v>
      </c>
      <c r="H3474">
        <v>-5.5221130494310797</v>
      </c>
      <c r="I3474">
        <v>0.89436772771533701</v>
      </c>
      <c r="J3474">
        <v>-7.8819744559157599E-3</v>
      </c>
      <c r="K3474">
        <v>8.1033394965616292</v>
      </c>
      <c r="L3474">
        <v>8.4390637853463097</v>
      </c>
      <c r="M3474">
        <v>41.794982882196003</v>
      </c>
      <c r="N3474">
        <v>0.26157574837095798</v>
      </c>
      <c r="O3474">
        <v>60.5329949238578</v>
      </c>
      <c r="P3474">
        <v>50.095238095238102</v>
      </c>
      <c r="Q3474">
        <v>-3.5128501802322E-2</v>
      </c>
    </row>
    <row r="3475" spans="1:17" hidden="1" x14ac:dyDescent="0.3">
      <c r="A3475" t="s">
        <v>7113</v>
      </c>
      <c r="B3475" t="s">
        <v>7114</v>
      </c>
      <c r="C3475" t="str">
        <f>IFERROR(VLOOKUP(Table1[[#This Row],[Ticker]],[1]!Table1[[Symbol]:[Industry]],2,FALSE),"-")</f>
        <v>-</v>
      </c>
      <c r="D3475" t="s">
        <v>381</v>
      </c>
      <c r="E3475">
        <v>41.61354</v>
      </c>
      <c r="F3475">
        <v>59.55</v>
      </c>
      <c r="G3475">
        <v>-49.9657786537147</v>
      </c>
      <c r="H3475">
        <v>-21.689780363575501</v>
      </c>
      <c r="I3475">
        <v>-24.564633195664399</v>
      </c>
      <c r="J3475">
        <v>-11.5065050270765</v>
      </c>
      <c r="K3475">
        <v>66.169709343857093</v>
      </c>
      <c r="L3475">
        <v>69.824047707102295</v>
      </c>
      <c r="M3475">
        <v>38.090360911647103</v>
      </c>
      <c r="N3475">
        <v>2.4830188679245202</v>
      </c>
      <c r="O3475">
        <v>71.032745591939502</v>
      </c>
      <c r="P3475">
        <v>12.8909952606635</v>
      </c>
      <c r="Q3475">
        <v>4.2424769198097997E-2</v>
      </c>
    </row>
    <row r="3476" spans="1:17" hidden="1" x14ac:dyDescent="0.3">
      <c r="A3476" t="s">
        <v>7115</v>
      </c>
      <c r="B3476" t="s">
        <v>7116</v>
      </c>
      <c r="C3476" t="str">
        <f>IFERROR(VLOOKUP(Table1[[#This Row],[Ticker]],[1]!Table1[[Symbol]:[Industry]],2,FALSE),"-")</f>
        <v>-</v>
      </c>
      <c r="E3476">
        <v>41.534025</v>
      </c>
      <c r="F3476">
        <v>6.5</v>
      </c>
      <c r="G3476">
        <v>-35.7752956200694</v>
      </c>
      <c r="H3476">
        <v>-29.6767933505885</v>
      </c>
      <c r="I3476">
        <v>-1.9147530997411699</v>
      </c>
      <c r="J3476">
        <v>-1.099281336222</v>
      </c>
      <c r="K3476">
        <v>7.2467564989187796</v>
      </c>
      <c r="L3476">
        <v>5.3674198468681196</v>
      </c>
      <c r="M3476">
        <v>29.041033754631499</v>
      </c>
      <c r="N3476">
        <v>1.77257195782868</v>
      </c>
      <c r="O3476">
        <v>49.846153846153797</v>
      </c>
      <c r="P3476">
        <v>10.1694915254237</v>
      </c>
    </row>
    <row r="3477" spans="1:17" hidden="1" x14ac:dyDescent="0.3">
      <c r="A3477" t="s">
        <v>7117</v>
      </c>
      <c r="B3477" t="s">
        <v>7118</v>
      </c>
      <c r="C3477" t="str">
        <f>IFERROR(VLOOKUP(Table1[[#This Row],[Ticker]],[1]!Table1[[Symbol]:[Industry]],2,FALSE),"-")</f>
        <v>-</v>
      </c>
      <c r="E3477">
        <v>41.51052</v>
      </c>
      <c r="F3477">
        <v>51.63</v>
      </c>
      <c r="G3477">
        <v>-91.351145084933705</v>
      </c>
      <c r="H3477">
        <v>-6.1480852166172104</v>
      </c>
      <c r="I3477">
        <v>-10.9977980824401</v>
      </c>
      <c r="J3477">
        <v>2.8167569637321801</v>
      </c>
      <c r="K3477">
        <v>51.787882147092297</v>
      </c>
      <c r="L3477">
        <v>57.290701869562</v>
      </c>
      <c r="M3477">
        <v>59.361418637232397</v>
      </c>
      <c r="N3477">
        <v>0.56445086705202296</v>
      </c>
      <c r="O3477">
        <v>184.04028665504501</v>
      </c>
      <c r="P3477">
        <v>19.763395963813501</v>
      </c>
    </row>
    <row r="3478" spans="1:17" hidden="1" x14ac:dyDescent="0.3">
      <c r="A3478" t="s">
        <v>7119</v>
      </c>
      <c r="B3478" t="s">
        <v>7120</v>
      </c>
      <c r="C3478" t="str">
        <f>IFERROR(VLOOKUP(Table1[[#This Row],[Ticker]],[1]!Table1[[Symbol]:[Industry]],2,FALSE),"-")</f>
        <v>-</v>
      </c>
      <c r="D3478" t="s">
        <v>126</v>
      </c>
      <c r="E3478">
        <v>41.371215360000001</v>
      </c>
      <c r="F3478">
        <v>37.76</v>
      </c>
      <c r="G3478">
        <v>49.070488451646703</v>
      </c>
      <c r="H3478">
        <v>0.61033721431982502</v>
      </c>
      <c r="I3478">
        <v>-6.22604786558139</v>
      </c>
      <c r="J3478">
        <v>-1.1700844666344701</v>
      </c>
      <c r="K3478">
        <v>36.944343396310302</v>
      </c>
      <c r="L3478">
        <v>33.007419259444397</v>
      </c>
      <c r="M3478">
        <v>48.435681570524899</v>
      </c>
      <c r="N3478">
        <v>0.98172865475139703</v>
      </c>
      <c r="O3478">
        <v>30.8262711864406</v>
      </c>
      <c r="P3478">
        <v>93.145780051150794</v>
      </c>
      <c r="Q3478">
        <v>6.3331901023557E-2</v>
      </c>
    </row>
    <row r="3479" spans="1:17" hidden="1" x14ac:dyDescent="0.3">
      <c r="A3479" t="s">
        <v>7121</v>
      </c>
      <c r="B3479" t="s">
        <v>7122</v>
      </c>
      <c r="C3479" t="str">
        <f>IFERROR(VLOOKUP(Table1[[#This Row],[Ticker]],[1]!Table1[[Symbol]:[Industry]],2,FALSE),"-")</f>
        <v>-</v>
      </c>
      <c r="E3479">
        <v>41.25</v>
      </c>
      <c r="F3479">
        <v>125</v>
      </c>
      <c r="G3479">
        <v>-10.6019454267671</v>
      </c>
      <c r="H3479">
        <v>-4.9040660778612297</v>
      </c>
      <c r="I3479">
        <v>-7.7134297191051804</v>
      </c>
      <c r="J3479">
        <v>-2.1679836262983398</v>
      </c>
      <c r="K3479">
        <v>124.56280678166</v>
      </c>
      <c r="L3479">
        <v>113.480160414083</v>
      </c>
      <c r="M3479">
        <v>99.999999993730199</v>
      </c>
      <c r="N3479">
        <v>0</v>
      </c>
      <c r="O3479">
        <v>0</v>
      </c>
      <c r="P3479">
        <v>37.362637362637301</v>
      </c>
    </row>
    <row r="3480" spans="1:17" hidden="1" x14ac:dyDescent="0.3">
      <c r="A3480" t="s">
        <v>7123</v>
      </c>
      <c r="B3480" t="s">
        <v>7124</v>
      </c>
      <c r="C3480" t="str">
        <f>IFERROR(VLOOKUP(Table1[[#This Row],[Ticker]],[1]!Table1[[Symbol]:[Industry]],2,FALSE),"-")</f>
        <v>-</v>
      </c>
      <c r="E3480">
        <v>41.243056000000003</v>
      </c>
      <c r="F3480">
        <v>38.96</v>
      </c>
      <c r="G3480">
        <v>3.30924814156928</v>
      </c>
      <c r="H3480">
        <v>0.53071653083441295</v>
      </c>
      <c r="I3480">
        <v>-4.9507891357771996</v>
      </c>
      <c r="J3480">
        <v>-6.2944970930638497</v>
      </c>
      <c r="K3480">
        <v>38.859898684152803</v>
      </c>
      <c r="L3480">
        <v>37.415132361250002</v>
      </c>
      <c r="M3480">
        <v>50.276658504479101</v>
      </c>
      <c r="N3480">
        <v>0.107844710392012</v>
      </c>
      <c r="O3480">
        <v>35.780287474332603</v>
      </c>
      <c r="P3480">
        <v>44.242873009996202</v>
      </c>
      <c r="Q3480">
        <v>8.1980444443880002E-2</v>
      </c>
    </row>
    <row r="3481" spans="1:17" hidden="1" x14ac:dyDescent="0.3">
      <c r="A3481" t="s">
        <v>7125</v>
      </c>
      <c r="B3481" t="s">
        <v>7126</v>
      </c>
      <c r="C3481" t="str">
        <f>IFERROR(VLOOKUP(Table1[[#This Row],[Ticker]],[1]!Table1[[Symbol]:[Industry]],2,FALSE),"-")</f>
        <v>-</v>
      </c>
      <c r="E3481">
        <v>41.235225</v>
      </c>
      <c r="F3481">
        <v>99.22</v>
      </c>
      <c r="G3481">
        <v>-17.5244514921303</v>
      </c>
      <c r="H3481">
        <v>5.0349920938839103</v>
      </c>
      <c r="I3481">
        <v>-5.8059811699166097</v>
      </c>
      <c r="J3481">
        <v>-2.1679836262983398</v>
      </c>
      <c r="K3481">
        <v>94.762766335538203</v>
      </c>
      <c r="L3481">
        <v>94.298766800945302</v>
      </c>
      <c r="M3481">
        <v>1.5372440029999999E-6</v>
      </c>
      <c r="N3481">
        <v>0</v>
      </c>
      <c r="O3481">
        <v>0.78613182826043904</v>
      </c>
      <c r="P3481">
        <v>9.9390581717451401</v>
      </c>
    </row>
    <row r="3482" spans="1:17" hidden="1" x14ac:dyDescent="0.3">
      <c r="A3482" t="s">
        <v>7127</v>
      </c>
      <c r="B3482" t="s">
        <v>7128</v>
      </c>
      <c r="C3482" t="str">
        <f>IFERROR(VLOOKUP(Table1[[#This Row],[Ticker]],[1]!Table1[[Symbol]:[Industry]],2,FALSE),"-")</f>
        <v>-</v>
      </c>
      <c r="D3482" t="s">
        <v>613</v>
      </c>
      <c r="E3482">
        <v>41.184385675000001</v>
      </c>
      <c r="F3482">
        <v>29.09</v>
      </c>
      <c r="G3482">
        <v>67.375914808235905</v>
      </c>
      <c r="H3482">
        <v>37.5145385733015</v>
      </c>
      <c r="I3482">
        <v>56.935821612902501</v>
      </c>
      <c r="J3482">
        <v>11.113555404408199</v>
      </c>
      <c r="K3482">
        <v>23.733055766294498</v>
      </c>
      <c r="L3482">
        <v>20.603156390842699</v>
      </c>
      <c r="M3482">
        <v>57.959578116778999</v>
      </c>
      <c r="N3482">
        <v>4.8962095010653197</v>
      </c>
      <c r="O3482">
        <v>26.332072877277401</v>
      </c>
      <c r="P3482">
        <v>122.06106870229</v>
      </c>
      <c r="Q3482">
        <v>3.3570153292906003E-2</v>
      </c>
    </row>
    <row r="3483" spans="1:17" hidden="1" x14ac:dyDescent="0.3">
      <c r="A3483" t="s">
        <v>7129</v>
      </c>
      <c r="B3483" t="s">
        <v>7130</v>
      </c>
      <c r="C3483" t="str">
        <f>IFERROR(VLOOKUP(Table1[[#This Row],[Ticker]],[1]!Table1[[Symbol]:[Industry]],2,FALSE),"-")</f>
        <v>-</v>
      </c>
      <c r="E3483">
        <v>41.107500000000002</v>
      </c>
      <c r="F3483">
        <v>274.05</v>
      </c>
      <c r="G3483">
        <v>-25.057418525097301</v>
      </c>
      <c r="H3483">
        <v>-5.9949751687703197</v>
      </c>
      <c r="I3483">
        <v>-18.5925680384256</v>
      </c>
      <c r="J3483">
        <v>21.4683800100652</v>
      </c>
      <c r="K3483">
        <v>245.85419952637201</v>
      </c>
      <c r="L3483">
        <v>260.90357863881297</v>
      </c>
      <c r="M3483">
        <v>71.275214812606606</v>
      </c>
      <c r="N3483">
        <v>4.6344155844155797</v>
      </c>
      <c r="O3483">
        <v>41.871921182266</v>
      </c>
      <c r="P3483">
        <v>36.956521739130402</v>
      </c>
    </row>
    <row r="3484" spans="1:17" hidden="1" x14ac:dyDescent="0.3">
      <c r="A3484" t="s">
        <v>7131</v>
      </c>
      <c r="B3484" t="s">
        <v>7132</v>
      </c>
      <c r="C3484" t="str">
        <f>IFERROR(VLOOKUP(Table1[[#This Row],[Ticker]],[1]!Table1[[Symbol]:[Industry]],2,FALSE),"-")</f>
        <v>-</v>
      </c>
      <c r="D3484" t="s">
        <v>1489</v>
      </c>
      <c r="E3484">
        <v>41.104590000000002</v>
      </c>
      <c r="F3484">
        <v>74.94</v>
      </c>
      <c r="G3484">
        <v>35.755771858268403</v>
      </c>
      <c r="H3484">
        <v>-3.5414409388178498</v>
      </c>
      <c r="I3484">
        <v>18.958810118649598</v>
      </c>
      <c r="J3484">
        <v>9.7963843663295194</v>
      </c>
      <c r="K3484">
        <v>64.939768785262601</v>
      </c>
      <c r="L3484">
        <v>59.314420688180498</v>
      </c>
      <c r="M3484">
        <v>75.825456808761103</v>
      </c>
      <c r="N3484">
        <v>1.04725681644581</v>
      </c>
      <c r="O3484">
        <v>5.0173472111022299</v>
      </c>
      <c r="P3484">
        <v>70.395634379263299</v>
      </c>
      <c r="Q3484">
        <v>8.0639981569396002E-2</v>
      </c>
    </row>
    <row r="3485" spans="1:17" hidden="1" x14ac:dyDescent="0.3">
      <c r="A3485" t="s">
        <v>7133</v>
      </c>
      <c r="B3485" t="s">
        <v>7134</v>
      </c>
      <c r="C3485" t="str">
        <f>IFERROR(VLOOKUP(Table1[[#This Row],[Ticker]],[1]!Table1[[Symbol]:[Industry]],2,FALSE),"-")</f>
        <v>-</v>
      </c>
      <c r="D3485" t="s">
        <v>129</v>
      </c>
      <c r="E3485">
        <v>40.912823951999997</v>
      </c>
      <c r="F3485">
        <v>20.13</v>
      </c>
      <c r="G3485">
        <v>74.541482573803705</v>
      </c>
      <c r="H3485">
        <v>6.7870704093600596</v>
      </c>
      <c r="I3485">
        <v>74.4308126494942</v>
      </c>
      <c r="J3485">
        <v>-8.42083620502952</v>
      </c>
      <c r="K3485">
        <v>19.219300185631901</v>
      </c>
      <c r="L3485">
        <v>14.737424373018101</v>
      </c>
      <c r="M3485">
        <v>31.028590195994699</v>
      </c>
      <c r="N3485">
        <v>0.78329588901377301</v>
      </c>
      <c r="O3485">
        <v>17.784401390958699</v>
      </c>
      <c r="P3485">
        <v>122.67699115044201</v>
      </c>
    </row>
    <row r="3486" spans="1:17" hidden="1" x14ac:dyDescent="0.3">
      <c r="A3486" t="s">
        <v>7135</v>
      </c>
      <c r="B3486" t="s">
        <v>7136</v>
      </c>
      <c r="C3486" t="str">
        <f>IFERROR(VLOOKUP(Table1[[#This Row],[Ticker]],[1]!Table1[[Symbol]:[Industry]],2,FALSE),"-")</f>
        <v>-</v>
      </c>
      <c r="D3486" t="s">
        <v>545</v>
      </c>
      <c r="E3486">
        <v>40.834446839999998</v>
      </c>
      <c r="F3486">
        <v>1.17</v>
      </c>
      <c r="G3486">
        <v>-24.818288090314699</v>
      </c>
      <c r="H3486">
        <v>-12.596373770168899</v>
      </c>
      <c r="I3486">
        <v>-39.338995523983598</v>
      </c>
      <c r="J3486">
        <v>-0.47306837206105301</v>
      </c>
      <c r="K3486">
        <v>1.3887209477919999</v>
      </c>
      <c r="L3486">
        <v>2.9346202776213901</v>
      </c>
      <c r="M3486">
        <v>43.6951007336977</v>
      </c>
      <c r="N3486">
        <v>0.74801899219358603</v>
      </c>
      <c r="O3486">
        <v>959.82905982905902</v>
      </c>
      <c r="P3486">
        <v>16.999999999999901</v>
      </c>
      <c r="Q3486">
        <v>4.6556587278393E-2</v>
      </c>
    </row>
    <row r="3487" spans="1:17" hidden="1" x14ac:dyDescent="0.3">
      <c r="A3487" t="s">
        <v>7137</v>
      </c>
      <c r="B3487" t="s">
        <v>7138</v>
      </c>
      <c r="C3487" t="str">
        <f>IFERROR(VLOOKUP(Table1[[#This Row],[Ticker]],[1]!Table1[[Symbol]:[Industry]],2,FALSE),"-")</f>
        <v>-</v>
      </c>
      <c r="D3487" t="s">
        <v>1558</v>
      </c>
      <c r="E3487">
        <v>40.813165410000003</v>
      </c>
      <c r="F3487">
        <v>26.05</v>
      </c>
      <c r="G3487">
        <v>26.228505228568299</v>
      </c>
      <c r="H3487">
        <v>-1.42758346027432</v>
      </c>
      <c r="I3487">
        <v>-28.200842338586298</v>
      </c>
      <c r="J3487">
        <v>6.1831941038943699</v>
      </c>
      <c r="K3487">
        <v>24.645712941441001</v>
      </c>
      <c r="L3487">
        <v>24.424364827221499</v>
      </c>
      <c r="M3487">
        <v>78.667605952361995</v>
      </c>
      <c r="N3487">
        <v>1.07765110880537</v>
      </c>
      <c r="O3487">
        <v>68.905950095969203</v>
      </c>
      <c r="P3487">
        <v>105.11811023622001</v>
      </c>
      <c r="Q3487">
        <v>7.6790605643899001E-2</v>
      </c>
    </row>
    <row r="3488" spans="1:17" hidden="1" x14ac:dyDescent="0.3">
      <c r="A3488" t="s">
        <v>7139</v>
      </c>
      <c r="B3488" t="s">
        <v>7140</v>
      </c>
      <c r="C3488" t="str">
        <f>IFERROR(VLOOKUP(Table1[[#This Row],[Ticker]],[1]!Table1[[Symbol]:[Industry]],2,FALSE),"-")</f>
        <v>-</v>
      </c>
      <c r="D3488" t="s">
        <v>129</v>
      </c>
      <c r="E3488">
        <v>40.755058150000004</v>
      </c>
      <c r="F3488">
        <v>4.3</v>
      </c>
      <c r="G3488">
        <v>56.421304879157901</v>
      </c>
      <c r="H3488">
        <v>2.9530767792816199</v>
      </c>
      <c r="I3488">
        <v>22.059605874617802</v>
      </c>
      <c r="J3488">
        <v>7.2523062287741302</v>
      </c>
      <c r="K3488">
        <v>4.2993562250616604</v>
      </c>
      <c r="L3488">
        <v>4.0740820869618899</v>
      </c>
      <c r="M3488">
        <v>53.050280942621903</v>
      </c>
      <c r="N3488">
        <v>0.98332487757748299</v>
      </c>
      <c r="O3488">
        <v>75.581395348837205</v>
      </c>
      <c r="Q3488">
        <v>4.9549892173759999E-3</v>
      </c>
    </row>
    <row r="3489" spans="1:17" hidden="1" x14ac:dyDescent="0.3">
      <c r="A3489" t="s">
        <v>7141</v>
      </c>
      <c r="B3489" t="s">
        <v>7142</v>
      </c>
      <c r="C3489" t="str">
        <f>IFERROR(VLOOKUP(Table1[[#This Row],[Ticker]],[1]!Table1[[Symbol]:[Industry]],2,FALSE),"-")</f>
        <v>-</v>
      </c>
      <c r="E3489">
        <v>40.667999999999999</v>
      </c>
      <c r="F3489">
        <v>33.89</v>
      </c>
      <c r="G3489">
        <v>-5.3918840238460302</v>
      </c>
      <c r="H3489">
        <v>-4.3507306951375897</v>
      </c>
      <c r="I3489">
        <v>-5.0649703561036699</v>
      </c>
      <c r="J3489">
        <v>-7.9028539433012304</v>
      </c>
      <c r="K3489">
        <v>33.491788942701398</v>
      </c>
      <c r="M3489">
        <v>49.913674769028901</v>
      </c>
      <c r="N3489">
        <v>0.80741152904518099</v>
      </c>
      <c r="O3489">
        <v>40.926526999114699</v>
      </c>
      <c r="P3489">
        <v>27.501881113619199</v>
      </c>
    </row>
    <row r="3490" spans="1:17" hidden="1" x14ac:dyDescent="0.3">
      <c r="A3490" t="s">
        <v>7143</v>
      </c>
      <c r="B3490" t="s">
        <v>7144</v>
      </c>
      <c r="C3490" t="str">
        <f>IFERROR(VLOOKUP(Table1[[#This Row],[Ticker]],[1]!Table1[[Symbol]:[Industry]],2,FALSE),"-")</f>
        <v>-</v>
      </c>
      <c r="D3490" t="s">
        <v>391</v>
      </c>
      <c r="E3490">
        <v>40.626192000000003</v>
      </c>
      <c r="F3490">
        <v>1.02</v>
      </c>
      <c r="G3490">
        <v>-26.557418525097301</v>
      </c>
      <c r="H3490">
        <v>9.5403783665831998</v>
      </c>
      <c r="I3490">
        <v>-7.2177834027714702</v>
      </c>
      <c r="J3490">
        <v>-0.187785606496361</v>
      </c>
      <c r="K3490">
        <v>0.967785538995659</v>
      </c>
      <c r="L3490">
        <v>0.940289023520542</v>
      </c>
      <c r="M3490">
        <v>52.2092325174264</v>
      </c>
      <c r="N3490">
        <v>2.2773740922805699</v>
      </c>
      <c r="O3490">
        <v>20.588235294117599</v>
      </c>
      <c r="P3490">
        <v>39.726027397260196</v>
      </c>
      <c r="Q3490">
        <v>0.143586401069591</v>
      </c>
    </row>
    <row r="3491" spans="1:17" hidden="1" x14ac:dyDescent="0.3">
      <c r="A3491" t="s">
        <v>7145</v>
      </c>
      <c r="B3491" t="s">
        <v>7146</v>
      </c>
      <c r="C3491" t="str">
        <f>IFERROR(VLOOKUP(Table1[[#This Row],[Ticker]],[1]!Table1[[Symbol]:[Industry]],2,FALSE),"-")</f>
        <v>-</v>
      </c>
      <c r="D3491" t="s">
        <v>230</v>
      </c>
      <c r="E3491">
        <v>40.604759999999999</v>
      </c>
      <c r="F3491">
        <v>537.1</v>
      </c>
      <c r="G3491">
        <v>-21.088591819157202</v>
      </c>
      <c r="H3491">
        <v>-17.924308992840899</v>
      </c>
      <c r="I3491">
        <v>-20.5370458451339</v>
      </c>
      <c r="J3491">
        <v>-6.9121531749371599</v>
      </c>
      <c r="K3491">
        <v>572.92521656944405</v>
      </c>
      <c r="L3491">
        <v>562.08077971897796</v>
      </c>
      <c r="M3491">
        <v>51.0511051945331</v>
      </c>
      <c r="N3491">
        <v>0.39679999999999999</v>
      </c>
      <c r="O3491">
        <v>63.293613852169003</v>
      </c>
      <c r="P3491">
        <v>39.778789850357803</v>
      </c>
    </row>
    <row r="3492" spans="1:17" hidden="1" x14ac:dyDescent="0.3">
      <c r="A3492" t="s">
        <v>7147</v>
      </c>
      <c r="B3492" t="s">
        <v>7148</v>
      </c>
      <c r="C3492" t="str">
        <f>IFERROR(VLOOKUP(Table1[[#This Row],[Ticker]],[1]!Table1[[Symbol]:[Industry]],2,FALSE),"-")</f>
        <v>-</v>
      </c>
      <c r="E3492">
        <v>40.465319999999998</v>
      </c>
      <c r="F3492">
        <v>70.349999999999994</v>
      </c>
      <c r="G3492">
        <v>68.859248141569196</v>
      </c>
      <c r="H3492">
        <v>5.3623916023895397</v>
      </c>
      <c r="I3492">
        <v>1.1004415821201601</v>
      </c>
      <c r="J3492">
        <v>-7.1261030534801799</v>
      </c>
      <c r="K3492">
        <v>68.536769631095297</v>
      </c>
      <c r="L3492">
        <v>60.831854298610303</v>
      </c>
      <c r="M3492">
        <v>29.808620132961501</v>
      </c>
      <c r="N3492">
        <v>1.0727272727272701</v>
      </c>
      <c r="O3492">
        <v>5.2167732764747603</v>
      </c>
      <c r="P3492">
        <v>144.270833333333</v>
      </c>
    </row>
    <row r="3493" spans="1:17" hidden="1" x14ac:dyDescent="0.3">
      <c r="A3493" t="s">
        <v>7149</v>
      </c>
      <c r="B3493" t="s">
        <v>7150</v>
      </c>
      <c r="C3493" t="str">
        <f>IFERROR(VLOOKUP(Table1[[#This Row],[Ticker]],[1]!Table1[[Symbol]:[Industry]],2,FALSE),"-")</f>
        <v>-</v>
      </c>
      <c r="D3493" t="s">
        <v>535</v>
      </c>
      <c r="E3493">
        <v>40.249481383999999</v>
      </c>
      <c r="F3493">
        <v>50.41</v>
      </c>
      <c r="G3493">
        <v>-14.783582604919999</v>
      </c>
      <c r="H3493">
        <v>-6.8463737701689196</v>
      </c>
      <c r="I3493">
        <v>1.3772457192726999</v>
      </c>
      <c r="J3493">
        <v>-4.6727637410210798</v>
      </c>
      <c r="K3493">
        <v>51.501628922822</v>
      </c>
      <c r="L3493">
        <v>51.036498072463203</v>
      </c>
      <c r="M3493">
        <v>40.278471765155103</v>
      </c>
      <c r="N3493">
        <v>1.48536753163824</v>
      </c>
      <c r="O3493">
        <v>21.0077365602063</v>
      </c>
      <c r="P3493">
        <v>40.066685190330602</v>
      </c>
      <c r="Q3493">
        <v>5.2276919484822999E-2</v>
      </c>
    </row>
    <row r="3494" spans="1:17" hidden="1" x14ac:dyDescent="0.3">
      <c r="A3494" t="s">
        <v>7151</v>
      </c>
      <c r="B3494" t="s">
        <v>7152</v>
      </c>
      <c r="C3494" t="str">
        <f>IFERROR(VLOOKUP(Table1[[#This Row],[Ticker]],[1]!Table1[[Symbol]:[Industry]],2,FALSE),"-")</f>
        <v>-</v>
      </c>
      <c r="E3494">
        <v>40.241006630000001</v>
      </c>
      <c r="F3494">
        <v>7.45</v>
      </c>
      <c r="G3494">
        <v>-19.096873331410102</v>
      </c>
      <c r="H3494">
        <v>-9.5372707110658599</v>
      </c>
      <c r="I3494">
        <v>-25.4926825650426</v>
      </c>
      <c r="J3494">
        <v>-3.1038125033036899</v>
      </c>
      <c r="K3494">
        <v>7.6699138242755396</v>
      </c>
      <c r="L3494">
        <v>8.4618023929631399</v>
      </c>
      <c r="M3494">
        <v>43.150324990667798</v>
      </c>
      <c r="N3494">
        <v>0.99077305918007996</v>
      </c>
      <c r="O3494">
        <v>39.463087248322097</v>
      </c>
      <c r="P3494">
        <v>17.3228346456693</v>
      </c>
      <c r="Q3494">
        <v>-4.3515919361314999E-2</v>
      </c>
    </row>
    <row r="3495" spans="1:17" hidden="1" x14ac:dyDescent="0.3">
      <c r="A3495" t="s">
        <v>7153</v>
      </c>
      <c r="B3495" t="s">
        <v>7154</v>
      </c>
      <c r="C3495" t="str">
        <f>IFERROR(VLOOKUP(Table1[[#This Row],[Ticker]],[1]!Table1[[Symbol]:[Industry]],2,FALSE),"-")</f>
        <v>-</v>
      </c>
      <c r="D3495" t="s">
        <v>1558</v>
      </c>
      <c r="E3495">
        <v>40.205531772000001</v>
      </c>
      <c r="F3495">
        <v>8.01</v>
      </c>
      <c r="G3495">
        <v>30.5014050043143</v>
      </c>
      <c r="H3495">
        <v>46.2280093938368</v>
      </c>
      <c r="I3495">
        <v>27.855361842787499</v>
      </c>
      <c r="J3495">
        <v>7.5580437709619304</v>
      </c>
      <c r="K3495">
        <v>6.38133986453074</v>
      </c>
      <c r="L3495">
        <v>5.8984207979906298</v>
      </c>
      <c r="M3495">
        <v>72.054975218910499</v>
      </c>
      <c r="N3495">
        <v>2.0195324495375</v>
      </c>
      <c r="O3495">
        <v>5.3682896379525502</v>
      </c>
      <c r="P3495">
        <v>82.045454545454504</v>
      </c>
      <c r="Q3495">
        <v>8.8556597770993006E-2</v>
      </c>
    </row>
    <row r="3496" spans="1:17" hidden="1" x14ac:dyDescent="0.3">
      <c r="A3496" t="s">
        <v>7155</v>
      </c>
      <c r="B3496" t="s">
        <v>7156</v>
      </c>
      <c r="C3496" t="str">
        <f>IFERROR(VLOOKUP(Table1[[#This Row],[Ticker]],[1]!Table1[[Symbol]:[Industry]],2,FALSE),"-")</f>
        <v>-</v>
      </c>
      <c r="E3496">
        <v>40.200000000000003</v>
      </c>
      <c r="F3496">
        <v>13.4</v>
      </c>
      <c r="G3496">
        <v>57.508515540836598</v>
      </c>
      <c r="H3496">
        <v>-3.29892964126413</v>
      </c>
      <c r="I3496">
        <v>-37.815654000641999</v>
      </c>
      <c r="J3496">
        <v>-4.4073658656805703</v>
      </c>
      <c r="K3496">
        <v>12.759612043599301</v>
      </c>
      <c r="L3496">
        <v>12.2653645539941</v>
      </c>
      <c r="M3496">
        <v>66.948932179672198</v>
      </c>
      <c r="N3496">
        <v>1.5656141515819899</v>
      </c>
      <c r="O3496">
        <v>67.089552238805894</v>
      </c>
      <c r="P3496">
        <v>97.058823529411697</v>
      </c>
      <c r="Q3496">
        <v>7.3630532702671003E-2</v>
      </c>
    </row>
    <row r="3497" spans="1:17" hidden="1" x14ac:dyDescent="0.3">
      <c r="A3497" t="s">
        <v>7157</v>
      </c>
      <c r="B3497" t="s">
        <v>7158</v>
      </c>
      <c r="C3497" t="str">
        <f>IFERROR(VLOOKUP(Table1[[#This Row],[Ticker]],[1]!Table1[[Symbol]:[Industry]],2,FALSE),"-")</f>
        <v>-</v>
      </c>
      <c r="D3497" t="s">
        <v>613</v>
      </c>
      <c r="E3497">
        <v>40.195999999999998</v>
      </c>
      <c r="F3497">
        <v>13</v>
      </c>
      <c r="G3497">
        <v>-17.679696582048798</v>
      </c>
      <c r="H3497">
        <v>-11.7632718540345</v>
      </c>
      <c r="I3497">
        <v>-2.9873603604672301</v>
      </c>
      <c r="J3497">
        <v>-7.2452463194550702</v>
      </c>
      <c r="K3497">
        <v>13.278100263935</v>
      </c>
      <c r="L3497">
        <v>12.729326107936799</v>
      </c>
      <c r="M3497">
        <v>40.8657176063249</v>
      </c>
      <c r="N3497">
        <v>0.41301921069428699</v>
      </c>
      <c r="O3497">
        <v>42.846153846153797</v>
      </c>
      <c r="P3497">
        <v>27.326150832517101</v>
      </c>
      <c r="Q3497">
        <v>5.3571366509831998E-2</v>
      </c>
    </row>
    <row r="3498" spans="1:17" hidden="1" x14ac:dyDescent="0.3">
      <c r="A3498" t="s">
        <v>7159</v>
      </c>
      <c r="B3498" t="s">
        <v>7160</v>
      </c>
      <c r="C3498" t="str">
        <f>IFERROR(VLOOKUP(Table1[[#This Row],[Ticker]],[1]!Table1[[Symbol]:[Industry]],2,FALSE),"-")</f>
        <v>-</v>
      </c>
      <c r="D3498" t="s">
        <v>1258</v>
      </c>
      <c r="E3498">
        <v>40.180976999999999</v>
      </c>
      <c r="F3498">
        <v>45.8</v>
      </c>
      <c r="G3498">
        <v>-18.665781304838202</v>
      </c>
      <c r="H3498">
        <v>-6.7261453919019702</v>
      </c>
      <c r="I3498">
        <v>-35.776541717627303</v>
      </c>
      <c r="J3498">
        <v>8.1934621568341797</v>
      </c>
      <c r="K3498">
        <v>43.8959497264051</v>
      </c>
      <c r="L3498">
        <v>47.768213888432001</v>
      </c>
      <c r="M3498">
        <v>70.844202694211305</v>
      </c>
      <c r="N3498">
        <v>0.51378998479461402</v>
      </c>
      <c r="O3498">
        <v>100.32751091703</v>
      </c>
      <c r="P3498">
        <v>23.783783783783701</v>
      </c>
      <c r="Q3498">
        <v>-3.6649982118392002E-2</v>
      </c>
    </row>
    <row r="3499" spans="1:17" hidden="1" x14ac:dyDescent="0.3">
      <c r="A3499" t="s">
        <v>7161</v>
      </c>
      <c r="B3499" t="s">
        <v>7162</v>
      </c>
      <c r="C3499" t="str">
        <f>IFERROR(VLOOKUP(Table1[[#This Row],[Ticker]],[1]!Table1[[Symbol]:[Industry]],2,FALSE),"-")</f>
        <v>-</v>
      </c>
      <c r="D3499" t="s">
        <v>613</v>
      </c>
      <c r="E3499">
        <v>40.133130000000001</v>
      </c>
      <c r="F3499">
        <v>54.3</v>
      </c>
      <c r="G3499">
        <v>76.813367991756493</v>
      </c>
      <c r="H3499">
        <v>3.90362622983106</v>
      </c>
      <c r="I3499">
        <v>29.736445662826402</v>
      </c>
      <c r="J3499">
        <v>-0.73377781776482398</v>
      </c>
      <c r="K3499">
        <v>54.1297976967548</v>
      </c>
      <c r="L3499">
        <v>44.985883534448703</v>
      </c>
      <c r="M3499">
        <v>41.938443624013303</v>
      </c>
      <c r="N3499">
        <v>1.2584234425901</v>
      </c>
      <c r="O3499">
        <v>19.521178637200698</v>
      </c>
      <c r="P3499">
        <v>128.63157894736801</v>
      </c>
      <c r="Q3499">
        <v>5.2317282373997E-2</v>
      </c>
    </row>
    <row r="3500" spans="1:17" hidden="1" x14ac:dyDescent="0.3">
      <c r="A3500" t="s">
        <v>7163</v>
      </c>
      <c r="B3500" t="s">
        <v>7164</v>
      </c>
      <c r="C3500" t="str">
        <f>IFERROR(VLOOKUP(Table1[[#This Row],[Ticker]],[1]!Table1[[Symbol]:[Industry]],2,FALSE),"-")</f>
        <v>-</v>
      </c>
      <c r="D3500" t="s">
        <v>21</v>
      </c>
      <c r="E3500">
        <v>40.100862374999998</v>
      </c>
      <c r="F3500">
        <v>158.55000000000001</v>
      </c>
      <c r="G3500">
        <v>48.926809477116201</v>
      </c>
      <c r="H3500">
        <v>-3.6521098963275902</v>
      </c>
      <c r="I3500">
        <v>24.1732785520887</v>
      </c>
      <c r="J3500">
        <v>-8.2365085972623309</v>
      </c>
      <c r="K3500">
        <v>163.24748844582001</v>
      </c>
      <c r="L3500">
        <v>129.59867434949001</v>
      </c>
      <c r="M3500">
        <v>30.607972074509998</v>
      </c>
      <c r="N3500">
        <v>0.160342416714712</v>
      </c>
      <c r="O3500">
        <v>53.863134657836603</v>
      </c>
      <c r="P3500">
        <v>125.822532402791</v>
      </c>
      <c r="Q3500">
        <v>0.13471605487114699</v>
      </c>
    </row>
    <row r="3501" spans="1:17" hidden="1" x14ac:dyDescent="0.3">
      <c r="A3501" t="s">
        <v>7165</v>
      </c>
      <c r="B3501" t="s">
        <v>7166</v>
      </c>
      <c r="C3501" t="str">
        <f>IFERROR(VLOOKUP(Table1[[#This Row],[Ticker]],[1]!Table1[[Symbol]:[Industry]],2,FALSE),"-")</f>
        <v>-</v>
      </c>
      <c r="E3501">
        <v>40.046718720000001</v>
      </c>
      <c r="F3501">
        <v>5.16</v>
      </c>
      <c r="G3501">
        <v>43.739611177872902</v>
      </c>
      <c r="H3501">
        <v>-16.535730052013101</v>
      </c>
      <c r="I3501">
        <v>-18.9206528047559</v>
      </c>
      <c r="J3501">
        <v>-7.8576387987121299</v>
      </c>
      <c r="K3501">
        <v>5.4241506607481398</v>
      </c>
      <c r="L3501">
        <v>4.9449051315273502</v>
      </c>
      <c r="M3501">
        <v>32.812933199578197</v>
      </c>
      <c r="N3501">
        <v>4.0442887376982402</v>
      </c>
      <c r="O3501">
        <v>42.248062015503798</v>
      </c>
      <c r="P3501">
        <v>181.967213114754</v>
      </c>
      <c r="Q3501">
        <v>7.0598470994174004E-2</v>
      </c>
    </row>
    <row r="3502" spans="1:17" hidden="1" x14ac:dyDescent="0.3">
      <c r="A3502" t="s">
        <v>7167</v>
      </c>
      <c r="B3502" t="s">
        <v>7168</v>
      </c>
      <c r="C3502" t="str">
        <f>IFERROR(VLOOKUP(Table1[[#This Row],[Ticker]],[1]!Table1[[Symbol]:[Industry]],2,FALSE),"-")</f>
        <v>-</v>
      </c>
      <c r="D3502" t="s">
        <v>1330</v>
      </c>
      <c r="E3502">
        <v>39.97734225</v>
      </c>
      <c r="F3502">
        <v>35.25</v>
      </c>
      <c r="G3502">
        <v>-61.580459999751703</v>
      </c>
      <c r="H3502">
        <v>-7.3936926338778299</v>
      </c>
      <c r="I3502">
        <v>-45.271127907728797</v>
      </c>
      <c r="J3502">
        <v>-0.582969217076449</v>
      </c>
      <c r="K3502">
        <v>36.279659194879102</v>
      </c>
      <c r="M3502">
        <v>49.853088213387799</v>
      </c>
      <c r="N3502">
        <v>0.82459312839059595</v>
      </c>
      <c r="O3502">
        <v>66.808510638297804</v>
      </c>
      <c r="P3502">
        <v>20.5128205128205</v>
      </c>
    </row>
    <row r="3503" spans="1:17" hidden="1" x14ac:dyDescent="0.3">
      <c r="A3503" t="s">
        <v>7169</v>
      </c>
      <c r="B3503" t="s">
        <v>7170</v>
      </c>
      <c r="C3503" t="str">
        <f>IFERROR(VLOOKUP(Table1[[#This Row],[Ticker]],[1]!Table1[[Symbol]:[Industry]],2,FALSE),"-")</f>
        <v>-</v>
      </c>
      <c r="D3503" t="s">
        <v>49</v>
      </c>
      <c r="E3503">
        <v>39.902119200000001</v>
      </c>
      <c r="F3503">
        <v>57.39</v>
      </c>
      <c r="G3503">
        <v>-10.0268062801994</v>
      </c>
      <c r="H3503">
        <v>-16.1555702896542</v>
      </c>
      <c r="I3503">
        <v>14.350263545214601</v>
      </c>
      <c r="J3503">
        <v>-3.6704877999210401</v>
      </c>
      <c r="K3503">
        <v>60.906019556409298</v>
      </c>
      <c r="L3503">
        <v>56.691891168494102</v>
      </c>
      <c r="M3503">
        <v>30.972836756403002</v>
      </c>
      <c r="N3503">
        <v>0.55386772959831998</v>
      </c>
      <c r="O3503">
        <v>36.783411744206298</v>
      </c>
      <c r="P3503">
        <v>41.703703703703702</v>
      </c>
      <c r="Q3503">
        <v>8.7988344588782005E-2</v>
      </c>
    </row>
    <row r="3504" spans="1:17" hidden="1" x14ac:dyDescent="0.3">
      <c r="A3504" t="s">
        <v>7171</v>
      </c>
      <c r="B3504" t="s">
        <v>7172</v>
      </c>
      <c r="C3504" t="str">
        <f>IFERROR(VLOOKUP(Table1[[#This Row],[Ticker]],[1]!Table1[[Symbol]:[Industry]],2,FALSE),"-")</f>
        <v>-</v>
      </c>
      <c r="D3504" t="s">
        <v>132</v>
      </c>
      <c r="E3504">
        <v>39.882856239320702</v>
      </c>
      <c r="F3504">
        <v>31.7</v>
      </c>
      <c r="M3504">
        <v>8.5813433096764804</v>
      </c>
      <c r="N3504">
        <v>1</v>
      </c>
    </row>
    <row r="3505" spans="1:17" hidden="1" x14ac:dyDescent="0.3">
      <c r="A3505" t="s">
        <v>7173</v>
      </c>
      <c r="B3505" t="s">
        <v>7174</v>
      </c>
      <c r="C3505" t="str">
        <f>IFERROR(VLOOKUP(Table1[[#This Row],[Ticker]],[1]!Table1[[Symbol]:[Industry]],2,FALSE),"-")</f>
        <v>-</v>
      </c>
      <c r="D3505" t="s">
        <v>46</v>
      </c>
      <c r="E3505">
        <v>39.832685550000001</v>
      </c>
      <c r="F3505">
        <v>66.150000000000006</v>
      </c>
      <c r="G3505">
        <v>123.065222984336</v>
      </c>
      <c r="H3505">
        <v>13.2209339221387</v>
      </c>
      <c r="I3505">
        <v>126.424543262811</v>
      </c>
      <c r="J3505">
        <v>5.3056150739453702</v>
      </c>
      <c r="K3505">
        <v>53.876816740884102</v>
      </c>
      <c r="L3505">
        <v>38.828994472285501</v>
      </c>
      <c r="M3505">
        <v>65.594439528560798</v>
      </c>
      <c r="N3505">
        <v>0.69179600886917902</v>
      </c>
      <c r="O3505">
        <v>2.94784580498863</v>
      </c>
      <c r="P3505">
        <v>164.6</v>
      </c>
      <c r="Q3505">
        <v>0.136561857018657</v>
      </c>
    </row>
    <row r="3506" spans="1:17" hidden="1" x14ac:dyDescent="0.3">
      <c r="A3506" t="s">
        <v>7175</v>
      </c>
      <c r="B3506" t="s">
        <v>7176</v>
      </c>
      <c r="C3506" t="str">
        <f>IFERROR(VLOOKUP(Table1[[#This Row],[Ticker]],[1]!Table1[[Symbol]:[Industry]],2,FALSE),"-")</f>
        <v>-</v>
      </c>
      <c r="D3506" t="s">
        <v>92</v>
      </c>
      <c r="E3506">
        <v>39.791117700000001</v>
      </c>
      <c r="F3506">
        <v>8.6300000000000008</v>
      </c>
      <c r="G3506">
        <v>-49.914434510887702</v>
      </c>
      <c r="H3506">
        <v>-10.2919971123439</v>
      </c>
      <c r="I3506">
        <v>-27.979258978355698</v>
      </c>
      <c r="J3506">
        <v>-4.6124280707427898</v>
      </c>
      <c r="K3506">
        <v>9.1051616190890208</v>
      </c>
      <c r="L3506">
        <v>10.448141398860299</v>
      </c>
      <c r="M3506">
        <v>38.207323699577501</v>
      </c>
      <c r="N3506">
        <v>0.38109292095596498</v>
      </c>
      <c r="O3506">
        <v>66.280417149478495</v>
      </c>
      <c r="P3506">
        <v>8.2810539523212103</v>
      </c>
      <c r="Q3506">
        <v>-1.9633999913595001E-2</v>
      </c>
    </row>
    <row r="3507" spans="1:17" hidden="1" x14ac:dyDescent="0.3">
      <c r="A3507" t="s">
        <v>7177</v>
      </c>
      <c r="B3507" t="s">
        <v>7178</v>
      </c>
      <c r="C3507" t="str">
        <f>IFERROR(VLOOKUP(Table1[[#This Row],[Ticker]],[1]!Table1[[Symbol]:[Industry]],2,FALSE),"-")</f>
        <v>-</v>
      </c>
      <c r="D3507" t="s">
        <v>1489</v>
      </c>
      <c r="E3507">
        <v>39.702867374999997</v>
      </c>
      <c r="F3507">
        <v>36.950000000000003</v>
      </c>
      <c r="G3507">
        <v>-26.692553660232502</v>
      </c>
      <c r="H3507">
        <v>-3.2511735158777602</v>
      </c>
      <c r="I3507">
        <v>7.2399898785312198</v>
      </c>
      <c r="J3507">
        <v>4.6337529873051304</v>
      </c>
      <c r="K3507">
        <v>35.903602757369399</v>
      </c>
      <c r="L3507">
        <v>37.628737808938197</v>
      </c>
      <c r="M3507">
        <v>58.317249992696397</v>
      </c>
      <c r="N3507">
        <v>0.39408866995073799</v>
      </c>
      <c r="O3507">
        <v>41.948579161028398</v>
      </c>
      <c r="P3507">
        <v>27.633851468048299</v>
      </c>
    </row>
    <row r="3508" spans="1:17" hidden="1" x14ac:dyDescent="0.3">
      <c r="A3508" t="s">
        <v>7179</v>
      </c>
      <c r="B3508" t="s">
        <v>7180</v>
      </c>
      <c r="C3508" t="str">
        <f>IFERROR(VLOOKUP(Table1[[#This Row],[Ticker]],[1]!Table1[[Symbol]:[Industry]],2,FALSE),"-")</f>
        <v>-</v>
      </c>
      <c r="E3508">
        <v>39.702599999999997</v>
      </c>
      <c r="F3508">
        <v>150</v>
      </c>
      <c r="G3508">
        <v>-2.3338160406253299</v>
      </c>
      <c r="H3508">
        <v>1.63865826965396</v>
      </c>
      <c r="I3508">
        <v>13.9755160513975</v>
      </c>
      <c r="J3508">
        <v>-8.1023270606417803</v>
      </c>
      <c r="K3508">
        <v>140.70842421709699</v>
      </c>
      <c r="M3508">
        <v>56.5273346877729</v>
      </c>
      <c r="N3508">
        <v>1.6616714697406301</v>
      </c>
      <c r="O3508">
        <v>13.4333333333333</v>
      </c>
      <c r="P3508">
        <v>34.8920863309352</v>
      </c>
    </row>
    <row r="3509" spans="1:17" hidden="1" x14ac:dyDescent="0.3">
      <c r="A3509" t="s">
        <v>7181</v>
      </c>
      <c r="B3509" t="s">
        <v>7182</v>
      </c>
      <c r="C3509" t="str">
        <f>IFERROR(VLOOKUP(Table1[[#This Row],[Ticker]],[1]!Table1[[Symbol]:[Industry]],2,FALSE),"-")</f>
        <v>-</v>
      </c>
      <c r="D3509" t="s">
        <v>67</v>
      </c>
      <c r="E3509">
        <v>39.702399999999997</v>
      </c>
      <c r="F3509">
        <v>3.04</v>
      </c>
      <c r="G3509">
        <v>-35.539454453240999</v>
      </c>
      <c r="H3509">
        <v>37.349455048899301</v>
      </c>
      <c r="I3509">
        <v>-19.2301223612182</v>
      </c>
      <c r="J3509">
        <v>-11.1769926353073</v>
      </c>
      <c r="M3509">
        <v>50.143491596815799</v>
      </c>
      <c r="O3509">
        <v>18.092105263157801</v>
      </c>
      <c r="P3509">
        <v>2.3569023569023502</v>
      </c>
    </row>
    <row r="3510" spans="1:17" hidden="1" x14ac:dyDescent="0.3">
      <c r="A3510" t="s">
        <v>7183</v>
      </c>
      <c r="B3510" t="s">
        <v>7184</v>
      </c>
      <c r="C3510" t="str">
        <f>IFERROR(VLOOKUP(Table1[[#This Row],[Ticker]],[1]!Table1[[Symbol]:[Industry]],2,FALSE),"-")</f>
        <v>-</v>
      </c>
      <c r="D3510" t="s">
        <v>1489</v>
      </c>
      <c r="E3510">
        <v>39.699666000000001</v>
      </c>
      <c r="F3510">
        <v>75.3</v>
      </c>
      <c r="G3510">
        <v>-54.188365185356801</v>
      </c>
      <c r="H3510">
        <v>-3.2808223184832501</v>
      </c>
      <c r="I3510">
        <v>-22.455151840559601</v>
      </c>
      <c r="J3510">
        <v>-2.8081543384882601</v>
      </c>
      <c r="K3510">
        <v>79.935625495123304</v>
      </c>
      <c r="L3510">
        <v>89.089236253742698</v>
      </c>
      <c r="M3510">
        <v>50.351543160293602</v>
      </c>
      <c r="N3510">
        <v>0.64746645051915297</v>
      </c>
      <c r="O3510">
        <v>59.468791500663997</v>
      </c>
      <c r="P3510">
        <v>15.846153846153801</v>
      </c>
      <c r="Q3510">
        <v>9.7200394758434006E-2</v>
      </c>
    </row>
    <row r="3511" spans="1:17" hidden="1" x14ac:dyDescent="0.3">
      <c r="A3511" t="s">
        <v>7185</v>
      </c>
      <c r="B3511" t="s">
        <v>7186</v>
      </c>
      <c r="C3511" t="str">
        <f>IFERROR(VLOOKUP(Table1[[#This Row],[Ticker]],[1]!Table1[[Symbol]:[Industry]],2,FALSE),"-")</f>
        <v>-</v>
      </c>
      <c r="E3511">
        <v>39.680300000000003</v>
      </c>
      <c r="F3511">
        <v>13.75</v>
      </c>
      <c r="G3511">
        <v>-68.869791750249505</v>
      </c>
      <c r="H3511">
        <v>3.9952313460263298</v>
      </c>
      <c r="I3511">
        <v>-66.831603957545596</v>
      </c>
      <c r="J3511">
        <v>-2.3111475489898301</v>
      </c>
      <c r="K3511">
        <v>13.311263979376101</v>
      </c>
      <c r="L3511">
        <v>18.3525279391305</v>
      </c>
      <c r="M3511">
        <v>57.0457665275054</v>
      </c>
      <c r="N3511">
        <v>0.56914592261366004</v>
      </c>
      <c r="O3511">
        <v>230.54545454545399</v>
      </c>
      <c r="P3511">
        <v>37.775551102204403</v>
      </c>
      <c r="Q3511">
        <v>0.23314780258331899</v>
      </c>
    </row>
    <row r="3512" spans="1:17" hidden="1" x14ac:dyDescent="0.3">
      <c r="A3512" t="s">
        <v>7187</v>
      </c>
      <c r="B3512" t="s">
        <v>7188</v>
      </c>
      <c r="C3512" t="str">
        <f>IFERROR(VLOOKUP(Table1[[#This Row],[Ticker]],[1]!Table1[[Symbol]:[Industry]],2,FALSE),"-")</f>
        <v>-</v>
      </c>
      <c r="D3512" t="s">
        <v>806</v>
      </c>
      <c r="E3512">
        <v>39.677264999999998</v>
      </c>
      <c r="F3512">
        <v>140.55000000000001</v>
      </c>
      <c r="G3512">
        <v>-72.758375462896396</v>
      </c>
      <c r="H3512">
        <v>-41.2575586018514</v>
      </c>
      <c r="I3512">
        <v>-56.449043370873497</v>
      </c>
      <c r="J3512">
        <v>-6.1410475993623201</v>
      </c>
      <c r="M3512">
        <v>35.259727148739401</v>
      </c>
      <c r="O3512">
        <v>105.442902881536</v>
      </c>
      <c r="P3512">
        <v>12.44</v>
      </c>
    </row>
    <row r="3513" spans="1:17" hidden="1" x14ac:dyDescent="0.3">
      <c r="A3513" t="s">
        <v>7189</v>
      </c>
      <c r="B3513" t="s">
        <v>7190</v>
      </c>
      <c r="C3513" t="str">
        <f>IFERROR(VLOOKUP(Table1[[#This Row],[Ticker]],[1]!Table1[[Symbol]:[Industry]],2,FALSE),"-")</f>
        <v>-</v>
      </c>
      <c r="D3513" t="s">
        <v>67</v>
      </c>
      <c r="E3513">
        <v>39.638825599999997</v>
      </c>
      <c r="F3513">
        <v>44</v>
      </c>
      <c r="G3513">
        <v>-1.5218970701385699</v>
      </c>
      <c r="H3513">
        <v>-20.017937713472001</v>
      </c>
      <c r="I3513">
        <v>-34.737532116959798</v>
      </c>
      <c r="J3513">
        <v>-8.9861654444801609</v>
      </c>
      <c r="K3513">
        <v>45.594683000438302</v>
      </c>
      <c r="L3513">
        <v>43.707004033401397</v>
      </c>
      <c r="M3513">
        <v>55.437484208811398</v>
      </c>
      <c r="N3513">
        <v>0.59727667237409199</v>
      </c>
      <c r="O3513">
        <v>46.840909090909101</v>
      </c>
      <c r="P3513">
        <v>37.5</v>
      </c>
      <c r="Q3513">
        <v>5.1743583806631001E-2</v>
      </c>
    </row>
    <row r="3514" spans="1:17" hidden="1" x14ac:dyDescent="0.3">
      <c r="A3514" t="s">
        <v>7191</v>
      </c>
      <c r="B3514" t="s">
        <v>7192</v>
      </c>
      <c r="C3514" t="str">
        <f>IFERROR(VLOOKUP(Table1[[#This Row],[Ticker]],[1]!Table1[[Symbol]:[Industry]],2,FALSE),"-")</f>
        <v>-</v>
      </c>
      <c r="D3514" t="s">
        <v>1514</v>
      </c>
      <c r="E3514">
        <v>39.59928</v>
      </c>
      <c r="F3514">
        <v>126</v>
      </c>
      <c r="G3514">
        <v>-56.847874956632602</v>
      </c>
      <c r="H3514">
        <v>-44.857007254331798</v>
      </c>
      <c r="I3514">
        <v>-40.538542864609703</v>
      </c>
      <c r="J3514">
        <v>-18.4958524787573</v>
      </c>
      <c r="K3514">
        <v>186.381645367364</v>
      </c>
      <c r="M3514">
        <v>18.5926212919405</v>
      </c>
      <c r="N3514">
        <v>3.1248398576512399</v>
      </c>
      <c r="O3514">
        <v>128.730158730158</v>
      </c>
      <c r="P3514">
        <v>0</v>
      </c>
    </row>
    <row r="3515" spans="1:17" hidden="1" x14ac:dyDescent="0.3">
      <c r="A3515" t="s">
        <v>7193</v>
      </c>
      <c r="B3515" t="s">
        <v>7194</v>
      </c>
      <c r="C3515" t="str">
        <f>IFERROR(VLOOKUP(Table1[[#This Row],[Ticker]],[1]!Table1[[Symbol]:[Industry]],2,FALSE),"-")</f>
        <v>-</v>
      </c>
      <c r="D3515" t="s">
        <v>21</v>
      </c>
      <c r="E3515">
        <v>39.57282</v>
      </c>
      <c r="F3515">
        <v>126</v>
      </c>
      <c r="G3515">
        <v>-8.8004091793029797</v>
      </c>
      <c r="H3515">
        <v>-7.93436910816426</v>
      </c>
      <c r="I3515">
        <v>29.938829454775899</v>
      </c>
      <c r="J3515">
        <v>4.49868304036832</v>
      </c>
      <c r="K3515">
        <v>123.541260963714</v>
      </c>
      <c r="L3515">
        <v>109.750666251005</v>
      </c>
      <c r="M3515">
        <v>49.7194475831608</v>
      </c>
      <c r="N3515">
        <v>0.22048043457288499</v>
      </c>
      <c r="O3515">
        <v>41.230158730158699</v>
      </c>
      <c r="P3515">
        <v>70.963364993215706</v>
      </c>
      <c r="Q3515">
        <v>8.6476747978524005E-2</v>
      </c>
    </row>
    <row r="3516" spans="1:17" hidden="1" x14ac:dyDescent="0.3">
      <c r="A3516" t="s">
        <v>7195</v>
      </c>
      <c r="B3516" t="s">
        <v>7196</v>
      </c>
      <c r="C3516" t="str">
        <f>IFERROR(VLOOKUP(Table1[[#This Row],[Ticker]],[1]!Table1[[Symbol]:[Industry]],2,FALSE),"-")</f>
        <v>-</v>
      </c>
      <c r="D3516" t="s">
        <v>46</v>
      </c>
      <c r="E3516">
        <v>39.5425635</v>
      </c>
      <c r="F3516">
        <v>1.65</v>
      </c>
      <c r="G3516">
        <v>79.692581474902596</v>
      </c>
      <c r="H3516">
        <v>12.9530767792816</v>
      </c>
      <c r="I3516">
        <v>63.436124093241197</v>
      </c>
      <c r="J3516">
        <v>7.1035395525095897</v>
      </c>
      <c r="K3516">
        <v>1.24550527375593</v>
      </c>
      <c r="L3516">
        <v>1.0450850953253299</v>
      </c>
      <c r="M3516">
        <v>87.117346649355298</v>
      </c>
      <c r="N3516">
        <v>1.23358390265604</v>
      </c>
      <c r="O3516">
        <v>0</v>
      </c>
      <c r="P3516">
        <v>199.99999999999901</v>
      </c>
      <c r="Q3516">
        <v>8.6728775194675006E-2</v>
      </c>
    </row>
    <row r="3517" spans="1:17" hidden="1" x14ac:dyDescent="0.3">
      <c r="A3517" t="s">
        <v>7197</v>
      </c>
      <c r="B3517" t="s">
        <v>7198</v>
      </c>
      <c r="C3517" t="str">
        <f>IFERROR(VLOOKUP(Table1[[#This Row],[Ticker]],[1]!Table1[[Symbol]:[Industry]],2,FALSE),"-")</f>
        <v>-</v>
      </c>
      <c r="D3517" t="s">
        <v>129</v>
      </c>
      <c r="E3517">
        <v>39.448225999999998</v>
      </c>
      <c r="F3517">
        <v>73.88</v>
      </c>
      <c r="G3517">
        <v>171.105756333887</v>
      </c>
      <c r="H3517">
        <v>-11.6399485797604</v>
      </c>
      <c r="I3517">
        <v>111.880596669751</v>
      </c>
      <c r="J3517">
        <v>1.57849524694108</v>
      </c>
      <c r="K3517">
        <v>68.723246038353906</v>
      </c>
      <c r="L3517">
        <v>52.342705302146001</v>
      </c>
      <c r="M3517">
        <v>48.261682730598302</v>
      </c>
      <c r="N3517">
        <v>0.95167513868372</v>
      </c>
      <c r="O3517">
        <v>27.219815917704299</v>
      </c>
      <c r="P3517">
        <v>242.03703703703701</v>
      </c>
      <c r="Q3517">
        <v>0.19570689548822701</v>
      </c>
    </row>
    <row r="3518" spans="1:17" hidden="1" x14ac:dyDescent="0.3">
      <c r="A3518" t="s">
        <v>7199</v>
      </c>
      <c r="B3518" t="s">
        <v>7200</v>
      </c>
      <c r="C3518" t="str">
        <f>IFERROR(VLOOKUP(Table1[[#This Row],[Ticker]],[1]!Table1[[Symbol]:[Industry]],2,FALSE),"-")</f>
        <v>-</v>
      </c>
      <c r="D3518" t="s">
        <v>140</v>
      </c>
      <c r="E3518">
        <v>39.306509892000001</v>
      </c>
      <c r="F3518">
        <v>29.77</v>
      </c>
      <c r="G3518">
        <v>-30.525160460581201</v>
      </c>
      <c r="H3518">
        <v>-25.274436448231601</v>
      </c>
      <c r="I3518">
        <v>-7.7696010630228702</v>
      </c>
      <c r="J3518">
        <v>-7.3150424498277502</v>
      </c>
      <c r="K3518">
        <v>31.559351202516702</v>
      </c>
      <c r="L3518">
        <v>32.223572997664</v>
      </c>
      <c r="M3518">
        <v>40.4492241975478</v>
      </c>
      <c r="N3518">
        <v>3.3433333333333302</v>
      </c>
      <c r="O3518">
        <v>36.042996305004998</v>
      </c>
      <c r="P3518">
        <v>23.526970954356798</v>
      </c>
    </row>
    <row r="3519" spans="1:17" hidden="1" x14ac:dyDescent="0.3">
      <c r="A3519" t="s">
        <v>7201</v>
      </c>
      <c r="B3519" t="s">
        <v>7202</v>
      </c>
      <c r="C3519" t="str">
        <f>IFERROR(VLOOKUP(Table1[[#This Row],[Ticker]],[1]!Table1[[Symbol]:[Industry]],2,FALSE),"-")</f>
        <v>-</v>
      </c>
      <c r="E3519">
        <v>39.241967879999997</v>
      </c>
      <c r="F3519">
        <v>31.4</v>
      </c>
      <c r="G3519">
        <v>-47.0637476390214</v>
      </c>
      <c r="H3519">
        <v>-17.3045211404323</v>
      </c>
      <c r="I3519">
        <v>-29.465992273053899</v>
      </c>
      <c r="J3519">
        <v>-7.3987528570675698</v>
      </c>
      <c r="K3519">
        <v>33.687906403594603</v>
      </c>
      <c r="L3519">
        <v>36.922350211016003</v>
      </c>
      <c r="M3519">
        <v>35.8554083995638</v>
      </c>
      <c r="N3519">
        <v>1.7652497783032799</v>
      </c>
      <c r="O3519">
        <v>57.452229299362997</v>
      </c>
      <c r="P3519">
        <v>5.9021922428330598</v>
      </c>
      <c r="Q3519">
        <v>0.13440188950638399</v>
      </c>
    </row>
    <row r="3520" spans="1:17" hidden="1" x14ac:dyDescent="0.3">
      <c r="A3520" t="s">
        <v>7203</v>
      </c>
      <c r="B3520" t="s">
        <v>7204</v>
      </c>
      <c r="C3520" t="str">
        <f>IFERROR(VLOOKUP(Table1[[#This Row],[Ticker]],[1]!Table1[[Symbol]:[Industry]],2,FALSE),"-")</f>
        <v>-</v>
      </c>
      <c r="D3520" t="s">
        <v>705</v>
      </c>
      <c r="E3520">
        <v>39.201162959999998</v>
      </c>
      <c r="F3520">
        <v>53.55</v>
      </c>
      <c r="G3520">
        <v>-6.3301964266344797</v>
      </c>
      <c r="H3520">
        <v>2.4304598613158501</v>
      </c>
      <c r="I3520">
        <v>-1.4950401292564801</v>
      </c>
      <c r="J3520">
        <v>-0.33883031685086301</v>
      </c>
      <c r="K3520">
        <v>50.471376671581602</v>
      </c>
      <c r="L3520">
        <v>47.812489696739497</v>
      </c>
      <c r="M3520">
        <v>73.375507359077204</v>
      </c>
      <c r="N3520">
        <v>1.891011702054</v>
      </c>
      <c r="O3520">
        <v>1.66199813258636</v>
      </c>
      <c r="P3520">
        <v>30.609756097560901</v>
      </c>
      <c r="Q3520">
        <v>8.5918559496748995E-2</v>
      </c>
    </row>
    <row r="3521" spans="1:17" hidden="1" x14ac:dyDescent="0.3">
      <c r="A3521" t="s">
        <v>7205</v>
      </c>
      <c r="B3521" t="s">
        <v>7206</v>
      </c>
      <c r="C3521" t="str">
        <f>IFERROR(VLOOKUP(Table1[[#This Row],[Ticker]],[1]!Table1[[Symbol]:[Industry]],2,FALSE),"-")</f>
        <v>-</v>
      </c>
      <c r="E3521">
        <v>39.072000000000003</v>
      </c>
      <c r="F3521">
        <v>176</v>
      </c>
      <c r="G3521">
        <v>46.500595240880898</v>
      </c>
      <c r="H3521">
        <v>84.343245750095704</v>
      </c>
      <c r="I3521">
        <v>65.576089391101306</v>
      </c>
      <c r="J3521">
        <v>-4.3902058485205604</v>
      </c>
      <c r="K3521">
        <v>141.08856453417999</v>
      </c>
      <c r="L3521">
        <v>121.538184600435</v>
      </c>
      <c r="M3521">
        <v>54.904809891941703</v>
      </c>
      <c r="N3521">
        <v>1.3555555555555501</v>
      </c>
      <c r="O3521">
        <v>13.096590909090899</v>
      </c>
      <c r="P3521">
        <v>108.037825059101</v>
      </c>
    </row>
    <row r="3522" spans="1:17" hidden="1" x14ac:dyDescent="0.3">
      <c r="A3522" t="s">
        <v>7207</v>
      </c>
      <c r="B3522" t="s">
        <v>7208</v>
      </c>
      <c r="C3522" t="str">
        <f>IFERROR(VLOOKUP(Table1[[#This Row],[Ticker]],[1]!Table1[[Symbol]:[Industry]],2,FALSE),"-")</f>
        <v>-</v>
      </c>
      <c r="E3522">
        <v>39.015795249999996</v>
      </c>
      <c r="F3522">
        <v>43.79</v>
      </c>
      <c r="G3522">
        <v>9.0153368928592794</v>
      </c>
      <c r="H3522">
        <v>-8.8427969312529306</v>
      </c>
      <c r="I3522">
        <v>-22.422173877919999</v>
      </c>
      <c r="J3522">
        <v>-0.31183513441899902</v>
      </c>
      <c r="K3522">
        <v>44.251622627849898</v>
      </c>
      <c r="L3522">
        <v>43.819550752686197</v>
      </c>
      <c r="M3522">
        <v>52.655733091011697</v>
      </c>
      <c r="N3522">
        <v>1.3103956857713599</v>
      </c>
      <c r="O3522">
        <v>35.875770723909497</v>
      </c>
      <c r="P3522">
        <v>44.569164740838502</v>
      </c>
      <c r="Q3522">
        <v>8.6395741210643001E-2</v>
      </c>
    </row>
    <row r="3523" spans="1:17" hidden="1" x14ac:dyDescent="0.3">
      <c r="A3523" t="s">
        <v>7209</v>
      </c>
      <c r="B3523" t="s">
        <v>7210</v>
      </c>
      <c r="C3523" t="str">
        <f>IFERROR(VLOOKUP(Table1[[#This Row],[Ticker]],[1]!Table1[[Symbol]:[Industry]],2,FALSE),"-")</f>
        <v>-</v>
      </c>
      <c r="E3523">
        <v>39</v>
      </c>
      <c r="F3523">
        <v>195</v>
      </c>
      <c r="G3523">
        <v>3.4425814749026098</v>
      </c>
      <c r="H3523">
        <v>-4.9040660778612297</v>
      </c>
      <c r="I3523">
        <v>-10.2480864330745</v>
      </c>
      <c r="J3523">
        <v>-1.65251970877257</v>
      </c>
      <c r="K3523">
        <v>198.10097810490399</v>
      </c>
      <c r="L3523">
        <v>192.58945916141701</v>
      </c>
      <c r="M3523">
        <v>83.085300747363505</v>
      </c>
      <c r="N3523">
        <v>9.83333333333333E-2</v>
      </c>
      <c r="O3523">
        <v>24.102564102564099</v>
      </c>
      <c r="P3523">
        <v>41.560798548094297</v>
      </c>
    </row>
    <row r="3524" spans="1:17" hidden="1" x14ac:dyDescent="0.3">
      <c r="A3524" t="s">
        <v>7211</v>
      </c>
      <c r="B3524" t="s">
        <v>7212</v>
      </c>
      <c r="C3524" t="str">
        <f>IFERROR(VLOOKUP(Table1[[#This Row],[Ticker]],[1]!Table1[[Symbol]:[Industry]],2,FALSE),"-")</f>
        <v>-</v>
      </c>
      <c r="D3524" t="s">
        <v>62</v>
      </c>
      <c r="E3524">
        <v>38.89</v>
      </c>
      <c r="F3524">
        <v>38.89</v>
      </c>
      <c r="G3524">
        <v>18.176485457038801</v>
      </c>
      <c r="H3524">
        <v>-9.9040660778612306</v>
      </c>
      <c r="I3524">
        <v>-35.0838034798468</v>
      </c>
      <c r="J3524">
        <v>-9.4850567970300492</v>
      </c>
      <c r="K3524">
        <v>38.515746313061904</v>
      </c>
      <c r="L3524">
        <v>37.750087625503099</v>
      </c>
      <c r="M3524">
        <v>49.524787806276002</v>
      </c>
      <c r="N3524">
        <v>2.2886136522290599</v>
      </c>
      <c r="O3524">
        <v>58.138338904602698</v>
      </c>
      <c r="P3524">
        <v>52.1517996870109</v>
      </c>
      <c r="Q3524">
        <v>1.2984608594273001E-2</v>
      </c>
    </row>
    <row r="3525" spans="1:17" hidden="1" x14ac:dyDescent="0.3">
      <c r="A3525" t="s">
        <v>7213</v>
      </c>
      <c r="B3525" t="s">
        <v>7214</v>
      </c>
      <c r="C3525" t="str">
        <f>IFERROR(VLOOKUP(Table1[[#This Row],[Ticker]],[1]!Table1[[Symbol]:[Industry]],2,FALSE),"-")</f>
        <v>-</v>
      </c>
      <c r="E3525">
        <v>38.880429999999997</v>
      </c>
      <c r="F3525">
        <v>81.17</v>
      </c>
      <c r="G3525">
        <v>-96.577732467848904</v>
      </c>
      <c r="H3525">
        <v>-21.928770696550799</v>
      </c>
      <c r="I3525">
        <v>-80.268400375826104</v>
      </c>
      <c r="J3525">
        <v>-19.094534868367301</v>
      </c>
      <c r="M3525">
        <v>46.859612451129401</v>
      </c>
      <c r="O3525">
        <v>268.67069114204702</v>
      </c>
      <c r="P3525">
        <v>32.826051382752397</v>
      </c>
    </row>
    <row r="3526" spans="1:17" hidden="1" x14ac:dyDescent="0.3">
      <c r="A3526" t="s">
        <v>7215</v>
      </c>
      <c r="B3526" t="s">
        <v>7216</v>
      </c>
      <c r="C3526" t="str">
        <f>IFERROR(VLOOKUP(Table1[[#This Row],[Ticker]],[1]!Table1[[Symbol]:[Industry]],2,FALSE),"-")</f>
        <v>-</v>
      </c>
      <c r="D3526" t="s">
        <v>140</v>
      </c>
      <c r="E3526">
        <v>38.880000000000003</v>
      </c>
      <c r="F3526">
        <v>4.32</v>
      </c>
      <c r="G3526">
        <v>27.728295760616898</v>
      </c>
      <c r="H3526">
        <v>0.42281043545594699</v>
      </c>
      <c r="I3526">
        <v>-4.4004800421436799E-2</v>
      </c>
      <c r="J3526">
        <v>2.6512934821353702</v>
      </c>
      <c r="K3526">
        <v>4.1695113710183103</v>
      </c>
      <c r="L3526">
        <v>4.0570623154697998</v>
      </c>
      <c r="M3526">
        <v>56.414937953357601</v>
      </c>
      <c r="N3526">
        <v>2.1154497641963799</v>
      </c>
      <c r="O3526">
        <v>37.962962962962898</v>
      </c>
      <c r="P3526">
        <v>66.153846153846104</v>
      </c>
      <c r="Q3526">
        <v>6.6046757892089997E-2</v>
      </c>
    </row>
    <row r="3527" spans="1:17" hidden="1" x14ac:dyDescent="0.3">
      <c r="A3527" t="s">
        <v>7217</v>
      </c>
      <c r="B3527" t="s">
        <v>7218</v>
      </c>
      <c r="C3527" t="str">
        <f>IFERROR(VLOOKUP(Table1[[#This Row],[Ticker]],[1]!Table1[[Symbol]:[Industry]],2,FALSE),"-")</f>
        <v>-</v>
      </c>
      <c r="D3527" t="s">
        <v>1514</v>
      </c>
      <c r="E3527">
        <v>38.708750000000002</v>
      </c>
      <c r="F3527">
        <v>3.46</v>
      </c>
      <c r="G3527">
        <v>1603.4425814749</v>
      </c>
      <c r="H3527">
        <v>-16.592377766172898</v>
      </c>
      <c r="I3527">
        <v>95.704294519306401</v>
      </c>
      <c r="J3527">
        <v>7.5094357285403497</v>
      </c>
      <c r="K3527">
        <v>3.2519848125153898</v>
      </c>
      <c r="L3527">
        <v>2.24105437213331</v>
      </c>
      <c r="M3527">
        <v>73.767693470931604</v>
      </c>
      <c r="N3527">
        <v>0.62087230386290904</v>
      </c>
      <c r="O3527">
        <v>22.543352601155998</v>
      </c>
      <c r="P3527">
        <v>1629.99999999999</v>
      </c>
    </row>
    <row r="3528" spans="1:17" hidden="1" x14ac:dyDescent="0.3">
      <c r="A3528" t="s">
        <v>7219</v>
      </c>
      <c r="B3528" t="s">
        <v>7220</v>
      </c>
      <c r="C3528" t="str">
        <f>IFERROR(VLOOKUP(Table1[[#This Row],[Ticker]],[1]!Table1[[Symbol]:[Industry]],2,FALSE),"-")</f>
        <v>-</v>
      </c>
      <c r="E3528">
        <v>38.663032559999998</v>
      </c>
      <c r="F3528">
        <v>218.2</v>
      </c>
      <c r="G3528">
        <v>46.672178172266797</v>
      </c>
      <c r="H3528">
        <v>40.4288320944625</v>
      </c>
      <c r="I3528">
        <v>125.338180032051</v>
      </c>
      <c r="J3528">
        <v>-11.715007798550999</v>
      </c>
      <c r="K3528">
        <v>180.89635899106801</v>
      </c>
      <c r="L3528">
        <v>131.14731614740799</v>
      </c>
      <c r="M3528">
        <v>40.937009134148603</v>
      </c>
      <c r="N3528">
        <v>1.00287498073069</v>
      </c>
      <c r="O3528">
        <v>19.821264894592101</v>
      </c>
      <c r="P3528">
        <v>179.38540332906501</v>
      </c>
      <c r="Q3528">
        <v>0.100968896879835</v>
      </c>
    </row>
    <row r="3529" spans="1:17" hidden="1" x14ac:dyDescent="0.3">
      <c r="A3529" t="s">
        <v>7221</v>
      </c>
      <c r="B3529" t="s">
        <v>7222</v>
      </c>
      <c r="C3529" t="str">
        <f>IFERROR(VLOOKUP(Table1[[#This Row],[Ticker]],[1]!Table1[[Symbol]:[Industry]],2,FALSE),"-")</f>
        <v>-</v>
      </c>
      <c r="D3529" t="s">
        <v>46</v>
      </c>
      <c r="E3529">
        <v>38.660129999999903</v>
      </c>
      <c r="F3529">
        <v>30.75</v>
      </c>
      <c r="K3529">
        <v>26.2695652130257</v>
      </c>
      <c r="L3529">
        <v>18.751713502708899</v>
      </c>
      <c r="M3529">
        <v>99.999990516182706</v>
      </c>
      <c r="N3529">
        <v>1</v>
      </c>
      <c r="Q3529">
        <v>6.2078155048784001E-2</v>
      </c>
    </row>
    <row r="3530" spans="1:17" hidden="1" x14ac:dyDescent="0.3">
      <c r="A3530" t="s">
        <v>7223</v>
      </c>
      <c r="B3530" t="s">
        <v>7224</v>
      </c>
      <c r="C3530" t="str">
        <f>IFERROR(VLOOKUP(Table1[[#This Row],[Ticker]],[1]!Table1[[Symbol]:[Industry]],2,FALSE),"-")</f>
        <v>-</v>
      </c>
      <c r="D3530" t="s">
        <v>705</v>
      </c>
      <c r="E3530">
        <v>38.618346535999997</v>
      </c>
      <c r="F3530">
        <v>147.80000000000001</v>
      </c>
      <c r="G3530">
        <v>34.3571160421318</v>
      </c>
      <c r="H3530">
        <v>0.60791187422696102</v>
      </c>
      <c r="I3530">
        <v>22.605846151195099</v>
      </c>
      <c r="J3530">
        <v>-1.1804963080704001</v>
      </c>
      <c r="K3530">
        <v>138.819737392007</v>
      </c>
      <c r="L3530">
        <v>120.133293720349</v>
      </c>
      <c r="M3530">
        <v>44.752496423100702</v>
      </c>
      <c r="N3530">
        <v>1.2239893557389001</v>
      </c>
      <c r="O3530">
        <v>2.807848443843</v>
      </c>
      <c r="P3530">
        <v>84.059775840597695</v>
      </c>
    </row>
    <row r="3531" spans="1:17" hidden="1" x14ac:dyDescent="0.3">
      <c r="A3531" t="s">
        <v>7225</v>
      </c>
      <c r="B3531" t="s">
        <v>7226</v>
      </c>
      <c r="C3531" t="str">
        <f>IFERROR(VLOOKUP(Table1[[#This Row],[Ticker]],[1]!Table1[[Symbol]:[Industry]],2,FALSE),"-")</f>
        <v>-</v>
      </c>
      <c r="D3531" t="s">
        <v>623</v>
      </c>
      <c r="E3531">
        <v>38.602190550000003</v>
      </c>
      <c r="F3531">
        <v>3.85</v>
      </c>
      <c r="G3531">
        <v>-49.557418525097297</v>
      </c>
      <c r="H3531">
        <v>-7.1428720480104699</v>
      </c>
      <c r="I3531">
        <v>-28.507109787639202</v>
      </c>
      <c r="J3531">
        <v>-0.61759602939911695</v>
      </c>
      <c r="K3531">
        <v>4.0631747626422996</v>
      </c>
      <c r="L3531">
        <v>4.7302728806422802</v>
      </c>
      <c r="M3531">
        <v>37.852799249154501</v>
      </c>
      <c r="N3531">
        <v>1.1626697907688099</v>
      </c>
      <c r="O3531">
        <v>112.98701298701199</v>
      </c>
      <c r="P3531">
        <v>2.3936170212765999</v>
      </c>
      <c r="Q3531">
        <v>0.11565575966998801</v>
      </c>
    </row>
    <row r="3532" spans="1:17" hidden="1" x14ac:dyDescent="0.3">
      <c r="A3532" t="s">
        <v>7227</v>
      </c>
      <c r="B3532" t="s">
        <v>7228</v>
      </c>
      <c r="C3532" t="str">
        <f>IFERROR(VLOOKUP(Table1[[#This Row],[Ticker]],[1]!Table1[[Symbol]:[Industry]],2,FALSE),"-")</f>
        <v>-</v>
      </c>
      <c r="E3532">
        <v>38.564431999999996</v>
      </c>
      <c r="F3532">
        <v>19.72</v>
      </c>
      <c r="G3532">
        <v>-60.227112436970899</v>
      </c>
      <c r="H3532">
        <v>8.9817121976146801</v>
      </c>
      <c r="I3532">
        <v>-38.4868055014879</v>
      </c>
      <c r="J3532">
        <v>-12.128142988848101</v>
      </c>
      <c r="K3532">
        <v>18.6752040239842</v>
      </c>
      <c r="L3532">
        <v>22.284728292381999</v>
      </c>
      <c r="M3532">
        <v>54.370478640532099</v>
      </c>
      <c r="N3532">
        <v>2.4129698321261701</v>
      </c>
      <c r="O3532">
        <v>99.543610547667299</v>
      </c>
      <c r="P3532">
        <v>31.204258150365899</v>
      </c>
      <c r="Q3532">
        <v>6.4160491347534002E-2</v>
      </c>
    </row>
    <row r="3533" spans="1:17" hidden="1" x14ac:dyDescent="0.3">
      <c r="A3533" t="s">
        <v>7229</v>
      </c>
      <c r="B3533" t="s">
        <v>7230</v>
      </c>
      <c r="C3533" t="str">
        <f>IFERROR(VLOOKUP(Table1[[#This Row],[Ticker]],[1]!Table1[[Symbol]:[Industry]],2,FALSE),"-")</f>
        <v>-</v>
      </c>
      <c r="E3533">
        <v>38.563000000000002</v>
      </c>
      <c r="F3533">
        <v>55.09</v>
      </c>
      <c r="G3533">
        <v>224.55794157687799</v>
      </c>
      <c r="H3533">
        <v>-24.1685683089737</v>
      </c>
      <c r="I3533">
        <v>29.716344461234399</v>
      </c>
      <c r="J3533">
        <v>-6.7679836262983404</v>
      </c>
      <c r="K3533">
        <v>61.5465997769493</v>
      </c>
      <c r="L3533">
        <v>50.435059068083</v>
      </c>
      <c r="M3533">
        <v>44.277844711764402</v>
      </c>
      <c r="N3533">
        <v>0.66440788082850799</v>
      </c>
      <c r="O3533">
        <v>62.425122526774302</v>
      </c>
      <c r="P3533">
        <v>429.202689721421</v>
      </c>
    </row>
    <row r="3534" spans="1:17" hidden="1" x14ac:dyDescent="0.3">
      <c r="A3534" t="s">
        <v>7231</v>
      </c>
      <c r="B3534" t="s">
        <v>7232</v>
      </c>
      <c r="C3534" t="str">
        <f>IFERROR(VLOOKUP(Table1[[#This Row],[Ticker]],[1]!Table1[[Symbol]:[Industry]],2,FALSE),"-")</f>
        <v>-</v>
      </c>
      <c r="D3534" t="s">
        <v>67</v>
      </c>
      <c r="E3534">
        <v>38.505000000000003</v>
      </c>
      <c r="F3534">
        <v>1.51</v>
      </c>
      <c r="G3534">
        <v>89.156867189188304</v>
      </c>
      <c r="H3534">
        <v>18.6253456868446</v>
      </c>
      <c r="I3534">
        <v>-3.1558878515142101</v>
      </c>
      <c r="J3534">
        <v>23.832016373701599</v>
      </c>
      <c r="K3534">
        <v>1.0653469442727099</v>
      </c>
      <c r="L3534">
        <v>1.08161890699106</v>
      </c>
      <c r="M3534">
        <v>96.005959516322605</v>
      </c>
      <c r="N3534">
        <v>2.7714610801862598</v>
      </c>
      <c r="O3534">
        <v>5.2980132450331103</v>
      </c>
      <c r="P3534">
        <v>139.68253968253899</v>
      </c>
      <c r="Q3534">
        <v>6.8909470682726001E-2</v>
      </c>
    </row>
    <row r="3535" spans="1:17" hidden="1" x14ac:dyDescent="0.3">
      <c r="A3535" t="s">
        <v>7233</v>
      </c>
      <c r="B3535" t="s">
        <v>7234</v>
      </c>
      <c r="C3535" t="str">
        <f>IFERROR(VLOOKUP(Table1[[#This Row],[Ticker]],[1]!Table1[[Symbol]:[Industry]],2,FALSE),"-")</f>
        <v>-</v>
      </c>
      <c r="D3535" t="s">
        <v>705</v>
      </c>
      <c r="E3535">
        <v>38.500961535999998</v>
      </c>
      <c r="F3535">
        <v>21.05</v>
      </c>
      <c r="G3535">
        <v>29.831883109375099</v>
      </c>
      <c r="H3535">
        <v>0.788629136244549</v>
      </c>
      <c r="I3535">
        <v>13.139955770911399</v>
      </c>
      <c r="J3535">
        <v>-2.5951312295256801</v>
      </c>
      <c r="K3535">
        <v>19.7923407352189</v>
      </c>
      <c r="L3535">
        <v>17.630796191246901</v>
      </c>
      <c r="M3535">
        <v>45.204362990631097</v>
      </c>
      <c r="N3535">
        <v>1.05202481095537</v>
      </c>
      <c r="O3535">
        <v>2.8503562945368</v>
      </c>
      <c r="P3535">
        <v>61.302681992337099</v>
      </c>
    </row>
    <row r="3536" spans="1:17" hidden="1" x14ac:dyDescent="0.3">
      <c r="A3536" t="s">
        <v>7235</v>
      </c>
      <c r="B3536" t="s">
        <v>7236</v>
      </c>
      <c r="C3536" t="str">
        <f>IFERROR(VLOOKUP(Table1[[#This Row],[Ticker]],[1]!Table1[[Symbol]:[Industry]],2,FALSE),"-")</f>
        <v>-</v>
      </c>
      <c r="E3536">
        <v>38.404589999999999</v>
      </c>
      <c r="F3536">
        <v>75.25</v>
      </c>
      <c r="G3536">
        <v>-60.721897965167301</v>
      </c>
      <c r="H3536">
        <v>-24.212576716159099</v>
      </c>
      <c r="I3536">
        <v>-44.412565873144402</v>
      </c>
      <c r="J3536">
        <v>-7.3554836262983496</v>
      </c>
      <c r="M3536">
        <v>30.153362397835998</v>
      </c>
      <c r="O3536">
        <v>67.455149501661097</v>
      </c>
      <c r="P3536">
        <v>7.6537911301859598</v>
      </c>
    </row>
    <row r="3537" spans="1:17" hidden="1" x14ac:dyDescent="0.3">
      <c r="A3537" t="s">
        <v>7237</v>
      </c>
      <c r="B3537" t="s">
        <v>7238</v>
      </c>
      <c r="C3537" t="str">
        <f>IFERROR(VLOOKUP(Table1[[#This Row],[Ticker]],[1]!Table1[[Symbol]:[Industry]],2,FALSE),"-")</f>
        <v>-</v>
      </c>
      <c r="E3537">
        <v>38.369835000000002</v>
      </c>
      <c r="F3537">
        <v>85.5</v>
      </c>
      <c r="G3537">
        <v>12.852332004822699</v>
      </c>
      <c r="H3537">
        <v>8.3034810919500792</v>
      </c>
      <c r="I3537">
        <v>-2.0202383318086801</v>
      </c>
      <c r="J3537">
        <v>8.5058973377941296</v>
      </c>
      <c r="K3537">
        <v>81.5085586339613</v>
      </c>
      <c r="L3537">
        <v>69.680877360014406</v>
      </c>
      <c r="M3537">
        <v>48.536725030168199</v>
      </c>
      <c r="N3537">
        <v>1.1328538985616901</v>
      </c>
      <c r="O3537">
        <v>12.9122807017543</v>
      </c>
      <c r="P3537">
        <v>73.076923076922995</v>
      </c>
      <c r="Q3537">
        <v>0.16503173222275699</v>
      </c>
    </row>
    <row r="3538" spans="1:17" hidden="1" x14ac:dyDescent="0.3">
      <c r="A3538" t="s">
        <v>7239</v>
      </c>
      <c r="B3538" t="s">
        <v>7240</v>
      </c>
      <c r="C3538" t="str">
        <f>IFERROR(VLOOKUP(Table1[[#This Row],[Ticker]],[1]!Table1[[Symbol]:[Industry]],2,FALSE),"-")</f>
        <v>-</v>
      </c>
      <c r="E3538">
        <v>38.308946499999998</v>
      </c>
      <c r="F3538">
        <v>55</v>
      </c>
      <c r="G3538">
        <v>-15.6032123520088</v>
      </c>
      <c r="H3538">
        <v>-11.116421954646601</v>
      </c>
      <c r="I3538">
        <v>-27.216685466890901</v>
      </c>
      <c r="J3538">
        <v>-6.5539485385790401</v>
      </c>
      <c r="K3538">
        <v>56.909190318170502</v>
      </c>
      <c r="L3538">
        <v>57.114147480470102</v>
      </c>
      <c r="M3538">
        <v>43.173512954285101</v>
      </c>
      <c r="N3538">
        <v>0.533306355508255</v>
      </c>
      <c r="O3538">
        <v>56.363636363636303</v>
      </c>
      <c r="P3538">
        <v>43.528183716075098</v>
      </c>
      <c r="Q3538">
        <v>0.118527204066282</v>
      </c>
    </row>
    <row r="3539" spans="1:17" hidden="1" x14ac:dyDescent="0.3">
      <c r="A3539" t="s">
        <v>7241</v>
      </c>
      <c r="B3539" t="s">
        <v>7242</v>
      </c>
      <c r="C3539" t="str">
        <f>IFERROR(VLOOKUP(Table1[[#This Row],[Ticker]],[1]!Table1[[Symbol]:[Industry]],2,FALSE),"-")</f>
        <v>-</v>
      </c>
      <c r="D3539" t="s">
        <v>452</v>
      </c>
      <c r="E3539">
        <v>38.230414199999998</v>
      </c>
      <c r="F3539">
        <v>2.4900000000000002</v>
      </c>
      <c r="G3539">
        <v>29.0675814749026</v>
      </c>
      <c r="H3539">
        <v>-4.5119092151161304</v>
      </c>
      <c r="I3539">
        <v>-22.879665380442901</v>
      </c>
      <c r="J3539">
        <v>2.3218122920689899</v>
      </c>
      <c r="K3539">
        <v>2.4892502115451198</v>
      </c>
      <c r="L3539">
        <v>2.38569060282699</v>
      </c>
      <c r="M3539">
        <v>45.299046522839099</v>
      </c>
      <c r="N3539">
        <v>1.4449778113182701</v>
      </c>
      <c r="O3539">
        <v>46.586345381526002</v>
      </c>
      <c r="P3539">
        <v>55.625</v>
      </c>
      <c r="Q3539">
        <v>1.2500201465186E-2</v>
      </c>
    </row>
    <row r="3540" spans="1:17" hidden="1" x14ac:dyDescent="0.3">
      <c r="A3540" t="s">
        <v>7243</v>
      </c>
      <c r="B3540" t="s">
        <v>7244</v>
      </c>
      <c r="C3540" t="str">
        <f>IFERROR(VLOOKUP(Table1[[#This Row],[Ticker]],[1]!Table1[[Symbol]:[Industry]],2,FALSE),"-")</f>
        <v>-</v>
      </c>
      <c r="E3540">
        <v>38.192668208000001</v>
      </c>
      <c r="F3540">
        <v>25.46</v>
      </c>
      <c r="G3540">
        <v>-33.637710495900201</v>
      </c>
      <c r="H3540">
        <v>2.1950771289930899</v>
      </c>
      <c r="I3540">
        <v>4.9555334764277497</v>
      </c>
      <c r="J3540">
        <v>-1.20644516475988</v>
      </c>
      <c r="K3540">
        <v>23.468514929263801</v>
      </c>
      <c r="L3540">
        <v>21.642294337357001</v>
      </c>
      <c r="M3540">
        <v>53.8958286767364</v>
      </c>
      <c r="N3540">
        <v>2.2292134831460602</v>
      </c>
      <c r="O3540">
        <v>10.958366064414699</v>
      </c>
      <c r="P3540">
        <v>69.733333333333306</v>
      </c>
    </row>
    <row r="3541" spans="1:17" hidden="1" x14ac:dyDescent="0.3">
      <c r="A3541" t="s">
        <v>7245</v>
      </c>
      <c r="B3541" t="s">
        <v>7246</v>
      </c>
      <c r="C3541" t="str">
        <f>IFERROR(VLOOKUP(Table1[[#This Row],[Ticker]],[1]!Table1[[Symbol]:[Industry]],2,FALSE),"-")</f>
        <v>-</v>
      </c>
      <c r="E3541">
        <v>38.178848674999998</v>
      </c>
      <c r="F3541">
        <v>11.34</v>
      </c>
      <c r="G3541">
        <v>16.986885272370898</v>
      </c>
      <c r="H3541">
        <v>-25.262489016929301</v>
      </c>
      <c r="I3541">
        <v>18.615549930561802</v>
      </c>
      <c r="J3541">
        <v>-8.3335241668388793</v>
      </c>
      <c r="K3541">
        <v>10.942687894671201</v>
      </c>
      <c r="L3541">
        <v>10.0942416751856</v>
      </c>
      <c r="M3541">
        <v>64.685278890049105</v>
      </c>
      <c r="N3541">
        <v>1.77415542840039</v>
      </c>
      <c r="O3541">
        <v>28.747795414462001</v>
      </c>
    </row>
    <row r="3542" spans="1:17" hidden="1" x14ac:dyDescent="0.3">
      <c r="A3542" t="s">
        <v>7247</v>
      </c>
      <c r="B3542" t="s">
        <v>7248</v>
      </c>
      <c r="C3542" t="str">
        <f>IFERROR(VLOOKUP(Table1[[#This Row],[Ticker]],[1]!Table1[[Symbol]:[Industry]],2,FALSE),"-")</f>
        <v>-</v>
      </c>
      <c r="D3542" t="s">
        <v>169</v>
      </c>
      <c r="E3542">
        <v>38.116210000000002</v>
      </c>
      <c r="F3542">
        <v>60.5</v>
      </c>
      <c r="G3542">
        <v>42.910368589748501</v>
      </c>
      <c r="H3542">
        <v>-1.4967088986783299</v>
      </c>
      <c r="I3542">
        <v>-2.0384638253120202</v>
      </c>
      <c r="J3542">
        <v>-6.4066021506311497</v>
      </c>
      <c r="K3542">
        <v>59.363240689780199</v>
      </c>
      <c r="L3542">
        <v>54.320854848230802</v>
      </c>
      <c r="M3542">
        <v>50.208813132294502</v>
      </c>
      <c r="N3542">
        <v>1.8627096738837501</v>
      </c>
      <c r="O3542">
        <v>18.842975206611499</v>
      </c>
      <c r="P3542">
        <v>95.098355369235705</v>
      </c>
      <c r="Q3542">
        <v>2.6328468711988001E-2</v>
      </c>
    </row>
    <row r="3543" spans="1:17" hidden="1" x14ac:dyDescent="0.3">
      <c r="A3543" t="s">
        <v>7249</v>
      </c>
      <c r="B3543" t="s">
        <v>7250</v>
      </c>
      <c r="C3543" t="str">
        <f>IFERROR(VLOOKUP(Table1[[#This Row],[Ticker]],[1]!Table1[[Symbol]:[Industry]],2,FALSE),"-")</f>
        <v>-</v>
      </c>
      <c r="E3543">
        <v>38.039821119999999</v>
      </c>
      <c r="F3543">
        <v>55.72</v>
      </c>
      <c r="G3543">
        <v>95.169600973509802</v>
      </c>
      <c r="H3543">
        <v>50.0496987834333</v>
      </c>
      <c r="I3543">
        <v>32.003636824520498</v>
      </c>
      <c r="J3543">
        <v>20.019516373701599</v>
      </c>
      <c r="K3543">
        <v>41.2723778342922</v>
      </c>
      <c r="L3543">
        <v>34.464661652103104</v>
      </c>
      <c r="M3543">
        <v>76.956620619148296</v>
      </c>
      <c r="N3543">
        <v>1.0766401018773299</v>
      </c>
      <c r="O3543">
        <v>10.5168700646087</v>
      </c>
      <c r="P3543">
        <v>152.01266395296199</v>
      </c>
      <c r="Q3543">
        <v>3.7159891744354002E-2</v>
      </c>
    </row>
    <row r="3544" spans="1:17" hidden="1" x14ac:dyDescent="0.3">
      <c r="A3544" t="s">
        <v>7251</v>
      </c>
      <c r="B3544" t="s">
        <v>7252</v>
      </c>
      <c r="C3544" t="str">
        <f>IFERROR(VLOOKUP(Table1[[#This Row],[Ticker]],[1]!Table1[[Symbol]:[Industry]],2,FALSE),"-")</f>
        <v>-</v>
      </c>
      <c r="E3544">
        <v>37.965876000000002</v>
      </c>
      <c r="F3544">
        <v>15.2</v>
      </c>
      <c r="G3544">
        <v>29.020882396089899</v>
      </c>
      <c r="H3544">
        <v>18.1728569990618</v>
      </c>
      <c r="I3544">
        <v>12.6298440438858</v>
      </c>
      <c r="J3544">
        <v>-4.9812828590349199</v>
      </c>
      <c r="K3544">
        <v>13.848356933358501</v>
      </c>
      <c r="L3544">
        <v>12.627596275051699</v>
      </c>
      <c r="M3544">
        <v>47.9448951801322</v>
      </c>
      <c r="N3544">
        <v>4.5576923076923004</v>
      </c>
      <c r="O3544">
        <v>40</v>
      </c>
      <c r="P3544">
        <v>68.5144124168514</v>
      </c>
      <c r="Q3544">
        <v>9.6044945385799999E-3</v>
      </c>
    </row>
    <row r="3545" spans="1:17" hidden="1" x14ac:dyDescent="0.3">
      <c r="A3545" t="s">
        <v>7253</v>
      </c>
      <c r="B3545" t="s">
        <v>7254</v>
      </c>
      <c r="C3545" t="str">
        <f>IFERROR(VLOOKUP(Table1[[#This Row],[Ticker]],[1]!Table1[[Symbol]:[Industry]],2,FALSE),"-")</f>
        <v>-</v>
      </c>
      <c r="D3545" t="s">
        <v>542</v>
      </c>
      <c r="E3545">
        <v>37.838543274000003</v>
      </c>
      <c r="F3545">
        <v>63.39</v>
      </c>
      <c r="G3545">
        <v>44.766905799226897</v>
      </c>
      <c r="H3545">
        <v>-25.052214226009301</v>
      </c>
      <c r="I3545">
        <v>16.278859674709899</v>
      </c>
      <c r="J3545">
        <v>-11.757024722188699</v>
      </c>
      <c r="K3545">
        <v>71.147783354542995</v>
      </c>
      <c r="L3545">
        <v>62.671101255422897</v>
      </c>
      <c r="M3545">
        <v>22.855674251839101</v>
      </c>
      <c r="N3545">
        <v>0.202886761307362</v>
      </c>
      <c r="O3545">
        <v>54.535415680706699</v>
      </c>
      <c r="P3545">
        <v>92.032717358376203</v>
      </c>
      <c r="Q3545">
        <v>-3.3069347356709999E-3</v>
      </c>
    </row>
    <row r="3546" spans="1:17" hidden="1" x14ac:dyDescent="0.3">
      <c r="A3546" t="s">
        <v>7255</v>
      </c>
      <c r="B3546" t="s">
        <v>7256</v>
      </c>
      <c r="C3546" t="str">
        <f>IFERROR(VLOOKUP(Table1[[#This Row],[Ticker]],[1]!Table1[[Symbol]:[Industry]],2,FALSE),"-")</f>
        <v>-</v>
      </c>
      <c r="D3546" t="s">
        <v>140</v>
      </c>
      <c r="E3546">
        <v>37.806658317</v>
      </c>
      <c r="F3546">
        <v>6.57</v>
      </c>
      <c r="G3546">
        <v>8.9064990006758293</v>
      </c>
      <c r="H3546">
        <v>-5.9646721384672903</v>
      </c>
      <c r="I3546">
        <v>-2.5431684002876098</v>
      </c>
      <c r="J3546">
        <v>-10.583130891375401</v>
      </c>
      <c r="K3546">
        <v>6.7182062805259202</v>
      </c>
      <c r="L3546">
        <v>6.4927921123038503</v>
      </c>
      <c r="M3546">
        <v>35.909428084482599</v>
      </c>
      <c r="N3546">
        <v>1.55083089831228</v>
      </c>
      <c r="O3546">
        <v>63.622526636225203</v>
      </c>
      <c r="P3546">
        <v>51.034482758620697</v>
      </c>
      <c r="Q3546">
        <v>-8.1325498943817007E-2</v>
      </c>
    </row>
    <row r="3547" spans="1:17" hidden="1" x14ac:dyDescent="0.3">
      <c r="A3547" t="s">
        <v>7257</v>
      </c>
      <c r="B3547" t="s">
        <v>7258</v>
      </c>
      <c r="C3547" t="str">
        <f>IFERROR(VLOOKUP(Table1[[#This Row],[Ticker]],[1]!Table1[[Symbol]:[Industry]],2,FALSE),"-")</f>
        <v>-</v>
      </c>
      <c r="E3547">
        <v>37.768147999999997</v>
      </c>
      <c r="F3547">
        <v>11.98</v>
      </c>
      <c r="G3547">
        <v>-48.664050514694203</v>
      </c>
      <c r="H3547">
        <v>-25.366828189213301</v>
      </c>
      <c r="I3547">
        <v>-43.803272234516498</v>
      </c>
      <c r="J3547">
        <v>-13.458306206943501</v>
      </c>
      <c r="K3547">
        <v>13.175759694317099</v>
      </c>
      <c r="L3547">
        <v>15.2833843235536</v>
      </c>
      <c r="M3547">
        <v>46.894109586158699</v>
      </c>
      <c r="N3547">
        <v>1.7233203995744899</v>
      </c>
      <c r="O3547">
        <v>109.098497495826</v>
      </c>
      <c r="P3547">
        <v>8.9090909090909101</v>
      </c>
      <c r="Q3547">
        <v>9.3021327747037003E-2</v>
      </c>
    </row>
    <row r="3548" spans="1:17" hidden="1" x14ac:dyDescent="0.3">
      <c r="A3548" t="s">
        <v>7259</v>
      </c>
      <c r="B3548" t="s">
        <v>7260</v>
      </c>
      <c r="C3548" t="str">
        <f>IFERROR(VLOOKUP(Table1[[#This Row],[Ticker]],[1]!Table1[[Symbol]:[Industry]],2,FALSE),"-")</f>
        <v>-</v>
      </c>
      <c r="E3548">
        <v>37.706356800000002</v>
      </c>
      <c r="F3548">
        <v>36</v>
      </c>
      <c r="G3548">
        <v>-12.5973045649834</v>
      </c>
      <c r="H3548">
        <v>3.42926725547207</v>
      </c>
      <c r="I3548">
        <v>-11.2381854429754</v>
      </c>
      <c r="J3548">
        <v>-7.14361840444659</v>
      </c>
      <c r="K3548">
        <v>38.688777064442597</v>
      </c>
      <c r="L3548">
        <v>37.451709028220897</v>
      </c>
      <c r="M3548">
        <v>23.241948572846301</v>
      </c>
      <c r="N3548">
        <v>0.63903459612941704</v>
      </c>
      <c r="O3548">
        <v>53.6111111111111</v>
      </c>
      <c r="P3548">
        <v>32.988548208348703</v>
      </c>
    </row>
    <row r="3549" spans="1:17" hidden="1" x14ac:dyDescent="0.3">
      <c r="A3549" t="s">
        <v>7261</v>
      </c>
      <c r="B3549" t="s">
        <v>7262</v>
      </c>
      <c r="C3549" t="str">
        <f>IFERROR(VLOOKUP(Table1[[#This Row],[Ticker]],[1]!Table1[[Symbol]:[Industry]],2,FALSE),"-")</f>
        <v>-</v>
      </c>
      <c r="D3549" t="s">
        <v>542</v>
      </c>
      <c r="E3549">
        <v>37.65</v>
      </c>
      <c r="F3549">
        <v>125.5</v>
      </c>
      <c r="G3549">
        <v>64.375184548080696</v>
      </c>
      <c r="H3549">
        <v>1.0099124167624201</v>
      </c>
      <c r="I3549">
        <v>40.956732844033901</v>
      </c>
      <c r="J3549">
        <v>-8.8370798362108598</v>
      </c>
      <c r="K3549">
        <v>125.842323757591</v>
      </c>
      <c r="L3549">
        <v>103.915132686981</v>
      </c>
      <c r="M3549">
        <v>28.820896302420199</v>
      </c>
      <c r="N3549">
        <v>0.50249762186492197</v>
      </c>
      <c r="O3549">
        <v>15.418326693227</v>
      </c>
      <c r="P3549">
        <v>114.89726027397199</v>
      </c>
      <c r="Q3549">
        <v>7.0498795933896005E-2</v>
      </c>
    </row>
    <row r="3550" spans="1:17" hidden="1" x14ac:dyDescent="0.3">
      <c r="A3550" t="s">
        <v>7263</v>
      </c>
      <c r="B3550" t="s">
        <v>7264</v>
      </c>
      <c r="C3550" t="str">
        <f>IFERROR(VLOOKUP(Table1[[#This Row],[Ticker]],[1]!Table1[[Symbol]:[Industry]],2,FALSE),"-")</f>
        <v>-</v>
      </c>
      <c r="D3550" t="s">
        <v>480</v>
      </c>
      <c r="E3550">
        <v>37.577752793999998</v>
      </c>
      <c r="F3550">
        <v>5.58</v>
      </c>
      <c r="G3550">
        <v>-64.899959961561393</v>
      </c>
      <c r="H3550">
        <v>-33.279066077861202</v>
      </c>
      <c r="I3550">
        <v>-40.498086433074498</v>
      </c>
      <c r="J3550">
        <v>-17.026824636699502</v>
      </c>
      <c r="K3550">
        <v>7.3269043579060504</v>
      </c>
      <c r="L3550">
        <v>9.8721609035976101</v>
      </c>
      <c r="M3550">
        <v>20.200222468110098</v>
      </c>
      <c r="N3550">
        <v>3.4674707332816901</v>
      </c>
      <c r="O3550">
        <v>97.132616487455195</v>
      </c>
      <c r="P3550">
        <v>2.5735294117646901</v>
      </c>
      <c r="Q3550">
        <v>-0.24093059932212599</v>
      </c>
    </row>
    <row r="3551" spans="1:17" hidden="1" x14ac:dyDescent="0.3">
      <c r="A3551" t="s">
        <v>7265</v>
      </c>
      <c r="B3551" t="s">
        <v>7266</v>
      </c>
      <c r="C3551" t="str">
        <f>IFERROR(VLOOKUP(Table1[[#This Row],[Ticker]],[1]!Table1[[Symbol]:[Industry]],2,FALSE),"-")</f>
        <v>-</v>
      </c>
      <c r="E3551">
        <v>37.565538750000002</v>
      </c>
      <c r="F3551">
        <v>113.3</v>
      </c>
      <c r="G3551">
        <v>68.7874090611095</v>
      </c>
      <c r="H3551">
        <v>-9.8935838975677406</v>
      </c>
      <c r="I3551">
        <v>-21.2527207901556</v>
      </c>
      <c r="J3551">
        <v>-2.1679836262983398</v>
      </c>
      <c r="K3551">
        <v>123.560406109539</v>
      </c>
      <c r="L3551">
        <v>115.269520970505</v>
      </c>
      <c r="M3551">
        <v>10.319124748061601</v>
      </c>
      <c r="N3551">
        <v>0</v>
      </c>
      <c r="O3551">
        <v>76.081200353045006</v>
      </c>
      <c r="P3551">
        <v>151.21951219512101</v>
      </c>
    </row>
    <row r="3552" spans="1:17" hidden="1" x14ac:dyDescent="0.3">
      <c r="A3552" t="s">
        <v>7267</v>
      </c>
      <c r="B3552" t="s">
        <v>7268</v>
      </c>
      <c r="C3552" t="str">
        <f>IFERROR(VLOOKUP(Table1[[#This Row],[Ticker]],[1]!Table1[[Symbol]:[Industry]],2,FALSE),"-")</f>
        <v>-</v>
      </c>
      <c r="D3552" t="s">
        <v>129</v>
      </c>
      <c r="E3552">
        <v>37.554031999999999</v>
      </c>
      <c r="F3552">
        <v>47.15</v>
      </c>
      <c r="G3552">
        <v>21.480258084007701</v>
      </c>
      <c r="H3552">
        <v>9.3918766429024902</v>
      </c>
      <c r="I3552">
        <v>40.631913566925398</v>
      </c>
      <c r="J3552">
        <v>-2.3971502929650002</v>
      </c>
      <c r="K3552">
        <v>45.306861432700103</v>
      </c>
      <c r="L3552">
        <v>40.558543429616201</v>
      </c>
      <c r="M3552">
        <v>46.966401503274398</v>
      </c>
      <c r="N3552">
        <v>0.29858284756102499</v>
      </c>
      <c r="O3552">
        <v>30.222693531283099</v>
      </c>
      <c r="P3552">
        <v>78.801668562760696</v>
      </c>
      <c r="Q3552">
        <v>9.3394031982507994E-2</v>
      </c>
    </row>
    <row r="3553" spans="1:17" hidden="1" x14ac:dyDescent="0.3">
      <c r="A3553" t="s">
        <v>7269</v>
      </c>
      <c r="B3553" t="s">
        <v>7270</v>
      </c>
      <c r="C3553" t="str">
        <f>IFERROR(VLOOKUP(Table1[[#This Row],[Ticker]],[1]!Table1[[Symbol]:[Industry]],2,FALSE),"-")</f>
        <v>-</v>
      </c>
      <c r="D3553" t="s">
        <v>705</v>
      </c>
      <c r="E3553">
        <v>37.354653050000003</v>
      </c>
      <c r="F3553">
        <v>259.29000000000002</v>
      </c>
      <c r="G3553">
        <v>1.5566187297077101</v>
      </c>
      <c r="H3553">
        <v>7.6046987082634097E-3</v>
      </c>
      <c r="I3553">
        <v>0.86826239915177394</v>
      </c>
      <c r="J3553">
        <v>-0.98665102073868305</v>
      </c>
      <c r="K3553">
        <v>247.87515597005</v>
      </c>
      <c r="L3553">
        <v>232.40022500412499</v>
      </c>
      <c r="M3553">
        <v>62.782489239617902</v>
      </c>
      <c r="N3553">
        <v>0.44880787529335903</v>
      </c>
      <c r="O3553">
        <v>6.0588530217131398</v>
      </c>
      <c r="P3553">
        <v>31.020717534108101</v>
      </c>
      <c r="Q3553">
        <v>1.5022786694405E-2</v>
      </c>
    </row>
    <row r="3554" spans="1:17" hidden="1" x14ac:dyDescent="0.3">
      <c r="A3554" t="s">
        <v>7271</v>
      </c>
      <c r="B3554" t="s">
        <v>6513</v>
      </c>
      <c r="C3554" t="str">
        <f>IFERROR(VLOOKUP(Table1[[#This Row],[Ticker]],[1]!Table1[[Symbol]:[Industry]],2,FALSE),"-")</f>
        <v>-</v>
      </c>
      <c r="D3554" t="s">
        <v>21</v>
      </c>
      <c r="E3554">
        <v>37.162063920000001</v>
      </c>
      <c r="F3554">
        <v>40.799999999999997</v>
      </c>
      <c r="G3554">
        <v>-80.298915123736805</v>
      </c>
      <c r="H3554">
        <v>-6.57073274452791</v>
      </c>
      <c r="I3554">
        <v>-61.964062764435397</v>
      </c>
      <c r="J3554">
        <v>-9.9804836262983407</v>
      </c>
      <c r="K3554">
        <v>45.485356158932703</v>
      </c>
      <c r="L3554">
        <v>64.743823003293002</v>
      </c>
      <c r="M3554">
        <v>35.725994204785401</v>
      </c>
      <c r="N3554">
        <v>0.52380952380952295</v>
      </c>
      <c r="O3554">
        <v>229.65686274509801</v>
      </c>
      <c r="P3554">
        <v>9.9730458221024101</v>
      </c>
      <c r="Q3554">
        <v>2.476059576708E-2</v>
      </c>
    </row>
    <row r="3555" spans="1:17" hidden="1" x14ac:dyDescent="0.3">
      <c r="A3555" t="s">
        <v>7272</v>
      </c>
      <c r="B3555" t="s">
        <v>7273</v>
      </c>
      <c r="C3555" t="str">
        <f>IFERROR(VLOOKUP(Table1[[#This Row],[Ticker]],[1]!Table1[[Symbol]:[Industry]],2,FALSE),"-")</f>
        <v>-</v>
      </c>
      <c r="D3555" t="s">
        <v>983</v>
      </c>
      <c r="E3555">
        <v>37.002499999999998</v>
      </c>
      <c r="F3555">
        <v>77.900000000000006</v>
      </c>
      <c r="G3555">
        <v>25.146573685223899</v>
      </c>
      <c r="H3555">
        <v>13.9007750719118</v>
      </c>
      <c r="I3555">
        <v>22.347658247776501</v>
      </c>
      <c r="J3555">
        <v>-6.4113685793528497</v>
      </c>
      <c r="K3555">
        <v>72.868722228130494</v>
      </c>
      <c r="L3555">
        <v>64.877323834260693</v>
      </c>
      <c r="M3555">
        <v>47.031499925325498</v>
      </c>
      <c r="N3555">
        <v>1.86449704765445</v>
      </c>
      <c r="O3555">
        <v>22.272143774069299</v>
      </c>
      <c r="P3555">
        <v>69.347826086956502</v>
      </c>
      <c r="Q3555">
        <v>0.105325614429558</v>
      </c>
    </row>
    <row r="3556" spans="1:17" hidden="1" x14ac:dyDescent="0.3">
      <c r="A3556" t="s">
        <v>7274</v>
      </c>
      <c r="B3556" t="s">
        <v>7275</v>
      </c>
      <c r="C3556" t="str">
        <f>IFERROR(VLOOKUP(Table1[[#This Row],[Ticker]],[1]!Table1[[Symbol]:[Industry]],2,FALSE),"-")</f>
        <v>-</v>
      </c>
      <c r="D3556" t="s">
        <v>613</v>
      </c>
      <c r="E3556">
        <v>36.96587925</v>
      </c>
      <c r="F3556">
        <v>36.03</v>
      </c>
      <c r="G3556">
        <v>20.3239512262275</v>
      </c>
      <c r="H3556">
        <v>1.2148652637072599</v>
      </c>
      <c r="I3556">
        <v>12.5954185106691</v>
      </c>
      <c r="J3556">
        <v>3.3447270278004799</v>
      </c>
      <c r="K3556">
        <v>35.875996764786201</v>
      </c>
      <c r="L3556">
        <v>33.811553918603103</v>
      </c>
      <c r="M3556">
        <v>51.368201990233203</v>
      </c>
      <c r="N3556">
        <v>1.23522153867422</v>
      </c>
      <c r="O3556">
        <v>21.565362198168099</v>
      </c>
      <c r="P3556">
        <v>63.0316742081447</v>
      </c>
      <c r="Q3556">
        <v>3.3548631351167001E-2</v>
      </c>
    </row>
    <row r="3557" spans="1:17" hidden="1" x14ac:dyDescent="0.3">
      <c r="A3557" t="s">
        <v>7276</v>
      </c>
      <c r="B3557" t="s">
        <v>7277</v>
      </c>
      <c r="C3557" t="str">
        <f>IFERROR(VLOOKUP(Table1[[#This Row],[Ticker]],[1]!Table1[[Symbol]:[Industry]],2,FALSE),"-")</f>
        <v>-</v>
      </c>
      <c r="D3557" t="s">
        <v>278</v>
      </c>
      <c r="E3557">
        <v>36.955668134</v>
      </c>
      <c r="F3557">
        <v>49.42</v>
      </c>
      <c r="G3557">
        <v>6.2563412169074502</v>
      </c>
      <c r="H3557">
        <v>-13.815868692481001</v>
      </c>
      <c r="I3557">
        <v>-5.1662237922069698</v>
      </c>
      <c r="J3557">
        <v>-1.2087999528289499</v>
      </c>
      <c r="K3557">
        <v>51.209172365011497</v>
      </c>
      <c r="L3557">
        <v>49.725910256775897</v>
      </c>
      <c r="M3557">
        <v>55.6845165299505</v>
      </c>
      <c r="N3557">
        <v>0.54413279497016598</v>
      </c>
      <c r="O3557">
        <v>35.511938486442702</v>
      </c>
      <c r="P3557">
        <v>41.604584527220602</v>
      </c>
      <c r="Q3557">
        <v>2.3999168197019E-2</v>
      </c>
    </row>
    <row r="3558" spans="1:17" hidden="1" x14ac:dyDescent="0.3">
      <c r="A3558" t="s">
        <v>7278</v>
      </c>
      <c r="B3558" t="s">
        <v>7279</v>
      </c>
      <c r="C3558" t="str">
        <f>IFERROR(VLOOKUP(Table1[[#This Row],[Ticker]],[1]!Table1[[Symbol]:[Industry]],2,FALSE),"-")</f>
        <v>-</v>
      </c>
      <c r="D3558" t="s">
        <v>613</v>
      </c>
      <c r="E3558">
        <v>36.940574691000002</v>
      </c>
      <c r="F3558">
        <v>14.01</v>
      </c>
      <c r="G3558">
        <v>-40.342033909712697</v>
      </c>
      <c r="H3558">
        <v>-18.099813419949999</v>
      </c>
      <c r="I3558">
        <v>-20.267354255810499</v>
      </c>
      <c r="J3558">
        <v>-3.02512648344119</v>
      </c>
      <c r="K3558">
        <v>14.878794740917201</v>
      </c>
      <c r="L3558">
        <v>16.408833163404299</v>
      </c>
      <c r="M3558">
        <v>50.541039792034802</v>
      </c>
      <c r="N3558">
        <v>0.86890101926378205</v>
      </c>
      <c r="O3558">
        <v>57.030692362598103</v>
      </c>
      <c r="P3558">
        <v>20.257510729613699</v>
      </c>
      <c r="Q3558">
        <v>-2.0478848273103999E-2</v>
      </c>
    </row>
    <row r="3559" spans="1:17" hidden="1" x14ac:dyDescent="0.3">
      <c r="A3559" t="s">
        <v>7280</v>
      </c>
      <c r="B3559" t="s">
        <v>7281</v>
      </c>
      <c r="C3559" t="str">
        <f>IFERROR(VLOOKUP(Table1[[#This Row],[Ticker]],[1]!Table1[[Symbol]:[Industry]],2,FALSE),"-")</f>
        <v>-</v>
      </c>
      <c r="D3559" t="s">
        <v>101</v>
      </c>
      <c r="E3559">
        <v>36.813744</v>
      </c>
      <c r="F3559">
        <v>36.6</v>
      </c>
      <c r="G3559">
        <v>-54.792712642744398</v>
      </c>
      <c r="H3559">
        <v>-0.615995709527002</v>
      </c>
      <c r="I3559">
        <v>-20.9797937501476</v>
      </c>
      <c r="J3559">
        <v>-12.897395391004199</v>
      </c>
      <c r="K3559">
        <v>36.3728313181389</v>
      </c>
      <c r="L3559">
        <v>39.486439064300797</v>
      </c>
      <c r="M3559">
        <v>49.962685528273298</v>
      </c>
      <c r="N3559">
        <v>0.61731606156961105</v>
      </c>
      <c r="O3559">
        <v>53.907103825136502</v>
      </c>
      <c r="P3559">
        <v>34.4599559147685</v>
      </c>
      <c r="Q3559">
        <v>3.5410138133809999E-2</v>
      </c>
    </row>
    <row r="3560" spans="1:17" hidden="1" x14ac:dyDescent="0.3">
      <c r="A3560" t="s">
        <v>7282</v>
      </c>
      <c r="B3560" t="s">
        <v>7283</v>
      </c>
      <c r="C3560" t="str">
        <f>IFERROR(VLOOKUP(Table1[[#This Row],[Ticker]],[1]!Table1[[Symbol]:[Industry]],2,FALSE),"-")</f>
        <v>-</v>
      </c>
      <c r="D3560" t="s">
        <v>705</v>
      </c>
      <c r="E3560">
        <v>36.765885388999997</v>
      </c>
      <c r="F3560">
        <v>256.58</v>
      </c>
      <c r="G3560">
        <v>44.907430445766003</v>
      </c>
      <c r="H3560">
        <v>0.59809931706555197</v>
      </c>
      <c r="I3560">
        <v>27.291447204019999</v>
      </c>
      <c r="J3560">
        <v>-2.6736431229726501</v>
      </c>
      <c r="K3560">
        <v>241.89255500164401</v>
      </c>
      <c r="L3560">
        <v>206.17854051677199</v>
      </c>
      <c r="M3560">
        <v>30.790198502182001</v>
      </c>
      <c r="N3560">
        <v>1.0029230422254201</v>
      </c>
      <c r="O3560">
        <v>3.07896172733652</v>
      </c>
      <c r="P3560">
        <v>72.189785920407999</v>
      </c>
    </row>
    <row r="3561" spans="1:17" hidden="1" x14ac:dyDescent="0.3">
      <c r="A3561" t="s">
        <v>7284</v>
      </c>
      <c r="B3561" t="s">
        <v>7285</v>
      </c>
      <c r="C3561" t="str">
        <f>IFERROR(VLOOKUP(Table1[[#This Row],[Ticker]],[1]!Table1[[Symbol]:[Industry]],2,FALSE),"-")</f>
        <v>-</v>
      </c>
      <c r="D3561" t="s">
        <v>286</v>
      </c>
      <c r="E3561">
        <v>36.645899999999997</v>
      </c>
      <c r="F3561">
        <v>10.81</v>
      </c>
      <c r="G3561">
        <v>-69.990176243569294</v>
      </c>
      <c r="H3561">
        <v>-0.66105739897983695</v>
      </c>
      <c r="I3561">
        <v>-42.431273384141001</v>
      </c>
      <c r="J3561">
        <v>-3.8952563535710598</v>
      </c>
      <c r="K3561">
        <v>11.3909676698981</v>
      </c>
      <c r="L3561">
        <v>14.211387145053401</v>
      </c>
      <c r="M3561">
        <v>48.9277826613014</v>
      </c>
      <c r="N3561">
        <v>0.65784736533001498</v>
      </c>
      <c r="O3561">
        <v>116.281221091581</v>
      </c>
      <c r="P3561">
        <v>13.5504201680672</v>
      </c>
      <c r="Q3561">
        <v>3.2262321740395998E-2</v>
      </c>
    </row>
    <row r="3562" spans="1:17" hidden="1" x14ac:dyDescent="0.3">
      <c r="A3562" t="s">
        <v>7286</v>
      </c>
      <c r="B3562" t="s">
        <v>7287</v>
      </c>
      <c r="C3562" t="str">
        <f>IFERROR(VLOOKUP(Table1[[#This Row],[Ticker]],[1]!Table1[[Symbol]:[Industry]],2,FALSE),"-")</f>
        <v>-</v>
      </c>
      <c r="E3562">
        <v>36.636209999999998</v>
      </c>
      <c r="F3562">
        <v>117</v>
      </c>
      <c r="G3562">
        <v>6.3971269294480697</v>
      </c>
      <c r="H3562">
        <v>-20.5622985677768</v>
      </c>
      <c r="I3562">
        <v>20.026938619814899</v>
      </c>
      <c r="J3562">
        <v>-7.1659183640100297</v>
      </c>
      <c r="K3562">
        <v>130.86389853095599</v>
      </c>
      <c r="L3562">
        <v>118.639807038342</v>
      </c>
      <c r="M3562">
        <v>35.185610067612203</v>
      </c>
      <c r="N3562">
        <v>1.32911057395416</v>
      </c>
      <c r="O3562">
        <v>44.358974358974301</v>
      </c>
      <c r="P3562">
        <v>71.806167400880994</v>
      </c>
      <c r="Q3562">
        <v>8.3889694556271002E-2</v>
      </c>
    </row>
    <row r="3563" spans="1:17" hidden="1" x14ac:dyDescent="0.3">
      <c r="A3563" t="s">
        <v>7288</v>
      </c>
      <c r="B3563" t="s">
        <v>7289</v>
      </c>
      <c r="C3563" t="str">
        <f>IFERROR(VLOOKUP(Table1[[#This Row],[Ticker]],[1]!Table1[[Symbol]:[Industry]],2,FALSE),"-")</f>
        <v>-</v>
      </c>
      <c r="D3563" t="s">
        <v>662</v>
      </c>
      <c r="E3563">
        <v>36.627372999999999</v>
      </c>
      <c r="F3563">
        <v>14.8</v>
      </c>
      <c r="G3563">
        <v>-74.627593963693798</v>
      </c>
      <c r="H3563">
        <v>-7.5707327445279002</v>
      </c>
      <c r="I3563">
        <v>-18.890061741716401</v>
      </c>
      <c r="J3563">
        <v>-7.0539771116403598</v>
      </c>
      <c r="K3563">
        <v>15.272601904397201</v>
      </c>
      <c r="M3563">
        <v>47.753756481754301</v>
      </c>
      <c r="N3563">
        <v>0.84590163934426199</v>
      </c>
      <c r="O3563">
        <v>102.702702702702</v>
      </c>
      <c r="P3563">
        <v>11.698113207547101</v>
      </c>
    </row>
    <row r="3564" spans="1:17" hidden="1" x14ac:dyDescent="0.3">
      <c r="A3564" t="s">
        <v>7290</v>
      </c>
      <c r="B3564" t="s">
        <v>7291</v>
      </c>
      <c r="C3564" t="str">
        <f>IFERROR(VLOOKUP(Table1[[#This Row],[Ticker]],[1]!Table1[[Symbol]:[Industry]],2,FALSE),"-")</f>
        <v>-</v>
      </c>
      <c r="E3564">
        <v>36.615389305000001</v>
      </c>
      <c r="F3564">
        <v>47.65</v>
      </c>
      <c r="G3564">
        <v>-43.774235759287798</v>
      </c>
      <c r="H3564">
        <v>-8.3040660778612398</v>
      </c>
      <c r="I3564">
        <v>25.933679785845101</v>
      </c>
      <c r="J3564">
        <v>-6.3156319692235297</v>
      </c>
      <c r="K3564">
        <v>48.500582099800198</v>
      </c>
      <c r="L3564">
        <v>47.019933910224502</v>
      </c>
      <c r="M3564">
        <v>34.741870235258503</v>
      </c>
      <c r="N3564">
        <v>0.59664218628627896</v>
      </c>
      <c r="O3564">
        <v>56.138509968520403</v>
      </c>
      <c r="P3564">
        <v>70.727337871730498</v>
      </c>
      <c r="Q3564">
        <v>0.158378489570592</v>
      </c>
    </row>
    <row r="3565" spans="1:17" hidden="1" x14ac:dyDescent="0.3">
      <c r="A3565" t="s">
        <v>7292</v>
      </c>
      <c r="B3565" t="s">
        <v>7293</v>
      </c>
      <c r="C3565" t="str">
        <f>IFERROR(VLOOKUP(Table1[[#This Row],[Ticker]],[1]!Table1[[Symbol]:[Industry]],2,FALSE),"-")</f>
        <v>-</v>
      </c>
      <c r="D3565" t="s">
        <v>526</v>
      </c>
      <c r="E3565">
        <v>36.4574</v>
      </c>
      <c r="F3565">
        <v>70</v>
      </c>
      <c r="G3565">
        <v>-71.590791120307401</v>
      </c>
      <c r="H3565">
        <v>-10.3094714832666</v>
      </c>
      <c r="I3565">
        <v>-55.281459028284502</v>
      </c>
      <c r="J3565">
        <v>-10.1232761969755</v>
      </c>
      <c r="M3565">
        <v>43.850085915415498</v>
      </c>
      <c r="O3565">
        <v>90.999999999999901</v>
      </c>
      <c r="P3565">
        <v>22.2707423580786</v>
      </c>
    </row>
    <row r="3566" spans="1:17" hidden="1" x14ac:dyDescent="0.3">
      <c r="A3566" t="s">
        <v>7294</v>
      </c>
      <c r="B3566" t="s">
        <v>7295</v>
      </c>
      <c r="C3566" t="str">
        <f>IFERROR(VLOOKUP(Table1[[#This Row],[Ticker]],[1]!Table1[[Symbol]:[Industry]],2,FALSE),"-")</f>
        <v>-</v>
      </c>
      <c r="E3566">
        <v>36.435078028</v>
      </c>
      <c r="F3566">
        <v>0.86</v>
      </c>
      <c r="G3566">
        <v>-28.830145797824599</v>
      </c>
      <c r="H3566">
        <v>-4.9040660778612297</v>
      </c>
      <c r="I3566">
        <v>-19.721770643600799</v>
      </c>
      <c r="J3566">
        <v>-2.1679836262983398</v>
      </c>
      <c r="K3566">
        <v>0.881049871795336</v>
      </c>
      <c r="L3566">
        <v>0.94270914120848703</v>
      </c>
      <c r="M3566">
        <v>60.609741228760797</v>
      </c>
      <c r="N3566">
        <v>0.87790251994532598</v>
      </c>
      <c r="O3566">
        <v>56.976744186046503</v>
      </c>
      <c r="P3566">
        <v>8.86075949367088</v>
      </c>
      <c r="Q3566">
        <v>-4.9915314547299998E-3</v>
      </c>
    </row>
    <row r="3567" spans="1:17" hidden="1" x14ac:dyDescent="0.3">
      <c r="A3567" t="s">
        <v>7296</v>
      </c>
      <c r="B3567" t="s">
        <v>7297</v>
      </c>
      <c r="C3567" t="str">
        <f>IFERROR(VLOOKUP(Table1[[#This Row],[Ticker]],[1]!Table1[[Symbol]:[Industry]],2,FALSE),"-")</f>
        <v>-</v>
      </c>
      <c r="D3567" t="s">
        <v>998</v>
      </c>
      <c r="E3567">
        <v>36.399915999999997</v>
      </c>
      <c r="F3567">
        <v>63.77</v>
      </c>
      <c r="G3567">
        <v>-4.5095716351452202</v>
      </c>
      <c r="H3567">
        <v>-5.8273837617422899</v>
      </c>
      <c r="I3567">
        <v>-7.6414894901943704</v>
      </c>
      <c r="J3567">
        <v>-2.7646236011766501</v>
      </c>
      <c r="K3567">
        <v>63.503627574028101</v>
      </c>
      <c r="L3567">
        <v>61.629040261964398</v>
      </c>
      <c r="M3567">
        <v>50.9430531190728</v>
      </c>
      <c r="N3567">
        <v>1.28256452185801</v>
      </c>
      <c r="O3567">
        <v>21.499137525482201</v>
      </c>
      <c r="P3567">
        <v>27.260027938535199</v>
      </c>
      <c r="Q3567">
        <v>2.7238469120274E-2</v>
      </c>
    </row>
    <row r="3568" spans="1:17" hidden="1" x14ac:dyDescent="0.3">
      <c r="A3568" t="s">
        <v>7298</v>
      </c>
      <c r="B3568" t="s">
        <v>7299</v>
      </c>
      <c r="C3568" t="str">
        <f>IFERROR(VLOOKUP(Table1[[#This Row],[Ticker]],[1]!Table1[[Symbol]:[Industry]],2,FALSE),"-")</f>
        <v>-</v>
      </c>
      <c r="D3568" t="s">
        <v>1558</v>
      </c>
      <c r="E3568">
        <v>36.39264</v>
      </c>
      <c r="F3568">
        <v>36.32</v>
      </c>
      <c r="G3568">
        <v>48.057966090287202</v>
      </c>
      <c r="H3568">
        <v>-3.7838474986262698</v>
      </c>
      <c r="I3568">
        <v>7.4828698067958204</v>
      </c>
      <c r="J3568">
        <v>-8.4480545303246899</v>
      </c>
      <c r="K3568">
        <v>39.282686997792702</v>
      </c>
      <c r="L3568">
        <v>35.438477495089501</v>
      </c>
      <c r="M3568">
        <v>29.9768154409945</v>
      </c>
      <c r="N3568">
        <v>0.57255461949934205</v>
      </c>
      <c r="O3568">
        <v>59.636563876651898</v>
      </c>
      <c r="P3568">
        <v>97.391304347826093</v>
      </c>
      <c r="Q3568">
        <v>3.440855692796E-2</v>
      </c>
    </row>
    <row r="3569" spans="1:17" hidden="1" x14ac:dyDescent="0.3">
      <c r="A3569" t="s">
        <v>7300</v>
      </c>
      <c r="B3569" t="s">
        <v>7301</v>
      </c>
      <c r="C3569" t="str">
        <f>IFERROR(VLOOKUP(Table1[[#This Row],[Ticker]],[1]!Table1[[Symbol]:[Industry]],2,FALSE),"-")</f>
        <v>-</v>
      </c>
      <c r="D3569" t="s">
        <v>613</v>
      </c>
      <c r="E3569">
        <v>36.364662209999999</v>
      </c>
      <c r="F3569">
        <v>16.95</v>
      </c>
      <c r="G3569">
        <v>-84.076215517578504</v>
      </c>
      <c r="H3569">
        <v>-10.459621633416701</v>
      </c>
      <c r="I3569">
        <v>-49.927801735565602</v>
      </c>
      <c r="J3569">
        <v>-0.371576440669596</v>
      </c>
      <c r="K3569">
        <v>18.9417651519665</v>
      </c>
      <c r="M3569">
        <v>47.139845732041103</v>
      </c>
      <c r="N3569">
        <v>0.40441176470588203</v>
      </c>
      <c r="O3569">
        <v>147.78761061946901</v>
      </c>
      <c r="P3569">
        <v>9.3548387096774093</v>
      </c>
    </row>
    <row r="3570" spans="1:17" hidden="1" x14ac:dyDescent="0.3">
      <c r="A3570" t="s">
        <v>7302</v>
      </c>
      <c r="B3570" t="s">
        <v>7303</v>
      </c>
      <c r="C3570" t="str">
        <f>IFERROR(VLOOKUP(Table1[[#This Row],[Ticker]],[1]!Table1[[Symbol]:[Industry]],2,FALSE),"-")</f>
        <v>-</v>
      </c>
      <c r="E3570">
        <v>36.311999999999998</v>
      </c>
      <c r="F3570">
        <v>35.6</v>
      </c>
      <c r="G3570">
        <v>-43.766720850678702</v>
      </c>
      <c r="H3570">
        <v>-19.189780363575501</v>
      </c>
      <c r="I3570">
        <v>-18.989434805286699</v>
      </c>
      <c r="J3570">
        <v>1.42913867585992</v>
      </c>
      <c r="K3570">
        <v>37.807802147931</v>
      </c>
      <c r="L3570">
        <v>42.320738494908099</v>
      </c>
      <c r="M3570">
        <v>47.365863443765797</v>
      </c>
      <c r="N3570">
        <v>0.79081632653061196</v>
      </c>
      <c r="O3570">
        <v>62.640449438202197</v>
      </c>
      <c r="P3570">
        <v>20.0674536256323</v>
      </c>
    </row>
    <row r="3571" spans="1:17" hidden="1" x14ac:dyDescent="0.3">
      <c r="A3571" t="s">
        <v>7304</v>
      </c>
      <c r="B3571" t="s">
        <v>7305</v>
      </c>
      <c r="C3571" t="str">
        <f>IFERROR(VLOOKUP(Table1[[#This Row],[Ticker]],[1]!Table1[[Symbol]:[Industry]],2,FALSE),"-")</f>
        <v>-</v>
      </c>
      <c r="D3571" t="s">
        <v>98</v>
      </c>
      <c r="E3571">
        <v>36.277417999999997</v>
      </c>
      <c r="F3571">
        <v>27.91</v>
      </c>
      <c r="G3571">
        <v>275.02531528785198</v>
      </c>
      <c r="H3571">
        <v>106.595933922138</v>
      </c>
      <c r="I3571">
        <v>122.335246900258</v>
      </c>
      <c r="J3571">
        <v>72.987295876807195</v>
      </c>
      <c r="K3571">
        <v>15.2339155548097</v>
      </c>
      <c r="L3571">
        <v>12.7187193303463</v>
      </c>
      <c r="M3571">
        <v>95.576109581598004</v>
      </c>
      <c r="N3571">
        <v>2.29504950495049</v>
      </c>
      <c r="O3571">
        <v>0</v>
      </c>
      <c r="P3571">
        <v>500.21505376343998</v>
      </c>
      <c r="Q3571">
        <v>6.0329244435498003E-2</v>
      </c>
    </row>
    <row r="3572" spans="1:17" hidden="1" x14ac:dyDescent="0.3">
      <c r="A3572" t="s">
        <v>7306</v>
      </c>
      <c r="B3572" t="s">
        <v>7307</v>
      </c>
      <c r="C3572" t="str">
        <f>IFERROR(VLOOKUP(Table1[[#This Row],[Ticker]],[1]!Table1[[Symbol]:[Industry]],2,FALSE),"-")</f>
        <v>-</v>
      </c>
      <c r="D3572" t="s">
        <v>46</v>
      </c>
      <c r="E3572">
        <v>36.255719999999997</v>
      </c>
      <c r="F3572">
        <v>7.01</v>
      </c>
      <c r="G3572">
        <v>-24.963215626546599</v>
      </c>
      <c r="H3572">
        <v>-20.046923220718298</v>
      </c>
      <c r="I3572">
        <v>8.7671937027489193</v>
      </c>
      <c r="J3572">
        <v>-10.5013169596316</v>
      </c>
      <c r="K3572">
        <v>6.3170647541606204</v>
      </c>
      <c r="L3572">
        <v>6.3203003088530103</v>
      </c>
      <c r="M3572">
        <v>71.019906959264603</v>
      </c>
      <c r="N3572">
        <v>1.74783227034972</v>
      </c>
      <c r="O3572">
        <v>43.794579172610497</v>
      </c>
      <c r="P3572">
        <v>60.045662100456603</v>
      </c>
      <c r="Q3572">
        <v>5.5872666598680001E-3</v>
      </c>
    </row>
    <row r="3573" spans="1:17" hidden="1" x14ac:dyDescent="0.3">
      <c r="A3573" t="s">
        <v>7308</v>
      </c>
      <c r="B3573" t="s">
        <v>7309</v>
      </c>
      <c r="C3573" t="str">
        <f>IFERROR(VLOOKUP(Table1[[#This Row],[Ticker]],[1]!Table1[[Symbol]:[Industry]],2,FALSE),"-")</f>
        <v>-</v>
      </c>
      <c r="E3573">
        <v>36.2291332</v>
      </c>
      <c r="F3573">
        <v>26.06</v>
      </c>
      <c r="G3573">
        <v>46.944578811786698</v>
      </c>
      <c r="H3573">
        <v>-4.0480349494565599</v>
      </c>
      <c r="I3573">
        <v>14.3812775076237</v>
      </c>
      <c r="J3573">
        <v>-4.2827872516759804</v>
      </c>
      <c r="K3573">
        <v>25.816829717893</v>
      </c>
      <c r="L3573">
        <v>22.820719138142799</v>
      </c>
      <c r="M3573">
        <v>49.6643145001132</v>
      </c>
      <c r="N3573">
        <v>0.98359350416962099</v>
      </c>
      <c r="O3573">
        <v>11.28165771297</v>
      </c>
      <c r="P3573">
        <v>122.735042735042</v>
      </c>
      <c r="Q3573">
        <v>-1.1728041303729E-2</v>
      </c>
    </row>
    <row r="3574" spans="1:17" hidden="1" x14ac:dyDescent="0.3">
      <c r="A3574" t="s">
        <v>7310</v>
      </c>
      <c r="B3574" t="s">
        <v>7311</v>
      </c>
      <c r="C3574" t="str">
        <f>IFERROR(VLOOKUP(Table1[[#This Row],[Ticker]],[1]!Table1[[Symbol]:[Industry]],2,FALSE),"-")</f>
        <v>-</v>
      </c>
      <c r="E3574">
        <v>36.0665087</v>
      </c>
      <c r="F3574">
        <v>631</v>
      </c>
      <c r="G3574">
        <v>111.55578902207201</v>
      </c>
      <c r="H3574">
        <v>-9.2200329570288204</v>
      </c>
      <c r="I3574">
        <v>-48.678100581486397</v>
      </c>
      <c r="J3574">
        <v>3.8997606674227199</v>
      </c>
      <c r="K3574">
        <v>709.03594645680505</v>
      </c>
      <c r="L3574">
        <v>747.63605461131306</v>
      </c>
      <c r="M3574">
        <v>39.353284306117303</v>
      </c>
      <c r="N3574">
        <v>0.37821533305404198</v>
      </c>
      <c r="O3574">
        <v>100.324881141045</v>
      </c>
      <c r="P3574">
        <v>145.525291828793</v>
      </c>
      <c r="Q3574">
        <v>7.4938468428551994E-2</v>
      </c>
    </row>
    <row r="3575" spans="1:17" hidden="1" x14ac:dyDescent="0.3">
      <c r="A3575" t="s">
        <v>7312</v>
      </c>
      <c r="B3575" t="s">
        <v>7313</v>
      </c>
      <c r="C3575" t="str">
        <f>IFERROR(VLOOKUP(Table1[[#This Row],[Ticker]],[1]!Table1[[Symbol]:[Industry]],2,FALSE),"-")</f>
        <v>-</v>
      </c>
      <c r="D3575" t="s">
        <v>953</v>
      </c>
      <c r="E3575">
        <v>36.018749999999997</v>
      </c>
      <c r="F3575">
        <v>85</v>
      </c>
      <c r="G3575">
        <v>19.3653282560185</v>
      </c>
      <c r="I3575">
        <v>9.3018432434374496</v>
      </c>
      <c r="K3575">
        <v>72.921358859577893</v>
      </c>
      <c r="M3575">
        <v>86.249356129260704</v>
      </c>
      <c r="N3575">
        <v>1</v>
      </c>
      <c r="O3575">
        <v>15.294117647058799</v>
      </c>
      <c r="P3575">
        <v>53.5682023486901</v>
      </c>
    </row>
    <row r="3576" spans="1:17" hidden="1" x14ac:dyDescent="0.3">
      <c r="A3576" t="s">
        <v>7314</v>
      </c>
      <c r="B3576" t="s">
        <v>7315</v>
      </c>
      <c r="C3576" t="str">
        <f>IFERROR(VLOOKUP(Table1[[#This Row],[Ticker]],[1]!Table1[[Symbol]:[Industry]],2,FALSE),"-")</f>
        <v>-</v>
      </c>
      <c r="D3576" t="s">
        <v>381</v>
      </c>
      <c r="E3576">
        <v>35.760060000000003</v>
      </c>
      <c r="F3576">
        <v>28.1</v>
      </c>
      <c r="G3576">
        <v>-35.912257234774799</v>
      </c>
      <c r="H3576">
        <v>-14.258904787538601</v>
      </c>
      <c r="I3576">
        <v>-28.798811070755601</v>
      </c>
      <c r="J3576">
        <v>-18.287386611372899</v>
      </c>
      <c r="K3576">
        <v>30.797453483382601</v>
      </c>
      <c r="M3576">
        <v>34.939795339547203</v>
      </c>
      <c r="N3576">
        <v>1.0303030303030301</v>
      </c>
      <c r="O3576">
        <v>83.096085409252595</v>
      </c>
      <c r="P3576">
        <v>2.93040293040294</v>
      </c>
    </row>
    <row r="3577" spans="1:17" hidden="1" x14ac:dyDescent="0.3">
      <c r="A3577" t="s">
        <v>7316</v>
      </c>
      <c r="B3577" t="s">
        <v>7317</v>
      </c>
      <c r="C3577" t="str">
        <f>IFERROR(VLOOKUP(Table1[[#This Row],[Ticker]],[1]!Table1[[Symbol]:[Industry]],2,FALSE),"-")</f>
        <v>-</v>
      </c>
      <c r="E3577">
        <v>35.726399999999998</v>
      </c>
      <c r="F3577">
        <v>66.16</v>
      </c>
      <c r="G3577">
        <v>-47.323885590965602</v>
      </c>
      <c r="H3577">
        <v>-15.456697656808601</v>
      </c>
      <c r="I3577">
        <v>-30.5276381862977</v>
      </c>
      <c r="J3577">
        <v>4.8871344839378796</v>
      </c>
      <c r="K3577">
        <v>69.2655260224724</v>
      </c>
      <c r="L3577">
        <v>79.816967880445404</v>
      </c>
      <c r="M3577">
        <v>55.998545464129499</v>
      </c>
      <c r="N3577">
        <v>1.07109634551495</v>
      </c>
      <c r="O3577">
        <v>64.676541717049602</v>
      </c>
      <c r="P3577">
        <v>11.1932773109243</v>
      </c>
    </row>
    <row r="3578" spans="1:17" hidden="1" x14ac:dyDescent="0.3">
      <c r="A3578" t="s">
        <v>7318</v>
      </c>
      <c r="B3578" t="s">
        <v>7319</v>
      </c>
      <c r="C3578" t="str">
        <f>IFERROR(VLOOKUP(Table1[[#This Row],[Ticker]],[1]!Table1[[Symbol]:[Industry]],2,FALSE),"-")</f>
        <v>-</v>
      </c>
      <c r="D3578" t="s">
        <v>998</v>
      </c>
      <c r="E3578">
        <v>35.711227016999999</v>
      </c>
      <c r="F3578">
        <v>69.709999999999994</v>
      </c>
      <c r="G3578">
        <v>-29.925868760750198</v>
      </c>
      <c r="H3578">
        <v>-3.1724643462594999</v>
      </c>
      <c r="I3578">
        <v>-19.774368068376202</v>
      </c>
      <c r="J3578">
        <v>-5.5661749115819799</v>
      </c>
      <c r="K3578">
        <v>70.932706538271603</v>
      </c>
      <c r="L3578">
        <v>74.573154380413101</v>
      </c>
      <c r="M3578">
        <v>44.987078794436101</v>
      </c>
      <c r="N3578">
        <v>1.16048836762161</v>
      </c>
      <c r="O3578">
        <v>25.5917371969588</v>
      </c>
      <c r="P3578">
        <v>12.435483870967699</v>
      </c>
      <c r="Q3578">
        <v>-2.9400179057268001E-2</v>
      </c>
    </row>
    <row r="3579" spans="1:17" hidden="1" x14ac:dyDescent="0.3">
      <c r="A3579" t="s">
        <v>7320</v>
      </c>
      <c r="B3579" t="s">
        <v>7321</v>
      </c>
      <c r="C3579" t="str">
        <f>IFERROR(VLOOKUP(Table1[[#This Row],[Ticker]],[1]!Table1[[Symbol]:[Industry]],2,FALSE),"-")</f>
        <v>-</v>
      </c>
      <c r="E3579">
        <v>35.700000000000003</v>
      </c>
      <c r="F3579">
        <v>35</v>
      </c>
      <c r="G3579">
        <v>-22.853714821393599</v>
      </c>
      <c r="H3579">
        <v>-4.3040660778612301</v>
      </c>
      <c r="I3579">
        <v>-3.60579514727316</v>
      </c>
      <c r="J3579">
        <v>-1.88316448645214</v>
      </c>
      <c r="K3579">
        <v>38.3689202594161</v>
      </c>
      <c r="L3579">
        <v>38.502979879007398</v>
      </c>
      <c r="M3579">
        <v>42.021808851628599</v>
      </c>
      <c r="N3579">
        <v>1.44545454545454</v>
      </c>
      <c r="O3579">
        <v>54</v>
      </c>
      <c r="P3579">
        <v>25.044658806716601</v>
      </c>
      <c r="Q3579">
        <v>2.8218723573124001E-2</v>
      </c>
    </row>
    <row r="3580" spans="1:17" hidden="1" x14ac:dyDescent="0.3">
      <c r="A3580" t="s">
        <v>7322</v>
      </c>
      <c r="B3580" t="s">
        <v>7323</v>
      </c>
      <c r="C3580" t="str">
        <f>IFERROR(VLOOKUP(Table1[[#This Row],[Ticker]],[1]!Table1[[Symbol]:[Industry]],2,FALSE),"-")</f>
        <v>-</v>
      </c>
      <c r="D3580" t="s">
        <v>278</v>
      </c>
      <c r="E3580">
        <v>35.591965600000002</v>
      </c>
      <c r="F3580">
        <v>18.16</v>
      </c>
      <c r="G3580">
        <v>60.683245375317497</v>
      </c>
      <c r="H3580">
        <v>-20.547540384364101</v>
      </c>
      <c r="I3580">
        <v>-18.3452524249773</v>
      </c>
      <c r="J3580">
        <v>-5.5534002929649997</v>
      </c>
      <c r="K3580">
        <v>18.1751822883387</v>
      </c>
      <c r="L3580">
        <v>16.638647831276799</v>
      </c>
      <c r="M3580">
        <v>41.175020679398202</v>
      </c>
      <c r="N3580">
        <v>1.4475267774862399</v>
      </c>
      <c r="O3580">
        <v>30.726872246696001</v>
      </c>
      <c r="P3580">
        <v>97.391304347826093</v>
      </c>
      <c r="Q3580">
        <v>4.883107515823E-2</v>
      </c>
    </row>
    <row r="3581" spans="1:17" hidden="1" x14ac:dyDescent="0.3">
      <c r="A3581" t="s">
        <v>7324</v>
      </c>
      <c r="B3581" t="s">
        <v>7325</v>
      </c>
      <c r="C3581" t="str">
        <f>IFERROR(VLOOKUP(Table1[[#This Row],[Ticker]],[1]!Table1[[Symbol]:[Industry]],2,FALSE),"-")</f>
        <v>-</v>
      </c>
      <c r="D3581" t="s">
        <v>613</v>
      </c>
      <c r="E3581">
        <v>35.558399999999999</v>
      </c>
      <c r="F3581">
        <v>18.52</v>
      </c>
      <c r="G3581">
        <v>115.37905688473801</v>
      </c>
      <c r="H3581">
        <v>-60.1060244621941</v>
      </c>
      <c r="I3581">
        <v>9.7359075710286191</v>
      </c>
      <c r="J3581">
        <v>-12.153227108836401</v>
      </c>
      <c r="K3581">
        <v>36.374983609712402</v>
      </c>
      <c r="L3581">
        <v>28.702837885390601</v>
      </c>
      <c r="M3581">
        <v>14.434690404465201</v>
      </c>
      <c r="N3581">
        <v>3.9322310712537099</v>
      </c>
      <c r="O3581">
        <v>292.818574514038</v>
      </c>
      <c r="P3581">
        <v>211.86172056857001</v>
      </c>
    </row>
    <row r="3582" spans="1:17" hidden="1" x14ac:dyDescent="0.3">
      <c r="A3582" t="s">
        <v>7326</v>
      </c>
      <c r="B3582" t="s">
        <v>7327</v>
      </c>
      <c r="C3582" t="str">
        <f>IFERROR(VLOOKUP(Table1[[#This Row],[Ticker]],[1]!Table1[[Symbol]:[Industry]],2,FALSE),"-")</f>
        <v>-</v>
      </c>
      <c r="D3582" t="s">
        <v>46</v>
      </c>
      <c r="E3582">
        <v>35.546849999999999</v>
      </c>
      <c r="F3582">
        <v>1.35</v>
      </c>
      <c r="G3582">
        <v>-50.714721895883898</v>
      </c>
      <c r="H3582">
        <v>-18.568662351153101</v>
      </c>
      <c r="I3582">
        <v>-60.432588278092901</v>
      </c>
      <c r="J3582">
        <v>-5.6402058485205604</v>
      </c>
      <c r="K3582">
        <v>1.6517199501370901</v>
      </c>
      <c r="L3582">
        <v>1.9908068088045501</v>
      </c>
      <c r="M3582">
        <v>33.735370028986701</v>
      </c>
      <c r="N3582">
        <v>2.5756831415536499</v>
      </c>
      <c r="O3582">
        <v>166.666666666666</v>
      </c>
      <c r="P3582">
        <v>4.65116279069768</v>
      </c>
      <c r="Q3582">
        <v>3.7309722504069998E-2</v>
      </c>
    </row>
    <row r="3583" spans="1:17" hidden="1" x14ac:dyDescent="0.3">
      <c r="A3583" t="s">
        <v>7328</v>
      </c>
      <c r="B3583" t="s">
        <v>7329</v>
      </c>
      <c r="C3583" t="str">
        <f>IFERROR(VLOOKUP(Table1[[#This Row],[Ticker]],[1]!Table1[[Symbol]:[Industry]],2,FALSE),"-")</f>
        <v>-</v>
      </c>
      <c r="D3583" t="s">
        <v>92</v>
      </c>
      <c r="E3583">
        <v>35.523400000000002</v>
      </c>
      <c r="F3583">
        <v>33.5</v>
      </c>
      <c r="G3583">
        <v>-87.261230841812903</v>
      </c>
      <c r="H3583">
        <v>-29.904066077861199</v>
      </c>
      <c r="I3583">
        <v>-71.962372147360199</v>
      </c>
      <c r="J3583">
        <v>-2.9131401091597402</v>
      </c>
      <c r="K3583">
        <v>47.294163983213899</v>
      </c>
      <c r="L3583">
        <v>67.865036146531807</v>
      </c>
      <c r="M3583">
        <v>37.766132023138503</v>
      </c>
      <c r="N3583">
        <v>0.83626826526789</v>
      </c>
      <c r="O3583">
        <v>195.522388059701</v>
      </c>
      <c r="P3583">
        <v>7.2</v>
      </c>
      <c r="Q3583">
        <v>7.0402031205073004E-2</v>
      </c>
    </row>
    <row r="3584" spans="1:17" hidden="1" x14ac:dyDescent="0.3">
      <c r="A3584" t="s">
        <v>7330</v>
      </c>
      <c r="B3584" t="s">
        <v>7331</v>
      </c>
      <c r="C3584" t="str">
        <f>IFERROR(VLOOKUP(Table1[[#This Row],[Ticker]],[1]!Table1[[Symbol]:[Industry]],2,FALSE),"-")</f>
        <v>-</v>
      </c>
      <c r="E3584">
        <v>35.49</v>
      </c>
      <c r="F3584">
        <v>33.799999999999997</v>
      </c>
      <c r="G3584">
        <v>-42.057418525097297</v>
      </c>
      <c r="H3584">
        <v>-8.3326375064326701</v>
      </c>
      <c r="I3584">
        <v>-33.708231360610696</v>
      </c>
      <c r="J3584">
        <v>0.84938912591133198</v>
      </c>
      <c r="K3584">
        <v>36.513807819989097</v>
      </c>
      <c r="L3584">
        <v>42.892008257613</v>
      </c>
      <c r="M3584">
        <v>50.770828899933399</v>
      </c>
      <c r="N3584">
        <v>0.23379790940766501</v>
      </c>
      <c r="O3584">
        <v>82.544378698224804</v>
      </c>
      <c r="P3584">
        <v>25.185185185185102</v>
      </c>
      <c r="Q3584">
        <v>-0.17513520171807101</v>
      </c>
    </row>
    <row r="3585" spans="1:17" hidden="1" x14ac:dyDescent="0.3">
      <c r="A3585" t="s">
        <v>7332</v>
      </c>
      <c r="B3585" t="s">
        <v>7333</v>
      </c>
      <c r="C3585" t="str">
        <f>IFERROR(VLOOKUP(Table1[[#This Row],[Ticker]],[1]!Table1[[Symbol]:[Industry]],2,FALSE),"-")</f>
        <v>-</v>
      </c>
      <c r="D3585" t="s">
        <v>391</v>
      </c>
      <c r="E3585">
        <v>35.454276</v>
      </c>
      <c r="F3585">
        <v>0.97</v>
      </c>
      <c r="G3585">
        <v>25.0050814749026</v>
      </c>
      <c r="H3585">
        <v>-9.8545611273661908</v>
      </c>
      <c r="I3585">
        <v>-10.2480864330745</v>
      </c>
      <c r="J3585">
        <v>-4.2087999528289499</v>
      </c>
      <c r="K3585">
        <v>0.990711248502263</v>
      </c>
      <c r="L3585">
        <v>0.96599929558467101</v>
      </c>
      <c r="M3585">
        <v>52.810570274027199</v>
      </c>
      <c r="N3585">
        <v>0.91597508761829005</v>
      </c>
      <c r="O3585">
        <v>36.082474226804102</v>
      </c>
      <c r="P3585">
        <v>64.406779661016898</v>
      </c>
      <c r="Q3585">
        <v>1.4206030691241E-2</v>
      </c>
    </row>
    <row r="3586" spans="1:17" hidden="1" x14ac:dyDescent="0.3">
      <c r="A3586" t="s">
        <v>7334</v>
      </c>
      <c r="B3586" t="s">
        <v>7335</v>
      </c>
      <c r="C3586" t="str">
        <f>IFERROR(VLOOKUP(Table1[[#This Row],[Ticker]],[1]!Table1[[Symbol]:[Industry]],2,FALSE),"-")</f>
        <v>-</v>
      </c>
      <c r="E3586">
        <v>35.437350000000002</v>
      </c>
      <c r="F3586">
        <v>85</v>
      </c>
      <c r="G3586">
        <v>55.260763293084402</v>
      </c>
      <c r="H3586">
        <v>-12.9685822068934</v>
      </c>
      <c r="I3586">
        <v>14.421904766690799</v>
      </c>
      <c r="J3586">
        <v>-7.8075377593962303</v>
      </c>
      <c r="K3586">
        <v>87.212586694949195</v>
      </c>
      <c r="L3586">
        <v>74.270036083020898</v>
      </c>
      <c r="M3586">
        <v>39.810305541971999</v>
      </c>
      <c r="N3586">
        <v>0.236857510925575</v>
      </c>
      <c r="O3586">
        <v>53.952941176470603</v>
      </c>
      <c r="P3586">
        <v>115.080971659919</v>
      </c>
      <c r="Q3586">
        <v>6.6408333055156005E-2</v>
      </c>
    </row>
    <row r="3587" spans="1:17" hidden="1" x14ac:dyDescent="0.3">
      <c r="A3587" t="s">
        <v>7336</v>
      </c>
      <c r="B3587" t="s">
        <v>7337</v>
      </c>
      <c r="C3587" t="str">
        <f>IFERROR(VLOOKUP(Table1[[#This Row],[Ticker]],[1]!Table1[[Symbol]:[Industry]],2,FALSE),"-")</f>
        <v>-</v>
      </c>
      <c r="E3587">
        <v>35.340800000000002</v>
      </c>
      <c r="F3587">
        <v>50.2</v>
      </c>
      <c r="G3587">
        <v>43.612073000326298</v>
      </c>
      <c r="H3587">
        <v>1.4969513023846299</v>
      </c>
      <c r="I3587">
        <v>11.7149845095882</v>
      </c>
      <c r="J3587">
        <v>3.9630945978031402</v>
      </c>
      <c r="K3587">
        <v>50.1844078464459</v>
      </c>
      <c r="L3587">
        <v>48.194138636772699</v>
      </c>
      <c r="M3587">
        <v>61.8908523928419</v>
      </c>
      <c r="N3587">
        <v>1.9179019238161401</v>
      </c>
      <c r="O3587">
        <v>56.972111553784799</v>
      </c>
      <c r="P3587">
        <v>76.698345652939096</v>
      </c>
      <c r="Q3587">
        <v>5.8681904161876998E-2</v>
      </c>
    </row>
    <row r="3588" spans="1:17" hidden="1" x14ac:dyDescent="0.3">
      <c r="A3588" t="s">
        <v>7338</v>
      </c>
      <c r="B3588" t="s">
        <v>7339</v>
      </c>
      <c r="C3588" t="str">
        <f>IFERROR(VLOOKUP(Table1[[#This Row],[Ticker]],[1]!Table1[[Symbol]:[Industry]],2,FALSE),"-")</f>
        <v>-</v>
      </c>
      <c r="D3588" t="s">
        <v>1283</v>
      </c>
      <c r="E3588">
        <v>35.335546641000001</v>
      </c>
      <c r="F3588">
        <v>1000</v>
      </c>
      <c r="G3588">
        <v>-26.556418515097199</v>
      </c>
      <c r="H3588">
        <v>-4.9050660678613296</v>
      </c>
      <c r="I3588">
        <v>-10.2470864230744</v>
      </c>
      <c r="J3588">
        <v>-2.1669836162982401</v>
      </c>
      <c r="K3588">
        <v>999.99381192859505</v>
      </c>
      <c r="L3588">
        <v>999.99276409136496</v>
      </c>
      <c r="M3588">
        <v>45.349584451913898</v>
      </c>
      <c r="N3588">
        <v>0.79054605885658502</v>
      </c>
      <c r="O3588">
        <v>4.4999999999999902</v>
      </c>
      <c r="P3588">
        <v>0.88272383354350803</v>
      </c>
      <c r="Q3588">
        <v>-0.10191173764686701</v>
      </c>
    </row>
    <row r="3589" spans="1:17" hidden="1" x14ac:dyDescent="0.3">
      <c r="A3589" t="s">
        <v>7340</v>
      </c>
      <c r="B3589" t="s">
        <v>7341</v>
      </c>
      <c r="C3589" t="str">
        <f>IFERROR(VLOOKUP(Table1[[#This Row],[Ticker]],[1]!Table1[[Symbol]:[Industry]],2,FALSE),"-")</f>
        <v>-</v>
      </c>
      <c r="D3589" t="s">
        <v>140</v>
      </c>
      <c r="E3589">
        <v>35.300699999999999</v>
      </c>
      <c r="F3589">
        <v>30.5</v>
      </c>
      <c r="G3589">
        <v>-34.828095216826704</v>
      </c>
      <c r="I3589">
        <v>-18.518763124803801</v>
      </c>
      <c r="M3589">
        <v>0</v>
      </c>
      <c r="N3589">
        <v>1.03448275862068</v>
      </c>
      <c r="O3589">
        <v>9.01639344262294</v>
      </c>
      <c r="P3589">
        <v>0</v>
      </c>
    </row>
    <row r="3590" spans="1:17" hidden="1" x14ac:dyDescent="0.3">
      <c r="A3590" t="s">
        <v>7342</v>
      </c>
      <c r="B3590" t="s">
        <v>7343</v>
      </c>
      <c r="C3590" t="str">
        <f>IFERROR(VLOOKUP(Table1[[#This Row],[Ticker]],[1]!Table1[[Symbol]:[Industry]],2,FALSE),"-")</f>
        <v>-</v>
      </c>
      <c r="D3590" t="s">
        <v>414</v>
      </c>
      <c r="E3590">
        <v>35.247205000000001</v>
      </c>
      <c r="F3590">
        <v>87.5</v>
      </c>
      <c r="G3590">
        <v>-42.008186715260599</v>
      </c>
      <c r="H3590">
        <v>-10.8180445724848</v>
      </c>
      <c r="I3590">
        <v>-26.914753099741102</v>
      </c>
      <c r="J3590">
        <v>-5.0536662012150897</v>
      </c>
      <c r="K3590">
        <v>89.907865758509303</v>
      </c>
      <c r="L3590">
        <v>91.787806405290397</v>
      </c>
      <c r="M3590">
        <v>40.571685207759103</v>
      </c>
      <c r="N3590">
        <v>1.1886848154324601</v>
      </c>
      <c r="O3590">
        <v>31.428571428571399</v>
      </c>
      <c r="P3590">
        <v>12.179487179487101</v>
      </c>
      <c r="Q3590">
        <v>-3.7170976444282001E-2</v>
      </c>
    </row>
    <row r="3591" spans="1:17" hidden="1" x14ac:dyDescent="0.3">
      <c r="A3591" t="s">
        <v>7344</v>
      </c>
      <c r="B3591" t="s">
        <v>7345</v>
      </c>
      <c r="C3591" t="str">
        <f>IFERROR(VLOOKUP(Table1[[#This Row],[Ticker]],[1]!Table1[[Symbol]:[Industry]],2,FALSE),"-")</f>
        <v>-</v>
      </c>
      <c r="D3591" t="s">
        <v>507</v>
      </c>
      <c r="E3591">
        <v>35.230319999999999</v>
      </c>
      <c r="F3591">
        <v>50.1</v>
      </c>
      <c r="G3591">
        <v>16.585438617759699</v>
      </c>
      <c r="H3591">
        <v>-12.383290454592499</v>
      </c>
      <c r="I3591">
        <v>1.0852469002588201</v>
      </c>
      <c r="J3591">
        <v>-11.077074535389199</v>
      </c>
      <c r="K3591">
        <v>57.350605960465103</v>
      </c>
      <c r="L3591">
        <v>54.912710795627902</v>
      </c>
      <c r="M3591">
        <v>32.3810479384288</v>
      </c>
      <c r="N3591">
        <v>2.1305555555555502</v>
      </c>
      <c r="O3591">
        <v>49.700598802395199</v>
      </c>
      <c r="P3591">
        <v>48.224852071005898</v>
      </c>
    </row>
    <row r="3592" spans="1:17" hidden="1" x14ac:dyDescent="0.3">
      <c r="A3592" t="s">
        <v>7346</v>
      </c>
      <c r="B3592" t="s">
        <v>7347</v>
      </c>
      <c r="C3592" t="str">
        <f>IFERROR(VLOOKUP(Table1[[#This Row],[Ticker]],[1]!Table1[[Symbol]:[Industry]],2,FALSE),"-")</f>
        <v>-</v>
      </c>
      <c r="E3592">
        <v>35.192981779999997</v>
      </c>
      <c r="F3592">
        <v>53.18</v>
      </c>
      <c r="G3592">
        <v>-82.129682518414</v>
      </c>
      <c r="H3592">
        <v>-12.5447041970887</v>
      </c>
      <c r="I3592">
        <v>-65.820350426391101</v>
      </c>
      <c r="J3592">
        <v>-1.25055243363779</v>
      </c>
      <c r="M3592">
        <v>37.184299932682798</v>
      </c>
      <c r="O3592">
        <v>125.08461827754699</v>
      </c>
      <c r="P3592">
        <v>16.342157077225899</v>
      </c>
    </row>
    <row r="3593" spans="1:17" hidden="1" x14ac:dyDescent="0.3">
      <c r="A3593" t="s">
        <v>7348</v>
      </c>
      <c r="B3593" t="s">
        <v>7349</v>
      </c>
      <c r="C3593" t="str">
        <f>IFERROR(VLOOKUP(Table1[[#This Row],[Ticker]],[1]!Table1[[Symbol]:[Industry]],2,FALSE),"-")</f>
        <v>-</v>
      </c>
      <c r="D3593" t="s">
        <v>391</v>
      </c>
      <c r="E3593">
        <v>35.168500000000002</v>
      </c>
      <c r="F3593">
        <v>190.1</v>
      </c>
      <c r="G3593">
        <v>34.544276390156803</v>
      </c>
      <c r="H3593">
        <v>37.085276728533003</v>
      </c>
      <c r="I3593">
        <v>72.557952609141097</v>
      </c>
      <c r="J3593">
        <v>-6.9559779092902403</v>
      </c>
      <c r="K3593">
        <v>165.70107905346899</v>
      </c>
      <c r="L3593">
        <v>127.320580231957</v>
      </c>
      <c r="M3593">
        <v>49.915844442993198</v>
      </c>
      <c r="N3593">
        <v>0.973160868330608</v>
      </c>
      <c r="O3593">
        <v>17.937927406627999</v>
      </c>
      <c r="P3593">
        <v>140.32869785082099</v>
      </c>
      <c r="Q3593">
        <v>0.16410122622500001</v>
      </c>
    </row>
    <row r="3594" spans="1:17" hidden="1" x14ac:dyDescent="0.3">
      <c r="A3594" t="s">
        <v>7350</v>
      </c>
      <c r="B3594" t="s">
        <v>7351</v>
      </c>
      <c r="C3594" t="str">
        <f>IFERROR(VLOOKUP(Table1[[#This Row],[Ticker]],[1]!Table1[[Symbol]:[Industry]],2,FALSE),"-")</f>
        <v>-</v>
      </c>
      <c r="D3594" t="s">
        <v>278</v>
      </c>
      <c r="E3594">
        <v>35.08</v>
      </c>
      <c r="F3594">
        <v>87.7</v>
      </c>
      <c r="G3594">
        <v>78.828998336729299</v>
      </c>
      <c r="H3594">
        <v>15.0930607717293</v>
      </c>
      <c r="I3594">
        <v>98.561437376449305</v>
      </c>
      <c r="J3594">
        <v>19.330198191883401</v>
      </c>
      <c r="K3594">
        <v>72.905088229528999</v>
      </c>
      <c r="L3594">
        <v>63.218096548311202</v>
      </c>
      <c r="M3594">
        <v>84.308974669259101</v>
      </c>
      <c r="N3594">
        <v>2.8149325626204198</v>
      </c>
      <c r="O3594">
        <v>6.32839224629417</v>
      </c>
      <c r="P3594">
        <v>152.88350634371301</v>
      </c>
      <c r="Q3594">
        <v>8.6762146836128998E-2</v>
      </c>
    </row>
    <row r="3595" spans="1:17" hidden="1" x14ac:dyDescent="0.3">
      <c r="A3595" t="s">
        <v>7352</v>
      </c>
      <c r="B3595" t="s">
        <v>7353</v>
      </c>
      <c r="C3595" t="str">
        <f>IFERROR(VLOOKUP(Table1[[#This Row],[Ticker]],[1]!Table1[[Symbol]:[Industry]],2,FALSE),"-")</f>
        <v>-</v>
      </c>
      <c r="E3595">
        <v>35.041629999999998</v>
      </c>
      <c r="F3595">
        <v>103</v>
      </c>
      <c r="G3595">
        <v>-3.93837090604976</v>
      </c>
      <c r="H3595">
        <v>5.8490998852580702</v>
      </c>
      <c r="I3595">
        <v>1.01906275132649</v>
      </c>
      <c r="J3595">
        <v>6.49686650994144</v>
      </c>
      <c r="K3595">
        <v>92.977035275823994</v>
      </c>
      <c r="L3595">
        <v>93.069461039498407</v>
      </c>
      <c r="M3595">
        <v>69.443921850117505</v>
      </c>
      <c r="N3595">
        <v>1.9412281153597399</v>
      </c>
      <c r="O3595">
        <v>16.3106796116504</v>
      </c>
      <c r="P3595">
        <v>29.870129870129801</v>
      </c>
      <c r="Q3595">
        <v>1.4144032305566E-2</v>
      </c>
    </row>
    <row r="3596" spans="1:17" hidden="1" x14ac:dyDescent="0.3">
      <c r="A3596" t="s">
        <v>7354</v>
      </c>
      <c r="B3596" t="s">
        <v>7355</v>
      </c>
      <c r="C3596" t="str">
        <f>IFERROR(VLOOKUP(Table1[[#This Row],[Ticker]],[1]!Table1[[Symbol]:[Industry]],2,FALSE),"-")</f>
        <v>-</v>
      </c>
      <c r="E3596">
        <v>34.941000000000003</v>
      </c>
      <c r="F3596">
        <v>570</v>
      </c>
      <c r="G3596">
        <v>54.394962427283502</v>
      </c>
      <c r="H3596">
        <v>-9.9040660778612306</v>
      </c>
      <c r="I3596">
        <v>-18.872645586649298</v>
      </c>
      <c r="J3596">
        <v>-11.4614272927528</v>
      </c>
      <c r="K3596">
        <v>563.31697325650896</v>
      </c>
      <c r="L3596">
        <v>511.83033066617901</v>
      </c>
      <c r="M3596">
        <v>30.915554732558299</v>
      </c>
      <c r="N3596">
        <v>1.04117647058823</v>
      </c>
      <c r="O3596">
        <v>28.622807017543799</v>
      </c>
      <c r="P3596">
        <v>103.571428571428</v>
      </c>
    </row>
    <row r="3597" spans="1:17" hidden="1" x14ac:dyDescent="0.3">
      <c r="A3597" t="s">
        <v>7356</v>
      </c>
      <c r="B3597" t="s">
        <v>7357</v>
      </c>
      <c r="C3597" t="str">
        <f>IFERROR(VLOOKUP(Table1[[#This Row],[Ticker]],[1]!Table1[[Symbol]:[Industry]],2,FALSE),"-")</f>
        <v>-</v>
      </c>
      <c r="D3597" t="s">
        <v>391</v>
      </c>
      <c r="E3597">
        <v>34.824249199999997</v>
      </c>
      <c r="F3597">
        <v>17.809999999999999</v>
      </c>
      <c r="G3597">
        <v>82.971993239608395</v>
      </c>
      <c r="H3597">
        <v>1.72279959378054</v>
      </c>
      <c r="I3597">
        <v>1.3433922636673299</v>
      </c>
      <c r="J3597">
        <v>-9.3887628470775599</v>
      </c>
      <c r="K3597">
        <v>18.284106688171502</v>
      </c>
      <c r="L3597">
        <v>15.8514100747476</v>
      </c>
      <c r="M3597">
        <v>43.915727634677403</v>
      </c>
      <c r="N3597">
        <v>4.2963716852134404</v>
      </c>
      <c r="O3597">
        <v>28.242560359348602</v>
      </c>
      <c r="P3597">
        <v>146.675900277008</v>
      </c>
      <c r="Q3597">
        <v>9.0342321681766993E-2</v>
      </c>
    </row>
    <row r="3598" spans="1:17" hidden="1" x14ac:dyDescent="0.3">
      <c r="A3598" t="s">
        <v>7358</v>
      </c>
      <c r="B3598" t="s">
        <v>7359</v>
      </c>
      <c r="C3598" t="str">
        <f>IFERROR(VLOOKUP(Table1[[#This Row],[Ticker]],[1]!Table1[[Symbol]:[Industry]],2,FALSE),"-")</f>
        <v>-</v>
      </c>
      <c r="D3598" t="s">
        <v>62</v>
      </c>
      <c r="E3598">
        <v>34.771525799999999</v>
      </c>
      <c r="F3598">
        <v>46.86</v>
      </c>
      <c r="G3598">
        <v>49.674247514767202</v>
      </c>
      <c r="H3598">
        <v>-26.989358764742999</v>
      </c>
      <c r="I3598">
        <v>57.228682687726</v>
      </c>
      <c r="J3598">
        <v>-4.1067591365024301</v>
      </c>
      <c r="K3598">
        <v>52.903203328024297</v>
      </c>
      <c r="L3598">
        <v>41.2679596666948</v>
      </c>
      <c r="M3598">
        <v>34.862391953744797</v>
      </c>
      <c r="N3598">
        <v>0.724748111030735</v>
      </c>
      <c r="O3598">
        <v>51.3230900554844</v>
      </c>
      <c r="P3598">
        <v>181.44144144144099</v>
      </c>
      <c r="Q3598">
        <v>0.14120850851594</v>
      </c>
    </row>
    <row r="3599" spans="1:17" hidden="1" x14ac:dyDescent="0.3">
      <c r="A3599" t="s">
        <v>7360</v>
      </c>
      <c r="B3599" t="s">
        <v>7361</v>
      </c>
      <c r="C3599" t="str">
        <f>IFERROR(VLOOKUP(Table1[[#This Row],[Ticker]],[1]!Table1[[Symbol]:[Industry]],2,FALSE),"-")</f>
        <v>-</v>
      </c>
      <c r="D3599" t="s">
        <v>230</v>
      </c>
      <c r="E3599">
        <v>34.690424999999998</v>
      </c>
      <c r="F3599">
        <v>115.5</v>
      </c>
      <c r="G3599">
        <v>442.969208693837</v>
      </c>
      <c r="H3599">
        <v>-7.2709299831866696</v>
      </c>
      <c r="I3599">
        <v>39.343935325765003</v>
      </c>
      <c r="J3599">
        <v>-0.85219415261413201</v>
      </c>
      <c r="K3599">
        <v>111.03494426458199</v>
      </c>
      <c r="L3599">
        <v>82.7433116341995</v>
      </c>
      <c r="M3599">
        <v>55.687287824017403</v>
      </c>
      <c r="N3599">
        <v>0.28950277212435899</v>
      </c>
      <c r="O3599">
        <v>9.0909090909090793</v>
      </c>
      <c r="P3599">
        <v>682.52032520325201</v>
      </c>
    </row>
    <row r="3600" spans="1:17" hidden="1" x14ac:dyDescent="0.3">
      <c r="A3600" t="s">
        <v>7362</v>
      </c>
      <c r="B3600" t="s">
        <v>7363</v>
      </c>
      <c r="C3600" t="str">
        <f>IFERROR(VLOOKUP(Table1[[#This Row],[Ticker]],[1]!Table1[[Symbol]:[Industry]],2,FALSE),"-")</f>
        <v>-</v>
      </c>
      <c r="E3600">
        <v>34.654285581000003</v>
      </c>
      <c r="F3600">
        <v>9.33</v>
      </c>
      <c r="G3600">
        <v>-90.282146363355494</v>
      </c>
      <c r="H3600">
        <v>-13.4502350366038</v>
      </c>
      <c r="I3600">
        <v>-39.081038378154503</v>
      </c>
      <c r="J3600">
        <v>-8.7878432050345499</v>
      </c>
      <c r="K3600">
        <v>10.083760613946</v>
      </c>
      <c r="L3600">
        <v>12.766633229888299</v>
      </c>
      <c r="M3600">
        <v>36.283692477556102</v>
      </c>
      <c r="N3600">
        <v>0.43149379604497801</v>
      </c>
      <c r="O3600">
        <v>246.08788853161801</v>
      </c>
      <c r="P3600">
        <v>4.8314606741572899</v>
      </c>
      <c r="Q3600">
        <v>4.9195014485105999E-2</v>
      </c>
    </row>
    <row r="3601" spans="1:17" hidden="1" x14ac:dyDescent="0.3">
      <c r="A3601" t="s">
        <v>7364</v>
      </c>
      <c r="B3601" t="s">
        <v>7365</v>
      </c>
      <c r="C3601" t="str">
        <f>IFERROR(VLOOKUP(Table1[[#This Row],[Ticker]],[1]!Table1[[Symbol]:[Industry]],2,FALSE),"-")</f>
        <v>-</v>
      </c>
      <c r="D3601" t="s">
        <v>391</v>
      </c>
      <c r="E3601">
        <v>34.647390920999896</v>
      </c>
      <c r="F3601">
        <v>20.67</v>
      </c>
      <c r="G3601">
        <v>363.25300801518699</v>
      </c>
      <c r="H3601">
        <v>-0.44783265611057599</v>
      </c>
      <c r="I3601">
        <v>28.0127831321429</v>
      </c>
      <c r="J3601">
        <v>19.300245861672</v>
      </c>
      <c r="K3601">
        <v>20.118893342884299</v>
      </c>
      <c r="L3601">
        <v>18.360762835553398</v>
      </c>
      <c r="M3601">
        <v>81.632899094646703</v>
      </c>
      <c r="N3601">
        <v>0.323447082874665</v>
      </c>
      <c r="O3601">
        <v>96.323173681664201</v>
      </c>
      <c r="P3601">
        <v>564.630225080385</v>
      </c>
    </row>
    <row r="3602" spans="1:17" hidden="1" x14ac:dyDescent="0.3">
      <c r="A3602" t="s">
        <v>7366</v>
      </c>
      <c r="B3602" t="s">
        <v>7367</v>
      </c>
      <c r="C3602" t="str">
        <f>IFERROR(VLOOKUP(Table1[[#This Row],[Ticker]],[1]!Table1[[Symbol]:[Industry]],2,FALSE),"-")</f>
        <v>-</v>
      </c>
      <c r="D3602" t="s">
        <v>391</v>
      </c>
      <c r="E3602">
        <v>34.600822764</v>
      </c>
      <c r="F3602">
        <v>13.62</v>
      </c>
      <c r="G3602">
        <v>-17.335285405610598</v>
      </c>
      <c r="H3602">
        <v>-13.803855846606799</v>
      </c>
      <c r="I3602">
        <v>-38.752023440948498</v>
      </c>
      <c r="J3602">
        <v>-5.5855170586906198</v>
      </c>
      <c r="K3602">
        <v>13.999697273577</v>
      </c>
      <c r="L3602">
        <v>14.793467484802999</v>
      </c>
      <c r="M3602">
        <v>48.513091182704599</v>
      </c>
      <c r="N3602">
        <v>1.45716678196558</v>
      </c>
      <c r="O3602">
        <v>78.414096916299499</v>
      </c>
      <c r="P3602">
        <v>36.063936063935998</v>
      </c>
      <c r="Q3602">
        <v>0.124533082507798</v>
      </c>
    </row>
    <row r="3603" spans="1:17" hidden="1" x14ac:dyDescent="0.3">
      <c r="A3603" t="s">
        <v>7368</v>
      </c>
      <c r="B3603" t="s">
        <v>7369</v>
      </c>
      <c r="C3603" t="str">
        <f>IFERROR(VLOOKUP(Table1[[#This Row],[Ticker]],[1]!Table1[[Symbol]:[Industry]],2,FALSE),"-")</f>
        <v>-</v>
      </c>
      <c r="E3603">
        <v>34.454300500000002</v>
      </c>
      <c r="F3603">
        <v>27</v>
      </c>
      <c r="G3603">
        <v>-44.689619859239201</v>
      </c>
      <c r="H3603">
        <v>-16.3794759139268</v>
      </c>
      <c r="I3603">
        <v>-56.431064308298701</v>
      </c>
      <c r="J3603">
        <v>-3.98616544448016</v>
      </c>
      <c r="K3603">
        <v>29.7721779020696</v>
      </c>
      <c r="L3603">
        <v>37.743836928217597</v>
      </c>
      <c r="M3603">
        <v>47.7568782444935</v>
      </c>
      <c r="N3603">
        <v>1.84848484848484</v>
      </c>
      <c r="O3603">
        <v>153.70370370370301</v>
      </c>
      <c r="P3603">
        <v>10.610405571487</v>
      </c>
      <c r="Q3603">
        <v>3.7795839604175999E-2</v>
      </c>
    </row>
    <row r="3604" spans="1:17" hidden="1" x14ac:dyDescent="0.3">
      <c r="A3604" t="s">
        <v>7370</v>
      </c>
      <c r="B3604" t="s">
        <v>7371</v>
      </c>
      <c r="C3604" t="str">
        <f>IFERROR(VLOOKUP(Table1[[#This Row],[Ticker]],[1]!Table1[[Symbol]:[Industry]],2,FALSE),"-")</f>
        <v>-</v>
      </c>
      <c r="D3604" t="s">
        <v>1626</v>
      </c>
      <c r="E3604">
        <v>34.442462499999998</v>
      </c>
      <c r="F3604">
        <v>34.75</v>
      </c>
      <c r="G3604">
        <v>52.014010046331101</v>
      </c>
      <c r="H3604">
        <v>19.3640115235496</v>
      </c>
      <c r="I3604">
        <v>29.254121515540501</v>
      </c>
      <c r="J3604">
        <v>4.5895921312774002</v>
      </c>
      <c r="K3604">
        <v>29.4256452887251</v>
      </c>
      <c r="L3604">
        <v>26.592324576163701</v>
      </c>
      <c r="M3604">
        <v>72.569569228473</v>
      </c>
      <c r="N3604">
        <v>1.7404516627458899</v>
      </c>
      <c r="O3604">
        <v>3.5971223021582701</v>
      </c>
      <c r="P3604">
        <v>98.571428571428498</v>
      </c>
      <c r="Q3604">
        <v>0.14385880936305301</v>
      </c>
    </row>
    <row r="3605" spans="1:17" hidden="1" x14ac:dyDescent="0.3">
      <c r="A3605" t="s">
        <v>7372</v>
      </c>
      <c r="B3605" t="s">
        <v>7373</v>
      </c>
      <c r="C3605" t="str">
        <f>IFERROR(VLOOKUP(Table1[[#This Row],[Ticker]],[1]!Table1[[Symbol]:[Industry]],2,FALSE),"-")</f>
        <v>-</v>
      </c>
      <c r="D3605" t="s">
        <v>1514</v>
      </c>
      <c r="E3605">
        <v>34.435200000000002</v>
      </c>
      <c r="F3605">
        <v>33.76</v>
      </c>
      <c r="G3605">
        <v>-35.314175281854098</v>
      </c>
      <c r="H3605">
        <v>-3.8639472071331502</v>
      </c>
      <c r="I3605">
        <v>-25.953454722712401</v>
      </c>
      <c r="J3605">
        <v>-3.5028646477725101</v>
      </c>
      <c r="K3605">
        <v>34.102988194437899</v>
      </c>
      <c r="L3605">
        <v>36.859361218125002</v>
      </c>
      <c r="M3605">
        <v>44.876271947465803</v>
      </c>
      <c r="N3605">
        <v>1.0504731297029299</v>
      </c>
      <c r="O3605">
        <v>64.395734597156405</v>
      </c>
      <c r="P3605">
        <v>14.054054054053999</v>
      </c>
      <c r="Q3605">
        <v>9.5540537945193002E-2</v>
      </c>
    </row>
    <row r="3606" spans="1:17" hidden="1" x14ac:dyDescent="0.3">
      <c r="A3606" t="s">
        <v>7374</v>
      </c>
      <c r="B3606" t="s">
        <v>7375</v>
      </c>
      <c r="C3606" t="str">
        <f>IFERROR(VLOOKUP(Table1[[#This Row],[Ticker]],[1]!Table1[[Symbol]:[Industry]],2,FALSE),"-")</f>
        <v>-</v>
      </c>
      <c r="D3606" t="s">
        <v>613</v>
      </c>
      <c r="E3606">
        <v>34.267039560000001</v>
      </c>
      <c r="F3606">
        <v>36.700000000000003</v>
      </c>
      <c r="G3606">
        <v>9.4188689887966692</v>
      </c>
      <c r="H3606">
        <v>-2.0469232207183801</v>
      </c>
      <c r="I3606">
        <v>6.6681289221341604</v>
      </c>
      <c r="J3606">
        <v>-13.3667996105114</v>
      </c>
      <c r="K3606">
        <v>34.210812450895297</v>
      </c>
      <c r="L3606">
        <v>31.285367606730901</v>
      </c>
      <c r="M3606">
        <v>58.558357014530003</v>
      </c>
      <c r="N3606">
        <v>3.13563668581634</v>
      </c>
      <c r="O3606">
        <v>10.463215258855501</v>
      </c>
      <c r="P3606">
        <v>62.893919218819299</v>
      </c>
      <c r="Q3606">
        <v>8.2212999129481004E-2</v>
      </c>
    </row>
    <row r="3607" spans="1:17" hidden="1" x14ac:dyDescent="0.3">
      <c r="A3607" t="s">
        <v>7376</v>
      </c>
      <c r="B3607" t="s">
        <v>7377</v>
      </c>
      <c r="C3607" t="str">
        <f>IFERROR(VLOOKUP(Table1[[#This Row],[Ticker]],[1]!Table1[[Symbol]:[Industry]],2,FALSE),"-")</f>
        <v>-</v>
      </c>
      <c r="E3607">
        <v>34.235115960000002</v>
      </c>
      <c r="F3607">
        <v>20.45</v>
      </c>
      <c r="G3607">
        <v>-25.818502268939699</v>
      </c>
      <c r="H3607">
        <v>-4.9040660778612297</v>
      </c>
      <c r="I3607">
        <v>-36.100153148085298</v>
      </c>
      <c r="J3607">
        <v>1.2382187122883199</v>
      </c>
      <c r="K3607">
        <v>20.970807668925602</v>
      </c>
      <c r="L3607">
        <v>23.209431944330699</v>
      </c>
      <c r="M3607">
        <v>63.480408799516098</v>
      </c>
      <c r="N3607">
        <v>0.98317106754660999</v>
      </c>
      <c r="O3607">
        <v>56.479217603911898</v>
      </c>
      <c r="P3607">
        <v>17.867435158501401</v>
      </c>
      <c r="Q3607">
        <v>4.2342420877937E-2</v>
      </c>
    </row>
    <row r="3608" spans="1:17" hidden="1" x14ac:dyDescent="0.3">
      <c r="A3608" t="s">
        <v>7378</v>
      </c>
      <c r="B3608" t="s">
        <v>7379</v>
      </c>
      <c r="C3608" t="str">
        <f>IFERROR(VLOOKUP(Table1[[#This Row],[Ticker]],[1]!Table1[[Symbol]:[Industry]],2,FALSE),"-")</f>
        <v>-</v>
      </c>
      <c r="D3608" t="s">
        <v>267</v>
      </c>
      <c r="E3608">
        <v>34.212693600000001</v>
      </c>
      <c r="F3608">
        <v>27.12</v>
      </c>
      <c r="G3608">
        <v>9.7239885100785095</v>
      </c>
      <c r="H3608">
        <v>24.894928897013099</v>
      </c>
      <c r="I3608">
        <v>63.598067413079299</v>
      </c>
      <c r="J3608">
        <v>17.3047268269856</v>
      </c>
      <c r="K3608">
        <v>21.399599187914301</v>
      </c>
      <c r="L3608">
        <v>19.3703180493094</v>
      </c>
      <c r="M3608">
        <v>86.223529627984306</v>
      </c>
      <c r="N3608">
        <v>1.1755826566555201</v>
      </c>
      <c r="O3608">
        <v>0</v>
      </c>
      <c r="P3608">
        <v>92.340425531914903</v>
      </c>
      <c r="Q3608">
        <v>0.104311378685065</v>
      </c>
    </row>
    <row r="3609" spans="1:17" hidden="1" x14ac:dyDescent="0.3">
      <c r="A3609" t="s">
        <v>7380</v>
      </c>
      <c r="B3609" t="s">
        <v>7381</v>
      </c>
      <c r="C3609" t="str">
        <f>IFERROR(VLOOKUP(Table1[[#This Row],[Ticker]],[1]!Table1[[Symbol]:[Industry]],2,FALSE),"-")</f>
        <v>-</v>
      </c>
      <c r="D3609" t="s">
        <v>62</v>
      </c>
      <c r="E3609">
        <v>34.040607699999903</v>
      </c>
      <c r="F3609">
        <v>5.5</v>
      </c>
      <c r="G3609">
        <v>-5.5931859894901201</v>
      </c>
      <c r="H3609">
        <v>-1.87035303188851</v>
      </c>
      <c r="I3609">
        <v>-12.2495918825592</v>
      </c>
      <c r="J3609">
        <v>1.0670674632677399</v>
      </c>
      <c r="K3609">
        <v>3.84060084798248</v>
      </c>
      <c r="L3609">
        <v>2.670549716824</v>
      </c>
      <c r="M3609">
        <v>38.443217552922597</v>
      </c>
      <c r="N3609">
        <v>1</v>
      </c>
      <c r="Q3609">
        <v>2.0202940921462999E-2</v>
      </c>
    </row>
    <row r="3610" spans="1:17" hidden="1" x14ac:dyDescent="0.3">
      <c r="A3610" t="s">
        <v>7382</v>
      </c>
      <c r="B3610" t="s">
        <v>7383</v>
      </c>
      <c r="C3610" t="str">
        <f>IFERROR(VLOOKUP(Table1[[#This Row],[Ticker]],[1]!Table1[[Symbol]:[Industry]],2,FALSE),"-")</f>
        <v>-</v>
      </c>
      <c r="D3610" t="s">
        <v>535</v>
      </c>
      <c r="E3610">
        <v>33.746626094999897</v>
      </c>
      <c r="F3610">
        <v>31.85</v>
      </c>
      <c r="G3610">
        <v>215.54784463279699</v>
      </c>
      <c r="H3610">
        <v>-22.693539762071701</v>
      </c>
      <c r="I3610">
        <v>166.467812784996</v>
      </c>
      <c r="J3610">
        <v>-4.5429836262983398</v>
      </c>
      <c r="K3610">
        <v>33.6077272804689</v>
      </c>
      <c r="L3610">
        <v>25.0462404488655</v>
      </c>
      <c r="M3610">
        <v>37.217217031548799</v>
      </c>
      <c r="N3610">
        <v>0.48214046096990099</v>
      </c>
      <c r="O3610">
        <v>35.007849293563503</v>
      </c>
      <c r="P3610">
        <v>317.97900262467101</v>
      </c>
      <c r="Q3610">
        <v>0.235667534819928</v>
      </c>
    </row>
    <row r="3611" spans="1:17" hidden="1" x14ac:dyDescent="0.3">
      <c r="A3611" t="s">
        <v>7384</v>
      </c>
      <c r="B3611" t="s">
        <v>7385</v>
      </c>
      <c r="C3611" t="str">
        <f>IFERROR(VLOOKUP(Table1[[#This Row],[Ticker]],[1]!Table1[[Symbol]:[Industry]],2,FALSE),"-")</f>
        <v>-</v>
      </c>
      <c r="D3611" t="s">
        <v>129</v>
      </c>
      <c r="E3611">
        <v>33.671759999999999</v>
      </c>
      <c r="F3611">
        <v>61.4</v>
      </c>
      <c r="G3611">
        <v>26.9425814749026</v>
      </c>
      <c r="H3611">
        <v>10.885407606349199</v>
      </c>
      <c r="I3611">
        <v>-31.429087716771502</v>
      </c>
      <c r="J3611">
        <v>0.60018246366705696</v>
      </c>
      <c r="K3611">
        <v>57.285438259658498</v>
      </c>
      <c r="L3611">
        <v>61.918507163387503</v>
      </c>
      <c r="M3611">
        <v>70.257141180601295</v>
      </c>
      <c r="N3611">
        <v>0.80303030303030298</v>
      </c>
      <c r="O3611">
        <v>95.358306188924999</v>
      </c>
      <c r="P3611">
        <v>88.923076923076906</v>
      </c>
    </row>
    <row r="3612" spans="1:17" hidden="1" x14ac:dyDescent="0.3">
      <c r="A3612" t="s">
        <v>7386</v>
      </c>
      <c r="B3612" t="s">
        <v>7387</v>
      </c>
      <c r="C3612" t="str">
        <f>IFERROR(VLOOKUP(Table1[[#This Row],[Ticker]],[1]!Table1[[Symbol]:[Industry]],2,FALSE),"-")</f>
        <v>-</v>
      </c>
      <c r="E3612">
        <v>33.619999999999997</v>
      </c>
      <c r="F3612">
        <v>16.809999999999999</v>
      </c>
      <c r="G3612">
        <v>13.292831058929201</v>
      </c>
      <c r="H3612">
        <v>2.08006090626575</v>
      </c>
      <c r="I3612">
        <v>-5.1855864330745103</v>
      </c>
      <c r="J3612">
        <v>-11.5765857768359</v>
      </c>
      <c r="K3612">
        <v>15.141662851443799</v>
      </c>
      <c r="L3612">
        <v>14.521905009975599</v>
      </c>
      <c r="M3612">
        <v>55.3705733414631</v>
      </c>
      <c r="N3612">
        <v>2.94913354447745</v>
      </c>
      <c r="O3612">
        <v>24.9256395002974</v>
      </c>
      <c r="P3612">
        <v>57.102803738317697</v>
      </c>
      <c r="Q3612">
        <v>1.4716380631975E-2</v>
      </c>
    </row>
    <row r="3613" spans="1:17" hidden="1" x14ac:dyDescent="0.3">
      <c r="A3613" t="s">
        <v>7388</v>
      </c>
      <c r="B3613" t="s">
        <v>7389</v>
      </c>
      <c r="C3613" t="str">
        <f>IFERROR(VLOOKUP(Table1[[#This Row],[Ticker]],[1]!Table1[[Symbol]:[Industry]],2,FALSE),"-")</f>
        <v>-</v>
      </c>
      <c r="D3613" t="s">
        <v>154</v>
      </c>
      <c r="E3613">
        <v>33.59158</v>
      </c>
      <c r="F3613">
        <v>117.7</v>
      </c>
      <c r="G3613">
        <v>-1.3446525676505701</v>
      </c>
      <c r="H3613">
        <v>-11.2843830086368</v>
      </c>
      <c r="I3613">
        <v>-3.2480864330745001</v>
      </c>
      <c r="J3613">
        <v>-6.43237595039216</v>
      </c>
      <c r="K3613">
        <v>119.220920490349</v>
      </c>
      <c r="L3613">
        <v>111.326313912727</v>
      </c>
      <c r="M3613">
        <v>42.1108288550544</v>
      </c>
      <c r="N3613">
        <v>0.73761713520749606</v>
      </c>
      <c r="O3613">
        <v>41.631265930331303</v>
      </c>
      <c r="P3613">
        <v>52.857142857142797</v>
      </c>
    </row>
    <row r="3614" spans="1:17" hidden="1" x14ac:dyDescent="0.3">
      <c r="A3614" t="s">
        <v>7390</v>
      </c>
      <c r="B3614" t="s">
        <v>7391</v>
      </c>
      <c r="C3614" t="str">
        <f>IFERROR(VLOOKUP(Table1[[#This Row],[Ticker]],[1]!Table1[[Symbol]:[Industry]],2,FALSE),"-")</f>
        <v>-</v>
      </c>
      <c r="D3614" t="s">
        <v>1514</v>
      </c>
      <c r="E3614">
        <v>33.542785000000002</v>
      </c>
      <c r="F3614">
        <v>56.78</v>
      </c>
      <c r="G3614">
        <v>-9.8621197703167199E-2</v>
      </c>
      <c r="H3614">
        <v>-3.1496801129489498</v>
      </c>
      <c r="I3614">
        <v>-20.9853918881916</v>
      </c>
      <c r="J3614">
        <v>-3.0226844809991902</v>
      </c>
      <c r="K3614">
        <v>56.981660112798401</v>
      </c>
      <c r="L3614">
        <v>55.151325600530299</v>
      </c>
      <c r="M3614">
        <v>50.318676568863303</v>
      </c>
      <c r="N3614">
        <v>0.84536197237074995</v>
      </c>
      <c r="O3614">
        <v>32.088763649172201</v>
      </c>
      <c r="P3614">
        <v>34.869358669833701</v>
      </c>
      <c r="Q3614">
        <v>1.8213471608145002E-2</v>
      </c>
    </row>
    <row r="3615" spans="1:17" hidden="1" x14ac:dyDescent="0.3">
      <c r="A3615" t="s">
        <v>7392</v>
      </c>
      <c r="B3615" t="s">
        <v>7393</v>
      </c>
      <c r="C3615" t="str">
        <f>IFERROR(VLOOKUP(Table1[[#This Row],[Ticker]],[1]!Table1[[Symbol]:[Industry]],2,FALSE),"-")</f>
        <v>-</v>
      </c>
      <c r="D3615" t="s">
        <v>140</v>
      </c>
      <c r="E3615">
        <v>33.506</v>
      </c>
      <c r="F3615">
        <v>30.46</v>
      </c>
      <c r="G3615">
        <v>-117.327115494794</v>
      </c>
      <c r="H3615">
        <v>-13.348510522305601</v>
      </c>
      <c r="I3615">
        <v>-49.083427798536299</v>
      </c>
      <c r="J3615">
        <v>-9.8740768162624892</v>
      </c>
      <c r="K3615">
        <v>32.001415241545402</v>
      </c>
      <c r="L3615">
        <v>93.995341869408904</v>
      </c>
      <c r="M3615">
        <v>40.954851616080198</v>
      </c>
      <c r="N3615">
        <v>1.1571202470423201</v>
      </c>
      <c r="O3615">
        <v>1094.35325016414</v>
      </c>
      <c r="P3615">
        <v>25.815778603882599</v>
      </c>
    </row>
    <row r="3616" spans="1:17" hidden="1" x14ac:dyDescent="0.3">
      <c r="A3616" t="s">
        <v>7394</v>
      </c>
      <c r="B3616" t="s">
        <v>7395</v>
      </c>
      <c r="C3616" t="str">
        <f>IFERROR(VLOOKUP(Table1[[#This Row],[Ticker]],[1]!Table1[[Symbol]:[Industry]],2,FALSE),"-")</f>
        <v>-</v>
      </c>
      <c r="E3616">
        <v>33.434199999999997</v>
      </c>
      <c r="F3616">
        <v>4.45</v>
      </c>
      <c r="K3616">
        <v>4.2784012200506201</v>
      </c>
      <c r="L3616">
        <v>4.6367428745490402</v>
      </c>
      <c r="M3616">
        <v>37.211772227299498</v>
      </c>
      <c r="N3616">
        <v>1</v>
      </c>
      <c r="Q3616">
        <v>4.2811073451381999E-2</v>
      </c>
    </row>
    <row r="3617" spans="1:17" hidden="1" x14ac:dyDescent="0.3">
      <c r="A3617" t="s">
        <v>7396</v>
      </c>
      <c r="B3617" t="s">
        <v>7397</v>
      </c>
      <c r="C3617" t="str">
        <f>IFERROR(VLOOKUP(Table1[[#This Row],[Ticker]],[1]!Table1[[Symbol]:[Industry]],2,FALSE),"-")</f>
        <v>-</v>
      </c>
      <c r="E3617">
        <v>33.330374999999997</v>
      </c>
      <c r="F3617">
        <v>62.01</v>
      </c>
      <c r="G3617">
        <v>86.462162374936895</v>
      </c>
      <c r="H3617">
        <v>-9.8865436033830907</v>
      </c>
      <c r="I3617">
        <v>-11.819515004503</v>
      </c>
      <c r="J3617">
        <v>-1.58733846500802</v>
      </c>
      <c r="K3617">
        <v>65.763420599225995</v>
      </c>
      <c r="L3617">
        <v>63.845027696322603</v>
      </c>
      <c r="M3617">
        <v>42.156579752723097</v>
      </c>
      <c r="N3617">
        <v>0.72440289014728299</v>
      </c>
      <c r="O3617">
        <v>52.991452991453002</v>
      </c>
      <c r="P3617">
        <v>120.912005700035</v>
      </c>
      <c r="Q3617">
        <v>9.8756541568805006E-2</v>
      </c>
    </row>
    <row r="3618" spans="1:17" hidden="1" x14ac:dyDescent="0.3">
      <c r="A3618" t="s">
        <v>7398</v>
      </c>
      <c r="B3618" t="s">
        <v>7399</v>
      </c>
      <c r="C3618" t="str">
        <f>IFERROR(VLOOKUP(Table1[[#This Row],[Ticker]],[1]!Table1[[Symbol]:[Industry]],2,FALSE),"-")</f>
        <v>-</v>
      </c>
      <c r="D3618" t="s">
        <v>267</v>
      </c>
      <c r="E3618">
        <v>33.239265839999902</v>
      </c>
      <c r="F3618">
        <v>83.77</v>
      </c>
      <c r="G3618">
        <v>-21.844918525097299</v>
      </c>
      <c r="H3618">
        <v>0.79883517976545504</v>
      </c>
      <c r="I3618">
        <v>-2.8506505356386098</v>
      </c>
      <c r="J3618">
        <v>2.3634780163565101</v>
      </c>
      <c r="K3618">
        <v>81.564163892646206</v>
      </c>
      <c r="L3618">
        <v>81.247390541344004</v>
      </c>
      <c r="M3618">
        <v>52.9977202037444</v>
      </c>
      <c r="N3618">
        <v>0.39389275297285098</v>
      </c>
      <c r="O3618">
        <v>29.103497672197602</v>
      </c>
      <c r="P3618">
        <v>15.385674931129399</v>
      </c>
      <c r="Q3618">
        <v>-8.6048343220366003E-2</v>
      </c>
    </row>
    <row r="3619" spans="1:17" hidden="1" x14ac:dyDescent="0.3">
      <c r="A3619" t="s">
        <v>7400</v>
      </c>
      <c r="B3619" t="s">
        <v>7401</v>
      </c>
      <c r="C3619" t="str">
        <f>IFERROR(VLOOKUP(Table1[[#This Row],[Ticker]],[1]!Table1[[Symbol]:[Industry]],2,FALSE),"-")</f>
        <v>-</v>
      </c>
      <c r="E3619">
        <v>33.1871832</v>
      </c>
      <c r="F3619">
        <v>74.64</v>
      </c>
      <c r="G3619">
        <v>48.8185213245266</v>
      </c>
      <c r="H3619">
        <v>-4.0921580940993998</v>
      </c>
      <c r="I3619">
        <v>-27.3331786348074</v>
      </c>
      <c r="J3619">
        <v>2.6140135607621402</v>
      </c>
      <c r="K3619">
        <v>73.895296385565501</v>
      </c>
      <c r="L3619">
        <v>71.887276861756902</v>
      </c>
      <c r="M3619">
        <v>63.569097499901403</v>
      </c>
      <c r="N3619">
        <v>2.3225020145044302</v>
      </c>
      <c r="O3619">
        <v>52.8403001071811</v>
      </c>
      <c r="P3619">
        <v>75.540921919096803</v>
      </c>
      <c r="Q3619">
        <v>-8.1658713489079996E-3</v>
      </c>
    </row>
    <row r="3620" spans="1:17" hidden="1" x14ac:dyDescent="0.3">
      <c r="A3620" t="s">
        <v>7402</v>
      </c>
      <c r="B3620" t="s">
        <v>7403</v>
      </c>
      <c r="C3620" t="str">
        <f>IFERROR(VLOOKUP(Table1[[#This Row],[Ticker]],[1]!Table1[[Symbol]:[Industry]],2,FALSE),"-")</f>
        <v>-</v>
      </c>
      <c r="E3620">
        <v>33.119215199999999</v>
      </c>
      <c r="F3620">
        <v>1.62</v>
      </c>
      <c r="G3620">
        <v>-2.4972681491575401</v>
      </c>
      <c r="H3620">
        <v>18.1728569990618</v>
      </c>
      <c r="I3620">
        <v>-5.7319574008164302</v>
      </c>
      <c r="J3620">
        <v>-3.4025515275329101</v>
      </c>
      <c r="K3620">
        <v>1.42792354067516</v>
      </c>
      <c r="L3620">
        <v>1.56181959394051</v>
      </c>
      <c r="M3620">
        <v>68.687914960706706</v>
      </c>
      <c r="N3620">
        <v>1.69034387170237</v>
      </c>
      <c r="O3620">
        <v>22.2222222222222</v>
      </c>
      <c r="P3620">
        <v>47.272727272727202</v>
      </c>
      <c r="Q3620">
        <v>-0.10500779939706199</v>
      </c>
    </row>
    <row r="3621" spans="1:17" hidden="1" x14ac:dyDescent="0.3">
      <c r="A3621" t="s">
        <v>7404</v>
      </c>
      <c r="B3621" t="s">
        <v>7405</v>
      </c>
      <c r="C3621" t="str">
        <f>IFERROR(VLOOKUP(Table1[[#This Row],[Ticker]],[1]!Table1[[Symbol]:[Industry]],2,FALSE),"-")</f>
        <v>-</v>
      </c>
      <c r="E3621">
        <v>33.094687258999997</v>
      </c>
      <c r="F3621">
        <v>66.23</v>
      </c>
      <c r="G3621">
        <v>-44.538842673704103</v>
      </c>
      <c r="H3621">
        <v>-8.2936366300084696</v>
      </c>
      <c r="I3621">
        <v>-28.2295105816813</v>
      </c>
      <c r="J3621">
        <v>-9.6444818636661402</v>
      </c>
      <c r="K3621">
        <v>69.127474095912604</v>
      </c>
      <c r="M3621">
        <v>52.806926256595297</v>
      </c>
      <c r="O3621">
        <v>34.380190246112001</v>
      </c>
      <c r="P3621">
        <v>32.831929402326502</v>
      </c>
    </row>
    <row r="3622" spans="1:17" hidden="1" x14ac:dyDescent="0.3">
      <c r="A3622" t="s">
        <v>7406</v>
      </c>
      <c r="B3622" t="s">
        <v>7407</v>
      </c>
      <c r="C3622" t="str">
        <f>IFERROR(VLOOKUP(Table1[[#This Row],[Ticker]],[1]!Table1[[Symbol]:[Industry]],2,FALSE),"-")</f>
        <v>-</v>
      </c>
      <c r="E3622">
        <v>33.081024999999997</v>
      </c>
      <c r="F3622">
        <v>145</v>
      </c>
      <c r="G3622">
        <v>9.1976605873452595</v>
      </c>
      <c r="H3622">
        <v>-4.1486703944079899</v>
      </c>
      <c r="I3622">
        <v>36.216560031571902</v>
      </c>
      <c r="J3622">
        <v>-14.6367336262983</v>
      </c>
      <c r="K3622">
        <v>134.31438132167401</v>
      </c>
      <c r="L3622">
        <v>112.150833379792</v>
      </c>
      <c r="M3622">
        <v>51.519251175532098</v>
      </c>
      <c r="N3622">
        <v>0.508891678435064</v>
      </c>
      <c r="O3622">
        <v>20.689655172413701</v>
      </c>
      <c r="P3622">
        <v>70.588235294117595</v>
      </c>
      <c r="Q3622">
        <v>0.150877577472837</v>
      </c>
    </row>
    <row r="3623" spans="1:17" hidden="1" x14ac:dyDescent="0.3">
      <c r="A3623" t="s">
        <v>7408</v>
      </c>
      <c r="B3623" t="s">
        <v>7409</v>
      </c>
      <c r="C3623" t="str">
        <f>IFERROR(VLOOKUP(Table1[[#This Row],[Ticker]],[1]!Table1[[Symbol]:[Industry]],2,FALSE),"-")</f>
        <v>-</v>
      </c>
      <c r="D3623" t="s">
        <v>92</v>
      </c>
      <c r="E3623">
        <v>33.071838616000001</v>
      </c>
      <c r="F3623">
        <v>63.88</v>
      </c>
      <c r="G3623">
        <v>67.606715213504401</v>
      </c>
      <c r="H3623">
        <v>-21.678259626248298</v>
      </c>
      <c r="I3623">
        <v>6.5557168216338599</v>
      </c>
      <c r="J3623">
        <v>-4.2627012947864902</v>
      </c>
      <c r="K3623">
        <v>69.4585203973636</v>
      </c>
      <c r="L3623">
        <v>64.313724255028404</v>
      </c>
      <c r="M3623">
        <v>27.033729858901101</v>
      </c>
      <c r="N3623">
        <v>1.90778999011634</v>
      </c>
      <c r="O3623">
        <v>56.214777708202803</v>
      </c>
      <c r="P3623">
        <v>123.747810858143</v>
      </c>
      <c r="Q3623">
        <v>5.3142196774815999E-2</v>
      </c>
    </row>
    <row r="3624" spans="1:17" hidden="1" x14ac:dyDescent="0.3">
      <c r="A3624" t="s">
        <v>7410</v>
      </c>
      <c r="B3624" t="s">
        <v>7411</v>
      </c>
      <c r="C3624" t="str">
        <f>IFERROR(VLOOKUP(Table1[[#This Row],[Ticker]],[1]!Table1[[Symbol]:[Industry]],2,FALSE),"-")</f>
        <v>-</v>
      </c>
      <c r="D3624" t="s">
        <v>866</v>
      </c>
      <c r="E3624">
        <v>33.020704639999998</v>
      </c>
      <c r="F3624">
        <v>3.85</v>
      </c>
      <c r="G3624">
        <v>-99.634341602020399</v>
      </c>
      <c r="H3624">
        <v>-2.2373994111945601</v>
      </c>
      <c r="I3624">
        <v>-65.480644572609293</v>
      </c>
      <c r="J3624">
        <v>-2.1679836262983398</v>
      </c>
      <c r="K3624">
        <v>5.0593121467916404</v>
      </c>
      <c r="L3624">
        <v>8.9529402824796396</v>
      </c>
      <c r="M3624">
        <v>54.138852486883501</v>
      </c>
      <c r="N3624">
        <v>0.56401444072774698</v>
      </c>
      <c r="O3624">
        <v>320.77922077922</v>
      </c>
      <c r="P3624">
        <v>28.76254180602</v>
      </c>
      <c r="Q3624">
        <v>-0.15712831068681599</v>
      </c>
    </row>
    <row r="3625" spans="1:17" hidden="1" x14ac:dyDescent="0.3">
      <c r="A3625" t="s">
        <v>7412</v>
      </c>
      <c r="B3625" t="s">
        <v>7413</v>
      </c>
      <c r="C3625" t="str">
        <f>IFERROR(VLOOKUP(Table1[[#This Row],[Ticker]],[1]!Table1[[Symbol]:[Industry]],2,FALSE),"-")</f>
        <v>-</v>
      </c>
      <c r="E3625">
        <v>32.994071900000002</v>
      </c>
      <c r="F3625">
        <v>58.9</v>
      </c>
      <c r="G3625">
        <v>-23.765097408168899</v>
      </c>
      <c r="H3625">
        <v>-6.07073274452791</v>
      </c>
      <c r="I3625">
        <v>-9.5643257493138201</v>
      </c>
      <c r="J3625">
        <v>-7.4244143660331297</v>
      </c>
      <c r="K3625">
        <v>59.179880545373301</v>
      </c>
      <c r="L3625">
        <v>58.101089551388803</v>
      </c>
      <c r="M3625">
        <v>35.8338762065124</v>
      </c>
      <c r="N3625">
        <v>0.88496400339612502</v>
      </c>
      <c r="O3625">
        <v>33.786078098471897</v>
      </c>
      <c r="P3625">
        <v>37.7777777777777</v>
      </c>
      <c r="Q3625">
        <v>-3.1026706371299999E-3</v>
      </c>
    </row>
    <row r="3626" spans="1:17" hidden="1" x14ac:dyDescent="0.3">
      <c r="A3626" t="s">
        <v>7414</v>
      </c>
      <c r="B3626" t="s">
        <v>7415</v>
      </c>
      <c r="C3626" t="str">
        <f>IFERROR(VLOOKUP(Table1[[#This Row],[Ticker]],[1]!Table1[[Symbol]:[Industry]],2,FALSE),"-")</f>
        <v>-</v>
      </c>
      <c r="E3626">
        <v>32.886483849999998</v>
      </c>
      <c r="F3626">
        <v>67.510000000000005</v>
      </c>
      <c r="G3626">
        <v>-41.058431696323296</v>
      </c>
      <c r="H3626">
        <v>-3.0790283704705699</v>
      </c>
      <c r="I3626">
        <v>-18.684272517436298</v>
      </c>
      <c r="J3626">
        <v>-2.1679836262983398</v>
      </c>
      <c r="K3626">
        <v>65.795515569830002</v>
      </c>
      <c r="L3626">
        <v>68.849170700682805</v>
      </c>
      <c r="M3626">
        <v>69.043405340303394</v>
      </c>
      <c r="N3626">
        <v>1.00960430272762</v>
      </c>
      <c r="O3626">
        <v>46.615316249444497</v>
      </c>
      <c r="P3626">
        <v>35.020000000000003</v>
      </c>
      <c r="Q3626">
        <v>0.135567690085205</v>
      </c>
    </row>
    <row r="3627" spans="1:17" hidden="1" x14ac:dyDescent="0.3">
      <c r="A3627" t="s">
        <v>7416</v>
      </c>
      <c r="B3627" t="s">
        <v>7417</v>
      </c>
      <c r="C3627" t="str">
        <f>IFERROR(VLOOKUP(Table1[[#This Row],[Ticker]],[1]!Table1[[Symbol]:[Industry]],2,FALSE),"-")</f>
        <v>-</v>
      </c>
      <c r="D3627" t="s">
        <v>207</v>
      </c>
      <c r="E3627">
        <v>32.822400000000002</v>
      </c>
      <c r="F3627">
        <v>52</v>
      </c>
      <c r="G3627">
        <v>-13.832510656031699</v>
      </c>
      <c r="H3627">
        <v>-29.8815096868837</v>
      </c>
      <c r="I3627">
        <v>-13.142577562859699</v>
      </c>
      <c r="J3627">
        <v>-6.6847300377815904</v>
      </c>
      <c r="K3627">
        <v>60.496744136776201</v>
      </c>
      <c r="L3627">
        <v>62.7151353232072</v>
      </c>
      <c r="M3627">
        <v>45.414095349117602</v>
      </c>
      <c r="N3627">
        <v>1.62445652173913</v>
      </c>
      <c r="O3627">
        <v>95.461538461538396</v>
      </c>
      <c r="P3627">
        <v>40.540540540540498</v>
      </c>
      <c r="Q3627">
        <v>-6.1085726242125001E-2</v>
      </c>
    </row>
    <row r="3628" spans="1:17" hidden="1" x14ac:dyDescent="0.3">
      <c r="A3628" t="s">
        <v>7418</v>
      </c>
      <c r="B3628" t="s">
        <v>7419</v>
      </c>
      <c r="C3628" t="str">
        <f>IFERROR(VLOOKUP(Table1[[#This Row],[Ticker]],[1]!Table1[[Symbol]:[Industry]],2,FALSE),"-")</f>
        <v>-</v>
      </c>
      <c r="D3628" t="s">
        <v>659</v>
      </c>
      <c r="E3628">
        <v>32.82</v>
      </c>
      <c r="F3628">
        <v>5.47</v>
      </c>
      <c r="G3628">
        <v>-53.575430533102697</v>
      </c>
      <c r="H3628">
        <v>0.70341055765279403</v>
      </c>
      <c r="I3628">
        <v>-43.1315220158965</v>
      </c>
      <c r="J3628">
        <v>1.50174114434386</v>
      </c>
      <c r="K3628">
        <v>5.5985241669829904</v>
      </c>
      <c r="L3628">
        <v>6.8404152547591099</v>
      </c>
      <c r="M3628">
        <v>50.395878885834101</v>
      </c>
      <c r="N3628">
        <v>0.87106210340046797</v>
      </c>
      <c r="O3628">
        <v>118.098720292504</v>
      </c>
      <c r="P3628">
        <v>20.219780219780201</v>
      </c>
      <c r="Q3628">
        <v>6.0431943775645001E-2</v>
      </c>
    </row>
    <row r="3629" spans="1:17" hidden="1" x14ac:dyDescent="0.3">
      <c r="A3629" t="s">
        <v>7420</v>
      </c>
      <c r="B3629" t="s">
        <v>7421</v>
      </c>
      <c r="C3629" t="str">
        <f>IFERROR(VLOOKUP(Table1[[#This Row],[Ticker]],[1]!Table1[[Symbol]:[Industry]],2,FALSE),"-")</f>
        <v>-</v>
      </c>
      <c r="D3629" t="s">
        <v>391</v>
      </c>
      <c r="E3629">
        <v>32.78</v>
      </c>
      <c r="F3629">
        <v>32.78</v>
      </c>
      <c r="G3629">
        <v>7.7318072020636199</v>
      </c>
      <c r="H3629">
        <v>-3.9665660778612399</v>
      </c>
      <c r="I3629">
        <v>40.0499419942524</v>
      </c>
      <c r="J3629">
        <v>-7.1679836262983496</v>
      </c>
      <c r="K3629">
        <v>31.7244986677211</v>
      </c>
      <c r="L3629">
        <v>28.306702370606398</v>
      </c>
      <c r="M3629">
        <v>53.268163814283199</v>
      </c>
      <c r="N3629">
        <v>1.1199357334907201</v>
      </c>
      <c r="O3629">
        <v>26.632092739475201</v>
      </c>
      <c r="P3629">
        <v>78.152173913043498</v>
      </c>
      <c r="Q3629">
        <v>4.7075268536511998E-2</v>
      </c>
    </row>
    <row r="3630" spans="1:17" hidden="1" x14ac:dyDescent="0.3">
      <c r="A3630" t="s">
        <v>7422</v>
      </c>
      <c r="B3630" t="s">
        <v>7423</v>
      </c>
      <c r="C3630" t="str">
        <f>IFERROR(VLOOKUP(Table1[[#This Row],[Ticker]],[1]!Table1[[Symbol]:[Industry]],2,FALSE),"-")</f>
        <v>-</v>
      </c>
      <c r="E3630">
        <v>32.7012</v>
      </c>
      <c r="F3630">
        <v>77.86</v>
      </c>
      <c r="G3630">
        <v>78.283412835071005</v>
      </c>
      <c r="H3630">
        <v>-15.745816919612</v>
      </c>
      <c r="I3630">
        <v>47.843284125301103</v>
      </c>
      <c r="J3630">
        <v>21.7633736279918</v>
      </c>
      <c r="K3630">
        <v>71.939233280498399</v>
      </c>
      <c r="L3630">
        <v>59.954558045603299</v>
      </c>
      <c r="M3630">
        <v>62.776804760162797</v>
      </c>
      <c r="N3630">
        <v>1.30996398559423</v>
      </c>
      <c r="O3630">
        <v>20.3570511173901</v>
      </c>
      <c r="P3630">
        <v>168.482758620689</v>
      </c>
      <c r="Q3630">
        <v>0.11357838889694</v>
      </c>
    </row>
    <row r="3631" spans="1:17" hidden="1" x14ac:dyDescent="0.3">
      <c r="A3631" t="s">
        <v>7424</v>
      </c>
      <c r="B3631" t="s">
        <v>7425</v>
      </c>
      <c r="C3631" t="str">
        <f>IFERROR(VLOOKUP(Table1[[#This Row],[Ticker]],[1]!Table1[[Symbol]:[Industry]],2,FALSE),"-")</f>
        <v>-</v>
      </c>
      <c r="D3631" t="s">
        <v>535</v>
      </c>
      <c r="E3631">
        <v>32.686184500000003</v>
      </c>
      <c r="F3631">
        <v>63.65</v>
      </c>
      <c r="G3631">
        <v>-47.6850517345149</v>
      </c>
      <c r="H3631">
        <v>-15.1930019481924</v>
      </c>
      <c r="I3631">
        <v>-22.804756305309699</v>
      </c>
      <c r="J3631">
        <v>-5.7139754432402903</v>
      </c>
      <c r="K3631">
        <v>65.607179812475493</v>
      </c>
      <c r="L3631">
        <v>68.328914078641901</v>
      </c>
      <c r="M3631">
        <v>41.288145500112101</v>
      </c>
      <c r="N3631">
        <v>1.73178458289334</v>
      </c>
      <c r="O3631">
        <v>46.6457187745483</v>
      </c>
      <c r="P3631">
        <v>16.681943171402299</v>
      </c>
      <c r="Q3631">
        <v>0.10936844889231299</v>
      </c>
    </row>
    <row r="3632" spans="1:17" hidden="1" x14ac:dyDescent="0.3">
      <c r="A3632" t="s">
        <v>7426</v>
      </c>
      <c r="B3632" t="s">
        <v>7427</v>
      </c>
      <c r="C3632" t="str">
        <f>IFERROR(VLOOKUP(Table1[[#This Row],[Ticker]],[1]!Table1[[Symbol]:[Industry]],2,FALSE),"-")</f>
        <v>-</v>
      </c>
      <c r="D3632" t="s">
        <v>613</v>
      </c>
      <c r="E3632">
        <v>32.590395768</v>
      </c>
      <c r="F3632">
        <v>82.63</v>
      </c>
      <c r="G3632">
        <v>5.1238563753010098</v>
      </c>
      <c r="H3632">
        <v>3.9790508052556399</v>
      </c>
      <c r="I3632">
        <v>5.9521666958806199</v>
      </c>
      <c r="J3632">
        <v>2.6975573368035901</v>
      </c>
      <c r="K3632">
        <v>79.250924417681404</v>
      </c>
      <c r="L3632">
        <v>76.962475196134093</v>
      </c>
      <c r="M3632">
        <v>64.600794083742002</v>
      </c>
      <c r="N3632">
        <v>1.34874347715837</v>
      </c>
      <c r="O3632">
        <v>41.582960183952501</v>
      </c>
      <c r="P3632">
        <v>37.601998334721003</v>
      </c>
      <c r="Q3632">
        <v>2.1396082773899001E-2</v>
      </c>
    </row>
    <row r="3633" spans="1:17" hidden="1" x14ac:dyDescent="0.3">
      <c r="A3633" t="s">
        <v>7428</v>
      </c>
      <c r="B3633" t="s">
        <v>7429</v>
      </c>
      <c r="C3633" t="str">
        <f>IFERROR(VLOOKUP(Table1[[#This Row],[Ticker]],[1]!Table1[[Symbol]:[Industry]],2,FALSE),"-")</f>
        <v>-</v>
      </c>
      <c r="D3633" t="s">
        <v>613</v>
      </c>
      <c r="E3633">
        <v>32.489759274000001</v>
      </c>
      <c r="F3633">
        <v>1.1299999999999999</v>
      </c>
      <c r="G3633">
        <v>6.3837579454908404</v>
      </c>
      <c r="H3633">
        <v>1.7626005888054299</v>
      </c>
      <c r="I3633">
        <v>-7.5208137058017899</v>
      </c>
      <c r="J3633">
        <v>4.49868304036832</v>
      </c>
      <c r="K3633">
        <v>1.08199443492324</v>
      </c>
      <c r="L3633">
        <v>1.1148342581785999</v>
      </c>
      <c r="M3633">
        <v>77.309264447144102</v>
      </c>
      <c r="N3633">
        <v>0.69017748735001605</v>
      </c>
      <c r="O3633">
        <v>85.840707964601705</v>
      </c>
      <c r="P3633">
        <v>41.249999999999901</v>
      </c>
      <c r="Q3633">
        <v>2.3146020026499001E-2</v>
      </c>
    </row>
    <row r="3634" spans="1:17" hidden="1" x14ac:dyDescent="0.3">
      <c r="A3634" t="s">
        <v>7430</v>
      </c>
      <c r="B3634" t="s">
        <v>7431</v>
      </c>
      <c r="C3634" t="str">
        <f>IFERROR(VLOOKUP(Table1[[#This Row],[Ticker]],[1]!Table1[[Symbol]:[Industry]],2,FALSE),"-")</f>
        <v>-</v>
      </c>
      <c r="D3634" t="s">
        <v>1514</v>
      </c>
      <c r="E3634">
        <v>32.453799519999997</v>
      </c>
      <c r="F3634">
        <v>2.65</v>
      </c>
      <c r="G3634">
        <v>-0.36694233462119902</v>
      </c>
      <c r="H3634">
        <v>-19.420195110119302</v>
      </c>
      <c r="I3634">
        <v>-39.581419766407798</v>
      </c>
      <c r="J3634">
        <v>-2.1679836262983398</v>
      </c>
      <c r="K3634">
        <v>3.38699153755192</v>
      </c>
      <c r="L3634">
        <v>3.2453524813845802</v>
      </c>
      <c r="M3634">
        <v>2.6212190388144401</v>
      </c>
      <c r="N3634">
        <v>1.26102529661965</v>
      </c>
      <c r="O3634">
        <v>73.584905660377302</v>
      </c>
      <c r="P3634">
        <v>55.8823529411764</v>
      </c>
      <c r="Q3634">
        <v>-4.1345248860760004E-3</v>
      </c>
    </row>
    <row r="3635" spans="1:17" hidden="1" x14ac:dyDescent="0.3">
      <c r="A3635" t="s">
        <v>7432</v>
      </c>
      <c r="B3635" t="s">
        <v>7433</v>
      </c>
      <c r="C3635" t="str">
        <f>IFERROR(VLOOKUP(Table1[[#This Row],[Ticker]],[1]!Table1[[Symbol]:[Industry]],2,FALSE),"-")</f>
        <v>-</v>
      </c>
      <c r="D3635" t="s">
        <v>140</v>
      </c>
      <c r="E3635">
        <v>32.428080827999999</v>
      </c>
      <c r="F3635">
        <v>62.92</v>
      </c>
      <c r="G3635">
        <v>36.871152903473998</v>
      </c>
      <c r="H3635">
        <v>19.744481251098399</v>
      </c>
      <c r="I3635">
        <v>17.4045814508776</v>
      </c>
      <c r="J3635">
        <v>16.054238595923799</v>
      </c>
      <c r="K3635">
        <v>52.436502437444098</v>
      </c>
      <c r="L3635">
        <v>49.351954725657301</v>
      </c>
      <c r="M3635">
        <v>70.0368810085793</v>
      </c>
      <c r="N3635">
        <v>4.8782219632137602</v>
      </c>
      <c r="O3635">
        <v>18.563254926891201</v>
      </c>
      <c r="P3635">
        <v>101.666666666666</v>
      </c>
      <c r="Q3635">
        <v>3.7532005093766002E-2</v>
      </c>
    </row>
    <row r="3636" spans="1:17" hidden="1" x14ac:dyDescent="0.3">
      <c r="A3636" t="s">
        <v>7434</v>
      </c>
      <c r="B3636" t="s">
        <v>7435</v>
      </c>
      <c r="C3636" t="str">
        <f>IFERROR(VLOOKUP(Table1[[#This Row],[Ticker]],[1]!Table1[[Symbol]:[Industry]],2,FALSE),"-")</f>
        <v>-</v>
      </c>
      <c r="E3636">
        <v>32.276044800000001</v>
      </c>
      <c r="F3636">
        <v>121.2</v>
      </c>
      <c r="G3636">
        <v>30.8451788775</v>
      </c>
      <c r="H3636">
        <v>-9.2589704327655902</v>
      </c>
      <c r="I3636">
        <v>81.372466926609206</v>
      </c>
      <c r="J3636">
        <v>1.3562454485915201</v>
      </c>
      <c r="K3636">
        <v>102.12721495327</v>
      </c>
      <c r="L3636">
        <v>80.491253265745897</v>
      </c>
      <c r="M3636">
        <v>68.558805774853397</v>
      </c>
      <c r="N3636">
        <v>0.94513274336283104</v>
      </c>
      <c r="O3636">
        <v>4.3646864686468501</v>
      </c>
      <c r="P3636">
        <v>142.4</v>
      </c>
    </row>
    <row r="3637" spans="1:17" hidden="1" x14ac:dyDescent="0.3">
      <c r="A3637" t="s">
        <v>7436</v>
      </c>
      <c r="B3637" t="s">
        <v>7437</v>
      </c>
      <c r="C3637" t="str">
        <f>IFERROR(VLOOKUP(Table1[[#This Row],[Ticker]],[1]!Table1[[Symbol]:[Industry]],2,FALSE),"-")</f>
        <v>-</v>
      </c>
      <c r="E3637">
        <v>32.240823779999999</v>
      </c>
      <c r="F3637">
        <v>8.18</v>
      </c>
      <c r="G3637">
        <v>99.409432303631803</v>
      </c>
      <c r="H3637">
        <v>-22.4298392737375</v>
      </c>
      <c r="I3637">
        <v>-25.128419419546901</v>
      </c>
      <c r="J3637">
        <v>-14.3523963595584</v>
      </c>
      <c r="K3637">
        <v>9.0215610345210901</v>
      </c>
      <c r="L3637">
        <v>8.1544209524223206</v>
      </c>
      <c r="M3637">
        <v>35.2026883188081</v>
      </c>
      <c r="N3637">
        <v>0.79952281039385198</v>
      </c>
      <c r="O3637">
        <v>40.586797066014597</v>
      </c>
      <c r="P3637">
        <v>163.02250803858499</v>
      </c>
      <c r="Q3637">
        <v>6.1780554256737001E-2</v>
      </c>
    </row>
    <row r="3638" spans="1:17" hidden="1" x14ac:dyDescent="0.3">
      <c r="A3638" t="s">
        <v>7438</v>
      </c>
      <c r="B3638" t="s">
        <v>7439</v>
      </c>
      <c r="C3638" t="str">
        <f>IFERROR(VLOOKUP(Table1[[#This Row],[Ticker]],[1]!Table1[[Symbol]:[Industry]],2,FALSE),"-")</f>
        <v>-</v>
      </c>
      <c r="E3638">
        <v>32.19598165</v>
      </c>
      <c r="F3638">
        <v>53.45</v>
      </c>
      <c r="G3638">
        <v>-73.373338923107298</v>
      </c>
      <c r="H3638">
        <v>-6.6112569728431296</v>
      </c>
      <c r="I3638">
        <v>-34.700383252862402</v>
      </c>
      <c r="J3638">
        <v>-1.6388830971978099</v>
      </c>
      <c r="K3638">
        <v>56.950796407059499</v>
      </c>
      <c r="L3638">
        <v>65.572219330603602</v>
      </c>
      <c r="M3638">
        <v>39.558753888646002</v>
      </c>
      <c r="N3638">
        <v>0.51355006393506397</v>
      </c>
      <c r="O3638">
        <v>99.906454630495702</v>
      </c>
      <c r="P3638">
        <v>26.449018216229</v>
      </c>
      <c r="Q3638">
        <v>5.1388449122109998E-2</v>
      </c>
    </row>
    <row r="3639" spans="1:17" hidden="1" x14ac:dyDescent="0.3">
      <c r="A3639" t="s">
        <v>7440</v>
      </c>
      <c r="B3639" t="s">
        <v>7441</v>
      </c>
      <c r="C3639" t="str">
        <f>IFERROR(VLOOKUP(Table1[[#This Row],[Ticker]],[1]!Table1[[Symbol]:[Industry]],2,FALSE),"-")</f>
        <v>-</v>
      </c>
      <c r="D3639" t="s">
        <v>391</v>
      </c>
      <c r="E3639">
        <v>32.116700000000002</v>
      </c>
      <c r="F3639">
        <v>3.01</v>
      </c>
      <c r="G3639">
        <v>-26.8885443529119</v>
      </c>
      <c r="H3639">
        <v>-16.938450032015901</v>
      </c>
      <c r="I3639">
        <v>25.337499152511</v>
      </c>
      <c r="J3639">
        <v>-11.0700607776336</v>
      </c>
      <c r="K3639">
        <v>3.0918860886521502</v>
      </c>
      <c r="L3639">
        <v>2.78079775836673</v>
      </c>
      <c r="M3639">
        <v>24.848082984940699</v>
      </c>
      <c r="N3639">
        <v>0.16193041013739401</v>
      </c>
      <c r="O3639">
        <v>49.501661129568099</v>
      </c>
      <c r="P3639">
        <v>75</v>
      </c>
      <c r="Q3639">
        <v>2.0937193999127E-2</v>
      </c>
    </row>
    <row r="3640" spans="1:17" hidden="1" x14ac:dyDescent="0.3">
      <c r="A3640" t="s">
        <v>7442</v>
      </c>
      <c r="B3640" t="s">
        <v>7443</v>
      </c>
      <c r="C3640" t="str">
        <f>IFERROR(VLOOKUP(Table1[[#This Row],[Ticker]],[1]!Table1[[Symbol]:[Industry]],2,FALSE),"-")</f>
        <v>-</v>
      </c>
      <c r="D3640" t="s">
        <v>613</v>
      </c>
      <c r="E3640">
        <v>31.9827189999999</v>
      </c>
      <c r="F3640">
        <v>7.6</v>
      </c>
      <c r="G3640">
        <v>-5.5931859894901201</v>
      </c>
      <c r="H3640">
        <v>-1.87035303188851</v>
      </c>
      <c r="I3640">
        <v>-12.2495918825592</v>
      </c>
      <c r="J3640">
        <v>1.0670674632677399</v>
      </c>
      <c r="K3640">
        <v>10.0372087729983</v>
      </c>
      <c r="L3640">
        <v>10.066633630706701</v>
      </c>
      <c r="M3640">
        <v>25.7607462659657</v>
      </c>
      <c r="N3640">
        <v>1</v>
      </c>
      <c r="Q3640">
        <v>-9.4079221239847993E-2</v>
      </c>
    </row>
    <row r="3641" spans="1:17" hidden="1" x14ac:dyDescent="0.3">
      <c r="A3641" t="s">
        <v>7444</v>
      </c>
      <c r="B3641" t="s">
        <v>7445</v>
      </c>
      <c r="C3641" t="str">
        <f>IFERROR(VLOOKUP(Table1[[#This Row],[Ticker]],[1]!Table1[[Symbol]:[Industry]],2,FALSE),"-")</f>
        <v>-</v>
      </c>
      <c r="D3641" t="s">
        <v>705</v>
      </c>
      <c r="E3641">
        <v>31.948726656000002</v>
      </c>
      <c r="F3641">
        <v>310.87</v>
      </c>
      <c r="G3641">
        <v>11.2945614314455</v>
      </c>
      <c r="H3641">
        <v>-1.05494103167846</v>
      </c>
      <c r="I3641">
        <v>3.4612665059503298</v>
      </c>
      <c r="J3641">
        <v>-2.26491729136022</v>
      </c>
      <c r="K3641">
        <v>297.69453994290899</v>
      </c>
      <c r="L3641">
        <v>274.57916611159499</v>
      </c>
      <c r="M3641">
        <v>50.554369654686603</v>
      </c>
      <c r="N3641">
        <v>0.38805364803523601</v>
      </c>
      <c r="O3641">
        <v>0.22517451024544</v>
      </c>
      <c r="P3641">
        <v>39.5851106820528</v>
      </c>
    </row>
    <row r="3642" spans="1:17" hidden="1" x14ac:dyDescent="0.3">
      <c r="A3642" t="s">
        <v>7446</v>
      </c>
      <c r="B3642" t="s">
        <v>7447</v>
      </c>
      <c r="C3642" t="str">
        <f>IFERROR(VLOOKUP(Table1[[#This Row],[Ticker]],[1]!Table1[[Symbol]:[Industry]],2,FALSE),"-")</f>
        <v>-</v>
      </c>
      <c r="D3642" t="s">
        <v>129</v>
      </c>
      <c r="E3642">
        <v>31.831240648000001</v>
      </c>
      <c r="F3642">
        <v>3.62</v>
      </c>
      <c r="G3642">
        <v>-7.8688939349334301</v>
      </c>
      <c r="H3642">
        <v>-5.99995648882014</v>
      </c>
      <c r="I3642">
        <v>-5.32055020119045</v>
      </c>
      <c r="J3642">
        <v>-3.2638740372572399</v>
      </c>
      <c r="K3642">
        <v>3.73872180395005</v>
      </c>
      <c r="L3642">
        <v>3.8588700887146499</v>
      </c>
      <c r="M3642">
        <v>39.6821509214871</v>
      </c>
      <c r="N3642">
        <v>1.1141776452332299</v>
      </c>
      <c r="O3642">
        <v>76.795580110497198</v>
      </c>
      <c r="P3642">
        <v>34.074074074073998</v>
      </c>
      <c r="Q3642">
        <v>9.4077439854952996E-2</v>
      </c>
    </row>
    <row r="3643" spans="1:17" hidden="1" x14ac:dyDescent="0.3">
      <c r="A3643" t="s">
        <v>7448</v>
      </c>
      <c r="B3643" t="s">
        <v>7449</v>
      </c>
      <c r="C3643" t="str">
        <f>IFERROR(VLOOKUP(Table1[[#This Row],[Ticker]],[1]!Table1[[Symbol]:[Industry]],2,FALSE),"-")</f>
        <v>-</v>
      </c>
      <c r="D3643" t="s">
        <v>613</v>
      </c>
      <c r="E3643">
        <v>31.7925</v>
      </c>
      <c r="F3643">
        <v>211.95</v>
      </c>
      <c r="G3643">
        <v>36.155616942429099</v>
      </c>
      <c r="H3643">
        <v>-16.7893119795005</v>
      </c>
      <c r="I3643">
        <v>-20.4958103373726</v>
      </c>
      <c r="J3643">
        <v>-12.5659832095448</v>
      </c>
      <c r="K3643">
        <v>240.96635802420201</v>
      </c>
      <c r="L3643">
        <v>230.41325929110101</v>
      </c>
      <c r="M3643">
        <v>30.1041533895926</v>
      </c>
      <c r="N3643">
        <v>1.6237312113174101</v>
      </c>
      <c r="O3643">
        <v>66.761028544468004</v>
      </c>
      <c r="P3643">
        <v>75.819162173372007</v>
      </c>
      <c r="Q3643">
        <v>8.6459405799079E-2</v>
      </c>
    </row>
    <row r="3644" spans="1:17" hidden="1" x14ac:dyDescent="0.3">
      <c r="A3644" t="s">
        <v>7450</v>
      </c>
      <c r="B3644" t="s">
        <v>7451</v>
      </c>
      <c r="C3644" t="str">
        <f>IFERROR(VLOOKUP(Table1[[#This Row],[Ticker]],[1]!Table1[[Symbol]:[Industry]],2,FALSE),"-")</f>
        <v>-</v>
      </c>
      <c r="E3644">
        <v>31.7437088</v>
      </c>
      <c r="F3644">
        <v>61.84</v>
      </c>
      <c r="G3644">
        <v>44.744520533074301</v>
      </c>
      <c r="H3644">
        <v>-12.787631875314201</v>
      </c>
      <c r="I3644">
        <v>14.7317033809917</v>
      </c>
      <c r="J3644">
        <v>-9.4753825584112299</v>
      </c>
      <c r="K3644">
        <v>66.2229654010318</v>
      </c>
      <c r="L3644">
        <v>58.760665534453103</v>
      </c>
      <c r="M3644">
        <v>36.7344901234706</v>
      </c>
      <c r="N3644">
        <v>0.51957404154385101</v>
      </c>
      <c r="O3644">
        <v>58.036869340232798</v>
      </c>
      <c r="P3644">
        <v>85.427286356821597</v>
      </c>
      <c r="Q3644">
        <v>7.3973564419917995E-2</v>
      </c>
    </row>
    <row r="3645" spans="1:17" hidden="1" x14ac:dyDescent="0.3">
      <c r="A3645" t="s">
        <v>7452</v>
      </c>
      <c r="B3645" t="s">
        <v>7453</v>
      </c>
      <c r="C3645" t="str">
        <f>IFERROR(VLOOKUP(Table1[[#This Row],[Ticker]],[1]!Table1[[Symbol]:[Industry]],2,FALSE),"-")</f>
        <v>-</v>
      </c>
      <c r="D3645" t="s">
        <v>705</v>
      </c>
      <c r="E3645">
        <v>31.730069843999999</v>
      </c>
      <c r="F3645">
        <v>220.17</v>
      </c>
      <c r="G3645">
        <v>8.7153757732560209</v>
      </c>
      <c r="H3645">
        <v>-4.8763780298686203</v>
      </c>
      <c r="I3645">
        <v>2.4054133622590901</v>
      </c>
      <c r="J3645">
        <v>-5.1271992774600896</v>
      </c>
      <c r="K3645">
        <v>210.43922096954901</v>
      </c>
      <c r="L3645">
        <v>194.15983885011801</v>
      </c>
      <c r="M3645">
        <v>48.807085432446698</v>
      </c>
      <c r="N3645">
        <v>1.3024339074264799</v>
      </c>
      <c r="O3645">
        <v>1.9212426761139101</v>
      </c>
      <c r="P3645">
        <v>41.944426536006603</v>
      </c>
      <c r="Q3645">
        <v>5.0860317588420001E-3</v>
      </c>
    </row>
    <row r="3646" spans="1:17" hidden="1" x14ac:dyDescent="0.3">
      <c r="A3646" t="s">
        <v>7454</v>
      </c>
      <c r="B3646" t="s">
        <v>7455</v>
      </c>
      <c r="C3646" t="str">
        <f>IFERROR(VLOOKUP(Table1[[#This Row],[Ticker]],[1]!Table1[[Symbol]:[Industry]],2,FALSE),"-")</f>
        <v>-</v>
      </c>
      <c r="D3646" t="s">
        <v>613</v>
      </c>
      <c r="E3646">
        <v>31.6560825</v>
      </c>
      <c r="F3646">
        <v>160.65</v>
      </c>
      <c r="G3646">
        <v>-15.1496515348061</v>
      </c>
      <c r="H3646">
        <v>-13.253798998862001</v>
      </c>
      <c r="I3646">
        <v>-2.89760196932576</v>
      </c>
      <c r="J3646">
        <v>-2.1679836262983398</v>
      </c>
      <c r="K3646">
        <v>169.398939617455</v>
      </c>
      <c r="L3646">
        <v>162.91759514481899</v>
      </c>
      <c r="M3646">
        <v>39.9608327563746</v>
      </c>
      <c r="N3646">
        <v>0.80415496911847195</v>
      </c>
      <c r="O3646">
        <v>36.009959539371202</v>
      </c>
      <c r="P3646">
        <v>26.595744680850999</v>
      </c>
      <c r="Q3646">
        <v>4.0112697253800997E-2</v>
      </c>
    </row>
    <row r="3647" spans="1:17" hidden="1" x14ac:dyDescent="0.3">
      <c r="A3647" t="s">
        <v>7456</v>
      </c>
      <c r="B3647" t="s">
        <v>7457</v>
      </c>
      <c r="C3647" t="str">
        <f>IFERROR(VLOOKUP(Table1[[#This Row],[Ticker]],[1]!Table1[[Symbol]:[Industry]],2,FALSE),"-")</f>
        <v>-</v>
      </c>
      <c r="E3647">
        <v>31.64</v>
      </c>
      <c r="F3647">
        <v>39.549999999999997</v>
      </c>
      <c r="G3647">
        <v>-30.023369220728299</v>
      </c>
      <c r="H3647">
        <v>-7.9256488116741997</v>
      </c>
      <c r="I3647">
        <v>-19.848086433074499</v>
      </c>
      <c r="J3647">
        <v>-5.5371592535384897</v>
      </c>
      <c r="K3647">
        <v>42.194796813458801</v>
      </c>
      <c r="L3647">
        <v>44.202557425918101</v>
      </c>
      <c r="M3647">
        <v>42.8831738365257</v>
      </c>
      <c r="N3647">
        <v>0.87590888382687904</v>
      </c>
      <c r="O3647">
        <v>48.419721871049298</v>
      </c>
      <c r="P3647">
        <v>9.8611111111110894</v>
      </c>
      <c r="Q3647">
        <v>3.4980799406958002E-2</v>
      </c>
    </row>
    <row r="3648" spans="1:17" hidden="1" x14ac:dyDescent="0.3">
      <c r="A3648" t="s">
        <v>7458</v>
      </c>
      <c r="B3648" t="s">
        <v>7459</v>
      </c>
      <c r="C3648" t="str">
        <f>IFERROR(VLOOKUP(Table1[[#This Row],[Ticker]],[1]!Table1[[Symbol]:[Industry]],2,FALSE),"-")</f>
        <v>-</v>
      </c>
      <c r="E3648">
        <v>31.605599999999999</v>
      </c>
      <c r="F3648">
        <v>10.130000000000001</v>
      </c>
      <c r="G3648">
        <v>-43.592635560314399</v>
      </c>
      <c r="H3648">
        <v>-30.854358475522002</v>
      </c>
      <c r="I3648">
        <v>-41.940601605023197</v>
      </c>
      <c r="J3648">
        <v>-15.8817826041518</v>
      </c>
      <c r="K3648">
        <v>11.5023220193432</v>
      </c>
      <c r="M3648">
        <v>17.9490209553305</v>
      </c>
      <c r="N3648">
        <v>0.13627743219986199</v>
      </c>
      <c r="O3648">
        <v>53.701875616979201</v>
      </c>
      <c r="P3648">
        <v>9.9891422366992408</v>
      </c>
    </row>
    <row r="3649" spans="1:17" hidden="1" x14ac:dyDescent="0.3">
      <c r="A3649" t="s">
        <v>7460</v>
      </c>
      <c r="B3649" t="s">
        <v>7461</v>
      </c>
      <c r="C3649" t="str">
        <f>IFERROR(VLOOKUP(Table1[[#This Row],[Ticker]],[1]!Table1[[Symbol]:[Industry]],2,FALSE),"-")</f>
        <v>-</v>
      </c>
      <c r="E3649">
        <v>31.574400000000001</v>
      </c>
      <c r="F3649">
        <v>46</v>
      </c>
      <c r="G3649">
        <v>-66.910115620533006</v>
      </c>
      <c r="H3649">
        <v>-11.954571128366201</v>
      </c>
      <c r="I3649">
        <v>-56.002803414206497</v>
      </c>
      <c r="J3649">
        <v>-6.31381695963168</v>
      </c>
      <c r="K3649">
        <v>50.1062481925862</v>
      </c>
      <c r="M3649">
        <v>42.005661117945102</v>
      </c>
      <c r="N3649">
        <v>0.58582677165354302</v>
      </c>
      <c r="O3649">
        <v>93.565217391304301</v>
      </c>
      <c r="P3649">
        <v>6.3583815028901602</v>
      </c>
    </row>
    <row r="3650" spans="1:17" hidden="1" x14ac:dyDescent="0.3">
      <c r="A3650" t="s">
        <v>7462</v>
      </c>
      <c r="B3650" t="s">
        <v>7463</v>
      </c>
      <c r="C3650" t="str">
        <f>IFERROR(VLOOKUP(Table1[[#This Row],[Ticker]],[1]!Table1[[Symbol]:[Industry]],2,FALSE),"-")</f>
        <v>-</v>
      </c>
      <c r="E3650">
        <v>31.561955300000001</v>
      </c>
      <c r="F3650">
        <v>65.95</v>
      </c>
      <c r="G3650">
        <v>64.935032113694703</v>
      </c>
      <c r="H3650">
        <v>-14.2507327445279</v>
      </c>
      <c r="I3650">
        <v>12.907842605207399</v>
      </c>
      <c r="J3650">
        <v>-4.3406454968019403</v>
      </c>
      <c r="K3650">
        <v>63.118287564457198</v>
      </c>
      <c r="L3650">
        <v>54.161085889057397</v>
      </c>
      <c r="M3650">
        <v>52.647139615518199</v>
      </c>
      <c r="N3650">
        <v>0.34239136626567102</v>
      </c>
      <c r="O3650">
        <v>19.029567854435101</v>
      </c>
      <c r="P3650">
        <v>101.06707317073101</v>
      </c>
      <c r="Q3650">
        <v>8.9433252376452999E-2</v>
      </c>
    </row>
    <row r="3651" spans="1:17" hidden="1" x14ac:dyDescent="0.3">
      <c r="A3651" t="s">
        <v>7464</v>
      </c>
      <c r="B3651" t="s">
        <v>7465</v>
      </c>
      <c r="C3651" t="str">
        <f>IFERROR(VLOOKUP(Table1[[#This Row],[Ticker]],[1]!Table1[[Symbol]:[Industry]],2,FALSE),"-")</f>
        <v>-</v>
      </c>
      <c r="D3651" t="s">
        <v>391</v>
      </c>
      <c r="E3651">
        <v>31.544367000000001</v>
      </c>
      <c r="F3651">
        <v>60.54</v>
      </c>
      <c r="G3651">
        <v>-62.153163205948402</v>
      </c>
      <c r="H3651">
        <v>-9.8372946717339804</v>
      </c>
      <c r="I3651">
        <v>-7.2889027596051097</v>
      </c>
      <c r="J3651">
        <v>-3.4567275088431999</v>
      </c>
      <c r="K3651">
        <v>62.405634698080597</v>
      </c>
      <c r="L3651">
        <v>64.331297237135203</v>
      </c>
      <c r="M3651">
        <v>38.189669740615997</v>
      </c>
      <c r="N3651">
        <v>2.1881409248191201</v>
      </c>
      <c r="O3651">
        <v>57.300958044268199</v>
      </c>
      <c r="P3651">
        <v>15.5343511450381</v>
      </c>
    </row>
    <row r="3652" spans="1:17" hidden="1" x14ac:dyDescent="0.3">
      <c r="A3652" t="s">
        <v>7466</v>
      </c>
      <c r="B3652" t="s">
        <v>7467</v>
      </c>
      <c r="C3652" t="str">
        <f>IFERROR(VLOOKUP(Table1[[#This Row],[Ticker]],[1]!Table1[[Symbol]:[Industry]],2,FALSE),"-")</f>
        <v>-</v>
      </c>
      <c r="E3652">
        <v>31.526136304000001</v>
      </c>
      <c r="F3652">
        <v>45.89</v>
      </c>
      <c r="G3652">
        <v>-29.435725403404199</v>
      </c>
      <c r="H3652">
        <v>21.381648207853001</v>
      </c>
      <c r="I3652">
        <v>-13.1263933113813</v>
      </c>
      <c r="J3652">
        <v>-22.398988860010601</v>
      </c>
      <c r="O3652">
        <v>31.379385487034199</v>
      </c>
      <c r="P3652">
        <v>8.8730723606168507</v>
      </c>
    </row>
    <row r="3653" spans="1:17" hidden="1" x14ac:dyDescent="0.3">
      <c r="A3653" t="s">
        <v>7468</v>
      </c>
      <c r="B3653" t="s">
        <v>7469</v>
      </c>
      <c r="C3653" t="str">
        <f>IFERROR(VLOOKUP(Table1[[#This Row],[Ticker]],[1]!Table1[[Symbol]:[Industry]],2,FALSE),"-")</f>
        <v>-</v>
      </c>
      <c r="D3653" t="s">
        <v>705</v>
      </c>
      <c r="E3653">
        <v>31.504857428999902</v>
      </c>
      <c r="F3653">
        <v>246.08</v>
      </c>
      <c r="G3653">
        <v>1.55586760568145</v>
      </c>
      <c r="H3653">
        <v>-9.2922683569656606E-2</v>
      </c>
      <c r="I3653">
        <v>-0.135324664683588</v>
      </c>
      <c r="J3653">
        <v>-0.38375126115310998</v>
      </c>
      <c r="K3653">
        <v>234.69198681842801</v>
      </c>
      <c r="L3653">
        <v>219.855089809454</v>
      </c>
      <c r="M3653">
        <v>51.891311594454301</v>
      </c>
      <c r="N3653">
        <v>0.89564553093964805</v>
      </c>
      <c r="O3653">
        <v>12.5650195058517</v>
      </c>
      <c r="P3653">
        <v>29.502157667613901</v>
      </c>
      <c r="Q3653">
        <v>1.5187022887975E-2</v>
      </c>
    </row>
    <row r="3654" spans="1:17" hidden="1" x14ac:dyDescent="0.3">
      <c r="A3654" t="s">
        <v>7470</v>
      </c>
      <c r="B3654" t="s">
        <v>7471</v>
      </c>
      <c r="C3654" t="str">
        <f>IFERROR(VLOOKUP(Table1[[#This Row],[Ticker]],[1]!Table1[[Symbol]:[Industry]],2,FALSE),"-")</f>
        <v>-</v>
      </c>
      <c r="D3654" t="s">
        <v>1489</v>
      </c>
      <c r="E3654">
        <v>31.495305160000001</v>
      </c>
      <c r="F3654">
        <v>20.9</v>
      </c>
      <c r="G3654">
        <v>29.4127307286339</v>
      </c>
      <c r="H3654">
        <v>-7.0117944150977802</v>
      </c>
      <c r="I3654">
        <v>-12.1260207053749</v>
      </c>
      <c r="J3654">
        <v>-3.3500167232250502</v>
      </c>
      <c r="K3654">
        <v>20.9296799139372</v>
      </c>
      <c r="L3654">
        <v>19.862470197090399</v>
      </c>
      <c r="M3654">
        <v>49.6748206255171</v>
      </c>
      <c r="N3654">
        <v>1.20753205128205</v>
      </c>
      <c r="O3654">
        <v>46.4114832535885</v>
      </c>
      <c r="P3654">
        <v>60.153256704980798</v>
      </c>
    </row>
    <row r="3655" spans="1:17" hidden="1" x14ac:dyDescent="0.3">
      <c r="A3655" t="s">
        <v>7472</v>
      </c>
      <c r="B3655" t="s">
        <v>7473</v>
      </c>
      <c r="C3655" t="str">
        <f>IFERROR(VLOOKUP(Table1[[#This Row],[Ticker]],[1]!Table1[[Symbol]:[Industry]],2,FALSE),"-")</f>
        <v>-</v>
      </c>
      <c r="D3655" t="s">
        <v>391</v>
      </c>
      <c r="E3655">
        <v>31.428000000000001</v>
      </c>
      <c r="F3655">
        <v>58.2</v>
      </c>
      <c r="G3655">
        <v>49.114178215017297</v>
      </c>
      <c r="H3655">
        <v>20.612188266853501</v>
      </c>
      <c r="I3655">
        <v>46.2876854873128</v>
      </c>
      <c r="J3655">
        <v>11.076805158058701</v>
      </c>
      <c r="K3655">
        <v>54.8697018769086</v>
      </c>
      <c r="L3655">
        <v>42.612745740426803</v>
      </c>
      <c r="M3655">
        <v>56.835017995697299</v>
      </c>
      <c r="N3655">
        <v>0.58387821978356902</v>
      </c>
      <c r="O3655">
        <v>46.082474226804102</v>
      </c>
      <c r="P3655">
        <v>183.349561830574</v>
      </c>
      <c r="Q3655">
        <v>0.201374952149555</v>
      </c>
    </row>
    <row r="3656" spans="1:17" hidden="1" x14ac:dyDescent="0.3">
      <c r="A3656" t="s">
        <v>7474</v>
      </c>
      <c r="B3656" t="s">
        <v>7475</v>
      </c>
      <c r="C3656" t="str">
        <f>IFERROR(VLOOKUP(Table1[[#This Row],[Ticker]],[1]!Table1[[Symbol]:[Industry]],2,FALSE),"-")</f>
        <v>-</v>
      </c>
      <c r="E3656">
        <v>31.288</v>
      </c>
      <c r="F3656">
        <v>78.22</v>
      </c>
      <c r="G3656">
        <v>6.3793591771459699</v>
      </c>
      <c r="H3656">
        <v>-8.1981837249200495</v>
      </c>
      <c r="I3656">
        <v>3.0813832858475401</v>
      </c>
      <c r="J3656">
        <v>2.8799396963853598</v>
      </c>
      <c r="K3656">
        <v>84.694587624383999</v>
      </c>
      <c r="L3656">
        <v>78.629284572006597</v>
      </c>
      <c r="M3656">
        <v>41.011087006440299</v>
      </c>
      <c r="N3656">
        <v>0.70357110104363396</v>
      </c>
      <c r="O3656">
        <v>47.021222193812299</v>
      </c>
      <c r="P3656">
        <v>54.891089108910897</v>
      </c>
      <c r="Q3656">
        <v>0.113009010157684</v>
      </c>
    </row>
    <row r="3657" spans="1:17" hidden="1" x14ac:dyDescent="0.3">
      <c r="A3657" t="s">
        <v>7476</v>
      </c>
      <c r="B3657" t="s">
        <v>7477</v>
      </c>
      <c r="C3657" t="str">
        <f>IFERROR(VLOOKUP(Table1[[#This Row],[Ticker]],[1]!Table1[[Symbol]:[Industry]],2,FALSE),"-")</f>
        <v>-</v>
      </c>
      <c r="E3657">
        <v>31.284672872000002</v>
      </c>
      <c r="F3657">
        <v>39.64</v>
      </c>
      <c r="G3657">
        <v>71.642581474902599</v>
      </c>
      <c r="H3657">
        <v>-10.547848144804799</v>
      </c>
      <c r="I3657">
        <v>19.7617528584965</v>
      </c>
      <c r="J3657">
        <v>-8.5437412020559194</v>
      </c>
      <c r="K3657">
        <v>37.701369705915297</v>
      </c>
      <c r="L3657">
        <v>31.980248253018701</v>
      </c>
      <c r="M3657">
        <v>51.989533795850498</v>
      </c>
      <c r="N3657">
        <v>0.68060209673828898</v>
      </c>
      <c r="O3657">
        <v>28.6579212916246</v>
      </c>
      <c r="P3657">
        <v>109.624537281861</v>
      </c>
      <c r="Q3657">
        <v>0.112606945954073</v>
      </c>
    </row>
    <row r="3658" spans="1:17" hidden="1" x14ac:dyDescent="0.3">
      <c r="A3658" t="s">
        <v>7478</v>
      </c>
      <c r="B3658" t="s">
        <v>7479</v>
      </c>
      <c r="C3658" t="str">
        <f>IFERROR(VLOOKUP(Table1[[#This Row],[Ticker]],[1]!Table1[[Symbol]:[Industry]],2,FALSE),"-")</f>
        <v>-</v>
      </c>
      <c r="D3658" t="s">
        <v>983</v>
      </c>
      <c r="E3658">
        <v>31.265000000000001</v>
      </c>
      <c r="F3658">
        <v>16.899999999999999</v>
      </c>
      <c r="G3658">
        <v>192.91328090779399</v>
      </c>
      <c r="H3658">
        <v>136.475244266966</v>
      </c>
      <c r="I3658">
        <v>136.10759869812</v>
      </c>
      <c r="J3658">
        <v>19.2498142620877</v>
      </c>
      <c r="K3658">
        <v>8.9733525547203303</v>
      </c>
      <c r="L3658">
        <v>7.2048861925960104</v>
      </c>
      <c r="M3658">
        <v>98.15255464162</v>
      </c>
      <c r="N3658">
        <v>3.3071110606901102</v>
      </c>
      <c r="O3658">
        <v>0</v>
      </c>
      <c r="P3658">
        <v>241.414141414141</v>
      </c>
      <c r="Q3658">
        <v>0.15918795538837699</v>
      </c>
    </row>
    <row r="3659" spans="1:17" hidden="1" x14ac:dyDescent="0.3">
      <c r="A3659" t="s">
        <v>7480</v>
      </c>
      <c r="B3659" t="s">
        <v>7481</v>
      </c>
      <c r="C3659" t="str">
        <f>IFERROR(VLOOKUP(Table1[[#This Row],[Ticker]],[1]!Table1[[Symbol]:[Industry]],2,FALSE),"-")</f>
        <v>-</v>
      </c>
      <c r="E3659">
        <v>31.258016322</v>
      </c>
      <c r="F3659">
        <v>45.91</v>
      </c>
      <c r="G3659">
        <v>-48.611747896913997</v>
      </c>
      <c r="H3659">
        <v>-16.2611401875821</v>
      </c>
      <c r="I3659">
        <v>-46.333287602502303</v>
      </c>
      <c r="J3659">
        <v>-10.0679836262983</v>
      </c>
      <c r="K3659">
        <v>51.254095930219698</v>
      </c>
      <c r="M3659">
        <v>20.9874453684778</v>
      </c>
      <c r="N3659">
        <v>0.38124999999999998</v>
      </c>
      <c r="O3659">
        <v>95.600087126987603</v>
      </c>
      <c r="P3659">
        <v>5.5402298850574603</v>
      </c>
    </row>
    <row r="3660" spans="1:17" hidden="1" x14ac:dyDescent="0.3">
      <c r="A3660" t="s">
        <v>7482</v>
      </c>
      <c r="B3660" t="s">
        <v>7483</v>
      </c>
      <c r="C3660" t="str">
        <f>IFERROR(VLOOKUP(Table1[[#This Row],[Ticker]],[1]!Table1[[Symbol]:[Industry]],2,FALSE),"-")</f>
        <v>-</v>
      </c>
      <c r="D3660" t="s">
        <v>1283</v>
      </c>
      <c r="E3660">
        <v>31.257184429999999</v>
      </c>
      <c r="F3660">
        <v>56.25</v>
      </c>
      <c r="G3660">
        <v>-19.516505109302798</v>
      </c>
      <c r="H3660">
        <v>-4.6543781877239097</v>
      </c>
      <c r="I3660">
        <v>-6.52321090292513</v>
      </c>
      <c r="J3660">
        <v>-2.2213264427990498</v>
      </c>
      <c r="K3660">
        <v>55.835889562524699</v>
      </c>
      <c r="L3660">
        <v>54.608102304881101</v>
      </c>
      <c r="M3660">
        <v>56.093149880285502</v>
      </c>
      <c r="N3660">
        <v>1.1144336296762201</v>
      </c>
      <c r="O3660">
        <v>2.6666666666666599</v>
      </c>
      <c r="P3660">
        <v>10.186092066601301</v>
      </c>
    </row>
    <row r="3661" spans="1:17" hidden="1" x14ac:dyDescent="0.3">
      <c r="A3661" t="s">
        <v>7484</v>
      </c>
      <c r="B3661" t="s">
        <v>7485</v>
      </c>
      <c r="C3661" t="str">
        <f>IFERROR(VLOOKUP(Table1[[#This Row],[Ticker]],[1]!Table1[[Symbol]:[Industry]],2,FALSE),"-")</f>
        <v>-</v>
      </c>
      <c r="D3661" t="s">
        <v>998</v>
      </c>
      <c r="E3661">
        <v>31.183599999999998</v>
      </c>
      <c r="F3661">
        <v>30.1</v>
      </c>
      <c r="G3661">
        <v>65.774849845509607</v>
      </c>
      <c r="H3661">
        <v>50.695341914245297</v>
      </c>
      <c r="I3661">
        <v>-29.766803010614598</v>
      </c>
      <c r="J3661">
        <v>2.8253585840877999</v>
      </c>
      <c r="K3661">
        <v>25.327503544786001</v>
      </c>
      <c r="L3661">
        <v>25.144523200862199</v>
      </c>
      <c r="M3661">
        <v>66.615217477819996</v>
      </c>
      <c r="N3661">
        <v>1.2</v>
      </c>
      <c r="O3661">
        <v>26.212624584717599</v>
      </c>
      <c r="P3661">
        <v>117.80028943560001</v>
      </c>
    </row>
    <row r="3662" spans="1:17" hidden="1" x14ac:dyDescent="0.3">
      <c r="A3662" t="s">
        <v>7486</v>
      </c>
      <c r="B3662" t="s">
        <v>7487</v>
      </c>
      <c r="C3662" t="str">
        <f>IFERROR(VLOOKUP(Table1[[#This Row],[Ticker]],[1]!Table1[[Symbol]:[Industry]],2,FALSE),"-")</f>
        <v>-</v>
      </c>
      <c r="D3662" t="s">
        <v>62</v>
      </c>
      <c r="E3662">
        <v>31.167504185999999</v>
      </c>
      <c r="F3662">
        <v>19.11</v>
      </c>
      <c r="G3662">
        <v>11.023574995420899</v>
      </c>
      <c r="H3662">
        <v>0.85883183651856698</v>
      </c>
      <c r="I3662">
        <v>-4.3755102557891901</v>
      </c>
      <c r="J3662">
        <v>-1.0131279832537201</v>
      </c>
      <c r="K3662">
        <v>18.712115758962899</v>
      </c>
      <c r="L3662">
        <v>17.7252539862676</v>
      </c>
      <c r="M3662">
        <v>55.329609166947698</v>
      </c>
      <c r="N3662">
        <v>1.4429853939972599</v>
      </c>
      <c r="O3662">
        <v>14.0240711669282</v>
      </c>
      <c r="P3662">
        <v>60.588235294117602</v>
      </c>
      <c r="Q3662">
        <v>5.0741851353391002E-2</v>
      </c>
    </row>
    <row r="3663" spans="1:17" hidden="1" x14ac:dyDescent="0.3">
      <c r="A3663" t="s">
        <v>7488</v>
      </c>
      <c r="B3663" t="s">
        <v>7489</v>
      </c>
      <c r="C3663" t="str">
        <f>IFERROR(VLOOKUP(Table1[[#This Row],[Ticker]],[1]!Table1[[Symbol]:[Industry]],2,FALSE),"-")</f>
        <v>-</v>
      </c>
      <c r="D3663" t="s">
        <v>80</v>
      </c>
      <c r="E3663">
        <v>31.108274548000001</v>
      </c>
      <c r="F3663">
        <v>10.58</v>
      </c>
      <c r="G3663">
        <v>45.475101800105797</v>
      </c>
      <c r="H3663">
        <v>3.6817925079973399</v>
      </c>
      <c r="I3663">
        <v>1.70958552459746</v>
      </c>
      <c r="J3663">
        <v>-8.5268686437199506</v>
      </c>
      <c r="K3663">
        <v>10.0964197658252</v>
      </c>
      <c r="L3663">
        <v>9.2331648675360398</v>
      </c>
      <c r="M3663">
        <v>44.796974915076397</v>
      </c>
      <c r="N3663">
        <v>1.2873352981437201</v>
      </c>
      <c r="O3663">
        <v>36.578449905482003</v>
      </c>
      <c r="P3663">
        <v>105.436893203883</v>
      </c>
      <c r="Q3663">
        <v>-2.3192838877273001E-2</v>
      </c>
    </row>
    <row r="3664" spans="1:17" hidden="1" x14ac:dyDescent="0.3">
      <c r="A3664" t="s">
        <v>7490</v>
      </c>
      <c r="B3664" t="s">
        <v>7491</v>
      </c>
      <c r="C3664" t="str">
        <f>IFERROR(VLOOKUP(Table1[[#This Row],[Ticker]],[1]!Table1[[Symbol]:[Industry]],2,FALSE),"-")</f>
        <v>-</v>
      </c>
      <c r="D3664" t="s">
        <v>21</v>
      </c>
      <c r="E3664">
        <v>31.0898</v>
      </c>
      <c r="F3664">
        <v>74.2</v>
      </c>
      <c r="G3664">
        <v>-4.91807426280229</v>
      </c>
      <c r="H3664">
        <v>-7.9106020255736498</v>
      </c>
      <c r="I3664">
        <v>-4.0508630181610901</v>
      </c>
      <c r="J3664">
        <v>-5.1745195740107501</v>
      </c>
      <c r="K3664">
        <v>75.734307301832402</v>
      </c>
      <c r="L3664">
        <v>69.547172227082996</v>
      </c>
      <c r="M3664">
        <v>2.2178233388132001E-2</v>
      </c>
      <c r="N3664">
        <v>2.94999999999999</v>
      </c>
      <c r="O3664">
        <v>3.0997304582210199</v>
      </c>
      <c r="P3664">
        <v>34.909090909090899</v>
      </c>
    </row>
    <row r="3665" spans="1:17" hidden="1" x14ac:dyDescent="0.3">
      <c r="A3665" t="s">
        <v>7492</v>
      </c>
      <c r="B3665" t="s">
        <v>7493</v>
      </c>
      <c r="C3665" t="str">
        <f>IFERROR(VLOOKUP(Table1[[#This Row],[Ticker]],[1]!Table1[[Symbol]:[Industry]],2,FALSE),"-")</f>
        <v>-</v>
      </c>
      <c r="D3665" t="s">
        <v>119</v>
      </c>
      <c r="E3665">
        <v>30.9162</v>
      </c>
      <c r="F3665">
        <v>0.42</v>
      </c>
      <c r="G3665">
        <v>13.4425814749026</v>
      </c>
      <c r="H3665">
        <v>9.5933922138751598E-2</v>
      </c>
      <c r="I3665">
        <v>-5.2480864330745103</v>
      </c>
      <c r="J3665">
        <v>-2.1679836262983398</v>
      </c>
      <c r="K3665">
        <v>0.42094175563891101</v>
      </c>
      <c r="L3665">
        <v>0.54515973858925704</v>
      </c>
      <c r="M3665">
        <v>46.610801198352704</v>
      </c>
      <c r="N3665">
        <v>0.30257448654903002</v>
      </c>
      <c r="O3665">
        <v>54.761904761904702</v>
      </c>
      <c r="P3665">
        <v>68</v>
      </c>
      <c r="Q3665">
        <v>-6.5845146112440004E-3</v>
      </c>
    </row>
    <row r="3666" spans="1:17" hidden="1" x14ac:dyDescent="0.3">
      <c r="A3666" t="s">
        <v>7494</v>
      </c>
      <c r="B3666" t="s">
        <v>7495</v>
      </c>
      <c r="C3666" t="str">
        <f>IFERROR(VLOOKUP(Table1[[#This Row],[Ticker]],[1]!Table1[[Symbol]:[Industry]],2,FALSE),"-")</f>
        <v>-</v>
      </c>
      <c r="D3666" t="s">
        <v>275</v>
      </c>
      <c r="E3666">
        <v>30.899585999999999</v>
      </c>
      <c r="F3666">
        <v>30.02</v>
      </c>
      <c r="G3666">
        <v>-16.3922809104184</v>
      </c>
      <c r="H3666">
        <v>-4.2844447353483304</v>
      </c>
      <c r="I3666">
        <v>-33.627361573452198</v>
      </c>
      <c r="J3666">
        <v>-1.3053197201561699</v>
      </c>
      <c r="K3666">
        <v>30.311753159976401</v>
      </c>
      <c r="L3666">
        <v>33.2135369377269</v>
      </c>
      <c r="M3666">
        <v>53.2898093070038</v>
      </c>
      <c r="N3666">
        <v>5.5064819989361604</v>
      </c>
      <c r="O3666">
        <v>64.890073284476998</v>
      </c>
      <c r="P3666">
        <v>20.079999999999998</v>
      </c>
      <c r="Q3666">
        <v>1.058415396857E-3</v>
      </c>
    </row>
    <row r="3667" spans="1:17" hidden="1" x14ac:dyDescent="0.3">
      <c r="A3667" t="s">
        <v>7496</v>
      </c>
      <c r="B3667" t="s">
        <v>7497</v>
      </c>
      <c r="C3667" t="str">
        <f>IFERROR(VLOOKUP(Table1[[#This Row],[Ticker]],[1]!Table1[[Symbol]:[Industry]],2,FALSE),"-")</f>
        <v>-</v>
      </c>
      <c r="D3667" t="s">
        <v>866</v>
      </c>
      <c r="E3667">
        <v>30.874398497000001</v>
      </c>
      <c r="F3667">
        <v>27.13</v>
      </c>
      <c r="G3667">
        <v>825.37240603630505</v>
      </c>
      <c r="H3667">
        <v>-10.1653778982751</v>
      </c>
      <c r="I3667">
        <v>-8.8275256854109596</v>
      </c>
      <c r="J3667">
        <v>-4.8346502929649997</v>
      </c>
      <c r="K3667">
        <v>29.223179032763301</v>
      </c>
      <c r="L3667">
        <v>25.684316437705402</v>
      </c>
      <c r="M3667">
        <v>42.306198723161501</v>
      </c>
      <c r="N3667">
        <v>0.43070083682008298</v>
      </c>
      <c r="O3667">
        <v>48.949502395871697</v>
      </c>
      <c r="P3667">
        <v>993.95161290322505</v>
      </c>
      <c r="Q3667">
        <v>9.6350777213030994E-2</v>
      </c>
    </row>
    <row r="3668" spans="1:17" hidden="1" x14ac:dyDescent="0.3">
      <c r="A3668" t="s">
        <v>7498</v>
      </c>
      <c r="B3668" t="s">
        <v>7499</v>
      </c>
      <c r="C3668" t="str">
        <f>IFERROR(VLOOKUP(Table1[[#This Row],[Ticker]],[1]!Table1[[Symbol]:[Industry]],2,FALSE),"-")</f>
        <v>-</v>
      </c>
      <c r="D3668" t="s">
        <v>480</v>
      </c>
      <c r="E3668">
        <v>30.83605653</v>
      </c>
      <c r="F3668">
        <v>111.55</v>
      </c>
      <c r="G3668">
        <v>-63.888879199254603</v>
      </c>
      <c r="H3668">
        <v>-11.529580481153401</v>
      </c>
      <c r="I3668">
        <v>-44.261691875251302</v>
      </c>
      <c r="J3668">
        <v>-0.87334076915548298</v>
      </c>
      <c r="K3668">
        <v>123.99315084914799</v>
      </c>
      <c r="L3668">
        <v>132.12126663103001</v>
      </c>
      <c r="M3668">
        <v>32.614677091324303</v>
      </c>
      <c r="N3668">
        <v>3.1926653284869499</v>
      </c>
      <c r="O3668">
        <v>79.291797400268905</v>
      </c>
      <c r="P3668">
        <v>8.0387409200968403</v>
      </c>
      <c r="Q3668">
        <v>6.9474376149620001E-2</v>
      </c>
    </row>
    <row r="3669" spans="1:17" hidden="1" x14ac:dyDescent="0.3">
      <c r="A3669" t="s">
        <v>7500</v>
      </c>
      <c r="B3669" t="s">
        <v>7501</v>
      </c>
      <c r="C3669" t="str">
        <f>IFERROR(VLOOKUP(Table1[[#This Row],[Ticker]],[1]!Table1[[Symbol]:[Industry]],2,FALSE),"-")</f>
        <v>-</v>
      </c>
      <c r="D3669" t="s">
        <v>21</v>
      </c>
      <c r="E3669">
        <v>30.802499999999998</v>
      </c>
      <c r="F3669">
        <v>41.07</v>
      </c>
      <c r="G3669">
        <v>-12.474085191764001</v>
      </c>
      <c r="H3669">
        <v>-12.4585125388412</v>
      </c>
      <c r="I3669">
        <v>0.75191356692549305</v>
      </c>
      <c r="J3669">
        <v>-1.52584976608595</v>
      </c>
      <c r="K3669">
        <v>40.689785692730098</v>
      </c>
      <c r="L3669">
        <v>37.6958096882787</v>
      </c>
      <c r="M3669">
        <v>53.757818533523903</v>
      </c>
      <c r="N3669">
        <v>0.394906113418175</v>
      </c>
      <c r="O3669">
        <v>28.317506695885001</v>
      </c>
      <c r="P3669">
        <v>54.922670690305502</v>
      </c>
      <c r="Q3669">
        <v>2.7144546036196999E-2</v>
      </c>
    </row>
    <row r="3670" spans="1:17" hidden="1" x14ac:dyDescent="0.3">
      <c r="A3670" t="s">
        <v>7502</v>
      </c>
      <c r="B3670" t="s">
        <v>7503</v>
      </c>
      <c r="C3670" t="str">
        <f>IFERROR(VLOOKUP(Table1[[#This Row],[Ticker]],[1]!Table1[[Symbol]:[Industry]],2,FALSE),"-")</f>
        <v>-</v>
      </c>
      <c r="E3670">
        <v>30.794556487000001</v>
      </c>
      <c r="F3670">
        <v>15.83</v>
      </c>
      <c r="G3670">
        <v>102.86287132997499</v>
      </c>
      <c r="H3670">
        <v>46.964666830069397</v>
      </c>
      <c r="I3670">
        <v>-30.859921939593999</v>
      </c>
      <c r="J3670">
        <v>6.1545131227263496</v>
      </c>
      <c r="K3670">
        <v>13.1522265335367</v>
      </c>
      <c r="L3670">
        <v>11.4868483022576</v>
      </c>
      <c r="M3670">
        <v>58.718315280947699</v>
      </c>
      <c r="N3670">
        <v>2.7940992332021999</v>
      </c>
      <c r="O3670">
        <v>42.577384712571003</v>
      </c>
      <c r="P3670">
        <v>163.833333333333</v>
      </c>
      <c r="Q3670">
        <v>0.13769515326409501</v>
      </c>
    </row>
    <row r="3671" spans="1:17" hidden="1" x14ac:dyDescent="0.3">
      <c r="A3671" t="s">
        <v>7504</v>
      </c>
      <c r="B3671" t="s">
        <v>7505</v>
      </c>
      <c r="C3671" t="str">
        <f>IFERROR(VLOOKUP(Table1[[#This Row],[Ticker]],[1]!Table1[[Symbol]:[Industry]],2,FALSE),"-")</f>
        <v>-</v>
      </c>
      <c r="D3671" t="s">
        <v>109</v>
      </c>
      <c r="E3671">
        <v>30.79</v>
      </c>
      <c r="F3671">
        <v>323.25</v>
      </c>
      <c r="G3671">
        <v>-16.608438933260601</v>
      </c>
      <c r="H3671">
        <v>8.1318787354747998E-2</v>
      </c>
      <c r="I3671">
        <v>-0.29910684123777198</v>
      </c>
      <c r="J3671">
        <v>-2.1679836262983398</v>
      </c>
      <c r="K3671">
        <v>320.16522694015401</v>
      </c>
      <c r="L3671">
        <v>307.63966281406499</v>
      </c>
      <c r="M3671">
        <v>0.32897047686164199</v>
      </c>
      <c r="N3671">
        <v>0</v>
      </c>
      <c r="O3671">
        <v>0.26295436968291003</v>
      </c>
      <c r="P3671">
        <v>9.9489795918367303</v>
      </c>
    </row>
    <row r="3672" spans="1:17" hidden="1" x14ac:dyDescent="0.3">
      <c r="A3672" t="s">
        <v>7506</v>
      </c>
      <c r="B3672" t="s">
        <v>7507</v>
      </c>
      <c r="C3672" t="str">
        <f>IFERROR(VLOOKUP(Table1[[#This Row],[Ticker]],[1]!Table1[[Symbol]:[Industry]],2,FALSE),"-")</f>
        <v>-</v>
      </c>
      <c r="E3672">
        <v>30.763794359999999</v>
      </c>
      <c r="F3672">
        <v>20.56</v>
      </c>
      <c r="G3672">
        <v>36.100809323003801</v>
      </c>
      <c r="H3672">
        <v>-20.568175888115501</v>
      </c>
      <c r="I3672">
        <v>12.1328659478778</v>
      </c>
      <c r="J3672">
        <v>-1.2501092301630701</v>
      </c>
      <c r="K3672">
        <v>20.850819414875399</v>
      </c>
      <c r="L3672">
        <v>19.575020476411002</v>
      </c>
      <c r="M3672">
        <v>42.692783087170497</v>
      </c>
      <c r="N3672">
        <v>1.1864949943050001</v>
      </c>
      <c r="O3672">
        <v>60.505836575875399</v>
      </c>
      <c r="P3672">
        <v>78.627280625542994</v>
      </c>
      <c r="Q3672">
        <v>6.1812598349615999E-2</v>
      </c>
    </row>
    <row r="3673" spans="1:17" hidden="1" x14ac:dyDescent="0.3">
      <c r="A3673" t="s">
        <v>7508</v>
      </c>
      <c r="B3673" t="s">
        <v>7509</v>
      </c>
      <c r="C3673" t="str">
        <f>IFERROR(VLOOKUP(Table1[[#This Row],[Ticker]],[1]!Table1[[Symbol]:[Industry]],2,FALSE),"-")</f>
        <v>-</v>
      </c>
      <c r="D3673" t="s">
        <v>391</v>
      </c>
      <c r="E3673">
        <v>30.6182425199998</v>
      </c>
      <c r="F3673">
        <v>244.45</v>
      </c>
      <c r="G3673">
        <v>-26.557418525097301</v>
      </c>
      <c r="H3673">
        <v>-4.9040660778612297</v>
      </c>
      <c r="I3673">
        <v>-10.2480864330745</v>
      </c>
      <c r="J3673">
        <v>-2.1679836262983398</v>
      </c>
      <c r="K3673">
        <v>244.45</v>
      </c>
      <c r="L3673">
        <v>244.44999999999899</v>
      </c>
      <c r="M3673">
        <v>50</v>
      </c>
      <c r="O3673">
        <v>0</v>
      </c>
      <c r="P3673">
        <v>0</v>
      </c>
    </row>
    <row r="3674" spans="1:17" hidden="1" x14ac:dyDescent="0.3">
      <c r="A3674" t="s">
        <v>7510</v>
      </c>
      <c r="B3674" t="s">
        <v>7511</v>
      </c>
      <c r="C3674" t="str">
        <f>IFERROR(VLOOKUP(Table1[[#This Row],[Ticker]],[1]!Table1[[Symbol]:[Industry]],2,FALSE),"-")</f>
        <v>-</v>
      </c>
      <c r="D3674" t="s">
        <v>535</v>
      </c>
      <c r="E3674">
        <v>30.605799999999999</v>
      </c>
      <c r="F3674">
        <v>54.8</v>
      </c>
      <c r="G3674">
        <v>9.7609894351015996</v>
      </c>
      <c r="H3674">
        <v>-8.0739950575944697</v>
      </c>
      <c r="I3674">
        <v>-7.0465798417374099</v>
      </c>
      <c r="J3674">
        <v>-4.2695598084349502</v>
      </c>
      <c r="K3674">
        <v>57.422393396378801</v>
      </c>
      <c r="L3674">
        <v>55.086759660080702</v>
      </c>
      <c r="M3674">
        <v>44.355154373744298</v>
      </c>
      <c r="N3674">
        <v>0.34765513264652798</v>
      </c>
      <c r="O3674">
        <v>58.722627737226297</v>
      </c>
      <c r="P3674">
        <v>48.108108108108098</v>
      </c>
      <c r="Q3674">
        <v>5.5583493313787001E-2</v>
      </c>
    </row>
    <row r="3675" spans="1:17" hidden="1" x14ac:dyDescent="0.3">
      <c r="A3675" t="s">
        <v>7512</v>
      </c>
      <c r="B3675" t="s">
        <v>7513</v>
      </c>
      <c r="C3675" t="str">
        <f>IFERROR(VLOOKUP(Table1[[#This Row],[Ticker]],[1]!Table1[[Symbol]:[Industry]],2,FALSE),"-")</f>
        <v>-</v>
      </c>
      <c r="D3675" t="s">
        <v>613</v>
      </c>
      <c r="E3675">
        <v>30.583805999999999</v>
      </c>
      <c r="F3675">
        <v>25.23</v>
      </c>
      <c r="G3675">
        <v>-4.1411157594496304</v>
      </c>
      <c r="H3675">
        <v>11.2328532375421</v>
      </c>
      <c r="I3675">
        <v>-21.378766249911401</v>
      </c>
      <c r="J3675">
        <v>3.3875719292572102</v>
      </c>
      <c r="K3675">
        <v>21.336978371709101</v>
      </c>
      <c r="L3675">
        <v>24.023195753406</v>
      </c>
      <c r="M3675">
        <v>79.715720212040395</v>
      </c>
      <c r="N3675">
        <v>2.2288594576723302</v>
      </c>
      <c r="O3675">
        <v>69.084423305588501</v>
      </c>
      <c r="P3675">
        <v>52.816474863718902</v>
      </c>
      <c r="Q3675">
        <v>-5.9540115660812999E-2</v>
      </c>
    </row>
    <row r="3676" spans="1:17" hidden="1" x14ac:dyDescent="0.3">
      <c r="A3676" t="s">
        <v>7514</v>
      </c>
      <c r="B3676" t="s">
        <v>7515</v>
      </c>
      <c r="C3676" t="str">
        <f>IFERROR(VLOOKUP(Table1[[#This Row],[Ticker]],[1]!Table1[[Symbol]:[Industry]],2,FALSE),"-")</f>
        <v>-</v>
      </c>
      <c r="D3676" t="s">
        <v>613</v>
      </c>
      <c r="E3676">
        <v>30.375609099999998</v>
      </c>
      <c r="F3676">
        <v>59.89</v>
      </c>
      <c r="G3676">
        <v>41.909529435521399</v>
      </c>
      <c r="H3676">
        <v>-13.038280617769701</v>
      </c>
      <c r="I3676">
        <v>18.658499877730399</v>
      </c>
      <c r="J3676">
        <v>-6.2210809714310802</v>
      </c>
      <c r="K3676">
        <v>54.5989820304152</v>
      </c>
      <c r="L3676">
        <v>49.012030522696897</v>
      </c>
      <c r="M3676">
        <v>57.0077574849565</v>
      </c>
      <c r="N3676">
        <v>0.76238483148895797</v>
      </c>
      <c r="O3676">
        <v>13.474703623309299</v>
      </c>
      <c r="P3676">
        <v>87.15625</v>
      </c>
      <c r="Q3676">
        <v>3.3187657500026002E-2</v>
      </c>
    </row>
    <row r="3677" spans="1:17" hidden="1" x14ac:dyDescent="0.3">
      <c r="A3677" t="s">
        <v>7516</v>
      </c>
      <c r="B3677" t="s">
        <v>3001</v>
      </c>
      <c r="C3677" t="str">
        <f>IFERROR(VLOOKUP(Table1[[#This Row],[Ticker]],[1]!Table1[[Symbol]:[Industry]],2,FALSE),"-")</f>
        <v>-</v>
      </c>
      <c r="E3677">
        <v>30.352760400000001</v>
      </c>
      <c r="F3677">
        <v>65.989999999999995</v>
      </c>
      <c r="G3677">
        <v>38.417581474902597</v>
      </c>
      <c r="H3677">
        <v>-4.9040660778612297</v>
      </c>
      <c r="I3677">
        <v>-9.5768431073689406</v>
      </c>
      <c r="J3677">
        <v>-2.1679836262983398</v>
      </c>
      <c r="K3677">
        <v>65.892771133286004</v>
      </c>
      <c r="L3677">
        <v>62.306695818367203</v>
      </c>
      <c r="M3677">
        <v>85.925880970478104</v>
      </c>
      <c r="N3677">
        <v>0</v>
      </c>
      <c r="O3677">
        <v>40.627367782997403</v>
      </c>
      <c r="P3677">
        <v>101.701477330616</v>
      </c>
    </row>
    <row r="3678" spans="1:17" hidden="1" x14ac:dyDescent="0.3">
      <c r="A3678" t="s">
        <v>7517</v>
      </c>
      <c r="B3678" t="s">
        <v>7518</v>
      </c>
      <c r="C3678" t="str">
        <f>IFERROR(VLOOKUP(Table1[[#This Row],[Ticker]],[1]!Table1[[Symbol]:[Industry]],2,FALSE),"-")</f>
        <v>-</v>
      </c>
      <c r="E3678">
        <v>30.308718599999999</v>
      </c>
      <c r="F3678">
        <v>27.59</v>
      </c>
      <c r="G3678">
        <v>-20.405938325174201</v>
      </c>
      <c r="H3678">
        <v>-19.904066077861199</v>
      </c>
      <c r="I3678">
        <v>-46.544553761636003</v>
      </c>
      <c r="J3678">
        <v>-7.3944644625352698</v>
      </c>
      <c r="K3678">
        <v>30.6495434747704</v>
      </c>
      <c r="L3678">
        <v>31.856449527293901</v>
      </c>
      <c r="M3678">
        <v>34.487806910119701</v>
      </c>
      <c r="N3678">
        <v>2.7309037592215999</v>
      </c>
      <c r="O3678">
        <v>64.806089162740093</v>
      </c>
      <c r="P3678">
        <v>10.803212851405601</v>
      </c>
      <c r="Q3678">
        <v>-4.0132691462603003E-2</v>
      </c>
    </row>
    <row r="3679" spans="1:17" hidden="1" x14ac:dyDescent="0.3">
      <c r="A3679" t="s">
        <v>7519</v>
      </c>
      <c r="B3679" t="s">
        <v>7520</v>
      </c>
      <c r="C3679" t="str">
        <f>IFERROR(VLOOKUP(Table1[[#This Row],[Ticker]],[1]!Table1[[Symbol]:[Industry]],2,FALSE),"-")</f>
        <v>-</v>
      </c>
      <c r="D3679" t="s">
        <v>126</v>
      </c>
      <c r="E3679">
        <v>30.267579999999999</v>
      </c>
      <c r="F3679">
        <v>16.48</v>
      </c>
      <c r="G3679">
        <v>-43.325095292774101</v>
      </c>
      <c r="H3679">
        <v>-56.134078377984203</v>
      </c>
      <c r="I3679">
        <v>-20.3408305683718</v>
      </c>
      <c r="J3679">
        <v>-6.0467715050862196</v>
      </c>
      <c r="K3679">
        <v>19.931945032177101</v>
      </c>
      <c r="L3679">
        <v>18.712374564725099</v>
      </c>
      <c r="M3679">
        <v>29.375452819703099</v>
      </c>
      <c r="N3679">
        <v>2.20366652887903</v>
      </c>
      <c r="O3679">
        <v>117.475728155339</v>
      </c>
      <c r="P3679">
        <v>9.3563370935633792</v>
      </c>
      <c r="Q3679">
        <v>-1.49507105069E-4</v>
      </c>
    </row>
    <row r="3680" spans="1:17" hidden="1" x14ac:dyDescent="0.3">
      <c r="A3680" t="s">
        <v>7521</v>
      </c>
      <c r="B3680" t="s">
        <v>7522</v>
      </c>
      <c r="C3680" t="str">
        <f>IFERROR(VLOOKUP(Table1[[#This Row],[Ticker]],[1]!Table1[[Symbol]:[Industry]],2,FALSE),"-")</f>
        <v>-</v>
      </c>
      <c r="D3680" t="s">
        <v>197</v>
      </c>
      <c r="E3680">
        <v>30.248000000000001</v>
      </c>
      <c r="F3680">
        <v>0.45</v>
      </c>
      <c r="G3680">
        <v>-5.5931859894901201</v>
      </c>
      <c r="H3680">
        <v>-1.87035303188851</v>
      </c>
      <c r="I3680">
        <v>-12.2495918825592</v>
      </c>
      <c r="J3680">
        <v>1.0670674632677399</v>
      </c>
      <c r="K3680">
        <v>0.59267168328142406</v>
      </c>
      <c r="L3680">
        <v>0.50771284078795198</v>
      </c>
      <c r="M3680">
        <v>92.112121951265095</v>
      </c>
      <c r="N3680">
        <v>1</v>
      </c>
      <c r="Q3680">
        <v>4.6288916988924997E-2</v>
      </c>
    </row>
    <row r="3681" spans="1:17" hidden="1" x14ac:dyDescent="0.3">
      <c r="A3681" t="s">
        <v>7523</v>
      </c>
      <c r="B3681" t="s">
        <v>7524</v>
      </c>
      <c r="C3681" t="str">
        <f>IFERROR(VLOOKUP(Table1[[#This Row],[Ticker]],[1]!Table1[[Symbol]:[Industry]],2,FALSE),"-")</f>
        <v>-</v>
      </c>
      <c r="D3681" t="s">
        <v>49</v>
      </c>
      <c r="E3681">
        <v>30.167628000000001</v>
      </c>
      <c r="F3681">
        <v>46</v>
      </c>
      <c r="G3681">
        <v>-5.56846534256188</v>
      </c>
      <c r="H3681">
        <v>-1.5372879284743901</v>
      </c>
      <c r="I3681">
        <v>7.6401759964488001</v>
      </c>
      <c r="J3681">
        <v>-5.9454846640733496</v>
      </c>
      <c r="K3681">
        <v>45.714023619176203</v>
      </c>
      <c r="L3681">
        <v>43.820782644944302</v>
      </c>
      <c r="M3681">
        <v>47.024334704056798</v>
      </c>
      <c r="N3681">
        <v>0.74580024067388695</v>
      </c>
      <c r="O3681">
        <v>57.521739130434703</v>
      </c>
      <c r="P3681">
        <v>46.356983773464798</v>
      </c>
      <c r="Q3681">
        <v>2.9985237000257001E-2</v>
      </c>
    </row>
    <row r="3682" spans="1:17" hidden="1" x14ac:dyDescent="0.3">
      <c r="A3682" t="s">
        <v>7525</v>
      </c>
      <c r="B3682" t="s">
        <v>7526</v>
      </c>
      <c r="C3682" t="str">
        <f>IFERROR(VLOOKUP(Table1[[#This Row],[Ticker]],[1]!Table1[[Symbol]:[Industry]],2,FALSE),"-")</f>
        <v>-</v>
      </c>
      <c r="D3682" t="s">
        <v>391</v>
      </c>
      <c r="E3682">
        <v>29.814800160000001</v>
      </c>
      <c r="F3682">
        <v>8.76</v>
      </c>
      <c r="G3682">
        <v>-41.010543525097297</v>
      </c>
      <c r="H3682">
        <v>-7.2219468725632296</v>
      </c>
      <c r="I3682">
        <v>-23.170551641822001</v>
      </c>
      <c r="J3682">
        <v>-1.5998018081165299</v>
      </c>
      <c r="K3682">
        <v>8.9402819518891992</v>
      </c>
      <c r="L3682">
        <v>9.28363127556125</v>
      </c>
      <c r="M3682">
        <v>43.739519619440898</v>
      </c>
      <c r="N3682">
        <v>0.86659734939986099</v>
      </c>
      <c r="O3682">
        <v>24.8858447488584</v>
      </c>
      <c r="P3682">
        <v>4.2857142857142696</v>
      </c>
      <c r="Q3682">
        <v>0.109637724582546</v>
      </c>
    </row>
    <row r="3683" spans="1:17" hidden="1" x14ac:dyDescent="0.3">
      <c r="A3683" t="s">
        <v>7527</v>
      </c>
      <c r="B3683" t="s">
        <v>7528</v>
      </c>
      <c r="C3683" t="str">
        <f>IFERROR(VLOOKUP(Table1[[#This Row],[Ticker]],[1]!Table1[[Symbol]:[Industry]],2,FALSE),"-")</f>
        <v>-</v>
      </c>
      <c r="D3683" t="s">
        <v>1113</v>
      </c>
      <c r="E3683">
        <v>29.6813</v>
      </c>
      <c r="F3683">
        <v>12.1</v>
      </c>
      <c r="G3683">
        <v>-6.6563085351881996</v>
      </c>
      <c r="H3683">
        <v>28.759300258772399</v>
      </c>
      <c r="I3683">
        <v>58.864903679632299</v>
      </c>
      <c r="J3683">
        <v>-2.0856113033988302</v>
      </c>
      <c r="K3683">
        <v>9.4678572137724402</v>
      </c>
      <c r="L3683">
        <v>9.0163933207157996</v>
      </c>
      <c r="M3683">
        <v>77.614423950534402</v>
      </c>
      <c r="N3683">
        <v>4.41091652117629</v>
      </c>
      <c r="O3683">
        <v>7.6033057851239496</v>
      </c>
      <c r="P3683">
        <v>96.2374958918316</v>
      </c>
      <c r="Q3683">
        <v>6.4721165839326994E-2</v>
      </c>
    </row>
    <row r="3684" spans="1:17" hidden="1" x14ac:dyDescent="0.3">
      <c r="A3684" t="s">
        <v>7529</v>
      </c>
      <c r="B3684" t="s">
        <v>7530</v>
      </c>
      <c r="C3684" t="str">
        <f>IFERROR(VLOOKUP(Table1[[#This Row],[Ticker]],[1]!Table1[[Symbol]:[Industry]],2,FALSE),"-")</f>
        <v>-</v>
      </c>
      <c r="E3684">
        <v>29.655899999999999</v>
      </c>
      <c r="F3684">
        <v>11.91</v>
      </c>
      <c r="G3684">
        <v>-50.938370906049698</v>
      </c>
      <c r="H3684">
        <v>17.039507589850299</v>
      </c>
      <c r="I3684">
        <v>-29.502323721210001</v>
      </c>
      <c r="J3684">
        <v>22.778483183123399</v>
      </c>
      <c r="K3684">
        <v>10.2706008215652</v>
      </c>
      <c r="L3684">
        <v>11.8570182695554</v>
      </c>
      <c r="M3684">
        <v>84.641219975005995</v>
      </c>
      <c r="N3684">
        <v>1.63856382978723</v>
      </c>
      <c r="O3684">
        <v>63.224181360201499</v>
      </c>
      <c r="P3684">
        <v>40.117647058823501</v>
      </c>
      <c r="Q3684">
        <v>-2.775662262093E-2</v>
      </c>
    </row>
    <row r="3685" spans="1:17" hidden="1" x14ac:dyDescent="0.3">
      <c r="A3685" t="s">
        <v>7531</v>
      </c>
      <c r="B3685" t="s">
        <v>7532</v>
      </c>
      <c r="C3685" t="str">
        <f>IFERROR(VLOOKUP(Table1[[#This Row],[Ticker]],[1]!Table1[[Symbol]:[Industry]],2,FALSE),"-")</f>
        <v>-</v>
      </c>
      <c r="D3685" t="s">
        <v>613</v>
      </c>
      <c r="E3685">
        <v>29.575204319999902</v>
      </c>
      <c r="F3685">
        <v>37.32</v>
      </c>
      <c r="G3685">
        <v>-32.314994282673098</v>
      </c>
      <c r="H3685">
        <v>-9.5093292357559704</v>
      </c>
      <c r="I3685">
        <v>-18.122685297552401</v>
      </c>
      <c r="J3685">
        <v>-3.5821799820231202</v>
      </c>
      <c r="K3685">
        <v>37.4316662259371</v>
      </c>
      <c r="L3685">
        <v>40.7513414345079</v>
      </c>
      <c r="M3685">
        <v>57.512320950004799</v>
      </c>
      <c r="N3685">
        <v>1.68582763507712</v>
      </c>
      <c r="O3685">
        <v>36.6559485530546</v>
      </c>
      <c r="P3685">
        <v>16.625</v>
      </c>
      <c r="Q3685">
        <v>-1.3935038762649999E-3</v>
      </c>
    </row>
    <row r="3686" spans="1:17" hidden="1" x14ac:dyDescent="0.3">
      <c r="A3686" t="s">
        <v>7533</v>
      </c>
      <c r="B3686" t="s">
        <v>7534</v>
      </c>
      <c r="C3686" t="str">
        <f>IFERROR(VLOOKUP(Table1[[#This Row],[Ticker]],[1]!Table1[[Symbol]:[Industry]],2,FALSE),"-")</f>
        <v>-</v>
      </c>
      <c r="D3686" t="s">
        <v>705</v>
      </c>
      <c r="E3686">
        <v>29.575091889999999</v>
      </c>
      <c r="F3686">
        <v>37.590000000000003</v>
      </c>
      <c r="G3686">
        <v>-3.4362315067081498E-2</v>
      </c>
      <c r="H3686">
        <v>1.52652882298862</v>
      </c>
      <c r="I3686">
        <v>-8.3229237432697296</v>
      </c>
      <c r="J3686">
        <v>0.79173136410998302</v>
      </c>
      <c r="K3686">
        <v>35.893397455777297</v>
      </c>
      <c r="L3686">
        <v>35.1864190139936</v>
      </c>
      <c r="M3686">
        <v>56.725246441840902</v>
      </c>
      <c r="N3686">
        <v>1.06697556054277</v>
      </c>
      <c r="O3686">
        <v>7.5818036711891201</v>
      </c>
      <c r="P3686">
        <v>41.156590311678499</v>
      </c>
    </row>
    <row r="3687" spans="1:17" hidden="1" x14ac:dyDescent="0.3">
      <c r="A3687" t="s">
        <v>7535</v>
      </c>
      <c r="B3687" t="s">
        <v>7536</v>
      </c>
      <c r="C3687" t="str">
        <f>IFERROR(VLOOKUP(Table1[[#This Row],[Ticker]],[1]!Table1[[Symbol]:[Industry]],2,FALSE),"-")</f>
        <v>-</v>
      </c>
      <c r="D3687" t="s">
        <v>1626</v>
      </c>
      <c r="E3687">
        <v>29.564197504999999</v>
      </c>
      <c r="F3687">
        <v>35.450000000000003</v>
      </c>
      <c r="G3687">
        <v>-54.926499868682903</v>
      </c>
      <c r="H3687">
        <v>-9.9238811373064095</v>
      </c>
      <c r="I3687">
        <v>-45.404479335946199</v>
      </c>
      <c r="J3687">
        <v>-9.1537533546294991</v>
      </c>
      <c r="K3687">
        <v>38.721241256958002</v>
      </c>
      <c r="L3687">
        <v>45.830215252082802</v>
      </c>
      <c r="M3687">
        <v>39.025912562184701</v>
      </c>
      <c r="N3687">
        <v>0.56106462862143103</v>
      </c>
      <c r="O3687">
        <v>110.296191819464</v>
      </c>
      <c r="P3687">
        <v>13.987138263665599</v>
      </c>
      <c r="Q3687">
        <v>-2.8535078197063E-2</v>
      </c>
    </row>
    <row r="3688" spans="1:17" hidden="1" x14ac:dyDescent="0.3">
      <c r="A3688" t="s">
        <v>7537</v>
      </c>
      <c r="B3688" t="s">
        <v>7538</v>
      </c>
      <c r="C3688" t="str">
        <f>IFERROR(VLOOKUP(Table1[[#This Row],[Ticker]],[1]!Table1[[Symbol]:[Industry]],2,FALSE),"-")</f>
        <v>-</v>
      </c>
      <c r="D3688" t="s">
        <v>92</v>
      </c>
      <c r="E3688">
        <v>29.481000000000002</v>
      </c>
      <c r="F3688">
        <v>0.93</v>
      </c>
      <c r="G3688">
        <v>-10.307418525097299</v>
      </c>
      <c r="H3688">
        <v>-10.167223972598</v>
      </c>
      <c r="I3688">
        <v>-0.83632172719214404</v>
      </c>
      <c r="J3688">
        <v>0.104743646428931</v>
      </c>
      <c r="K3688">
        <v>0.86759993331571705</v>
      </c>
      <c r="L3688">
        <v>0.95954055492067702</v>
      </c>
      <c r="M3688">
        <v>70.076647292568893</v>
      </c>
      <c r="N3688">
        <v>1.09430882958148</v>
      </c>
      <c r="O3688">
        <v>18.279569892473098</v>
      </c>
      <c r="P3688">
        <v>32.857142857142797</v>
      </c>
      <c r="Q3688">
        <v>-1.5787927280212999E-2</v>
      </c>
    </row>
    <row r="3689" spans="1:17" hidden="1" x14ac:dyDescent="0.3">
      <c r="A3689" t="s">
        <v>7539</v>
      </c>
      <c r="B3689" t="s">
        <v>7540</v>
      </c>
      <c r="C3689" t="str">
        <f>IFERROR(VLOOKUP(Table1[[#This Row],[Ticker]],[1]!Table1[[Symbol]:[Industry]],2,FALSE),"-")</f>
        <v>-</v>
      </c>
      <c r="E3689">
        <v>29.470649999999999</v>
      </c>
      <c r="F3689">
        <v>17.489999999999998</v>
      </c>
      <c r="G3689">
        <v>-70.119858021709106</v>
      </c>
      <c r="H3689">
        <v>-9.7953704256873095</v>
      </c>
      <c r="I3689">
        <v>-25.345173811715298</v>
      </c>
      <c r="J3689">
        <v>-2.7926287143165101</v>
      </c>
      <c r="K3689">
        <v>17.860100781470301</v>
      </c>
      <c r="L3689">
        <v>21.7056953633478</v>
      </c>
      <c r="M3689">
        <v>51.653969302389797</v>
      </c>
      <c r="N3689">
        <v>0.40102935107183602</v>
      </c>
      <c r="O3689">
        <v>92.109777015437402</v>
      </c>
      <c r="P3689">
        <v>20.620689655172399</v>
      </c>
      <c r="Q3689">
        <v>-5.8407433910610002E-3</v>
      </c>
    </row>
    <row r="3690" spans="1:17" hidden="1" x14ac:dyDescent="0.3">
      <c r="A3690" t="s">
        <v>7541</v>
      </c>
      <c r="B3690" t="s">
        <v>7542</v>
      </c>
      <c r="C3690" t="str">
        <f>IFERROR(VLOOKUP(Table1[[#This Row],[Ticker]],[1]!Table1[[Symbol]:[Industry]],2,FALSE),"-")</f>
        <v>-</v>
      </c>
      <c r="D3690" t="s">
        <v>7543</v>
      </c>
      <c r="E3690">
        <v>29.457401600000001</v>
      </c>
      <c r="F3690">
        <v>32</v>
      </c>
      <c r="G3690">
        <v>-52.225246631949801</v>
      </c>
      <c r="H3690">
        <v>-14.7632210074387</v>
      </c>
      <c r="I3690">
        <v>-35.915914539927002</v>
      </c>
      <c r="J3690">
        <v>-7.7727033903101299</v>
      </c>
      <c r="K3690">
        <v>34.524476716624797</v>
      </c>
      <c r="M3690">
        <v>39.939514278550398</v>
      </c>
      <c r="N3690">
        <v>0.73168446692898603</v>
      </c>
      <c r="O3690">
        <v>79.843749999999901</v>
      </c>
      <c r="P3690">
        <v>19.402985074626798</v>
      </c>
    </row>
    <row r="3691" spans="1:17" hidden="1" x14ac:dyDescent="0.3">
      <c r="A3691" t="s">
        <v>7544</v>
      </c>
      <c r="B3691" t="s">
        <v>7545</v>
      </c>
      <c r="C3691" t="str">
        <f>IFERROR(VLOOKUP(Table1[[#This Row],[Ticker]],[1]!Table1[[Symbol]:[Industry]],2,FALSE),"-")</f>
        <v>-</v>
      </c>
      <c r="D3691" t="s">
        <v>998</v>
      </c>
      <c r="E3691">
        <v>29.427806808</v>
      </c>
      <c r="F3691">
        <v>21.94</v>
      </c>
      <c r="G3691">
        <v>-15.4688109301606</v>
      </c>
      <c r="H3691">
        <v>-7.4818438556390001</v>
      </c>
      <c r="I3691">
        <v>-3.7432320641424601</v>
      </c>
      <c r="J3691">
        <v>4.7067116443013601</v>
      </c>
      <c r="K3691">
        <v>21.392984713345999</v>
      </c>
      <c r="L3691">
        <v>21.992233661900698</v>
      </c>
      <c r="M3691">
        <v>68.711353232426802</v>
      </c>
      <c r="N3691">
        <v>2.1737542204804501</v>
      </c>
      <c r="O3691">
        <v>59.298085688240597</v>
      </c>
      <c r="P3691">
        <v>23.258426966292099</v>
      </c>
      <c r="Q3691">
        <v>2.7505267043919999E-2</v>
      </c>
    </row>
    <row r="3692" spans="1:17" hidden="1" x14ac:dyDescent="0.3">
      <c r="A3692" t="s">
        <v>7546</v>
      </c>
      <c r="B3692" t="s">
        <v>7547</v>
      </c>
      <c r="C3692" t="str">
        <f>IFERROR(VLOOKUP(Table1[[#This Row],[Ticker]],[1]!Table1[[Symbol]:[Industry]],2,FALSE),"-")</f>
        <v>-</v>
      </c>
      <c r="E3692">
        <v>29.385736560000002</v>
      </c>
      <c r="F3692">
        <v>27.6</v>
      </c>
      <c r="G3692">
        <v>-60.639099919890697</v>
      </c>
      <c r="H3692">
        <v>-10.5392778151069</v>
      </c>
      <c r="I3692">
        <v>-19.098812985254099</v>
      </c>
      <c r="J3692">
        <v>-5.3496463016318998</v>
      </c>
      <c r="K3692">
        <v>29.362852961999099</v>
      </c>
      <c r="L3692">
        <v>31.8211363689351</v>
      </c>
      <c r="M3692">
        <v>39.890761518169597</v>
      </c>
      <c r="N3692">
        <v>1.8421742824893099</v>
      </c>
      <c r="O3692">
        <v>77.536231884057898</v>
      </c>
      <c r="P3692">
        <v>14.0024783147459</v>
      </c>
    </row>
    <row r="3693" spans="1:17" hidden="1" x14ac:dyDescent="0.3">
      <c r="A3693" t="s">
        <v>7548</v>
      </c>
      <c r="B3693" t="s">
        <v>7549</v>
      </c>
      <c r="C3693" t="str">
        <f>IFERROR(VLOOKUP(Table1[[#This Row],[Ticker]],[1]!Table1[[Symbol]:[Industry]],2,FALSE),"-")</f>
        <v>-</v>
      </c>
      <c r="D3693" t="s">
        <v>414</v>
      </c>
      <c r="E3693">
        <v>29.3463417</v>
      </c>
      <c r="F3693">
        <v>48.83</v>
      </c>
      <c r="G3693">
        <v>-6.1381830133834399</v>
      </c>
      <c r="H3693">
        <v>-5.7175581413532903</v>
      </c>
      <c r="I3693">
        <v>-23.516292472150798</v>
      </c>
      <c r="J3693">
        <v>-2.2878637461784499</v>
      </c>
      <c r="K3693">
        <v>51.284889957474697</v>
      </c>
      <c r="L3693">
        <v>52.993005380298897</v>
      </c>
      <c r="M3693">
        <v>41.843218538037</v>
      </c>
      <c r="N3693">
        <v>2.7866556285452901</v>
      </c>
      <c r="O3693">
        <v>93.323776366987502</v>
      </c>
      <c r="Q3693">
        <v>5.5659147890777E-2</v>
      </c>
    </row>
    <row r="3694" spans="1:17" hidden="1" x14ac:dyDescent="0.3">
      <c r="A3694" t="s">
        <v>7550</v>
      </c>
      <c r="B3694" t="s">
        <v>7551</v>
      </c>
      <c r="C3694" t="str">
        <f>IFERROR(VLOOKUP(Table1[[#This Row],[Ticker]],[1]!Table1[[Symbol]:[Industry]],2,FALSE),"-")</f>
        <v>-</v>
      </c>
      <c r="D3694" t="s">
        <v>705</v>
      </c>
      <c r="E3694">
        <v>29.289530723999999</v>
      </c>
      <c r="F3694">
        <v>17.38</v>
      </c>
      <c r="G3694">
        <v>31.860227997553199</v>
      </c>
      <c r="H3694">
        <v>-0.41377481572532498</v>
      </c>
      <c r="I3694">
        <v>14.9500118236608</v>
      </c>
      <c r="J3694">
        <v>-2.80272107580786</v>
      </c>
      <c r="K3694">
        <v>16.3060737618306</v>
      </c>
      <c r="L3694">
        <v>14.4600396678259</v>
      </c>
      <c r="M3694">
        <v>37.603805705755697</v>
      </c>
      <c r="N3694">
        <v>0.84961531740539398</v>
      </c>
      <c r="O3694">
        <v>10.4718066743383</v>
      </c>
      <c r="P3694">
        <v>59.434914228052399</v>
      </c>
      <c r="Q3694">
        <v>3.3034621500889999E-3</v>
      </c>
    </row>
    <row r="3695" spans="1:17" hidden="1" x14ac:dyDescent="0.3">
      <c r="A3695" t="s">
        <v>7552</v>
      </c>
      <c r="B3695" t="s">
        <v>7553</v>
      </c>
      <c r="C3695" t="str">
        <f>IFERROR(VLOOKUP(Table1[[#This Row],[Ticker]],[1]!Table1[[Symbol]:[Industry]],2,FALSE),"-")</f>
        <v>-</v>
      </c>
      <c r="E3695">
        <v>29.201447999999999</v>
      </c>
      <c r="F3695">
        <v>4.26</v>
      </c>
      <c r="G3695">
        <v>-60.715069220615099</v>
      </c>
      <c r="H3695">
        <v>-17.221393844040701</v>
      </c>
      <c r="I3695">
        <v>-5.5797817647698498</v>
      </c>
      <c r="J3695">
        <v>-12.039228261491401</v>
      </c>
      <c r="K3695">
        <v>4.5590721206824396</v>
      </c>
      <c r="L3695">
        <v>4.9378028808566397</v>
      </c>
      <c r="M3695">
        <v>41.542070253693701</v>
      </c>
      <c r="N3695">
        <v>1.76613727558501</v>
      </c>
      <c r="O3695">
        <v>77.230046948356801</v>
      </c>
      <c r="P3695">
        <v>29.878048780487799</v>
      </c>
      <c r="Q3695">
        <v>-5.1649432975149996E-3</v>
      </c>
    </row>
    <row r="3696" spans="1:17" hidden="1" x14ac:dyDescent="0.3">
      <c r="A3696" t="s">
        <v>7554</v>
      </c>
      <c r="B3696" t="s">
        <v>7555</v>
      </c>
      <c r="C3696" t="str">
        <f>IFERROR(VLOOKUP(Table1[[#This Row],[Ticker]],[1]!Table1[[Symbol]:[Industry]],2,FALSE),"-")</f>
        <v>-</v>
      </c>
      <c r="D3696" t="s">
        <v>197</v>
      </c>
      <c r="E3696">
        <v>29.199317912000001</v>
      </c>
      <c r="F3696">
        <v>16.489999999999998</v>
      </c>
      <c r="G3696">
        <v>-16.624085191763999</v>
      </c>
      <c r="H3696">
        <v>4.9023855350419803</v>
      </c>
      <c r="I3696">
        <v>5.9605111708719196</v>
      </c>
      <c r="J3696">
        <v>-4.2956432007664302</v>
      </c>
      <c r="K3696">
        <v>16.4052595114109</v>
      </c>
      <c r="L3696">
        <v>16.1420822492572</v>
      </c>
      <c r="M3696">
        <v>45.617151383977003</v>
      </c>
      <c r="N3696">
        <v>1.15384615384615</v>
      </c>
      <c r="O3696">
        <v>62.219526986052102</v>
      </c>
      <c r="P3696">
        <v>37.531276063386102</v>
      </c>
      <c r="Q3696">
        <v>2.2970931778922E-2</v>
      </c>
    </row>
    <row r="3697" spans="1:17" hidden="1" x14ac:dyDescent="0.3">
      <c r="A3697" t="s">
        <v>7556</v>
      </c>
      <c r="B3697" t="s">
        <v>7557</v>
      </c>
      <c r="C3697" t="str">
        <f>IFERROR(VLOOKUP(Table1[[#This Row],[Ticker]],[1]!Table1[[Symbol]:[Industry]],2,FALSE),"-")</f>
        <v>-</v>
      </c>
      <c r="D3697" t="s">
        <v>92</v>
      </c>
      <c r="E3697">
        <v>29.170385068000002</v>
      </c>
      <c r="F3697">
        <v>81.73</v>
      </c>
      <c r="G3697">
        <v>332.08455678354397</v>
      </c>
      <c r="H3697">
        <v>2.9425018898372701</v>
      </c>
      <c r="I3697">
        <v>343.807469122481</v>
      </c>
      <c r="J3697">
        <v>-4.2334932816393298</v>
      </c>
      <c r="K3697">
        <v>69.187294989090702</v>
      </c>
      <c r="L3697">
        <v>42.881043922200703</v>
      </c>
      <c r="M3697">
        <v>61.7682222468978</v>
      </c>
      <c r="N3697">
        <v>1.8401959591642101</v>
      </c>
      <c r="O3697">
        <v>4.2212161996818702</v>
      </c>
      <c r="P3697">
        <v>380.76470588235202</v>
      </c>
      <c r="Q3697">
        <v>0.18642900995683701</v>
      </c>
    </row>
    <row r="3698" spans="1:17" hidden="1" x14ac:dyDescent="0.3">
      <c r="A3698" t="s">
        <v>7558</v>
      </c>
      <c r="B3698" t="s">
        <v>7559</v>
      </c>
      <c r="C3698" t="str">
        <f>IFERROR(VLOOKUP(Table1[[#This Row],[Ticker]],[1]!Table1[[Symbol]:[Industry]],2,FALSE),"-")</f>
        <v>-</v>
      </c>
      <c r="D3698" t="s">
        <v>286</v>
      </c>
      <c r="E3698">
        <v>29.0017824</v>
      </c>
      <c r="F3698">
        <v>17.86</v>
      </c>
      <c r="G3698">
        <v>32.198137030458099</v>
      </c>
      <c r="H3698">
        <v>-8.6574172842955495</v>
      </c>
      <c r="I3698">
        <v>-12.652458017773901</v>
      </c>
      <c r="J3698">
        <v>-2.7220002467969602</v>
      </c>
      <c r="K3698">
        <v>17.9179571945056</v>
      </c>
      <c r="L3698">
        <v>16.334779960689399</v>
      </c>
      <c r="M3698">
        <v>47.306457901715</v>
      </c>
      <c r="N3698">
        <v>0.54644019140460098</v>
      </c>
      <c r="O3698">
        <v>16.685330347144401</v>
      </c>
      <c r="P3698">
        <v>76.6567754698318</v>
      </c>
      <c r="Q3698">
        <v>8.3833389766610006E-2</v>
      </c>
    </row>
    <row r="3699" spans="1:17" hidden="1" x14ac:dyDescent="0.3">
      <c r="A3699" t="s">
        <v>7560</v>
      </c>
      <c r="B3699" t="s">
        <v>7561</v>
      </c>
      <c r="C3699" t="str">
        <f>IFERROR(VLOOKUP(Table1[[#This Row],[Ticker]],[1]!Table1[[Symbol]:[Industry]],2,FALSE),"-")</f>
        <v>-</v>
      </c>
      <c r="D3699" t="s">
        <v>391</v>
      </c>
      <c r="E3699">
        <v>28.984355219999902</v>
      </c>
      <c r="F3699">
        <v>26.2</v>
      </c>
      <c r="G3699">
        <v>607.33613889787102</v>
      </c>
      <c r="H3699">
        <v>0.705690019699732</v>
      </c>
      <c r="I3699">
        <v>199.078950166689</v>
      </c>
      <c r="J3699">
        <v>-5.3721565026023601</v>
      </c>
      <c r="K3699">
        <v>23.563798333900301</v>
      </c>
      <c r="L3699">
        <v>16.205349428992999</v>
      </c>
      <c r="M3699">
        <v>54.676680953702302</v>
      </c>
      <c r="N3699">
        <v>1.1614738881442099</v>
      </c>
      <c r="O3699">
        <v>6.1068702290076402</v>
      </c>
      <c r="P3699">
        <v>706.15384615384596</v>
      </c>
      <c r="Q3699">
        <v>0.16852376593788901</v>
      </c>
    </row>
    <row r="3700" spans="1:17" hidden="1" x14ac:dyDescent="0.3">
      <c r="A3700" t="s">
        <v>7562</v>
      </c>
      <c r="B3700" t="s">
        <v>7563</v>
      </c>
      <c r="C3700" t="str">
        <f>IFERROR(VLOOKUP(Table1[[#This Row],[Ticker]],[1]!Table1[[Symbol]:[Industry]],2,FALSE),"-")</f>
        <v>-</v>
      </c>
      <c r="D3700" t="s">
        <v>535</v>
      </c>
      <c r="E3700">
        <v>28.834931999999998</v>
      </c>
      <c r="F3700">
        <v>0.87</v>
      </c>
      <c r="G3700">
        <v>-75.078128584268896</v>
      </c>
      <c r="H3700">
        <v>1.1200303076809299</v>
      </c>
      <c r="I3700">
        <v>-64.458612748863899</v>
      </c>
      <c r="J3700">
        <v>21.775678345532601</v>
      </c>
      <c r="K3700">
        <v>0.82601117903225996</v>
      </c>
      <c r="L3700">
        <v>1.25087952250535</v>
      </c>
      <c r="M3700">
        <v>78.498169169921894</v>
      </c>
      <c r="N3700">
        <v>2.2330829907663698</v>
      </c>
      <c r="O3700">
        <v>240.22988505747099</v>
      </c>
      <c r="P3700">
        <v>33.846153846153797</v>
      </c>
      <c r="Q3700">
        <v>5.8627384375316997E-2</v>
      </c>
    </row>
    <row r="3701" spans="1:17" hidden="1" x14ac:dyDescent="0.3">
      <c r="A3701" t="s">
        <v>7564</v>
      </c>
      <c r="B3701" t="s">
        <v>7565</v>
      </c>
      <c r="C3701" t="str">
        <f>IFERROR(VLOOKUP(Table1[[#This Row],[Ticker]],[1]!Table1[[Symbol]:[Industry]],2,FALSE),"-")</f>
        <v>-</v>
      </c>
      <c r="E3701">
        <v>28.830664800000001</v>
      </c>
      <c r="F3701">
        <v>40.57</v>
      </c>
      <c r="G3701">
        <v>61.789842384837598</v>
      </c>
      <c r="H3701">
        <v>-3.0050276163227698</v>
      </c>
      <c r="I3701">
        <v>-20.590627869538501</v>
      </c>
      <c r="J3701">
        <v>-4.6524556759877802</v>
      </c>
      <c r="K3701">
        <v>44.9492901829788</v>
      </c>
      <c r="L3701">
        <v>43.6953605561392</v>
      </c>
      <c r="M3701">
        <v>43.775782155932703</v>
      </c>
      <c r="N3701">
        <v>0.80792067976617898</v>
      </c>
      <c r="O3701">
        <v>70.889820064086706</v>
      </c>
      <c r="P3701">
        <v>101.33995037220799</v>
      </c>
      <c r="Q3701">
        <v>7.9045880112157005E-2</v>
      </c>
    </row>
    <row r="3702" spans="1:17" hidden="1" x14ac:dyDescent="0.3">
      <c r="A3702" t="s">
        <v>7566</v>
      </c>
      <c r="B3702" t="s">
        <v>7567</v>
      </c>
      <c r="C3702" t="str">
        <f>IFERROR(VLOOKUP(Table1[[#This Row],[Ticker]],[1]!Table1[[Symbol]:[Industry]],2,FALSE),"-")</f>
        <v>-</v>
      </c>
      <c r="E3702">
        <v>28.759720000000002</v>
      </c>
      <c r="F3702">
        <v>220</v>
      </c>
      <c r="G3702">
        <v>29.3603702771705</v>
      </c>
      <c r="H3702">
        <v>-3.46865937929664</v>
      </c>
      <c r="I3702">
        <v>11.0977491984754</v>
      </c>
      <c r="J3702">
        <v>-10.6225290808437</v>
      </c>
      <c r="K3702">
        <v>207.92557878901999</v>
      </c>
      <c r="L3702">
        <v>189.85421250246901</v>
      </c>
      <c r="M3702">
        <v>53.856289665765502</v>
      </c>
      <c r="N3702">
        <v>1.4430113851195201</v>
      </c>
      <c r="O3702">
        <v>8.5909090909090899</v>
      </c>
      <c r="P3702">
        <v>58.273381294963997</v>
      </c>
      <c r="Q3702">
        <v>7.7180784436162997E-2</v>
      </c>
    </row>
    <row r="3703" spans="1:17" hidden="1" x14ac:dyDescent="0.3">
      <c r="A3703" t="s">
        <v>7568</v>
      </c>
      <c r="B3703" t="s">
        <v>7569</v>
      </c>
      <c r="C3703" t="str">
        <f>IFERROR(VLOOKUP(Table1[[#This Row],[Ticker]],[1]!Table1[[Symbol]:[Industry]],2,FALSE),"-")</f>
        <v>-</v>
      </c>
      <c r="D3703" t="s">
        <v>129</v>
      </c>
      <c r="E3703">
        <v>28.744250000000001</v>
      </c>
      <c r="F3703">
        <v>1.1299999999999999</v>
      </c>
      <c r="G3703">
        <v>34.871152903473998</v>
      </c>
      <c r="H3703">
        <v>-12.9040660778612</v>
      </c>
      <c r="I3703">
        <v>2.7519135669254799</v>
      </c>
      <c r="J3703">
        <v>-5.5293281641134699</v>
      </c>
      <c r="K3703">
        <v>1.1289192000039101</v>
      </c>
      <c r="L3703">
        <v>1.06085206748182</v>
      </c>
      <c r="M3703">
        <v>43.354702534254997</v>
      </c>
      <c r="N3703">
        <v>0.38528677159963198</v>
      </c>
      <c r="O3703">
        <v>23.8938053097345</v>
      </c>
      <c r="P3703">
        <v>125.99999999999901</v>
      </c>
      <c r="Q3703">
        <v>-4.0156525099895E-2</v>
      </c>
    </row>
    <row r="3704" spans="1:17" hidden="1" x14ac:dyDescent="0.3">
      <c r="A3704" t="s">
        <v>7570</v>
      </c>
      <c r="B3704" t="s">
        <v>7571</v>
      </c>
      <c r="C3704" t="str">
        <f>IFERROR(VLOOKUP(Table1[[#This Row],[Ticker]],[1]!Table1[[Symbol]:[Industry]],2,FALSE),"-")</f>
        <v>-</v>
      </c>
      <c r="D3704" t="s">
        <v>278</v>
      </c>
      <c r="E3704">
        <v>28.733371699999999</v>
      </c>
      <c r="F3704">
        <v>5.5</v>
      </c>
      <c r="G3704">
        <v>-14.312520565913699</v>
      </c>
      <c r="H3704">
        <v>-0.34132843527568202</v>
      </c>
      <c r="I3704">
        <v>10.897288016264699</v>
      </c>
      <c r="J3704">
        <v>-7.3403974194017803</v>
      </c>
      <c r="K3704">
        <v>5.56984262710262</v>
      </c>
      <c r="L3704">
        <v>5.4547681769498597</v>
      </c>
      <c r="M3704">
        <v>45.7261305594741</v>
      </c>
      <c r="N3704">
        <v>1.27793905204033</v>
      </c>
      <c r="O3704">
        <v>23.636363636363601</v>
      </c>
      <c r="P3704">
        <v>43.979057591622997</v>
      </c>
      <c r="Q3704">
        <v>6.7321303180525996E-2</v>
      </c>
    </row>
    <row r="3705" spans="1:17" hidden="1" x14ac:dyDescent="0.3">
      <c r="A3705" t="s">
        <v>7572</v>
      </c>
      <c r="B3705" t="s">
        <v>7573</v>
      </c>
      <c r="C3705" t="str">
        <f>IFERROR(VLOOKUP(Table1[[#This Row],[Ticker]],[1]!Table1[[Symbol]:[Industry]],2,FALSE),"-")</f>
        <v>-</v>
      </c>
      <c r="E3705">
        <v>28.694759999999999</v>
      </c>
      <c r="F3705">
        <v>33.200000000000003</v>
      </c>
      <c r="G3705">
        <v>46.720243270309702</v>
      </c>
      <c r="H3705">
        <v>-12.7348748803762</v>
      </c>
      <c r="I3705">
        <v>-3.73541399162439</v>
      </c>
      <c r="J3705">
        <v>1.86427443821778</v>
      </c>
      <c r="K3705">
        <v>33.636628073307797</v>
      </c>
      <c r="L3705">
        <v>31.6199329643262</v>
      </c>
      <c r="M3705">
        <v>52.508483108913097</v>
      </c>
      <c r="N3705">
        <v>1.4253664365444201</v>
      </c>
      <c r="O3705">
        <v>29.307228915662598</v>
      </c>
      <c r="P3705">
        <v>107.370393504059</v>
      </c>
      <c r="Q3705">
        <v>0.102959473458292</v>
      </c>
    </row>
    <row r="3706" spans="1:17" hidden="1" x14ac:dyDescent="0.3">
      <c r="A3706" t="s">
        <v>7574</v>
      </c>
      <c r="B3706" t="s">
        <v>7575</v>
      </c>
      <c r="C3706" t="str">
        <f>IFERROR(VLOOKUP(Table1[[#This Row],[Ticker]],[1]!Table1[[Symbol]:[Industry]],2,FALSE),"-")</f>
        <v>-</v>
      </c>
      <c r="D3706" t="s">
        <v>92</v>
      </c>
      <c r="E3706">
        <v>28.685849999999999</v>
      </c>
      <c r="F3706">
        <v>5.97</v>
      </c>
      <c r="G3706">
        <v>-56.404657067988097</v>
      </c>
      <c r="H3706">
        <v>-7.03521361884484</v>
      </c>
      <c r="I3706">
        <v>-20.876828948044501</v>
      </c>
      <c r="J3706">
        <v>-5.2523992107139303</v>
      </c>
      <c r="K3706">
        <v>6.1040149362990004</v>
      </c>
      <c r="L3706">
        <v>6.6943537630972196</v>
      </c>
      <c r="M3706">
        <v>44.618573686957397</v>
      </c>
      <c r="N3706">
        <v>0.49159150241472899</v>
      </c>
      <c r="O3706">
        <v>56.951423785594599</v>
      </c>
      <c r="P3706">
        <v>14.807692307692299</v>
      </c>
      <c r="Q3706">
        <v>0.13872033683622301</v>
      </c>
    </row>
    <row r="3707" spans="1:17" hidden="1" x14ac:dyDescent="0.3">
      <c r="A3707" t="s">
        <v>7576</v>
      </c>
      <c r="B3707" t="s">
        <v>7577</v>
      </c>
      <c r="C3707" t="str">
        <f>IFERROR(VLOOKUP(Table1[[#This Row],[Ticker]],[1]!Table1[[Symbol]:[Industry]],2,FALSE),"-")</f>
        <v>-</v>
      </c>
      <c r="E3707">
        <v>28.674366800000001</v>
      </c>
      <c r="F3707">
        <v>15.2</v>
      </c>
      <c r="G3707">
        <v>-8.6365496344845099</v>
      </c>
      <c r="H3707">
        <v>-11.3457838692722</v>
      </c>
      <c r="I3707">
        <v>-6.2097565220546498</v>
      </c>
      <c r="J3707">
        <v>-5.9534725852888704</v>
      </c>
      <c r="K3707">
        <v>15.4591793333871</v>
      </c>
      <c r="L3707">
        <v>14.7159214378326</v>
      </c>
      <c r="M3707">
        <v>34.6642513819071</v>
      </c>
      <c r="N3707">
        <v>9.2095165003837298E-2</v>
      </c>
      <c r="O3707">
        <v>29.671052631578899</v>
      </c>
      <c r="P3707">
        <v>44.761904761904702</v>
      </c>
    </row>
    <row r="3708" spans="1:17" hidden="1" x14ac:dyDescent="0.3">
      <c r="A3708" t="s">
        <v>7578</v>
      </c>
      <c r="B3708" t="s">
        <v>7579</v>
      </c>
      <c r="C3708" t="str">
        <f>IFERROR(VLOOKUP(Table1[[#This Row],[Ticker]],[1]!Table1[[Symbol]:[Industry]],2,FALSE),"-")</f>
        <v>-</v>
      </c>
      <c r="D3708" t="s">
        <v>613</v>
      </c>
      <c r="E3708">
        <v>28.551289499999999</v>
      </c>
      <c r="F3708">
        <v>45.86</v>
      </c>
      <c r="G3708">
        <v>49.827196859517997</v>
      </c>
      <c r="H3708">
        <v>-20.2347274005065</v>
      </c>
      <c r="I3708">
        <v>-5.9971203044088996</v>
      </c>
      <c r="J3708">
        <v>-3.9578488052848599</v>
      </c>
      <c r="K3708">
        <v>44.365394419762303</v>
      </c>
      <c r="L3708">
        <v>43.257533690207303</v>
      </c>
      <c r="M3708">
        <v>55.978443400520497</v>
      </c>
      <c r="N3708">
        <v>1.36039559069398</v>
      </c>
      <c r="O3708">
        <v>41.2996075010902</v>
      </c>
      <c r="P3708">
        <v>81.695721077654497</v>
      </c>
      <c r="Q3708">
        <v>6.3270441901450994E-2</v>
      </c>
    </row>
    <row r="3709" spans="1:17" hidden="1" x14ac:dyDescent="0.3">
      <c r="A3709" t="s">
        <v>7580</v>
      </c>
      <c r="B3709" t="s">
        <v>7581</v>
      </c>
      <c r="C3709" t="str">
        <f>IFERROR(VLOOKUP(Table1[[#This Row],[Ticker]],[1]!Table1[[Symbol]:[Industry]],2,FALSE),"-")</f>
        <v>-</v>
      </c>
      <c r="E3709">
        <v>28.522760000000002</v>
      </c>
      <c r="F3709">
        <v>180.25</v>
      </c>
      <c r="G3709">
        <v>-48.813187341142203</v>
      </c>
      <c r="H3709">
        <v>-10.6218276350388</v>
      </c>
      <c r="I3709">
        <v>-4.2810082437740897</v>
      </c>
      <c r="J3709">
        <v>-2.1679836262983398</v>
      </c>
      <c r="K3709">
        <v>167.106023395839</v>
      </c>
      <c r="L3709">
        <v>184.53995089989201</v>
      </c>
      <c r="M3709">
        <v>88.250810410190695</v>
      </c>
      <c r="N3709">
        <v>0.52835820895522301</v>
      </c>
      <c r="O3709">
        <v>28.710124826629599</v>
      </c>
      <c r="P3709">
        <v>22.3277909738717</v>
      </c>
      <c r="Q3709">
        <v>8.5628939304783006E-2</v>
      </c>
    </row>
    <row r="3710" spans="1:17" hidden="1" x14ac:dyDescent="0.3">
      <c r="A3710" t="s">
        <v>7582</v>
      </c>
      <c r="B3710" t="s">
        <v>7583</v>
      </c>
      <c r="C3710" t="str">
        <f>IFERROR(VLOOKUP(Table1[[#This Row],[Ticker]],[1]!Table1[[Symbol]:[Industry]],2,FALSE),"-")</f>
        <v>-</v>
      </c>
      <c r="D3710" t="s">
        <v>1113</v>
      </c>
      <c r="E3710">
        <v>28.494134969999902</v>
      </c>
      <c r="F3710">
        <v>78.05</v>
      </c>
      <c r="G3710">
        <v>60.567971069723903</v>
      </c>
      <c r="H3710">
        <v>11.0515519874614</v>
      </c>
      <c r="I3710">
        <v>-19.650291888675198</v>
      </c>
      <c r="J3710">
        <v>-4.5364046789299097</v>
      </c>
      <c r="K3710">
        <v>72.042344534485693</v>
      </c>
      <c r="L3710">
        <v>74.490521351335403</v>
      </c>
      <c r="M3710">
        <v>66.451679537078206</v>
      </c>
      <c r="N3710">
        <v>1.25137000081969</v>
      </c>
      <c r="O3710">
        <v>52.3126201153107</v>
      </c>
      <c r="P3710">
        <v>103.732706865048</v>
      </c>
      <c r="Q3710">
        <v>0.12356177875516</v>
      </c>
    </row>
    <row r="3711" spans="1:17" hidden="1" x14ac:dyDescent="0.3">
      <c r="A3711" t="s">
        <v>7584</v>
      </c>
      <c r="B3711" t="s">
        <v>7585</v>
      </c>
      <c r="C3711" t="str">
        <f>IFERROR(VLOOKUP(Table1[[#This Row],[Ticker]],[1]!Table1[[Symbol]:[Industry]],2,FALSE),"-")</f>
        <v>-</v>
      </c>
      <c r="D3711" t="s">
        <v>1283</v>
      </c>
      <c r="E3711">
        <v>28.388294607999999</v>
      </c>
      <c r="F3711">
        <v>232.74</v>
      </c>
      <c r="G3711">
        <v>-19.412588398957901</v>
      </c>
      <c r="H3711">
        <v>-3.9690011427963001</v>
      </c>
      <c r="I3711">
        <v>-5.8054369985026097</v>
      </c>
      <c r="J3711">
        <v>-1.9703042107418201</v>
      </c>
      <c r="K3711">
        <v>230.70504240674501</v>
      </c>
      <c r="L3711">
        <v>225.07565211898199</v>
      </c>
      <c r="M3711">
        <v>54.0220772595234</v>
      </c>
      <c r="N3711">
        <v>0.87601943042194497</v>
      </c>
      <c r="O3711">
        <v>14.720288734209801</v>
      </c>
      <c r="P3711">
        <v>9.1036939808737998</v>
      </c>
      <c r="Q3711">
        <v>-6.2435120747125997E-2</v>
      </c>
    </row>
    <row r="3712" spans="1:17" hidden="1" x14ac:dyDescent="0.3">
      <c r="A3712" t="s">
        <v>7586</v>
      </c>
      <c r="B3712" t="s">
        <v>7587</v>
      </c>
      <c r="C3712" t="str">
        <f>IFERROR(VLOOKUP(Table1[[#This Row],[Ticker]],[1]!Table1[[Symbol]:[Industry]],2,FALSE),"-")</f>
        <v>-</v>
      </c>
      <c r="D3712" t="s">
        <v>2911</v>
      </c>
      <c r="E3712">
        <v>28.305390461999998</v>
      </c>
      <c r="F3712">
        <v>22.43</v>
      </c>
      <c r="G3712">
        <v>-11.5317774994563</v>
      </c>
      <c r="H3712">
        <v>-4.9490098980859596</v>
      </c>
      <c r="I3712">
        <v>17.7039957118199</v>
      </c>
      <c r="J3712">
        <v>0.131924377381509</v>
      </c>
      <c r="K3712">
        <v>22.647761933839501</v>
      </c>
      <c r="L3712">
        <v>22.681880820198</v>
      </c>
      <c r="M3712">
        <v>52.6240096869778</v>
      </c>
      <c r="N3712">
        <v>1.41944249238697</v>
      </c>
      <c r="O3712">
        <v>71.645118145341002</v>
      </c>
      <c r="P3712">
        <v>42.775302355187698</v>
      </c>
      <c r="Q3712">
        <v>9.7349168478336995E-2</v>
      </c>
    </row>
    <row r="3713" spans="1:17" hidden="1" x14ac:dyDescent="0.3">
      <c r="A3713" t="s">
        <v>7588</v>
      </c>
      <c r="B3713" t="s">
        <v>7589</v>
      </c>
      <c r="C3713" t="str">
        <f>IFERROR(VLOOKUP(Table1[[#This Row],[Ticker]],[1]!Table1[[Symbol]:[Industry]],2,FALSE),"-")</f>
        <v>-</v>
      </c>
      <c r="E3713">
        <v>28.269682319999902</v>
      </c>
      <c r="F3713">
        <v>39.159999999999997</v>
      </c>
      <c r="G3713">
        <v>-11.380947936862</v>
      </c>
      <c r="H3713">
        <v>-4.9040660778612297</v>
      </c>
      <c r="I3713">
        <v>4.9283841551607699</v>
      </c>
      <c r="J3713">
        <v>-2.1679836262983398</v>
      </c>
      <c r="K3713">
        <v>38.7979699971754</v>
      </c>
      <c r="L3713">
        <v>35.967873753557903</v>
      </c>
      <c r="M3713">
        <v>99.990699005494903</v>
      </c>
      <c r="N3713">
        <v>0</v>
      </c>
      <c r="O3713">
        <v>0</v>
      </c>
      <c r="P3713">
        <v>21.2383900928792</v>
      </c>
    </row>
    <row r="3714" spans="1:17" hidden="1" x14ac:dyDescent="0.3">
      <c r="A3714" t="s">
        <v>7590</v>
      </c>
      <c r="B3714" t="s">
        <v>7591</v>
      </c>
      <c r="C3714" t="str">
        <f>IFERROR(VLOOKUP(Table1[[#This Row],[Ticker]],[1]!Table1[[Symbol]:[Industry]],2,FALSE),"-")</f>
        <v>-</v>
      </c>
      <c r="D3714" t="s">
        <v>1113</v>
      </c>
      <c r="E3714">
        <v>28.252223999999998</v>
      </c>
      <c r="F3714">
        <v>25.74</v>
      </c>
      <c r="G3714">
        <v>-51.7046377181181</v>
      </c>
      <c r="H3714">
        <v>-15.266203044515899</v>
      </c>
      <c r="I3714">
        <v>-42.511244327811298</v>
      </c>
      <c r="J3714">
        <v>-9.2311806523206403</v>
      </c>
      <c r="K3714">
        <v>27.613560358990402</v>
      </c>
      <c r="L3714">
        <v>33.588120925252497</v>
      </c>
      <c r="M3714">
        <v>45.557495706655999</v>
      </c>
      <c r="N3714">
        <v>0.92869755340783899</v>
      </c>
      <c r="O3714">
        <v>178.049728049728</v>
      </c>
      <c r="P3714">
        <v>16.893732970027202</v>
      </c>
      <c r="Q3714">
        <v>8.0319855028557E-2</v>
      </c>
    </row>
    <row r="3715" spans="1:17" hidden="1" x14ac:dyDescent="0.3">
      <c r="A3715" t="s">
        <v>7592</v>
      </c>
      <c r="B3715" t="s">
        <v>7593</v>
      </c>
      <c r="C3715" t="str">
        <f>IFERROR(VLOOKUP(Table1[[#This Row],[Ticker]],[1]!Table1[[Symbol]:[Industry]],2,FALSE),"-")</f>
        <v>-</v>
      </c>
      <c r="E3715">
        <v>28.250953200000001</v>
      </c>
      <c r="F3715">
        <v>44.96</v>
      </c>
      <c r="G3715">
        <v>150.973445672433</v>
      </c>
      <c r="H3715">
        <v>2.7394015656063901</v>
      </c>
      <c r="I3715">
        <v>74.772489698612702</v>
      </c>
      <c r="J3715">
        <v>1.7942805246450499</v>
      </c>
      <c r="K3715">
        <v>41.2632803645865</v>
      </c>
      <c r="L3715">
        <v>32.653584440648899</v>
      </c>
      <c r="M3715">
        <v>67.519723985933894</v>
      </c>
      <c r="N3715">
        <v>4.9969795633201197E-2</v>
      </c>
      <c r="O3715">
        <v>25.8229537366547</v>
      </c>
      <c r="P3715">
        <v>308.72727272727201</v>
      </c>
      <c r="Q3715">
        <v>9.8010661526843998E-2</v>
      </c>
    </row>
    <row r="3716" spans="1:17" hidden="1" x14ac:dyDescent="0.3">
      <c r="A3716" t="s">
        <v>7594</v>
      </c>
      <c r="B3716" t="s">
        <v>7595</v>
      </c>
      <c r="C3716" t="str">
        <f>IFERROR(VLOOKUP(Table1[[#This Row],[Ticker]],[1]!Table1[[Symbol]:[Industry]],2,FALSE),"-")</f>
        <v>-</v>
      </c>
      <c r="E3716">
        <v>28.1675912</v>
      </c>
      <c r="F3716">
        <v>38</v>
      </c>
      <c r="G3716">
        <v>46.169854202175301</v>
      </c>
      <c r="H3716">
        <v>-19.289321191369801</v>
      </c>
      <c r="I3716">
        <v>-30.816648305984199</v>
      </c>
      <c r="J3716">
        <v>-6.0781753518280999</v>
      </c>
      <c r="K3716">
        <v>43.693177151025203</v>
      </c>
      <c r="L3716">
        <v>41.988690856661599</v>
      </c>
      <c r="M3716">
        <v>30.6640978091371</v>
      </c>
      <c r="N3716">
        <v>0.340625140060416</v>
      </c>
      <c r="O3716">
        <v>77.078947368420998</v>
      </c>
      <c r="P3716">
        <v>97.197716658017598</v>
      </c>
      <c r="Q3716">
        <v>0.108383519441949</v>
      </c>
    </row>
    <row r="3717" spans="1:17" hidden="1" x14ac:dyDescent="0.3">
      <c r="A3717" t="s">
        <v>7596</v>
      </c>
      <c r="B3717" t="s">
        <v>7597</v>
      </c>
      <c r="C3717" t="str">
        <f>IFERROR(VLOOKUP(Table1[[#This Row],[Ticker]],[1]!Table1[[Symbol]:[Industry]],2,FALSE),"-")</f>
        <v>-</v>
      </c>
      <c r="D3717" t="s">
        <v>275</v>
      </c>
      <c r="E3717">
        <v>28.06820136</v>
      </c>
      <c r="F3717">
        <v>37.58</v>
      </c>
      <c r="G3717">
        <v>33.357475091923803</v>
      </c>
      <c r="H3717">
        <v>2.78376152842878</v>
      </c>
      <c r="I3717">
        <v>-23.458248095891999</v>
      </c>
      <c r="J3717">
        <v>5.4884938118384596</v>
      </c>
      <c r="K3717">
        <v>35.608742782201801</v>
      </c>
      <c r="L3717">
        <v>34.250428783912099</v>
      </c>
      <c r="M3717">
        <v>61.699305086582001</v>
      </c>
      <c r="N3717">
        <v>0.79692793365844405</v>
      </c>
      <c r="O3717">
        <v>45.423097392229899</v>
      </c>
      <c r="P3717">
        <v>78.952380952380906</v>
      </c>
      <c r="Q3717">
        <v>8.1082465923401001E-2</v>
      </c>
    </row>
    <row r="3718" spans="1:17" hidden="1" x14ac:dyDescent="0.3">
      <c r="A3718" t="s">
        <v>7598</v>
      </c>
      <c r="B3718" t="s">
        <v>7599</v>
      </c>
      <c r="C3718" t="str">
        <f>IFERROR(VLOOKUP(Table1[[#This Row],[Ticker]],[1]!Table1[[Symbol]:[Industry]],2,FALSE),"-")</f>
        <v>-</v>
      </c>
      <c r="E3718">
        <v>28.067519999999998</v>
      </c>
      <c r="F3718">
        <v>207.6</v>
      </c>
      <c r="G3718">
        <v>27.334353157630499</v>
      </c>
      <c r="H3718">
        <v>43.814942186601499</v>
      </c>
      <c r="I3718">
        <v>43.643685249653402</v>
      </c>
      <c r="J3718">
        <v>-12.685139270256499</v>
      </c>
      <c r="M3718">
        <v>69.1950327667452</v>
      </c>
      <c r="O3718">
        <v>9.3448940269749592</v>
      </c>
      <c r="P3718">
        <v>70.443349753694505</v>
      </c>
    </row>
    <row r="3719" spans="1:17" hidden="1" x14ac:dyDescent="0.3">
      <c r="A3719" t="s">
        <v>7600</v>
      </c>
      <c r="B3719" t="s">
        <v>7601</v>
      </c>
      <c r="C3719" t="str">
        <f>IFERROR(VLOOKUP(Table1[[#This Row],[Ticker]],[1]!Table1[[Symbol]:[Industry]],2,FALSE),"-")</f>
        <v>-</v>
      </c>
      <c r="E3719">
        <v>28.0488</v>
      </c>
      <c r="F3719">
        <v>156</v>
      </c>
      <c r="G3719">
        <v>67.231401350678993</v>
      </c>
      <c r="H3719">
        <v>10.7800273592911</v>
      </c>
      <c r="I3719">
        <v>69.454712783605601</v>
      </c>
      <c r="J3719">
        <v>-7.0460324067861402</v>
      </c>
      <c r="K3719">
        <v>132.386850025131</v>
      </c>
      <c r="L3719">
        <v>100.59571935202101</v>
      </c>
      <c r="M3719">
        <v>44.5380569181415</v>
      </c>
      <c r="N3719">
        <v>0.77333333333333298</v>
      </c>
      <c r="O3719">
        <v>10.7051282051281</v>
      </c>
      <c r="P3719">
        <v>112.67893660531701</v>
      </c>
    </row>
    <row r="3720" spans="1:17" hidden="1" x14ac:dyDescent="0.3">
      <c r="A3720" t="s">
        <v>7602</v>
      </c>
      <c r="B3720" t="s">
        <v>7603</v>
      </c>
      <c r="C3720" t="str">
        <f>IFERROR(VLOOKUP(Table1[[#This Row],[Ticker]],[1]!Table1[[Symbol]:[Industry]],2,FALSE),"-")</f>
        <v>-</v>
      </c>
      <c r="D3720" t="s">
        <v>7604</v>
      </c>
      <c r="E3720">
        <v>28.01</v>
      </c>
      <c r="F3720">
        <v>125</v>
      </c>
      <c r="G3720">
        <v>-17.861766351184301</v>
      </c>
      <c r="H3720">
        <v>-5.6977168715120303</v>
      </c>
      <c r="I3720">
        <v>-5.2060696263518098</v>
      </c>
      <c r="J3720">
        <v>-5.6056043292724498</v>
      </c>
      <c r="K3720">
        <v>125.41469374873201</v>
      </c>
      <c r="L3720">
        <v>115.781129778159</v>
      </c>
      <c r="M3720">
        <v>39.220225654273698</v>
      </c>
      <c r="N3720">
        <v>0.96385542168674698</v>
      </c>
      <c r="O3720">
        <v>18.72</v>
      </c>
      <c r="P3720">
        <v>24.875124875124801</v>
      </c>
    </row>
    <row r="3721" spans="1:17" hidden="1" x14ac:dyDescent="0.3">
      <c r="A3721" t="s">
        <v>7605</v>
      </c>
      <c r="B3721" t="s">
        <v>7606</v>
      </c>
      <c r="C3721" t="str">
        <f>IFERROR(VLOOKUP(Table1[[#This Row],[Ticker]],[1]!Table1[[Symbol]:[Industry]],2,FALSE),"-")</f>
        <v>-</v>
      </c>
      <c r="D3721" t="s">
        <v>391</v>
      </c>
      <c r="E3721">
        <v>27.93</v>
      </c>
      <c r="F3721">
        <v>0.35</v>
      </c>
      <c r="G3721">
        <v>-52.089333418714403</v>
      </c>
      <c r="H3721">
        <v>-10.459621633416701</v>
      </c>
      <c r="I3721">
        <v>-37.331419766407798</v>
      </c>
      <c r="J3721">
        <v>-7.7235391818538801</v>
      </c>
      <c r="K3721">
        <v>0.35817003301145101</v>
      </c>
      <c r="L3721">
        <v>0.38747959915345098</v>
      </c>
      <c r="M3721">
        <v>55.0862321969948</v>
      </c>
      <c r="N3721">
        <v>0.80901808045101098</v>
      </c>
      <c r="O3721">
        <v>62.857142857142797</v>
      </c>
      <c r="P3721">
        <v>12.9032258064516</v>
      </c>
    </row>
    <row r="3722" spans="1:17" hidden="1" x14ac:dyDescent="0.3">
      <c r="A3722" t="s">
        <v>7607</v>
      </c>
      <c r="B3722" t="s">
        <v>7608</v>
      </c>
      <c r="C3722" t="str">
        <f>IFERROR(VLOOKUP(Table1[[#This Row],[Ticker]],[1]!Table1[[Symbol]:[Industry]],2,FALSE),"-")</f>
        <v>-</v>
      </c>
      <c r="D3722" t="s">
        <v>391</v>
      </c>
      <c r="E3722">
        <v>27.86</v>
      </c>
      <c r="F3722">
        <v>398</v>
      </c>
      <c r="G3722">
        <v>-19.855005656464598</v>
      </c>
      <c r="H3722">
        <v>-2.5963737701689298</v>
      </c>
      <c r="I3722">
        <v>33.175336990348903</v>
      </c>
      <c r="J3722">
        <v>12.983531525216801</v>
      </c>
      <c r="K3722">
        <v>386.32521294489902</v>
      </c>
      <c r="L3722">
        <v>366.54249570966101</v>
      </c>
      <c r="M3722">
        <v>69.2098768244296</v>
      </c>
      <c r="N3722">
        <v>1.73541392904073</v>
      </c>
      <c r="O3722">
        <v>33.668341708542698</v>
      </c>
      <c r="P3722">
        <v>98.108511697361806</v>
      </c>
      <c r="Q3722">
        <v>0.109317176296006</v>
      </c>
    </row>
    <row r="3723" spans="1:17" hidden="1" x14ac:dyDescent="0.3">
      <c r="A3723" t="s">
        <v>7609</v>
      </c>
      <c r="B3723" t="s">
        <v>7610</v>
      </c>
      <c r="C3723" t="str">
        <f>IFERROR(VLOOKUP(Table1[[#This Row],[Ticker]],[1]!Table1[[Symbol]:[Industry]],2,FALSE),"-")</f>
        <v>-</v>
      </c>
      <c r="E3723">
        <v>27.842386039999901</v>
      </c>
      <c r="F3723">
        <v>70.91</v>
      </c>
      <c r="G3723">
        <v>66.7105018891844</v>
      </c>
      <c r="H3723">
        <v>11.2249661802032</v>
      </c>
      <c r="I3723">
        <v>22.741410941268999</v>
      </c>
      <c r="J3723">
        <v>2.5871618669592702</v>
      </c>
      <c r="K3723">
        <v>63.738386279888502</v>
      </c>
      <c r="L3723">
        <v>53.683320163276001</v>
      </c>
      <c r="M3723">
        <v>63.757978681789098</v>
      </c>
      <c r="N3723">
        <v>2.0511312416496601</v>
      </c>
      <c r="O3723">
        <v>12.537018756169701</v>
      </c>
      <c r="P3723">
        <v>114.87878787878699</v>
      </c>
      <c r="Q3723">
        <v>0.118620279110234</v>
      </c>
    </row>
    <row r="3724" spans="1:17" hidden="1" x14ac:dyDescent="0.3">
      <c r="A3724" t="s">
        <v>7611</v>
      </c>
      <c r="B3724" t="s">
        <v>7612</v>
      </c>
      <c r="C3724" t="str">
        <f>IFERROR(VLOOKUP(Table1[[#This Row],[Ticker]],[1]!Table1[[Symbol]:[Industry]],2,FALSE),"-")</f>
        <v>-</v>
      </c>
      <c r="D3724" t="s">
        <v>278</v>
      </c>
      <c r="E3724">
        <v>27.830807693000001</v>
      </c>
      <c r="F3724">
        <v>9.49</v>
      </c>
      <c r="G3724">
        <v>21.7238314749026</v>
      </c>
      <c r="H3724">
        <v>-3.85143449891387</v>
      </c>
      <c r="I3724">
        <v>-17.752959727421398</v>
      </c>
      <c r="J3724">
        <v>-5.9755988567592704</v>
      </c>
      <c r="K3724">
        <v>9.5924891938616703</v>
      </c>
      <c r="L3724">
        <v>9.5027702659369808</v>
      </c>
      <c r="M3724">
        <v>49.6874578876699</v>
      </c>
      <c r="N3724">
        <v>0.72870195797793802</v>
      </c>
      <c r="O3724">
        <v>44.889357218124303</v>
      </c>
      <c r="P3724">
        <v>70.683453237410106</v>
      </c>
      <c r="Q3724">
        <v>6.0556779508703001E-2</v>
      </c>
    </row>
    <row r="3725" spans="1:17" hidden="1" x14ac:dyDescent="0.3">
      <c r="A3725" t="s">
        <v>7613</v>
      </c>
      <c r="B3725" t="s">
        <v>7614</v>
      </c>
      <c r="C3725" t="str">
        <f>IFERROR(VLOOKUP(Table1[[#This Row],[Ticker]],[1]!Table1[[Symbol]:[Industry]],2,FALSE),"-")</f>
        <v>-</v>
      </c>
      <c r="D3725" t="s">
        <v>705</v>
      </c>
      <c r="E3725">
        <v>27.800666394</v>
      </c>
      <c r="F3725">
        <v>38.270000000000003</v>
      </c>
      <c r="G3725">
        <v>0.75462405640629204</v>
      </c>
      <c r="H3725">
        <v>0.380936689155907</v>
      </c>
      <c r="I3725">
        <v>-7.9492358583618401</v>
      </c>
      <c r="J3725">
        <v>-0.97117511566005699</v>
      </c>
      <c r="K3725">
        <v>36.541253995170997</v>
      </c>
      <c r="L3725">
        <v>35.778086066916202</v>
      </c>
      <c r="M3725">
        <v>53.1716620480071</v>
      </c>
      <c r="N3725">
        <v>0.95929034446644901</v>
      </c>
      <c r="O3725">
        <v>7.2641755944603901</v>
      </c>
      <c r="P3725">
        <v>28.465928163813299</v>
      </c>
    </row>
    <row r="3726" spans="1:17" hidden="1" x14ac:dyDescent="0.3">
      <c r="A3726" t="s">
        <v>7615</v>
      </c>
      <c r="B3726" t="s">
        <v>7616</v>
      </c>
      <c r="C3726" t="str">
        <f>IFERROR(VLOOKUP(Table1[[#This Row],[Ticker]],[1]!Table1[[Symbol]:[Industry]],2,FALSE),"-")</f>
        <v>-</v>
      </c>
      <c r="D3726" t="s">
        <v>391</v>
      </c>
      <c r="E3726">
        <v>27.722254199999998</v>
      </c>
      <c r="F3726">
        <v>46.11</v>
      </c>
      <c r="G3726">
        <v>144.67787559254899</v>
      </c>
      <c r="H3726">
        <v>11.119189736092199</v>
      </c>
      <c r="I3726">
        <v>55.555581312340799</v>
      </c>
      <c r="J3726">
        <v>7.6009932713914097</v>
      </c>
      <c r="K3726">
        <v>39.652079748737499</v>
      </c>
      <c r="L3726">
        <v>31.963645021532699</v>
      </c>
      <c r="M3726">
        <v>61.697108713793398</v>
      </c>
      <c r="N3726">
        <v>1.4426538056618901</v>
      </c>
      <c r="O3726">
        <v>14.7039687703318</v>
      </c>
      <c r="P3726">
        <v>227.02127659574401</v>
      </c>
      <c r="Q3726">
        <v>7.1057038234954004E-2</v>
      </c>
    </row>
    <row r="3727" spans="1:17" hidden="1" x14ac:dyDescent="0.3">
      <c r="A3727" t="s">
        <v>7617</v>
      </c>
      <c r="B3727" t="s">
        <v>7618</v>
      </c>
      <c r="C3727" t="str">
        <f>IFERROR(VLOOKUP(Table1[[#This Row],[Ticker]],[1]!Table1[[Symbol]:[Industry]],2,FALSE),"-")</f>
        <v>-</v>
      </c>
      <c r="E3727">
        <v>27.70852</v>
      </c>
      <c r="F3727">
        <v>706.85</v>
      </c>
      <c r="G3727">
        <v>21.629164284126901</v>
      </c>
      <c r="H3727">
        <v>1.9530767792816199</v>
      </c>
      <c r="I3727">
        <v>26.764900579912499</v>
      </c>
      <c r="J3727">
        <v>7.1177306594159502</v>
      </c>
      <c r="K3727">
        <v>623.71876031278896</v>
      </c>
      <c r="L3727">
        <v>580.06068037881096</v>
      </c>
      <c r="M3727">
        <v>77.480525183348504</v>
      </c>
      <c r="N3727">
        <v>2.25023055640946</v>
      </c>
      <c r="O3727">
        <v>34.689113673339399</v>
      </c>
      <c r="P3727">
        <v>76.712500000000006</v>
      </c>
      <c r="Q3727">
        <v>3.3944445647039002E-2</v>
      </c>
    </row>
    <row r="3728" spans="1:17" hidden="1" x14ac:dyDescent="0.3">
      <c r="A3728" t="s">
        <v>7619</v>
      </c>
      <c r="B3728" t="s">
        <v>7620</v>
      </c>
      <c r="C3728" t="str">
        <f>IFERROR(VLOOKUP(Table1[[#This Row],[Ticker]],[1]!Table1[[Symbol]:[Industry]],2,FALSE),"-")</f>
        <v>-</v>
      </c>
      <c r="D3728" t="s">
        <v>62</v>
      </c>
      <c r="E3728">
        <v>27.620999999999999</v>
      </c>
      <c r="F3728">
        <v>19.8</v>
      </c>
      <c r="G3728">
        <v>-56.3819799286061</v>
      </c>
      <c r="H3728">
        <v>1.3951465205639499</v>
      </c>
      <c r="I3728">
        <v>-25.451512557271499</v>
      </c>
      <c r="J3728">
        <v>3.5761417000724198</v>
      </c>
      <c r="K3728">
        <v>19.934636226096</v>
      </c>
      <c r="L3728">
        <v>22.1704266169154</v>
      </c>
      <c r="M3728">
        <v>57.922351045592599</v>
      </c>
      <c r="N3728">
        <v>0.97046413502109696</v>
      </c>
      <c r="O3728">
        <v>53.787878787878697</v>
      </c>
      <c r="P3728">
        <v>23.75</v>
      </c>
    </row>
    <row r="3729" spans="1:17" hidden="1" x14ac:dyDescent="0.3">
      <c r="A3729" t="s">
        <v>7621</v>
      </c>
      <c r="B3729" t="s">
        <v>7622</v>
      </c>
      <c r="C3729" t="str">
        <f>IFERROR(VLOOKUP(Table1[[#This Row],[Ticker]],[1]!Table1[[Symbol]:[Industry]],2,FALSE),"-")</f>
        <v>-</v>
      </c>
      <c r="E3729">
        <v>27.595400000000001</v>
      </c>
      <c r="F3729">
        <v>59.99</v>
      </c>
      <c r="G3729">
        <v>-22.408112969541801</v>
      </c>
      <c r="H3729">
        <v>15.764567157143601</v>
      </c>
      <c r="I3729">
        <v>-5.7722940262476099</v>
      </c>
      <c r="J3729">
        <v>2.5419139846231502</v>
      </c>
      <c r="K3729">
        <v>55.813228887422099</v>
      </c>
      <c r="L3729">
        <v>56.785818639353501</v>
      </c>
      <c r="M3729">
        <v>53.321883322265997</v>
      </c>
      <c r="N3729">
        <v>0.59944517259956698</v>
      </c>
      <c r="O3729">
        <v>22.103683947324502</v>
      </c>
      <c r="P3729">
        <v>35.785423268447197</v>
      </c>
      <c r="Q3729">
        <v>-2.4151368268535998E-2</v>
      </c>
    </row>
    <row r="3730" spans="1:17" hidden="1" x14ac:dyDescent="0.3">
      <c r="A3730" t="s">
        <v>7623</v>
      </c>
      <c r="B3730" t="s">
        <v>7624</v>
      </c>
      <c r="C3730" t="str">
        <f>IFERROR(VLOOKUP(Table1[[#This Row],[Ticker]],[1]!Table1[[Symbol]:[Industry]],2,FALSE),"-")</f>
        <v>-</v>
      </c>
      <c r="D3730" t="s">
        <v>613</v>
      </c>
      <c r="E3730">
        <v>27.576000000000001</v>
      </c>
      <c r="F3730">
        <v>144</v>
      </c>
      <c r="G3730">
        <v>-1.12187845541096</v>
      </c>
      <c r="H3730">
        <v>-14.063413631186201</v>
      </c>
      <c r="I3730">
        <v>-10.594107194320101</v>
      </c>
      <c r="J3730">
        <v>-2.3059146607810899</v>
      </c>
      <c r="K3730">
        <v>149.41521110437901</v>
      </c>
      <c r="L3730">
        <v>130.07980948058099</v>
      </c>
      <c r="M3730">
        <v>12.806072670981701</v>
      </c>
      <c r="N3730">
        <v>0.18380642159143701</v>
      </c>
      <c r="O3730">
        <v>31.2152777777777</v>
      </c>
      <c r="P3730">
        <v>99.4459833795013</v>
      </c>
      <c r="Q3730">
        <v>0.144140465838168</v>
      </c>
    </row>
    <row r="3731" spans="1:17" hidden="1" x14ac:dyDescent="0.3">
      <c r="A3731" t="s">
        <v>7625</v>
      </c>
      <c r="B3731" t="s">
        <v>7626</v>
      </c>
      <c r="C3731" t="str">
        <f>IFERROR(VLOOKUP(Table1[[#This Row],[Ticker]],[1]!Table1[[Symbol]:[Industry]],2,FALSE),"-")</f>
        <v>-</v>
      </c>
      <c r="D3731" t="s">
        <v>129</v>
      </c>
      <c r="E3731">
        <v>27.569579999999998</v>
      </c>
      <c r="F3731">
        <v>9.06</v>
      </c>
      <c r="G3731">
        <v>17.252105284426399</v>
      </c>
      <c r="H3731">
        <v>-4.7935688402921803</v>
      </c>
      <c r="I3731">
        <v>9.7519135669255004</v>
      </c>
      <c r="J3731">
        <v>-6.7995625736667504</v>
      </c>
      <c r="K3731">
        <v>7.8223229929620404</v>
      </c>
      <c r="L3731">
        <v>5.6289973521279597</v>
      </c>
      <c r="M3731">
        <v>22.8719334794032</v>
      </c>
      <c r="N3731">
        <v>1.77997491894537</v>
      </c>
      <c r="O3731">
        <v>4.8565121412803496</v>
      </c>
      <c r="P3731">
        <v>43.809523809523803</v>
      </c>
      <c r="Q3731">
        <v>0.103350692470421</v>
      </c>
    </row>
    <row r="3732" spans="1:17" hidden="1" x14ac:dyDescent="0.3">
      <c r="A3732" t="s">
        <v>7627</v>
      </c>
      <c r="B3732" t="s">
        <v>7628</v>
      </c>
      <c r="C3732" t="str">
        <f>IFERROR(VLOOKUP(Table1[[#This Row],[Ticker]],[1]!Table1[[Symbol]:[Industry]],2,FALSE),"-")</f>
        <v>-</v>
      </c>
      <c r="E3732">
        <v>27.527190749999999</v>
      </c>
      <c r="F3732">
        <v>147.1</v>
      </c>
      <c r="G3732">
        <v>-64.620576419834194</v>
      </c>
      <c r="H3732">
        <v>-1.31251678208659</v>
      </c>
      <c r="I3732">
        <v>-32.847402402556199</v>
      </c>
      <c r="J3732">
        <v>-7.8731118314265496</v>
      </c>
      <c r="K3732">
        <v>150.986484384938</v>
      </c>
      <c r="M3732">
        <v>42.123259255302003</v>
      </c>
      <c r="N3732">
        <v>1.8109374999999901</v>
      </c>
      <c r="O3732">
        <v>73.351461590754496</v>
      </c>
      <c r="P3732">
        <v>20.573770491803199</v>
      </c>
    </row>
    <row r="3733" spans="1:17" hidden="1" x14ac:dyDescent="0.3">
      <c r="A3733" t="s">
        <v>7629</v>
      </c>
      <c r="B3733" t="s">
        <v>7630</v>
      </c>
      <c r="C3733" t="str">
        <f>IFERROR(VLOOKUP(Table1[[#This Row],[Ticker]],[1]!Table1[[Symbol]:[Industry]],2,FALSE),"-")</f>
        <v>-</v>
      </c>
      <c r="D3733" t="s">
        <v>535</v>
      </c>
      <c r="E3733">
        <v>27.512324</v>
      </c>
      <c r="F3733">
        <v>90.16</v>
      </c>
      <c r="G3733">
        <v>9.2257140050230806</v>
      </c>
      <c r="H3733">
        <v>25.131673736291699</v>
      </c>
      <c r="I3733">
        <v>8.6180968233526496</v>
      </c>
      <c r="J3733">
        <v>10.3366545926255</v>
      </c>
      <c r="K3733">
        <v>79.607751980704194</v>
      </c>
      <c r="L3733">
        <v>71.888738375175294</v>
      </c>
      <c r="M3733">
        <v>76.002235407540994</v>
      </c>
      <c r="N3733">
        <v>1.50496773338884</v>
      </c>
      <c r="O3733">
        <v>7.2537710736468597</v>
      </c>
      <c r="Q3733">
        <v>8.5590690014303E-2</v>
      </c>
    </row>
    <row r="3734" spans="1:17" hidden="1" x14ac:dyDescent="0.3">
      <c r="A3734" t="s">
        <v>7631</v>
      </c>
      <c r="B3734" t="s">
        <v>7632</v>
      </c>
      <c r="C3734" t="str">
        <f>IFERROR(VLOOKUP(Table1[[#This Row],[Ticker]],[1]!Table1[[Symbol]:[Industry]],2,FALSE),"-")</f>
        <v>-</v>
      </c>
      <c r="D3734" t="s">
        <v>62</v>
      </c>
      <c r="E3734">
        <v>27.472263300000002</v>
      </c>
      <c r="F3734">
        <v>42.2</v>
      </c>
      <c r="G3734">
        <v>-28.440701482549098</v>
      </c>
      <c r="H3734">
        <v>-6.9979288937456996</v>
      </c>
      <c r="I3734">
        <v>-8.5613394451226892</v>
      </c>
      <c r="J3734">
        <v>-2.9484714311763902</v>
      </c>
      <c r="K3734">
        <v>42.762002967340301</v>
      </c>
      <c r="L3734">
        <v>43.909107731372799</v>
      </c>
      <c r="M3734">
        <v>55.2510538998173</v>
      </c>
      <c r="N3734">
        <v>0.67103538044325095</v>
      </c>
      <c r="O3734">
        <v>65.876777251184805</v>
      </c>
      <c r="P3734">
        <v>34.824281150159699</v>
      </c>
      <c r="Q3734">
        <v>1.818795853608E-3</v>
      </c>
    </row>
    <row r="3735" spans="1:17" hidden="1" x14ac:dyDescent="0.3">
      <c r="A3735" t="s">
        <v>7633</v>
      </c>
      <c r="B3735" t="s">
        <v>7634</v>
      </c>
      <c r="C3735" t="str">
        <f>IFERROR(VLOOKUP(Table1[[#This Row],[Ticker]],[1]!Table1[[Symbol]:[Industry]],2,FALSE),"-")</f>
        <v>-</v>
      </c>
      <c r="D3735" t="s">
        <v>43</v>
      </c>
      <c r="E3735">
        <v>27.422000000000001</v>
      </c>
      <c r="F3735">
        <v>685.55</v>
      </c>
      <c r="G3735">
        <v>191.93270923332301</v>
      </c>
      <c r="H3735">
        <v>39.874204432116599</v>
      </c>
      <c r="I3735">
        <v>-2.7529864722748201</v>
      </c>
      <c r="J3735">
        <v>25.436081255468299</v>
      </c>
      <c r="K3735">
        <v>481.79424670133102</v>
      </c>
      <c r="L3735">
        <v>453.08429125188098</v>
      </c>
      <c r="M3735">
        <v>93.324656511892101</v>
      </c>
      <c r="N3735">
        <v>2.1410197519522201</v>
      </c>
      <c r="O3735">
        <v>11.7351032018087</v>
      </c>
      <c r="P3735">
        <v>218.49012775841999</v>
      </c>
    </row>
    <row r="3736" spans="1:17" hidden="1" x14ac:dyDescent="0.3">
      <c r="A3736" t="s">
        <v>7635</v>
      </c>
      <c r="B3736" t="s">
        <v>7636</v>
      </c>
      <c r="C3736" t="str">
        <f>IFERROR(VLOOKUP(Table1[[#This Row],[Ticker]],[1]!Table1[[Symbol]:[Industry]],2,FALSE),"-")</f>
        <v>-</v>
      </c>
      <c r="E3736">
        <v>27.403879799999999</v>
      </c>
      <c r="F3736">
        <v>42.13</v>
      </c>
      <c r="G3736">
        <v>-16.327172580565701</v>
      </c>
      <c r="H3736">
        <v>5.3431866693915202</v>
      </c>
      <c r="I3736">
        <v>-1.7840488542837801E-2</v>
      </c>
      <c r="J3736">
        <v>8.0792691209544092</v>
      </c>
      <c r="O3736">
        <v>0</v>
      </c>
      <c r="P3736">
        <v>20.371428571428499</v>
      </c>
    </row>
    <row r="3737" spans="1:17" hidden="1" x14ac:dyDescent="0.3">
      <c r="A3737" t="s">
        <v>7637</v>
      </c>
      <c r="B3737" t="s">
        <v>7638</v>
      </c>
      <c r="C3737" t="str">
        <f>IFERROR(VLOOKUP(Table1[[#This Row],[Ticker]],[1]!Table1[[Symbol]:[Industry]],2,FALSE),"-")</f>
        <v>-</v>
      </c>
      <c r="D3737" t="s">
        <v>391</v>
      </c>
      <c r="E3737">
        <v>27.4</v>
      </c>
      <c r="F3737">
        <v>2.74</v>
      </c>
      <c r="G3737">
        <v>-14.312520565913699</v>
      </c>
      <c r="H3737">
        <v>-8.8609006102353298</v>
      </c>
      <c r="I3737">
        <v>5.3637279129170601</v>
      </c>
      <c r="J3737">
        <v>-0.259586679733464</v>
      </c>
      <c r="K3737">
        <v>2.7333613280801199</v>
      </c>
      <c r="L3737">
        <v>2.7582908163122601</v>
      </c>
      <c r="M3737">
        <v>61.325210221283498</v>
      </c>
      <c r="N3737">
        <v>0.87145091545132802</v>
      </c>
      <c r="O3737">
        <v>107.664233576642</v>
      </c>
      <c r="P3737">
        <v>37</v>
      </c>
      <c r="Q3737">
        <v>6.6632157017232005E-2</v>
      </c>
    </row>
    <row r="3738" spans="1:17" hidden="1" x14ac:dyDescent="0.3">
      <c r="A3738" t="s">
        <v>7639</v>
      </c>
      <c r="B3738" t="s">
        <v>7640</v>
      </c>
      <c r="C3738" t="str">
        <f>IFERROR(VLOOKUP(Table1[[#This Row],[Ticker]],[1]!Table1[[Symbol]:[Industry]],2,FALSE),"-")</f>
        <v>-</v>
      </c>
      <c r="D3738" t="s">
        <v>143</v>
      </c>
      <c r="E3738">
        <v>27.323931999999999</v>
      </c>
      <c r="F3738">
        <v>20.75</v>
      </c>
      <c r="G3738">
        <v>-58.188390518507603</v>
      </c>
      <c r="H3738">
        <v>-3.9308300681288801</v>
      </c>
      <c r="I3738">
        <v>-38.324342932207898</v>
      </c>
      <c r="J3738">
        <v>1.5820163737016499</v>
      </c>
      <c r="K3738">
        <v>21.6120866893644</v>
      </c>
      <c r="M3738">
        <v>58.427324244825897</v>
      </c>
      <c r="N3738">
        <v>0.59602649006622499</v>
      </c>
      <c r="O3738">
        <v>70.602409638554207</v>
      </c>
      <c r="P3738">
        <v>14.010989010989</v>
      </c>
    </row>
    <row r="3739" spans="1:17" hidden="1" x14ac:dyDescent="0.3">
      <c r="A3739" t="s">
        <v>7641</v>
      </c>
      <c r="B3739" t="s">
        <v>7642</v>
      </c>
      <c r="C3739" t="str">
        <f>IFERROR(VLOOKUP(Table1[[#This Row],[Ticker]],[1]!Table1[[Symbol]:[Industry]],2,FALSE),"-")</f>
        <v>-</v>
      </c>
      <c r="D3739" t="s">
        <v>662</v>
      </c>
      <c r="E3739">
        <v>27.297000000000001</v>
      </c>
      <c r="F3739">
        <v>5.4</v>
      </c>
      <c r="G3739">
        <v>-30.982197286159298</v>
      </c>
      <c r="H3739">
        <v>-9.3288448389231799</v>
      </c>
      <c r="I3739">
        <v>-21.72349626914</v>
      </c>
      <c r="J3739">
        <v>-3.9861654444801502</v>
      </c>
      <c r="K3739">
        <v>5.5931245381813399</v>
      </c>
      <c r="L3739">
        <v>5.8814630308133404</v>
      </c>
      <c r="M3739">
        <v>46.383953069517098</v>
      </c>
      <c r="N3739">
        <v>0.917682926829268</v>
      </c>
      <c r="O3739">
        <v>62.962962962962898</v>
      </c>
      <c r="P3739">
        <v>12.5</v>
      </c>
      <c r="Q3739">
        <v>-4.4645253206284999E-2</v>
      </c>
    </row>
    <row r="3740" spans="1:17" hidden="1" x14ac:dyDescent="0.3">
      <c r="A3740" t="s">
        <v>7643</v>
      </c>
      <c r="B3740" t="s">
        <v>7644</v>
      </c>
      <c r="C3740" t="str">
        <f>IFERROR(VLOOKUP(Table1[[#This Row],[Ticker]],[1]!Table1[[Symbol]:[Industry]],2,FALSE),"-")</f>
        <v>-</v>
      </c>
      <c r="E3740">
        <v>27.277774999999998</v>
      </c>
      <c r="F3740">
        <v>0.53</v>
      </c>
      <c r="G3740">
        <v>-43.744918525097297</v>
      </c>
      <c r="H3740">
        <v>-6.7559179297130898</v>
      </c>
      <c r="I3740">
        <v>-24.764215465332502</v>
      </c>
      <c r="J3740">
        <v>-2.1679836262983398</v>
      </c>
      <c r="K3740">
        <v>0.537651716444697</v>
      </c>
      <c r="L3740">
        <v>0.61518485451282601</v>
      </c>
      <c r="M3740">
        <v>44.908982796628401</v>
      </c>
      <c r="N3740">
        <v>1.2059160849332999</v>
      </c>
      <c r="O3740">
        <v>47.169811320754697</v>
      </c>
      <c r="P3740">
        <v>23.2558139534883</v>
      </c>
      <c r="Q3740">
        <v>-0.115608603093256</v>
      </c>
    </row>
    <row r="3741" spans="1:17" hidden="1" x14ac:dyDescent="0.3">
      <c r="A3741" t="s">
        <v>7645</v>
      </c>
      <c r="B3741" t="s">
        <v>7646</v>
      </c>
      <c r="C3741" t="str">
        <f>IFERROR(VLOOKUP(Table1[[#This Row],[Ticker]],[1]!Table1[[Symbol]:[Industry]],2,FALSE),"-")</f>
        <v>-</v>
      </c>
      <c r="D3741" t="s">
        <v>535</v>
      </c>
      <c r="E3741">
        <v>27.2332863</v>
      </c>
      <c r="F3741">
        <v>15.45</v>
      </c>
      <c r="G3741">
        <v>20.4454358992603</v>
      </c>
      <c r="H3741">
        <v>-9.5925299890271898</v>
      </c>
      <c r="I3741">
        <v>11.2141777178688</v>
      </c>
      <c r="J3741">
        <v>-2.1679836262983398</v>
      </c>
      <c r="K3741">
        <v>15.3865807245183</v>
      </c>
      <c r="L3741">
        <v>13.934283300156901</v>
      </c>
      <c r="M3741">
        <v>99.999999954906997</v>
      </c>
      <c r="N3741">
        <v>0</v>
      </c>
      <c r="O3741">
        <v>4.9190938511326898</v>
      </c>
      <c r="P3741">
        <v>54.6546546546546</v>
      </c>
    </row>
    <row r="3742" spans="1:17" hidden="1" x14ac:dyDescent="0.3">
      <c r="A3742" t="s">
        <v>7647</v>
      </c>
      <c r="B3742" t="s">
        <v>7648</v>
      </c>
      <c r="C3742" t="str">
        <f>IFERROR(VLOOKUP(Table1[[#This Row],[Ticker]],[1]!Table1[[Symbol]:[Industry]],2,FALSE),"-")</f>
        <v>-</v>
      </c>
      <c r="D3742" t="s">
        <v>67</v>
      </c>
      <c r="E3742">
        <v>27.23</v>
      </c>
      <c r="F3742">
        <v>27.23</v>
      </c>
      <c r="G3742">
        <v>-25.480952303864999</v>
      </c>
      <c r="H3742">
        <v>-1.81014342592753</v>
      </c>
      <c r="I3742">
        <v>6.6188663566250598</v>
      </c>
      <c r="J3742">
        <v>-17.169501998603199</v>
      </c>
      <c r="K3742">
        <v>29.371434857792998</v>
      </c>
      <c r="L3742">
        <v>26.432223911920101</v>
      </c>
      <c r="M3742">
        <v>31.000820270992801</v>
      </c>
      <c r="N3742">
        <v>1.7911600114741899</v>
      </c>
      <c r="O3742">
        <v>68.160117517443993</v>
      </c>
      <c r="P3742">
        <v>29.6666666666666</v>
      </c>
    </row>
    <row r="3743" spans="1:17" hidden="1" x14ac:dyDescent="0.3">
      <c r="A3743" t="s">
        <v>7649</v>
      </c>
      <c r="B3743" t="s">
        <v>7650</v>
      </c>
      <c r="C3743" t="str">
        <f>IFERROR(VLOOKUP(Table1[[#This Row],[Ticker]],[1]!Table1[[Symbol]:[Industry]],2,FALSE),"-")</f>
        <v>-</v>
      </c>
      <c r="D3743" t="s">
        <v>129</v>
      </c>
      <c r="E3743">
        <v>27.194421383999899</v>
      </c>
      <c r="F3743">
        <v>19.760000000000002</v>
      </c>
      <c r="G3743">
        <v>4.4770642335233104</v>
      </c>
      <c r="H3743">
        <v>-6.6415178153129704</v>
      </c>
      <c r="I3743">
        <v>-31.3028207518919</v>
      </c>
      <c r="J3743">
        <v>-6.0395605856939998</v>
      </c>
      <c r="K3743">
        <v>21.062430204789202</v>
      </c>
      <c r="L3743">
        <v>21.3865992586624</v>
      </c>
      <c r="M3743">
        <v>36.903856618050703</v>
      </c>
      <c r="N3743">
        <v>0.42831638536284899</v>
      </c>
      <c r="O3743">
        <v>89.119433198380506</v>
      </c>
      <c r="P3743">
        <v>57.450199203187204</v>
      </c>
      <c r="Q3743">
        <v>0.118093407391352</v>
      </c>
    </row>
    <row r="3744" spans="1:17" hidden="1" x14ac:dyDescent="0.3">
      <c r="A3744" t="s">
        <v>7651</v>
      </c>
      <c r="B3744" t="s">
        <v>7652</v>
      </c>
      <c r="C3744" t="str">
        <f>IFERROR(VLOOKUP(Table1[[#This Row],[Ticker]],[1]!Table1[[Symbol]:[Industry]],2,FALSE),"-")</f>
        <v>-</v>
      </c>
      <c r="D3744" t="s">
        <v>535</v>
      </c>
      <c r="E3744">
        <v>27.17352</v>
      </c>
      <c r="F3744">
        <v>87.6</v>
      </c>
      <c r="G3744">
        <v>62.480130029067404</v>
      </c>
      <c r="H3744">
        <v>10.7421924255401</v>
      </c>
      <c r="I3744">
        <v>145.14549957275599</v>
      </c>
      <c r="J3744">
        <v>4.0820163737016504</v>
      </c>
      <c r="K3744">
        <v>70.087401968534394</v>
      </c>
      <c r="L3744">
        <v>53.830007280655103</v>
      </c>
      <c r="M3744">
        <v>82.294145275138703</v>
      </c>
      <c r="N3744">
        <v>2.01557530561514</v>
      </c>
      <c r="O3744">
        <v>1.88356164383562</v>
      </c>
      <c r="P3744">
        <v>188.44254198221901</v>
      </c>
    </row>
    <row r="3745" spans="1:17" hidden="1" x14ac:dyDescent="0.3">
      <c r="A3745" t="s">
        <v>7653</v>
      </c>
      <c r="B3745" t="s">
        <v>7654</v>
      </c>
      <c r="C3745" t="str">
        <f>IFERROR(VLOOKUP(Table1[[#This Row],[Ticker]],[1]!Table1[[Symbol]:[Industry]],2,FALSE),"-")</f>
        <v>-</v>
      </c>
      <c r="D3745" t="s">
        <v>623</v>
      </c>
      <c r="E3745">
        <v>27.1598945</v>
      </c>
      <c r="F3745">
        <v>7.15</v>
      </c>
      <c r="G3745">
        <v>184.312146692293</v>
      </c>
      <c r="H3745">
        <v>0.43944537252044902</v>
      </c>
      <c r="I3745">
        <v>75.466199281211203</v>
      </c>
      <c r="J3745">
        <v>-3.5965550548697598</v>
      </c>
      <c r="K3745">
        <v>6.2682700563778999</v>
      </c>
      <c r="L3745">
        <v>5.0630210760082299</v>
      </c>
      <c r="M3745">
        <v>61.8350125861514</v>
      </c>
      <c r="N3745">
        <v>0.83299708683302298</v>
      </c>
      <c r="O3745">
        <v>9.0909090909090793</v>
      </c>
      <c r="P3745">
        <v>257.5</v>
      </c>
      <c r="Q3745">
        <v>0.12428377170688699</v>
      </c>
    </row>
    <row r="3746" spans="1:17" hidden="1" x14ac:dyDescent="0.3">
      <c r="A3746" t="s">
        <v>7655</v>
      </c>
      <c r="B3746" t="s">
        <v>7656</v>
      </c>
      <c r="C3746" t="str">
        <f>IFERROR(VLOOKUP(Table1[[#This Row],[Ticker]],[1]!Table1[[Symbol]:[Industry]],2,FALSE),"-")</f>
        <v>-</v>
      </c>
      <c r="E3746">
        <v>27.078309884999999</v>
      </c>
      <c r="F3746">
        <v>66.55</v>
      </c>
      <c r="G3746">
        <v>-15.640751858430701</v>
      </c>
      <c r="H3746">
        <v>-11.5005573059314</v>
      </c>
      <c r="I3746">
        <v>-7.8634710484591199</v>
      </c>
      <c r="J3746">
        <v>4.6881499639392796</v>
      </c>
      <c r="K3746">
        <v>70.467102358515206</v>
      </c>
      <c r="L3746">
        <v>73.201261016254094</v>
      </c>
      <c r="M3746">
        <v>48.578139710127303</v>
      </c>
      <c r="N3746">
        <v>2.8067961165048501</v>
      </c>
      <c r="O3746">
        <v>78.076634109691895</v>
      </c>
      <c r="P3746">
        <v>16.754385964912199</v>
      </c>
    </row>
    <row r="3747" spans="1:17" hidden="1" x14ac:dyDescent="0.3">
      <c r="A3747" t="s">
        <v>7657</v>
      </c>
      <c r="B3747" t="s">
        <v>7658</v>
      </c>
      <c r="C3747" t="str">
        <f>IFERROR(VLOOKUP(Table1[[#This Row],[Ticker]],[1]!Table1[[Symbol]:[Industry]],2,FALSE),"-")</f>
        <v>-</v>
      </c>
      <c r="D3747" t="s">
        <v>62</v>
      </c>
      <c r="E3747">
        <v>27.056016</v>
      </c>
      <c r="F3747">
        <v>63.05</v>
      </c>
      <c r="G3747">
        <v>-47.547393462440702</v>
      </c>
      <c r="H3747">
        <v>-7.8586115324066901</v>
      </c>
      <c r="I3747">
        <v>-8.3902512149808093</v>
      </c>
      <c r="J3747">
        <v>4.2273652109109401</v>
      </c>
      <c r="K3747">
        <v>67.976927647561496</v>
      </c>
      <c r="M3747">
        <v>35.997148042059798</v>
      </c>
      <c r="N3747">
        <v>0.80298786181139103</v>
      </c>
      <c r="O3747">
        <v>33.2275971451229</v>
      </c>
      <c r="P3747">
        <v>9.8432055749128899</v>
      </c>
    </row>
    <row r="3748" spans="1:17" hidden="1" x14ac:dyDescent="0.3">
      <c r="A3748" t="s">
        <v>7659</v>
      </c>
      <c r="B3748" t="s">
        <v>7660</v>
      </c>
      <c r="C3748" t="str">
        <f>IFERROR(VLOOKUP(Table1[[#This Row],[Ticker]],[1]!Table1[[Symbol]:[Industry]],2,FALSE),"-")</f>
        <v>-</v>
      </c>
      <c r="E3748">
        <v>27.021899999999999</v>
      </c>
      <c r="F3748">
        <v>0.75</v>
      </c>
      <c r="G3748">
        <v>-16.2633008780385</v>
      </c>
      <c r="H3748">
        <v>-3.4547907155423898</v>
      </c>
      <c r="I3748">
        <v>-4.6142836161730898</v>
      </c>
      <c r="J3748">
        <v>-6.2775726673942298</v>
      </c>
      <c r="K3748">
        <v>0.71761153481380602</v>
      </c>
      <c r="L3748">
        <v>0.73274860487707305</v>
      </c>
      <c r="M3748">
        <v>63.334886025962099</v>
      </c>
      <c r="N3748">
        <v>1.3633787188083599</v>
      </c>
      <c r="O3748">
        <v>48</v>
      </c>
      <c r="P3748">
        <v>41.509433962264097</v>
      </c>
      <c r="Q3748">
        <v>0.10006767262406201</v>
      </c>
    </row>
    <row r="3749" spans="1:17" hidden="1" x14ac:dyDescent="0.3">
      <c r="A3749" t="s">
        <v>7661</v>
      </c>
      <c r="B3749" t="s">
        <v>7662</v>
      </c>
      <c r="C3749" t="str">
        <f>IFERROR(VLOOKUP(Table1[[#This Row],[Ticker]],[1]!Table1[[Symbol]:[Industry]],2,FALSE),"-")</f>
        <v>-</v>
      </c>
      <c r="E3749">
        <v>27.001000000000001</v>
      </c>
      <c r="F3749">
        <v>87.1</v>
      </c>
      <c r="G3749">
        <v>229.09795101348899</v>
      </c>
      <c r="H3749">
        <v>-11.2351799476276</v>
      </c>
      <c r="I3749">
        <v>195.365948654644</v>
      </c>
      <c r="J3749">
        <v>-8.2128104318224509</v>
      </c>
      <c r="K3749">
        <v>82.144149334185897</v>
      </c>
      <c r="L3749">
        <v>53.496564192494297</v>
      </c>
      <c r="M3749">
        <v>47.392121061752199</v>
      </c>
      <c r="N3749">
        <v>0.84703895468989499</v>
      </c>
      <c r="O3749">
        <v>16.727898966704899</v>
      </c>
      <c r="P3749">
        <v>344.38775510203999</v>
      </c>
      <c r="Q3749">
        <v>0.13459544214396099</v>
      </c>
    </row>
    <row r="3750" spans="1:17" hidden="1" x14ac:dyDescent="0.3">
      <c r="A3750" t="s">
        <v>7663</v>
      </c>
      <c r="B3750" t="s">
        <v>7664</v>
      </c>
      <c r="C3750" t="str">
        <f>IFERROR(VLOOKUP(Table1[[#This Row],[Ticker]],[1]!Table1[[Symbol]:[Industry]],2,FALSE),"-")</f>
        <v>-</v>
      </c>
      <c r="D3750" t="s">
        <v>49</v>
      </c>
      <c r="E3750">
        <v>26.995099679999999</v>
      </c>
      <c r="F3750">
        <v>45.6</v>
      </c>
      <c r="G3750">
        <v>-26.557418525097301</v>
      </c>
      <c r="H3750">
        <v>-4.9040660778612297</v>
      </c>
      <c r="I3750">
        <v>-10.2480864330745</v>
      </c>
      <c r="J3750">
        <v>-2.1679836262983398</v>
      </c>
      <c r="K3750">
        <v>45.600000168180301</v>
      </c>
      <c r="L3750">
        <v>45.602327728694398</v>
      </c>
      <c r="M3750">
        <v>0</v>
      </c>
      <c r="O3750">
        <v>5.26315789473683</v>
      </c>
      <c r="P3750">
        <v>0</v>
      </c>
    </row>
    <row r="3751" spans="1:17" hidden="1" x14ac:dyDescent="0.3">
      <c r="A3751" t="s">
        <v>7665</v>
      </c>
      <c r="B3751" t="s">
        <v>7666</v>
      </c>
      <c r="C3751" t="str">
        <f>IFERROR(VLOOKUP(Table1[[#This Row],[Ticker]],[1]!Table1[[Symbol]:[Industry]],2,FALSE),"-")</f>
        <v>-</v>
      </c>
      <c r="E3751">
        <v>26.990547500000002</v>
      </c>
      <c r="F3751">
        <v>26.16</v>
      </c>
      <c r="G3751">
        <v>-21.030996580764899</v>
      </c>
      <c r="H3751">
        <v>-5.0567378335864204</v>
      </c>
      <c r="I3751">
        <v>-19.034697311735499</v>
      </c>
      <c r="J3751">
        <v>-2.1679836262983398</v>
      </c>
      <c r="K3751">
        <v>26.105522073700399</v>
      </c>
      <c r="L3751">
        <v>24.992184973312899</v>
      </c>
      <c r="M3751">
        <v>64.322936469503205</v>
      </c>
      <c r="N3751">
        <v>0.192125984251968</v>
      </c>
      <c r="O3751">
        <v>24.235474006116199</v>
      </c>
      <c r="P3751">
        <v>50.952106174264202</v>
      </c>
      <c r="Q3751">
        <v>9.3693116515801006E-2</v>
      </c>
    </row>
    <row r="3752" spans="1:17" hidden="1" x14ac:dyDescent="0.3">
      <c r="A3752" t="s">
        <v>7667</v>
      </c>
      <c r="B3752" t="s">
        <v>7668</v>
      </c>
      <c r="C3752" t="str">
        <f>IFERROR(VLOOKUP(Table1[[#This Row],[Ticker]],[1]!Table1[[Symbol]:[Industry]],2,FALSE),"-")</f>
        <v>-</v>
      </c>
      <c r="D3752" t="s">
        <v>705</v>
      </c>
      <c r="E3752">
        <v>26.973934176</v>
      </c>
      <c r="F3752">
        <v>127.32</v>
      </c>
      <c r="G3752">
        <v>16.162007548212699</v>
      </c>
      <c r="H3752">
        <v>-0.18544778185265001</v>
      </c>
      <c r="I3752">
        <v>8.0900490813785009</v>
      </c>
      <c r="J3752">
        <v>-2.7797483321806902</v>
      </c>
      <c r="K3752">
        <v>123.13950032938401</v>
      </c>
      <c r="L3752">
        <v>113.073208449935</v>
      </c>
      <c r="M3752">
        <v>49.068310851650402</v>
      </c>
      <c r="N3752">
        <v>1.5138739252562901</v>
      </c>
      <c r="O3752">
        <v>0.141376060320452</v>
      </c>
      <c r="P3752">
        <v>48.564760793465503</v>
      </c>
    </row>
    <row r="3753" spans="1:17" hidden="1" x14ac:dyDescent="0.3">
      <c r="A3753" t="s">
        <v>7669</v>
      </c>
      <c r="B3753" t="s">
        <v>7670</v>
      </c>
      <c r="C3753" t="str">
        <f>IFERROR(VLOOKUP(Table1[[#This Row],[Ticker]],[1]!Table1[[Symbol]:[Industry]],2,FALSE),"-")</f>
        <v>-</v>
      </c>
      <c r="D3753" t="s">
        <v>302</v>
      </c>
      <c r="E3753">
        <v>26.965229999999998</v>
      </c>
      <c r="F3753">
        <v>31.45</v>
      </c>
      <c r="G3753">
        <v>-67.496385661247601</v>
      </c>
      <c r="H3753">
        <v>-7.0076259484113903</v>
      </c>
      <c r="I3753">
        <v>-32.4015517796091</v>
      </c>
      <c r="J3753">
        <v>-7.04219746277633</v>
      </c>
      <c r="K3753">
        <v>31.371488879018202</v>
      </c>
      <c r="M3753">
        <v>52.4046370010281</v>
      </c>
      <c r="N3753">
        <v>0.91727053140096604</v>
      </c>
      <c r="O3753">
        <v>86.168521462639106</v>
      </c>
      <c r="P3753">
        <v>28.367346938775501</v>
      </c>
    </row>
    <row r="3754" spans="1:17" hidden="1" x14ac:dyDescent="0.3">
      <c r="A3754" t="s">
        <v>7671</v>
      </c>
      <c r="B3754" t="s">
        <v>7672</v>
      </c>
      <c r="C3754" t="str">
        <f>IFERROR(VLOOKUP(Table1[[#This Row],[Ticker]],[1]!Table1[[Symbol]:[Industry]],2,FALSE),"-")</f>
        <v>-</v>
      </c>
      <c r="D3754" t="s">
        <v>705</v>
      </c>
      <c r="E3754">
        <v>26.947385721</v>
      </c>
      <c r="F3754">
        <v>37.049999999999997</v>
      </c>
      <c r="G3754">
        <v>0.64414703263257</v>
      </c>
      <c r="H3754">
        <v>2.2903863925230401</v>
      </c>
      <c r="I3754">
        <v>-8.0524666393965703</v>
      </c>
      <c r="J3754">
        <v>0.944856840627739</v>
      </c>
      <c r="K3754">
        <v>35.303370506880398</v>
      </c>
      <c r="L3754">
        <v>34.545801947918399</v>
      </c>
      <c r="N3754">
        <v>0.59976103644741696</v>
      </c>
      <c r="O3754">
        <v>19.892037786774601</v>
      </c>
      <c r="P3754">
        <v>27.9571749266102</v>
      </c>
    </row>
    <row r="3755" spans="1:17" hidden="1" x14ac:dyDescent="0.3">
      <c r="A3755" t="s">
        <v>7673</v>
      </c>
      <c r="B3755" t="s">
        <v>7674</v>
      </c>
      <c r="C3755" t="str">
        <f>IFERROR(VLOOKUP(Table1[[#This Row],[Ticker]],[1]!Table1[[Symbol]:[Industry]],2,FALSE),"-")</f>
        <v>-</v>
      </c>
      <c r="D3755" t="s">
        <v>67</v>
      </c>
      <c r="E3755">
        <v>26.828034233</v>
      </c>
      <c r="F3755">
        <v>42.77</v>
      </c>
      <c r="G3755">
        <v>-40.257983496848702</v>
      </c>
      <c r="H3755">
        <v>-17.709792862510199</v>
      </c>
      <c r="I3755">
        <v>-66.132562967370504</v>
      </c>
      <c r="J3755">
        <v>-6.0057029245439502</v>
      </c>
      <c r="K3755">
        <v>48.037710057652603</v>
      </c>
      <c r="L3755">
        <v>54.434829207651298</v>
      </c>
      <c r="M3755">
        <v>37.530756176431602</v>
      </c>
      <c r="N3755">
        <v>0.65491437692545096</v>
      </c>
      <c r="O3755">
        <v>203.36684592003701</v>
      </c>
      <c r="P3755">
        <v>15.0659133709981</v>
      </c>
      <c r="Q3755">
        <v>6.3863857172248004E-2</v>
      </c>
    </row>
    <row r="3756" spans="1:17" hidden="1" x14ac:dyDescent="0.3">
      <c r="A3756" t="s">
        <v>7675</v>
      </c>
      <c r="B3756" t="s">
        <v>7676</v>
      </c>
      <c r="C3756" t="str">
        <f>IFERROR(VLOOKUP(Table1[[#This Row],[Ticker]],[1]!Table1[[Symbol]:[Industry]],2,FALSE),"-")</f>
        <v>-</v>
      </c>
      <c r="D3756" t="s">
        <v>381</v>
      </c>
      <c r="E3756">
        <v>26.812272</v>
      </c>
      <c r="F3756">
        <v>74.400000000000006</v>
      </c>
      <c r="G3756">
        <v>-70.617568901037203</v>
      </c>
      <c r="H3756">
        <v>-8.7770327703476791</v>
      </c>
      <c r="I3756">
        <v>2.1386205155659699</v>
      </c>
      <c r="J3756">
        <v>-7.9386745906111704</v>
      </c>
      <c r="K3756">
        <v>67.773092777170902</v>
      </c>
      <c r="M3756">
        <v>83.755763894454901</v>
      </c>
      <c r="N3756">
        <v>1.31379025598678</v>
      </c>
      <c r="O3756">
        <v>88.172043010752603</v>
      </c>
      <c r="P3756">
        <v>37.523105360443601</v>
      </c>
    </row>
    <row r="3757" spans="1:17" hidden="1" x14ac:dyDescent="0.3">
      <c r="A3757" t="s">
        <v>7677</v>
      </c>
      <c r="B3757" t="s">
        <v>7678</v>
      </c>
      <c r="C3757" t="str">
        <f>IFERROR(VLOOKUP(Table1[[#This Row],[Ticker]],[1]!Table1[[Symbol]:[Industry]],2,FALSE),"-")</f>
        <v>-</v>
      </c>
      <c r="D3757" t="s">
        <v>391</v>
      </c>
      <c r="E3757">
        <v>26.803056000000002</v>
      </c>
      <c r="F3757">
        <v>52.96</v>
      </c>
      <c r="G3757">
        <v>197.753665369575</v>
      </c>
      <c r="H3757">
        <v>-10.459621633416701</v>
      </c>
      <c r="I3757">
        <v>-19.872659811914001</v>
      </c>
      <c r="J3757">
        <v>4.8175418614297802</v>
      </c>
      <c r="K3757">
        <v>52.427458533886004</v>
      </c>
      <c r="L3757">
        <v>51.057400065336601</v>
      </c>
      <c r="M3757">
        <v>60.746230121378403</v>
      </c>
      <c r="N3757">
        <v>0.97510141513842896</v>
      </c>
      <c r="O3757">
        <v>107.080815709969</v>
      </c>
      <c r="P3757">
        <v>224.31108389467201</v>
      </c>
    </row>
    <row r="3758" spans="1:17" hidden="1" x14ac:dyDescent="0.3">
      <c r="A3758" t="s">
        <v>7679</v>
      </c>
      <c r="B3758" t="s">
        <v>7680</v>
      </c>
      <c r="C3758" t="str">
        <f>IFERROR(VLOOKUP(Table1[[#This Row],[Ticker]],[1]!Table1[[Symbol]:[Industry]],2,FALSE),"-")</f>
        <v>-</v>
      </c>
      <c r="D3758" t="s">
        <v>535</v>
      </c>
      <c r="E3758">
        <v>26.745140599999999</v>
      </c>
      <c r="F3758">
        <v>0.92</v>
      </c>
      <c r="G3758">
        <v>190.683960785247</v>
      </c>
      <c r="H3758">
        <v>26.439217504228299</v>
      </c>
      <c r="I3758">
        <v>19.329378355657902</v>
      </c>
      <c r="J3758">
        <v>10.6525291942144</v>
      </c>
      <c r="K3758">
        <v>0.80365219460118398</v>
      </c>
      <c r="M3758">
        <v>83.978487933916298</v>
      </c>
      <c r="N3758">
        <v>0.91138374668902999</v>
      </c>
      <c r="O3758">
        <v>23.9130434782608</v>
      </c>
      <c r="P3758">
        <v>228.57142857142799</v>
      </c>
    </row>
    <row r="3759" spans="1:17" hidden="1" x14ac:dyDescent="0.3">
      <c r="A3759" t="s">
        <v>7681</v>
      </c>
      <c r="B3759" t="s">
        <v>7682</v>
      </c>
      <c r="C3759" t="str">
        <f>IFERROR(VLOOKUP(Table1[[#This Row],[Ticker]],[1]!Table1[[Symbol]:[Industry]],2,FALSE),"-")</f>
        <v>-</v>
      </c>
      <c r="D3759" t="s">
        <v>21</v>
      </c>
      <c r="E3759">
        <v>26.740046795000001</v>
      </c>
      <c r="F3759">
        <v>338.3</v>
      </c>
      <c r="G3759">
        <v>39.887845927547097</v>
      </c>
      <c r="H3759">
        <v>-5.3175332958175296</v>
      </c>
      <c r="I3759">
        <v>-8.7631606793621906</v>
      </c>
      <c r="J3759">
        <v>-1.4661768471434999</v>
      </c>
      <c r="K3759">
        <v>339.19911265648199</v>
      </c>
      <c r="L3759">
        <v>311.44932490225199</v>
      </c>
      <c r="M3759">
        <v>74.284915173060398</v>
      </c>
      <c r="N3759">
        <v>1.6164323324589001</v>
      </c>
      <c r="O3759">
        <v>17.942654448714102</v>
      </c>
      <c r="P3759">
        <v>72.338257768721306</v>
      </c>
      <c r="Q3759">
        <v>2.0518194718030999E-2</v>
      </c>
    </row>
    <row r="3760" spans="1:17" hidden="1" x14ac:dyDescent="0.3">
      <c r="A3760" t="s">
        <v>7683</v>
      </c>
      <c r="B3760" t="s">
        <v>7684</v>
      </c>
      <c r="C3760" t="str">
        <f>IFERROR(VLOOKUP(Table1[[#This Row],[Ticker]],[1]!Table1[[Symbol]:[Industry]],2,FALSE),"-")</f>
        <v>-</v>
      </c>
      <c r="E3760">
        <v>26.737853940000001</v>
      </c>
      <c r="F3760">
        <v>360.9</v>
      </c>
      <c r="G3760">
        <v>1058.6642563517501</v>
      </c>
      <c r="H3760">
        <v>-3.5143812641076502</v>
      </c>
      <c r="I3760">
        <v>248.072008880666</v>
      </c>
      <c r="J3760">
        <v>8.1859848751830295</v>
      </c>
      <c r="K3760">
        <v>315.28821464932997</v>
      </c>
      <c r="L3760">
        <v>186.87661035528899</v>
      </c>
      <c r="M3760">
        <v>81.014958357821797</v>
      </c>
      <c r="N3760">
        <v>0.80337455975100303</v>
      </c>
      <c r="O3760">
        <v>15.9323912441119</v>
      </c>
      <c r="P3760">
        <v>1144.48275862068</v>
      </c>
    </row>
    <row r="3761" spans="1:17" hidden="1" x14ac:dyDescent="0.3">
      <c r="A3761" t="s">
        <v>7685</v>
      </c>
      <c r="B3761" t="s">
        <v>7686</v>
      </c>
      <c r="C3761" t="str">
        <f>IFERROR(VLOOKUP(Table1[[#This Row],[Ticker]],[1]!Table1[[Symbol]:[Industry]],2,FALSE),"-")</f>
        <v>-</v>
      </c>
      <c r="E3761">
        <v>26.735849999999999</v>
      </c>
      <c r="F3761">
        <v>159</v>
      </c>
      <c r="G3761">
        <v>-39.194781162460004</v>
      </c>
      <c r="H3761">
        <v>-19.4118380985866</v>
      </c>
      <c r="I3761">
        <v>-26.5638759067587</v>
      </c>
      <c r="J3761">
        <v>4.3523520741535497</v>
      </c>
      <c r="K3761">
        <v>157.257884337966</v>
      </c>
      <c r="L3761">
        <v>174.43875973847901</v>
      </c>
      <c r="M3761">
        <v>46.824688880135703</v>
      </c>
      <c r="N3761">
        <v>0.195580110497237</v>
      </c>
      <c r="O3761">
        <v>59.748427672955899</v>
      </c>
      <c r="P3761">
        <v>30.327868852459002</v>
      </c>
    </row>
    <row r="3762" spans="1:17" hidden="1" x14ac:dyDescent="0.3">
      <c r="A3762" t="s">
        <v>7687</v>
      </c>
      <c r="B3762" t="s">
        <v>7688</v>
      </c>
      <c r="C3762" t="str">
        <f>IFERROR(VLOOKUP(Table1[[#This Row],[Ticker]],[1]!Table1[[Symbol]:[Industry]],2,FALSE),"-")</f>
        <v>-</v>
      </c>
      <c r="D3762" t="s">
        <v>953</v>
      </c>
      <c r="E3762">
        <v>26.560079999999999</v>
      </c>
      <c r="F3762">
        <v>29.6</v>
      </c>
      <c r="G3762">
        <v>22.937530969852101</v>
      </c>
      <c r="H3762">
        <v>-4.9040660778612297</v>
      </c>
      <c r="I3762">
        <v>67.529691344703295</v>
      </c>
      <c r="J3762">
        <v>11.625119821977499</v>
      </c>
      <c r="K3762">
        <v>29.5221492554214</v>
      </c>
      <c r="L3762">
        <v>24.205893569267399</v>
      </c>
      <c r="M3762">
        <v>40.963248790776703</v>
      </c>
      <c r="N3762">
        <v>0.75191637630662</v>
      </c>
      <c r="O3762">
        <v>14.695945945945899</v>
      </c>
      <c r="P3762">
        <v>94.098360655737693</v>
      </c>
    </row>
    <row r="3763" spans="1:17" hidden="1" x14ac:dyDescent="0.3">
      <c r="A3763" t="s">
        <v>7689</v>
      </c>
      <c r="B3763" t="s">
        <v>7690</v>
      </c>
      <c r="C3763" t="str">
        <f>IFERROR(VLOOKUP(Table1[[#This Row],[Ticker]],[1]!Table1[[Symbol]:[Industry]],2,FALSE),"-")</f>
        <v>-</v>
      </c>
      <c r="D3763" t="s">
        <v>613</v>
      </c>
      <c r="E3763">
        <v>26.5370256</v>
      </c>
      <c r="F3763">
        <v>9.9600000000000009</v>
      </c>
      <c r="G3763">
        <v>-20.374049655161301</v>
      </c>
      <c r="H3763">
        <v>-14.5873239964132</v>
      </c>
      <c r="I3763">
        <v>2.6770836349527101</v>
      </c>
      <c r="J3763">
        <v>-1.7655691393768</v>
      </c>
      <c r="K3763">
        <v>9.9286348157597892</v>
      </c>
      <c r="L3763">
        <v>9.3273109401240699</v>
      </c>
      <c r="M3763">
        <v>49.631636861279901</v>
      </c>
      <c r="N3763">
        <v>0.65516268460787597</v>
      </c>
      <c r="O3763">
        <v>40.5622489959839</v>
      </c>
      <c r="P3763">
        <v>42.285714285714299</v>
      </c>
      <c r="Q3763">
        <v>2.9288688939841E-2</v>
      </c>
    </row>
    <row r="3764" spans="1:17" hidden="1" x14ac:dyDescent="0.3">
      <c r="A3764" t="s">
        <v>7691</v>
      </c>
      <c r="B3764" t="s">
        <v>7692</v>
      </c>
      <c r="C3764" t="str">
        <f>IFERROR(VLOOKUP(Table1[[#This Row],[Ticker]],[1]!Table1[[Symbol]:[Industry]],2,FALSE),"-")</f>
        <v>-</v>
      </c>
      <c r="D3764" t="s">
        <v>613</v>
      </c>
      <c r="E3764">
        <v>26.518093</v>
      </c>
      <c r="F3764">
        <v>2.0299999999999998</v>
      </c>
      <c r="G3764">
        <v>-3.5271154947943502</v>
      </c>
      <c r="H3764">
        <v>9.6120629543968104</v>
      </c>
      <c r="I3764">
        <v>-17.9753591603472</v>
      </c>
      <c r="J3764">
        <v>18.170999424549102</v>
      </c>
      <c r="K3764">
        <v>1.8336928934624901</v>
      </c>
      <c r="L3764">
        <v>1.829033664555</v>
      </c>
      <c r="M3764">
        <v>68.716613646157597</v>
      </c>
      <c r="N3764">
        <v>2.0185696286265302</v>
      </c>
      <c r="O3764">
        <v>33.004926108374399</v>
      </c>
      <c r="P3764">
        <v>51.492537313432798</v>
      </c>
      <c r="Q3764">
        <v>5.4066335377911001E-2</v>
      </c>
    </row>
    <row r="3765" spans="1:17" hidden="1" x14ac:dyDescent="0.3">
      <c r="A3765" t="s">
        <v>7693</v>
      </c>
      <c r="B3765" t="s">
        <v>7694</v>
      </c>
      <c r="C3765" t="str">
        <f>IFERROR(VLOOKUP(Table1[[#This Row],[Ticker]],[1]!Table1[[Symbol]:[Industry]],2,FALSE),"-")</f>
        <v>-</v>
      </c>
      <c r="E3765">
        <v>26.488</v>
      </c>
      <c r="F3765">
        <v>44</v>
      </c>
      <c r="G3765">
        <v>-29.126063343520698</v>
      </c>
      <c r="H3765">
        <v>-15.4809891547843</v>
      </c>
      <c r="I3765">
        <v>-12.816731251497799</v>
      </c>
      <c r="J3765">
        <v>-5.2929836262983398</v>
      </c>
      <c r="O3765">
        <v>18.772727272727199</v>
      </c>
      <c r="P3765">
        <v>4.7619047619047601</v>
      </c>
    </row>
    <row r="3766" spans="1:17" hidden="1" x14ac:dyDescent="0.3">
      <c r="A3766" t="s">
        <v>7695</v>
      </c>
      <c r="B3766" t="s">
        <v>7696</v>
      </c>
      <c r="C3766" t="str">
        <f>IFERROR(VLOOKUP(Table1[[#This Row],[Ticker]],[1]!Table1[[Symbol]:[Industry]],2,FALSE),"-")</f>
        <v>-</v>
      </c>
      <c r="E3766">
        <v>26.395050000000001</v>
      </c>
      <c r="F3766">
        <v>103.51</v>
      </c>
      <c r="G3766">
        <v>21.335137554342499</v>
      </c>
      <c r="H3766">
        <v>11.7400628380729</v>
      </c>
      <c r="I3766">
        <v>16.758048536250602</v>
      </c>
      <c r="J3766">
        <v>2.8223805079951898</v>
      </c>
      <c r="K3766">
        <v>90.918437270920194</v>
      </c>
      <c r="L3766">
        <v>80.277230559494996</v>
      </c>
      <c r="M3766">
        <v>90.314362134783394</v>
      </c>
      <c r="N3766">
        <v>0.42068965517241302</v>
      </c>
      <c r="O3766">
        <v>0</v>
      </c>
      <c r="P3766">
        <v>81.596491228070093</v>
      </c>
    </row>
    <row r="3767" spans="1:17" hidden="1" x14ac:dyDescent="0.3">
      <c r="A3767" t="s">
        <v>7697</v>
      </c>
      <c r="B3767" t="s">
        <v>7698</v>
      </c>
      <c r="C3767" t="str">
        <f>IFERROR(VLOOKUP(Table1[[#This Row],[Ticker]],[1]!Table1[[Symbol]:[Industry]],2,FALSE),"-")</f>
        <v>-</v>
      </c>
      <c r="D3767" t="s">
        <v>92</v>
      </c>
      <c r="E3767">
        <v>26.304116982</v>
      </c>
      <c r="F3767">
        <v>17.489999999999998</v>
      </c>
      <c r="G3767">
        <v>6.7505083041709</v>
      </c>
      <c r="H3767">
        <v>-2.55940019274985</v>
      </c>
      <c r="I3767">
        <v>-2.1516711055096098</v>
      </c>
      <c r="J3767">
        <v>5.5433057012772204</v>
      </c>
      <c r="K3767">
        <v>17.293400303474499</v>
      </c>
      <c r="L3767">
        <v>16.585077934202999</v>
      </c>
      <c r="M3767">
        <v>61.944728036679798</v>
      </c>
      <c r="N3767">
        <v>0.402895377142724</v>
      </c>
      <c r="O3767">
        <v>44.368210405946201</v>
      </c>
      <c r="P3767">
        <v>58.999999999999901</v>
      </c>
      <c r="Q3767">
        <v>-3.945468900949E-3</v>
      </c>
    </row>
    <row r="3768" spans="1:17" hidden="1" x14ac:dyDescent="0.3">
      <c r="A3768" t="s">
        <v>7699</v>
      </c>
      <c r="B3768" t="s">
        <v>7700</v>
      </c>
      <c r="C3768" t="str">
        <f>IFERROR(VLOOKUP(Table1[[#This Row],[Ticker]],[1]!Table1[[Symbol]:[Industry]],2,FALSE),"-")</f>
        <v>-</v>
      </c>
      <c r="D3768" t="s">
        <v>67</v>
      </c>
      <c r="E3768">
        <v>26.242380000000001</v>
      </c>
      <c r="F3768">
        <v>26.19</v>
      </c>
      <c r="G3768">
        <v>13.8715358984951</v>
      </c>
      <c r="H3768">
        <v>11.6259296062129</v>
      </c>
      <c r="I3768">
        <v>6.1519135669254901</v>
      </c>
      <c r="J3768">
        <v>2.4831791643993202</v>
      </c>
      <c r="K3768">
        <v>23.608062764985199</v>
      </c>
      <c r="L3768">
        <v>22.207739253280199</v>
      </c>
      <c r="M3768">
        <v>67.230760707448894</v>
      </c>
      <c r="N3768">
        <v>2.7512580491925802</v>
      </c>
      <c r="O3768">
        <v>9.5838106147384501</v>
      </c>
      <c r="P3768">
        <v>63.789868667917403</v>
      </c>
      <c r="Q3768">
        <v>9.2952556220323002E-2</v>
      </c>
    </row>
    <row r="3769" spans="1:17" hidden="1" x14ac:dyDescent="0.3">
      <c r="A3769" t="s">
        <v>7701</v>
      </c>
      <c r="B3769" t="s">
        <v>7702</v>
      </c>
      <c r="C3769" t="str">
        <f>IFERROR(VLOOKUP(Table1[[#This Row],[Ticker]],[1]!Table1[[Symbol]:[Industry]],2,FALSE),"-")</f>
        <v>-</v>
      </c>
      <c r="D3769" t="s">
        <v>613</v>
      </c>
      <c r="E3769">
        <v>26.191501434999999</v>
      </c>
      <c r="F3769">
        <v>9.35</v>
      </c>
      <c r="G3769">
        <v>175.055484700709</v>
      </c>
      <c r="H3769">
        <v>16.3204237180571</v>
      </c>
      <c r="I3769">
        <v>36.764492183277603</v>
      </c>
      <c r="J3769">
        <v>13.396218708332</v>
      </c>
      <c r="K3769">
        <v>5.9309508314463004</v>
      </c>
      <c r="L3769">
        <v>4.4899798232775696</v>
      </c>
      <c r="M3769">
        <v>99.999999999999901</v>
      </c>
      <c r="N3769">
        <v>1.49017116048873</v>
      </c>
      <c r="O3769">
        <v>0</v>
      </c>
      <c r="P3769">
        <v>212.70903010033399</v>
      </c>
    </row>
    <row r="3770" spans="1:17" hidden="1" x14ac:dyDescent="0.3">
      <c r="A3770" t="s">
        <v>7703</v>
      </c>
      <c r="B3770" t="s">
        <v>7704</v>
      </c>
      <c r="C3770" t="str">
        <f>IFERROR(VLOOKUP(Table1[[#This Row],[Ticker]],[1]!Table1[[Symbol]:[Industry]],2,FALSE),"-")</f>
        <v>-</v>
      </c>
      <c r="D3770" t="s">
        <v>148</v>
      </c>
      <c r="E3770">
        <v>26.188514772999898</v>
      </c>
      <c r="F3770">
        <v>13.16</v>
      </c>
      <c r="G3770">
        <v>172.53349056581101</v>
      </c>
      <c r="H3770">
        <v>1.65463837558006</v>
      </c>
      <c r="I3770">
        <v>145.28589414944901</v>
      </c>
      <c r="J3770">
        <v>-11.907352624926601</v>
      </c>
      <c r="K3770">
        <v>11.995264121520499</v>
      </c>
      <c r="L3770">
        <v>8.5397303208171707</v>
      </c>
      <c r="M3770">
        <v>49.917587778810301</v>
      </c>
      <c r="N3770">
        <v>1.47717092636653</v>
      </c>
      <c r="O3770">
        <v>13.069908814589599</v>
      </c>
      <c r="P3770">
        <v>209.64705882352899</v>
      </c>
      <c r="Q3770">
        <v>7.7538073813332997E-2</v>
      </c>
    </row>
    <row r="3771" spans="1:17" hidden="1" x14ac:dyDescent="0.3">
      <c r="A3771" t="s">
        <v>7705</v>
      </c>
      <c r="B3771" t="s">
        <v>7706</v>
      </c>
      <c r="C3771" t="str">
        <f>IFERROR(VLOOKUP(Table1[[#This Row],[Ticker]],[1]!Table1[[Symbol]:[Industry]],2,FALSE),"-")</f>
        <v>-</v>
      </c>
      <c r="D3771" t="s">
        <v>67</v>
      </c>
      <c r="E3771">
        <v>26.182897199999999</v>
      </c>
      <c r="F3771">
        <v>12.78</v>
      </c>
      <c r="G3771">
        <v>-94.807480055985906</v>
      </c>
      <c r="H3771">
        <v>-10.868719980659399</v>
      </c>
      <c r="I3771">
        <v>-6.34564740868427</v>
      </c>
      <c r="J3771">
        <v>-8.2709248027689295</v>
      </c>
      <c r="K3771">
        <v>12.945578679707401</v>
      </c>
      <c r="L3771">
        <v>16.530445928295801</v>
      </c>
      <c r="M3771">
        <v>46.3377758686646</v>
      </c>
      <c r="N3771">
        <v>1.3095989386259399</v>
      </c>
      <c r="O3771">
        <v>217.91862284819999</v>
      </c>
      <c r="P3771">
        <v>19.216417910447699</v>
      </c>
      <c r="Q3771">
        <v>7.4687160367882005E-2</v>
      </c>
    </row>
    <row r="3772" spans="1:17" hidden="1" x14ac:dyDescent="0.3">
      <c r="A3772" t="s">
        <v>7707</v>
      </c>
      <c r="B3772" t="s">
        <v>7708</v>
      </c>
      <c r="C3772" t="str">
        <f>IFERROR(VLOOKUP(Table1[[#This Row],[Ticker]],[1]!Table1[[Symbol]:[Industry]],2,FALSE),"-")</f>
        <v>-</v>
      </c>
      <c r="D3772" t="s">
        <v>21</v>
      </c>
      <c r="E3772">
        <v>26.168880458</v>
      </c>
      <c r="F3772">
        <v>16.93</v>
      </c>
      <c r="G3772">
        <v>-11.3873504978864</v>
      </c>
      <c r="H3772">
        <v>0.95263174145338803</v>
      </c>
      <c r="I3772">
        <v>-18.9812400718885</v>
      </c>
      <c r="J3772">
        <v>-6.4496737671434197</v>
      </c>
      <c r="K3772">
        <v>16.674851311771199</v>
      </c>
      <c r="L3772">
        <v>16.6035485679655</v>
      </c>
      <c r="M3772">
        <v>45.7315531089369</v>
      </c>
      <c r="N3772">
        <v>0.75862660480039401</v>
      </c>
      <c r="O3772">
        <v>37.330183106910802</v>
      </c>
      <c r="P3772">
        <v>41.0833333333333</v>
      </c>
      <c r="Q3772">
        <v>4.5483145843628003E-2</v>
      </c>
    </row>
    <row r="3773" spans="1:17" hidden="1" x14ac:dyDescent="0.3">
      <c r="A3773" t="s">
        <v>7709</v>
      </c>
      <c r="B3773" t="s">
        <v>7710</v>
      </c>
      <c r="C3773" t="str">
        <f>IFERROR(VLOOKUP(Table1[[#This Row],[Ticker]],[1]!Table1[[Symbol]:[Industry]],2,FALSE),"-")</f>
        <v>-</v>
      </c>
      <c r="D3773" t="s">
        <v>140</v>
      </c>
      <c r="E3773">
        <v>26.136196439999999</v>
      </c>
      <c r="F3773">
        <v>17.510000000000002</v>
      </c>
      <c r="G3773">
        <v>8.1348891672103196</v>
      </c>
      <c r="H3773">
        <v>-7.1680086510252297</v>
      </c>
      <c r="I3773">
        <v>10.593873539320199</v>
      </c>
      <c r="J3773">
        <v>-3.88924958965204</v>
      </c>
      <c r="K3773">
        <v>18.072205008567401</v>
      </c>
      <c r="L3773">
        <v>16.96126887154</v>
      </c>
      <c r="M3773">
        <v>41.194571906834298</v>
      </c>
      <c r="N3773">
        <v>0.66506406451753497</v>
      </c>
      <c r="O3773">
        <v>51.113649343232403</v>
      </c>
      <c r="P3773">
        <v>41.7813765182186</v>
      </c>
      <c r="Q3773">
        <v>8.0922418797353998E-2</v>
      </c>
    </row>
    <row r="3774" spans="1:17" hidden="1" x14ac:dyDescent="0.3">
      <c r="A3774" t="s">
        <v>7711</v>
      </c>
      <c r="B3774" t="s">
        <v>7712</v>
      </c>
      <c r="C3774" t="str">
        <f>IFERROR(VLOOKUP(Table1[[#This Row],[Ticker]],[1]!Table1[[Symbol]:[Industry]],2,FALSE),"-")</f>
        <v>-</v>
      </c>
      <c r="D3774" t="s">
        <v>21</v>
      </c>
      <c r="E3774">
        <v>26.131132300000001</v>
      </c>
      <c r="F3774">
        <v>8.7100000000000009</v>
      </c>
      <c r="G3774">
        <v>224.65225889425699</v>
      </c>
      <c r="H3774">
        <v>54.773353276977403</v>
      </c>
      <c r="I3774">
        <v>78.280052095063994</v>
      </c>
      <c r="J3774">
        <v>54.045034125180898</v>
      </c>
      <c r="K3774">
        <v>5.2279562208577204</v>
      </c>
      <c r="L3774">
        <v>4.6004447788239098</v>
      </c>
      <c r="M3774">
        <v>94.398362663206001</v>
      </c>
      <c r="N3774">
        <v>3.55700689220382</v>
      </c>
      <c r="O3774">
        <v>0</v>
      </c>
      <c r="P3774">
        <v>285.39823008849498</v>
      </c>
      <c r="Q3774">
        <v>0.16793383786411401</v>
      </c>
    </row>
    <row r="3775" spans="1:17" hidden="1" x14ac:dyDescent="0.3">
      <c r="A3775" t="s">
        <v>7713</v>
      </c>
      <c r="B3775" t="s">
        <v>7714</v>
      </c>
      <c r="C3775" t="str">
        <f>IFERROR(VLOOKUP(Table1[[#This Row],[Ticker]],[1]!Table1[[Symbol]:[Industry]],2,FALSE),"-")</f>
        <v>-</v>
      </c>
      <c r="E3775">
        <v>26.036829000000001</v>
      </c>
      <c r="F3775">
        <v>70</v>
      </c>
      <c r="G3775">
        <v>32.172740205061302</v>
      </c>
      <c r="H3775">
        <v>80.290378366583198</v>
      </c>
      <c r="I3775">
        <v>48.482072297084201</v>
      </c>
      <c r="J3775">
        <v>21.2949793366646</v>
      </c>
      <c r="K3775">
        <v>43.853014696668097</v>
      </c>
      <c r="M3775">
        <v>91.8894817285356</v>
      </c>
      <c r="O3775">
        <v>0</v>
      </c>
      <c r="P3775">
        <v>117.39130434782599</v>
      </c>
    </row>
    <row r="3776" spans="1:17" hidden="1" x14ac:dyDescent="0.3">
      <c r="A3776" t="s">
        <v>7715</v>
      </c>
      <c r="B3776" t="s">
        <v>7716</v>
      </c>
      <c r="C3776" t="str">
        <f>IFERROR(VLOOKUP(Table1[[#This Row],[Ticker]],[1]!Table1[[Symbol]:[Industry]],2,FALSE),"-")</f>
        <v>-</v>
      </c>
      <c r="D3776" t="s">
        <v>613</v>
      </c>
      <c r="E3776">
        <v>26.020260272000002</v>
      </c>
      <c r="F3776">
        <v>3.68</v>
      </c>
      <c r="G3776">
        <v>-83.516482852582698</v>
      </c>
      <c r="H3776">
        <v>-1.24209424687531</v>
      </c>
      <c r="I3776">
        <v>-3.5814197664078402</v>
      </c>
      <c r="J3776">
        <v>-1.34606581807915</v>
      </c>
      <c r="K3776">
        <v>3.5560473709287201</v>
      </c>
      <c r="M3776">
        <v>66.997166379439093</v>
      </c>
      <c r="N3776">
        <v>1.5323278560749201</v>
      </c>
      <c r="O3776">
        <v>144.565217391304</v>
      </c>
      <c r="P3776">
        <v>24.745762711864302</v>
      </c>
    </row>
    <row r="3777" spans="1:17" hidden="1" x14ac:dyDescent="0.3">
      <c r="A3777" t="s">
        <v>7717</v>
      </c>
      <c r="B3777" t="s">
        <v>7718</v>
      </c>
      <c r="C3777" t="str">
        <f>IFERROR(VLOOKUP(Table1[[#This Row],[Ticker]],[1]!Table1[[Symbol]:[Industry]],2,FALSE),"-")</f>
        <v>-</v>
      </c>
      <c r="D3777" t="s">
        <v>535</v>
      </c>
      <c r="E3777">
        <v>26</v>
      </c>
      <c r="F3777">
        <v>61.75</v>
      </c>
      <c r="G3777">
        <v>51.2427542362041</v>
      </c>
      <c r="H3777">
        <v>-9.9040660778612306</v>
      </c>
      <c r="I3777">
        <v>13.5738506032198</v>
      </c>
      <c r="J3777">
        <v>-2.1679836262983398</v>
      </c>
      <c r="K3777">
        <v>61.568198298675803</v>
      </c>
      <c r="L3777">
        <v>53.957663278042197</v>
      </c>
      <c r="M3777">
        <v>49.889895265437801</v>
      </c>
      <c r="N3777">
        <v>0</v>
      </c>
      <c r="O3777">
        <v>13.5870445344129</v>
      </c>
      <c r="P3777">
        <v>129.63927110449899</v>
      </c>
      <c r="Q3777">
        <v>0.12921784204691</v>
      </c>
    </row>
    <row r="3778" spans="1:17" hidden="1" x14ac:dyDescent="0.3">
      <c r="A3778" t="s">
        <v>7719</v>
      </c>
      <c r="B3778" t="s">
        <v>7720</v>
      </c>
      <c r="C3778" t="str">
        <f>IFERROR(VLOOKUP(Table1[[#This Row],[Ticker]],[1]!Table1[[Symbol]:[Industry]],2,FALSE),"-")</f>
        <v>-</v>
      </c>
      <c r="E3778">
        <v>26</v>
      </c>
      <c r="F3778">
        <v>130</v>
      </c>
      <c r="G3778">
        <v>-55.809119205369399</v>
      </c>
      <c r="H3778">
        <v>-15.7259838860804</v>
      </c>
      <c r="I3778">
        <v>-39.499787113346599</v>
      </c>
      <c r="J3778">
        <v>-4.2732467841930797</v>
      </c>
      <c r="K3778">
        <v>137.206932534994</v>
      </c>
      <c r="M3778">
        <v>44.629386437291302</v>
      </c>
      <c r="N3778">
        <v>0.435714285714285</v>
      </c>
      <c r="O3778">
        <v>47.538461538461497</v>
      </c>
      <c r="P3778">
        <v>9.4276094276094202</v>
      </c>
    </row>
    <row r="3779" spans="1:17" hidden="1" x14ac:dyDescent="0.3">
      <c r="A3779" t="s">
        <v>7721</v>
      </c>
      <c r="B3779" t="s">
        <v>7722</v>
      </c>
      <c r="C3779" t="str">
        <f>IFERROR(VLOOKUP(Table1[[#This Row],[Ticker]],[1]!Table1[[Symbol]:[Industry]],2,FALSE),"-")</f>
        <v>-</v>
      </c>
      <c r="E3779">
        <v>25.973458999999998</v>
      </c>
      <c r="F3779">
        <v>27.7</v>
      </c>
      <c r="G3779">
        <v>-17.716554085018799</v>
      </c>
      <c r="H3779">
        <v>-4.9040660778612297</v>
      </c>
      <c r="I3779">
        <v>-12.1949890879417</v>
      </c>
      <c r="J3779">
        <v>-2.1679836262983398</v>
      </c>
      <c r="K3779">
        <v>25.851798862653599</v>
      </c>
      <c r="L3779">
        <v>25.9251387089034</v>
      </c>
      <c r="M3779">
        <v>94.472590502716599</v>
      </c>
      <c r="N3779">
        <v>1.4749999999999901</v>
      </c>
      <c r="O3779">
        <v>9.38628158844765</v>
      </c>
      <c r="P3779">
        <v>9.0551181102362204</v>
      </c>
    </row>
    <row r="3780" spans="1:17" hidden="1" x14ac:dyDescent="0.3">
      <c r="A3780" t="s">
        <v>7723</v>
      </c>
      <c r="B3780" t="s">
        <v>7724</v>
      </c>
      <c r="C3780" t="str">
        <f>IFERROR(VLOOKUP(Table1[[#This Row],[Ticker]],[1]!Table1[[Symbol]:[Industry]],2,FALSE),"-")</f>
        <v>-</v>
      </c>
      <c r="D3780" t="s">
        <v>613</v>
      </c>
      <c r="E3780">
        <v>25.967490999999999</v>
      </c>
      <c r="F3780">
        <v>61.82</v>
      </c>
      <c r="G3780">
        <v>46.124145720712697</v>
      </c>
      <c r="H3780">
        <v>25.0546116080891</v>
      </c>
      <c r="I3780">
        <v>21.5923912807237</v>
      </c>
      <c r="J3780">
        <v>-0.71637072307253902</v>
      </c>
      <c r="K3780">
        <v>50.792186002382202</v>
      </c>
      <c r="L3780">
        <v>45.337725327322502</v>
      </c>
      <c r="M3780">
        <v>74.215384420709796</v>
      </c>
      <c r="N3780">
        <v>2.06188007952841</v>
      </c>
      <c r="O3780">
        <v>13.231963765771599</v>
      </c>
      <c r="P3780">
        <v>93.066833229231705</v>
      </c>
      <c r="Q3780">
        <v>0.180612357951387</v>
      </c>
    </row>
    <row r="3781" spans="1:17" hidden="1" x14ac:dyDescent="0.3">
      <c r="A3781" t="s">
        <v>7725</v>
      </c>
      <c r="B3781" t="s">
        <v>7726</v>
      </c>
      <c r="C3781" t="str">
        <f>IFERROR(VLOOKUP(Table1[[#This Row],[Ticker]],[1]!Table1[[Symbol]:[Industry]],2,FALSE),"-")</f>
        <v>-</v>
      </c>
      <c r="E3781">
        <v>25.8687</v>
      </c>
      <c r="F3781">
        <v>66.33</v>
      </c>
      <c r="G3781">
        <v>15.112807873877401</v>
      </c>
      <c r="H3781">
        <v>-7.4625133650248996</v>
      </c>
      <c r="I3781">
        <v>-0.32100655239834602</v>
      </c>
      <c r="J3781">
        <v>-4.7121012733571703</v>
      </c>
      <c r="K3781">
        <v>67.827570747658399</v>
      </c>
      <c r="L3781">
        <v>62.286761533418797</v>
      </c>
      <c r="M3781">
        <v>39.846657746750303</v>
      </c>
      <c r="N3781">
        <v>1.1141995608045301</v>
      </c>
      <c r="O3781">
        <v>38.700437207899903</v>
      </c>
      <c r="P3781">
        <v>50.75</v>
      </c>
      <c r="Q3781">
        <v>6.8406081280759007E-2</v>
      </c>
    </row>
    <row r="3782" spans="1:17" hidden="1" x14ac:dyDescent="0.3">
      <c r="A3782" t="s">
        <v>7727</v>
      </c>
      <c r="B3782" t="s">
        <v>7728</v>
      </c>
      <c r="C3782" t="str">
        <f>IFERROR(VLOOKUP(Table1[[#This Row],[Ticker]],[1]!Table1[[Symbol]:[Industry]],2,FALSE),"-")</f>
        <v>-</v>
      </c>
      <c r="D3782" t="s">
        <v>613</v>
      </c>
      <c r="E3782">
        <v>25.858735139</v>
      </c>
      <c r="F3782">
        <v>11.71</v>
      </c>
      <c r="G3782">
        <v>-31.354166492577001</v>
      </c>
      <c r="H3782">
        <v>-8.2373994111945699</v>
      </c>
      <c r="I3782">
        <v>-36.831158533387899</v>
      </c>
      <c r="J3782">
        <v>-8.2408581202254592</v>
      </c>
      <c r="K3782">
        <v>12.719564178657301</v>
      </c>
      <c r="L3782">
        <v>13.8040227770699</v>
      </c>
      <c r="M3782">
        <v>46.586007500871297</v>
      </c>
      <c r="N3782">
        <v>0.29045231922866299</v>
      </c>
      <c r="O3782">
        <v>92.143467122117798</v>
      </c>
      <c r="P3782">
        <v>17.100000000000001</v>
      </c>
      <c r="Q3782">
        <v>-4.2498024363090997E-2</v>
      </c>
    </row>
    <row r="3783" spans="1:17" hidden="1" x14ac:dyDescent="0.3">
      <c r="A3783" t="s">
        <v>7729</v>
      </c>
      <c r="B3783" t="s">
        <v>7730</v>
      </c>
      <c r="C3783" t="str">
        <f>IFERROR(VLOOKUP(Table1[[#This Row],[Ticker]],[1]!Table1[[Symbol]:[Industry]],2,FALSE),"-")</f>
        <v>-</v>
      </c>
      <c r="D3783" t="s">
        <v>21</v>
      </c>
      <c r="E3783">
        <v>25.84</v>
      </c>
      <c r="F3783">
        <v>25.84</v>
      </c>
      <c r="G3783">
        <v>2.9663909987121402</v>
      </c>
      <c r="H3783">
        <v>-14.256584063472699</v>
      </c>
      <c r="I3783">
        <v>12.7995326145445</v>
      </c>
      <c r="J3783">
        <v>-4.2658857242004302</v>
      </c>
      <c r="K3783">
        <v>26.028581197867702</v>
      </c>
      <c r="L3783">
        <v>25.732304849529299</v>
      </c>
      <c r="M3783">
        <v>55.105562138816602</v>
      </c>
      <c r="N3783">
        <v>1.48147485262095</v>
      </c>
      <c r="O3783">
        <v>72.523219814241401</v>
      </c>
      <c r="P3783">
        <v>40.587595212187097</v>
      </c>
    </row>
    <row r="3784" spans="1:17" hidden="1" x14ac:dyDescent="0.3">
      <c r="A3784" t="s">
        <v>7731</v>
      </c>
      <c r="B3784" t="s">
        <v>7732</v>
      </c>
      <c r="C3784" t="str">
        <f>IFERROR(VLOOKUP(Table1[[#This Row],[Ticker]],[1]!Table1[[Symbol]:[Industry]],2,FALSE),"-")</f>
        <v>-</v>
      </c>
      <c r="E3784">
        <v>25.801200000000001</v>
      </c>
      <c r="F3784">
        <v>23.89</v>
      </c>
      <c r="G3784">
        <v>959.35167238399299</v>
      </c>
      <c r="H3784">
        <v>48.836091402453697</v>
      </c>
      <c r="I3784">
        <v>449.236691084489</v>
      </c>
      <c r="J3784">
        <v>8.1427508369785002</v>
      </c>
      <c r="K3784">
        <v>16.2816756285732</v>
      </c>
      <c r="L3784">
        <v>8.8422992567295697</v>
      </c>
      <c r="M3784">
        <v>100</v>
      </c>
      <c r="N3784">
        <v>1.19151756129887</v>
      </c>
      <c r="O3784">
        <v>0</v>
      </c>
      <c r="P3784">
        <v>985.90909090909099</v>
      </c>
    </row>
    <row r="3785" spans="1:17" hidden="1" x14ac:dyDescent="0.3">
      <c r="A3785" t="s">
        <v>7733</v>
      </c>
      <c r="B3785" t="s">
        <v>7734</v>
      </c>
      <c r="C3785" t="str">
        <f>IFERROR(VLOOKUP(Table1[[#This Row],[Ticker]],[1]!Table1[[Symbol]:[Industry]],2,FALSE),"-")</f>
        <v>-</v>
      </c>
      <c r="D3785" t="s">
        <v>21</v>
      </c>
      <c r="E3785">
        <v>25.7443797</v>
      </c>
      <c r="F3785">
        <v>2.33</v>
      </c>
      <c r="G3785">
        <v>144.372814033042</v>
      </c>
      <c r="H3785">
        <v>-34.427875601670699</v>
      </c>
      <c r="I3785">
        <v>64.939883491737504</v>
      </c>
      <c r="J3785">
        <v>18.4841902867451</v>
      </c>
      <c r="K3785">
        <v>2.4610408307438201</v>
      </c>
      <c r="L3785">
        <v>1.96673085351759</v>
      </c>
      <c r="M3785">
        <v>53.567727524832101</v>
      </c>
      <c r="N3785">
        <v>0.44367286413353602</v>
      </c>
      <c r="O3785">
        <v>57.510729613733801</v>
      </c>
      <c r="P3785">
        <v>202.59740259740201</v>
      </c>
      <c r="Q3785">
        <v>8.9089178070358002E-2</v>
      </c>
    </row>
    <row r="3786" spans="1:17" hidden="1" x14ac:dyDescent="0.3">
      <c r="A3786" t="s">
        <v>7735</v>
      </c>
      <c r="B3786" t="s">
        <v>7736</v>
      </c>
      <c r="C3786" t="str">
        <f>IFERROR(VLOOKUP(Table1[[#This Row],[Ticker]],[1]!Table1[[Symbol]:[Industry]],2,FALSE),"-")</f>
        <v>-</v>
      </c>
      <c r="E3786">
        <v>25.714363797000001</v>
      </c>
      <c r="F3786">
        <v>12.51</v>
      </c>
      <c r="G3786">
        <v>12.4425814749026</v>
      </c>
      <c r="H3786">
        <v>36.980156396599597</v>
      </c>
      <c r="I3786">
        <v>95.508492514293906</v>
      </c>
      <c r="J3786">
        <v>13.039389645590999</v>
      </c>
      <c r="K3786">
        <v>9.7011220744483708</v>
      </c>
      <c r="L3786">
        <v>8.3775217855054596</v>
      </c>
      <c r="M3786">
        <v>78.392457625134298</v>
      </c>
      <c r="N3786">
        <v>1.6516882376969799</v>
      </c>
      <c r="O3786">
        <v>4.8760991207034303</v>
      </c>
      <c r="P3786">
        <v>111.317567567567</v>
      </c>
      <c r="Q3786">
        <v>0.115597179789468</v>
      </c>
    </row>
    <row r="3787" spans="1:17" hidden="1" x14ac:dyDescent="0.3">
      <c r="A3787" t="s">
        <v>7737</v>
      </c>
      <c r="B3787" t="s">
        <v>7738</v>
      </c>
      <c r="C3787" t="str">
        <f>IFERROR(VLOOKUP(Table1[[#This Row],[Ticker]],[1]!Table1[[Symbol]:[Industry]],2,FALSE),"-")</f>
        <v>-</v>
      </c>
      <c r="D3787" t="s">
        <v>119</v>
      </c>
      <c r="E3787">
        <v>25.62</v>
      </c>
      <c r="F3787">
        <v>7.32</v>
      </c>
      <c r="G3787">
        <v>-24.890751858430701</v>
      </c>
      <c r="H3787">
        <v>-9.0925477532538999</v>
      </c>
      <c r="I3787">
        <v>-24.433315037998199</v>
      </c>
      <c r="J3787">
        <v>-3.9129500692513601</v>
      </c>
      <c r="K3787">
        <v>7.9464846448512301</v>
      </c>
      <c r="L3787">
        <v>8.81603390217537</v>
      </c>
      <c r="M3787">
        <v>46.959522438932602</v>
      </c>
      <c r="N3787">
        <v>0.61731643242693801</v>
      </c>
      <c r="O3787">
        <v>69.945355191256795</v>
      </c>
      <c r="P3787">
        <v>12.615384615384601</v>
      </c>
      <c r="Q3787">
        <v>1.196327155104E-3</v>
      </c>
    </row>
    <row r="3788" spans="1:17" hidden="1" x14ac:dyDescent="0.3">
      <c r="A3788" t="s">
        <v>7739</v>
      </c>
      <c r="B3788" t="s">
        <v>7740</v>
      </c>
      <c r="C3788" t="str">
        <f>IFERROR(VLOOKUP(Table1[[#This Row],[Ticker]],[1]!Table1[[Symbol]:[Industry]],2,FALSE),"-")</f>
        <v>-</v>
      </c>
      <c r="D3788" t="s">
        <v>662</v>
      </c>
      <c r="E3788">
        <v>25.61452238</v>
      </c>
      <c r="F3788">
        <v>38.81</v>
      </c>
      <c r="G3788">
        <v>-10.3598137346782</v>
      </c>
      <c r="H3788">
        <v>-23.399676612577899</v>
      </c>
      <c r="I3788">
        <v>-6.4780329571386597</v>
      </c>
      <c r="J3788">
        <v>-11.871785571479499</v>
      </c>
      <c r="K3788">
        <v>49.771200924298199</v>
      </c>
      <c r="L3788">
        <v>45.464449280982301</v>
      </c>
      <c r="M3788">
        <v>3.1427482881071001E-2</v>
      </c>
      <c r="N3788">
        <v>3.5105263157894702</v>
      </c>
      <c r="O3788">
        <v>91.574336511208401</v>
      </c>
      <c r="P3788">
        <v>75.610859728506696</v>
      </c>
    </row>
    <row r="3789" spans="1:17" hidden="1" x14ac:dyDescent="0.3">
      <c r="A3789" t="s">
        <v>7741</v>
      </c>
      <c r="B3789" t="s">
        <v>7742</v>
      </c>
      <c r="C3789" t="str">
        <f>IFERROR(VLOOKUP(Table1[[#This Row],[Ticker]],[1]!Table1[[Symbol]:[Industry]],2,FALSE),"-")</f>
        <v>-</v>
      </c>
      <c r="D3789" t="s">
        <v>218</v>
      </c>
      <c r="E3789">
        <v>25.611999999999998</v>
      </c>
      <c r="F3789">
        <v>64.03</v>
      </c>
      <c r="G3789">
        <v>78.076649867360203</v>
      </c>
      <c r="H3789">
        <v>3.0437197780541498</v>
      </c>
      <c r="I3789">
        <v>93.994337809349702</v>
      </c>
      <c r="J3789">
        <v>-11.745838297578601</v>
      </c>
      <c r="K3789">
        <v>60.942584742215303</v>
      </c>
      <c r="L3789">
        <v>46.563327528305301</v>
      </c>
      <c r="M3789">
        <v>42.812658818602799</v>
      </c>
      <c r="N3789">
        <v>0.62328141564054396</v>
      </c>
      <c r="O3789">
        <v>34.4682180228018</v>
      </c>
      <c r="P3789">
        <v>146.26923076923001</v>
      </c>
      <c r="Q3789">
        <v>8.9619444868250006E-2</v>
      </c>
    </row>
    <row r="3790" spans="1:17" hidden="1" x14ac:dyDescent="0.3">
      <c r="A3790" t="s">
        <v>7743</v>
      </c>
      <c r="B3790" t="s">
        <v>7744</v>
      </c>
      <c r="C3790" t="str">
        <f>IFERROR(VLOOKUP(Table1[[#This Row],[Ticker]],[1]!Table1[[Symbol]:[Industry]],2,FALSE),"-")</f>
        <v>-</v>
      </c>
      <c r="D3790" t="s">
        <v>324</v>
      </c>
      <c r="E3790">
        <v>25.572129700000001</v>
      </c>
      <c r="F3790">
        <v>44.5</v>
      </c>
      <c r="G3790">
        <v>-2.9463074139862702</v>
      </c>
      <c r="H3790">
        <v>-14.823094417942199</v>
      </c>
      <c r="I3790">
        <v>13.2943899689243</v>
      </c>
      <c r="J3790">
        <v>-2.1679836262983398</v>
      </c>
      <c r="K3790">
        <v>45.138562272110804</v>
      </c>
      <c r="L3790">
        <v>42.482861892972899</v>
      </c>
      <c r="M3790">
        <v>15.457896356554899</v>
      </c>
      <c r="N3790">
        <v>0.14285714285714199</v>
      </c>
      <c r="O3790">
        <v>21.325842696629199</v>
      </c>
      <c r="P3790">
        <v>61.231884057971001</v>
      </c>
    </row>
    <row r="3791" spans="1:17" hidden="1" x14ac:dyDescent="0.3">
      <c r="A3791" t="s">
        <v>7745</v>
      </c>
      <c r="B3791" t="s">
        <v>7746</v>
      </c>
      <c r="C3791" t="str">
        <f>IFERROR(VLOOKUP(Table1[[#This Row],[Ticker]],[1]!Table1[[Symbol]:[Industry]],2,FALSE),"-")</f>
        <v>-</v>
      </c>
      <c r="E3791">
        <v>25.482791375999899</v>
      </c>
      <c r="F3791">
        <v>42.84</v>
      </c>
      <c r="G3791">
        <v>205.02152884332301</v>
      </c>
      <c r="H3791">
        <v>-23.334829332862199</v>
      </c>
      <c r="I3791">
        <v>37.476051497959901</v>
      </c>
      <c r="J3791">
        <v>-10.0020850087868</v>
      </c>
      <c r="K3791">
        <v>50.851687883102798</v>
      </c>
      <c r="L3791">
        <v>43.676621527564201</v>
      </c>
      <c r="M3791">
        <v>24.180721032358299</v>
      </c>
      <c r="N3791">
        <v>0.20417999749066801</v>
      </c>
      <c r="O3791">
        <v>108.42670401493901</v>
      </c>
      <c r="P3791">
        <v>254.049586776859</v>
      </c>
      <c r="Q3791">
        <v>0.14850393727648001</v>
      </c>
    </row>
    <row r="3792" spans="1:17" hidden="1" x14ac:dyDescent="0.3">
      <c r="A3792" t="s">
        <v>7747</v>
      </c>
      <c r="B3792" t="s">
        <v>7748</v>
      </c>
      <c r="C3792" t="str">
        <f>IFERROR(VLOOKUP(Table1[[#This Row],[Ticker]],[1]!Table1[[Symbol]:[Industry]],2,FALSE),"-")</f>
        <v>-</v>
      </c>
      <c r="E3792">
        <v>25.475472400000001</v>
      </c>
      <c r="F3792">
        <v>5.05</v>
      </c>
      <c r="G3792">
        <v>-54.207848324524299</v>
      </c>
      <c r="H3792">
        <v>22.4828685955056</v>
      </c>
      <c r="I3792">
        <v>9.7044076286831995</v>
      </c>
      <c r="J3792">
        <v>-6.50760626780776</v>
      </c>
      <c r="K3792">
        <v>4.2938292492308801</v>
      </c>
      <c r="L3792">
        <v>4.4295842906716301</v>
      </c>
      <c r="M3792">
        <v>63.368970979119403</v>
      </c>
      <c r="N3792">
        <v>4.2248642718350196</v>
      </c>
      <c r="O3792">
        <v>56.633663366336599</v>
      </c>
      <c r="P3792">
        <v>62.379421221864902</v>
      </c>
      <c r="Q3792">
        <v>7.3289788437848002E-2</v>
      </c>
    </row>
    <row r="3793" spans="1:17" hidden="1" x14ac:dyDescent="0.3">
      <c r="A3793" t="s">
        <v>7749</v>
      </c>
      <c r="B3793" t="s">
        <v>7750</v>
      </c>
      <c r="C3793" t="str">
        <f>IFERROR(VLOOKUP(Table1[[#This Row],[Ticker]],[1]!Table1[[Symbol]:[Industry]],2,FALSE),"-")</f>
        <v>-</v>
      </c>
      <c r="D3793" t="s">
        <v>1152</v>
      </c>
      <c r="E3793">
        <v>25.33888</v>
      </c>
      <c r="F3793">
        <v>62.72</v>
      </c>
      <c r="G3793">
        <v>1.4164643559473</v>
      </c>
      <c r="H3793">
        <v>0.14723621101010301</v>
      </c>
      <c r="I3793">
        <v>-5.71475309974117</v>
      </c>
      <c r="J3793">
        <v>-3.60459500070592</v>
      </c>
      <c r="K3793">
        <v>63.448928097467203</v>
      </c>
      <c r="L3793">
        <v>59.238611380687303</v>
      </c>
      <c r="M3793">
        <v>41.4521795810751</v>
      </c>
      <c r="N3793">
        <v>1.45188862359791</v>
      </c>
      <c r="O3793">
        <v>20.6792091836734</v>
      </c>
      <c r="P3793">
        <v>34.419202743249002</v>
      </c>
      <c r="Q3793">
        <v>5.7197388267557998E-2</v>
      </c>
    </row>
    <row r="3794" spans="1:17" hidden="1" x14ac:dyDescent="0.3">
      <c r="A3794" t="s">
        <v>7751</v>
      </c>
      <c r="B3794" t="s">
        <v>7752</v>
      </c>
      <c r="C3794" t="str">
        <f>IFERROR(VLOOKUP(Table1[[#This Row],[Ticker]],[1]!Table1[[Symbol]:[Industry]],2,FALSE),"-")</f>
        <v>-</v>
      </c>
      <c r="E3794">
        <v>25.295999999999999</v>
      </c>
      <c r="F3794">
        <v>62</v>
      </c>
      <c r="G3794">
        <v>-49.057418525097297</v>
      </c>
      <c r="H3794">
        <v>-8.76512980867221</v>
      </c>
      <c r="I3794">
        <v>-22.936440186066999</v>
      </c>
      <c r="J3794">
        <v>1.33785944548796</v>
      </c>
      <c r="K3794">
        <v>62.566051327283198</v>
      </c>
      <c r="L3794">
        <v>71.324724832455999</v>
      </c>
      <c r="M3794">
        <v>61.340142364899798</v>
      </c>
      <c r="N3794">
        <v>0.41123595505617899</v>
      </c>
      <c r="O3794">
        <v>56.387096774193502</v>
      </c>
      <c r="P3794">
        <v>22.167487684729</v>
      </c>
    </row>
    <row r="3795" spans="1:17" hidden="1" x14ac:dyDescent="0.3">
      <c r="A3795" t="s">
        <v>7753</v>
      </c>
      <c r="B3795" t="s">
        <v>7754</v>
      </c>
      <c r="C3795" t="str">
        <f>IFERROR(VLOOKUP(Table1[[#This Row],[Ticker]],[1]!Table1[[Symbol]:[Industry]],2,FALSE),"-")</f>
        <v>-</v>
      </c>
      <c r="D3795" t="s">
        <v>67</v>
      </c>
      <c r="E3795">
        <v>25.267852049999998</v>
      </c>
      <c r="F3795">
        <v>50.54</v>
      </c>
      <c r="G3795">
        <v>87.595123847783896</v>
      </c>
      <c r="H3795">
        <v>36.558699879585497</v>
      </c>
      <c r="I3795">
        <v>19.341657156669001</v>
      </c>
      <c r="J3795">
        <v>-15.525207929930801</v>
      </c>
      <c r="K3795">
        <v>47.593634927324899</v>
      </c>
      <c r="L3795">
        <v>41.595226224259598</v>
      </c>
      <c r="M3795">
        <v>41.796896839143301</v>
      </c>
      <c r="N3795">
        <v>3.2648332655551</v>
      </c>
      <c r="O3795">
        <v>34.546893549663601</v>
      </c>
      <c r="P3795">
        <v>119.739130434782</v>
      </c>
      <c r="Q3795">
        <v>0.10420250747953699</v>
      </c>
    </row>
    <row r="3796" spans="1:17" hidden="1" x14ac:dyDescent="0.3">
      <c r="A3796" t="s">
        <v>7755</v>
      </c>
      <c r="B3796" t="s">
        <v>7756</v>
      </c>
      <c r="C3796" t="str">
        <f>IFERROR(VLOOKUP(Table1[[#This Row],[Ticker]],[1]!Table1[[Symbol]:[Industry]],2,FALSE),"-")</f>
        <v>-</v>
      </c>
      <c r="D3796" t="s">
        <v>46</v>
      </c>
      <c r="E3796">
        <v>25.25985</v>
      </c>
      <c r="F3796">
        <v>34.65</v>
      </c>
      <c r="G3796">
        <v>-75.899523788255294</v>
      </c>
      <c r="H3796">
        <v>-7.5726054037039399</v>
      </c>
      <c r="I3796">
        <v>-59.590191696232402</v>
      </c>
      <c r="J3796">
        <v>2.1994862532197099</v>
      </c>
      <c r="K3796">
        <v>37.101341931392199</v>
      </c>
      <c r="M3796">
        <v>46.045138932690499</v>
      </c>
      <c r="N3796">
        <v>0.91271820448877705</v>
      </c>
      <c r="O3796">
        <v>116.161616161616</v>
      </c>
      <c r="P3796">
        <v>5.8015267175572403</v>
      </c>
    </row>
    <row r="3797" spans="1:17" hidden="1" x14ac:dyDescent="0.3">
      <c r="A3797" t="s">
        <v>7757</v>
      </c>
      <c r="B3797" t="s">
        <v>7758</v>
      </c>
      <c r="C3797" t="str">
        <f>IFERROR(VLOOKUP(Table1[[#This Row],[Ticker]],[1]!Table1[[Symbol]:[Industry]],2,FALSE),"-")</f>
        <v>-</v>
      </c>
      <c r="D3797" t="s">
        <v>391</v>
      </c>
      <c r="E3797">
        <v>25.242766199999998</v>
      </c>
      <c r="F3797">
        <v>35.020000000000003</v>
      </c>
      <c r="G3797">
        <v>27.783700910777402</v>
      </c>
      <c r="H3797">
        <v>-8.9131005216782899</v>
      </c>
      <c r="I3797">
        <v>-6.2385824235704899</v>
      </c>
      <c r="J3797">
        <v>-6.3933357389743897</v>
      </c>
      <c r="K3797">
        <v>35.609262909557998</v>
      </c>
      <c r="L3797">
        <v>34.400173980112299</v>
      </c>
      <c r="M3797">
        <v>53.2268279494495</v>
      </c>
      <c r="N3797">
        <v>1.2646203239529401</v>
      </c>
      <c r="O3797">
        <v>37.007424328954798</v>
      </c>
      <c r="P3797">
        <v>94.5555555555555</v>
      </c>
      <c r="Q3797">
        <v>7.9408871002468004E-2</v>
      </c>
    </row>
    <row r="3798" spans="1:17" hidden="1" x14ac:dyDescent="0.3">
      <c r="A3798" t="s">
        <v>7759</v>
      </c>
      <c r="B3798" t="s">
        <v>7760</v>
      </c>
      <c r="C3798" t="str">
        <f>IFERROR(VLOOKUP(Table1[[#This Row],[Ticker]],[1]!Table1[[Symbol]:[Industry]],2,FALSE),"-")</f>
        <v>-</v>
      </c>
      <c r="D3798" t="s">
        <v>477</v>
      </c>
      <c r="E3798">
        <v>25.2</v>
      </c>
      <c r="F3798">
        <v>36</v>
      </c>
      <c r="G3798">
        <v>-54.772772463282799</v>
      </c>
      <c r="H3798">
        <v>-4.4575129101246898</v>
      </c>
      <c r="I3798">
        <v>-44.350228113469797</v>
      </c>
      <c r="J3798">
        <v>-4.8977133560280599</v>
      </c>
      <c r="K3798">
        <v>37.328926907964899</v>
      </c>
      <c r="L3798">
        <v>47.143983304557899</v>
      </c>
      <c r="M3798">
        <v>49.001973389192202</v>
      </c>
      <c r="N3798">
        <v>1.2636925921294699</v>
      </c>
      <c r="O3798">
        <v>250.138888888888</v>
      </c>
      <c r="P3798">
        <v>6.47737355811888</v>
      </c>
      <c r="Q3798">
        <v>-2.0284442498809001E-2</v>
      </c>
    </row>
    <row r="3799" spans="1:17" hidden="1" x14ac:dyDescent="0.3">
      <c r="A3799" t="s">
        <v>7761</v>
      </c>
      <c r="B3799" t="s">
        <v>7762</v>
      </c>
      <c r="C3799" t="str">
        <f>IFERROR(VLOOKUP(Table1[[#This Row],[Ticker]],[1]!Table1[[Symbol]:[Industry]],2,FALSE),"-")</f>
        <v>-</v>
      </c>
      <c r="D3799" t="s">
        <v>613</v>
      </c>
      <c r="E3799">
        <v>25.170598399999999</v>
      </c>
      <c r="F3799">
        <v>49.76</v>
      </c>
      <c r="G3799">
        <v>199.73766344211501</v>
      </c>
      <c r="H3799">
        <v>75.398964225168996</v>
      </c>
      <c r="I3799">
        <v>49.700483158696599</v>
      </c>
      <c r="J3799">
        <v>-3.0013169596316698</v>
      </c>
      <c r="K3799">
        <v>36.825519153723903</v>
      </c>
      <c r="L3799">
        <v>28.6594453079902</v>
      </c>
      <c r="M3799">
        <v>72.8276074182358</v>
      </c>
      <c r="N3799">
        <v>2.2299942616069601</v>
      </c>
      <c r="O3799">
        <v>5.3456591639871398</v>
      </c>
      <c r="P3799">
        <v>311.23966942148701</v>
      </c>
      <c r="Q3799">
        <v>9.5054362967321004E-2</v>
      </c>
    </row>
    <row r="3800" spans="1:17" hidden="1" x14ac:dyDescent="0.3">
      <c r="A3800" t="s">
        <v>7763</v>
      </c>
      <c r="B3800" t="s">
        <v>7764</v>
      </c>
      <c r="C3800" t="str">
        <f>IFERROR(VLOOKUP(Table1[[#This Row],[Ticker]],[1]!Table1[[Symbol]:[Industry]],2,FALSE),"-")</f>
        <v>-</v>
      </c>
      <c r="D3800" t="s">
        <v>140</v>
      </c>
      <c r="E3800">
        <v>25.083155999999999</v>
      </c>
      <c r="F3800">
        <v>96.6</v>
      </c>
      <c r="G3800">
        <v>-51.499143466822296</v>
      </c>
      <c r="H3800">
        <v>-20.167223972597998</v>
      </c>
      <c r="I3800">
        <v>-38.373086433074498</v>
      </c>
      <c r="J3800">
        <v>-7.1360111717976098</v>
      </c>
      <c r="K3800">
        <v>110.604699062528</v>
      </c>
      <c r="L3800">
        <v>120.918544325195</v>
      </c>
      <c r="M3800">
        <v>9.1795833229903803</v>
      </c>
      <c r="N3800">
        <v>4.1870967741935399</v>
      </c>
      <c r="O3800">
        <v>39.130434782608702</v>
      </c>
      <c r="P3800">
        <v>0</v>
      </c>
    </row>
    <row r="3801" spans="1:17" hidden="1" x14ac:dyDescent="0.3">
      <c r="A3801" t="s">
        <v>7765</v>
      </c>
      <c r="B3801" t="s">
        <v>7766</v>
      </c>
      <c r="C3801" t="str">
        <f>IFERROR(VLOOKUP(Table1[[#This Row],[Ticker]],[1]!Table1[[Symbol]:[Industry]],2,FALSE),"-")</f>
        <v>-</v>
      </c>
      <c r="E3801">
        <v>25.05</v>
      </c>
      <c r="F3801">
        <v>41.75</v>
      </c>
      <c r="G3801">
        <v>-25.6876432170519</v>
      </c>
      <c r="H3801">
        <v>-8.4381847709041402</v>
      </c>
      <c r="I3801">
        <v>-23.934255546161101</v>
      </c>
      <c r="J3801">
        <v>1.1653497070349801</v>
      </c>
      <c r="K3801">
        <v>43.302406750087002</v>
      </c>
      <c r="L3801">
        <v>44.496901039229698</v>
      </c>
      <c r="M3801">
        <v>42.211652728125799</v>
      </c>
      <c r="N3801">
        <v>0.60927386512428705</v>
      </c>
      <c r="O3801">
        <v>54.227544910179603</v>
      </c>
      <c r="P3801">
        <v>24.0344622697564</v>
      </c>
      <c r="Q3801">
        <v>6.4600234607849999E-2</v>
      </c>
    </row>
    <row r="3802" spans="1:17" hidden="1" x14ac:dyDescent="0.3">
      <c r="A3802" t="s">
        <v>7767</v>
      </c>
      <c r="B3802" t="s">
        <v>7768</v>
      </c>
      <c r="C3802" t="str">
        <f>IFERROR(VLOOKUP(Table1[[#This Row],[Ticker]],[1]!Table1[[Symbol]:[Industry]],2,FALSE),"-")</f>
        <v>-</v>
      </c>
      <c r="E3802">
        <v>25.026416099999999</v>
      </c>
      <c r="F3802">
        <v>23.19</v>
      </c>
      <c r="G3802">
        <v>34.708228206474203</v>
      </c>
      <c r="H3802">
        <v>0.70865609239132998</v>
      </c>
      <c r="I3802">
        <v>-0.80967208668470103</v>
      </c>
      <c r="J3802">
        <v>-13.6189640184552</v>
      </c>
      <c r="K3802">
        <v>22.8491422407341</v>
      </c>
      <c r="L3802">
        <v>21.538187458991899</v>
      </c>
      <c r="M3802">
        <v>52.779458539267402</v>
      </c>
      <c r="N3802">
        <v>1.3074476987447701</v>
      </c>
      <c r="O3802">
        <v>33.592065545493703</v>
      </c>
      <c r="P3802">
        <v>70.514705882352899</v>
      </c>
      <c r="Q3802">
        <v>6.9011093218180001E-3</v>
      </c>
    </row>
    <row r="3803" spans="1:17" hidden="1" x14ac:dyDescent="0.3">
      <c r="A3803" t="s">
        <v>7769</v>
      </c>
      <c r="B3803" t="s">
        <v>7770</v>
      </c>
      <c r="C3803" t="str">
        <f>IFERROR(VLOOKUP(Table1[[#This Row],[Ticker]],[1]!Table1[[Symbol]:[Industry]],2,FALSE),"-")</f>
        <v>-</v>
      </c>
      <c r="E3803">
        <v>25.023199999999999</v>
      </c>
      <c r="F3803">
        <v>20.18</v>
      </c>
      <c r="G3803">
        <v>-2.7537375435023002</v>
      </c>
      <c r="H3803">
        <v>-19.3242629114085</v>
      </c>
      <c r="I3803">
        <v>-15.1939178037763</v>
      </c>
      <c r="J3803">
        <v>-6.4742037219921098</v>
      </c>
      <c r="K3803">
        <v>21.441759783515099</v>
      </c>
      <c r="L3803">
        <v>21.307332963961901</v>
      </c>
      <c r="M3803">
        <v>39.157721568233796</v>
      </c>
      <c r="N3803">
        <v>1.1341230252797101</v>
      </c>
      <c r="O3803">
        <v>59.861248761149596</v>
      </c>
      <c r="P3803">
        <v>66.639141205615203</v>
      </c>
      <c r="Q3803">
        <v>0.110606576050509</v>
      </c>
    </row>
    <row r="3804" spans="1:17" hidden="1" x14ac:dyDescent="0.3">
      <c r="A3804" t="s">
        <v>7771</v>
      </c>
      <c r="B3804" t="s">
        <v>5918</v>
      </c>
      <c r="C3804" t="str">
        <f>IFERROR(VLOOKUP(Table1[[#This Row],[Ticker]],[1]!Table1[[Symbol]:[Industry]],2,FALSE),"-")</f>
        <v>-</v>
      </c>
      <c r="D3804" t="s">
        <v>140</v>
      </c>
      <c r="E3804">
        <v>25.017299999999999</v>
      </c>
      <c r="F3804">
        <v>79.42</v>
      </c>
      <c r="G3804">
        <v>369.50754087527702</v>
      </c>
      <c r="H3804">
        <v>6.9067247573198296</v>
      </c>
      <c r="I3804">
        <v>322.79444355601998</v>
      </c>
      <c r="J3804">
        <v>16.931370806074501</v>
      </c>
      <c r="K3804">
        <v>60.388806293476001</v>
      </c>
      <c r="L3804">
        <v>37.594045564012397</v>
      </c>
      <c r="M3804">
        <v>78.288894107719301</v>
      </c>
      <c r="N3804">
        <v>1.1440882504730701</v>
      </c>
      <c r="O3804">
        <v>0</v>
      </c>
      <c r="P3804">
        <v>422.15647600262901</v>
      </c>
      <c r="Q3804">
        <v>0.10481975316905801</v>
      </c>
    </row>
    <row r="3805" spans="1:17" hidden="1" x14ac:dyDescent="0.3">
      <c r="A3805" t="s">
        <v>7772</v>
      </c>
      <c r="B3805" t="s">
        <v>7773</v>
      </c>
      <c r="C3805" t="str">
        <f>IFERROR(VLOOKUP(Table1[[#This Row],[Ticker]],[1]!Table1[[Symbol]:[Industry]],2,FALSE),"-")</f>
        <v>-</v>
      </c>
      <c r="D3805" t="s">
        <v>46</v>
      </c>
      <c r="E3805">
        <v>24.960004949999998</v>
      </c>
      <c r="F3805">
        <v>720.75</v>
      </c>
      <c r="G3805">
        <v>13.394037785582199</v>
      </c>
      <c r="H3805">
        <v>-8.1753537567055101</v>
      </c>
      <c r="I3805">
        <v>-25.949840819039402</v>
      </c>
      <c r="J3805">
        <v>-2.8313217147434102</v>
      </c>
      <c r="K3805">
        <v>729.18608064636896</v>
      </c>
      <c r="L3805">
        <v>717.52534743599995</v>
      </c>
      <c r="M3805">
        <v>55.693525356232897</v>
      </c>
      <c r="N3805">
        <v>0.92429599999999901</v>
      </c>
      <c r="O3805">
        <v>47.762747138397501</v>
      </c>
      <c r="P3805">
        <v>56.684782608695599</v>
      </c>
      <c r="Q3805">
        <v>9.4124906525848998E-2</v>
      </c>
    </row>
    <row r="3806" spans="1:17" hidden="1" x14ac:dyDescent="0.3">
      <c r="A3806" t="s">
        <v>7774</v>
      </c>
      <c r="B3806" t="s">
        <v>7775</v>
      </c>
      <c r="C3806" t="str">
        <f>IFERROR(VLOOKUP(Table1[[#This Row],[Ticker]],[1]!Table1[[Symbol]:[Industry]],2,FALSE),"-")</f>
        <v>-</v>
      </c>
      <c r="D3806" t="s">
        <v>126</v>
      </c>
      <c r="E3806">
        <v>24.943200000000001</v>
      </c>
      <c r="F3806">
        <v>22.8</v>
      </c>
      <c r="G3806">
        <v>-12.1570171201801</v>
      </c>
      <c r="H3806">
        <v>-15.585123018687399</v>
      </c>
      <c r="I3806">
        <v>-1.67665786164593</v>
      </c>
      <c r="J3806">
        <v>-11.601945890449199</v>
      </c>
      <c r="K3806">
        <v>24.3937156875737</v>
      </c>
      <c r="L3806">
        <v>20.538944308367999</v>
      </c>
      <c r="M3806">
        <v>18.3025398247675</v>
      </c>
      <c r="N3806">
        <v>0.176097429422508</v>
      </c>
      <c r="O3806">
        <v>29.824561403508699</v>
      </c>
      <c r="P3806">
        <v>63.793103448275801</v>
      </c>
      <c r="Q3806">
        <v>7.1617210037671006E-2</v>
      </c>
    </row>
    <row r="3807" spans="1:17" hidden="1" x14ac:dyDescent="0.3">
      <c r="A3807" t="s">
        <v>7776</v>
      </c>
      <c r="B3807" t="s">
        <v>7777</v>
      </c>
      <c r="C3807" t="str">
        <f>IFERROR(VLOOKUP(Table1[[#This Row],[Ticker]],[1]!Table1[[Symbol]:[Industry]],2,FALSE),"-")</f>
        <v>-</v>
      </c>
      <c r="D3807" t="s">
        <v>140</v>
      </c>
      <c r="E3807">
        <v>24.9343562</v>
      </c>
      <c r="F3807">
        <v>17.809999999999999</v>
      </c>
      <c r="G3807">
        <v>170.771462944017</v>
      </c>
      <c r="H3807">
        <v>-19.243867308339201</v>
      </c>
      <c r="I3807">
        <v>-11.30364198863</v>
      </c>
      <c r="J3807">
        <v>-16.951411121590201</v>
      </c>
      <c r="K3807">
        <v>21.106926990271901</v>
      </c>
      <c r="L3807">
        <v>20.373730256513898</v>
      </c>
      <c r="M3807">
        <v>16.6896557688525</v>
      </c>
      <c r="N3807">
        <v>0.98225068618481204</v>
      </c>
      <c r="O3807">
        <v>61.875350926445797</v>
      </c>
      <c r="P3807">
        <v>197.328881469115</v>
      </c>
    </row>
    <row r="3808" spans="1:17" hidden="1" x14ac:dyDescent="0.3">
      <c r="A3808" t="s">
        <v>7778</v>
      </c>
      <c r="B3808" t="s">
        <v>7779</v>
      </c>
      <c r="C3808" t="str">
        <f>IFERROR(VLOOKUP(Table1[[#This Row],[Ticker]],[1]!Table1[[Symbol]:[Industry]],2,FALSE),"-")</f>
        <v>-</v>
      </c>
      <c r="D3808" t="s">
        <v>705</v>
      </c>
      <c r="E3808">
        <v>24.859794348000001</v>
      </c>
      <c r="F3808">
        <v>755.31</v>
      </c>
      <c r="G3808">
        <v>39.459374159973798</v>
      </c>
      <c r="H3808">
        <v>-1.2342030641626101</v>
      </c>
      <c r="I3808">
        <v>25.301606686339699</v>
      </c>
      <c r="J3808">
        <v>-1.7313545619320501</v>
      </c>
      <c r="K3808">
        <v>713.22090675510503</v>
      </c>
      <c r="L3808">
        <v>612.93932122104604</v>
      </c>
      <c r="M3808">
        <v>42.579740679890797</v>
      </c>
      <c r="N3808">
        <v>0.90984063493400102</v>
      </c>
      <c r="O3808">
        <v>2.87034462670956</v>
      </c>
      <c r="P3808">
        <v>69.485021878155493</v>
      </c>
      <c r="Q3808">
        <v>-2.2826330923839998E-3</v>
      </c>
    </row>
    <row r="3809" spans="1:17" hidden="1" x14ac:dyDescent="0.3">
      <c r="A3809" t="s">
        <v>7780</v>
      </c>
      <c r="B3809" t="s">
        <v>7781</v>
      </c>
      <c r="C3809" t="str">
        <f>IFERROR(VLOOKUP(Table1[[#This Row],[Ticker]],[1]!Table1[[Symbol]:[Industry]],2,FALSE),"-")</f>
        <v>-</v>
      </c>
      <c r="E3809">
        <v>24.815224288</v>
      </c>
      <c r="F3809">
        <v>17.12</v>
      </c>
      <c r="G3809">
        <v>220.00128592834301</v>
      </c>
      <c r="H3809">
        <v>48.569425695447698</v>
      </c>
      <c r="I3809">
        <v>109.52084809837601</v>
      </c>
      <c r="J3809">
        <v>8.0749579364068307</v>
      </c>
      <c r="K3809">
        <v>12.351420912452401</v>
      </c>
      <c r="L3809">
        <v>8.2292114879255003</v>
      </c>
      <c r="M3809">
        <v>99.246263508290696</v>
      </c>
      <c r="N3809">
        <v>0.82742740075118404</v>
      </c>
      <c r="O3809">
        <v>0</v>
      </c>
      <c r="P3809">
        <v>282.99776286353398</v>
      </c>
      <c r="Q3809">
        <v>0.14346347492863801</v>
      </c>
    </row>
    <row r="3810" spans="1:17" hidden="1" x14ac:dyDescent="0.3">
      <c r="A3810" t="s">
        <v>7782</v>
      </c>
      <c r="B3810" t="s">
        <v>7783</v>
      </c>
      <c r="C3810" t="str">
        <f>IFERROR(VLOOKUP(Table1[[#This Row],[Ticker]],[1]!Table1[[Symbol]:[Industry]],2,FALSE),"-")</f>
        <v>-</v>
      </c>
      <c r="D3810" t="s">
        <v>613</v>
      </c>
      <c r="E3810">
        <v>24.768041004000001</v>
      </c>
      <c r="F3810">
        <v>28.98</v>
      </c>
      <c r="G3810">
        <v>5.7713485981902997</v>
      </c>
      <c r="H3810">
        <v>-19.8479884785887</v>
      </c>
      <c r="I3810">
        <v>-6.7480864330744996</v>
      </c>
      <c r="J3810">
        <v>-14.315760708327099</v>
      </c>
      <c r="K3810">
        <v>31.396854377755002</v>
      </c>
      <c r="L3810">
        <v>29.7833283756984</v>
      </c>
      <c r="M3810">
        <v>42.0211912255171</v>
      </c>
      <c r="N3810">
        <v>0.35784950874563898</v>
      </c>
      <c r="O3810">
        <v>43.374741200828097</v>
      </c>
      <c r="P3810">
        <v>101.951219512195</v>
      </c>
      <c r="Q3810">
        <v>0.10279186139875</v>
      </c>
    </row>
    <row r="3811" spans="1:17" hidden="1" x14ac:dyDescent="0.3">
      <c r="A3811" t="s">
        <v>7784</v>
      </c>
      <c r="B3811" t="s">
        <v>7785</v>
      </c>
      <c r="C3811" t="str">
        <f>IFERROR(VLOOKUP(Table1[[#This Row],[Ticker]],[1]!Table1[[Symbol]:[Industry]],2,FALSE),"-")</f>
        <v>-</v>
      </c>
      <c r="E3811">
        <v>24.730539019999998</v>
      </c>
      <c r="F3811">
        <v>16.7</v>
      </c>
      <c r="G3811">
        <v>-28.610204448851</v>
      </c>
      <c r="H3811">
        <v>-6.4343780260660504</v>
      </c>
      <c r="I3811">
        <v>-14.5460807024154</v>
      </c>
      <c r="J3811">
        <v>-3.7562189204159799</v>
      </c>
      <c r="K3811">
        <v>16.3519211359149</v>
      </c>
      <c r="L3811">
        <v>17.001711092191201</v>
      </c>
      <c r="M3811">
        <v>56.529349256351097</v>
      </c>
      <c r="N3811">
        <v>0.48832026544370899</v>
      </c>
      <c r="O3811">
        <v>29.880239520958099</v>
      </c>
      <c r="P3811">
        <v>28.4615384615384</v>
      </c>
      <c r="Q3811">
        <v>-6.2382987215757003E-2</v>
      </c>
    </row>
    <row r="3812" spans="1:17" hidden="1" x14ac:dyDescent="0.3">
      <c r="A3812" t="s">
        <v>7786</v>
      </c>
      <c r="B3812" t="s">
        <v>7787</v>
      </c>
      <c r="C3812" t="str">
        <f>IFERROR(VLOOKUP(Table1[[#This Row],[Ticker]],[1]!Table1[[Symbol]:[Industry]],2,FALSE),"-")</f>
        <v>-</v>
      </c>
      <c r="E3812">
        <v>24.663519000000001</v>
      </c>
      <c r="F3812">
        <v>23.13</v>
      </c>
      <c r="G3812">
        <v>-39.602531307052203</v>
      </c>
      <c r="H3812">
        <v>11.282984281850901</v>
      </c>
      <c r="I3812">
        <v>5.9830693458199598</v>
      </c>
      <c r="J3812">
        <v>-5.5440520023667101</v>
      </c>
      <c r="K3812">
        <v>22.160116578785001</v>
      </c>
      <c r="L3812">
        <v>21.882338861098201</v>
      </c>
      <c r="M3812">
        <v>55.281213899581303</v>
      </c>
      <c r="N3812">
        <v>1.88117463802092</v>
      </c>
      <c r="O3812">
        <v>30.998702983138699</v>
      </c>
      <c r="P3812">
        <v>47.324840764331199</v>
      </c>
      <c r="Q3812">
        <v>8.0170836810430995E-2</v>
      </c>
    </row>
    <row r="3813" spans="1:17" hidden="1" x14ac:dyDescent="0.3">
      <c r="A3813" t="s">
        <v>7788</v>
      </c>
      <c r="B3813" t="s">
        <v>7789</v>
      </c>
      <c r="C3813" t="str">
        <f>IFERROR(VLOOKUP(Table1[[#This Row],[Ticker]],[1]!Table1[[Symbol]:[Industry]],2,FALSE),"-")</f>
        <v>-</v>
      </c>
      <c r="D3813" t="s">
        <v>705</v>
      </c>
      <c r="E3813">
        <v>24.652576575000001</v>
      </c>
      <c r="F3813">
        <v>12.81</v>
      </c>
      <c r="G3813">
        <v>17.0524469457546</v>
      </c>
      <c r="H3813">
        <v>-3.7011791492325399</v>
      </c>
      <c r="I3813">
        <v>8.4729515650719396</v>
      </c>
      <c r="J3813">
        <v>-3.4971470352115501</v>
      </c>
      <c r="K3813">
        <v>12.4050967423317</v>
      </c>
      <c r="L3813">
        <v>11.3745923019555</v>
      </c>
      <c r="M3813">
        <v>43.246163025678499</v>
      </c>
      <c r="N3813">
        <v>2.53406604531627</v>
      </c>
      <c r="O3813">
        <v>1.63934426229508</v>
      </c>
      <c r="P3813">
        <v>54.897218863361502</v>
      </c>
    </row>
    <row r="3814" spans="1:17" hidden="1" x14ac:dyDescent="0.3">
      <c r="A3814" t="s">
        <v>7790</v>
      </c>
      <c r="B3814" t="s">
        <v>7791</v>
      </c>
      <c r="C3814" t="str">
        <f>IFERROR(VLOOKUP(Table1[[#This Row],[Ticker]],[1]!Table1[[Symbol]:[Industry]],2,FALSE),"-")</f>
        <v>-</v>
      </c>
      <c r="E3814">
        <v>24.59</v>
      </c>
      <c r="F3814">
        <v>49.18</v>
      </c>
      <c r="G3814">
        <v>54.651129743141297</v>
      </c>
      <c r="H3814">
        <v>-15.8131569869521</v>
      </c>
      <c r="I3814">
        <v>5.2250293217975097</v>
      </c>
      <c r="J3814">
        <v>-13.5701976484385</v>
      </c>
      <c r="K3814">
        <v>51.023920042650403</v>
      </c>
      <c r="L3814">
        <v>45.074247085124803</v>
      </c>
      <c r="M3814">
        <v>45.766623504290102</v>
      </c>
      <c r="N3814">
        <v>0.74071917387663899</v>
      </c>
      <c r="O3814">
        <v>28.914192761285001</v>
      </c>
      <c r="P3814">
        <v>107.949260042283</v>
      </c>
      <c r="Q3814">
        <v>9.3126533965969996E-2</v>
      </c>
    </row>
    <row r="3815" spans="1:17" hidden="1" x14ac:dyDescent="0.3">
      <c r="A3815" t="s">
        <v>7792</v>
      </c>
      <c r="B3815" t="s">
        <v>7793</v>
      </c>
      <c r="C3815" t="str">
        <f>IFERROR(VLOOKUP(Table1[[#This Row],[Ticker]],[1]!Table1[[Symbol]:[Industry]],2,FALSE),"-")</f>
        <v>-</v>
      </c>
      <c r="D3815" t="s">
        <v>375</v>
      </c>
      <c r="E3815">
        <v>24.5741175</v>
      </c>
      <c r="F3815">
        <v>72.33</v>
      </c>
      <c r="G3815">
        <v>223.370012534409</v>
      </c>
      <c r="H3815">
        <v>83.512512030533998</v>
      </c>
      <c r="I3815">
        <v>251.401913566925</v>
      </c>
      <c r="J3815">
        <v>18.239486662326399</v>
      </c>
      <c r="K3815">
        <v>44.546289101056601</v>
      </c>
      <c r="L3815">
        <v>31.071443562875601</v>
      </c>
      <c r="M3815">
        <v>96.401655756800196</v>
      </c>
      <c r="N3815">
        <v>2.1929280521938699</v>
      </c>
      <c r="O3815">
        <v>0</v>
      </c>
      <c r="P3815">
        <v>373.98427260812502</v>
      </c>
      <c r="Q3815">
        <v>0.13168659585664999</v>
      </c>
    </row>
    <row r="3816" spans="1:17" hidden="1" x14ac:dyDescent="0.3">
      <c r="A3816" t="s">
        <v>7794</v>
      </c>
      <c r="B3816" t="s">
        <v>7795</v>
      </c>
      <c r="C3816" t="str">
        <f>IFERROR(VLOOKUP(Table1[[#This Row],[Ticker]],[1]!Table1[[Symbol]:[Industry]],2,FALSE),"-")</f>
        <v>-</v>
      </c>
      <c r="E3816">
        <v>24.544182306</v>
      </c>
      <c r="F3816">
        <v>12.18</v>
      </c>
      <c r="G3816">
        <v>11.851672383993501</v>
      </c>
      <c r="H3816">
        <v>-18.080704254499398</v>
      </c>
      <c r="I3816">
        <v>18.914161711146001</v>
      </c>
      <c r="J3816">
        <v>-0.66923258549901099</v>
      </c>
      <c r="K3816">
        <v>11.677646424359599</v>
      </c>
      <c r="L3816">
        <v>10.0790735393047</v>
      </c>
      <c r="M3816">
        <v>44.130203433032001</v>
      </c>
      <c r="N3816">
        <v>0.61792571440748401</v>
      </c>
      <c r="O3816">
        <v>15.2709359605911</v>
      </c>
      <c r="P3816">
        <v>58.387516254876402</v>
      </c>
      <c r="Q3816">
        <v>4.0998455010327998E-2</v>
      </c>
    </row>
    <row r="3817" spans="1:17" hidden="1" x14ac:dyDescent="0.3">
      <c r="A3817" t="s">
        <v>7796</v>
      </c>
      <c r="B3817" t="s">
        <v>7797</v>
      </c>
      <c r="C3817" t="str">
        <f>IFERROR(VLOOKUP(Table1[[#This Row],[Ticker]],[1]!Table1[[Symbol]:[Industry]],2,FALSE),"-")</f>
        <v>-</v>
      </c>
      <c r="D3817" t="s">
        <v>140</v>
      </c>
      <c r="E3817">
        <v>24.521644999999999</v>
      </c>
      <c r="F3817">
        <v>75.5</v>
      </c>
      <c r="G3817">
        <v>27.524214127963798</v>
      </c>
      <c r="H3817">
        <v>17.544913513975501</v>
      </c>
      <c r="I3817">
        <v>15.167195958952</v>
      </c>
      <c r="J3817">
        <v>-4.1442682112785798</v>
      </c>
      <c r="K3817">
        <v>68.4855881290882</v>
      </c>
      <c r="L3817">
        <v>62.635795170015697</v>
      </c>
      <c r="M3817">
        <v>60.762861191044301</v>
      </c>
      <c r="N3817">
        <v>0.55946053857415301</v>
      </c>
      <c r="O3817">
        <v>46.940397350993301</v>
      </c>
      <c r="P3817">
        <v>82.8529910389924</v>
      </c>
      <c r="Q3817">
        <v>1.4609431752783E-2</v>
      </c>
    </row>
    <row r="3818" spans="1:17" hidden="1" x14ac:dyDescent="0.3">
      <c r="A3818" t="s">
        <v>7798</v>
      </c>
      <c r="B3818" t="s">
        <v>7799</v>
      </c>
      <c r="C3818" t="str">
        <f>IFERROR(VLOOKUP(Table1[[#This Row],[Ticker]],[1]!Table1[[Symbol]:[Industry]],2,FALSE),"-")</f>
        <v>-</v>
      </c>
      <c r="E3818">
        <v>24.509952719999902</v>
      </c>
      <c r="F3818">
        <v>2.27</v>
      </c>
      <c r="G3818">
        <v>-13.6220951420127</v>
      </c>
      <c r="H3818">
        <v>-16.487077660872799</v>
      </c>
      <c r="I3818">
        <v>-14.4674957157749</v>
      </c>
      <c r="J3818">
        <v>-3.46108707457419</v>
      </c>
      <c r="K3818">
        <v>2.4509478818600998</v>
      </c>
      <c r="L3818">
        <v>2.39625754542356</v>
      </c>
      <c r="M3818">
        <v>29.161275701193102</v>
      </c>
      <c r="N3818">
        <v>0.97946176242418304</v>
      </c>
      <c r="O3818">
        <v>36.123348017621097</v>
      </c>
      <c r="P3818">
        <v>17.616580310880799</v>
      </c>
      <c r="Q3818">
        <v>-1.1366402743237001E-2</v>
      </c>
    </row>
    <row r="3819" spans="1:17" hidden="1" x14ac:dyDescent="0.3">
      <c r="A3819" t="s">
        <v>7800</v>
      </c>
      <c r="B3819" t="s">
        <v>7801</v>
      </c>
      <c r="C3819" t="str">
        <f>IFERROR(VLOOKUP(Table1[[#This Row],[Ticker]],[1]!Table1[[Symbol]:[Industry]],2,FALSE),"-")</f>
        <v>-</v>
      </c>
      <c r="E3819">
        <v>24.453600000000002</v>
      </c>
      <c r="F3819">
        <v>69</v>
      </c>
      <c r="G3819">
        <v>37.728295760616902</v>
      </c>
      <c r="H3819">
        <v>-12.795185132026701</v>
      </c>
      <c r="I3819">
        <v>-0.56759048648413302</v>
      </c>
      <c r="J3819">
        <v>-0.34427541961140801</v>
      </c>
      <c r="K3819">
        <v>69.072335820803204</v>
      </c>
      <c r="L3819">
        <v>60.186500470249797</v>
      </c>
      <c r="M3819">
        <v>62.198321468337198</v>
      </c>
      <c r="N3819">
        <v>2.2000000000000002</v>
      </c>
      <c r="O3819">
        <v>11.5942028985507</v>
      </c>
      <c r="P3819">
        <v>109.09090909090899</v>
      </c>
      <c r="Q3819">
        <v>5.0461467774476E-2</v>
      </c>
    </row>
    <row r="3820" spans="1:17" hidden="1" x14ac:dyDescent="0.3">
      <c r="A3820" t="s">
        <v>7802</v>
      </c>
      <c r="B3820" t="s">
        <v>7803</v>
      </c>
      <c r="C3820" t="str">
        <f>IFERROR(VLOOKUP(Table1[[#This Row],[Ticker]],[1]!Table1[[Symbol]:[Industry]],2,FALSE),"-")</f>
        <v>-</v>
      </c>
      <c r="D3820" t="s">
        <v>129</v>
      </c>
      <c r="E3820">
        <v>24.423317879999999</v>
      </c>
      <c r="F3820">
        <v>16.399999999999999</v>
      </c>
      <c r="G3820">
        <v>-5.5931859894901201</v>
      </c>
      <c r="H3820">
        <v>-1.87035303188851</v>
      </c>
      <c r="I3820">
        <v>-12.2495918825592</v>
      </c>
      <c r="J3820">
        <v>1.0670674632677399</v>
      </c>
      <c r="K3820">
        <v>20.078539679257499</v>
      </c>
      <c r="L3820">
        <v>20.567302919445201</v>
      </c>
      <c r="M3820">
        <v>33.686981725690302</v>
      </c>
      <c r="N3820">
        <v>1</v>
      </c>
      <c r="Q3820">
        <v>-3.2586267451102997E-2</v>
      </c>
    </row>
    <row r="3821" spans="1:17" hidden="1" x14ac:dyDescent="0.3">
      <c r="A3821" t="s">
        <v>7804</v>
      </c>
      <c r="B3821" t="s">
        <v>7805</v>
      </c>
      <c r="C3821" t="str">
        <f>IFERROR(VLOOKUP(Table1[[#This Row],[Ticker]],[1]!Table1[[Symbol]:[Industry]],2,FALSE),"-")</f>
        <v>-</v>
      </c>
      <c r="D3821" t="s">
        <v>391</v>
      </c>
      <c r="E3821">
        <v>24.36</v>
      </c>
      <c r="F3821">
        <v>29</v>
      </c>
      <c r="G3821">
        <v>298.69324488782797</v>
      </c>
      <c r="H3821">
        <v>-26.857962894546102</v>
      </c>
      <c r="I3821">
        <v>276.01015721549999</v>
      </c>
      <c r="J3821">
        <v>3.8722848300774899</v>
      </c>
      <c r="K3821">
        <v>27.6167716752371</v>
      </c>
      <c r="L3821">
        <v>17.553449238739699</v>
      </c>
      <c r="M3821">
        <v>100</v>
      </c>
      <c r="N3821">
        <v>0.72499999999999998</v>
      </c>
      <c r="O3821">
        <v>25.655172413793</v>
      </c>
      <c r="P3821">
        <v>325.25066341292597</v>
      </c>
    </row>
    <row r="3822" spans="1:17" hidden="1" x14ac:dyDescent="0.3">
      <c r="A3822" t="s">
        <v>7806</v>
      </c>
      <c r="B3822" t="s">
        <v>7807</v>
      </c>
      <c r="C3822" t="str">
        <f>IFERROR(VLOOKUP(Table1[[#This Row],[Ticker]],[1]!Table1[[Symbol]:[Industry]],2,FALSE),"-")</f>
        <v>-</v>
      </c>
      <c r="D3822" t="s">
        <v>806</v>
      </c>
      <c r="E3822">
        <v>24.31</v>
      </c>
      <c r="F3822">
        <v>22.1</v>
      </c>
      <c r="G3822">
        <v>-43.723835316701503</v>
      </c>
      <c r="H3822">
        <v>5.5959339221387596</v>
      </c>
      <c r="I3822">
        <v>12.529691344703201</v>
      </c>
      <c r="J3822">
        <v>-1.7134381717528799</v>
      </c>
      <c r="K3822">
        <v>20.629790966010699</v>
      </c>
      <c r="L3822">
        <v>21.016588367042601</v>
      </c>
      <c r="M3822">
        <v>99.991342128637498</v>
      </c>
      <c r="N3822">
        <v>2.57777777777777</v>
      </c>
      <c r="O3822">
        <v>43.891402714932099</v>
      </c>
      <c r="P3822">
        <v>35.582822085889497</v>
      </c>
    </row>
    <row r="3823" spans="1:17" hidden="1" x14ac:dyDescent="0.3">
      <c r="A3823" t="s">
        <v>7808</v>
      </c>
      <c r="B3823" t="s">
        <v>7809</v>
      </c>
      <c r="C3823" t="str">
        <f>IFERROR(VLOOKUP(Table1[[#This Row],[Ticker]],[1]!Table1[[Symbol]:[Industry]],2,FALSE),"-")</f>
        <v>-</v>
      </c>
      <c r="D3823" t="s">
        <v>140</v>
      </c>
      <c r="E3823">
        <v>24.255272999999999</v>
      </c>
      <c r="F3823">
        <v>18.760000000000002</v>
      </c>
      <c r="G3823">
        <v>-4.1031104311025901</v>
      </c>
      <c r="H3823">
        <v>-2.19403897759023</v>
      </c>
      <c r="I3823">
        <v>-20.914753099741102</v>
      </c>
      <c r="J3823">
        <v>-1.3701112858728099</v>
      </c>
      <c r="K3823">
        <v>18.916506170317898</v>
      </c>
      <c r="L3823">
        <v>18.6225627315774</v>
      </c>
      <c r="M3823">
        <v>54.6459111845694</v>
      </c>
      <c r="N3823">
        <v>0.33061795213602801</v>
      </c>
      <c r="O3823">
        <v>67.643923240938093</v>
      </c>
      <c r="P3823">
        <v>44.307692307692299</v>
      </c>
      <c r="Q3823">
        <v>3.3502085389841001E-2</v>
      </c>
    </row>
    <row r="3824" spans="1:17" hidden="1" x14ac:dyDescent="0.3">
      <c r="A3824" t="s">
        <v>7810</v>
      </c>
      <c r="B3824" t="s">
        <v>7811</v>
      </c>
      <c r="C3824" t="str">
        <f>IFERROR(VLOOKUP(Table1[[#This Row],[Ticker]],[1]!Table1[[Symbol]:[Industry]],2,FALSE),"-")</f>
        <v>-</v>
      </c>
      <c r="D3824" t="s">
        <v>391</v>
      </c>
      <c r="E3824">
        <v>24.221</v>
      </c>
      <c r="F3824">
        <v>53</v>
      </c>
      <c r="G3824">
        <v>31.604324238256801</v>
      </c>
      <c r="H3824">
        <v>16.655566949661601</v>
      </c>
      <c r="I3824">
        <v>19.336265645165099</v>
      </c>
      <c r="J3824">
        <v>-7.9122482537214198</v>
      </c>
      <c r="K3824">
        <v>47.590067171000101</v>
      </c>
      <c r="L3824">
        <v>42.096481784237099</v>
      </c>
      <c r="M3824">
        <v>50.541244813134703</v>
      </c>
      <c r="N3824">
        <v>2.6434624264299398</v>
      </c>
      <c r="O3824">
        <v>17.584905660377299</v>
      </c>
      <c r="P3824">
        <v>106.70826833073301</v>
      </c>
      <c r="Q3824">
        <v>0.12134411842606201</v>
      </c>
    </row>
    <row r="3825" spans="1:17" hidden="1" x14ac:dyDescent="0.3">
      <c r="A3825" t="s">
        <v>7812</v>
      </c>
      <c r="B3825" t="s">
        <v>7813</v>
      </c>
      <c r="C3825" t="str">
        <f>IFERROR(VLOOKUP(Table1[[#This Row],[Ticker]],[1]!Table1[[Symbol]:[Industry]],2,FALSE),"-")</f>
        <v>-</v>
      </c>
      <c r="D3825" t="s">
        <v>278</v>
      </c>
      <c r="E3825">
        <v>24.203520000000001</v>
      </c>
      <c r="F3825">
        <v>24</v>
      </c>
      <c r="G3825">
        <v>-29.783224976710201</v>
      </c>
      <c r="H3825">
        <v>4.4353416670134704</v>
      </c>
      <c r="I3825">
        <v>-5.5248967509774198E-2</v>
      </c>
      <c r="J3825">
        <v>2.1798424606581701</v>
      </c>
      <c r="K3825">
        <v>22.561752722457399</v>
      </c>
      <c r="L3825">
        <v>22.239822898381298</v>
      </c>
      <c r="M3825">
        <v>98.473488821407003</v>
      </c>
      <c r="N3825">
        <v>2.9592670157068</v>
      </c>
      <c r="O3825">
        <v>3.3333333333333401</v>
      </c>
      <c r="P3825">
        <v>30.222463374932101</v>
      </c>
    </row>
    <row r="3826" spans="1:17" hidden="1" x14ac:dyDescent="0.3">
      <c r="A3826" t="s">
        <v>7814</v>
      </c>
      <c r="B3826" t="s">
        <v>7815</v>
      </c>
      <c r="C3826" t="str">
        <f>IFERROR(VLOOKUP(Table1[[#This Row],[Ticker]],[1]!Table1[[Symbol]:[Industry]],2,FALSE),"-")</f>
        <v>-</v>
      </c>
      <c r="D3826" t="s">
        <v>154</v>
      </c>
      <c r="E3826">
        <v>24.183869080000001</v>
      </c>
      <c r="F3826">
        <v>60.2</v>
      </c>
      <c r="G3826">
        <v>57.259375368032401</v>
      </c>
      <c r="H3826">
        <v>-12.080063603379299</v>
      </c>
      <c r="I3826">
        <v>12.910669704405001</v>
      </c>
      <c r="J3826">
        <v>-6.1359836262983301</v>
      </c>
      <c r="K3826">
        <v>62.051008592450998</v>
      </c>
      <c r="L3826">
        <v>55.5173690206366</v>
      </c>
      <c r="M3826">
        <v>40.768070272526202</v>
      </c>
      <c r="N3826">
        <v>0.89712267580762395</v>
      </c>
      <c r="O3826">
        <v>34.053156146179397</v>
      </c>
      <c r="P3826">
        <v>109.46416144746</v>
      </c>
      <c r="Q3826">
        <v>8.3400240382847005E-2</v>
      </c>
    </row>
    <row r="3827" spans="1:17" hidden="1" x14ac:dyDescent="0.3">
      <c r="A3827" t="s">
        <v>7816</v>
      </c>
      <c r="B3827" t="s">
        <v>7817</v>
      </c>
      <c r="C3827" t="str">
        <f>IFERROR(VLOOKUP(Table1[[#This Row],[Ticker]],[1]!Table1[[Symbol]:[Industry]],2,FALSE),"-")</f>
        <v>-</v>
      </c>
      <c r="E3827">
        <v>24.169403998</v>
      </c>
      <c r="F3827">
        <v>46.22</v>
      </c>
      <c r="G3827">
        <v>-34.504042703547803</v>
      </c>
      <c r="H3827">
        <v>-19.3114734852686</v>
      </c>
      <c r="I3827">
        <v>-9.7698255635092899</v>
      </c>
      <c r="J3827">
        <v>-2.1679836262983398</v>
      </c>
      <c r="K3827">
        <v>49.031021099100798</v>
      </c>
      <c r="L3827">
        <v>47.893207907872799</v>
      </c>
      <c r="M3827">
        <v>21.6139880845761</v>
      </c>
      <c r="N3827">
        <v>3.45657892424233E-5</v>
      </c>
      <c r="O3827">
        <v>22.6741670272609</v>
      </c>
      <c r="P3827">
        <v>9.0608777725342105</v>
      </c>
    </row>
    <row r="3828" spans="1:17" hidden="1" x14ac:dyDescent="0.3">
      <c r="A3828" t="s">
        <v>7818</v>
      </c>
      <c r="B3828" t="s">
        <v>7819</v>
      </c>
      <c r="C3828" t="str">
        <f>IFERROR(VLOOKUP(Table1[[#This Row],[Ticker]],[1]!Table1[[Symbol]:[Industry]],2,FALSE),"-")</f>
        <v>-</v>
      </c>
      <c r="E3828">
        <v>24.168184</v>
      </c>
      <c r="F3828">
        <v>93.4</v>
      </c>
      <c r="G3828">
        <v>-61.013558875974503</v>
      </c>
      <c r="H3828">
        <v>-11.9652296780601</v>
      </c>
      <c r="I3828">
        <v>-44.704226783951597</v>
      </c>
      <c r="J3828">
        <v>-2.7425128315329301</v>
      </c>
      <c r="M3828">
        <v>32.278751070558798</v>
      </c>
      <c r="O3828">
        <v>67.880085653104899</v>
      </c>
      <c r="P3828">
        <v>20.360824742268001</v>
      </c>
    </row>
    <row r="3829" spans="1:17" hidden="1" x14ac:dyDescent="0.3">
      <c r="A3829" t="s">
        <v>7820</v>
      </c>
      <c r="B3829" t="s">
        <v>7821</v>
      </c>
      <c r="C3829" t="str">
        <f>IFERROR(VLOOKUP(Table1[[#This Row],[Ticker]],[1]!Table1[[Symbol]:[Industry]],2,FALSE),"-")</f>
        <v>-</v>
      </c>
      <c r="D3829" t="s">
        <v>535</v>
      </c>
      <c r="E3829">
        <v>24.088080000000001</v>
      </c>
      <c r="F3829">
        <v>18.3</v>
      </c>
      <c r="G3829">
        <v>24.682250896390201</v>
      </c>
      <c r="H3829">
        <v>5.5463843725892197</v>
      </c>
      <c r="I3829">
        <v>-2.6010276095450902</v>
      </c>
      <c r="J3829">
        <v>7.6230611498210603</v>
      </c>
      <c r="K3829">
        <v>18.197898787112301</v>
      </c>
      <c r="L3829">
        <v>17.649277854390899</v>
      </c>
      <c r="M3829">
        <v>59.210794939444099</v>
      </c>
      <c r="N3829">
        <v>0.22447947682854499</v>
      </c>
      <c r="O3829">
        <v>81.693989071038203</v>
      </c>
      <c r="P3829">
        <v>67.889908256880702</v>
      </c>
      <c r="Q3829">
        <v>4.7285401875721E-2</v>
      </c>
    </row>
    <row r="3830" spans="1:17" hidden="1" x14ac:dyDescent="0.3">
      <c r="A3830" t="s">
        <v>7822</v>
      </c>
      <c r="B3830" t="s">
        <v>7823</v>
      </c>
      <c r="C3830" t="str">
        <f>IFERROR(VLOOKUP(Table1[[#This Row],[Ticker]],[1]!Table1[[Symbol]:[Industry]],2,FALSE),"-")</f>
        <v>-</v>
      </c>
      <c r="D3830" t="s">
        <v>535</v>
      </c>
      <c r="E3830">
        <v>24.038141</v>
      </c>
      <c r="F3830">
        <v>64.099999999999994</v>
      </c>
      <c r="G3830">
        <v>541.84716958751903</v>
      </c>
      <c r="H3830">
        <v>-9.2968675515752697</v>
      </c>
      <c r="I3830">
        <v>321.98387580563002</v>
      </c>
      <c r="J3830">
        <v>3.56779446490992</v>
      </c>
      <c r="K3830">
        <v>62.180513963779497</v>
      </c>
      <c r="L3830">
        <v>38.365208676692902</v>
      </c>
      <c r="M3830">
        <v>43.738587451793798</v>
      </c>
      <c r="N3830">
        <v>0.36338380137752302</v>
      </c>
      <c r="O3830">
        <v>21.497659906396201</v>
      </c>
      <c r="P3830">
        <v>568.40458811261703</v>
      </c>
    </row>
    <row r="3831" spans="1:17" hidden="1" x14ac:dyDescent="0.3">
      <c r="A3831" t="s">
        <v>7824</v>
      </c>
      <c r="B3831" t="s">
        <v>7825</v>
      </c>
      <c r="C3831" t="str">
        <f>IFERROR(VLOOKUP(Table1[[#This Row],[Ticker]],[1]!Table1[[Symbol]:[Industry]],2,FALSE),"-")</f>
        <v>-</v>
      </c>
      <c r="D3831" t="s">
        <v>49</v>
      </c>
      <c r="E3831">
        <v>24.019500000000001</v>
      </c>
      <c r="F3831">
        <v>2.39</v>
      </c>
      <c r="G3831">
        <v>-80.771977912070497</v>
      </c>
      <c r="H3831">
        <v>11.521054695085599</v>
      </c>
      <c r="I3831">
        <v>1.43415655757969</v>
      </c>
      <c r="J3831">
        <v>-5.3808350319208298</v>
      </c>
      <c r="K3831">
        <v>2.28706385284999</v>
      </c>
      <c r="L3831">
        <v>2.9687768541687301</v>
      </c>
      <c r="M3831">
        <v>48.987510067849698</v>
      </c>
      <c r="N3831">
        <v>2.1154554494409101</v>
      </c>
      <c r="O3831">
        <v>135.56485355648499</v>
      </c>
      <c r="P3831">
        <v>25.789473684210499</v>
      </c>
      <c r="Q3831">
        <v>4.0910322766458E-2</v>
      </c>
    </row>
    <row r="3832" spans="1:17" hidden="1" x14ac:dyDescent="0.3">
      <c r="A3832" t="s">
        <v>7826</v>
      </c>
      <c r="B3832" t="s">
        <v>7827</v>
      </c>
      <c r="C3832" t="str">
        <f>IFERROR(VLOOKUP(Table1[[#This Row],[Ticker]],[1]!Table1[[Symbol]:[Industry]],2,FALSE),"-")</f>
        <v>-</v>
      </c>
      <c r="D3832" t="s">
        <v>1657</v>
      </c>
      <c r="E3832">
        <v>24.006739199999998</v>
      </c>
      <c r="F3832">
        <v>24</v>
      </c>
      <c r="G3832">
        <v>-0.57316655659344895</v>
      </c>
      <c r="H3832">
        <v>-9.4766306901872692</v>
      </c>
      <c r="I3832">
        <v>-22.656845557162001</v>
      </c>
      <c r="J3832">
        <v>-7.3063235472469596</v>
      </c>
      <c r="K3832">
        <v>25.459726652583299</v>
      </c>
      <c r="L3832">
        <v>23.167810578459001</v>
      </c>
      <c r="M3832">
        <v>27.137166108135499</v>
      </c>
      <c r="N3832">
        <v>0.56410256410256399</v>
      </c>
      <c r="O3832">
        <v>43.3333333333333</v>
      </c>
      <c r="P3832">
        <v>33.704735376044503</v>
      </c>
      <c r="Q3832">
        <v>0.142224492540345</v>
      </c>
    </row>
    <row r="3833" spans="1:17" hidden="1" x14ac:dyDescent="0.3">
      <c r="A3833" t="s">
        <v>7828</v>
      </c>
      <c r="B3833" t="s">
        <v>7829</v>
      </c>
      <c r="C3833" t="str">
        <f>IFERROR(VLOOKUP(Table1[[#This Row],[Ticker]],[1]!Table1[[Symbol]:[Industry]],2,FALSE),"-")</f>
        <v>-</v>
      </c>
      <c r="D3833" t="s">
        <v>391</v>
      </c>
      <c r="E3833">
        <v>23.886500000000002</v>
      </c>
      <c r="F3833">
        <v>23.65</v>
      </c>
      <c r="G3833">
        <v>67.932713053849895</v>
      </c>
      <c r="H3833">
        <v>26.805833339820001</v>
      </c>
      <c r="I3833">
        <v>59.529372289107798</v>
      </c>
      <c r="J3833">
        <v>-3.32014890242072</v>
      </c>
      <c r="K3833">
        <v>20.760874735539801</v>
      </c>
      <c r="L3833">
        <v>17.271578417315201</v>
      </c>
      <c r="M3833">
        <v>43.562686075745802</v>
      </c>
      <c r="N3833">
        <v>3.6640476190476101</v>
      </c>
      <c r="O3833">
        <v>17.463002114164901</v>
      </c>
      <c r="P3833">
        <v>107.820738137082</v>
      </c>
      <c r="Q3833">
        <v>0.13596187514507299</v>
      </c>
    </row>
    <row r="3834" spans="1:17" hidden="1" x14ac:dyDescent="0.3">
      <c r="A3834" t="s">
        <v>7830</v>
      </c>
      <c r="B3834" t="s">
        <v>7831</v>
      </c>
      <c r="C3834" t="str">
        <f>IFERROR(VLOOKUP(Table1[[#This Row],[Ticker]],[1]!Table1[[Symbol]:[Industry]],2,FALSE),"-")</f>
        <v>-</v>
      </c>
      <c r="D3834" t="s">
        <v>46</v>
      </c>
      <c r="E3834">
        <v>23.885760000000001</v>
      </c>
      <c r="F3834">
        <v>26.85</v>
      </c>
      <c r="G3834">
        <v>92.984691041542007</v>
      </c>
      <c r="H3834">
        <v>9.0119288309211107</v>
      </c>
      <c r="I3834">
        <v>203.78700128622299</v>
      </c>
      <c r="J3834">
        <v>11.748011282484001</v>
      </c>
      <c r="K3834">
        <v>22.364962929817199</v>
      </c>
      <c r="L3834">
        <v>16.565747627166399</v>
      </c>
      <c r="M3834">
        <v>99.995563243521701</v>
      </c>
      <c r="N3834">
        <v>4.23172413793103</v>
      </c>
      <c r="O3834">
        <v>0</v>
      </c>
      <c r="P3834">
        <v>230.258302583025</v>
      </c>
    </row>
    <row r="3835" spans="1:17" hidden="1" x14ac:dyDescent="0.3">
      <c r="A3835" t="s">
        <v>7832</v>
      </c>
      <c r="B3835" t="s">
        <v>7833</v>
      </c>
      <c r="C3835" t="str">
        <f>IFERROR(VLOOKUP(Table1[[#This Row],[Ticker]],[1]!Table1[[Symbol]:[Industry]],2,FALSE),"-")</f>
        <v>-</v>
      </c>
      <c r="E3835">
        <v>23.879100000000001</v>
      </c>
      <c r="F3835">
        <v>58.1</v>
      </c>
      <c r="G3835">
        <v>-34.026760777048302</v>
      </c>
      <c r="H3835">
        <v>-4.7461990369912099</v>
      </c>
      <c r="I3835">
        <v>-19.876333438829601</v>
      </c>
      <c r="J3835">
        <v>-9.8926119391619505</v>
      </c>
      <c r="K3835">
        <v>59.461107834254001</v>
      </c>
      <c r="L3835">
        <v>60.787109389079298</v>
      </c>
      <c r="M3835">
        <v>40.666126611630098</v>
      </c>
      <c r="N3835">
        <v>0.91281947036756395</v>
      </c>
      <c r="O3835">
        <v>25.473321858864001</v>
      </c>
      <c r="P3835">
        <v>19.424460431654602</v>
      </c>
      <c r="Q3835">
        <v>2.5228541920278999E-2</v>
      </c>
    </row>
    <row r="3836" spans="1:17" hidden="1" x14ac:dyDescent="0.3">
      <c r="A3836" t="s">
        <v>7834</v>
      </c>
      <c r="B3836" t="s">
        <v>7835</v>
      </c>
      <c r="C3836" t="str">
        <f>IFERROR(VLOOKUP(Table1[[#This Row],[Ticker]],[1]!Table1[[Symbol]:[Industry]],2,FALSE),"-")</f>
        <v>-</v>
      </c>
      <c r="D3836" t="s">
        <v>230</v>
      </c>
      <c r="E3836">
        <v>23.87118272</v>
      </c>
      <c r="F3836">
        <v>32.78</v>
      </c>
      <c r="G3836">
        <v>44.082872989738597</v>
      </c>
      <c r="H3836">
        <v>-0.15109547123209699</v>
      </c>
      <c r="I3836">
        <v>31.5952714206684</v>
      </c>
      <c r="J3836">
        <v>-6.4536979120126201</v>
      </c>
      <c r="K3836">
        <v>32.141157977783898</v>
      </c>
      <c r="L3836">
        <v>28.658480868323</v>
      </c>
      <c r="M3836">
        <v>44.017825606529001</v>
      </c>
      <c r="N3836">
        <v>1.05426578915589</v>
      </c>
      <c r="O3836">
        <v>18.0597925564368</v>
      </c>
      <c r="P3836">
        <v>77.958740499457093</v>
      </c>
      <c r="Q3836">
        <v>7.7450607964757001E-2</v>
      </c>
    </row>
    <row r="3837" spans="1:17" hidden="1" x14ac:dyDescent="0.3">
      <c r="A3837" t="s">
        <v>7836</v>
      </c>
      <c r="B3837" t="s">
        <v>7837</v>
      </c>
      <c r="C3837" t="str">
        <f>IFERROR(VLOOKUP(Table1[[#This Row],[Ticker]],[1]!Table1[[Symbol]:[Industry]],2,FALSE),"-")</f>
        <v>-</v>
      </c>
      <c r="E3837">
        <v>23.867999999999999</v>
      </c>
      <c r="F3837">
        <v>14.04</v>
      </c>
      <c r="G3837">
        <v>-38.807418525097297</v>
      </c>
      <c r="H3837">
        <v>-16.761029691411998</v>
      </c>
      <c r="I3837">
        <v>-4.6841766586384201</v>
      </c>
      <c r="J3837">
        <v>-6.8491233820649597</v>
      </c>
      <c r="K3837">
        <v>14.120447429048401</v>
      </c>
      <c r="L3837">
        <v>13.7895508761623</v>
      </c>
      <c r="M3837">
        <v>40.4904321911579</v>
      </c>
      <c r="N3837">
        <v>0.42415395953280199</v>
      </c>
      <c r="O3837">
        <v>28.205128205128201</v>
      </c>
      <c r="P3837">
        <v>29.639889196675799</v>
      </c>
      <c r="Q3837">
        <v>2.3526196717026E-2</v>
      </c>
    </row>
    <row r="3838" spans="1:17" hidden="1" x14ac:dyDescent="0.3">
      <c r="A3838" t="s">
        <v>7838</v>
      </c>
      <c r="B3838" t="s">
        <v>7839</v>
      </c>
      <c r="C3838" t="str">
        <f>IFERROR(VLOOKUP(Table1[[#This Row],[Ticker]],[1]!Table1[[Symbol]:[Industry]],2,FALSE),"-")</f>
        <v>-</v>
      </c>
      <c r="D3838" t="s">
        <v>378</v>
      </c>
      <c r="E3838">
        <v>23.861946688</v>
      </c>
      <c r="F3838">
        <v>16.690000000000001</v>
      </c>
      <c r="G3838">
        <v>-105.965191504739</v>
      </c>
      <c r="H3838">
        <v>-18.427382140037398</v>
      </c>
      <c r="I3838">
        <v>-44.797106040917598</v>
      </c>
      <c r="J3838">
        <v>-3.9915130380630401</v>
      </c>
      <c r="K3838">
        <v>19.724522911991901</v>
      </c>
      <c r="L3838">
        <v>38.046486384538603</v>
      </c>
      <c r="M3838">
        <v>25.6531451629568</v>
      </c>
      <c r="N3838">
        <v>1.98133794247103</v>
      </c>
      <c r="O3838">
        <v>416.17735170760898</v>
      </c>
      <c r="P3838">
        <v>3.9227895392279102</v>
      </c>
      <c r="Q3838">
        <v>-7.2832790002435005E-2</v>
      </c>
    </row>
    <row r="3839" spans="1:17" hidden="1" x14ac:dyDescent="0.3">
      <c r="A3839" t="s">
        <v>7840</v>
      </c>
      <c r="B3839" t="s">
        <v>7841</v>
      </c>
      <c r="C3839" t="str">
        <f>IFERROR(VLOOKUP(Table1[[#This Row],[Ticker]],[1]!Table1[[Symbol]:[Industry]],2,FALSE),"-")</f>
        <v>-</v>
      </c>
      <c r="D3839" t="s">
        <v>1489</v>
      </c>
      <c r="E3839">
        <v>23.840826071999999</v>
      </c>
      <c r="F3839">
        <v>44.21</v>
      </c>
      <c r="G3839">
        <v>26.154153150204799</v>
      </c>
      <c r="H3839">
        <v>-0.26907187160399598</v>
      </c>
      <c r="I3839">
        <v>-37.594019054274099</v>
      </c>
      <c r="J3839">
        <v>-4.6517849221946603</v>
      </c>
      <c r="K3839">
        <v>43.416431450661598</v>
      </c>
      <c r="L3839">
        <v>41.856884394414401</v>
      </c>
      <c r="M3839">
        <v>46.969041144669603</v>
      </c>
      <c r="N3839">
        <v>1.36806441666864</v>
      </c>
      <c r="O3839">
        <v>43.406469124632402</v>
      </c>
      <c r="P3839">
        <v>67.462121212121204</v>
      </c>
      <c r="Q3839">
        <v>-6.0957683732163002E-2</v>
      </c>
    </row>
    <row r="3840" spans="1:17" hidden="1" x14ac:dyDescent="0.3">
      <c r="A3840" t="s">
        <v>7842</v>
      </c>
      <c r="B3840" t="s">
        <v>7843</v>
      </c>
      <c r="C3840" t="str">
        <f>IFERROR(VLOOKUP(Table1[[#This Row],[Ticker]],[1]!Table1[[Symbol]:[Industry]],2,FALSE),"-")</f>
        <v>-</v>
      </c>
      <c r="D3840" t="s">
        <v>391</v>
      </c>
      <c r="E3840">
        <v>23.802510000000002</v>
      </c>
      <c r="F3840">
        <v>47.51</v>
      </c>
      <c r="G3840">
        <v>235.56148391392699</v>
      </c>
      <c r="H3840">
        <v>-4.9040660778612297</v>
      </c>
      <c r="I3840">
        <v>-10.2480864330745</v>
      </c>
      <c r="J3840">
        <v>-2.1679836262983398</v>
      </c>
      <c r="K3840">
        <v>47.441602956066497</v>
      </c>
      <c r="M3840">
        <v>100</v>
      </c>
      <c r="O3840">
        <v>0</v>
      </c>
      <c r="P3840">
        <v>262.118902439024</v>
      </c>
    </row>
    <row r="3841" spans="1:17" hidden="1" x14ac:dyDescent="0.3">
      <c r="A3841" t="s">
        <v>7844</v>
      </c>
      <c r="B3841" t="s">
        <v>7845</v>
      </c>
      <c r="C3841" t="str">
        <f>IFERROR(VLOOKUP(Table1[[#This Row],[Ticker]],[1]!Table1[[Symbol]:[Industry]],2,FALSE),"-")</f>
        <v>-</v>
      </c>
      <c r="D3841" t="s">
        <v>391</v>
      </c>
      <c r="E3841">
        <v>23.707000000000001</v>
      </c>
      <c r="F3841">
        <v>15.1</v>
      </c>
      <c r="G3841">
        <v>113.125121157442</v>
      </c>
      <c r="H3841">
        <v>-6.8842640976632197</v>
      </c>
      <c r="I3841">
        <v>83.341657156669001</v>
      </c>
      <c r="J3841">
        <v>3.9792644080118702</v>
      </c>
      <c r="K3841">
        <v>12.849727610031399</v>
      </c>
      <c r="L3841">
        <v>10.088994923541501</v>
      </c>
      <c r="M3841">
        <v>83.374219454430701</v>
      </c>
      <c r="N3841">
        <v>0.80802460688288902</v>
      </c>
      <c r="O3841">
        <v>2.3178807947019799</v>
      </c>
      <c r="P3841">
        <v>229.694323144104</v>
      </c>
      <c r="Q3841">
        <v>6.6381477736259006E-2</v>
      </c>
    </row>
    <row r="3842" spans="1:17" hidden="1" x14ac:dyDescent="0.3">
      <c r="A3842" t="s">
        <v>7846</v>
      </c>
      <c r="B3842" t="s">
        <v>7847</v>
      </c>
      <c r="C3842" t="str">
        <f>IFERROR(VLOOKUP(Table1[[#This Row],[Ticker]],[1]!Table1[[Symbol]:[Industry]],2,FALSE),"-")</f>
        <v>-</v>
      </c>
      <c r="E3842">
        <v>23.7</v>
      </c>
      <c r="F3842">
        <v>15.8</v>
      </c>
      <c r="G3842">
        <v>11.6753023847888</v>
      </c>
      <c r="H3842">
        <v>-4.5320883965221004</v>
      </c>
      <c r="I3842">
        <v>-31.248086433074501</v>
      </c>
      <c r="J3842">
        <v>-6.3691670582509898</v>
      </c>
      <c r="K3842">
        <v>16.173742576445999</v>
      </c>
      <c r="L3842">
        <v>16.241723514187001</v>
      </c>
      <c r="M3842">
        <v>48.645508553301802</v>
      </c>
      <c r="N3842">
        <v>1.5551939467010301</v>
      </c>
      <c r="O3842">
        <v>81.265822784810098</v>
      </c>
      <c r="P3842">
        <v>63.054695562435498</v>
      </c>
      <c r="Q3842">
        <v>7.7796273401997004E-2</v>
      </c>
    </row>
    <row r="3843" spans="1:17" hidden="1" x14ac:dyDescent="0.3">
      <c r="A3843" t="s">
        <v>7848</v>
      </c>
      <c r="B3843" t="s">
        <v>7849</v>
      </c>
      <c r="C3843" t="str">
        <f>IFERROR(VLOOKUP(Table1[[#This Row],[Ticker]],[1]!Table1[[Symbol]:[Industry]],2,FALSE),"-")</f>
        <v>-</v>
      </c>
      <c r="E3843">
        <v>23.693672800000002</v>
      </c>
      <c r="F3843">
        <v>58</v>
      </c>
      <c r="G3843">
        <v>3.1964964637169202</v>
      </c>
      <c r="H3843">
        <v>-24.7670797764913</v>
      </c>
      <c r="I3843">
        <v>13.156168886074401</v>
      </c>
      <c r="J3843">
        <v>-22.0309973249284</v>
      </c>
      <c r="K3843">
        <v>68.986775664232596</v>
      </c>
      <c r="L3843">
        <v>58.095823249122297</v>
      </c>
      <c r="M3843">
        <v>17.288907410062698</v>
      </c>
      <c r="N3843">
        <v>3.7894736842105199</v>
      </c>
      <c r="O3843">
        <v>28.4482758620689</v>
      </c>
      <c r="P3843">
        <v>62.921348314606703</v>
      </c>
    </row>
    <row r="3844" spans="1:17" hidden="1" x14ac:dyDescent="0.3">
      <c r="A3844" t="s">
        <v>7850</v>
      </c>
      <c r="B3844" t="s">
        <v>7851</v>
      </c>
      <c r="C3844" t="str">
        <f>IFERROR(VLOOKUP(Table1[[#This Row],[Ticker]],[1]!Table1[[Symbol]:[Industry]],2,FALSE),"-")</f>
        <v>-</v>
      </c>
      <c r="D3844" t="s">
        <v>1514</v>
      </c>
      <c r="E3844">
        <v>23.690801711999999</v>
      </c>
      <c r="F3844">
        <v>3.28</v>
      </c>
      <c r="G3844">
        <v>-46.557418525097297</v>
      </c>
      <c r="H3844">
        <v>-3.9949751687703201</v>
      </c>
      <c r="I3844">
        <v>-27.210111749530199</v>
      </c>
      <c r="J3844">
        <v>3.5463020879873701</v>
      </c>
      <c r="K3844">
        <v>3.2798093601446001</v>
      </c>
      <c r="L3844">
        <v>3.8057240323760402</v>
      </c>
      <c r="M3844">
        <v>58.100583524768702</v>
      </c>
      <c r="N3844">
        <v>1.3839711895008</v>
      </c>
      <c r="O3844">
        <v>79.878048780487802</v>
      </c>
      <c r="P3844">
        <v>17.1428571428571</v>
      </c>
      <c r="Q3844">
        <v>-9.1956970690249995E-2</v>
      </c>
    </row>
    <row r="3845" spans="1:17" hidden="1" x14ac:dyDescent="0.3">
      <c r="A3845" t="s">
        <v>7852</v>
      </c>
      <c r="B3845" t="s">
        <v>7853</v>
      </c>
      <c r="C3845" t="str">
        <f>IFERROR(VLOOKUP(Table1[[#This Row],[Ticker]],[1]!Table1[[Symbol]:[Industry]],2,FALSE),"-")</f>
        <v>-</v>
      </c>
      <c r="E3845">
        <v>23.634028232999999</v>
      </c>
      <c r="F3845">
        <v>11.07</v>
      </c>
      <c r="G3845">
        <v>-10.4859899536687</v>
      </c>
      <c r="H3845">
        <v>30.063675857622599</v>
      </c>
      <c r="I3845">
        <v>18.472843799483599</v>
      </c>
      <c r="J3845">
        <v>7.1319118804937203</v>
      </c>
      <c r="K3845">
        <v>8.6820748923201005</v>
      </c>
      <c r="L3845">
        <v>8.6389682929952496</v>
      </c>
      <c r="M3845">
        <v>83.667610521038696</v>
      </c>
      <c r="N3845">
        <v>4.76710447761194</v>
      </c>
      <c r="O3845">
        <v>23.5772357723577</v>
      </c>
      <c r="P3845">
        <v>61.605839416058402</v>
      </c>
    </row>
    <row r="3846" spans="1:17" hidden="1" x14ac:dyDescent="0.3">
      <c r="A3846" t="s">
        <v>7854</v>
      </c>
      <c r="B3846" t="s">
        <v>7855</v>
      </c>
      <c r="C3846" t="str">
        <f>IFERROR(VLOOKUP(Table1[[#This Row],[Ticker]],[1]!Table1[[Symbol]:[Industry]],2,FALSE),"-")</f>
        <v>-</v>
      </c>
      <c r="D3846" t="s">
        <v>140</v>
      </c>
      <c r="E3846">
        <v>23.609438819999902</v>
      </c>
      <c r="F3846">
        <v>22.77</v>
      </c>
      <c r="G3846">
        <v>-56.1653221990708</v>
      </c>
      <c r="H3846">
        <v>-42.6897026393411</v>
      </c>
      <c r="I3846">
        <v>8.9041898620589297</v>
      </c>
      <c r="J3846">
        <v>-9.8385528632785508</v>
      </c>
      <c r="K3846">
        <v>25.288046487303902</v>
      </c>
      <c r="L3846">
        <v>23.842871156870501</v>
      </c>
      <c r="M3846">
        <v>25.877780660349799</v>
      </c>
      <c r="N3846">
        <v>0.38929778023273598</v>
      </c>
      <c r="O3846">
        <v>70.487483530961796</v>
      </c>
      <c r="P3846">
        <v>33.941176470588204</v>
      </c>
      <c r="Q3846">
        <v>-4.9298475563380002E-3</v>
      </c>
    </row>
    <row r="3847" spans="1:17" hidden="1" x14ac:dyDescent="0.3">
      <c r="A3847" t="s">
        <v>7856</v>
      </c>
      <c r="B3847" t="s">
        <v>7857</v>
      </c>
      <c r="C3847" t="str">
        <f>IFERROR(VLOOKUP(Table1[[#This Row],[Ticker]],[1]!Table1[[Symbol]:[Industry]],2,FALSE),"-")</f>
        <v>-</v>
      </c>
      <c r="E3847">
        <v>23.541056999999999</v>
      </c>
      <c r="F3847">
        <v>49.05</v>
      </c>
      <c r="G3847">
        <v>183.88561944958599</v>
      </c>
      <c r="H3847">
        <v>9.2837337850585495</v>
      </c>
      <c r="I3847">
        <v>127.974351643661</v>
      </c>
      <c r="J3847">
        <v>-1.1982866566013799</v>
      </c>
      <c r="K3847">
        <v>48.684500468658101</v>
      </c>
      <c r="L3847">
        <v>36.608892596997002</v>
      </c>
      <c r="M3847">
        <v>46.720557957141303</v>
      </c>
      <c r="N3847">
        <v>0.26069083155650302</v>
      </c>
      <c r="O3847">
        <v>28.644240570846002</v>
      </c>
      <c r="P3847">
        <v>268.79699248120198</v>
      </c>
      <c r="Q3847">
        <v>0.104914829892397</v>
      </c>
    </row>
    <row r="3848" spans="1:17" hidden="1" x14ac:dyDescent="0.3">
      <c r="A3848" t="s">
        <v>7858</v>
      </c>
      <c r="B3848" t="s">
        <v>7859</v>
      </c>
      <c r="C3848" t="str">
        <f>IFERROR(VLOOKUP(Table1[[#This Row],[Ticker]],[1]!Table1[[Symbol]:[Industry]],2,FALSE),"-")</f>
        <v>-</v>
      </c>
      <c r="E3848">
        <v>23.3946456</v>
      </c>
      <c r="F3848">
        <v>16.600000000000001</v>
      </c>
      <c r="G3848">
        <v>59.332839033693197</v>
      </c>
      <c r="H3848">
        <v>-0.95100863499528998</v>
      </c>
      <c r="I3848">
        <v>12.6238602730691</v>
      </c>
      <c r="J3848">
        <v>-0.16798362629835301</v>
      </c>
      <c r="K3848">
        <v>16.715033622431999</v>
      </c>
      <c r="L3848">
        <v>15.4473659306096</v>
      </c>
      <c r="M3848">
        <v>50.599691639619699</v>
      </c>
      <c r="N3848">
        <v>0.79080205102234602</v>
      </c>
      <c r="O3848">
        <v>42.409638554216798</v>
      </c>
      <c r="P3848">
        <v>111.19592875318</v>
      </c>
      <c r="Q3848">
        <v>6.1784322692215003E-2</v>
      </c>
    </row>
    <row r="3849" spans="1:17" hidden="1" x14ac:dyDescent="0.3">
      <c r="A3849" t="s">
        <v>7860</v>
      </c>
      <c r="B3849" t="s">
        <v>7861</v>
      </c>
      <c r="C3849" t="str">
        <f>IFERROR(VLOOKUP(Table1[[#This Row],[Ticker]],[1]!Table1[[Symbol]:[Industry]],2,FALSE),"-")</f>
        <v>-</v>
      </c>
      <c r="D3849" t="s">
        <v>49</v>
      </c>
      <c r="E3849">
        <v>23.375</v>
      </c>
      <c r="F3849">
        <v>55</v>
      </c>
      <c r="G3849">
        <v>14.4682225005436</v>
      </c>
      <c r="H3849">
        <v>6.6602822802868298</v>
      </c>
      <c r="I3849">
        <v>1.3364134654850399</v>
      </c>
      <c r="J3849">
        <v>-8.6637101220248294</v>
      </c>
      <c r="K3849">
        <v>51.613562867148801</v>
      </c>
      <c r="L3849">
        <v>48.3068509863879</v>
      </c>
      <c r="M3849">
        <v>58.2466135648191</v>
      </c>
      <c r="N3849">
        <v>1.0002743618637</v>
      </c>
      <c r="O3849">
        <v>46.8363636363636</v>
      </c>
      <c r="P3849">
        <v>89.655172413793096</v>
      </c>
      <c r="Q3849">
        <v>0.111042822415024</v>
      </c>
    </row>
    <row r="3850" spans="1:17" hidden="1" x14ac:dyDescent="0.3">
      <c r="A3850" t="s">
        <v>7862</v>
      </c>
      <c r="B3850" t="s">
        <v>7863</v>
      </c>
      <c r="C3850" t="str">
        <f>IFERROR(VLOOKUP(Table1[[#This Row],[Ticker]],[1]!Table1[[Symbol]:[Industry]],2,FALSE),"-")</f>
        <v>-</v>
      </c>
      <c r="D3850" t="s">
        <v>705</v>
      </c>
      <c r="E3850">
        <v>23.31605892</v>
      </c>
      <c r="F3850">
        <v>86.8</v>
      </c>
      <c r="G3850">
        <v>0.26899877472728301</v>
      </c>
      <c r="H3850">
        <v>-10.718273728134401</v>
      </c>
      <c r="I3850">
        <v>7.8953734825373001</v>
      </c>
      <c r="J3850">
        <v>-5.4994474513123599</v>
      </c>
      <c r="K3850">
        <v>84.784109288413305</v>
      </c>
      <c r="L3850">
        <v>76.715586044328006</v>
      </c>
      <c r="M3850">
        <v>58.062255720738897</v>
      </c>
      <c r="N3850">
        <v>1.2114301401801999</v>
      </c>
      <c r="O3850">
        <v>7.2004608294930801</v>
      </c>
      <c r="P3850">
        <v>31.3957008779897</v>
      </c>
    </row>
    <row r="3851" spans="1:17" hidden="1" x14ac:dyDescent="0.3">
      <c r="A3851" t="s">
        <v>7864</v>
      </c>
      <c r="B3851" t="s">
        <v>7865</v>
      </c>
      <c r="C3851" t="str">
        <f>IFERROR(VLOOKUP(Table1[[#This Row],[Ticker]],[1]!Table1[[Symbol]:[Industry]],2,FALSE),"-")</f>
        <v>-</v>
      </c>
      <c r="D3851" t="s">
        <v>140</v>
      </c>
      <c r="E3851">
        <v>23.272566699999999</v>
      </c>
      <c r="F3851">
        <v>46.63</v>
      </c>
      <c r="G3851">
        <v>177.61740208807899</v>
      </c>
      <c r="H3851">
        <v>2.1375537196640599</v>
      </c>
      <c r="I3851">
        <v>176.001146224997</v>
      </c>
      <c r="J3851">
        <v>-6.1631410112862399</v>
      </c>
      <c r="K3851">
        <v>47.101479887745597</v>
      </c>
      <c r="L3851">
        <v>34.8816361133523</v>
      </c>
      <c r="M3851">
        <v>40.832073166798502</v>
      </c>
      <c r="N3851">
        <v>0.85282911421238805</v>
      </c>
      <c r="O3851">
        <v>44.156122667810401</v>
      </c>
      <c r="P3851">
        <v>219.38356164383501</v>
      </c>
      <c r="Q3851">
        <v>6.9526647207269004E-2</v>
      </c>
    </row>
    <row r="3852" spans="1:17" hidden="1" x14ac:dyDescent="0.3">
      <c r="A3852" t="s">
        <v>7866</v>
      </c>
      <c r="B3852" t="s">
        <v>7867</v>
      </c>
      <c r="C3852" t="str">
        <f>IFERROR(VLOOKUP(Table1[[#This Row],[Ticker]],[1]!Table1[[Symbol]:[Industry]],2,FALSE),"-")</f>
        <v>-</v>
      </c>
      <c r="D3852" t="s">
        <v>391</v>
      </c>
      <c r="E3852">
        <v>23.2680045</v>
      </c>
      <c r="F3852">
        <v>39.450000000000003</v>
      </c>
      <c r="G3852">
        <v>-4.6853147252827103</v>
      </c>
      <c r="H3852">
        <v>-19.150641420326899</v>
      </c>
      <c r="I3852">
        <v>8.6846841427470203</v>
      </c>
      <c r="J3852">
        <v>-9.3126066176456792</v>
      </c>
      <c r="K3852">
        <v>40.6690973707246</v>
      </c>
      <c r="L3852">
        <v>36.982131526258897</v>
      </c>
      <c r="M3852">
        <v>39.793384138068603</v>
      </c>
      <c r="N3852">
        <v>0.23568016964604199</v>
      </c>
      <c r="O3852">
        <v>21.6476552598225</v>
      </c>
      <c r="P3852">
        <v>36.741767764297997</v>
      </c>
      <c r="Q3852">
        <v>7.4672342605410003E-2</v>
      </c>
    </row>
    <row r="3853" spans="1:17" hidden="1" x14ac:dyDescent="0.3">
      <c r="A3853" t="s">
        <v>7868</v>
      </c>
      <c r="B3853" t="s">
        <v>7869</v>
      </c>
      <c r="C3853" t="str">
        <f>IFERROR(VLOOKUP(Table1[[#This Row],[Ticker]],[1]!Table1[[Symbol]:[Industry]],2,FALSE),"-")</f>
        <v>-</v>
      </c>
      <c r="D3853" t="s">
        <v>1489</v>
      </c>
      <c r="E3853">
        <v>23.251439999999999</v>
      </c>
      <c r="F3853">
        <v>1.5</v>
      </c>
      <c r="G3853">
        <v>87.728295760616902</v>
      </c>
      <c r="H3853">
        <v>-8.1298725294741399</v>
      </c>
      <c r="I3853">
        <v>-10.2480864330745</v>
      </c>
      <c r="J3853">
        <v>-2.8302352819274801</v>
      </c>
      <c r="K3853">
        <v>1.5177120314386201</v>
      </c>
      <c r="L3853">
        <v>1.3481964051047499</v>
      </c>
      <c r="M3853">
        <v>47.3954035064137</v>
      </c>
      <c r="N3853">
        <v>0.85041016802081104</v>
      </c>
      <c r="O3853">
        <v>30</v>
      </c>
      <c r="P3853">
        <v>150</v>
      </c>
      <c r="Q3853">
        <v>7.1843954405854005E-2</v>
      </c>
    </row>
    <row r="3854" spans="1:17" hidden="1" x14ac:dyDescent="0.3">
      <c r="A3854" t="s">
        <v>7870</v>
      </c>
      <c r="B3854" t="s">
        <v>7871</v>
      </c>
      <c r="C3854" t="str">
        <f>IFERROR(VLOOKUP(Table1[[#This Row],[Ticker]],[1]!Table1[[Symbol]:[Industry]],2,FALSE),"-")</f>
        <v>-</v>
      </c>
      <c r="D3854" t="s">
        <v>267</v>
      </c>
      <c r="E3854">
        <v>23.227822799999998</v>
      </c>
      <c r="F3854">
        <v>4.2</v>
      </c>
      <c r="G3854">
        <v>398.442581474902</v>
      </c>
      <c r="H3854">
        <v>11.1522719503077</v>
      </c>
      <c r="I3854">
        <v>64.751913566925495</v>
      </c>
      <c r="J3854">
        <v>5.4038179402812903</v>
      </c>
      <c r="K3854">
        <v>3.49039660529826</v>
      </c>
      <c r="L3854">
        <v>2.6311795205926201</v>
      </c>
      <c r="M3854">
        <v>93.355092422334707</v>
      </c>
      <c r="N3854">
        <v>1.20639124039178</v>
      </c>
      <c r="O3854">
        <v>0</v>
      </c>
      <c r="P3854">
        <v>425</v>
      </c>
      <c r="Q3854">
        <v>0.21000341746668499</v>
      </c>
    </row>
    <row r="3855" spans="1:17" hidden="1" x14ac:dyDescent="0.3">
      <c r="A3855" t="s">
        <v>7872</v>
      </c>
      <c r="B3855" t="s">
        <v>7873</v>
      </c>
      <c r="C3855" t="str">
        <f>IFERROR(VLOOKUP(Table1[[#This Row],[Ticker]],[1]!Table1[[Symbol]:[Industry]],2,FALSE),"-")</f>
        <v>-</v>
      </c>
      <c r="D3855" t="s">
        <v>613</v>
      </c>
      <c r="E3855">
        <v>23.213349149999999</v>
      </c>
      <c r="F3855">
        <v>34.5</v>
      </c>
      <c r="G3855">
        <v>-40.307418525097297</v>
      </c>
      <c r="H3855">
        <v>-2.2254946492898098</v>
      </c>
      <c r="I3855">
        <v>-32.719996545434</v>
      </c>
      <c r="J3855">
        <v>-1.2907906438422101</v>
      </c>
      <c r="K3855">
        <v>34.698282176998298</v>
      </c>
      <c r="L3855">
        <v>37.895081813797503</v>
      </c>
      <c r="M3855">
        <v>57.482507358339902</v>
      </c>
      <c r="N3855">
        <v>1.71315789473684</v>
      </c>
      <c r="O3855">
        <v>50.7246376811594</v>
      </c>
      <c r="P3855">
        <v>36.579572446555801</v>
      </c>
    </row>
    <row r="3856" spans="1:17" hidden="1" x14ac:dyDescent="0.3">
      <c r="A3856" t="s">
        <v>7874</v>
      </c>
      <c r="B3856" t="s">
        <v>7875</v>
      </c>
      <c r="C3856" t="str">
        <f>IFERROR(VLOOKUP(Table1[[#This Row],[Ticker]],[1]!Table1[[Symbol]:[Industry]],2,FALSE),"-")</f>
        <v>-</v>
      </c>
      <c r="D3856" t="s">
        <v>613</v>
      </c>
      <c r="E3856">
        <v>23.194500000000001</v>
      </c>
      <c r="F3856">
        <v>51.7</v>
      </c>
      <c r="G3856">
        <v>-69.240345354365601</v>
      </c>
      <c r="I3856">
        <v>-0.24808643307450101</v>
      </c>
      <c r="K3856">
        <v>62.326431611066397</v>
      </c>
      <c r="M3856" s="1">
        <v>5.84777E-10</v>
      </c>
      <c r="N3856">
        <v>1.125</v>
      </c>
      <c r="O3856">
        <v>74.468085106382901</v>
      </c>
      <c r="P3856">
        <v>10</v>
      </c>
    </row>
    <row r="3857" spans="1:17" hidden="1" x14ac:dyDescent="0.3">
      <c r="A3857" t="s">
        <v>7876</v>
      </c>
      <c r="B3857" t="s">
        <v>7877</v>
      </c>
      <c r="C3857" t="str">
        <f>IFERROR(VLOOKUP(Table1[[#This Row],[Ticker]],[1]!Table1[[Symbol]:[Industry]],2,FALSE),"-")</f>
        <v>-</v>
      </c>
      <c r="E3857">
        <v>23.19</v>
      </c>
      <c r="F3857">
        <v>77.3</v>
      </c>
      <c r="G3857">
        <v>37.910666581285497</v>
      </c>
      <c r="H3857">
        <v>-21.5157272439778</v>
      </c>
      <c r="I3857">
        <v>76.0169738078893</v>
      </c>
      <c r="J3857">
        <v>3.9053441094979102</v>
      </c>
      <c r="K3857">
        <v>77.842054787684305</v>
      </c>
      <c r="L3857">
        <v>64.276586727217094</v>
      </c>
      <c r="M3857">
        <v>55.450168210733302</v>
      </c>
      <c r="N3857">
        <v>2.2675286575759199</v>
      </c>
      <c r="O3857">
        <v>27.994825355756699</v>
      </c>
      <c r="P3857">
        <v>114.722222222222</v>
      </c>
      <c r="Q3857">
        <v>5.9938935877106997E-2</v>
      </c>
    </row>
    <row r="3858" spans="1:17" hidden="1" x14ac:dyDescent="0.3">
      <c r="A3858" t="s">
        <v>7878</v>
      </c>
      <c r="B3858" t="s">
        <v>7879</v>
      </c>
      <c r="C3858" t="str">
        <f>IFERROR(VLOOKUP(Table1[[#This Row],[Ticker]],[1]!Table1[[Symbol]:[Industry]],2,FALSE),"-")</f>
        <v>-</v>
      </c>
      <c r="E3858">
        <v>23.1632</v>
      </c>
      <c r="F3858">
        <v>49.6</v>
      </c>
      <c r="G3858">
        <v>-30.712007897077999</v>
      </c>
      <c r="H3858">
        <v>-4.7016369280636603</v>
      </c>
      <c r="I3858">
        <v>-21.6766578616459</v>
      </c>
      <c r="J3858">
        <v>-2.77039326485255</v>
      </c>
      <c r="K3858">
        <v>49.817135787173399</v>
      </c>
      <c r="L3858">
        <v>49.836680946718403</v>
      </c>
      <c r="M3858">
        <v>52.3278075854696</v>
      </c>
      <c r="N3858">
        <v>0.56184210526315703</v>
      </c>
      <c r="O3858">
        <v>28.326612903225801</v>
      </c>
      <c r="P3858">
        <v>40.709219858155997</v>
      </c>
    </row>
    <row r="3859" spans="1:17" hidden="1" x14ac:dyDescent="0.3">
      <c r="A3859" t="s">
        <v>7880</v>
      </c>
      <c r="B3859" t="s">
        <v>7881</v>
      </c>
      <c r="C3859" t="str">
        <f>IFERROR(VLOOKUP(Table1[[#This Row],[Ticker]],[1]!Table1[[Symbol]:[Industry]],2,FALSE),"-")</f>
        <v>-</v>
      </c>
      <c r="D3859" t="s">
        <v>49</v>
      </c>
      <c r="E3859">
        <v>23.127500000000001</v>
      </c>
      <c r="F3859">
        <v>2</v>
      </c>
      <c r="G3859">
        <v>-4.6061990129022501</v>
      </c>
      <c r="H3859">
        <v>-6.8458136506767699</v>
      </c>
      <c r="I3859">
        <v>-19.750348876513399</v>
      </c>
      <c r="J3859">
        <v>-5.0525990109137302</v>
      </c>
      <c r="K3859">
        <v>2.07453728420061</v>
      </c>
      <c r="L3859">
        <v>2.1185053549602002</v>
      </c>
      <c r="M3859">
        <v>39.822943048826801</v>
      </c>
      <c r="N3859">
        <v>1.5418623686866599</v>
      </c>
      <c r="O3859">
        <v>60</v>
      </c>
      <c r="P3859">
        <v>50.375939849623997</v>
      </c>
      <c r="Q3859">
        <v>7.7432536846437E-2</v>
      </c>
    </row>
    <row r="3860" spans="1:17" hidden="1" x14ac:dyDescent="0.3">
      <c r="A3860" t="s">
        <v>7882</v>
      </c>
      <c r="B3860" t="s">
        <v>7883</v>
      </c>
      <c r="C3860" t="str">
        <f>IFERROR(VLOOKUP(Table1[[#This Row],[Ticker]],[1]!Table1[[Symbol]:[Industry]],2,FALSE),"-")</f>
        <v>-</v>
      </c>
      <c r="E3860">
        <v>23.091247410000001</v>
      </c>
      <c r="F3860">
        <v>2.6</v>
      </c>
      <c r="K3860">
        <v>2.9214051989229399</v>
      </c>
      <c r="L3860">
        <v>4.2861502767889696</v>
      </c>
      <c r="M3860">
        <v>64.437260219561196</v>
      </c>
      <c r="N3860">
        <v>1</v>
      </c>
      <c r="Q3860">
        <v>-8.2544193203107005E-2</v>
      </c>
    </row>
    <row r="3861" spans="1:17" hidden="1" x14ac:dyDescent="0.3">
      <c r="A3861" t="s">
        <v>7884</v>
      </c>
      <c r="B3861" t="s">
        <v>7885</v>
      </c>
      <c r="C3861" t="str">
        <f>IFERROR(VLOOKUP(Table1[[#This Row],[Ticker]],[1]!Table1[[Symbol]:[Industry]],2,FALSE),"-")</f>
        <v>-</v>
      </c>
      <c r="E3861">
        <v>23.081499999999998</v>
      </c>
      <c r="F3861">
        <v>13.78</v>
      </c>
      <c r="G3861">
        <v>-19.735713098740799</v>
      </c>
      <c r="H3861">
        <v>22.688526514731301</v>
      </c>
      <c r="I3861">
        <v>20.9900088050207</v>
      </c>
      <c r="J3861">
        <v>-10.1786645341755</v>
      </c>
      <c r="K3861">
        <v>11.6455274388289</v>
      </c>
      <c r="L3861">
        <v>11.0772318099097</v>
      </c>
      <c r="M3861">
        <v>58.819094616271201</v>
      </c>
      <c r="N3861">
        <v>3.3442622950819598</v>
      </c>
      <c r="O3861">
        <v>14.658925979680699</v>
      </c>
      <c r="P3861">
        <v>62.117647058823501</v>
      </c>
      <c r="Q3861">
        <v>8.2506080146359004E-2</v>
      </c>
    </row>
    <row r="3862" spans="1:17" hidden="1" x14ac:dyDescent="0.3">
      <c r="A3862" t="s">
        <v>7886</v>
      </c>
      <c r="B3862" t="s">
        <v>7887</v>
      </c>
      <c r="C3862" t="str">
        <f>IFERROR(VLOOKUP(Table1[[#This Row],[Ticker]],[1]!Table1[[Symbol]:[Industry]],2,FALSE),"-")</f>
        <v>-</v>
      </c>
      <c r="D3862" t="s">
        <v>67</v>
      </c>
      <c r="E3862">
        <v>23.062247599999999</v>
      </c>
      <c r="F3862">
        <v>24.82</v>
      </c>
      <c r="G3862">
        <v>-41.440820445536303</v>
      </c>
      <c r="H3862">
        <v>-18.3683517921469</v>
      </c>
      <c r="I3862">
        <v>-16.410657321543301</v>
      </c>
      <c r="J3862">
        <v>-6.9616967893631703</v>
      </c>
      <c r="K3862">
        <v>25.1359806745395</v>
      </c>
      <c r="L3862">
        <v>28.024483994635801</v>
      </c>
      <c r="M3862">
        <v>50.817720079732801</v>
      </c>
      <c r="N3862">
        <v>1.12179897146561</v>
      </c>
      <c r="O3862">
        <v>24.8992747784045</v>
      </c>
      <c r="P3862">
        <v>12.613430127041701</v>
      </c>
      <c r="Q3862">
        <v>1.9087446853801E-2</v>
      </c>
    </row>
    <row r="3863" spans="1:17" hidden="1" x14ac:dyDescent="0.3">
      <c r="A3863" t="s">
        <v>7888</v>
      </c>
      <c r="B3863" t="s">
        <v>7889</v>
      </c>
      <c r="C3863" t="str">
        <f>IFERROR(VLOOKUP(Table1[[#This Row],[Ticker]],[1]!Table1[[Symbol]:[Industry]],2,FALSE),"-")</f>
        <v>-</v>
      </c>
      <c r="E3863">
        <v>23.053799999999999</v>
      </c>
      <c r="F3863">
        <v>176</v>
      </c>
      <c r="G3863">
        <v>74.815579186573103</v>
      </c>
      <c r="H3863">
        <v>10.916313887596401</v>
      </c>
      <c r="I3863">
        <v>78.694479321085396</v>
      </c>
      <c r="J3863">
        <v>18.878947781643799</v>
      </c>
      <c r="K3863">
        <v>132.068290055072</v>
      </c>
      <c r="L3863">
        <v>111.460183277832</v>
      </c>
      <c r="M3863">
        <v>93.983497209459998</v>
      </c>
      <c r="N3863">
        <v>1.8679245283018799</v>
      </c>
      <c r="O3863">
        <v>0</v>
      </c>
      <c r="P3863">
        <v>133.887043189368</v>
      </c>
    </row>
    <row r="3864" spans="1:17" hidden="1" x14ac:dyDescent="0.3">
      <c r="A3864" t="s">
        <v>7890</v>
      </c>
      <c r="B3864" t="s">
        <v>7891</v>
      </c>
      <c r="C3864" t="str">
        <f>IFERROR(VLOOKUP(Table1[[#This Row],[Ticker]],[1]!Table1[[Symbol]:[Industry]],2,FALSE),"-")</f>
        <v>-</v>
      </c>
      <c r="D3864" t="s">
        <v>49</v>
      </c>
      <c r="E3864">
        <v>23.003050000000002</v>
      </c>
      <c r="F3864">
        <v>938.9</v>
      </c>
      <c r="G3864">
        <v>-5.6196971365484103</v>
      </c>
      <c r="H3864">
        <v>-4.9040660778612297</v>
      </c>
      <c r="I3864">
        <v>-10.2480864330745</v>
      </c>
      <c r="J3864">
        <v>-2.1679836262983398</v>
      </c>
      <c r="K3864">
        <v>938.84721538375504</v>
      </c>
      <c r="L3864">
        <v>892.49157909335702</v>
      </c>
      <c r="M3864">
        <v>100</v>
      </c>
      <c r="O3864">
        <v>0</v>
      </c>
      <c r="P3864">
        <v>20.937721388548901</v>
      </c>
    </row>
    <row r="3865" spans="1:17" hidden="1" x14ac:dyDescent="0.3">
      <c r="A3865" t="s">
        <v>7892</v>
      </c>
      <c r="B3865" t="s">
        <v>7893</v>
      </c>
      <c r="C3865" t="str">
        <f>IFERROR(VLOOKUP(Table1[[#This Row],[Ticker]],[1]!Table1[[Symbol]:[Industry]],2,FALSE),"-")</f>
        <v>-</v>
      </c>
      <c r="D3865" t="s">
        <v>388</v>
      </c>
      <c r="E3865">
        <v>22.97944275</v>
      </c>
      <c r="F3865">
        <v>31.3</v>
      </c>
      <c r="G3865">
        <v>-72.217140747319604</v>
      </c>
      <c r="H3865">
        <v>-12.628785178984799</v>
      </c>
      <c r="I3865">
        <v>-18.324444729697099</v>
      </c>
      <c r="J3865">
        <v>-2.62252908084379</v>
      </c>
      <c r="K3865">
        <v>33.211573373498702</v>
      </c>
      <c r="L3865">
        <v>38.542863877647399</v>
      </c>
      <c r="M3865">
        <v>39.773340377064997</v>
      </c>
      <c r="N3865">
        <v>1.16392156862745</v>
      </c>
      <c r="O3865">
        <v>88.498402555910502</v>
      </c>
      <c r="P3865">
        <v>9.2495636998254795</v>
      </c>
    </row>
    <row r="3866" spans="1:17" hidden="1" x14ac:dyDescent="0.3">
      <c r="A3866" t="s">
        <v>7894</v>
      </c>
      <c r="B3866" t="s">
        <v>7895</v>
      </c>
      <c r="C3866" t="str">
        <f>IFERROR(VLOOKUP(Table1[[#This Row],[Ticker]],[1]!Table1[[Symbol]:[Industry]],2,FALSE),"-")</f>
        <v>-</v>
      </c>
      <c r="D3866" t="s">
        <v>613</v>
      </c>
      <c r="E3866">
        <v>22.944095999999998</v>
      </c>
      <c r="F3866">
        <v>29.95</v>
      </c>
      <c r="G3866">
        <v>8.0493230479363191</v>
      </c>
      <c r="H3866">
        <v>-1.2839943932734099</v>
      </c>
      <c r="I3866">
        <v>-15.529553858754401</v>
      </c>
      <c r="J3866">
        <v>-5.6726565234945996</v>
      </c>
      <c r="K3866">
        <v>28.843027741784699</v>
      </c>
      <c r="L3866">
        <v>28.354794084563501</v>
      </c>
      <c r="M3866">
        <v>59.121919483467103</v>
      </c>
      <c r="N3866">
        <v>1.0743098665962201</v>
      </c>
      <c r="O3866">
        <v>53.0884808013355</v>
      </c>
      <c r="P3866">
        <v>46.026328620185197</v>
      </c>
      <c r="Q3866">
        <v>4.36105934436E-2</v>
      </c>
    </row>
    <row r="3867" spans="1:17" hidden="1" x14ac:dyDescent="0.3">
      <c r="A3867" t="s">
        <v>7896</v>
      </c>
      <c r="B3867" t="s">
        <v>7897</v>
      </c>
      <c r="C3867" t="str">
        <f>IFERROR(VLOOKUP(Table1[[#This Row],[Ticker]],[1]!Table1[[Symbol]:[Industry]],2,FALSE),"-")</f>
        <v>-</v>
      </c>
      <c r="D3867" t="s">
        <v>535</v>
      </c>
      <c r="E3867">
        <v>22.896756</v>
      </c>
      <c r="F3867">
        <v>1.08</v>
      </c>
      <c r="G3867">
        <v>-23.7002756679545</v>
      </c>
      <c r="H3867">
        <v>-9.9888118405730797</v>
      </c>
      <c r="I3867">
        <v>-40.118216303204299</v>
      </c>
      <c r="J3867">
        <v>-4.7766792784722396</v>
      </c>
      <c r="K3867">
        <v>1.12121716084127</v>
      </c>
      <c r="L3867">
        <v>1.27367896561703</v>
      </c>
      <c r="M3867">
        <v>48.847270623800497</v>
      </c>
      <c r="N3867">
        <v>2.4823914107623799</v>
      </c>
      <c r="O3867">
        <v>136.111111111111</v>
      </c>
      <c r="P3867">
        <v>27.058823529411701</v>
      </c>
      <c r="Q3867">
        <v>2.4817735583842E-2</v>
      </c>
    </row>
    <row r="3868" spans="1:17" hidden="1" x14ac:dyDescent="0.3">
      <c r="A3868" t="s">
        <v>7898</v>
      </c>
      <c r="B3868" t="s">
        <v>7899</v>
      </c>
      <c r="C3868" t="str">
        <f>IFERROR(VLOOKUP(Table1[[#This Row],[Ticker]],[1]!Table1[[Symbol]:[Industry]],2,FALSE),"-")</f>
        <v>-</v>
      </c>
      <c r="E3868">
        <v>22.892814000000001</v>
      </c>
      <c r="F3868">
        <v>4.26</v>
      </c>
      <c r="G3868">
        <v>-16.608438933260601</v>
      </c>
      <c r="H3868">
        <v>-9.3883710105966607</v>
      </c>
      <c r="I3868">
        <v>-28.167161577583101</v>
      </c>
      <c r="J3868">
        <v>-3.0982161844378702</v>
      </c>
      <c r="K3868">
        <v>4.4421708630268801</v>
      </c>
      <c r="L3868">
        <v>4.5051811147555103</v>
      </c>
      <c r="M3868">
        <v>35.941500486152599</v>
      </c>
      <c r="N3868">
        <v>1.0280484440298401</v>
      </c>
      <c r="O3868">
        <v>52.582159624413102</v>
      </c>
      <c r="P3868">
        <v>18.005540166204899</v>
      </c>
      <c r="Q3868">
        <v>-0.106735447649338</v>
      </c>
    </row>
    <row r="3869" spans="1:17" hidden="1" x14ac:dyDescent="0.3">
      <c r="A3869" t="s">
        <v>7900</v>
      </c>
      <c r="B3869" t="s">
        <v>7901</v>
      </c>
      <c r="C3869" t="str">
        <f>IFERROR(VLOOKUP(Table1[[#This Row],[Ticker]],[1]!Table1[[Symbol]:[Industry]],2,FALSE),"-")</f>
        <v>-</v>
      </c>
      <c r="D3869" t="s">
        <v>278</v>
      </c>
      <c r="E3869">
        <v>22.853140384</v>
      </c>
      <c r="F3869">
        <v>26.72</v>
      </c>
      <c r="G3869">
        <v>-59.2356750128776</v>
      </c>
      <c r="H3869">
        <v>-7.2841598391306199</v>
      </c>
      <c r="I3869">
        <v>-15.1252669243525</v>
      </c>
      <c r="J3869">
        <v>1.9073720061507</v>
      </c>
      <c r="K3869">
        <v>27.1219056968526</v>
      </c>
      <c r="L3869">
        <v>30.983659681097599</v>
      </c>
      <c r="M3869">
        <v>48.015021762508397</v>
      </c>
      <c r="N3869">
        <v>0.90126624387971999</v>
      </c>
      <c r="O3869">
        <v>56.811377245508901</v>
      </c>
      <c r="P3869">
        <v>15.271786022433099</v>
      </c>
      <c r="Q3869">
        <v>-3.0253678122458001E-2</v>
      </c>
    </row>
    <row r="3870" spans="1:17" hidden="1" x14ac:dyDescent="0.3">
      <c r="A3870" t="s">
        <v>7902</v>
      </c>
      <c r="B3870" t="s">
        <v>7903</v>
      </c>
      <c r="C3870" t="str">
        <f>IFERROR(VLOOKUP(Table1[[#This Row],[Ticker]],[1]!Table1[[Symbol]:[Industry]],2,FALSE),"-")</f>
        <v>-</v>
      </c>
      <c r="D3870" t="s">
        <v>613</v>
      </c>
      <c r="E3870">
        <v>22.835568719999898</v>
      </c>
      <c r="F3870">
        <v>3.07</v>
      </c>
      <c r="G3870">
        <v>16.233279149321199</v>
      </c>
      <c r="H3870">
        <v>-8.9921163923266505</v>
      </c>
      <c r="I3870">
        <v>-9.9212890474535893</v>
      </c>
      <c r="J3870">
        <v>-8.3218297801444994</v>
      </c>
      <c r="K3870">
        <v>3.15358557070694</v>
      </c>
      <c r="L3870">
        <v>3.1267359274665298</v>
      </c>
      <c r="M3870">
        <v>42.295846728020599</v>
      </c>
      <c r="N3870">
        <v>1.28299449801651</v>
      </c>
      <c r="O3870">
        <v>47.557003257329001</v>
      </c>
      <c r="P3870">
        <v>61.578947368420998</v>
      </c>
      <c r="Q3870">
        <v>1.5864179544618998E-2</v>
      </c>
    </row>
    <row r="3871" spans="1:17" hidden="1" x14ac:dyDescent="0.3">
      <c r="A3871" t="s">
        <v>7904</v>
      </c>
      <c r="B3871" t="s">
        <v>7905</v>
      </c>
      <c r="C3871" t="str">
        <f>IFERROR(VLOOKUP(Table1[[#This Row],[Ticker]],[1]!Table1[[Symbol]:[Industry]],2,FALSE),"-")</f>
        <v>-</v>
      </c>
      <c r="D3871" t="s">
        <v>89</v>
      </c>
      <c r="E3871">
        <v>22.724260000000001</v>
      </c>
      <c r="F3871">
        <v>18.46</v>
      </c>
      <c r="G3871">
        <v>93.204486236807298</v>
      </c>
      <c r="H3871">
        <v>-1.7369106526413001</v>
      </c>
      <c r="I3871">
        <v>139.54893657098501</v>
      </c>
      <c r="J3871">
        <v>17.736583517532601</v>
      </c>
      <c r="K3871">
        <v>15.0602378229456</v>
      </c>
      <c r="L3871">
        <v>12.604820868452199</v>
      </c>
      <c r="M3871">
        <v>81.197492448295506</v>
      </c>
      <c r="N3871">
        <v>0.89705882352941102</v>
      </c>
      <c r="O3871">
        <v>0</v>
      </c>
      <c r="P3871">
        <v>193.01587301587301</v>
      </c>
    </row>
    <row r="3872" spans="1:17" hidden="1" x14ac:dyDescent="0.3">
      <c r="A3872" t="s">
        <v>7906</v>
      </c>
      <c r="B3872" t="s">
        <v>7907</v>
      </c>
      <c r="C3872" t="str">
        <f>IFERROR(VLOOKUP(Table1[[#This Row],[Ticker]],[1]!Table1[[Symbol]:[Industry]],2,FALSE),"-")</f>
        <v>-</v>
      </c>
      <c r="E3872">
        <v>22.594703800000001</v>
      </c>
      <c r="F3872">
        <v>151</v>
      </c>
      <c r="G3872">
        <v>-36.676466144145003</v>
      </c>
      <c r="H3872">
        <v>-11.655777341084599</v>
      </c>
      <c r="I3872">
        <v>-13.266711995052599</v>
      </c>
      <c r="J3872">
        <v>-5.1776923641624197</v>
      </c>
      <c r="K3872">
        <v>152.10060095706399</v>
      </c>
      <c r="L3872">
        <v>152.295175515859</v>
      </c>
      <c r="M3872">
        <v>50.5828186298098</v>
      </c>
      <c r="N3872">
        <v>1.97859786401607</v>
      </c>
      <c r="O3872">
        <v>25.8278145695364</v>
      </c>
      <c r="P3872">
        <v>15.797546012269899</v>
      </c>
      <c r="Q3872">
        <v>0.1023695743108</v>
      </c>
    </row>
    <row r="3873" spans="1:17" hidden="1" x14ac:dyDescent="0.3">
      <c r="A3873" t="s">
        <v>7908</v>
      </c>
      <c r="B3873" t="s">
        <v>7909</v>
      </c>
      <c r="C3873" t="str">
        <f>IFERROR(VLOOKUP(Table1[[#This Row],[Ticker]],[1]!Table1[[Symbol]:[Industry]],2,FALSE),"-")</f>
        <v>-</v>
      </c>
      <c r="D3873" t="s">
        <v>705</v>
      </c>
      <c r="E3873">
        <v>22.46870916</v>
      </c>
      <c r="F3873">
        <v>113.64</v>
      </c>
      <c r="G3873">
        <v>9.2943447743646495</v>
      </c>
      <c r="H3873">
        <v>-5.1245440741571997</v>
      </c>
      <c r="I3873">
        <v>7.2700107747848399</v>
      </c>
      <c r="J3873">
        <v>-2.0440898209885998</v>
      </c>
      <c r="K3873">
        <v>109.185445872527</v>
      </c>
      <c r="L3873">
        <v>99.226493004608997</v>
      </c>
      <c r="M3873">
        <v>31.967359018905899</v>
      </c>
      <c r="N3873">
        <v>2.4352751611303902</v>
      </c>
      <c r="O3873">
        <v>1.3727560718057099</v>
      </c>
      <c r="P3873">
        <v>37.712069801260299</v>
      </c>
    </row>
    <row r="3874" spans="1:17" hidden="1" x14ac:dyDescent="0.3">
      <c r="A3874" t="s">
        <v>7910</v>
      </c>
      <c r="B3874" t="s">
        <v>7911</v>
      </c>
      <c r="C3874" t="str">
        <f>IFERROR(VLOOKUP(Table1[[#This Row],[Ticker]],[1]!Table1[[Symbol]:[Industry]],2,FALSE),"-")</f>
        <v>-</v>
      </c>
      <c r="D3874" t="s">
        <v>347</v>
      </c>
      <c r="E3874">
        <v>22.45961088</v>
      </c>
      <c r="F3874">
        <v>36.82</v>
      </c>
      <c r="G3874">
        <v>-56.941233991159002</v>
      </c>
      <c r="H3874">
        <v>-8.2203926084734906</v>
      </c>
      <c r="I3874">
        <v>-5.6458137058017801</v>
      </c>
      <c r="J3874">
        <v>-2.4836069824267</v>
      </c>
      <c r="K3874">
        <v>38.501235966864101</v>
      </c>
      <c r="L3874">
        <v>38.486082021786601</v>
      </c>
      <c r="M3874">
        <v>35.888248253881997</v>
      </c>
      <c r="N3874">
        <v>0.67023988129585299</v>
      </c>
      <c r="O3874">
        <v>56.328082563823997</v>
      </c>
      <c r="P3874">
        <v>13.5718692165329</v>
      </c>
      <c r="Q3874">
        <v>8.4766996711358997E-2</v>
      </c>
    </row>
    <row r="3875" spans="1:17" hidden="1" x14ac:dyDescent="0.3">
      <c r="A3875" t="s">
        <v>7912</v>
      </c>
      <c r="B3875" t="s">
        <v>7913</v>
      </c>
      <c r="C3875" t="str">
        <f>IFERROR(VLOOKUP(Table1[[#This Row],[Ticker]],[1]!Table1[[Symbol]:[Industry]],2,FALSE),"-")</f>
        <v>-</v>
      </c>
      <c r="E3875">
        <v>22.45078488</v>
      </c>
      <c r="F3875">
        <v>42.1</v>
      </c>
      <c r="G3875">
        <v>-85.140792848757002</v>
      </c>
      <c r="H3875">
        <v>-18.809996548208801</v>
      </c>
      <c r="I3875">
        <v>-42.866524333202499</v>
      </c>
      <c r="J3875">
        <v>-6.4861654444801502</v>
      </c>
      <c r="K3875">
        <v>45.537028349193598</v>
      </c>
      <c r="M3875">
        <v>40.561427121268999</v>
      </c>
      <c r="N3875">
        <v>0.43421052631578899</v>
      </c>
      <c r="O3875">
        <v>154.15676959619901</v>
      </c>
      <c r="P3875">
        <v>31.5625</v>
      </c>
    </row>
    <row r="3876" spans="1:17" hidden="1" x14ac:dyDescent="0.3">
      <c r="A3876" t="s">
        <v>7914</v>
      </c>
      <c r="B3876" t="s">
        <v>7915</v>
      </c>
      <c r="C3876" t="str">
        <f>IFERROR(VLOOKUP(Table1[[#This Row],[Ticker]],[1]!Table1[[Symbol]:[Industry]],2,FALSE),"-")</f>
        <v>-</v>
      </c>
      <c r="E3876">
        <v>22.442167680000001</v>
      </c>
      <c r="F3876">
        <v>12.12</v>
      </c>
      <c r="G3876">
        <v>223.73159881594299</v>
      </c>
      <c r="H3876">
        <v>10.8552462430556</v>
      </c>
      <c r="I3876">
        <v>-24.0460949679251</v>
      </c>
      <c r="J3876">
        <v>-2.1679836262983398</v>
      </c>
      <c r="K3876">
        <v>11.544770285519199</v>
      </c>
      <c r="L3876">
        <v>10.120969543480101</v>
      </c>
      <c r="M3876">
        <v>59.512421098122303</v>
      </c>
      <c r="N3876">
        <v>2.0423076923076899</v>
      </c>
      <c r="O3876">
        <v>46.864686468646802</v>
      </c>
      <c r="P3876">
        <v>252.325581395348</v>
      </c>
    </row>
    <row r="3877" spans="1:17" hidden="1" x14ac:dyDescent="0.3">
      <c r="A3877" t="s">
        <v>7916</v>
      </c>
      <c r="B3877" t="s">
        <v>7917</v>
      </c>
      <c r="C3877" t="str">
        <f>IFERROR(VLOOKUP(Table1[[#This Row],[Ticker]],[1]!Table1[[Symbol]:[Industry]],2,FALSE),"-")</f>
        <v>-</v>
      </c>
      <c r="E3877">
        <v>22.298827540000001</v>
      </c>
      <c r="F3877">
        <v>53.35</v>
      </c>
      <c r="G3877">
        <v>25.297439155448298</v>
      </c>
      <c r="H3877">
        <v>6.54713255227575</v>
      </c>
      <c r="I3877">
        <v>-14.0085666355317</v>
      </c>
      <c r="J3877">
        <v>18.925039629515599</v>
      </c>
      <c r="K3877">
        <v>46.465165209216103</v>
      </c>
      <c r="L3877">
        <v>44.188866286771699</v>
      </c>
      <c r="M3877">
        <v>77.164566839781997</v>
      </c>
      <c r="N3877">
        <v>4.1610576923076898</v>
      </c>
      <c r="O3877">
        <v>31.452671040299801</v>
      </c>
      <c r="P3877">
        <v>75.476724430852798</v>
      </c>
    </row>
    <row r="3878" spans="1:17" hidden="1" x14ac:dyDescent="0.3">
      <c r="A3878" t="s">
        <v>7918</v>
      </c>
      <c r="B3878" t="s">
        <v>7919</v>
      </c>
      <c r="C3878" t="str">
        <f>IFERROR(VLOOKUP(Table1[[#This Row],[Ticker]],[1]!Table1[[Symbol]:[Industry]],2,FALSE),"-")</f>
        <v>-</v>
      </c>
      <c r="D3878" t="s">
        <v>542</v>
      </c>
      <c r="E3878">
        <v>22.26</v>
      </c>
      <c r="F3878">
        <v>16.8</v>
      </c>
      <c r="G3878">
        <v>181.699462208847</v>
      </c>
      <c r="H3878">
        <v>28.7634360106934</v>
      </c>
      <c r="I3878">
        <v>128.72773149011101</v>
      </c>
      <c r="J3878">
        <v>13.5225442117349</v>
      </c>
      <c r="K3878">
        <v>10.721244563403999</v>
      </c>
      <c r="L3878">
        <v>8.2564578316764994</v>
      </c>
      <c r="M3878">
        <v>98.996724587477999</v>
      </c>
      <c r="N3878">
        <v>1.2573818228648601</v>
      </c>
      <c r="O3878">
        <v>0</v>
      </c>
      <c r="P3878">
        <v>264.42516268980398</v>
      </c>
      <c r="Q3878">
        <v>0.12565387007522899</v>
      </c>
    </row>
    <row r="3879" spans="1:17" hidden="1" x14ac:dyDescent="0.3">
      <c r="A3879" t="s">
        <v>7920</v>
      </c>
      <c r="B3879" t="s">
        <v>7921</v>
      </c>
      <c r="C3879" t="str">
        <f>IFERROR(VLOOKUP(Table1[[#This Row],[Ticker]],[1]!Table1[[Symbol]:[Industry]],2,FALSE),"-")</f>
        <v>-</v>
      </c>
      <c r="D3879" t="s">
        <v>286</v>
      </c>
      <c r="E3879">
        <v>22.157954799999999</v>
      </c>
      <c r="F3879">
        <v>20.12</v>
      </c>
      <c r="G3879">
        <v>65.794397918497197</v>
      </c>
      <c r="H3879">
        <v>-12.017036789158301</v>
      </c>
      <c r="I3879">
        <v>37.584389687425102</v>
      </c>
      <c r="J3879">
        <v>-6.1887358960778496</v>
      </c>
      <c r="K3879">
        <v>23.508764205861301</v>
      </c>
      <c r="L3879">
        <v>20.1630997027471</v>
      </c>
      <c r="M3879">
        <v>26.522259117518701</v>
      </c>
      <c r="N3879">
        <v>1.48443114196584</v>
      </c>
      <c r="O3879">
        <v>61.182902584493</v>
      </c>
      <c r="P3879">
        <v>131.26436781609101</v>
      </c>
      <c r="Q3879">
        <v>6.3944922285678996E-2</v>
      </c>
    </row>
    <row r="3880" spans="1:17" hidden="1" x14ac:dyDescent="0.3">
      <c r="A3880" t="s">
        <v>7922</v>
      </c>
      <c r="B3880" t="s">
        <v>7923</v>
      </c>
      <c r="C3880" t="str">
        <f>IFERROR(VLOOKUP(Table1[[#This Row],[Ticker]],[1]!Table1[[Symbol]:[Industry]],2,FALSE),"-")</f>
        <v>-</v>
      </c>
      <c r="D3880" t="s">
        <v>21</v>
      </c>
      <c r="E3880">
        <v>22.146000000000001</v>
      </c>
      <c r="F3880">
        <v>73.819999999999993</v>
      </c>
      <c r="G3880">
        <v>67.654630935570793</v>
      </c>
      <c r="H3880">
        <v>12.9084339221387</v>
      </c>
      <c r="I3880">
        <v>-30.156950488623998</v>
      </c>
      <c r="J3880">
        <v>0.41705038730710597</v>
      </c>
      <c r="K3880">
        <v>68.041746416955903</v>
      </c>
      <c r="L3880">
        <v>62.157323877195701</v>
      </c>
      <c r="M3880">
        <v>59.197008073466797</v>
      </c>
      <c r="N3880">
        <v>1.1288578634670301</v>
      </c>
      <c r="O3880">
        <v>38.797073963695397</v>
      </c>
      <c r="P3880">
        <v>110.19362186788101</v>
      </c>
      <c r="Q3880">
        <v>0.126112088077451</v>
      </c>
    </row>
    <row r="3881" spans="1:17" hidden="1" x14ac:dyDescent="0.3">
      <c r="A3881" t="s">
        <v>7924</v>
      </c>
      <c r="B3881" t="s">
        <v>7925</v>
      </c>
      <c r="C3881" t="str">
        <f>IFERROR(VLOOKUP(Table1[[#This Row],[Ticker]],[1]!Table1[[Symbol]:[Industry]],2,FALSE),"-")</f>
        <v>-</v>
      </c>
      <c r="D3881" t="s">
        <v>46</v>
      </c>
      <c r="E3881">
        <v>22.145499999999998</v>
      </c>
      <c r="F3881">
        <v>68.14</v>
      </c>
      <c r="G3881">
        <v>447.97883779867999</v>
      </c>
      <c r="H3881">
        <v>97.244194133939004</v>
      </c>
      <c r="I3881">
        <v>268.307469122481</v>
      </c>
      <c r="J3881">
        <v>18.232088458762</v>
      </c>
      <c r="K3881">
        <v>41.151603211310899</v>
      </c>
      <c r="L3881">
        <v>27.734044167443699</v>
      </c>
      <c r="M3881">
        <v>98.0563076352461</v>
      </c>
      <c r="N3881">
        <v>1.4533691529709201</v>
      </c>
      <c r="O3881">
        <v>0</v>
      </c>
      <c r="P3881">
        <v>474.53625632377702</v>
      </c>
    </row>
    <row r="3882" spans="1:17" hidden="1" x14ac:dyDescent="0.3">
      <c r="A3882" t="s">
        <v>7926</v>
      </c>
      <c r="B3882" t="s">
        <v>7927</v>
      </c>
      <c r="C3882" t="str">
        <f>IFERROR(VLOOKUP(Table1[[#This Row],[Ticker]],[1]!Table1[[Symbol]:[Industry]],2,FALSE),"-")</f>
        <v>-</v>
      </c>
      <c r="D3882" t="s">
        <v>535</v>
      </c>
      <c r="E3882">
        <v>22.131278999999999</v>
      </c>
      <c r="F3882">
        <v>8.43</v>
      </c>
      <c r="G3882">
        <v>-21.313972832213398</v>
      </c>
      <c r="H3882">
        <v>-11.196200909321901</v>
      </c>
      <c r="I3882">
        <v>39.4854837267834</v>
      </c>
      <c r="J3882">
        <v>-13.726838345280299</v>
      </c>
      <c r="K3882">
        <v>8.6493941175523297</v>
      </c>
      <c r="L3882">
        <v>7.9868175698503299</v>
      </c>
      <c r="M3882">
        <v>41.628198161440103</v>
      </c>
      <c r="N3882">
        <v>1.7512134251865901</v>
      </c>
      <c r="O3882">
        <v>58.837485172004698</v>
      </c>
      <c r="P3882">
        <v>74.896265560165901</v>
      </c>
      <c r="Q3882">
        <v>5.5074078807066003E-2</v>
      </c>
    </row>
    <row r="3883" spans="1:17" hidden="1" x14ac:dyDescent="0.3">
      <c r="A3883" t="s">
        <v>7928</v>
      </c>
      <c r="B3883" t="s">
        <v>7929</v>
      </c>
      <c r="C3883" t="str">
        <f>IFERROR(VLOOKUP(Table1[[#This Row],[Ticker]],[1]!Table1[[Symbol]:[Industry]],2,FALSE),"-")</f>
        <v>-</v>
      </c>
      <c r="E3883">
        <v>22.117736399999998</v>
      </c>
      <c r="F3883">
        <v>24.27</v>
      </c>
      <c r="G3883">
        <v>106.807966090287</v>
      </c>
      <c r="H3883">
        <v>-19.164629458142901</v>
      </c>
      <c r="I3883">
        <v>22.230079505790101</v>
      </c>
      <c r="J3883">
        <v>-7.4209019142360697</v>
      </c>
      <c r="K3883">
        <v>24.210876384386001</v>
      </c>
      <c r="L3883">
        <v>21.1359741734979</v>
      </c>
      <c r="M3883">
        <v>45.919654298077504</v>
      </c>
      <c r="N3883">
        <v>0.94453148220945904</v>
      </c>
      <c r="O3883">
        <v>31.8088174701277</v>
      </c>
      <c r="P3883">
        <v>154.93697478991601</v>
      </c>
      <c r="Q3883">
        <v>0.112211893648773</v>
      </c>
    </row>
    <row r="3884" spans="1:17" hidden="1" x14ac:dyDescent="0.3">
      <c r="A3884" t="s">
        <v>7930</v>
      </c>
      <c r="B3884" t="s">
        <v>7931</v>
      </c>
      <c r="C3884" t="str">
        <f>IFERROR(VLOOKUP(Table1[[#This Row],[Ticker]],[1]!Table1[[Symbol]:[Industry]],2,FALSE),"-")</f>
        <v>-</v>
      </c>
      <c r="E3884">
        <v>22.108820399999999</v>
      </c>
      <c r="F3884">
        <v>23.88</v>
      </c>
      <c r="G3884">
        <v>-27.4284264056448</v>
      </c>
      <c r="H3884">
        <v>-8.4106144513297707</v>
      </c>
      <c r="I3884">
        <v>12.9081796834804</v>
      </c>
      <c r="J3884">
        <v>-4.3521378018872099</v>
      </c>
      <c r="K3884">
        <v>21.128526930603201</v>
      </c>
      <c r="L3884">
        <v>19.3465756466084</v>
      </c>
      <c r="M3884">
        <v>62.262369170668002</v>
      </c>
      <c r="N3884">
        <v>0.98735994063709098</v>
      </c>
      <c r="O3884">
        <v>26.381909547738601</v>
      </c>
      <c r="P3884">
        <v>70.571428571428498</v>
      </c>
      <c r="Q3884">
        <v>0.13245317071391099</v>
      </c>
    </row>
    <row r="3885" spans="1:17" hidden="1" x14ac:dyDescent="0.3">
      <c r="A3885" t="s">
        <v>7932</v>
      </c>
      <c r="B3885" t="s">
        <v>7933</v>
      </c>
      <c r="C3885" t="str">
        <f>IFERROR(VLOOKUP(Table1[[#This Row],[Ticker]],[1]!Table1[[Symbol]:[Industry]],2,FALSE),"-")</f>
        <v>-</v>
      </c>
      <c r="E3885">
        <v>22.0776</v>
      </c>
      <c r="F3885">
        <v>30</v>
      </c>
      <c r="G3885">
        <v>8.4560828250376403</v>
      </c>
      <c r="H3885">
        <v>11.6913478358581</v>
      </c>
      <c r="I3885">
        <v>91.094195446120096</v>
      </c>
      <c r="J3885">
        <v>-4.1287679400238302</v>
      </c>
      <c r="K3885">
        <v>27.4709375889062</v>
      </c>
      <c r="L3885">
        <v>23.6108004518521</v>
      </c>
      <c r="M3885">
        <v>84.668810839248195</v>
      </c>
      <c r="N3885">
        <v>0.74781144781144704</v>
      </c>
      <c r="O3885">
        <v>12.1666666666666</v>
      </c>
      <c r="P3885">
        <v>103.38983050847401</v>
      </c>
      <c r="Q3885">
        <v>8.5489352106578001E-2</v>
      </c>
    </row>
    <row r="3886" spans="1:17" hidden="1" x14ac:dyDescent="0.3">
      <c r="A3886" t="s">
        <v>7934</v>
      </c>
      <c r="B3886" t="s">
        <v>7935</v>
      </c>
      <c r="C3886" t="str">
        <f>IFERROR(VLOOKUP(Table1[[#This Row],[Ticker]],[1]!Table1[[Symbol]:[Industry]],2,FALSE),"-")</f>
        <v>-</v>
      </c>
      <c r="E3886">
        <v>22.016825544</v>
      </c>
      <c r="F3886">
        <v>1.68</v>
      </c>
      <c r="G3886">
        <v>-71.294260630360498</v>
      </c>
      <c r="H3886">
        <v>19.381648207853001</v>
      </c>
      <c r="I3886">
        <v>15.1250478952836</v>
      </c>
      <c r="J3886">
        <v>-8.1139295722442899</v>
      </c>
      <c r="K3886">
        <v>1.53358763975825</v>
      </c>
      <c r="L3886">
        <v>1.9493276371994099</v>
      </c>
      <c r="M3886">
        <v>49.362143846496402</v>
      </c>
      <c r="N3886">
        <v>2.25272663871697</v>
      </c>
      <c r="O3886">
        <v>90.476190476190396</v>
      </c>
      <c r="P3886">
        <v>39.999999999999901</v>
      </c>
    </row>
    <row r="3887" spans="1:17" hidden="1" x14ac:dyDescent="0.3">
      <c r="A3887" t="s">
        <v>7936</v>
      </c>
      <c r="B3887" t="s">
        <v>7937</v>
      </c>
      <c r="C3887" t="str">
        <f>IFERROR(VLOOKUP(Table1[[#This Row],[Ticker]],[1]!Table1[[Symbol]:[Industry]],2,FALSE),"-")</f>
        <v>-</v>
      </c>
      <c r="D3887" t="s">
        <v>1283</v>
      </c>
      <c r="E3887">
        <v>21.997200029999998</v>
      </c>
      <c r="F3887">
        <v>56.99</v>
      </c>
      <c r="G3887">
        <v>-19.453490691983301</v>
      </c>
      <c r="H3887">
        <v>-5.0633863115309197</v>
      </c>
      <c r="I3887">
        <v>-5.8899102748617196</v>
      </c>
      <c r="J3887">
        <v>-5.9222498379024398</v>
      </c>
      <c r="K3887">
        <v>56.162619553202802</v>
      </c>
      <c r="L3887">
        <v>54.9422494842944</v>
      </c>
      <c r="M3887">
        <v>48.752273491280398</v>
      </c>
      <c r="N3887">
        <v>1.42828441845646</v>
      </c>
      <c r="O3887">
        <v>2.8250570275486901</v>
      </c>
      <c r="P3887">
        <v>9.0926493108729005</v>
      </c>
    </row>
    <row r="3888" spans="1:17" hidden="1" x14ac:dyDescent="0.3">
      <c r="A3888" t="s">
        <v>7938</v>
      </c>
      <c r="B3888" t="s">
        <v>7939</v>
      </c>
      <c r="C3888" t="str">
        <f>IFERROR(VLOOKUP(Table1[[#This Row],[Ticker]],[1]!Table1[[Symbol]:[Industry]],2,FALSE),"-")</f>
        <v>-</v>
      </c>
      <c r="E3888">
        <v>21.953451600000001</v>
      </c>
      <c r="F3888">
        <v>26.55</v>
      </c>
      <c r="G3888">
        <v>77.830572237027297</v>
      </c>
      <c r="H3888">
        <v>24.9153580314604</v>
      </c>
      <c r="I3888">
        <v>34.045391827795001</v>
      </c>
      <c r="J3888">
        <v>0.139708681393969</v>
      </c>
      <c r="K3888">
        <v>23.404526056289999</v>
      </c>
      <c r="L3888">
        <v>21.0367519107193</v>
      </c>
      <c r="M3888">
        <v>70.996654141418105</v>
      </c>
      <c r="N3888">
        <v>1.3602891964003001</v>
      </c>
      <c r="O3888">
        <v>38.6064030131826</v>
      </c>
      <c r="P3888">
        <v>141.363636363636</v>
      </c>
      <c r="Q3888">
        <v>8.1233538143542006E-2</v>
      </c>
    </row>
    <row r="3889" spans="1:17" hidden="1" x14ac:dyDescent="0.3">
      <c r="A3889" t="s">
        <v>7940</v>
      </c>
      <c r="B3889" t="s">
        <v>7941</v>
      </c>
      <c r="C3889" t="str">
        <f>IFERROR(VLOOKUP(Table1[[#This Row],[Ticker]],[1]!Table1[[Symbol]:[Industry]],2,FALSE),"-")</f>
        <v>-</v>
      </c>
      <c r="D3889" t="s">
        <v>267</v>
      </c>
      <c r="E3889">
        <v>21.873631092</v>
      </c>
      <c r="F3889">
        <v>18.22</v>
      </c>
      <c r="G3889">
        <v>-79.294124102269805</v>
      </c>
      <c r="H3889">
        <v>-13.4655394476969</v>
      </c>
      <c r="I3889">
        <v>-48.380514276877499</v>
      </c>
      <c r="J3889">
        <v>1.8524014246642799</v>
      </c>
      <c r="K3889">
        <v>19.694620799016601</v>
      </c>
      <c r="L3889">
        <v>23.957515631115498</v>
      </c>
      <c r="M3889">
        <v>43.186493921083802</v>
      </c>
      <c r="N3889">
        <v>0.91002803050470504</v>
      </c>
      <c r="O3889">
        <v>119.538968166849</v>
      </c>
      <c r="P3889">
        <v>5.62318840579709</v>
      </c>
      <c r="Q3889">
        <v>0.18797353186917401</v>
      </c>
    </row>
    <row r="3890" spans="1:17" hidden="1" x14ac:dyDescent="0.3">
      <c r="A3890" t="s">
        <v>7942</v>
      </c>
      <c r="B3890" t="s">
        <v>7943</v>
      </c>
      <c r="C3890" t="str">
        <f>IFERROR(VLOOKUP(Table1[[#This Row],[Ticker]],[1]!Table1[[Symbol]:[Industry]],2,FALSE),"-")</f>
        <v>-</v>
      </c>
      <c r="E3890">
        <v>21.767565038999901</v>
      </c>
      <c r="F3890">
        <v>6.81</v>
      </c>
      <c r="G3890">
        <v>-17.071887978473502</v>
      </c>
      <c r="H3890">
        <v>0.28677361679524699</v>
      </c>
      <c r="I3890">
        <v>-0.93829510081127898</v>
      </c>
      <c r="J3890">
        <v>1.7535850011526299</v>
      </c>
      <c r="K3890">
        <v>6.6211647814387202</v>
      </c>
      <c r="L3890">
        <v>6.4425522869545802</v>
      </c>
      <c r="M3890">
        <v>50.687684743703201</v>
      </c>
      <c r="N3890">
        <v>0.22615106926236</v>
      </c>
      <c r="O3890">
        <v>24.669603524229</v>
      </c>
      <c r="P3890">
        <v>41.580041580041502</v>
      </c>
      <c r="Q3890">
        <v>5.9040189068347002E-2</v>
      </c>
    </row>
    <row r="3891" spans="1:17" hidden="1" x14ac:dyDescent="0.3">
      <c r="A3891" t="s">
        <v>7944</v>
      </c>
      <c r="B3891" t="s">
        <v>7945</v>
      </c>
      <c r="C3891" t="str">
        <f>IFERROR(VLOOKUP(Table1[[#This Row],[Ticker]],[1]!Table1[[Symbol]:[Industry]],2,FALSE),"-")</f>
        <v>-</v>
      </c>
      <c r="E3891">
        <v>21.763525999999999</v>
      </c>
      <c r="F3891">
        <v>35.6</v>
      </c>
      <c r="G3891">
        <v>13.324703282368199</v>
      </c>
      <c r="H3891">
        <v>-12.232612747829</v>
      </c>
      <c r="I3891">
        <v>-16.5145424625637</v>
      </c>
      <c r="J3891">
        <v>-6.9262533464001104</v>
      </c>
      <c r="K3891">
        <v>37.706919716198698</v>
      </c>
      <c r="L3891">
        <v>35.883261616604599</v>
      </c>
      <c r="M3891">
        <v>29.105968158164501</v>
      </c>
      <c r="N3891">
        <v>1.3930466885027399</v>
      </c>
      <c r="O3891">
        <v>69.044943820224702</v>
      </c>
      <c r="P3891">
        <v>47.2291149710504</v>
      </c>
      <c r="Q3891">
        <v>0.19973677472554899</v>
      </c>
    </row>
    <row r="3892" spans="1:17" hidden="1" x14ac:dyDescent="0.3">
      <c r="A3892" t="s">
        <v>7946</v>
      </c>
      <c r="B3892" t="s">
        <v>7947</v>
      </c>
      <c r="C3892" t="str">
        <f>IFERROR(VLOOKUP(Table1[[#This Row],[Ticker]],[1]!Table1[[Symbol]:[Industry]],2,FALSE),"-")</f>
        <v>-</v>
      </c>
      <c r="E3892">
        <v>21.706858875999998</v>
      </c>
      <c r="F3892">
        <v>20.99</v>
      </c>
      <c r="G3892">
        <v>-31.061513156580499</v>
      </c>
      <c r="H3892">
        <v>5.1746740796190602</v>
      </c>
      <c r="I3892">
        <v>-7.30546750222606</v>
      </c>
      <c r="J3892">
        <v>-8.0899217151274101</v>
      </c>
      <c r="K3892">
        <v>21.002543532572801</v>
      </c>
      <c r="L3892">
        <v>21.634452629917799</v>
      </c>
      <c r="M3892">
        <v>47.438442150935103</v>
      </c>
      <c r="N3892">
        <v>0.81211238500750405</v>
      </c>
      <c r="O3892">
        <v>38.161029061457803</v>
      </c>
      <c r="P3892">
        <v>15.013698630136901</v>
      </c>
      <c r="Q3892">
        <v>4.4715364365847998E-2</v>
      </c>
    </row>
    <row r="3893" spans="1:17" hidden="1" x14ac:dyDescent="0.3">
      <c r="A3893" t="s">
        <v>7948</v>
      </c>
      <c r="B3893" t="s">
        <v>7949</v>
      </c>
      <c r="C3893" t="str">
        <f>IFERROR(VLOOKUP(Table1[[#This Row],[Ticker]],[1]!Table1[[Symbol]:[Industry]],2,FALSE),"-")</f>
        <v>-</v>
      </c>
      <c r="E3893">
        <v>21.684069456</v>
      </c>
      <c r="F3893">
        <v>9.33</v>
      </c>
      <c r="G3893">
        <v>-89.969183230979695</v>
      </c>
      <c r="H3893">
        <v>-12.661770647468</v>
      </c>
      <c r="I3893">
        <v>-83.514562077773604</v>
      </c>
      <c r="J3893">
        <v>-8.9349009195314295</v>
      </c>
      <c r="K3893">
        <v>10.289181777505799</v>
      </c>
      <c r="L3893">
        <v>18.6123398473433</v>
      </c>
      <c r="M3893">
        <v>52.532523032144397</v>
      </c>
      <c r="N3893">
        <v>0.47010565568676099</v>
      </c>
      <c r="O3893">
        <v>386.602357984994</v>
      </c>
      <c r="P3893">
        <v>24.899598393574198</v>
      </c>
      <c r="Q3893">
        <v>-6.1966643989855998E-2</v>
      </c>
    </row>
    <row r="3894" spans="1:17" hidden="1" x14ac:dyDescent="0.3">
      <c r="A3894" t="s">
        <v>7950</v>
      </c>
      <c r="B3894" t="s">
        <v>7951</v>
      </c>
      <c r="C3894" t="str">
        <f>IFERROR(VLOOKUP(Table1[[#This Row],[Ticker]],[1]!Table1[[Symbol]:[Industry]],2,FALSE),"-")</f>
        <v>-</v>
      </c>
      <c r="D3894" t="s">
        <v>613</v>
      </c>
      <c r="E3894">
        <v>21.602940480000001</v>
      </c>
      <c r="F3894">
        <v>3.52</v>
      </c>
      <c r="G3894">
        <v>-69.134906290187104</v>
      </c>
      <c r="H3894">
        <v>0.48515547902499301</v>
      </c>
      <c r="I3894">
        <v>-57.315755606006803</v>
      </c>
      <c r="J3894">
        <v>-2.1679836262983398</v>
      </c>
      <c r="K3894">
        <v>3.51259876549992</v>
      </c>
      <c r="L3894">
        <v>4.3408984578921599</v>
      </c>
      <c r="M3894">
        <v>98.357265219866306</v>
      </c>
      <c r="N3894">
        <v>1.3902439024390201</v>
      </c>
      <c r="O3894">
        <v>108.806818181818</v>
      </c>
      <c r="P3894">
        <v>7.9754601226993804</v>
      </c>
    </row>
    <row r="3895" spans="1:17" hidden="1" x14ac:dyDescent="0.3">
      <c r="A3895" t="s">
        <v>7952</v>
      </c>
      <c r="B3895" t="s">
        <v>7953</v>
      </c>
      <c r="C3895" t="str">
        <f>IFERROR(VLOOKUP(Table1[[#This Row],[Ticker]],[1]!Table1[[Symbol]:[Industry]],2,FALSE),"-")</f>
        <v>-</v>
      </c>
      <c r="D3895" t="s">
        <v>342</v>
      </c>
      <c r="E3895">
        <v>21.5850768</v>
      </c>
      <c r="F3895">
        <v>15.5</v>
      </c>
      <c r="G3895">
        <v>23.612459905650599</v>
      </c>
      <c r="H3895">
        <v>-15.8294392121895</v>
      </c>
      <c r="I3895">
        <v>-43.206563941725001</v>
      </c>
      <c r="J3895">
        <v>6.3411072827925601</v>
      </c>
      <c r="K3895">
        <v>15.990564323732601</v>
      </c>
      <c r="L3895">
        <v>16.389525906855599</v>
      </c>
      <c r="M3895">
        <v>66.173045636210006</v>
      </c>
      <c r="N3895">
        <v>2.21068370663949</v>
      </c>
      <c r="O3895">
        <v>60.446310207688803</v>
      </c>
      <c r="P3895">
        <v>61.146525843259901</v>
      </c>
      <c r="Q3895">
        <v>4.5509063698231003E-2</v>
      </c>
    </row>
    <row r="3896" spans="1:17" hidden="1" x14ac:dyDescent="0.3">
      <c r="A3896" t="s">
        <v>7954</v>
      </c>
      <c r="B3896" t="s">
        <v>7955</v>
      </c>
      <c r="C3896" t="str">
        <f>IFERROR(VLOOKUP(Table1[[#This Row],[Ticker]],[1]!Table1[[Symbol]:[Industry]],2,FALSE),"-")</f>
        <v>-</v>
      </c>
      <c r="D3896" t="s">
        <v>535</v>
      </c>
      <c r="E3896">
        <v>21.56</v>
      </c>
      <c r="F3896">
        <v>43.12</v>
      </c>
      <c r="G3896">
        <v>69.710219162658603</v>
      </c>
      <c r="H3896">
        <v>-9.0818438556390202</v>
      </c>
      <c r="I3896">
        <v>50.1089236078328</v>
      </c>
      <c r="J3896">
        <v>0.13332123728409701</v>
      </c>
      <c r="K3896">
        <v>41.773495248145103</v>
      </c>
      <c r="L3896">
        <v>33.6324747896915</v>
      </c>
      <c r="M3896">
        <v>51.278984185730003</v>
      </c>
      <c r="N3896">
        <v>0.19694654469221201</v>
      </c>
      <c r="O3896">
        <v>53.1076066790352</v>
      </c>
      <c r="P3896">
        <v>131.82795698924701</v>
      </c>
      <c r="Q3896">
        <v>0.10401213729987099</v>
      </c>
    </row>
    <row r="3897" spans="1:17" hidden="1" x14ac:dyDescent="0.3">
      <c r="A3897" t="s">
        <v>7956</v>
      </c>
      <c r="B3897" t="s">
        <v>7957</v>
      </c>
      <c r="C3897" t="str">
        <f>IFERROR(VLOOKUP(Table1[[#This Row],[Ticker]],[1]!Table1[[Symbol]:[Industry]],2,FALSE),"-")</f>
        <v>-</v>
      </c>
      <c r="D3897" t="s">
        <v>1489</v>
      </c>
      <c r="E3897">
        <v>21.492858863999999</v>
      </c>
      <c r="F3897">
        <v>9.77</v>
      </c>
      <c r="G3897">
        <v>-46.802316484281</v>
      </c>
      <c r="H3897">
        <v>-3.9771865721969699</v>
      </c>
      <c r="I3897">
        <v>-41.493688122025901</v>
      </c>
      <c r="J3897">
        <v>-1.13705579124678</v>
      </c>
      <c r="K3897">
        <v>10.128802229629899</v>
      </c>
      <c r="L3897">
        <v>12.489124080441499</v>
      </c>
      <c r="M3897">
        <v>41.837178641786103</v>
      </c>
      <c r="N3897">
        <v>1.08162349524769</v>
      </c>
      <c r="O3897">
        <v>69.907881269191407</v>
      </c>
      <c r="P3897">
        <v>8.5555555555555607</v>
      </c>
      <c r="Q3897">
        <v>-6.926964194867E-3</v>
      </c>
    </row>
    <row r="3898" spans="1:17" hidden="1" x14ac:dyDescent="0.3">
      <c r="A3898" t="s">
        <v>7958</v>
      </c>
      <c r="B3898" t="s">
        <v>7959</v>
      </c>
      <c r="C3898" t="str">
        <f>IFERROR(VLOOKUP(Table1[[#This Row],[Ticker]],[1]!Table1[[Symbol]:[Industry]],2,FALSE),"-")</f>
        <v>-</v>
      </c>
      <c r="D3898" t="s">
        <v>49</v>
      </c>
      <c r="E3898">
        <v>21.490605760000001</v>
      </c>
      <c r="F3898">
        <v>18.32</v>
      </c>
      <c r="G3898">
        <v>-55.577178308127202</v>
      </c>
      <c r="H3898">
        <v>0.42380277459777899</v>
      </c>
      <c r="I3898">
        <v>-45.967384678688497</v>
      </c>
      <c r="J3898">
        <v>4.7925464610730502E-2</v>
      </c>
      <c r="K3898">
        <v>18.9054671655555</v>
      </c>
      <c r="L3898">
        <v>24.5836925208834</v>
      </c>
      <c r="M3898">
        <v>61.076730748380001</v>
      </c>
      <c r="N3898">
        <v>0.79328410566137997</v>
      </c>
      <c r="O3898">
        <v>101.91048034934499</v>
      </c>
      <c r="P3898">
        <v>19.738562091503201</v>
      </c>
      <c r="Q3898">
        <v>-3.7913123204651997E-2</v>
      </c>
    </row>
    <row r="3899" spans="1:17" hidden="1" x14ac:dyDescent="0.3">
      <c r="A3899" t="s">
        <v>7960</v>
      </c>
      <c r="B3899" t="s">
        <v>7961</v>
      </c>
      <c r="C3899" t="str">
        <f>IFERROR(VLOOKUP(Table1[[#This Row],[Ticker]],[1]!Table1[[Symbol]:[Industry]],2,FALSE),"-")</f>
        <v>-</v>
      </c>
      <c r="D3899" t="s">
        <v>705</v>
      </c>
      <c r="E3899">
        <v>21.450464595</v>
      </c>
      <c r="F3899">
        <v>38.6</v>
      </c>
      <c r="G3899">
        <v>1.1725616205015601</v>
      </c>
      <c r="H3899">
        <v>1.52529374553831</v>
      </c>
      <c r="I3899">
        <v>-7.9151065815368504</v>
      </c>
      <c r="J3899">
        <v>-0.157933375042067</v>
      </c>
      <c r="K3899">
        <v>36.755564564015501</v>
      </c>
      <c r="L3899">
        <v>35.966538391361503</v>
      </c>
      <c r="M3899">
        <v>53.954400247966703</v>
      </c>
      <c r="N3899">
        <v>1.11664222072661</v>
      </c>
      <c r="O3899">
        <v>7.6683937823834203</v>
      </c>
      <c r="P3899">
        <v>28.026533996683199</v>
      </c>
      <c r="Q3899">
        <v>5.7901449305412002E-2</v>
      </c>
    </row>
    <row r="3900" spans="1:17" hidden="1" x14ac:dyDescent="0.3">
      <c r="A3900" t="s">
        <v>7962</v>
      </c>
      <c r="B3900" t="s">
        <v>7963</v>
      </c>
      <c r="C3900" t="str">
        <f>IFERROR(VLOOKUP(Table1[[#This Row],[Ticker]],[1]!Table1[[Symbol]:[Industry]],2,FALSE),"-")</f>
        <v>-</v>
      </c>
      <c r="D3900" t="s">
        <v>659</v>
      </c>
      <c r="E3900">
        <v>21.45</v>
      </c>
      <c r="F3900">
        <v>19.5</v>
      </c>
      <c r="G3900">
        <v>-1.55741852509737</v>
      </c>
      <c r="H3900">
        <v>-5.4078444153927299</v>
      </c>
      <c r="I3900">
        <v>-12.991228577712899</v>
      </c>
      <c r="J3900">
        <v>-2.1679836262983398</v>
      </c>
      <c r="K3900">
        <v>19.597462988866798</v>
      </c>
      <c r="L3900">
        <v>18.323365849479</v>
      </c>
      <c r="M3900">
        <v>41.832171943080397</v>
      </c>
      <c r="N3900">
        <v>1.34726037476699</v>
      </c>
      <c r="O3900">
        <v>17.897435897435798</v>
      </c>
      <c r="P3900">
        <v>49.654643131235602</v>
      </c>
      <c r="Q3900">
        <v>4.1035718827023997E-2</v>
      </c>
    </row>
    <row r="3901" spans="1:17" hidden="1" x14ac:dyDescent="0.3">
      <c r="A3901" t="s">
        <v>7964</v>
      </c>
      <c r="B3901" t="s">
        <v>7965</v>
      </c>
      <c r="C3901" t="str">
        <f>IFERROR(VLOOKUP(Table1[[#This Row],[Ticker]],[1]!Table1[[Symbol]:[Industry]],2,FALSE),"-")</f>
        <v>-</v>
      </c>
      <c r="D3901" t="s">
        <v>998</v>
      </c>
      <c r="E3901">
        <v>21.39021</v>
      </c>
      <c r="F3901">
        <v>10.47</v>
      </c>
      <c r="G3901">
        <v>-41.780090589874703</v>
      </c>
      <c r="H3901">
        <v>-8.1443901102644691</v>
      </c>
      <c r="I3901">
        <v>-39.695525786174201</v>
      </c>
      <c r="J3901">
        <v>-1.1341490398321801</v>
      </c>
      <c r="K3901">
        <v>10.863275529838599</v>
      </c>
      <c r="L3901">
        <v>12.603741859425799</v>
      </c>
      <c r="M3901">
        <v>45.923259212335203</v>
      </c>
      <c r="N3901">
        <v>1.1797479876079</v>
      </c>
      <c r="O3901">
        <v>68.099331423113597</v>
      </c>
      <c r="P3901">
        <v>27.527405602923199</v>
      </c>
      <c r="Q3901">
        <v>-0.10725823547931899</v>
      </c>
    </row>
    <row r="3902" spans="1:17" hidden="1" x14ac:dyDescent="0.3">
      <c r="A3902" t="s">
        <v>7966</v>
      </c>
      <c r="B3902" t="s">
        <v>7967</v>
      </c>
      <c r="C3902" t="str">
        <f>IFERROR(VLOOKUP(Table1[[#This Row],[Ticker]],[1]!Table1[[Symbol]:[Industry]],2,FALSE),"-")</f>
        <v>-</v>
      </c>
      <c r="E3902">
        <v>21.363900000000001</v>
      </c>
      <c r="F3902">
        <v>29.5</v>
      </c>
      <c r="G3902">
        <v>87.210697416931595</v>
      </c>
      <c r="H3902">
        <v>63.115414441619201</v>
      </c>
      <c r="I3902">
        <v>51.484369707276301</v>
      </c>
      <c r="J3902">
        <v>-20.671920634172299</v>
      </c>
      <c r="K3902">
        <v>25.1493117843393</v>
      </c>
      <c r="L3902">
        <v>21.570861335252001</v>
      </c>
      <c r="M3902">
        <v>43.596908842510203</v>
      </c>
      <c r="N3902">
        <v>3.4666369071810501</v>
      </c>
      <c r="O3902">
        <v>35.593220338983002</v>
      </c>
      <c r="P3902">
        <v>151.70648464163801</v>
      </c>
      <c r="Q3902">
        <v>0.10526462266678401</v>
      </c>
    </row>
    <row r="3903" spans="1:17" hidden="1" x14ac:dyDescent="0.3">
      <c r="A3903" t="s">
        <v>7968</v>
      </c>
      <c r="B3903" t="s">
        <v>7969</v>
      </c>
      <c r="C3903" t="str">
        <f>IFERROR(VLOOKUP(Table1[[#This Row],[Ticker]],[1]!Table1[[Symbol]:[Industry]],2,FALSE),"-")</f>
        <v>-</v>
      </c>
      <c r="D3903" t="s">
        <v>542</v>
      </c>
      <c r="E3903">
        <v>21.363039000000001</v>
      </c>
      <c r="F3903">
        <v>70.540000000000006</v>
      </c>
      <c r="G3903">
        <v>-9.3423969232362793</v>
      </c>
      <c r="H3903">
        <v>-6.4735105223056699</v>
      </c>
      <c r="I3903">
        <v>-6.2374700957108704</v>
      </c>
      <c r="J3903">
        <v>-2.5615184119624299</v>
      </c>
      <c r="K3903">
        <v>70.928984026858998</v>
      </c>
      <c r="L3903">
        <v>69.565272349233695</v>
      </c>
      <c r="M3903">
        <v>48.364625467797303</v>
      </c>
      <c r="N3903">
        <v>1.5985815602836799</v>
      </c>
      <c r="O3903">
        <v>19.081372271051801</v>
      </c>
      <c r="P3903">
        <v>35.653846153846096</v>
      </c>
      <c r="Q3903">
        <v>-5.4471124396716003E-2</v>
      </c>
    </row>
    <row r="3904" spans="1:17" hidden="1" x14ac:dyDescent="0.3">
      <c r="A3904" t="s">
        <v>7970</v>
      </c>
      <c r="B3904" t="s">
        <v>7971</v>
      </c>
      <c r="C3904" t="str">
        <f>IFERROR(VLOOKUP(Table1[[#This Row],[Ticker]],[1]!Table1[[Symbol]:[Industry]],2,FALSE),"-")</f>
        <v>-</v>
      </c>
      <c r="E3904">
        <v>21.355696250000001</v>
      </c>
      <c r="F3904">
        <v>58.73</v>
      </c>
      <c r="G3904">
        <v>-82.515423774441203</v>
      </c>
      <c r="H3904">
        <v>-60.548903361911002</v>
      </c>
      <c r="I3904">
        <v>-66.206091682418304</v>
      </c>
      <c r="J3904">
        <v>-6.97915796670185</v>
      </c>
      <c r="M3904">
        <v>39.407444615616697</v>
      </c>
      <c r="O3904">
        <v>175.92371871275299</v>
      </c>
      <c r="P3904">
        <v>11.930627024966601</v>
      </c>
    </row>
    <row r="3905" spans="1:17" hidden="1" x14ac:dyDescent="0.3">
      <c r="A3905" t="s">
        <v>7972</v>
      </c>
      <c r="B3905" t="s">
        <v>7973</v>
      </c>
      <c r="C3905" t="str">
        <f>IFERROR(VLOOKUP(Table1[[#This Row],[Ticker]],[1]!Table1[[Symbol]:[Industry]],2,FALSE),"-")</f>
        <v>-</v>
      </c>
      <c r="E3905">
        <v>21.337039999999998</v>
      </c>
      <c r="F3905">
        <v>21.25</v>
      </c>
      <c r="G3905">
        <v>31.435146530664699</v>
      </c>
      <c r="H3905">
        <v>0.79898210306304895</v>
      </c>
      <c r="I3905">
        <v>10.5591904287788</v>
      </c>
      <c r="J3905">
        <v>-3.3174089136546598</v>
      </c>
      <c r="K3905">
        <v>20.205909038066199</v>
      </c>
      <c r="L3905">
        <v>18.075306704947799</v>
      </c>
      <c r="M3905">
        <v>45.818836749040301</v>
      </c>
      <c r="N3905">
        <v>1.9622967043939401</v>
      </c>
      <c r="O3905">
        <v>16.235294117647001</v>
      </c>
      <c r="P3905">
        <v>82.403433476394795</v>
      </c>
      <c r="Q3905">
        <v>-3.2274969410347E-2</v>
      </c>
    </row>
    <row r="3906" spans="1:17" hidden="1" x14ac:dyDescent="0.3">
      <c r="A3906" t="s">
        <v>7974</v>
      </c>
      <c r="B3906" t="s">
        <v>7975</v>
      </c>
      <c r="C3906" t="str">
        <f>IFERROR(VLOOKUP(Table1[[#This Row],[Ticker]],[1]!Table1[[Symbol]:[Industry]],2,FALSE),"-")</f>
        <v>-</v>
      </c>
      <c r="E3906">
        <v>21.29665</v>
      </c>
      <c r="F3906">
        <v>32.64</v>
      </c>
      <c r="G3906">
        <v>24.204706186218999</v>
      </c>
      <c r="H3906">
        <v>-4.9040660778612297</v>
      </c>
      <c r="I3906">
        <v>-5.2625605405045404</v>
      </c>
      <c r="J3906">
        <v>-2.1679836262983398</v>
      </c>
      <c r="K3906">
        <v>32.310606241376199</v>
      </c>
      <c r="L3906">
        <v>29.365179638116501</v>
      </c>
      <c r="M3906">
        <v>1.5738798927461899</v>
      </c>
      <c r="N3906">
        <v>0</v>
      </c>
      <c r="O3906">
        <v>0.24509803921568499</v>
      </c>
      <c r="P3906">
        <v>94.285714285714207</v>
      </c>
    </row>
    <row r="3907" spans="1:17" hidden="1" x14ac:dyDescent="0.3">
      <c r="A3907" t="s">
        <v>7976</v>
      </c>
      <c r="B3907" t="s">
        <v>7977</v>
      </c>
      <c r="C3907" t="str">
        <f>IFERROR(VLOOKUP(Table1[[#This Row],[Ticker]],[1]!Table1[[Symbol]:[Industry]],2,FALSE),"-")</f>
        <v>-</v>
      </c>
      <c r="D3907" t="s">
        <v>67</v>
      </c>
      <c r="E3907">
        <v>21.260722210000001</v>
      </c>
      <c r="F3907">
        <v>6.37</v>
      </c>
      <c r="G3907">
        <v>-85.659982627661407</v>
      </c>
      <c r="H3907">
        <v>-16.092877266672399</v>
      </c>
      <c r="I3907">
        <v>-45.709079340875903</v>
      </c>
      <c r="J3907">
        <v>-4.47567593399065</v>
      </c>
      <c r="K3907">
        <v>7.10959259667192</v>
      </c>
      <c r="L3907">
        <v>9.1106997989915293</v>
      </c>
      <c r="M3907">
        <v>32.290957360847798</v>
      </c>
      <c r="N3907">
        <v>0.73660820728573295</v>
      </c>
      <c r="O3907">
        <v>191.83673469387699</v>
      </c>
      <c r="P3907">
        <v>327.80389523169902</v>
      </c>
      <c r="Q3907">
        <v>0.11038064487330999</v>
      </c>
    </row>
    <row r="3908" spans="1:17" hidden="1" x14ac:dyDescent="0.3">
      <c r="A3908" t="s">
        <v>7978</v>
      </c>
      <c r="B3908" t="s">
        <v>7979</v>
      </c>
      <c r="C3908" t="str">
        <f>IFERROR(VLOOKUP(Table1[[#This Row],[Ticker]],[1]!Table1[[Symbol]:[Industry]],2,FALSE),"-")</f>
        <v>-</v>
      </c>
      <c r="D3908" t="s">
        <v>613</v>
      </c>
      <c r="E3908">
        <v>21.259799999999998</v>
      </c>
      <c r="F3908">
        <v>39.369999999999997</v>
      </c>
      <c r="G3908">
        <v>-58.642980022423501</v>
      </c>
      <c r="H3908">
        <v>-17.505876032612299</v>
      </c>
      <c r="I3908">
        <v>22.088048020706999</v>
      </c>
      <c r="J3908">
        <v>-5.2051322206758499</v>
      </c>
      <c r="K3908">
        <v>39.8634158945179</v>
      </c>
      <c r="L3908">
        <v>38.286941389836699</v>
      </c>
      <c r="M3908">
        <v>44.7157834836989</v>
      </c>
      <c r="N3908">
        <v>1.1514413415996101</v>
      </c>
      <c r="O3908">
        <v>52.146304292608498</v>
      </c>
      <c r="P3908">
        <v>61.551087402543999</v>
      </c>
      <c r="Q3908">
        <v>-7.3203104745339998E-3</v>
      </c>
    </row>
    <row r="3909" spans="1:17" hidden="1" x14ac:dyDescent="0.3">
      <c r="A3909" t="s">
        <v>7980</v>
      </c>
      <c r="B3909" t="s">
        <v>7981</v>
      </c>
      <c r="C3909" t="str">
        <f>IFERROR(VLOOKUP(Table1[[#This Row],[Ticker]],[1]!Table1[[Symbol]:[Industry]],2,FALSE),"-")</f>
        <v>-</v>
      </c>
      <c r="E3909">
        <v>21.248200000000001</v>
      </c>
      <c r="F3909">
        <v>65.5</v>
      </c>
      <c r="G3909">
        <v>-36.831391127837101</v>
      </c>
      <c r="H3909">
        <v>-15.7884198193578</v>
      </c>
      <c r="I3909">
        <v>-14.0660012642051</v>
      </c>
      <c r="J3909">
        <v>-1.42974923687969</v>
      </c>
      <c r="K3909">
        <v>67.242153368469204</v>
      </c>
      <c r="L3909">
        <v>69.181266436498305</v>
      </c>
      <c r="M3909">
        <v>44.9686021184908</v>
      </c>
      <c r="N3909">
        <v>1</v>
      </c>
      <c r="O3909">
        <v>46.564885496183201</v>
      </c>
      <c r="P3909">
        <v>6.0728744939271202</v>
      </c>
    </row>
    <row r="3910" spans="1:17" hidden="1" x14ac:dyDescent="0.3">
      <c r="A3910" t="s">
        <v>7982</v>
      </c>
      <c r="B3910" t="s">
        <v>7983</v>
      </c>
      <c r="C3910" t="str">
        <f>IFERROR(VLOOKUP(Table1[[#This Row],[Ticker]],[1]!Table1[[Symbol]:[Industry]],2,FALSE),"-")</f>
        <v>-</v>
      </c>
      <c r="D3910" t="s">
        <v>230</v>
      </c>
      <c r="E3910">
        <v>21.2250671</v>
      </c>
      <c r="F3910">
        <v>73.87</v>
      </c>
      <c r="G3910">
        <v>903.70757450140104</v>
      </c>
      <c r="H3910">
        <v>71.668337627648199</v>
      </c>
      <c r="I3910">
        <v>162.33493939718301</v>
      </c>
      <c r="J3910">
        <v>8.2099499305440808</v>
      </c>
      <c r="K3910">
        <v>54.808118969249797</v>
      </c>
      <c r="L3910">
        <v>37.218121414356801</v>
      </c>
      <c r="M3910">
        <v>98.2562629973132</v>
      </c>
      <c r="N3910">
        <v>0.99868141089034701</v>
      </c>
      <c r="O3910">
        <v>0</v>
      </c>
      <c r="P3910">
        <v>930.26499302649904</v>
      </c>
    </row>
    <row r="3911" spans="1:17" hidden="1" x14ac:dyDescent="0.3">
      <c r="A3911" t="s">
        <v>7984</v>
      </c>
      <c r="B3911" t="s">
        <v>7985</v>
      </c>
      <c r="C3911" t="str">
        <f>IFERROR(VLOOKUP(Table1[[#This Row],[Ticker]],[1]!Table1[[Symbol]:[Industry]],2,FALSE),"-")</f>
        <v>-</v>
      </c>
      <c r="D3911" t="s">
        <v>659</v>
      </c>
      <c r="E3911">
        <v>21.175712999999998</v>
      </c>
      <c r="F3911">
        <v>68.73</v>
      </c>
      <c r="G3911">
        <v>-28.371704239383</v>
      </c>
      <c r="H3911">
        <v>9.1350970718062599E-2</v>
      </c>
      <c r="I3911">
        <v>-16.6104842532379</v>
      </c>
      <c r="J3911">
        <v>2.8274334222809498</v>
      </c>
      <c r="K3911">
        <v>65.761298815478298</v>
      </c>
      <c r="L3911">
        <v>67.559000541300307</v>
      </c>
      <c r="M3911">
        <v>99.964255264645004</v>
      </c>
      <c r="N3911">
        <v>2</v>
      </c>
      <c r="O3911">
        <v>12.032591299287001</v>
      </c>
      <c r="P3911">
        <v>8.1340465701699092</v>
      </c>
    </row>
    <row r="3912" spans="1:17" hidden="1" x14ac:dyDescent="0.3">
      <c r="A3912" t="s">
        <v>7986</v>
      </c>
      <c r="B3912" t="s">
        <v>7987</v>
      </c>
      <c r="C3912" t="str">
        <f>IFERROR(VLOOKUP(Table1[[#This Row],[Ticker]],[1]!Table1[[Symbol]:[Industry]],2,FALSE),"-")</f>
        <v>-</v>
      </c>
      <c r="D3912" t="s">
        <v>92</v>
      </c>
      <c r="E3912">
        <v>21.162408705000001</v>
      </c>
      <c r="F3912">
        <v>4.2300000000000004</v>
      </c>
      <c r="G3912">
        <v>13.0465418709422</v>
      </c>
      <c r="H3912">
        <v>1.7956857831809301</v>
      </c>
      <c r="I3912">
        <v>10.609056424068299</v>
      </c>
      <c r="J3912">
        <v>-9.4955698331948906</v>
      </c>
      <c r="K3912">
        <v>4.1715965333889997</v>
      </c>
      <c r="L3912">
        <v>3.9448041202303799</v>
      </c>
      <c r="M3912">
        <v>42.247715053525503</v>
      </c>
      <c r="N3912">
        <v>3.2803608642074602</v>
      </c>
      <c r="O3912">
        <v>53.191489361702097</v>
      </c>
      <c r="P3912">
        <v>65.234375</v>
      </c>
      <c r="Q3912">
        <v>-5.7678332497689997E-3</v>
      </c>
    </row>
    <row r="3913" spans="1:17" hidden="1" x14ac:dyDescent="0.3">
      <c r="A3913" t="s">
        <v>7988</v>
      </c>
      <c r="B3913" t="s">
        <v>7989</v>
      </c>
      <c r="C3913" t="str">
        <f>IFERROR(VLOOKUP(Table1[[#This Row],[Ticker]],[1]!Table1[[Symbol]:[Industry]],2,FALSE),"-")</f>
        <v>-</v>
      </c>
      <c r="D3913" t="s">
        <v>184</v>
      </c>
      <c r="E3913">
        <v>21.149493750000001</v>
      </c>
      <c r="F3913">
        <v>43.75</v>
      </c>
      <c r="G3913">
        <v>72.306217838538899</v>
      </c>
      <c r="H3913">
        <v>-15.6183517921469</v>
      </c>
      <c r="I3913">
        <v>14.751913566925399</v>
      </c>
      <c r="J3913">
        <v>-4.8376165517710898</v>
      </c>
      <c r="K3913">
        <v>45.353407884251801</v>
      </c>
      <c r="L3913">
        <v>38.847432457876799</v>
      </c>
      <c r="M3913">
        <v>9.2118356016807805</v>
      </c>
      <c r="N3913">
        <v>0.441176470588235</v>
      </c>
      <c r="O3913">
        <v>16.342857142857099</v>
      </c>
      <c r="P3913">
        <v>98.863636363636303</v>
      </c>
    </row>
    <row r="3914" spans="1:17" hidden="1" x14ac:dyDescent="0.3">
      <c r="A3914" t="s">
        <v>7990</v>
      </c>
      <c r="B3914" t="s">
        <v>7991</v>
      </c>
      <c r="C3914" t="str">
        <f>IFERROR(VLOOKUP(Table1[[#This Row],[Ticker]],[1]!Table1[[Symbol]:[Industry]],2,FALSE),"-")</f>
        <v>-</v>
      </c>
      <c r="E3914">
        <v>21.1355</v>
      </c>
      <c r="F3914">
        <v>50</v>
      </c>
      <c r="G3914">
        <v>-38.061843303858403</v>
      </c>
      <c r="H3914">
        <v>-17.567821536376499</v>
      </c>
      <c r="I3914">
        <v>3.2592915464941701</v>
      </c>
      <c r="J3914">
        <v>-2.1679836262983398</v>
      </c>
      <c r="K3914">
        <v>52.156633284016401</v>
      </c>
      <c r="L3914">
        <v>53.724707183782797</v>
      </c>
      <c r="M3914">
        <v>44.066819913067398</v>
      </c>
      <c r="N3914">
        <v>0.44484304932735402</v>
      </c>
      <c r="O3914">
        <v>33.5</v>
      </c>
      <c r="P3914">
        <v>35.501355013550103</v>
      </c>
    </row>
    <row r="3915" spans="1:17" hidden="1" x14ac:dyDescent="0.3">
      <c r="A3915" t="s">
        <v>7992</v>
      </c>
      <c r="B3915" t="s">
        <v>7993</v>
      </c>
      <c r="C3915" t="str">
        <f>IFERROR(VLOOKUP(Table1[[#This Row],[Ticker]],[1]!Table1[[Symbol]:[Industry]],2,FALSE),"-")</f>
        <v>-</v>
      </c>
      <c r="D3915" t="s">
        <v>140</v>
      </c>
      <c r="E3915">
        <v>21.13406037</v>
      </c>
      <c r="F3915">
        <v>17.61</v>
      </c>
      <c r="G3915">
        <v>-30.222626402559001</v>
      </c>
      <c r="H3915">
        <v>-2.38113029804473</v>
      </c>
      <c r="I3915">
        <v>-7.3258187533550396</v>
      </c>
      <c r="J3915">
        <v>-1.71854542405116</v>
      </c>
      <c r="K3915">
        <v>18.2132074225641</v>
      </c>
      <c r="L3915">
        <v>18.519642949800598</v>
      </c>
      <c r="M3915">
        <v>39.883378513366999</v>
      </c>
      <c r="N3915">
        <v>1.1946809965386</v>
      </c>
      <c r="O3915">
        <v>67.518455423055002</v>
      </c>
      <c r="P3915">
        <v>13.6129032258064</v>
      </c>
      <c r="Q3915">
        <v>6.8542499632210999E-2</v>
      </c>
    </row>
    <row r="3916" spans="1:17" hidden="1" x14ac:dyDescent="0.3">
      <c r="A3916" t="s">
        <v>7994</v>
      </c>
      <c r="B3916" t="s">
        <v>7995</v>
      </c>
      <c r="C3916" t="str">
        <f>IFERROR(VLOOKUP(Table1[[#This Row],[Ticker]],[1]!Table1[[Symbol]:[Industry]],2,FALSE),"-")</f>
        <v>-</v>
      </c>
      <c r="D3916" t="s">
        <v>197</v>
      </c>
      <c r="E3916">
        <v>21.119077799999999</v>
      </c>
      <c r="F3916">
        <v>12.78</v>
      </c>
      <c r="G3916">
        <v>-0.89370171093809603</v>
      </c>
      <c r="H3916">
        <v>12.0875773761777</v>
      </c>
      <c r="I3916">
        <v>17.424241239253099</v>
      </c>
      <c r="J3916">
        <v>14.4986830403683</v>
      </c>
      <c r="K3916">
        <v>10.812130942816101</v>
      </c>
      <c r="L3916">
        <v>10.206719958342999</v>
      </c>
      <c r="M3916">
        <v>86.880079481413105</v>
      </c>
      <c r="N3916">
        <v>1.28618992160593</v>
      </c>
      <c r="O3916">
        <v>18.5446009389671</v>
      </c>
      <c r="P3916">
        <v>76.275862068965495</v>
      </c>
      <c r="Q3916">
        <v>5.0414604939953998E-2</v>
      </c>
    </row>
    <row r="3917" spans="1:17" hidden="1" x14ac:dyDescent="0.3">
      <c r="A3917" t="s">
        <v>7996</v>
      </c>
      <c r="B3917" t="s">
        <v>7997</v>
      </c>
      <c r="C3917" t="str">
        <f>IFERROR(VLOOKUP(Table1[[#This Row],[Ticker]],[1]!Table1[[Symbol]:[Industry]],2,FALSE),"-")</f>
        <v>-</v>
      </c>
      <c r="D3917" t="s">
        <v>324</v>
      </c>
      <c r="E3917">
        <v>21.064394933999999</v>
      </c>
      <c r="F3917">
        <v>40.020000000000003</v>
      </c>
      <c r="G3917">
        <v>21.1723710651573</v>
      </c>
      <c r="H3917">
        <v>-5.2214488903612404</v>
      </c>
      <c r="I3917">
        <v>1.22823668670266</v>
      </c>
      <c r="J3917">
        <v>25.425766373701599</v>
      </c>
      <c r="K3917">
        <v>38.571907544130397</v>
      </c>
      <c r="L3917">
        <v>38.443292251742399</v>
      </c>
      <c r="M3917">
        <v>69.422722706136994</v>
      </c>
      <c r="N3917">
        <v>1.05677143761206</v>
      </c>
      <c r="O3917">
        <v>31.859070464767601</v>
      </c>
      <c r="P3917">
        <v>60.08</v>
      </c>
    </row>
    <row r="3918" spans="1:17" hidden="1" x14ac:dyDescent="0.3">
      <c r="A3918" t="s">
        <v>7998</v>
      </c>
      <c r="B3918" t="s">
        <v>7999</v>
      </c>
      <c r="C3918" t="str">
        <f>IFERROR(VLOOKUP(Table1[[#This Row],[Ticker]],[1]!Table1[[Symbol]:[Industry]],2,FALSE),"-")</f>
        <v>-</v>
      </c>
      <c r="E3918">
        <v>21.006138400000001</v>
      </c>
      <c r="F3918">
        <v>69.89</v>
      </c>
      <c r="G3918">
        <v>216.37683073888601</v>
      </c>
      <c r="H3918">
        <v>-7.1502199240150803</v>
      </c>
      <c r="I3918">
        <v>15.475964655250699</v>
      </c>
      <c r="J3918">
        <v>17.718808826531799</v>
      </c>
      <c r="K3918">
        <v>61.063057652774802</v>
      </c>
      <c r="L3918">
        <v>59.862106317634598</v>
      </c>
      <c r="M3918">
        <v>77.737432611681299</v>
      </c>
      <c r="N3918">
        <v>2.9348409863579601</v>
      </c>
      <c r="O3918">
        <v>39.476319931320603</v>
      </c>
      <c r="P3918">
        <v>261.18863049095597</v>
      </c>
      <c r="Q3918">
        <v>0.17042333921469599</v>
      </c>
    </row>
    <row r="3919" spans="1:17" hidden="1" x14ac:dyDescent="0.3">
      <c r="A3919" t="s">
        <v>8000</v>
      </c>
      <c r="B3919" t="s">
        <v>8001</v>
      </c>
      <c r="C3919" t="str">
        <f>IFERROR(VLOOKUP(Table1[[#This Row],[Ticker]],[1]!Table1[[Symbol]:[Industry]],2,FALSE),"-")</f>
        <v>-</v>
      </c>
      <c r="D3919" t="s">
        <v>535</v>
      </c>
      <c r="E3919">
        <v>21</v>
      </c>
      <c r="F3919">
        <v>28</v>
      </c>
      <c r="G3919">
        <v>-40.483025656975599</v>
      </c>
      <c r="H3919">
        <v>-11.4496345088039</v>
      </c>
      <c r="I3919">
        <v>-52.096476879595699</v>
      </c>
      <c r="J3919">
        <v>-6.6799836262983403</v>
      </c>
      <c r="K3919">
        <v>31.494904687656401</v>
      </c>
      <c r="L3919">
        <v>35.880890792402901</v>
      </c>
      <c r="M3919">
        <v>26.910321621221399</v>
      </c>
      <c r="N3919">
        <v>2.8234172620757598</v>
      </c>
      <c r="O3919">
        <v>110.714285714285</v>
      </c>
      <c r="P3919">
        <v>17.2038509836751</v>
      </c>
    </row>
    <row r="3920" spans="1:17" hidden="1" x14ac:dyDescent="0.3">
      <c r="A3920" t="s">
        <v>8002</v>
      </c>
      <c r="B3920" t="s">
        <v>8003</v>
      </c>
      <c r="C3920" t="str">
        <f>IFERROR(VLOOKUP(Table1[[#This Row],[Ticker]],[1]!Table1[[Symbol]:[Industry]],2,FALSE),"-")</f>
        <v>-</v>
      </c>
      <c r="D3920" t="s">
        <v>705</v>
      </c>
      <c r="E3920">
        <v>20.996392725</v>
      </c>
      <c r="F3920">
        <v>122.81</v>
      </c>
      <c r="G3920">
        <v>9.6710895170545701</v>
      </c>
      <c r="H3920">
        <v>-0.85898996988040999</v>
      </c>
      <c r="I3920">
        <v>7.1947748081992797</v>
      </c>
      <c r="J3920">
        <v>-1.81107252960788</v>
      </c>
      <c r="K3920">
        <v>118.033246539883</v>
      </c>
      <c r="L3920">
        <v>107.260782583823</v>
      </c>
      <c r="M3920">
        <v>31.0272649847048</v>
      </c>
      <c r="N3920">
        <v>1.6482143522888699</v>
      </c>
      <c r="O3920">
        <v>3.41177428548162</v>
      </c>
      <c r="P3920">
        <v>37.663939020289199</v>
      </c>
      <c r="Q3920">
        <v>7.1200898966220002E-3</v>
      </c>
    </row>
    <row r="3921" spans="1:17" hidden="1" x14ac:dyDescent="0.3">
      <c r="A3921" t="s">
        <v>8004</v>
      </c>
      <c r="B3921" t="s">
        <v>8005</v>
      </c>
      <c r="C3921" t="str">
        <f>IFERROR(VLOOKUP(Table1[[#This Row],[Ticker]],[1]!Table1[[Symbol]:[Industry]],2,FALSE),"-")</f>
        <v>-</v>
      </c>
      <c r="D3921" t="s">
        <v>613</v>
      </c>
      <c r="E3921">
        <v>20.947753079999998</v>
      </c>
      <c r="F3921">
        <v>1.1399999999999999</v>
      </c>
      <c r="G3921">
        <v>-74.423768592939894</v>
      </c>
      <c r="H3921">
        <v>31.345933922138698</v>
      </c>
      <c r="I3921">
        <v>-28.819515004503</v>
      </c>
      <c r="J3921">
        <v>-3.0770745353892499</v>
      </c>
      <c r="K3921">
        <v>1.05087442970349</v>
      </c>
      <c r="L3921">
        <v>1.6517728656173101</v>
      </c>
      <c r="M3921">
        <v>80.200247361554901</v>
      </c>
      <c r="N3921">
        <v>1.0048397420685</v>
      </c>
      <c r="O3921">
        <v>110.526315789473</v>
      </c>
      <c r="P3921">
        <v>75.384615384615302</v>
      </c>
      <c r="Q3921">
        <v>-3.1479403470211997E-2</v>
      </c>
    </row>
    <row r="3922" spans="1:17" hidden="1" x14ac:dyDescent="0.3">
      <c r="A3922" t="s">
        <v>8006</v>
      </c>
      <c r="B3922" t="s">
        <v>8007</v>
      </c>
      <c r="C3922" t="str">
        <f>IFERROR(VLOOKUP(Table1[[#This Row],[Ticker]],[1]!Table1[[Symbol]:[Industry]],2,FALSE),"-")</f>
        <v>-</v>
      </c>
      <c r="E3922">
        <v>20.923200000000001</v>
      </c>
      <c r="F3922">
        <v>60</v>
      </c>
      <c r="G3922">
        <v>417.90719127526501</v>
      </c>
      <c r="H3922">
        <v>-28.8638226298423</v>
      </c>
      <c r="I3922">
        <v>89.751913566925495</v>
      </c>
      <c r="J3922">
        <v>-11.739623212708899</v>
      </c>
      <c r="K3922">
        <v>61.737688426088198</v>
      </c>
      <c r="L3922">
        <v>43.774712020537997</v>
      </c>
      <c r="M3922">
        <v>11.919277509150399</v>
      </c>
      <c r="N3922">
        <v>0.44114175908973902</v>
      </c>
      <c r="O3922">
        <v>46.566666666666599</v>
      </c>
      <c r="P3922">
        <v>444.46460980036198</v>
      </c>
    </row>
    <row r="3923" spans="1:17" hidden="1" x14ac:dyDescent="0.3">
      <c r="A3923" t="s">
        <v>8008</v>
      </c>
      <c r="B3923" t="s">
        <v>3424</v>
      </c>
      <c r="C3923" t="str">
        <f>IFERROR(VLOOKUP(Table1[[#This Row],[Ticker]],[1]!Table1[[Symbol]:[Industry]],2,FALSE),"-")</f>
        <v>-</v>
      </c>
      <c r="D3923" t="s">
        <v>230</v>
      </c>
      <c r="E3923">
        <v>20.874165000000001</v>
      </c>
      <c r="F3923">
        <v>8.35</v>
      </c>
      <c r="G3923">
        <v>38.789116128367901</v>
      </c>
      <c r="H3923">
        <v>-13.100787389336601</v>
      </c>
      <c r="I3923">
        <v>24.4293329217641</v>
      </c>
      <c r="J3923">
        <v>-4.4935650216471696</v>
      </c>
      <c r="K3923">
        <v>8.6692528660076302</v>
      </c>
      <c r="L3923">
        <v>7.94350049269178</v>
      </c>
      <c r="M3923">
        <v>41.046400762352498</v>
      </c>
      <c r="N3923">
        <v>1.5106978990581901</v>
      </c>
      <c r="O3923">
        <v>49.700598802395199</v>
      </c>
      <c r="P3923">
        <v>79.569892473118202</v>
      </c>
      <c r="Q3923">
        <v>3.6908534951129002E-2</v>
      </c>
    </row>
    <row r="3924" spans="1:17" hidden="1" x14ac:dyDescent="0.3">
      <c r="A3924" t="s">
        <v>8009</v>
      </c>
      <c r="B3924" t="s">
        <v>8010</v>
      </c>
      <c r="C3924" t="str">
        <f>IFERROR(VLOOKUP(Table1[[#This Row],[Ticker]],[1]!Table1[[Symbol]:[Industry]],2,FALSE),"-")</f>
        <v>-</v>
      </c>
      <c r="D3924" t="s">
        <v>391</v>
      </c>
      <c r="E3924">
        <v>20.872944</v>
      </c>
      <c r="F3924">
        <v>36.479999999999997</v>
      </c>
      <c r="G3924">
        <v>88.157119438410504</v>
      </c>
      <c r="H3924">
        <v>0.42926725547210398</v>
      </c>
      <c r="I3924">
        <v>-12.051585760127001</v>
      </c>
      <c r="J3924">
        <v>0.22705723028097799</v>
      </c>
      <c r="K3924">
        <v>35.069249090734601</v>
      </c>
      <c r="L3924">
        <v>30.906791974438999</v>
      </c>
      <c r="M3924">
        <v>52.402435755970501</v>
      </c>
      <c r="N3924">
        <v>1.54435805258062</v>
      </c>
      <c r="O3924">
        <v>18.475877192982399</v>
      </c>
      <c r="P3924">
        <v>135.35483870967701</v>
      </c>
      <c r="Q3924">
        <v>8.4565185734487999E-2</v>
      </c>
    </row>
    <row r="3925" spans="1:17" hidden="1" x14ac:dyDescent="0.3">
      <c r="A3925" t="s">
        <v>8011</v>
      </c>
      <c r="B3925" t="s">
        <v>8012</v>
      </c>
      <c r="C3925" t="str">
        <f>IFERROR(VLOOKUP(Table1[[#This Row],[Ticker]],[1]!Table1[[Symbol]:[Industry]],2,FALSE),"-")</f>
        <v>-</v>
      </c>
      <c r="D3925" t="s">
        <v>414</v>
      </c>
      <c r="E3925">
        <v>20.840139816000001</v>
      </c>
      <c r="F3925">
        <v>13.49</v>
      </c>
      <c r="G3925">
        <v>41.647070252957498</v>
      </c>
      <c r="H3925">
        <v>-13.802081136040499</v>
      </c>
      <c r="I3925">
        <v>33.1100432162347</v>
      </c>
      <c r="J3925">
        <v>-9.02592624351316</v>
      </c>
      <c r="K3925">
        <v>13.9424714286608</v>
      </c>
      <c r="L3925">
        <v>12.4097669660748</v>
      </c>
      <c r="M3925">
        <v>43.925699968565603</v>
      </c>
      <c r="N3925">
        <v>1.2016061256886701</v>
      </c>
      <c r="O3925">
        <v>24.2401779095626</v>
      </c>
      <c r="P3925">
        <v>70.975918884664097</v>
      </c>
      <c r="Q3925">
        <v>4.6856629004561001E-2</v>
      </c>
    </row>
    <row r="3926" spans="1:17" hidden="1" x14ac:dyDescent="0.3">
      <c r="A3926" t="s">
        <v>8013</v>
      </c>
      <c r="B3926" t="s">
        <v>8014</v>
      </c>
      <c r="C3926" t="str">
        <f>IFERROR(VLOOKUP(Table1[[#This Row],[Ticker]],[1]!Table1[[Symbol]:[Industry]],2,FALSE),"-")</f>
        <v>-</v>
      </c>
      <c r="D3926" t="s">
        <v>445</v>
      </c>
      <c r="E3926">
        <v>20.831759999999999</v>
      </c>
      <c r="F3926">
        <v>20</v>
      </c>
      <c r="G3926">
        <v>-15.7540944253743</v>
      </c>
      <c r="H3926">
        <v>-24.807950739455102</v>
      </c>
      <c r="I3926">
        <v>-26.3906440850661</v>
      </c>
      <c r="J3926">
        <v>-6.9298883882030999</v>
      </c>
      <c r="K3926">
        <v>22.464527386746902</v>
      </c>
      <c r="L3926">
        <v>22.022382972075299</v>
      </c>
      <c r="M3926">
        <v>10.409434135807601</v>
      </c>
      <c r="N3926">
        <v>0.38502673796791398</v>
      </c>
      <c r="O3926">
        <v>39.399999999999899</v>
      </c>
      <c r="P3926">
        <v>28.369704749678998</v>
      </c>
      <c r="Q3926">
        <v>0.14661675436322599</v>
      </c>
    </row>
    <row r="3927" spans="1:17" hidden="1" x14ac:dyDescent="0.3">
      <c r="A3927" t="s">
        <v>8015</v>
      </c>
      <c r="B3927" t="s">
        <v>8016</v>
      </c>
      <c r="C3927" t="str">
        <f>IFERROR(VLOOKUP(Table1[[#This Row],[Ticker]],[1]!Table1[[Symbol]:[Industry]],2,FALSE),"-")</f>
        <v>-</v>
      </c>
      <c r="D3927" t="s">
        <v>705</v>
      </c>
      <c r="E3927">
        <v>20.802747875000001</v>
      </c>
      <c r="F3927">
        <v>86.38</v>
      </c>
      <c r="G3927">
        <v>-1.0780460672240599</v>
      </c>
      <c r="H3927">
        <v>-9.9914191159889203</v>
      </c>
      <c r="I3927">
        <v>6.6395996291717498</v>
      </c>
      <c r="J3927">
        <v>-4.9588906710879002</v>
      </c>
      <c r="K3927">
        <v>84.975987401742898</v>
      </c>
      <c r="L3927">
        <v>76.953596569549603</v>
      </c>
      <c r="M3927">
        <v>59.256974662123497</v>
      </c>
      <c r="N3927">
        <v>1.0717295398940401</v>
      </c>
      <c r="O3927">
        <v>9.2845566103264705</v>
      </c>
      <c r="P3927">
        <v>30.483383685800501</v>
      </c>
    </row>
    <row r="3928" spans="1:17" hidden="1" x14ac:dyDescent="0.3">
      <c r="A3928" t="s">
        <v>8017</v>
      </c>
      <c r="B3928" t="s">
        <v>8018</v>
      </c>
      <c r="C3928" t="str">
        <f>IFERROR(VLOOKUP(Table1[[#This Row],[Ticker]],[1]!Table1[[Symbol]:[Industry]],2,FALSE),"-")</f>
        <v>-</v>
      </c>
      <c r="D3928" t="s">
        <v>613</v>
      </c>
      <c r="E3928">
        <v>20.7284778</v>
      </c>
      <c r="F3928">
        <v>2</v>
      </c>
      <c r="G3928">
        <v>-39.600896785966903</v>
      </c>
      <c r="H3928">
        <v>-17.947544338730701</v>
      </c>
      <c r="I3928">
        <v>-66.769825563509201</v>
      </c>
      <c r="J3928">
        <v>-10.843782713056299</v>
      </c>
      <c r="K3928">
        <v>2.5248128165438999</v>
      </c>
      <c r="L3928">
        <v>3.3846589624871002</v>
      </c>
      <c r="M3928">
        <v>4.8547349137525204</v>
      </c>
      <c r="N3928">
        <v>2.0589471191031001</v>
      </c>
      <c r="O3928">
        <v>165</v>
      </c>
      <c r="P3928">
        <v>5.26315789473683</v>
      </c>
      <c r="Q3928">
        <v>-6.4595404055515004E-2</v>
      </c>
    </row>
    <row r="3929" spans="1:17" hidden="1" x14ac:dyDescent="0.3">
      <c r="A3929" t="s">
        <v>8019</v>
      </c>
      <c r="B3929" t="s">
        <v>8020</v>
      </c>
      <c r="C3929" t="str">
        <f>IFERROR(VLOOKUP(Table1[[#This Row],[Ticker]],[1]!Table1[[Symbol]:[Industry]],2,FALSE),"-")</f>
        <v>-</v>
      </c>
      <c r="D3929" t="s">
        <v>613</v>
      </c>
      <c r="E3929">
        <v>20.725515000000001</v>
      </c>
      <c r="F3929">
        <v>55.49</v>
      </c>
      <c r="G3929">
        <v>12.654824324877501</v>
      </c>
      <c r="H3929">
        <v>2.07593392213876</v>
      </c>
      <c r="I3929">
        <v>15.8655499305618</v>
      </c>
      <c r="J3929">
        <v>4.8120163737016597</v>
      </c>
      <c r="K3929">
        <v>51.150568415447303</v>
      </c>
      <c r="L3929">
        <v>49.0045602401173</v>
      </c>
      <c r="M3929">
        <v>72.059109530913901</v>
      </c>
      <c r="N3929">
        <v>4</v>
      </c>
      <c r="O3929">
        <v>9.4251216435393701</v>
      </c>
      <c r="P3929">
        <v>51.612021857923501</v>
      </c>
      <c r="Q3929">
        <v>0.17938384919481501</v>
      </c>
    </row>
    <row r="3930" spans="1:17" hidden="1" x14ac:dyDescent="0.3">
      <c r="A3930" t="s">
        <v>8021</v>
      </c>
      <c r="B3930" t="s">
        <v>8022</v>
      </c>
      <c r="C3930" t="str">
        <f>IFERROR(VLOOKUP(Table1[[#This Row],[Ticker]],[1]!Table1[[Symbol]:[Industry]],2,FALSE),"-")</f>
        <v>-</v>
      </c>
      <c r="D3930" t="s">
        <v>535</v>
      </c>
      <c r="E3930">
        <v>20.68264692</v>
      </c>
      <c r="F3930">
        <v>3.05</v>
      </c>
      <c r="G3930">
        <v>-108.128415503949</v>
      </c>
      <c r="H3930">
        <v>-6.8395499488289797</v>
      </c>
      <c r="I3930">
        <v>-76.546428974510903</v>
      </c>
      <c r="J3930">
        <v>-5.3526970020945202</v>
      </c>
      <c r="K3930">
        <v>3.2620912117212901</v>
      </c>
      <c r="L3930">
        <v>6.2180943120728296</v>
      </c>
      <c r="M3930">
        <v>64.754587480939804</v>
      </c>
      <c r="N3930">
        <v>1.1024390942439699</v>
      </c>
      <c r="O3930">
        <v>447.54098360655701</v>
      </c>
      <c r="P3930">
        <v>6.2717770034843099</v>
      </c>
      <c r="Q3930">
        <v>0.20595045173530299</v>
      </c>
    </row>
    <row r="3931" spans="1:17" hidden="1" x14ac:dyDescent="0.3">
      <c r="A3931" t="s">
        <v>8023</v>
      </c>
      <c r="B3931" t="s">
        <v>8024</v>
      </c>
      <c r="C3931" t="str">
        <f>IFERROR(VLOOKUP(Table1[[#This Row],[Ticker]],[1]!Table1[[Symbol]:[Industry]],2,FALSE),"-")</f>
        <v>-</v>
      </c>
      <c r="D3931" t="s">
        <v>140</v>
      </c>
      <c r="E3931">
        <v>20.627206600000001</v>
      </c>
      <c r="F3931">
        <v>26.65</v>
      </c>
      <c r="G3931">
        <v>208.662707261066</v>
      </c>
      <c r="I3931">
        <v>62.803861618873498</v>
      </c>
      <c r="K3931">
        <v>20.138901269265599</v>
      </c>
      <c r="L3931">
        <v>14.926506281189599</v>
      </c>
      <c r="M3931">
        <v>97.886429792970802</v>
      </c>
      <c r="N3931">
        <v>0.42857142857142799</v>
      </c>
      <c r="O3931">
        <v>8.6303939962476495</v>
      </c>
      <c r="P3931">
        <v>237.341772151898</v>
      </c>
    </row>
    <row r="3932" spans="1:17" hidden="1" x14ac:dyDescent="0.3">
      <c r="A3932" t="s">
        <v>8025</v>
      </c>
      <c r="B3932" t="s">
        <v>8026</v>
      </c>
      <c r="C3932" t="str">
        <f>IFERROR(VLOOKUP(Table1[[#This Row],[Ticker]],[1]!Table1[[Symbol]:[Industry]],2,FALSE),"-")</f>
        <v>-</v>
      </c>
      <c r="D3932" t="s">
        <v>62</v>
      </c>
      <c r="E3932">
        <v>20.56</v>
      </c>
      <c r="F3932">
        <v>5.14</v>
      </c>
      <c r="G3932">
        <v>-61.903330474782898</v>
      </c>
      <c r="H3932">
        <v>-27.761208935004099</v>
      </c>
      <c r="I3932">
        <v>-62.075640322483999</v>
      </c>
      <c r="J3932">
        <v>-16.238335385092299</v>
      </c>
      <c r="K3932">
        <v>6.5266284619281398</v>
      </c>
      <c r="L3932">
        <v>8.5776483673101502</v>
      </c>
      <c r="M3932">
        <v>9.6379113962526208</v>
      </c>
      <c r="N3932">
        <v>0.47715859909055403</v>
      </c>
      <c r="O3932">
        <v>195.719844357976</v>
      </c>
      <c r="P3932">
        <v>5.3278688524590097</v>
      </c>
      <c r="Q3932">
        <v>-3.4466597550198999E-2</v>
      </c>
    </row>
    <row r="3933" spans="1:17" hidden="1" x14ac:dyDescent="0.3">
      <c r="A3933" t="s">
        <v>8027</v>
      </c>
      <c r="B3933" t="s">
        <v>8028</v>
      </c>
      <c r="C3933" t="str">
        <f>IFERROR(VLOOKUP(Table1[[#This Row],[Ticker]],[1]!Table1[[Symbol]:[Industry]],2,FALSE),"-")</f>
        <v>-</v>
      </c>
      <c r="D3933" t="s">
        <v>302</v>
      </c>
      <c r="E3933">
        <v>20.446062471000001</v>
      </c>
      <c r="F3933">
        <v>9.99</v>
      </c>
      <c r="G3933">
        <v>-13.0346912523701</v>
      </c>
      <c r="H3933">
        <v>-15.563506005593799</v>
      </c>
      <c r="I3933">
        <v>-8.2051855137690808</v>
      </c>
      <c r="J3933">
        <v>-2.9703908479633299</v>
      </c>
      <c r="K3933">
        <v>9.9462233365194503</v>
      </c>
      <c r="L3933">
        <v>9.8089721111900996</v>
      </c>
      <c r="M3933">
        <v>54.478203081344397</v>
      </c>
      <c r="N3933">
        <v>0.90503332256392099</v>
      </c>
      <c r="O3933">
        <v>35.035035035035001</v>
      </c>
      <c r="P3933">
        <v>46.052631578947299</v>
      </c>
    </row>
    <row r="3934" spans="1:17" hidden="1" x14ac:dyDescent="0.3">
      <c r="A3934" t="s">
        <v>8029</v>
      </c>
      <c r="B3934" t="s">
        <v>8030</v>
      </c>
      <c r="C3934" t="str">
        <f>IFERROR(VLOOKUP(Table1[[#This Row],[Ticker]],[1]!Table1[[Symbol]:[Industry]],2,FALSE),"-")</f>
        <v>-</v>
      </c>
      <c r="D3934" t="s">
        <v>391</v>
      </c>
      <c r="E3934">
        <v>20.397311999999999</v>
      </c>
      <c r="F3934">
        <v>31.2</v>
      </c>
      <c r="G3934">
        <v>18.222163841491898</v>
      </c>
      <c r="H3934">
        <v>35.350771109491198</v>
      </c>
      <c r="I3934">
        <v>65.526561454249403</v>
      </c>
      <c r="J3934">
        <v>13.519054131583999</v>
      </c>
      <c r="K3934">
        <v>21.863986381123301</v>
      </c>
      <c r="L3934">
        <v>15.757139675381801</v>
      </c>
      <c r="M3934">
        <v>99.227220570545896</v>
      </c>
      <c r="N3934">
        <v>0.77036433184925002</v>
      </c>
      <c r="O3934">
        <v>0</v>
      </c>
      <c r="P3934">
        <v>146.83544303797399</v>
      </c>
      <c r="Q3934">
        <v>0.151560719556628</v>
      </c>
    </row>
    <row r="3935" spans="1:17" hidden="1" x14ac:dyDescent="0.3">
      <c r="A3935" t="s">
        <v>8031</v>
      </c>
      <c r="B3935" t="s">
        <v>8032</v>
      </c>
      <c r="C3935" t="str">
        <f>IFERROR(VLOOKUP(Table1[[#This Row],[Ticker]],[1]!Table1[[Symbol]:[Industry]],2,FALSE),"-")</f>
        <v>-</v>
      </c>
      <c r="E3935">
        <v>20.371259999999999</v>
      </c>
      <c r="F3935">
        <v>10.66</v>
      </c>
      <c r="G3935">
        <v>23.7951907837883</v>
      </c>
      <c r="H3935">
        <v>-5.3825349773827504</v>
      </c>
      <c r="I3935">
        <v>-26.836505838395301</v>
      </c>
      <c r="J3935">
        <v>-7.6225290808437904</v>
      </c>
      <c r="K3935">
        <v>10.8479507366236</v>
      </c>
      <c r="L3935">
        <v>10.526413808744</v>
      </c>
      <c r="M3935">
        <v>51.661023315585197</v>
      </c>
      <c r="N3935">
        <v>1.4195126735433199</v>
      </c>
      <c r="O3935">
        <v>49.906191369605999</v>
      </c>
      <c r="P3935">
        <v>67.610062893081704</v>
      </c>
      <c r="Q3935">
        <v>7.9628073764156995E-2</v>
      </c>
    </row>
    <row r="3936" spans="1:17" hidden="1" x14ac:dyDescent="0.3">
      <c r="A3936" t="s">
        <v>8033</v>
      </c>
      <c r="B3936" t="s">
        <v>8034</v>
      </c>
      <c r="C3936" t="str">
        <f>IFERROR(VLOOKUP(Table1[[#This Row],[Ticker]],[1]!Table1[[Symbol]:[Industry]],2,FALSE),"-")</f>
        <v>-</v>
      </c>
      <c r="E3936">
        <v>20.350473900000001</v>
      </c>
      <c r="F3936">
        <v>90.21</v>
      </c>
      <c r="G3936">
        <v>43.650128644713902</v>
      </c>
      <c r="H3936">
        <v>-3.32040281468141</v>
      </c>
      <c r="I3936">
        <v>-10.0147530997411</v>
      </c>
      <c r="J3936">
        <v>-3.9806724480505999</v>
      </c>
      <c r="K3936">
        <v>94.165669197799005</v>
      </c>
      <c r="L3936">
        <v>84.268708434614894</v>
      </c>
      <c r="M3936">
        <v>36.317002072597703</v>
      </c>
      <c r="N3936">
        <v>0.68261396398278495</v>
      </c>
      <c r="O3936">
        <v>20.928943576100199</v>
      </c>
      <c r="P3936">
        <v>77.893906527312097</v>
      </c>
      <c r="Q3936">
        <v>4.0855389807458002E-2</v>
      </c>
    </row>
    <row r="3937" spans="1:17" hidden="1" x14ac:dyDescent="0.3">
      <c r="A3937" t="s">
        <v>8035</v>
      </c>
      <c r="B3937" t="s">
        <v>8036</v>
      </c>
      <c r="C3937" t="str">
        <f>IFERROR(VLOOKUP(Table1[[#This Row],[Ticker]],[1]!Table1[[Symbol]:[Industry]],2,FALSE),"-")</f>
        <v>-</v>
      </c>
      <c r="D3937" t="s">
        <v>388</v>
      </c>
      <c r="E3937">
        <v>20.347248</v>
      </c>
      <c r="F3937">
        <v>38.89</v>
      </c>
      <c r="G3937">
        <v>-4.7597360947810596</v>
      </c>
      <c r="H3937">
        <v>-13.5335077022267</v>
      </c>
      <c r="I3937">
        <v>-17.076069183433798</v>
      </c>
      <c r="J3937">
        <v>-12.122961115042701</v>
      </c>
      <c r="K3937">
        <v>38.8386171524457</v>
      </c>
      <c r="L3937">
        <v>38.457544636162602</v>
      </c>
      <c r="M3937">
        <v>51.674897744741799</v>
      </c>
      <c r="N3937">
        <v>2.68428816061411</v>
      </c>
      <c r="O3937">
        <v>23.425044998714299</v>
      </c>
      <c r="P3937">
        <v>27.049983665468801</v>
      </c>
      <c r="Q3937">
        <v>-4.8322425039088998E-2</v>
      </c>
    </row>
    <row r="3938" spans="1:17" hidden="1" x14ac:dyDescent="0.3">
      <c r="A3938" t="s">
        <v>8037</v>
      </c>
      <c r="B3938" t="s">
        <v>8038</v>
      </c>
      <c r="C3938" t="str">
        <f>IFERROR(VLOOKUP(Table1[[#This Row],[Ticker]],[1]!Table1[[Symbol]:[Industry]],2,FALSE),"-")</f>
        <v>-</v>
      </c>
      <c r="E3938">
        <v>20.293395759999999</v>
      </c>
      <c r="F3938">
        <v>45.7</v>
      </c>
      <c r="G3938">
        <v>-15.6081589960854</v>
      </c>
      <c r="H3938">
        <v>-0.390017252435165</v>
      </c>
      <c r="I3938">
        <v>-7.9651858063958896</v>
      </c>
      <c r="J3938">
        <v>-2.3219990278384901</v>
      </c>
      <c r="K3938">
        <v>43.685600585376001</v>
      </c>
      <c r="L3938">
        <v>44.595064648021399</v>
      </c>
      <c r="M3938">
        <v>65.762584007479305</v>
      </c>
      <c r="N3938">
        <v>1.5907296118948899</v>
      </c>
      <c r="O3938">
        <v>50.481400437636701</v>
      </c>
      <c r="P3938">
        <v>16.8797953964194</v>
      </c>
      <c r="Q3938">
        <v>2.307332428179E-2</v>
      </c>
    </row>
    <row r="3939" spans="1:17" hidden="1" x14ac:dyDescent="0.3">
      <c r="A3939" t="s">
        <v>8039</v>
      </c>
      <c r="B3939" t="s">
        <v>8040</v>
      </c>
      <c r="C3939" t="str">
        <f>IFERROR(VLOOKUP(Table1[[#This Row],[Ticker]],[1]!Table1[[Symbol]:[Industry]],2,FALSE),"-")</f>
        <v>-</v>
      </c>
      <c r="D3939" t="s">
        <v>140</v>
      </c>
      <c r="E3939">
        <v>20.28</v>
      </c>
      <c r="F3939">
        <v>6.76</v>
      </c>
      <c r="G3939">
        <v>46.146663107555597</v>
      </c>
      <c r="H3939">
        <v>3.9526166918649999</v>
      </c>
      <c r="I3939">
        <v>25.4948854544756</v>
      </c>
      <c r="J3939">
        <v>-7.7545758050692903</v>
      </c>
      <c r="K3939">
        <v>6.5576396321545296</v>
      </c>
      <c r="L3939">
        <v>6.3360796787437801</v>
      </c>
      <c r="M3939">
        <v>53.284773922182303</v>
      </c>
      <c r="N3939">
        <v>1.81383731929348</v>
      </c>
      <c r="O3939">
        <v>68.047337278106497</v>
      </c>
      <c r="P3939">
        <v>101.79104477611899</v>
      </c>
      <c r="Q3939">
        <v>1.0599606340234999E-2</v>
      </c>
    </row>
    <row r="3940" spans="1:17" hidden="1" x14ac:dyDescent="0.3">
      <c r="A3940" t="s">
        <v>8041</v>
      </c>
      <c r="B3940" t="s">
        <v>8042</v>
      </c>
      <c r="C3940" t="str">
        <f>IFERROR(VLOOKUP(Table1[[#This Row],[Ticker]],[1]!Table1[[Symbol]:[Industry]],2,FALSE),"-")</f>
        <v>-</v>
      </c>
      <c r="D3940" t="s">
        <v>46</v>
      </c>
      <c r="E3940">
        <v>20.265497400000001</v>
      </c>
      <c r="F3940">
        <v>12.03</v>
      </c>
      <c r="G3940">
        <v>222.138233648815</v>
      </c>
      <c r="H3940">
        <v>85.725982387405296</v>
      </c>
      <c r="I3940">
        <v>169.51935542739</v>
      </c>
      <c r="J3940">
        <v>17.628970688422399</v>
      </c>
      <c r="K3940">
        <v>7.6831583369800001</v>
      </c>
      <c r="L3940">
        <v>5.5453123579152601</v>
      </c>
      <c r="M3940">
        <v>93.171561809597407</v>
      </c>
      <c r="N3940">
        <v>2.3565012751720098</v>
      </c>
      <c r="O3940">
        <v>0</v>
      </c>
      <c r="P3940">
        <v>283.12101910828</v>
      </c>
      <c r="Q3940">
        <v>8.2846916325024E-2</v>
      </c>
    </row>
    <row r="3941" spans="1:17" hidden="1" x14ac:dyDescent="0.3">
      <c r="A3941" t="s">
        <v>8043</v>
      </c>
      <c r="B3941" t="s">
        <v>8044</v>
      </c>
      <c r="C3941" t="str">
        <f>IFERROR(VLOOKUP(Table1[[#This Row],[Ticker]],[1]!Table1[[Symbol]:[Industry]],2,FALSE),"-")</f>
        <v>-</v>
      </c>
      <c r="D3941" t="s">
        <v>613</v>
      </c>
      <c r="E3941">
        <v>20.260560000000002</v>
      </c>
      <c r="F3941">
        <v>4.0999999999999996</v>
      </c>
      <c r="G3941">
        <v>154.26449928312101</v>
      </c>
      <c r="H3941">
        <v>67.495933922138704</v>
      </c>
      <c r="I3941">
        <v>125.384097474971</v>
      </c>
      <c r="J3941">
        <v>59.862091561671498</v>
      </c>
      <c r="K3941">
        <v>2.7606146933647899</v>
      </c>
      <c r="L3941">
        <v>2.40527711881905</v>
      </c>
      <c r="M3941">
        <v>82.392909804150506</v>
      </c>
      <c r="N3941">
        <v>3.5344117089281499</v>
      </c>
      <c r="O3941">
        <v>6.0975609756097597</v>
      </c>
      <c r="P3941">
        <v>238.84297520661099</v>
      </c>
      <c r="Q3941">
        <v>9.4495446537652003E-2</v>
      </c>
    </row>
    <row r="3942" spans="1:17" hidden="1" x14ac:dyDescent="0.3">
      <c r="A3942" t="s">
        <v>8045</v>
      </c>
      <c r="B3942" t="s">
        <v>8046</v>
      </c>
      <c r="C3942" t="str">
        <f>IFERROR(VLOOKUP(Table1[[#This Row],[Ticker]],[1]!Table1[[Symbol]:[Industry]],2,FALSE),"-")</f>
        <v>-</v>
      </c>
      <c r="D3942" t="s">
        <v>391</v>
      </c>
      <c r="E3942">
        <v>20.244622</v>
      </c>
      <c r="F3942">
        <v>33.1</v>
      </c>
      <c r="G3942">
        <v>-27.307043712503599</v>
      </c>
      <c r="H3942">
        <v>-15.714876888672</v>
      </c>
      <c r="I3942">
        <v>-9.5177151610111999</v>
      </c>
      <c r="J3942">
        <v>0.95701637370165604</v>
      </c>
      <c r="K3942">
        <v>34.274350949083697</v>
      </c>
      <c r="L3942">
        <v>34.6577356771975</v>
      </c>
      <c r="M3942">
        <v>50.162368265648396</v>
      </c>
      <c r="N3942">
        <v>2.8016297073874799</v>
      </c>
      <c r="O3942">
        <v>55.287009063444103</v>
      </c>
      <c r="P3942">
        <v>31.089108910890999</v>
      </c>
      <c r="Q3942">
        <v>1.4713899279973E-2</v>
      </c>
    </row>
    <row r="3943" spans="1:17" hidden="1" x14ac:dyDescent="0.3">
      <c r="A3943" t="s">
        <v>8047</v>
      </c>
      <c r="B3943" t="s">
        <v>8048</v>
      </c>
      <c r="C3943" t="str">
        <f>IFERROR(VLOOKUP(Table1[[#This Row],[Ticker]],[1]!Table1[[Symbol]:[Industry]],2,FALSE),"-")</f>
        <v>-</v>
      </c>
      <c r="D3943" t="s">
        <v>705</v>
      </c>
      <c r="E3943">
        <v>20.204048429</v>
      </c>
      <c r="F3943">
        <v>202.26</v>
      </c>
      <c r="G3943">
        <v>-21.197205991889</v>
      </c>
      <c r="K3943">
        <v>199.64482088527899</v>
      </c>
      <c r="L3943">
        <v>192.56798235863999</v>
      </c>
      <c r="M3943">
        <v>61.144137814655998</v>
      </c>
      <c r="N3943">
        <v>1</v>
      </c>
      <c r="O3943">
        <v>3.8267576386828899</v>
      </c>
      <c r="P3943">
        <v>6.9027484143763198</v>
      </c>
      <c r="Q3943">
        <v>-1.293132028575E-3</v>
      </c>
    </row>
    <row r="3944" spans="1:17" hidden="1" x14ac:dyDescent="0.3">
      <c r="A3944" t="s">
        <v>8049</v>
      </c>
      <c r="B3944" t="s">
        <v>8050</v>
      </c>
      <c r="C3944" t="str">
        <f>IFERROR(VLOOKUP(Table1[[#This Row],[Ticker]],[1]!Table1[[Symbol]:[Industry]],2,FALSE),"-")</f>
        <v>-</v>
      </c>
      <c r="E3944">
        <v>20.163732</v>
      </c>
      <c r="F3944">
        <v>19.78</v>
      </c>
      <c r="G3944">
        <v>-81.190446048033095</v>
      </c>
      <c r="H3944">
        <v>-21.674252413264899</v>
      </c>
      <c r="I3944">
        <v>-65.748648862770693</v>
      </c>
      <c r="J3944">
        <v>-9.7116818783682408</v>
      </c>
      <c r="K3944">
        <v>24.408947249271701</v>
      </c>
      <c r="L3944">
        <v>35.255202039491998</v>
      </c>
      <c r="M3944">
        <v>24.200683570661401</v>
      </c>
      <c r="N3944">
        <v>0.62504095798510895</v>
      </c>
      <c r="O3944">
        <v>265.67239635995901</v>
      </c>
      <c r="P3944">
        <v>3.5602094240837698</v>
      </c>
    </row>
    <row r="3945" spans="1:17" hidden="1" x14ac:dyDescent="0.3">
      <c r="A3945" t="s">
        <v>8051</v>
      </c>
      <c r="B3945" t="s">
        <v>8052</v>
      </c>
      <c r="C3945" t="str">
        <f>IFERROR(VLOOKUP(Table1[[#This Row],[Ticker]],[1]!Table1[[Symbol]:[Industry]],2,FALSE),"-")</f>
        <v>-</v>
      </c>
      <c r="D3945" t="s">
        <v>391</v>
      </c>
      <c r="E3945">
        <v>20.132579052000001</v>
      </c>
      <c r="F3945">
        <v>15.95</v>
      </c>
      <c r="G3945">
        <v>423.442581474902</v>
      </c>
      <c r="H3945">
        <v>104.96435497477</v>
      </c>
      <c r="I3945">
        <v>278.77630381082798</v>
      </c>
      <c r="J3945">
        <v>11.355148046299499</v>
      </c>
      <c r="K3945">
        <v>8.7915293884367003</v>
      </c>
      <c r="L3945">
        <v>6.0479188684857297</v>
      </c>
      <c r="M3945">
        <v>99.996887327586293</v>
      </c>
      <c r="N3945">
        <v>1.73383521989472</v>
      </c>
      <c r="O3945">
        <v>0</v>
      </c>
      <c r="P3945">
        <v>469.642857142857</v>
      </c>
      <c r="Q3945">
        <v>7.9928971846069993E-2</v>
      </c>
    </row>
    <row r="3946" spans="1:17" hidden="1" x14ac:dyDescent="0.3">
      <c r="A3946" t="s">
        <v>8053</v>
      </c>
      <c r="B3946" t="s">
        <v>8054</v>
      </c>
      <c r="C3946" t="str">
        <f>IFERROR(VLOOKUP(Table1[[#This Row],[Ticker]],[1]!Table1[[Symbol]:[Industry]],2,FALSE),"-")</f>
        <v>-</v>
      </c>
      <c r="D3946" t="s">
        <v>705</v>
      </c>
      <c r="E3946">
        <v>20.010432867999999</v>
      </c>
      <c r="F3946">
        <v>85.13</v>
      </c>
      <c r="G3946">
        <v>28.365238435776099</v>
      </c>
      <c r="H3946">
        <v>0.33951889796621099</v>
      </c>
      <c r="I3946">
        <v>16.433461185973101</v>
      </c>
      <c r="J3946">
        <v>-2.4030012526203</v>
      </c>
      <c r="K3946">
        <v>80.504049593527697</v>
      </c>
      <c r="L3946">
        <v>71.070238889958006</v>
      </c>
      <c r="M3946">
        <v>57.664030131014698</v>
      </c>
      <c r="N3946">
        <v>0.95226767568424997</v>
      </c>
      <c r="O3946">
        <v>2.1966404322800499</v>
      </c>
      <c r="P3946">
        <v>62.772466539196898</v>
      </c>
      <c r="Q3946">
        <v>6.2739406014718002E-2</v>
      </c>
    </row>
    <row r="3947" spans="1:17" hidden="1" x14ac:dyDescent="0.3">
      <c r="A3947" t="s">
        <v>8055</v>
      </c>
      <c r="B3947" t="s">
        <v>8056</v>
      </c>
      <c r="C3947" t="str">
        <f>IFERROR(VLOOKUP(Table1[[#This Row],[Ticker]],[1]!Table1[[Symbol]:[Industry]],2,FALSE),"-")</f>
        <v>-</v>
      </c>
      <c r="D3947" t="s">
        <v>62</v>
      </c>
      <c r="E3947">
        <v>19.9632428</v>
      </c>
      <c r="F3947">
        <v>66.760000000000005</v>
      </c>
      <c r="G3947">
        <v>-42.051089411173301</v>
      </c>
      <c r="H3947">
        <v>-7.0973085200663402</v>
      </c>
      <c r="I3947">
        <v>-18.683143352564201</v>
      </c>
      <c r="J3947">
        <v>-4.8945864265930998</v>
      </c>
      <c r="K3947">
        <v>66.4995329670177</v>
      </c>
      <c r="L3947">
        <v>68.397474055983196</v>
      </c>
      <c r="M3947">
        <v>55.192284755984197</v>
      </c>
      <c r="N3947">
        <v>1.2391617949651199</v>
      </c>
      <c r="O3947">
        <v>47.348711803475098</v>
      </c>
      <c r="P3947">
        <v>19.214285714285701</v>
      </c>
      <c r="Q3947">
        <v>7.1094953031155997E-2</v>
      </c>
    </row>
    <row r="3948" spans="1:17" hidden="1" x14ac:dyDescent="0.3">
      <c r="A3948" t="s">
        <v>8057</v>
      </c>
      <c r="B3948" t="s">
        <v>8058</v>
      </c>
      <c r="C3948" t="str">
        <f>IFERROR(VLOOKUP(Table1[[#This Row],[Ticker]],[1]!Table1[[Symbol]:[Industry]],2,FALSE),"-")</f>
        <v>-</v>
      </c>
      <c r="E3948">
        <v>19.945</v>
      </c>
      <c r="F3948">
        <v>39.89</v>
      </c>
      <c r="G3948">
        <v>-4.8302290225035502</v>
      </c>
      <c r="H3948">
        <v>1.3181561443609799</v>
      </c>
      <c r="I3948">
        <v>-16.785106114424</v>
      </c>
      <c r="J3948">
        <v>-0.73562288359277495</v>
      </c>
      <c r="K3948">
        <v>38.336935002021796</v>
      </c>
      <c r="L3948">
        <v>37.256402298605302</v>
      </c>
      <c r="M3948">
        <v>60.994718270201602</v>
      </c>
      <c r="N3948">
        <v>0.245691506808731</v>
      </c>
      <c r="O3948">
        <v>37.6535472549511</v>
      </c>
      <c r="P3948">
        <v>47.740740740740698</v>
      </c>
      <c r="Q3948">
        <v>0.12471850507007</v>
      </c>
    </row>
    <row r="3949" spans="1:17" hidden="1" x14ac:dyDescent="0.3">
      <c r="A3949" t="s">
        <v>8059</v>
      </c>
      <c r="B3949" t="s">
        <v>8060</v>
      </c>
      <c r="C3949" t="str">
        <f>IFERROR(VLOOKUP(Table1[[#This Row],[Ticker]],[1]!Table1[[Symbol]:[Industry]],2,FALSE),"-")</f>
        <v>-</v>
      </c>
      <c r="D3949" t="s">
        <v>953</v>
      </c>
      <c r="E3949">
        <v>19.915301100000001</v>
      </c>
      <c r="F3949">
        <v>11.39</v>
      </c>
      <c r="G3949">
        <v>-92.547266240833395</v>
      </c>
      <c r="H3949">
        <v>-22.852784026579101</v>
      </c>
      <c r="I3949">
        <v>-76.237934148810496</v>
      </c>
      <c r="J3949">
        <v>-0.39062160571834997</v>
      </c>
      <c r="K3949">
        <v>14.474073404331399</v>
      </c>
      <c r="M3949">
        <v>57.875911168911998</v>
      </c>
      <c r="N3949">
        <v>1.1428571428571399</v>
      </c>
      <c r="O3949">
        <v>209.48200175592601</v>
      </c>
      <c r="P3949">
        <v>17.301750772399501</v>
      </c>
    </row>
    <row r="3950" spans="1:17" hidden="1" x14ac:dyDescent="0.3">
      <c r="A3950" t="s">
        <v>8061</v>
      </c>
      <c r="B3950" t="s">
        <v>8062</v>
      </c>
      <c r="C3950" t="str">
        <f>IFERROR(VLOOKUP(Table1[[#This Row],[Ticker]],[1]!Table1[[Symbol]:[Industry]],2,FALSE),"-")</f>
        <v>-</v>
      </c>
      <c r="E3950">
        <v>19.913360478000001</v>
      </c>
      <c r="F3950">
        <v>1.27</v>
      </c>
      <c r="G3950">
        <v>104.35167238399301</v>
      </c>
      <c r="H3950">
        <v>55.336897777560402</v>
      </c>
      <c r="I3950">
        <v>48.501913566925403</v>
      </c>
      <c r="J3950">
        <v>8.6653497070349896</v>
      </c>
      <c r="K3950">
        <v>0.98822170138548004</v>
      </c>
      <c r="L3950">
        <v>0.84703249662320901</v>
      </c>
      <c r="M3950">
        <v>62.521898316754701</v>
      </c>
      <c r="N3950">
        <v>1.9492121419630799</v>
      </c>
      <c r="O3950">
        <v>14.1732283464566</v>
      </c>
      <c r="P3950">
        <v>195.34883720930199</v>
      </c>
      <c r="Q3950">
        <v>6.0554841595270997E-2</v>
      </c>
    </row>
    <row r="3951" spans="1:17" hidden="1" x14ac:dyDescent="0.3">
      <c r="A3951" t="s">
        <v>8063</v>
      </c>
      <c r="B3951" t="s">
        <v>8064</v>
      </c>
      <c r="C3951" t="str">
        <f>IFERROR(VLOOKUP(Table1[[#This Row],[Ticker]],[1]!Table1[[Symbol]:[Industry]],2,FALSE),"-")</f>
        <v>-</v>
      </c>
      <c r="D3951" t="s">
        <v>391</v>
      </c>
      <c r="E3951">
        <v>19.895</v>
      </c>
      <c r="F3951">
        <v>20</v>
      </c>
      <c r="G3951">
        <v>47.355624953163399</v>
      </c>
      <c r="H3951">
        <v>1.7626005888054199</v>
      </c>
      <c r="I3951">
        <v>-16.307269147964099</v>
      </c>
      <c r="J3951">
        <v>0.81862811417538595</v>
      </c>
      <c r="K3951">
        <v>19.140481419004701</v>
      </c>
      <c r="L3951">
        <v>17.719578615465402</v>
      </c>
      <c r="M3951">
        <v>55.598679634786699</v>
      </c>
      <c r="N3951">
        <v>0.72626865671641705</v>
      </c>
      <c r="O3951">
        <v>12.9</v>
      </c>
      <c r="P3951">
        <v>82.982616651418098</v>
      </c>
      <c r="Q3951">
        <v>5.6444435860688001E-2</v>
      </c>
    </row>
    <row r="3952" spans="1:17" hidden="1" x14ac:dyDescent="0.3">
      <c r="A3952" t="s">
        <v>8065</v>
      </c>
      <c r="B3952" t="s">
        <v>8066</v>
      </c>
      <c r="C3952" t="str">
        <f>IFERROR(VLOOKUP(Table1[[#This Row],[Ticker]],[1]!Table1[[Symbol]:[Industry]],2,FALSE),"-")</f>
        <v>-</v>
      </c>
      <c r="E3952">
        <v>19.876077899999999</v>
      </c>
      <c r="F3952">
        <v>17.97</v>
      </c>
      <c r="G3952">
        <v>66.668387926515393</v>
      </c>
      <c r="H3952">
        <v>-27.394536217632499</v>
      </c>
      <c r="I3952">
        <v>2.0644135669254799</v>
      </c>
      <c r="J3952">
        <v>-6.6066259239484602</v>
      </c>
      <c r="K3952">
        <v>19.926057707758702</v>
      </c>
      <c r="L3952">
        <v>16.647464874227499</v>
      </c>
      <c r="M3952">
        <v>24.3553976805613</v>
      </c>
      <c r="N3952">
        <v>0.26142888995062902</v>
      </c>
      <c r="O3952">
        <v>72.509738452977103</v>
      </c>
      <c r="P3952">
        <v>124.62499999999901</v>
      </c>
    </row>
    <row r="3953" spans="1:17" hidden="1" x14ac:dyDescent="0.3">
      <c r="A3953" t="s">
        <v>8067</v>
      </c>
      <c r="B3953" t="s">
        <v>8068</v>
      </c>
      <c r="C3953" t="str">
        <f>IFERROR(VLOOKUP(Table1[[#This Row],[Ticker]],[1]!Table1[[Symbol]:[Industry]],2,FALSE),"-")</f>
        <v>-</v>
      </c>
      <c r="D3953" t="s">
        <v>613</v>
      </c>
      <c r="E3953">
        <v>19.845500000000001</v>
      </c>
      <c r="F3953">
        <v>20.89</v>
      </c>
      <c r="G3953">
        <v>-0.33385357041460301</v>
      </c>
      <c r="H3953">
        <v>-10.6960801191074</v>
      </c>
      <c r="I3953">
        <v>-19.421999476552699</v>
      </c>
      <c r="J3953">
        <v>-4.35477178119584</v>
      </c>
      <c r="K3953">
        <v>22.044757152749501</v>
      </c>
      <c r="L3953">
        <v>21.3758848697573</v>
      </c>
      <c r="M3953">
        <v>35.972396880272598</v>
      </c>
      <c r="N3953">
        <v>0.146419279146979</v>
      </c>
      <c r="O3953">
        <v>59.119195787458096</v>
      </c>
      <c r="P3953">
        <v>37.887788778877798</v>
      </c>
      <c r="Q3953">
        <v>8.5874610256264999E-2</v>
      </c>
    </row>
    <row r="3954" spans="1:17" hidden="1" x14ac:dyDescent="0.3">
      <c r="A3954" t="s">
        <v>8069</v>
      </c>
      <c r="B3954" t="s">
        <v>8070</v>
      </c>
      <c r="C3954" t="str">
        <f>IFERROR(VLOOKUP(Table1[[#This Row],[Ticker]],[1]!Table1[[Symbol]:[Industry]],2,FALSE),"-")</f>
        <v>-</v>
      </c>
      <c r="D3954" t="s">
        <v>218</v>
      </c>
      <c r="E3954">
        <v>19.820499999999999</v>
      </c>
      <c r="F3954">
        <v>80.900000000000006</v>
      </c>
      <c r="G3954">
        <v>86.281308125783994</v>
      </c>
      <c r="H3954">
        <v>-10.054437440335301</v>
      </c>
      <c r="I3954">
        <v>6.6932260849942899</v>
      </c>
      <c r="J3954">
        <v>-1.6388830971977999</v>
      </c>
      <c r="K3954">
        <v>80.306233590984306</v>
      </c>
      <c r="L3954">
        <v>71.273539750316303</v>
      </c>
      <c r="M3954">
        <v>55.550423200922197</v>
      </c>
      <c r="N3954">
        <v>1.19053291417316</v>
      </c>
      <c r="O3954">
        <v>21.137206427688501</v>
      </c>
      <c r="P3954">
        <v>125.09738452977101</v>
      </c>
      <c r="Q3954">
        <v>7.8378576458782004E-2</v>
      </c>
    </row>
    <row r="3955" spans="1:17" hidden="1" x14ac:dyDescent="0.3">
      <c r="A3955" t="s">
        <v>8071</v>
      </c>
      <c r="B3955" t="s">
        <v>8072</v>
      </c>
      <c r="C3955" t="str">
        <f>IFERROR(VLOOKUP(Table1[[#This Row],[Ticker]],[1]!Table1[[Symbol]:[Industry]],2,FALSE),"-")</f>
        <v>-</v>
      </c>
      <c r="D3955" t="s">
        <v>1657</v>
      </c>
      <c r="E3955">
        <v>19.761298199999999</v>
      </c>
      <c r="F3955">
        <v>44.91</v>
      </c>
      <c r="G3955">
        <v>58.840448579086299</v>
      </c>
      <c r="H3955">
        <v>-15.048993614093099</v>
      </c>
      <c r="I3955">
        <v>0.88777102794999296</v>
      </c>
      <c r="J3955">
        <v>-4.1278945394386399</v>
      </c>
      <c r="K3955">
        <v>46.770458528152602</v>
      </c>
      <c r="M3955">
        <v>47.823414263709203</v>
      </c>
      <c r="N3955">
        <v>2.0286463917525701</v>
      </c>
      <c r="O3955">
        <v>41.0376308171899</v>
      </c>
      <c r="P3955">
        <v>93.410852713178201</v>
      </c>
    </row>
    <row r="3956" spans="1:17" hidden="1" x14ac:dyDescent="0.3">
      <c r="A3956" t="s">
        <v>8073</v>
      </c>
      <c r="B3956" t="s">
        <v>8074</v>
      </c>
      <c r="C3956" t="str">
        <f>IFERROR(VLOOKUP(Table1[[#This Row],[Ticker]],[1]!Table1[[Symbol]:[Industry]],2,FALSE),"-")</f>
        <v>-</v>
      </c>
      <c r="D3956" t="s">
        <v>324</v>
      </c>
      <c r="E3956">
        <v>19.7527896</v>
      </c>
      <c r="F3956">
        <v>41.31</v>
      </c>
      <c r="G3956">
        <v>2.9410140767835</v>
      </c>
      <c r="H3956">
        <v>-6.7998006750176403</v>
      </c>
      <c r="I3956">
        <v>-3.0885533591445302</v>
      </c>
      <c r="J3956">
        <v>-4.0637182234547504</v>
      </c>
      <c r="K3956">
        <v>41.910215028230503</v>
      </c>
      <c r="L3956">
        <v>39.194242981538899</v>
      </c>
      <c r="M3956">
        <v>39.339066382866498</v>
      </c>
      <c r="N3956">
        <v>0.875149105367793</v>
      </c>
      <c r="O3956">
        <v>11.353183248608</v>
      </c>
      <c r="P3956">
        <v>37.516644474034599</v>
      </c>
      <c r="Q3956">
        <v>0.12808613097417701</v>
      </c>
    </row>
    <row r="3957" spans="1:17" hidden="1" x14ac:dyDescent="0.3">
      <c r="A3957" t="s">
        <v>8075</v>
      </c>
      <c r="B3957" t="s">
        <v>8076</v>
      </c>
      <c r="C3957" t="str">
        <f>IFERROR(VLOOKUP(Table1[[#This Row],[Ticker]],[1]!Table1[[Symbol]:[Industry]],2,FALSE),"-")</f>
        <v>-</v>
      </c>
      <c r="D3957" t="s">
        <v>705</v>
      </c>
      <c r="E3957">
        <v>19.692535094</v>
      </c>
      <c r="F3957">
        <v>59.57</v>
      </c>
      <c r="G3957">
        <v>-15.0072893164535</v>
      </c>
      <c r="H3957">
        <v>-2.8279415103871801</v>
      </c>
      <c r="I3957">
        <v>-8.1485063490913099</v>
      </c>
      <c r="J3957">
        <v>-2.4721404360313599</v>
      </c>
      <c r="K3957">
        <v>58.188829906305898</v>
      </c>
      <c r="L3957">
        <v>55.933786052870403</v>
      </c>
      <c r="M3957">
        <v>43.249617568739502</v>
      </c>
      <c r="N3957">
        <v>0.903598639413556</v>
      </c>
      <c r="O3957">
        <v>14.067483632701</v>
      </c>
      <c r="P3957">
        <v>14.637056423677899</v>
      </c>
    </row>
    <row r="3958" spans="1:17" hidden="1" x14ac:dyDescent="0.3">
      <c r="A3958" t="s">
        <v>8077</v>
      </c>
      <c r="B3958" t="s">
        <v>8078</v>
      </c>
      <c r="C3958" t="str">
        <f>IFERROR(VLOOKUP(Table1[[#This Row],[Ticker]],[1]!Table1[[Symbol]:[Industry]],2,FALSE),"-")</f>
        <v>-</v>
      </c>
      <c r="D3958" t="s">
        <v>613</v>
      </c>
      <c r="E3958">
        <v>19.687750000000001</v>
      </c>
      <c r="F3958">
        <v>12.91</v>
      </c>
      <c r="G3958">
        <v>84.046170381917307</v>
      </c>
      <c r="H3958">
        <v>8.8265038703252898</v>
      </c>
      <c r="I3958">
        <v>60.293525191760303</v>
      </c>
      <c r="J3958">
        <v>-11.5902669825569</v>
      </c>
      <c r="K3958">
        <v>11.923729510680801</v>
      </c>
      <c r="L3958">
        <v>8.65772263410134</v>
      </c>
      <c r="M3958">
        <v>24.676071624539599</v>
      </c>
      <c r="N3958">
        <v>0.112274861021773</v>
      </c>
      <c r="O3958">
        <v>32.068164213787703</v>
      </c>
      <c r="P3958">
        <v>184.988962472406</v>
      </c>
      <c r="Q3958">
        <v>0.12365241320916399</v>
      </c>
    </row>
    <row r="3959" spans="1:17" hidden="1" x14ac:dyDescent="0.3">
      <c r="A3959" t="s">
        <v>8079</v>
      </c>
      <c r="B3959" t="s">
        <v>8080</v>
      </c>
      <c r="C3959" t="str">
        <f>IFERROR(VLOOKUP(Table1[[#This Row],[Ticker]],[1]!Table1[[Symbol]:[Industry]],2,FALSE),"-")</f>
        <v>-</v>
      </c>
      <c r="D3959" t="s">
        <v>480</v>
      </c>
      <c r="E3959">
        <v>19.667999999999999</v>
      </c>
      <c r="F3959">
        <v>2.64</v>
      </c>
      <c r="G3959">
        <v>-4.3351963028751603</v>
      </c>
      <c r="H3959">
        <v>-1.3040660778612401</v>
      </c>
      <c r="I3959">
        <v>5.03575636168532</v>
      </c>
      <c r="J3959">
        <v>-11.2907906438422</v>
      </c>
      <c r="K3959">
        <v>2.44173622121862</v>
      </c>
      <c r="L3959">
        <v>2.3893504694094498</v>
      </c>
      <c r="M3959">
        <v>57.417976004106997</v>
      </c>
      <c r="N3959">
        <v>3.28221117962863</v>
      </c>
      <c r="O3959">
        <v>18.181818181818102</v>
      </c>
      <c r="P3959">
        <v>43.478260869565197</v>
      </c>
      <c r="Q3959">
        <v>5.8530011407336997E-2</v>
      </c>
    </row>
    <row r="3960" spans="1:17" hidden="1" x14ac:dyDescent="0.3">
      <c r="A3960" t="s">
        <v>8081</v>
      </c>
      <c r="B3960" t="s">
        <v>8082</v>
      </c>
      <c r="C3960" t="str">
        <f>IFERROR(VLOOKUP(Table1[[#This Row],[Ticker]],[1]!Table1[[Symbol]:[Industry]],2,FALSE),"-")</f>
        <v>-</v>
      </c>
      <c r="D3960" t="s">
        <v>278</v>
      </c>
      <c r="E3960">
        <v>19.6454412</v>
      </c>
      <c r="F3960">
        <v>15.72</v>
      </c>
      <c r="G3960">
        <v>-14.271704239383</v>
      </c>
      <c r="H3960">
        <v>-7.70894412664172</v>
      </c>
      <c r="I3960">
        <v>-13.9835426486286</v>
      </c>
      <c r="J3960">
        <v>-3.7729218979032799</v>
      </c>
      <c r="K3960">
        <v>16.172463983242601</v>
      </c>
      <c r="L3960">
        <v>16.5992669098008</v>
      </c>
      <c r="M3960">
        <v>40.832062230676797</v>
      </c>
      <c r="N3960">
        <v>1.2734942624412799</v>
      </c>
      <c r="O3960">
        <v>54.898218829516502</v>
      </c>
      <c r="P3960">
        <v>24.268774703557298</v>
      </c>
      <c r="Q3960">
        <v>8.0436018052276001E-2</v>
      </c>
    </row>
    <row r="3961" spans="1:17" hidden="1" x14ac:dyDescent="0.3">
      <c r="A3961" t="s">
        <v>8083</v>
      </c>
      <c r="B3961" t="s">
        <v>8084</v>
      </c>
      <c r="C3961" t="str">
        <f>IFERROR(VLOOKUP(Table1[[#This Row],[Ticker]],[1]!Table1[[Symbol]:[Industry]],2,FALSE),"-")</f>
        <v>-</v>
      </c>
      <c r="E3961">
        <v>19.609692500000001</v>
      </c>
      <c r="F3961">
        <v>39.25</v>
      </c>
      <c r="G3961">
        <v>24.466142695451001</v>
      </c>
      <c r="H3961">
        <v>-10.555228868558901</v>
      </c>
      <c r="I3961">
        <v>40.481560264314098</v>
      </c>
      <c r="J3961">
        <v>-4.8778157605909103</v>
      </c>
      <c r="K3961">
        <v>39.169012985588097</v>
      </c>
      <c r="L3961">
        <v>33.334584647939998</v>
      </c>
      <c r="M3961">
        <v>43.059249376648197</v>
      </c>
      <c r="N3961">
        <v>1.29205305869184</v>
      </c>
      <c r="O3961">
        <v>21.503184713375799</v>
      </c>
      <c r="P3961">
        <v>86.018957345971501</v>
      </c>
      <c r="Q3961">
        <v>4.744372676343E-3</v>
      </c>
    </row>
    <row r="3962" spans="1:17" hidden="1" x14ac:dyDescent="0.3">
      <c r="A3962" t="s">
        <v>8085</v>
      </c>
      <c r="B3962" t="s">
        <v>8086</v>
      </c>
      <c r="C3962" t="str">
        <f>IFERROR(VLOOKUP(Table1[[#This Row],[Ticker]],[1]!Table1[[Symbol]:[Industry]],2,FALSE),"-")</f>
        <v>-</v>
      </c>
      <c r="D3962" t="s">
        <v>613</v>
      </c>
      <c r="E3962">
        <v>19.609200000000001</v>
      </c>
      <c r="F3962">
        <v>12.57</v>
      </c>
      <c r="G3962">
        <v>70.773821663285602</v>
      </c>
      <c r="H3962">
        <v>-1.5169693036676899</v>
      </c>
      <c r="I3962">
        <v>-23.4986040314181</v>
      </c>
      <c r="J3962">
        <v>1.7218056767810701</v>
      </c>
      <c r="K3962">
        <v>11.993993506628399</v>
      </c>
      <c r="L3962">
        <v>11.4655148606174</v>
      </c>
      <c r="M3962">
        <v>58.259559116460302</v>
      </c>
      <c r="N3962">
        <v>0.55122840543419704</v>
      </c>
      <c r="O3962">
        <v>73.110580747812193</v>
      </c>
      <c r="P3962">
        <v>97.331240188383006</v>
      </c>
      <c r="Q3962">
        <v>0.22344976611334699</v>
      </c>
    </row>
    <row r="3963" spans="1:17" hidden="1" x14ac:dyDescent="0.3">
      <c r="A3963" t="s">
        <v>8087</v>
      </c>
      <c r="B3963" t="s">
        <v>8088</v>
      </c>
      <c r="C3963" t="str">
        <f>IFERROR(VLOOKUP(Table1[[#This Row],[Ticker]],[1]!Table1[[Symbol]:[Industry]],2,FALSE),"-")</f>
        <v>-</v>
      </c>
      <c r="E3963">
        <v>19.5871</v>
      </c>
      <c r="F3963">
        <v>8.4499999999999993</v>
      </c>
      <c r="G3963">
        <v>-51.778657463150402</v>
      </c>
      <c r="H3963">
        <v>-5.6017404964658901</v>
      </c>
      <c r="I3963">
        <v>-22.3188460584647</v>
      </c>
      <c r="J3963">
        <v>1.8515048024470599</v>
      </c>
      <c r="K3963">
        <v>8.6104617562745105</v>
      </c>
      <c r="L3963">
        <v>9.2851916043140008</v>
      </c>
      <c r="M3963">
        <v>43.861978629375301</v>
      </c>
      <c r="N3963">
        <v>0.60329670329670304</v>
      </c>
      <c r="O3963">
        <v>65.088757396449694</v>
      </c>
      <c r="P3963">
        <v>13.575268817204201</v>
      </c>
    </row>
    <row r="3964" spans="1:17" hidden="1" x14ac:dyDescent="0.3">
      <c r="A3964" t="s">
        <v>8089</v>
      </c>
      <c r="B3964" t="s">
        <v>8090</v>
      </c>
      <c r="C3964" t="str">
        <f>IFERROR(VLOOKUP(Table1[[#This Row],[Ticker]],[1]!Table1[[Symbol]:[Industry]],2,FALSE),"-")</f>
        <v>-</v>
      </c>
      <c r="E3964">
        <v>19.572833500000002</v>
      </c>
      <c r="F3964">
        <v>8.14</v>
      </c>
      <c r="G3964">
        <v>-86.4488122819089</v>
      </c>
      <c r="H3964">
        <v>-16.126288300083399</v>
      </c>
      <c r="I3964">
        <v>-26.504842628614998</v>
      </c>
      <c r="J3964">
        <v>-6.1343297801444896</v>
      </c>
      <c r="K3964">
        <v>8.7278388180272692</v>
      </c>
      <c r="L3964">
        <v>10.912895027245799</v>
      </c>
      <c r="M3964">
        <v>46.630383803501097</v>
      </c>
      <c r="N3964">
        <v>0.28361557070596</v>
      </c>
      <c r="O3964">
        <v>196.26038414474601</v>
      </c>
      <c r="P3964">
        <v>8.38881491344873</v>
      </c>
    </row>
    <row r="3965" spans="1:17" hidden="1" x14ac:dyDescent="0.3">
      <c r="A3965" t="s">
        <v>8091</v>
      </c>
      <c r="B3965" t="s">
        <v>8092</v>
      </c>
      <c r="C3965" t="str">
        <f>IFERROR(VLOOKUP(Table1[[#This Row],[Ticker]],[1]!Table1[[Symbol]:[Industry]],2,FALSE),"-")</f>
        <v>-</v>
      </c>
      <c r="D3965" t="s">
        <v>535</v>
      </c>
      <c r="E3965">
        <v>19.543500000000002</v>
      </c>
      <c r="F3965">
        <v>130.29</v>
      </c>
      <c r="G3965">
        <v>254.07360689120401</v>
      </c>
      <c r="H3965">
        <v>74.550577550648399</v>
      </c>
      <c r="I3965">
        <v>115.75364817230199</v>
      </c>
      <c r="J3965">
        <v>-3.33518309102215</v>
      </c>
      <c r="K3965">
        <v>90.598499394137704</v>
      </c>
      <c r="L3965">
        <v>63.351668898135401</v>
      </c>
      <c r="M3965">
        <v>67.698313044117796</v>
      </c>
      <c r="N3965">
        <v>2.5502535582417898</v>
      </c>
      <c r="O3965">
        <v>8.3966536188502392</v>
      </c>
      <c r="P3965">
        <v>296.37967751749301</v>
      </c>
      <c r="Q3965">
        <v>0.104713012645964</v>
      </c>
    </row>
    <row r="3966" spans="1:17" hidden="1" x14ac:dyDescent="0.3">
      <c r="A3966" t="s">
        <v>8093</v>
      </c>
      <c r="B3966" t="s">
        <v>8094</v>
      </c>
      <c r="C3966" t="str">
        <f>IFERROR(VLOOKUP(Table1[[#This Row],[Ticker]],[1]!Table1[[Symbol]:[Industry]],2,FALSE),"-")</f>
        <v>-</v>
      </c>
      <c r="D3966" t="s">
        <v>49</v>
      </c>
      <c r="E3966">
        <v>19.503426472999902</v>
      </c>
      <c r="F3966">
        <v>7.33</v>
      </c>
      <c r="G3966">
        <v>126.201202164557</v>
      </c>
      <c r="H3966">
        <v>-19.815308681411501</v>
      </c>
      <c r="I3966">
        <v>44.0677030406097</v>
      </c>
      <c r="J3966">
        <v>0.54630208798737601</v>
      </c>
      <c r="K3966">
        <v>7.9601599287480997</v>
      </c>
      <c r="L3966">
        <v>7.07416990645482</v>
      </c>
      <c r="M3966">
        <v>42.773339204251997</v>
      </c>
      <c r="N3966">
        <v>0.68201604227097501</v>
      </c>
      <c r="O3966">
        <v>59.618008185538798</v>
      </c>
      <c r="Q3966">
        <v>9.6754065730075001E-2</v>
      </c>
    </row>
    <row r="3967" spans="1:17" hidden="1" x14ac:dyDescent="0.3">
      <c r="A3967" t="s">
        <v>8095</v>
      </c>
      <c r="B3967" t="s">
        <v>8096</v>
      </c>
      <c r="C3967" t="str">
        <f>IFERROR(VLOOKUP(Table1[[#This Row],[Ticker]],[1]!Table1[[Symbol]:[Industry]],2,FALSE),"-")</f>
        <v>-</v>
      </c>
      <c r="D3967" t="s">
        <v>1258</v>
      </c>
      <c r="E3967">
        <v>19.49219875</v>
      </c>
      <c r="F3967">
        <v>14.75</v>
      </c>
      <c r="G3967">
        <v>36.968080366255101</v>
      </c>
      <c r="H3967">
        <v>-1.0308266412415099</v>
      </c>
      <c r="I3967">
        <v>37.251913566925403</v>
      </c>
      <c r="J3967">
        <v>-2.7744526289937599</v>
      </c>
      <c r="K3967">
        <v>13.9194286404983</v>
      </c>
      <c r="L3967">
        <v>11.3766943605118</v>
      </c>
      <c r="M3967">
        <v>53.344893258886202</v>
      </c>
      <c r="N3967">
        <v>0.127972027972027</v>
      </c>
      <c r="O3967">
        <v>8.4745762711864394</v>
      </c>
      <c r="P3967">
        <v>197.379032258064</v>
      </c>
    </row>
    <row r="3968" spans="1:17" hidden="1" x14ac:dyDescent="0.3">
      <c r="A3968" t="s">
        <v>8097</v>
      </c>
      <c r="B3968" t="s">
        <v>8098</v>
      </c>
      <c r="C3968" t="str">
        <f>IFERROR(VLOOKUP(Table1[[#This Row],[Ticker]],[1]!Table1[[Symbol]:[Industry]],2,FALSE),"-")</f>
        <v>-</v>
      </c>
      <c r="D3968" t="s">
        <v>184</v>
      </c>
      <c r="E3968">
        <v>19.434564999999999</v>
      </c>
      <c r="F3968">
        <v>40.03</v>
      </c>
      <c r="G3968">
        <v>-12.349144630660801</v>
      </c>
      <c r="H3968">
        <v>-2.2815170582533901</v>
      </c>
      <c r="I3968">
        <v>-14.1145609767824</v>
      </c>
      <c r="J3968">
        <v>4.3714565772639897</v>
      </c>
      <c r="K3968">
        <v>39.815623615355101</v>
      </c>
      <c r="L3968">
        <v>40.613043139990801</v>
      </c>
      <c r="M3968">
        <v>49.6965939047438</v>
      </c>
      <c r="N3968">
        <v>0.64728760878574398</v>
      </c>
      <c r="O3968">
        <v>34.873844616537497</v>
      </c>
      <c r="P3968">
        <v>18.0825958702065</v>
      </c>
      <c r="Q3968">
        <v>6.0493884523619E-2</v>
      </c>
    </row>
    <row r="3969" spans="1:17" hidden="1" x14ac:dyDescent="0.3">
      <c r="A3969" t="s">
        <v>8099</v>
      </c>
      <c r="B3969" t="s">
        <v>8100</v>
      </c>
      <c r="C3969" t="str">
        <f>IFERROR(VLOOKUP(Table1[[#This Row],[Ticker]],[1]!Table1[[Symbol]:[Industry]],2,FALSE),"-")</f>
        <v>-</v>
      </c>
      <c r="D3969" t="s">
        <v>1219</v>
      </c>
      <c r="E3969">
        <v>19.424843750000001</v>
      </c>
      <c r="F3969">
        <v>85.15</v>
      </c>
      <c r="G3969">
        <v>-5.5931859894901201</v>
      </c>
      <c r="H3969">
        <v>-1.87035303188851</v>
      </c>
      <c r="I3969">
        <v>-12.2495918825592</v>
      </c>
      <c r="J3969">
        <v>1.0670674632677399</v>
      </c>
      <c r="K3969">
        <v>87.130260937810405</v>
      </c>
      <c r="M3969">
        <v>46.234414810174101</v>
      </c>
      <c r="N3969">
        <v>1</v>
      </c>
    </row>
    <row r="3970" spans="1:17" hidden="1" x14ac:dyDescent="0.3">
      <c r="A3970" t="s">
        <v>8101</v>
      </c>
      <c r="B3970" t="s">
        <v>8102</v>
      </c>
      <c r="C3970" t="str">
        <f>IFERROR(VLOOKUP(Table1[[#This Row],[Ticker]],[1]!Table1[[Symbol]:[Industry]],2,FALSE),"-")</f>
        <v>-</v>
      </c>
      <c r="D3970" t="s">
        <v>662</v>
      </c>
      <c r="E3970">
        <v>19.378769465000001</v>
      </c>
      <c r="F3970">
        <v>3.55</v>
      </c>
      <c r="G3970">
        <v>-84.495807150689799</v>
      </c>
      <c r="H3970">
        <v>-18.318700224202701</v>
      </c>
      <c r="I3970">
        <v>-7.9426109287517503</v>
      </c>
      <c r="J3970">
        <v>-4.37184037560964</v>
      </c>
      <c r="K3970">
        <v>3.7165590426444499</v>
      </c>
      <c r="L3970">
        <v>5.2186373247403797</v>
      </c>
      <c r="M3970">
        <v>33.397820130186503</v>
      </c>
      <c r="N3970">
        <v>0.61612497448650005</v>
      </c>
      <c r="O3970">
        <v>137.746478873239</v>
      </c>
      <c r="P3970">
        <v>26.785714285714199</v>
      </c>
      <c r="Q3970">
        <v>-0.14075677962597999</v>
      </c>
    </row>
    <row r="3971" spans="1:17" hidden="1" x14ac:dyDescent="0.3">
      <c r="A3971" t="s">
        <v>8103</v>
      </c>
      <c r="B3971" t="s">
        <v>8104</v>
      </c>
      <c r="C3971" t="str">
        <f>IFERROR(VLOOKUP(Table1[[#This Row],[Ticker]],[1]!Table1[[Symbol]:[Industry]],2,FALSE),"-")</f>
        <v>-</v>
      </c>
      <c r="D3971" t="s">
        <v>302</v>
      </c>
      <c r="E3971">
        <v>19.33521945</v>
      </c>
      <c r="F3971">
        <v>53.85</v>
      </c>
      <c r="G3971">
        <v>7.4644829184068504</v>
      </c>
      <c r="H3971">
        <v>-8.8256347053122095</v>
      </c>
      <c r="I3971">
        <v>17.9661992812112</v>
      </c>
      <c r="J3971">
        <v>6.6000518897948899</v>
      </c>
      <c r="K3971">
        <v>48.757386800962401</v>
      </c>
      <c r="L3971">
        <v>45.836484671252997</v>
      </c>
      <c r="M3971">
        <v>84.540567517777802</v>
      </c>
      <c r="N3971">
        <v>3.6875</v>
      </c>
      <c r="O3971">
        <v>0</v>
      </c>
      <c r="P3971">
        <v>116.700201207243</v>
      </c>
    </row>
    <row r="3972" spans="1:17" hidden="1" x14ac:dyDescent="0.3">
      <c r="A3972" t="s">
        <v>8105</v>
      </c>
      <c r="B3972" t="s">
        <v>8106</v>
      </c>
      <c r="C3972" t="str">
        <f>IFERROR(VLOOKUP(Table1[[#This Row],[Ticker]],[1]!Table1[[Symbol]:[Industry]],2,FALSE),"-")</f>
        <v>-</v>
      </c>
      <c r="E3972">
        <v>19.303847999999999</v>
      </c>
      <c r="F3972">
        <v>30.9</v>
      </c>
      <c r="G3972">
        <v>28.718963384450301</v>
      </c>
      <c r="H3972">
        <v>-10.498471672266801</v>
      </c>
      <c r="I3972">
        <v>53.071152467559699</v>
      </c>
      <c r="J3972">
        <v>-3.98616544448016</v>
      </c>
      <c r="K3972">
        <v>29.567868421279901</v>
      </c>
      <c r="L3972">
        <v>24.921676945504899</v>
      </c>
      <c r="M3972">
        <v>51.779720231670403</v>
      </c>
      <c r="N3972">
        <v>0.67806782049085101</v>
      </c>
      <c r="O3972">
        <v>13.268608414239401</v>
      </c>
      <c r="P3972">
        <v>92.523364485981205</v>
      </c>
      <c r="Q3972">
        <v>2.9038279398570999E-2</v>
      </c>
    </row>
    <row r="3973" spans="1:17" hidden="1" x14ac:dyDescent="0.3">
      <c r="A3973" t="s">
        <v>8107</v>
      </c>
      <c r="B3973" t="s">
        <v>8108</v>
      </c>
      <c r="C3973" t="str">
        <f>IFERROR(VLOOKUP(Table1[[#This Row],[Ticker]],[1]!Table1[[Symbol]:[Industry]],2,FALSE),"-")</f>
        <v>-</v>
      </c>
      <c r="D3973" t="s">
        <v>391</v>
      </c>
      <c r="E3973">
        <v>19.302</v>
      </c>
      <c r="F3973">
        <v>32.17</v>
      </c>
      <c r="G3973">
        <v>72.145484501462207</v>
      </c>
      <c r="H3973">
        <v>26.6167842900864</v>
      </c>
      <c r="I3973">
        <v>18.431913566925498</v>
      </c>
      <c r="J3973">
        <v>-11.5482653164391</v>
      </c>
      <c r="K3973">
        <v>27.625596158615998</v>
      </c>
      <c r="L3973">
        <v>25.211670404899401</v>
      </c>
      <c r="M3973">
        <v>65.574488944682997</v>
      </c>
      <c r="N3973">
        <v>1.5505952659728901</v>
      </c>
      <c r="O3973">
        <v>30.059061237177499</v>
      </c>
      <c r="P3973">
        <v>110.26143790849601</v>
      </c>
      <c r="Q3973">
        <v>0.11276244691807601</v>
      </c>
    </row>
    <row r="3974" spans="1:17" hidden="1" x14ac:dyDescent="0.3">
      <c r="A3974" t="s">
        <v>8109</v>
      </c>
      <c r="B3974" t="s">
        <v>8110</v>
      </c>
      <c r="C3974" t="str">
        <f>IFERROR(VLOOKUP(Table1[[#This Row],[Ticker]],[1]!Table1[[Symbol]:[Industry]],2,FALSE),"-")</f>
        <v>-</v>
      </c>
      <c r="D3974" t="s">
        <v>613</v>
      </c>
      <c r="E3974">
        <v>19.279</v>
      </c>
      <c r="F3974">
        <v>29.66</v>
      </c>
      <c r="G3974">
        <v>-5.4961940353014596</v>
      </c>
      <c r="H3974">
        <v>5.9777350478423301</v>
      </c>
      <c r="I3974">
        <v>9.5418974118366293</v>
      </c>
      <c r="J3974">
        <v>-7.6079836262983402</v>
      </c>
      <c r="K3974">
        <v>29.114956522880099</v>
      </c>
      <c r="L3974">
        <v>27.466332432292901</v>
      </c>
      <c r="M3974">
        <v>46.517791351220403</v>
      </c>
      <c r="N3974">
        <v>0.41442614667974098</v>
      </c>
      <c r="O3974">
        <v>21.3755900202292</v>
      </c>
      <c r="P3974">
        <v>32.944867772299403</v>
      </c>
      <c r="Q3974">
        <v>0.15654147352254699</v>
      </c>
    </row>
    <row r="3975" spans="1:17" hidden="1" x14ac:dyDescent="0.3">
      <c r="A3975" t="s">
        <v>8111</v>
      </c>
      <c r="B3975" t="s">
        <v>8112</v>
      </c>
      <c r="C3975" t="str">
        <f>IFERROR(VLOOKUP(Table1[[#This Row],[Ticker]],[1]!Table1[[Symbol]:[Industry]],2,FALSE),"-")</f>
        <v>-</v>
      </c>
      <c r="E3975">
        <v>19.242833024999999</v>
      </c>
      <c r="F3975">
        <v>150.25</v>
      </c>
      <c r="G3975">
        <v>-7.4059514354859601</v>
      </c>
      <c r="H3975">
        <v>18.236429789907302</v>
      </c>
      <c r="I3975">
        <v>16.118608268355199</v>
      </c>
      <c r="J3975">
        <v>-3.7531883819126102</v>
      </c>
      <c r="K3975">
        <v>135.80709281352199</v>
      </c>
      <c r="L3975">
        <v>122.572034346156</v>
      </c>
      <c r="M3975">
        <v>56.676852013072299</v>
      </c>
      <c r="N3975">
        <v>1.0001810671646001</v>
      </c>
      <c r="O3975">
        <v>11.747088186356001</v>
      </c>
      <c r="P3975">
        <v>73.699421965317896</v>
      </c>
      <c r="Q3975">
        <v>0.21785237224937501</v>
      </c>
    </row>
    <row r="3976" spans="1:17" hidden="1" x14ac:dyDescent="0.3">
      <c r="A3976" t="s">
        <v>8113</v>
      </c>
      <c r="B3976" t="s">
        <v>8114</v>
      </c>
      <c r="C3976" t="str">
        <f>IFERROR(VLOOKUP(Table1[[#This Row],[Ticker]],[1]!Table1[[Symbol]:[Industry]],2,FALSE),"-")</f>
        <v>-</v>
      </c>
      <c r="D3976" t="s">
        <v>705</v>
      </c>
      <c r="E3976">
        <v>19.229981756999901</v>
      </c>
      <c r="F3976">
        <v>27.61</v>
      </c>
      <c r="G3976">
        <v>7.1730861731492404</v>
      </c>
      <c r="H3976">
        <v>-0.32420233827002998</v>
      </c>
      <c r="I3976">
        <v>4.3780604511368697</v>
      </c>
      <c r="J3976">
        <v>-0.51235448722549803</v>
      </c>
      <c r="K3976">
        <v>26.333816531863999</v>
      </c>
      <c r="L3976">
        <v>24.333227496008998</v>
      </c>
      <c r="M3976">
        <v>53.416699079583402</v>
      </c>
      <c r="N3976">
        <v>1.22744549646712</v>
      </c>
      <c r="O3976">
        <v>10.3585657370517</v>
      </c>
      <c r="P3976">
        <v>36.446750679515603</v>
      </c>
      <c r="Q3976">
        <v>2.8878510423630001E-3</v>
      </c>
    </row>
    <row r="3977" spans="1:17" hidden="1" x14ac:dyDescent="0.3">
      <c r="A3977" t="s">
        <v>8115</v>
      </c>
      <c r="B3977" t="s">
        <v>8116</v>
      </c>
      <c r="C3977" t="str">
        <f>IFERROR(VLOOKUP(Table1[[#This Row],[Ticker]],[1]!Table1[[Symbol]:[Industry]],2,FALSE),"-")</f>
        <v>-</v>
      </c>
      <c r="D3977" t="s">
        <v>375</v>
      </c>
      <c r="E3977">
        <v>19.223099999999999</v>
      </c>
      <c r="F3977">
        <v>27.9</v>
      </c>
      <c r="G3977">
        <v>-15.799181129305399</v>
      </c>
      <c r="H3977">
        <v>-22.256917556970699</v>
      </c>
      <c r="I3977">
        <v>3.3975347481882099</v>
      </c>
      <c r="J3977">
        <v>-6.0686928461564902</v>
      </c>
      <c r="K3977">
        <v>28.451349919567001</v>
      </c>
      <c r="L3977">
        <v>28.207122469041799</v>
      </c>
      <c r="M3977">
        <v>52.425085426863902</v>
      </c>
      <c r="N3977">
        <v>1.22610626102801</v>
      </c>
      <c r="O3977">
        <v>48.566308243727597</v>
      </c>
      <c r="P3977">
        <v>32.857142857142797</v>
      </c>
      <c r="Q3977">
        <v>-1.6738629494528E-2</v>
      </c>
    </row>
    <row r="3978" spans="1:17" hidden="1" x14ac:dyDescent="0.3">
      <c r="A3978" t="s">
        <v>8117</v>
      </c>
      <c r="B3978" t="s">
        <v>8118</v>
      </c>
      <c r="C3978" t="str">
        <f>IFERROR(VLOOKUP(Table1[[#This Row],[Ticker]],[1]!Table1[[Symbol]:[Industry]],2,FALSE),"-")</f>
        <v>-</v>
      </c>
      <c r="E3978">
        <v>19.178125000000001</v>
      </c>
      <c r="F3978">
        <v>451.25</v>
      </c>
      <c r="G3978">
        <v>57.626254944290302</v>
      </c>
      <c r="H3978">
        <v>-23.0286890202037</v>
      </c>
      <c r="I3978">
        <v>-1.11870311989433</v>
      </c>
      <c r="J3978">
        <v>-11.449878202310501</v>
      </c>
      <c r="K3978">
        <v>524.48163587242698</v>
      </c>
      <c r="L3978">
        <v>448.672752266489</v>
      </c>
      <c r="M3978">
        <v>1.0674152057747199</v>
      </c>
      <c r="N3978">
        <v>1.1346153846153799</v>
      </c>
      <c r="O3978">
        <v>28.565096952908501</v>
      </c>
      <c r="P3978">
        <v>96.195652173913004</v>
      </c>
    </row>
    <row r="3979" spans="1:17" hidden="1" x14ac:dyDescent="0.3">
      <c r="A3979" t="s">
        <v>8119</v>
      </c>
      <c r="B3979" t="s">
        <v>8120</v>
      </c>
      <c r="C3979" t="str">
        <f>IFERROR(VLOOKUP(Table1[[#This Row],[Ticker]],[1]!Table1[[Symbol]:[Industry]],2,FALSE),"-")</f>
        <v>-</v>
      </c>
      <c r="D3979" t="s">
        <v>140</v>
      </c>
      <c r="E3979">
        <v>19.16684244</v>
      </c>
      <c r="F3979">
        <v>61.2</v>
      </c>
      <c r="G3979">
        <v>-29.120704626036702</v>
      </c>
      <c r="H3979">
        <v>27.299689588014001</v>
      </c>
      <c r="I3979">
        <v>71.786416838787503</v>
      </c>
      <c r="J3979">
        <v>12.8770952617557</v>
      </c>
      <c r="K3979">
        <v>52.977206423147997</v>
      </c>
      <c r="L3979">
        <v>50.150129404674097</v>
      </c>
      <c r="M3979">
        <v>93.695318667123701</v>
      </c>
      <c r="N3979">
        <v>0.75205479452054702</v>
      </c>
      <c r="O3979">
        <v>38.8888888888888</v>
      </c>
      <c r="P3979">
        <v>101.31578947368401</v>
      </c>
    </row>
    <row r="3980" spans="1:17" hidden="1" x14ac:dyDescent="0.3">
      <c r="A3980" t="s">
        <v>8121</v>
      </c>
      <c r="B3980" t="s">
        <v>8122</v>
      </c>
      <c r="C3980" t="str">
        <f>IFERROR(VLOOKUP(Table1[[#This Row],[Ticker]],[1]!Table1[[Symbol]:[Industry]],2,FALSE),"-")</f>
        <v>-</v>
      </c>
      <c r="D3980" t="s">
        <v>109</v>
      </c>
      <c r="E3980">
        <v>19.122399999999999</v>
      </c>
      <c r="F3980">
        <v>21.73</v>
      </c>
      <c r="G3980">
        <v>23.5116422483832</v>
      </c>
      <c r="H3980">
        <v>-5.9054315762681497</v>
      </c>
      <c r="I3980">
        <v>-28.4025120451272</v>
      </c>
      <c r="J3980">
        <v>1.5516158014555901</v>
      </c>
      <c r="K3980">
        <v>22.306572228858101</v>
      </c>
      <c r="L3980">
        <v>22.750196841741001</v>
      </c>
      <c r="M3980">
        <v>57.119366368083597</v>
      </c>
      <c r="N3980">
        <v>0.312663906228001</v>
      </c>
      <c r="O3980">
        <v>69.719282098481301</v>
      </c>
      <c r="P3980">
        <v>65.247148288973307</v>
      </c>
      <c r="Q3980">
        <v>3.0073106951955E-2</v>
      </c>
    </row>
    <row r="3981" spans="1:17" hidden="1" x14ac:dyDescent="0.3">
      <c r="A3981" t="s">
        <v>8123</v>
      </c>
      <c r="B3981" t="s">
        <v>8124</v>
      </c>
      <c r="C3981" t="str">
        <f>IFERROR(VLOOKUP(Table1[[#This Row],[Ticker]],[1]!Table1[[Symbol]:[Industry]],2,FALSE),"-")</f>
        <v>-</v>
      </c>
      <c r="D3981" t="s">
        <v>391</v>
      </c>
      <c r="E3981">
        <v>19.101783640891401</v>
      </c>
      <c r="F3981">
        <v>15.3</v>
      </c>
      <c r="G3981">
        <v>24.927729989754098</v>
      </c>
      <c r="H3981">
        <v>21.5422149138743</v>
      </c>
      <c r="I3981">
        <v>39.604998777503297</v>
      </c>
      <c r="J3981">
        <v>-2.1679836262983398</v>
      </c>
      <c r="K3981">
        <v>13.6384522008009</v>
      </c>
      <c r="L3981">
        <v>12.6384224578287</v>
      </c>
      <c r="M3981">
        <v>1.02374996603452</v>
      </c>
      <c r="N3981">
        <v>1.05454545454545</v>
      </c>
      <c r="O3981">
        <v>12.091503267973801</v>
      </c>
      <c r="P3981">
        <v>110.743801652892</v>
      </c>
    </row>
    <row r="3982" spans="1:17" hidden="1" x14ac:dyDescent="0.3">
      <c r="A3982" t="s">
        <v>8125</v>
      </c>
      <c r="B3982" t="s">
        <v>8126</v>
      </c>
      <c r="C3982" t="str">
        <f>IFERROR(VLOOKUP(Table1[[#This Row],[Ticker]],[1]!Table1[[Symbol]:[Industry]],2,FALSE),"-")</f>
        <v>-</v>
      </c>
      <c r="D3982" t="s">
        <v>806</v>
      </c>
      <c r="E3982">
        <v>19.054285799999999</v>
      </c>
      <c r="F3982">
        <v>18.66</v>
      </c>
      <c r="G3982">
        <v>-5.7807194959711596</v>
      </c>
      <c r="H3982">
        <v>-11.827143000938101</v>
      </c>
      <c r="I3982">
        <v>-1.12527941553065</v>
      </c>
      <c r="J3982">
        <v>-5.8815114777572397</v>
      </c>
      <c r="K3982">
        <v>17.979629622813601</v>
      </c>
      <c r="L3982">
        <v>17.866663448272199</v>
      </c>
      <c r="M3982">
        <v>55.232905012897803</v>
      </c>
      <c r="N3982">
        <v>1.3432643752865101</v>
      </c>
      <c r="O3982">
        <v>23.2583065380493</v>
      </c>
      <c r="P3982">
        <v>40.830188679245197</v>
      </c>
      <c r="Q3982">
        <v>-1.1448489157199999E-4</v>
      </c>
    </row>
    <row r="3983" spans="1:17" hidden="1" x14ac:dyDescent="0.3">
      <c r="A3983" t="s">
        <v>8127</v>
      </c>
      <c r="B3983" t="s">
        <v>8128</v>
      </c>
      <c r="C3983" t="str">
        <f>IFERROR(VLOOKUP(Table1[[#This Row],[Ticker]],[1]!Table1[[Symbol]:[Industry]],2,FALSE),"-")</f>
        <v>-</v>
      </c>
      <c r="D3983" t="s">
        <v>1934</v>
      </c>
      <c r="E3983">
        <v>19.024395999999999</v>
      </c>
      <c r="F3983">
        <v>19.3</v>
      </c>
      <c r="G3983">
        <v>174.06563443440399</v>
      </c>
      <c r="H3983">
        <v>47.1441266932231</v>
      </c>
      <c r="I3983">
        <v>75.865703345131806</v>
      </c>
      <c r="J3983">
        <v>8.1467016883869601</v>
      </c>
      <c r="K3983">
        <v>15.3885227544898</v>
      </c>
      <c r="L3983">
        <v>12.830870151986099</v>
      </c>
      <c r="M3983">
        <v>91.192295281835897</v>
      </c>
      <c r="N3983">
        <v>1.5973503714033599</v>
      </c>
      <c r="O3983">
        <v>4.0414507772020603</v>
      </c>
      <c r="P3983">
        <v>215.87561374795399</v>
      </c>
      <c r="Q3983">
        <v>3.5069228983566E-2</v>
      </c>
    </row>
    <row r="3984" spans="1:17" hidden="1" x14ac:dyDescent="0.3">
      <c r="A3984" t="s">
        <v>8129</v>
      </c>
      <c r="B3984" t="s">
        <v>8130</v>
      </c>
      <c r="C3984" t="str">
        <f>IFERROR(VLOOKUP(Table1[[#This Row],[Ticker]],[1]!Table1[[Symbol]:[Industry]],2,FALSE),"-")</f>
        <v>-</v>
      </c>
      <c r="D3984" t="s">
        <v>381</v>
      </c>
      <c r="E3984">
        <v>19.015670700000001</v>
      </c>
      <c r="F3984">
        <v>38.090000000000003</v>
      </c>
      <c r="G3984">
        <v>14.5689245649359</v>
      </c>
      <c r="H3984">
        <v>-8.9287574358859292</v>
      </c>
      <c r="I3984">
        <v>-16.913119513201899</v>
      </c>
      <c r="J3984">
        <v>-0.81205142290852295</v>
      </c>
      <c r="K3984">
        <v>39.6038205703165</v>
      </c>
      <c r="L3984">
        <v>39.120623093391103</v>
      </c>
      <c r="M3984">
        <v>41.846664789654199</v>
      </c>
      <c r="N3984">
        <v>0.49940310721712899</v>
      </c>
      <c r="O3984">
        <v>53.321081648726597</v>
      </c>
      <c r="P3984">
        <v>58.642232403165302</v>
      </c>
      <c r="Q3984">
        <v>8.2370334530233999E-2</v>
      </c>
    </row>
    <row r="3985" spans="1:17" hidden="1" x14ac:dyDescent="0.3">
      <c r="A3985" t="s">
        <v>8131</v>
      </c>
      <c r="B3985" t="s">
        <v>8132</v>
      </c>
      <c r="C3985" t="str">
        <f>IFERROR(VLOOKUP(Table1[[#This Row],[Ticker]],[1]!Table1[[Symbol]:[Industry]],2,FALSE),"-")</f>
        <v>-</v>
      </c>
      <c r="D3985" t="s">
        <v>126</v>
      </c>
      <c r="E3985">
        <v>19</v>
      </c>
      <c r="F3985">
        <v>2</v>
      </c>
      <c r="G3985">
        <v>-12.9210548887337</v>
      </c>
      <c r="H3985">
        <v>-3.8939650677602198</v>
      </c>
      <c r="I3985">
        <v>-19.338995523983598</v>
      </c>
      <c r="J3985">
        <v>-1.1578826161973299</v>
      </c>
      <c r="K3985">
        <v>2.0059929296957599</v>
      </c>
      <c r="L3985">
        <v>2.1468182248195502</v>
      </c>
      <c r="M3985">
        <v>60.707464277073697</v>
      </c>
      <c r="N3985">
        <v>0.94469224890744596</v>
      </c>
      <c r="O3985">
        <v>50</v>
      </c>
      <c r="P3985">
        <v>26.582278481012601</v>
      </c>
      <c r="Q3985">
        <v>1.4825639393109999E-2</v>
      </c>
    </row>
    <row r="3986" spans="1:17" hidden="1" x14ac:dyDescent="0.3">
      <c r="A3986" t="s">
        <v>8133</v>
      </c>
      <c r="B3986" t="s">
        <v>8134</v>
      </c>
      <c r="C3986" t="str">
        <f>IFERROR(VLOOKUP(Table1[[#This Row],[Ticker]],[1]!Table1[[Symbol]:[Industry]],2,FALSE),"-")</f>
        <v>-</v>
      </c>
      <c r="D3986" t="s">
        <v>5419</v>
      </c>
      <c r="E3986">
        <v>18.92268</v>
      </c>
      <c r="F3986">
        <v>36</v>
      </c>
      <c r="G3986">
        <v>-15.7881877558666</v>
      </c>
      <c r="H3986">
        <v>-6.55923849165434</v>
      </c>
      <c r="I3986">
        <v>-6.2018436585080297</v>
      </c>
      <c r="J3986">
        <v>-3.4145210224202298</v>
      </c>
      <c r="K3986">
        <v>35.769029869674597</v>
      </c>
      <c r="L3986">
        <v>34.135455667006497</v>
      </c>
      <c r="M3986">
        <v>46.801753459684001</v>
      </c>
      <c r="N3986">
        <v>0.35905187583585502</v>
      </c>
      <c r="O3986">
        <v>28.499999999999901</v>
      </c>
      <c r="P3986">
        <v>35.746606334841601</v>
      </c>
      <c r="Q3986">
        <v>1.8281723016104999E-2</v>
      </c>
    </row>
    <row r="3987" spans="1:17" hidden="1" x14ac:dyDescent="0.3">
      <c r="A3987" t="s">
        <v>8135</v>
      </c>
      <c r="B3987" t="s">
        <v>8136</v>
      </c>
      <c r="C3987" t="str">
        <f>IFERROR(VLOOKUP(Table1[[#This Row],[Ticker]],[1]!Table1[[Symbol]:[Industry]],2,FALSE),"-")</f>
        <v>-</v>
      </c>
      <c r="E3987">
        <v>18.918706799999999</v>
      </c>
      <c r="F3987">
        <v>62.97</v>
      </c>
      <c r="G3987">
        <v>43.631770664091803</v>
      </c>
      <c r="H3987">
        <v>35.728993711118797</v>
      </c>
      <c r="I3987">
        <v>44.774070140042099</v>
      </c>
      <c r="J3987">
        <v>19.3474134563596</v>
      </c>
      <c r="K3987">
        <v>46.509157611677303</v>
      </c>
      <c r="L3987">
        <v>42.717636191157801</v>
      </c>
      <c r="M3987">
        <v>99.999999999066006</v>
      </c>
      <c r="N3987">
        <v>3.8383908045977</v>
      </c>
      <c r="O3987">
        <v>0</v>
      </c>
      <c r="P3987">
        <v>70.8819538670284</v>
      </c>
    </row>
    <row r="3988" spans="1:17" hidden="1" x14ac:dyDescent="0.3">
      <c r="A3988" t="s">
        <v>8137</v>
      </c>
      <c r="B3988" t="s">
        <v>8138</v>
      </c>
      <c r="C3988" t="str">
        <f>IFERROR(VLOOKUP(Table1[[#This Row],[Ticker]],[1]!Table1[[Symbol]:[Industry]],2,FALSE),"-")</f>
        <v>-</v>
      </c>
      <c r="E3988">
        <v>18.867807989999999</v>
      </c>
      <c r="F3988">
        <v>23.86</v>
      </c>
      <c r="G3988">
        <v>-40.791782292171398</v>
      </c>
      <c r="H3988">
        <v>-10.9040660778612</v>
      </c>
      <c r="I3988">
        <v>-5.9648696498577198</v>
      </c>
      <c r="J3988">
        <v>-8.1303685802799297</v>
      </c>
      <c r="K3988">
        <v>24.216544895919402</v>
      </c>
      <c r="L3988">
        <v>24.693583179400999</v>
      </c>
      <c r="M3988">
        <v>45.293333683858201</v>
      </c>
      <c r="N3988">
        <v>0.28988094062827002</v>
      </c>
      <c r="O3988">
        <v>48.658843252305097</v>
      </c>
      <c r="P3988">
        <v>18.706467661691502</v>
      </c>
      <c r="Q3988">
        <v>-3.4917702508171999E-2</v>
      </c>
    </row>
    <row r="3989" spans="1:17" hidden="1" x14ac:dyDescent="0.3">
      <c r="A3989" t="s">
        <v>8139</v>
      </c>
      <c r="B3989" t="s">
        <v>8140</v>
      </c>
      <c r="C3989" t="str">
        <f>IFERROR(VLOOKUP(Table1[[#This Row],[Ticker]],[1]!Table1[[Symbol]:[Industry]],2,FALSE),"-")</f>
        <v>-</v>
      </c>
      <c r="E3989">
        <v>18.86499186</v>
      </c>
      <c r="F3989">
        <v>65.010000000000005</v>
      </c>
      <c r="G3989">
        <v>-90.741210051734996</v>
      </c>
      <c r="H3989">
        <v>-4.8309131883220804</v>
      </c>
      <c r="I3989">
        <v>-74.431877959712097</v>
      </c>
      <c r="J3989">
        <v>2.3712185745269601</v>
      </c>
      <c r="K3989">
        <v>70.3815466011864</v>
      </c>
      <c r="M3989">
        <v>39.4244952784601</v>
      </c>
      <c r="N3989">
        <v>0.340936555891238</v>
      </c>
      <c r="O3989">
        <v>206.87586525149899</v>
      </c>
      <c r="P3989">
        <v>18.2</v>
      </c>
    </row>
    <row r="3990" spans="1:17" hidden="1" x14ac:dyDescent="0.3">
      <c r="A3990" t="s">
        <v>8141</v>
      </c>
      <c r="B3990" t="s">
        <v>8142</v>
      </c>
      <c r="C3990" t="str">
        <f>IFERROR(VLOOKUP(Table1[[#This Row],[Ticker]],[1]!Table1[[Symbol]:[Industry]],2,FALSE),"-")</f>
        <v>-</v>
      </c>
      <c r="D3990" t="s">
        <v>535</v>
      </c>
      <c r="E3990">
        <v>18.806039999999999</v>
      </c>
      <c r="F3990">
        <v>0.99</v>
      </c>
      <c r="G3990">
        <v>-76.047214443464696</v>
      </c>
      <c r="H3990">
        <v>-6.8842640976632197</v>
      </c>
      <c r="I3990">
        <v>-0.24808643307451</v>
      </c>
      <c r="J3990">
        <v>-5.1091600968865798</v>
      </c>
      <c r="K3990">
        <v>0.975120841497086</v>
      </c>
      <c r="L3990">
        <v>1.16881508264065</v>
      </c>
      <c r="M3990">
        <v>51.8775400275997</v>
      </c>
      <c r="N3990">
        <v>1.29845618313129</v>
      </c>
      <c r="O3990">
        <v>203.030303030303</v>
      </c>
      <c r="P3990">
        <v>32</v>
      </c>
      <c r="Q3990">
        <v>-2.5111026337653001E-2</v>
      </c>
    </row>
    <row r="3991" spans="1:17" hidden="1" x14ac:dyDescent="0.3">
      <c r="A3991" t="s">
        <v>8143</v>
      </c>
      <c r="B3991" t="s">
        <v>8144</v>
      </c>
      <c r="C3991" t="str">
        <f>IFERROR(VLOOKUP(Table1[[#This Row],[Ticker]],[1]!Table1[[Symbol]:[Industry]],2,FALSE),"-")</f>
        <v>-</v>
      </c>
      <c r="E3991">
        <v>18.771998266999901</v>
      </c>
      <c r="F3991">
        <v>8.39</v>
      </c>
      <c r="G3991">
        <v>-55.949310416989199</v>
      </c>
      <c r="H3991">
        <v>-1.7601724865674</v>
      </c>
      <c r="I3991">
        <v>-29.185284500707301</v>
      </c>
      <c r="J3991">
        <v>-4.79355440255405</v>
      </c>
      <c r="K3991">
        <v>9.06444634601419</v>
      </c>
      <c r="L3991">
        <v>10.0883948896889</v>
      </c>
      <c r="M3991">
        <v>42.309736524952797</v>
      </c>
      <c r="N3991">
        <v>0.26832880123185698</v>
      </c>
      <c r="O3991">
        <v>69.249106078664994</v>
      </c>
      <c r="P3991">
        <v>15.2472527472527</v>
      </c>
      <c r="Q3991">
        <v>4.1968024062967998E-2</v>
      </c>
    </row>
    <row r="3992" spans="1:17" hidden="1" x14ac:dyDescent="0.3">
      <c r="A3992" t="s">
        <v>8145</v>
      </c>
      <c r="B3992" t="s">
        <v>8146</v>
      </c>
      <c r="C3992" t="str">
        <f>IFERROR(VLOOKUP(Table1[[#This Row],[Ticker]],[1]!Table1[[Symbol]:[Industry]],2,FALSE),"-")</f>
        <v>-</v>
      </c>
      <c r="D3992" t="s">
        <v>535</v>
      </c>
      <c r="E3992">
        <v>18.750021</v>
      </c>
      <c r="F3992">
        <v>30</v>
      </c>
      <c r="G3992">
        <v>91.465837288856093</v>
      </c>
      <c r="H3992">
        <v>-0.18273132457760899</v>
      </c>
      <c r="I3992">
        <v>-2.7212047126443899</v>
      </c>
      <c r="J3992">
        <v>-4.4211314062850802</v>
      </c>
      <c r="K3992">
        <v>28.775561606118</v>
      </c>
      <c r="L3992">
        <v>26.044591220366499</v>
      </c>
      <c r="M3992">
        <v>52.657068518905902</v>
      </c>
      <c r="N3992">
        <v>1.97627781563898</v>
      </c>
      <c r="O3992">
        <v>22.8</v>
      </c>
      <c r="P3992">
        <v>132.018561484918</v>
      </c>
      <c r="Q3992">
        <v>9.0896608539509996E-2</v>
      </c>
    </row>
    <row r="3993" spans="1:17" hidden="1" x14ac:dyDescent="0.3">
      <c r="A3993" t="s">
        <v>8147</v>
      </c>
      <c r="B3993" t="s">
        <v>8148</v>
      </c>
      <c r="C3993" t="str">
        <f>IFERROR(VLOOKUP(Table1[[#This Row],[Ticker]],[1]!Table1[[Symbol]:[Industry]],2,FALSE),"-")</f>
        <v>-</v>
      </c>
      <c r="D3993" t="s">
        <v>495</v>
      </c>
      <c r="E3993">
        <v>18.687431</v>
      </c>
      <c r="F3993">
        <v>61.18</v>
      </c>
      <c r="G3993">
        <v>168.998137030458</v>
      </c>
      <c r="H3993">
        <v>46.220933922138698</v>
      </c>
      <c r="I3993">
        <v>58.710764713017703</v>
      </c>
      <c r="J3993">
        <v>12.3423402986874</v>
      </c>
      <c r="K3993">
        <v>41.498520435305501</v>
      </c>
      <c r="L3993">
        <v>33.896656176708703</v>
      </c>
      <c r="M3993">
        <v>95.016818679433101</v>
      </c>
      <c r="N3993">
        <v>2.2778104300264701</v>
      </c>
      <c r="O3993">
        <v>2.1575678326250398</v>
      </c>
      <c r="P3993">
        <v>196.27118644067801</v>
      </c>
    </row>
    <row r="3994" spans="1:17" hidden="1" x14ac:dyDescent="0.3">
      <c r="A3994" t="s">
        <v>8149</v>
      </c>
      <c r="B3994" t="s">
        <v>8150</v>
      </c>
      <c r="C3994" t="str">
        <f>IFERROR(VLOOKUP(Table1[[#This Row],[Ticker]],[1]!Table1[[Symbol]:[Industry]],2,FALSE),"-")</f>
        <v>-</v>
      </c>
      <c r="D3994" t="s">
        <v>129</v>
      </c>
      <c r="E3994">
        <v>18.653759999999998</v>
      </c>
      <c r="F3994">
        <v>34</v>
      </c>
      <c r="G3994">
        <v>50.065958098279197</v>
      </c>
      <c r="H3994">
        <v>23.329016628905599</v>
      </c>
      <c r="I3994">
        <v>55.443921364196399</v>
      </c>
      <c r="J3994">
        <v>8.1489633335981502</v>
      </c>
      <c r="K3994">
        <v>30.423797956829301</v>
      </c>
      <c r="L3994">
        <v>28.449478350248501</v>
      </c>
      <c r="M3994">
        <v>81.836213513134695</v>
      </c>
      <c r="N3994">
        <v>0.76174230441659496</v>
      </c>
      <c r="O3994">
        <v>56.8823529411764</v>
      </c>
      <c r="P3994">
        <v>122.804718217562</v>
      </c>
      <c r="Q3994">
        <v>3.7024633686957999E-2</v>
      </c>
    </row>
    <row r="3995" spans="1:17" hidden="1" x14ac:dyDescent="0.3">
      <c r="A3995" t="s">
        <v>8151</v>
      </c>
      <c r="B3995" t="s">
        <v>8152</v>
      </c>
      <c r="C3995" t="str">
        <f>IFERROR(VLOOKUP(Table1[[#This Row],[Ticker]],[1]!Table1[[Symbol]:[Industry]],2,FALSE),"-")</f>
        <v>-</v>
      </c>
      <c r="D3995" t="s">
        <v>391</v>
      </c>
      <c r="E3995">
        <v>18.650500000000001</v>
      </c>
      <c r="F3995">
        <v>33.909999999999997</v>
      </c>
      <c r="G3995">
        <v>78.336841293633697</v>
      </c>
      <c r="H3995">
        <v>54.100121916554698</v>
      </c>
      <c r="I3995">
        <v>135.83319078027799</v>
      </c>
      <c r="J3995">
        <v>14.4531767832579</v>
      </c>
      <c r="K3995">
        <v>24.3390032568762</v>
      </c>
      <c r="L3995">
        <v>20.745995795301098</v>
      </c>
      <c r="M3995">
        <v>68.530046169750506</v>
      </c>
      <c r="N3995">
        <v>2.9183978288161798</v>
      </c>
      <c r="O3995">
        <v>15.629607785314001</v>
      </c>
      <c r="P3995">
        <v>182.34804329725199</v>
      </c>
      <c r="Q3995">
        <v>0.111800330113178</v>
      </c>
    </row>
    <row r="3996" spans="1:17" hidden="1" x14ac:dyDescent="0.3">
      <c r="A3996" t="s">
        <v>8153</v>
      </c>
      <c r="B3996" t="s">
        <v>8154</v>
      </c>
      <c r="C3996" t="str">
        <f>IFERROR(VLOOKUP(Table1[[#This Row],[Ticker]],[1]!Table1[[Symbol]:[Industry]],2,FALSE),"-")</f>
        <v>-</v>
      </c>
      <c r="D3996" t="s">
        <v>391</v>
      </c>
      <c r="E3996">
        <v>18.629859799999998</v>
      </c>
      <c r="F3996">
        <v>28.66</v>
      </c>
      <c r="G3996">
        <v>32.223744909805603</v>
      </c>
      <c r="H3996">
        <v>-36.076016125891897</v>
      </c>
      <c r="I3996">
        <v>-40.328593873913697</v>
      </c>
      <c r="J3996">
        <v>-16.385283835816399</v>
      </c>
      <c r="K3996">
        <v>37.647408998374303</v>
      </c>
      <c r="L3996">
        <v>36.218940690537003</v>
      </c>
      <c r="M3996">
        <v>1.4773565718E-4</v>
      </c>
      <c r="N3996">
        <v>3.93333333333333</v>
      </c>
      <c r="O3996">
        <v>52.930914166085103</v>
      </c>
      <c r="P3996">
        <v>67.113702623906704</v>
      </c>
    </row>
    <row r="3997" spans="1:17" hidden="1" x14ac:dyDescent="0.3">
      <c r="A3997" t="s">
        <v>8155</v>
      </c>
      <c r="B3997" t="s">
        <v>8156</v>
      </c>
      <c r="C3997" t="str">
        <f>IFERROR(VLOOKUP(Table1[[#This Row],[Ticker]],[1]!Table1[[Symbol]:[Industry]],2,FALSE),"-")</f>
        <v>-</v>
      </c>
      <c r="D3997" t="s">
        <v>67</v>
      </c>
      <c r="E3997">
        <v>18.577100000000002</v>
      </c>
      <c r="F3997">
        <v>80.77</v>
      </c>
      <c r="G3997">
        <v>74.362979484852801</v>
      </c>
      <c r="H3997">
        <v>16.609122991795999</v>
      </c>
      <c r="I3997">
        <v>90.6723115768757</v>
      </c>
      <c r="J3997">
        <v>8.0627084499303407</v>
      </c>
      <c r="M3997">
        <v>100</v>
      </c>
      <c r="O3997">
        <v>0</v>
      </c>
      <c r="P3997">
        <v>100.92039800995001</v>
      </c>
    </row>
    <row r="3998" spans="1:17" hidden="1" x14ac:dyDescent="0.3">
      <c r="A3998" t="s">
        <v>8157</v>
      </c>
      <c r="B3998" t="s">
        <v>8158</v>
      </c>
      <c r="C3998" t="str">
        <f>IFERROR(VLOOKUP(Table1[[#This Row],[Ticker]],[1]!Table1[[Symbol]:[Industry]],2,FALSE),"-")</f>
        <v>-</v>
      </c>
      <c r="D3998" t="s">
        <v>227</v>
      </c>
      <c r="E3998">
        <v>18.433523952000002</v>
      </c>
      <c r="F3998">
        <v>3.26</v>
      </c>
      <c r="G3998">
        <v>-33.414561382240201</v>
      </c>
      <c r="H3998">
        <v>5.6044084984099296</v>
      </c>
      <c r="I3998">
        <v>-17.105229290217299</v>
      </c>
      <c r="J3998">
        <v>18.5727571144423</v>
      </c>
      <c r="K3998">
        <v>2.9051924794887301</v>
      </c>
      <c r="L3998">
        <v>2.3086781837882202</v>
      </c>
      <c r="M3998">
        <v>80.448069500141003</v>
      </c>
      <c r="N3998">
        <v>1.1845028889843501</v>
      </c>
      <c r="O3998">
        <v>38.036809815950903</v>
      </c>
      <c r="P3998">
        <v>53.0516431924882</v>
      </c>
    </row>
    <row r="3999" spans="1:17" hidden="1" x14ac:dyDescent="0.3">
      <c r="A3999" t="s">
        <v>8159</v>
      </c>
      <c r="B3999" t="s">
        <v>8160</v>
      </c>
      <c r="C3999" t="str">
        <f>IFERROR(VLOOKUP(Table1[[#This Row],[Ticker]],[1]!Table1[[Symbol]:[Industry]],2,FALSE),"-")</f>
        <v>-</v>
      </c>
      <c r="E3999">
        <v>18.379034999999998</v>
      </c>
      <c r="F3999">
        <v>49.05</v>
      </c>
      <c r="G3999">
        <v>-27.094518186923501</v>
      </c>
      <c r="H3999">
        <v>-9.7108521287566099</v>
      </c>
      <c r="I3999">
        <v>0.72476424565851005</v>
      </c>
      <c r="J3999">
        <v>3.0184358696400002</v>
      </c>
      <c r="K3999">
        <v>48.862585327324098</v>
      </c>
      <c r="L3999">
        <v>48.416707899586299</v>
      </c>
      <c r="M3999">
        <v>47.509954467422602</v>
      </c>
      <c r="N3999">
        <v>0.93093872560980295</v>
      </c>
      <c r="O3999">
        <v>40.285423037716598</v>
      </c>
      <c r="P3999">
        <v>27.402597402597401</v>
      </c>
      <c r="Q3999">
        <v>1.3906705536023E-2</v>
      </c>
    </row>
    <row r="4000" spans="1:17" hidden="1" x14ac:dyDescent="0.3">
      <c r="A4000" t="s">
        <v>8161</v>
      </c>
      <c r="B4000" t="s">
        <v>8162</v>
      </c>
      <c r="C4000" t="str">
        <f>IFERROR(VLOOKUP(Table1[[#This Row],[Ticker]],[1]!Table1[[Symbol]:[Industry]],2,FALSE),"-")</f>
        <v>-</v>
      </c>
      <c r="D4000" t="s">
        <v>119</v>
      </c>
      <c r="E4000">
        <v>18.378675000000001</v>
      </c>
      <c r="F4000">
        <v>52.5</v>
      </c>
      <c r="G4000">
        <v>30.158999385350299</v>
      </c>
      <c r="H4000">
        <v>-11.747821842480301</v>
      </c>
      <c r="I4000">
        <v>31.797368112379999</v>
      </c>
      <c r="J4000">
        <v>-1.1679836262983401</v>
      </c>
      <c r="K4000">
        <v>49.210493319329501</v>
      </c>
      <c r="L4000">
        <v>41.368623264904002</v>
      </c>
      <c r="M4000">
        <v>55.309860792328202</v>
      </c>
      <c r="N4000">
        <v>0.250709630357907</v>
      </c>
      <c r="O4000">
        <v>19.999999999999901</v>
      </c>
      <c r="P4000">
        <v>101.923076923076</v>
      </c>
      <c r="Q4000">
        <v>3.2440795774599997E-2</v>
      </c>
    </row>
    <row r="4001" spans="1:17" hidden="1" x14ac:dyDescent="0.3">
      <c r="A4001" t="s">
        <v>8163</v>
      </c>
      <c r="B4001" t="s">
        <v>8164</v>
      </c>
      <c r="C4001" t="str">
        <f>IFERROR(VLOOKUP(Table1[[#This Row],[Ticker]],[1]!Table1[[Symbol]:[Industry]],2,FALSE),"-")</f>
        <v>-</v>
      </c>
      <c r="D4001" t="s">
        <v>140</v>
      </c>
      <c r="E4001">
        <v>18.370874000000001</v>
      </c>
      <c r="F4001">
        <v>1.03</v>
      </c>
      <c r="G4001">
        <v>7.2088152411363797</v>
      </c>
      <c r="H4001">
        <v>23.6673624935673</v>
      </c>
      <c r="I4001">
        <v>-0.67361834796811504</v>
      </c>
      <c r="J4001">
        <v>-0.10612795619524799</v>
      </c>
      <c r="K4001">
        <v>0.83203745177513699</v>
      </c>
      <c r="L4001">
        <v>0.86255703019197205</v>
      </c>
      <c r="M4001">
        <v>79.177881234651394</v>
      </c>
      <c r="N4001">
        <v>1.0951549846411599</v>
      </c>
      <c r="O4001">
        <v>28.1553398058252</v>
      </c>
      <c r="P4001">
        <v>106</v>
      </c>
      <c r="Q4001">
        <v>-4.5316313964950004E-3</v>
      </c>
    </row>
    <row r="4002" spans="1:17" hidden="1" x14ac:dyDescent="0.3">
      <c r="A4002" t="s">
        <v>8165</v>
      </c>
      <c r="B4002" t="s">
        <v>8166</v>
      </c>
      <c r="C4002" t="str">
        <f>IFERROR(VLOOKUP(Table1[[#This Row],[Ticker]],[1]!Table1[[Symbol]:[Industry]],2,FALSE),"-")</f>
        <v>-</v>
      </c>
      <c r="E4002">
        <v>18.37</v>
      </c>
      <c r="F4002">
        <v>36.74</v>
      </c>
      <c r="G4002">
        <v>4.1899124357566997</v>
      </c>
      <c r="H4002">
        <v>-9.8895580324905996</v>
      </c>
      <c r="I4002">
        <v>-13.206353733655501</v>
      </c>
      <c r="J4002">
        <v>-2.1679836262983398</v>
      </c>
      <c r="K4002">
        <v>37.285356863054503</v>
      </c>
      <c r="L4002">
        <v>35.057707192562098</v>
      </c>
      <c r="M4002">
        <v>67.666369223106301</v>
      </c>
      <c r="N4002">
        <v>0.226573426573426</v>
      </c>
      <c r="O4002">
        <v>18.263473053892199</v>
      </c>
      <c r="P4002">
        <v>106.98591549295701</v>
      </c>
    </row>
    <row r="4003" spans="1:17" hidden="1" x14ac:dyDescent="0.3">
      <c r="A4003" t="s">
        <v>8167</v>
      </c>
      <c r="B4003" t="s">
        <v>8168</v>
      </c>
      <c r="C4003" t="str">
        <f>IFERROR(VLOOKUP(Table1[[#This Row],[Ticker]],[1]!Table1[[Symbol]:[Industry]],2,FALSE),"-")</f>
        <v>-</v>
      </c>
      <c r="E4003">
        <v>18.36</v>
      </c>
      <c r="F4003">
        <v>51</v>
      </c>
      <c r="G4003">
        <v>-10.3842977961679</v>
      </c>
      <c r="H4003">
        <v>-9.2309891547843108</v>
      </c>
      <c r="I4003">
        <v>-29.5263390446604</v>
      </c>
      <c r="J4003">
        <v>-3.75057511986906</v>
      </c>
      <c r="K4003">
        <v>52.851155031938703</v>
      </c>
      <c r="L4003">
        <v>55.156159599401498</v>
      </c>
      <c r="M4003">
        <v>50.386873346459502</v>
      </c>
      <c r="N4003">
        <v>0.96867903166727698</v>
      </c>
      <c r="O4003">
        <v>62.5490196078431</v>
      </c>
      <c r="P4003">
        <v>37.837837837837803</v>
      </c>
      <c r="Q4003">
        <v>0.120085679314464</v>
      </c>
    </row>
    <row r="4004" spans="1:17" hidden="1" x14ac:dyDescent="0.3">
      <c r="A4004" t="s">
        <v>8169</v>
      </c>
      <c r="B4004" t="s">
        <v>8170</v>
      </c>
      <c r="C4004" t="str">
        <f>IFERROR(VLOOKUP(Table1[[#This Row],[Ticker]],[1]!Table1[[Symbol]:[Industry]],2,FALSE),"-")</f>
        <v>-</v>
      </c>
      <c r="D4004" t="s">
        <v>184</v>
      </c>
      <c r="E4004">
        <v>18.3125</v>
      </c>
      <c r="F4004">
        <v>293</v>
      </c>
      <c r="G4004">
        <v>-4.4740851917640496</v>
      </c>
      <c r="H4004">
        <v>5.1184564446612999</v>
      </c>
      <c r="I4004">
        <v>34.873260768510399</v>
      </c>
      <c r="J4004">
        <v>-8.2256759339906402</v>
      </c>
      <c r="K4004">
        <v>269.18801183732302</v>
      </c>
      <c r="L4004">
        <v>224.56085207123101</v>
      </c>
      <c r="M4004">
        <v>46.7121666252959</v>
      </c>
      <c r="N4004">
        <v>0.63553687005587201</v>
      </c>
      <c r="O4004">
        <v>16.723549488054601</v>
      </c>
      <c r="P4004">
        <v>76.240601503759393</v>
      </c>
      <c r="Q4004">
        <v>7.7668806826168002E-2</v>
      </c>
    </row>
    <row r="4005" spans="1:17" hidden="1" x14ac:dyDescent="0.3">
      <c r="A4005" t="s">
        <v>8171</v>
      </c>
      <c r="B4005" t="s">
        <v>8172</v>
      </c>
      <c r="C4005" t="str">
        <f>IFERROR(VLOOKUP(Table1[[#This Row],[Ticker]],[1]!Table1[[Symbol]:[Industry]],2,FALSE),"-")</f>
        <v>-</v>
      </c>
      <c r="D4005" t="s">
        <v>278</v>
      </c>
      <c r="E4005">
        <v>18.206733671999999</v>
      </c>
      <c r="F4005">
        <v>27.99</v>
      </c>
      <c r="G4005">
        <v>-0.70310197833478905</v>
      </c>
      <c r="H4005">
        <v>-7.2926578782177502</v>
      </c>
      <c r="I4005">
        <v>-12.6539441736602</v>
      </c>
      <c r="J4005">
        <v>-2.7850435174054202</v>
      </c>
      <c r="K4005">
        <v>27.629984692487302</v>
      </c>
      <c r="L4005">
        <v>27.308491047109101</v>
      </c>
      <c r="M4005">
        <v>60.529553819711197</v>
      </c>
      <c r="N4005">
        <v>1.24638560557746</v>
      </c>
      <c r="O4005">
        <v>42.908181493390501</v>
      </c>
      <c r="P4005">
        <v>38.908188585607903</v>
      </c>
      <c r="Q4005">
        <v>7.764244401247E-3</v>
      </c>
    </row>
    <row r="4006" spans="1:17" hidden="1" x14ac:dyDescent="0.3">
      <c r="A4006" t="s">
        <v>8173</v>
      </c>
      <c r="B4006" t="s">
        <v>8174</v>
      </c>
      <c r="C4006" t="str">
        <f>IFERROR(VLOOKUP(Table1[[#This Row],[Ticker]],[1]!Table1[[Symbol]:[Industry]],2,FALSE),"-")</f>
        <v>-</v>
      </c>
      <c r="E4006">
        <v>18.183525599999999</v>
      </c>
      <c r="F4006">
        <v>51.44</v>
      </c>
      <c r="G4006">
        <v>-9.5951629543834098</v>
      </c>
      <c r="H4006">
        <v>-7.6195101661131597</v>
      </c>
      <c r="I4006">
        <v>30.221602261627801</v>
      </c>
      <c r="J4006">
        <v>5.06543977839923</v>
      </c>
      <c r="K4006">
        <v>52.626797331741201</v>
      </c>
      <c r="L4006">
        <v>48.833492621456003</v>
      </c>
      <c r="M4006">
        <v>52.720180313378002</v>
      </c>
      <c r="N4006">
        <v>0.61813558907659505</v>
      </c>
      <c r="O4006">
        <v>32.192846034214597</v>
      </c>
      <c r="P4006">
        <v>47.816091954022902</v>
      </c>
      <c r="Q4006">
        <v>4.4136640413148999E-2</v>
      </c>
    </row>
    <row r="4007" spans="1:17" hidden="1" x14ac:dyDescent="0.3">
      <c r="A4007" t="s">
        <v>8175</v>
      </c>
      <c r="B4007" t="s">
        <v>8176</v>
      </c>
      <c r="C4007" t="str">
        <f>IFERROR(VLOOKUP(Table1[[#This Row],[Ticker]],[1]!Table1[[Symbol]:[Industry]],2,FALSE),"-")</f>
        <v>-</v>
      </c>
      <c r="E4007">
        <v>18.177600000000002</v>
      </c>
      <c r="F4007">
        <v>32.46</v>
      </c>
      <c r="G4007">
        <v>49.377540824496101</v>
      </c>
      <c r="H4007">
        <v>10.941758333273601</v>
      </c>
      <c r="I4007">
        <v>28.056131717756301</v>
      </c>
      <c r="J4007">
        <v>-15.607983626298299</v>
      </c>
      <c r="K4007">
        <v>32.355695074343998</v>
      </c>
      <c r="L4007">
        <v>27.425526090866001</v>
      </c>
      <c r="M4007">
        <v>24.658431140864</v>
      </c>
      <c r="N4007">
        <v>0.30339291223325698</v>
      </c>
      <c r="O4007">
        <v>30.191004313000601</v>
      </c>
      <c r="P4007">
        <v>82.667416994935294</v>
      </c>
      <c r="Q4007">
        <v>0.10925354221964401</v>
      </c>
    </row>
    <row r="4008" spans="1:17" hidden="1" x14ac:dyDescent="0.3">
      <c r="A4008" t="s">
        <v>8177</v>
      </c>
      <c r="B4008" t="s">
        <v>8178</v>
      </c>
      <c r="C4008" t="str">
        <f>IFERROR(VLOOKUP(Table1[[#This Row],[Ticker]],[1]!Table1[[Symbol]:[Industry]],2,FALSE),"-")</f>
        <v>-</v>
      </c>
      <c r="E4008">
        <v>18.130600000000001</v>
      </c>
      <c r="F4008">
        <v>33.700000000000003</v>
      </c>
      <c r="G4008">
        <v>-0.292899978825367</v>
      </c>
      <c r="H4008">
        <v>-23.196749004690499</v>
      </c>
      <c r="I4008">
        <v>3.6417412113999799</v>
      </c>
      <c r="J4008">
        <v>-8.3041562236645401</v>
      </c>
      <c r="K4008">
        <v>35.195089113271898</v>
      </c>
      <c r="L4008">
        <v>33.917331306724797</v>
      </c>
      <c r="M4008">
        <v>31.177581344049599</v>
      </c>
      <c r="N4008">
        <v>0.461092841415909</v>
      </c>
      <c r="O4008">
        <v>39.109792284866401</v>
      </c>
      <c r="P4008">
        <v>39.026402640264003</v>
      </c>
      <c r="Q4008">
        <v>3.4097918038224997E-2</v>
      </c>
    </row>
    <row r="4009" spans="1:17" hidden="1" x14ac:dyDescent="0.3">
      <c r="A4009" t="s">
        <v>8179</v>
      </c>
      <c r="B4009" t="s">
        <v>8180</v>
      </c>
      <c r="C4009" t="str">
        <f>IFERROR(VLOOKUP(Table1[[#This Row],[Ticker]],[1]!Table1[[Symbol]:[Industry]],2,FALSE),"-")</f>
        <v>-</v>
      </c>
      <c r="D4009" t="s">
        <v>620</v>
      </c>
      <c r="E4009">
        <v>18.122160000000001</v>
      </c>
      <c r="F4009">
        <v>15.75</v>
      </c>
      <c r="G4009">
        <v>117.62862798653001</v>
      </c>
      <c r="H4009">
        <v>0.88540760634928095</v>
      </c>
      <c r="I4009">
        <v>64.751913566925495</v>
      </c>
      <c r="J4009">
        <v>-11.5764343305237</v>
      </c>
      <c r="K4009">
        <v>15.207105792577901</v>
      </c>
      <c r="L4009">
        <v>12.002966373050199</v>
      </c>
      <c r="M4009">
        <v>47.939231537847</v>
      </c>
      <c r="N4009">
        <v>0.92999479708636801</v>
      </c>
      <c r="O4009">
        <v>26.031746031746</v>
      </c>
      <c r="Q4009">
        <v>5.6005417189776002E-2</v>
      </c>
    </row>
    <row r="4010" spans="1:17" hidden="1" x14ac:dyDescent="0.3">
      <c r="A4010" t="s">
        <v>8181</v>
      </c>
      <c r="B4010" t="s">
        <v>8182</v>
      </c>
      <c r="C4010" t="str">
        <f>IFERROR(VLOOKUP(Table1[[#This Row],[Ticker]],[1]!Table1[[Symbol]:[Industry]],2,FALSE),"-")</f>
        <v>-</v>
      </c>
      <c r="D4010" t="s">
        <v>705</v>
      </c>
      <c r="E4010">
        <v>18.095091273000001</v>
      </c>
      <c r="F4010">
        <v>945.59</v>
      </c>
      <c r="G4010">
        <v>33.946027175415203</v>
      </c>
      <c r="H4010">
        <v>-1.8063825114276799</v>
      </c>
      <c r="I4010">
        <v>14.2797930412057</v>
      </c>
      <c r="J4010">
        <v>-0.98082679719745802</v>
      </c>
      <c r="K4010">
        <v>900.749840503104</v>
      </c>
      <c r="L4010">
        <v>801.52379563798695</v>
      </c>
      <c r="M4010">
        <v>55.6599041266266</v>
      </c>
      <c r="N4010">
        <v>0.76862308202682095</v>
      </c>
      <c r="O4010">
        <v>10.4971499275584</v>
      </c>
      <c r="P4010">
        <v>61.916095890410901</v>
      </c>
      <c r="Q4010">
        <v>1.8114824755041999E-2</v>
      </c>
    </row>
    <row r="4011" spans="1:17" hidden="1" x14ac:dyDescent="0.3">
      <c r="A4011" t="s">
        <v>8183</v>
      </c>
      <c r="B4011" t="s">
        <v>8184</v>
      </c>
      <c r="C4011" t="str">
        <f>IFERROR(VLOOKUP(Table1[[#This Row],[Ticker]],[1]!Table1[[Symbol]:[Industry]],2,FALSE),"-")</f>
        <v>-</v>
      </c>
      <c r="D4011" t="s">
        <v>414</v>
      </c>
      <c r="E4011">
        <v>18.082682399999999</v>
      </c>
      <c r="F4011">
        <v>10.199999999999999</v>
      </c>
      <c r="G4011">
        <v>41.482120189894303</v>
      </c>
      <c r="H4011">
        <v>-0.275433139217518</v>
      </c>
      <c r="I4011">
        <v>-16.411839882936501</v>
      </c>
      <c r="J4011">
        <v>-7.2461086262983301</v>
      </c>
      <c r="K4011">
        <v>9.7371176150511491</v>
      </c>
      <c r="L4011">
        <v>9.5095986263667491</v>
      </c>
      <c r="M4011">
        <v>62.665476464563497</v>
      </c>
      <c r="N4011">
        <v>1.02306838499941</v>
      </c>
      <c r="O4011">
        <v>82.058823529411697</v>
      </c>
      <c r="P4011">
        <v>133.409610983981</v>
      </c>
      <c r="Q4011">
        <v>7.5628234309732006E-2</v>
      </c>
    </row>
    <row r="4012" spans="1:17" hidden="1" x14ac:dyDescent="0.3">
      <c r="A4012" t="s">
        <v>8185</v>
      </c>
      <c r="B4012" t="s">
        <v>8186</v>
      </c>
      <c r="C4012" t="str">
        <f>IFERROR(VLOOKUP(Table1[[#This Row],[Ticker]],[1]!Table1[[Symbol]:[Industry]],2,FALSE),"-")</f>
        <v>-</v>
      </c>
      <c r="D4012" t="s">
        <v>324</v>
      </c>
      <c r="E4012">
        <v>18.046354000000001</v>
      </c>
      <c r="F4012">
        <v>3.34</v>
      </c>
      <c r="G4012">
        <v>-1.9305528534556</v>
      </c>
      <c r="H4012">
        <v>48.461318537523297</v>
      </c>
      <c r="I4012">
        <v>44.3815431965551</v>
      </c>
      <c r="J4012">
        <v>15.9801645218497</v>
      </c>
      <c r="K4012">
        <v>2.4856976888282998</v>
      </c>
      <c r="L4012">
        <v>2.26157256654573</v>
      </c>
      <c r="M4012">
        <v>88.468429697385503</v>
      </c>
      <c r="N4012">
        <v>2.0908669210592499</v>
      </c>
      <c r="O4012">
        <v>0</v>
      </c>
      <c r="P4012">
        <v>133.56643356643301</v>
      </c>
    </row>
    <row r="4013" spans="1:17" hidden="1" x14ac:dyDescent="0.3">
      <c r="A4013" t="s">
        <v>8187</v>
      </c>
      <c r="B4013" t="s">
        <v>8188</v>
      </c>
      <c r="C4013" t="str">
        <f>IFERROR(VLOOKUP(Table1[[#This Row],[Ticker]],[1]!Table1[[Symbol]:[Industry]],2,FALSE),"-")</f>
        <v>-</v>
      </c>
      <c r="D4013" t="s">
        <v>613</v>
      </c>
      <c r="E4013">
        <v>18.029648000000002</v>
      </c>
      <c r="F4013">
        <v>35.380000000000003</v>
      </c>
      <c r="G4013">
        <v>94.567581474902596</v>
      </c>
      <c r="H4013">
        <v>66.673880690199596</v>
      </c>
      <c r="I4013">
        <v>105.615244866498</v>
      </c>
      <c r="J4013">
        <v>-11.714463205351199</v>
      </c>
      <c r="K4013">
        <v>27.485911482854501</v>
      </c>
      <c r="L4013">
        <v>20.878143454916401</v>
      </c>
      <c r="M4013">
        <v>47.3558605558921</v>
      </c>
      <c r="N4013">
        <v>1.0951928141768299</v>
      </c>
      <c r="O4013">
        <v>17.439231204070001</v>
      </c>
      <c r="P4013">
        <v>141.336971350613</v>
      </c>
    </row>
    <row r="4014" spans="1:17" hidden="1" x14ac:dyDescent="0.3">
      <c r="A4014" t="s">
        <v>8189</v>
      </c>
      <c r="B4014" t="s">
        <v>8190</v>
      </c>
      <c r="C4014" t="str">
        <f>IFERROR(VLOOKUP(Table1[[#This Row],[Ticker]],[1]!Table1[[Symbol]:[Industry]],2,FALSE),"-")</f>
        <v>-</v>
      </c>
      <c r="D4014" t="s">
        <v>414</v>
      </c>
      <c r="E4014">
        <v>18.025037999999999</v>
      </c>
      <c r="F4014">
        <v>16.23</v>
      </c>
      <c r="G4014">
        <v>-29.079941047619801</v>
      </c>
      <c r="H4014">
        <v>1.6959339221387599</v>
      </c>
      <c r="I4014">
        <v>-20.331188926149299</v>
      </c>
      <c r="J4014">
        <v>-1.60194589044928</v>
      </c>
      <c r="K4014">
        <v>15.9232812216199</v>
      </c>
      <c r="L4014">
        <v>17.635272586237701</v>
      </c>
      <c r="M4014">
        <v>64.1554423374794</v>
      </c>
      <c r="N4014">
        <v>0.98024743702958494</v>
      </c>
      <c r="O4014">
        <v>111.953173136167</v>
      </c>
      <c r="P4014">
        <v>20.2222222222222</v>
      </c>
      <c r="Q4014">
        <v>3.5796518161640002E-3</v>
      </c>
    </row>
    <row r="4015" spans="1:17" hidden="1" x14ac:dyDescent="0.3">
      <c r="A4015" t="s">
        <v>8191</v>
      </c>
      <c r="B4015" t="s">
        <v>8192</v>
      </c>
      <c r="C4015" t="str">
        <f>IFERROR(VLOOKUP(Table1[[#This Row],[Ticker]],[1]!Table1[[Symbol]:[Industry]],2,FALSE),"-")</f>
        <v>-</v>
      </c>
      <c r="E4015">
        <v>18.008299999999998</v>
      </c>
      <c r="F4015">
        <v>17.829999999999998</v>
      </c>
      <c r="G4015">
        <v>-25.65192899482</v>
      </c>
      <c r="H4015">
        <v>14.6277064973896</v>
      </c>
      <c r="I4015">
        <v>-7.30351368480662</v>
      </c>
      <c r="J4015">
        <v>-5.8337518203684198</v>
      </c>
      <c r="K4015">
        <v>17.3102828204761</v>
      </c>
      <c r="L4015">
        <v>17.975369931558198</v>
      </c>
      <c r="M4015">
        <v>42.211588575595499</v>
      </c>
      <c r="N4015">
        <v>0.81696459292725998</v>
      </c>
      <c r="O4015">
        <v>44.419517666853601</v>
      </c>
      <c r="P4015">
        <v>23.476454293628802</v>
      </c>
      <c r="Q4015">
        <v>-2.0611088468065E-2</v>
      </c>
    </row>
    <row r="4016" spans="1:17" hidden="1" x14ac:dyDescent="0.3">
      <c r="A4016" t="s">
        <v>8193</v>
      </c>
      <c r="B4016" t="s">
        <v>8194</v>
      </c>
      <c r="C4016" t="str">
        <f>IFERROR(VLOOKUP(Table1[[#This Row],[Ticker]],[1]!Table1[[Symbol]:[Industry]],2,FALSE),"-")</f>
        <v>-</v>
      </c>
      <c r="D4016" t="s">
        <v>998</v>
      </c>
      <c r="E4016">
        <v>17.998200000000001</v>
      </c>
      <c r="F4016">
        <v>5.5</v>
      </c>
      <c r="G4016">
        <v>-68.294706660690593</v>
      </c>
      <c r="H4016">
        <v>-13.2510382546206</v>
      </c>
      <c r="I4016">
        <v>-36.422583077369801</v>
      </c>
      <c r="J4016">
        <v>-7.2527293890102102</v>
      </c>
      <c r="K4016">
        <v>6.1781117025210204</v>
      </c>
      <c r="L4016">
        <v>12.4299567857267</v>
      </c>
      <c r="M4016">
        <v>33.220882205200098</v>
      </c>
      <c r="N4016">
        <v>3.1267690551393299</v>
      </c>
      <c r="O4016">
        <v>89.090909090909093</v>
      </c>
      <c r="P4016">
        <v>6.5891472868216896</v>
      </c>
      <c r="Q4016">
        <v>-6.7088430154379E-2</v>
      </c>
    </row>
    <row r="4017" spans="1:17" hidden="1" x14ac:dyDescent="0.3">
      <c r="A4017" t="s">
        <v>8195</v>
      </c>
      <c r="B4017" t="s">
        <v>8196</v>
      </c>
      <c r="C4017" t="str">
        <f>IFERROR(VLOOKUP(Table1[[#This Row],[Ticker]],[1]!Table1[[Symbol]:[Industry]],2,FALSE),"-")</f>
        <v>-</v>
      </c>
      <c r="D4017" t="s">
        <v>998</v>
      </c>
      <c r="E4017">
        <v>17.9793029</v>
      </c>
      <c r="F4017">
        <v>19.190000000000001</v>
      </c>
      <c r="G4017">
        <v>221.71844354386801</v>
      </c>
      <c r="H4017">
        <v>-0.64421517264293604</v>
      </c>
      <c r="I4017">
        <v>40.379857052011801</v>
      </c>
      <c r="J4017">
        <v>-7.9880894464041603</v>
      </c>
      <c r="K4017">
        <v>16.1607392271194</v>
      </c>
      <c r="L4017">
        <v>12.5479636578831</v>
      </c>
      <c r="M4017">
        <v>50.384191783461098</v>
      </c>
      <c r="N4017">
        <v>0.32062501620916201</v>
      </c>
      <c r="O4017">
        <v>10.4742053152683</v>
      </c>
      <c r="P4017">
        <v>283.8</v>
      </c>
      <c r="Q4017">
        <v>0.18270286998114901</v>
      </c>
    </row>
    <row r="4018" spans="1:17" hidden="1" x14ac:dyDescent="0.3">
      <c r="A4018" t="s">
        <v>8197</v>
      </c>
      <c r="B4018" t="s">
        <v>8198</v>
      </c>
      <c r="C4018" t="str">
        <f>IFERROR(VLOOKUP(Table1[[#This Row],[Ticker]],[1]!Table1[[Symbol]:[Industry]],2,FALSE),"-")</f>
        <v>-</v>
      </c>
      <c r="D4018" t="s">
        <v>67</v>
      </c>
      <c r="E4018">
        <v>17.963892078000001</v>
      </c>
      <c r="F4018">
        <v>55.66</v>
      </c>
      <c r="G4018">
        <v>349.16907720139801</v>
      </c>
      <c r="H4018">
        <v>-0.96120893500409499</v>
      </c>
      <c r="I4018">
        <v>86.152760426487902</v>
      </c>
      <c r="J4018">
        <v>-0.26322172153643197</v>
      </c>
      <c r="K4018">
        <v>49.5162474482131</v>
      </c>
      <c r="L4018">
        <v>38.065553887702102</v>
      </c>
      <c r="M4018">
        <v>71.756841204647799</v>
      </c>
      <c r="N4018">
        <v>0.51130055373093997</v>
      </c>
      <c r="O4018">
        <v>19.098095580309</v>
      </c>
      <c r="P4018">
        <v>445.68627450980301</v>
      </c>
      <c r="Q4018">
        <v>0.12844089359722999</v>
      </c>
    </row>
    <row r="4019" spans="1:17" hidden="1" x14ac:dyDescent="0.3">
      <c r="A4019" t="s">
        <v>8199</v>
      </c>
      <c r="B4019" t="s">
        <v>8200</v>
      </c>
      <c r="C4019" t="str">
        <f>IFERROR(VLOOKUP(Table1[[#This Row],[Ticker]],[1]!Table1[[Symbol]:[Industry]],2,FALSE),"-")</f>
        <v>-</v>
      </c>
      <c r="D4019" t="s">
        <v>46</v>
      </c>
      <c r="E4019">
        <v>17.8940421</v>
      </c>
      <c r="F4019">
        <v>42.3</v>
      </c>
      <c r="G4019">
        <v>-70.082118124563294</v>
      </c>
      <c r="H4019">
        <v>-13.047388553431199</v>
      </c>
      <c r="I4019">
        <v>-42.837727867337399</v>
      </c>
      <c r="J4019">
        <v>-2.8722089784110199</v>
      </c>
      <c r="K4019">
        <v>45.998521306858201</v>
      </c>
      <c r="L4019">
        <v>57.4727625411753</v>
      </c>
      <c r="M4019">
        <v>38.324299960580703</v>
      </c>
      <c r="N4019">
        <v>1.2903225806451599</v>
      </c>
      <c r="O4019">
        <v>81.796690307328603</v>
      </c>
      <c r="P4019">
        <v>11.023622047244</v>
      </c>
    </row>
    <row r="4020" spans="1:17" hidden="1" x14ac:dyDescent="0.3">
      <c r="A4020" t="s">
        <v>8201</v>
      </c>
      <c r="B4020" t="s">
        <v>8202</v>
      </c>
      <c r="C4020" t="str">
        <f>IFERROR(VLOOKUP(Table1[[#This Row],[Ticker]],[1]!Table1[[Symbol]:[Industry]],2,FALSE),"-")</f>
        <v>-</v>
      </c>
      <c r="E4020">
        <v>17.877444400000002</v>
      </c>
      <c r="F4020">
        <v>29.29</v>
      </c>
      <c r="G4020">
        <v>78.554626292829795</v>
      </c>
      <c r="H4020">
        <v>105.191032678539</v>
      </c>
      <c r="I4020">
        <v>141.16822257980101</v>
      </c>
      <c r="J4020">
        <v>8.2086497326562995</v>
      </c>
      <c r="K4020">
        <v>18.1615428547939</v>
      </c>
      <c r="L4020">
        <v>13.446052982755599</v>
      </c>
      <c r="M4020">
        <v>99.550723486691396</v>
      </c>
      <c r="N4020">
        <v>1.4928064052098</v>
      </c>
      <c r="O4020">
        <v>0</v>
      </c>
      <c r="P4020">
        <v>242.172897196261</v>
      </c>
      <c r="Q4020">
        <v>0.11101025465519899</v>
      </c>
    </row>
    <row r="4021" spans="1:17" hidden="1" x14ac:dyDescent="0.3">
      <c r="A4021" t="s">
        <v>8203</v>
      </c>
      <c r="B4021" t="s">
        <v>8204</v>
      </c>
      <c r="C4021" t="str">
        <f>IFERROR(VLOOKUP(Table1[[#This Row],[Ticker]],[1]!Table1[[Symbol]:[Industry]],2,FALSE),"-")</f>
        <v>-</v>
      </c>
      <c r="D4021" t="s">
        <v>56</v>
      </c>
      <c r="E4021">
        <v>17.795752419134399</v>
      </c>
      <c r="F4021">
        <v>64.599999999999994</v>
      </c>
      <c r="G4021">
        <v>146.24663552895601</v>
      </c>
      <c r="H4021">
        <v>-4.9040660778612297</v>
      </c>
      <c r="I4021">
        <v>149.60710262565399</v>
      </c>
      <c r="J4021">
        <v>-2.1679836262983398</v>
      </c>
      <c r="K4021">
        <v>60.372890072111502</v>
      </c>
      <c r="L4021">
        <v>41.342691685369203</v>
      </c>
      <c r="M4021">
        <v>100</v>
      </c>
      <c r="N4021">
        <v>0</v>
      </c>
      <c r="O4021">
        <v>0</v>
      </c>
      <c r="P4021">
        <v>172.80405405405401</v>
      </c>
    </row>
    <row r="4022" spans="1:17" hidden="1" x14ac:dyDescent="0.3">
      <c r="A4022" t="s">
        <v>8205</v>
      </c>
      <c r="B4022" t="s">
        <v>8206</v>
      </c>
      <c r="C4022" t="str">
        <f>IFERROR(VLOOKUP(Table1[[#This Row],[Ticker]],[1]!Table1[[Symbol]:[Industry]],2,FALSE),"-")</f>
        <v>-</v>
      </c>
      <c r="D4022" t="s">
        <v>613</v>
      </c>
      <c r="E4022">
        <v>17.791506999999999</v>
      </c>
      <c r="F4022">
        <v>32.99</v>
      </c>
      <c r="G4022">
        <v>78.222221450073306</v>
      </c>
      <c r="H4022">
        <v>-48.622659042685299</v>
      </c>
      <c r="I4022">
        <v>65.2306369711808</v>
      </c>
      <c r="J4022">
        <v>-20.684763724866698</v>
      </c>
      <c r="K4022">
        <v>46.853415630586902</v>
      </c>
      <c r="L4022">
        <v>31.965445898820601</v>
      </c>
      <c r="M4022">
        <v>3.4752967810394502</v>
      </c>
      <c r="N4022">
        <v>0.64320602457683895</v>
      </c>
      <c r="O4022">
        <v>101.727796301909</v>
      </c>
      <c r="P4022">
        <v>165.40627514078801</v>
      </c>
      <c r="Q4022">
        <v>0.160912012069448</v>
      </c>
    </row>
    <row r="4023" spans="1:17" hidden="1" x14ac:dyDescent="0.3">
      <c r="A4023" t="s">
        <v>8207</v>
      </c>
      <c r="B4023" t="s">
        <v>8208</v>
      </c>
      <c r="C4023" t="str">
        <f>IFERROR(VLOOKUP(Table1[[#This Row],[Ticker]],[1]!Table1[[Symbol]:[Industry]],2,FALSE),"-")</f>
        <v>-</v>
      </c>
      <c r="D4023" t="s">
        <v>535</v>
      </c>
      <c r="E4023">
        <v>17.7872734</v>
      </c>
      <c r="F4023">
        <v>18.190000000000001</v>
      </c>
      <c r="G4023">
        <v>12.1916280042695</v>
      </c>
      <c r="H4023">
        <v>-4.9040660778612297</v>
      </c>
      <c r="I4023">
        <v>5.39082011492295</v>
      </c>
      <c r="J4023">
        <v>-2.1679836262983398</v>
      </c>
      <c r="K4023">
        <v>18.110473750933799</v>
      </c>
      <c r="L4023">
        <v>16.684744933308199</v>
      </c>
      <c r="M4023">
        <v>100</v>
      </c>
      <c r="O4023">
        <v>0</v>
      </c>
      <c r="P4023">
        <v>38.7490465293669</v>
      </c>
    </row>
    <row r="4024" spans="1:17" hidden="1" x14ac:dyDescent="0.3">
      <c r="A4024" t="s">
        <v>8209</v>
      </c>
      <c r="B4024" t="s">
        <v>8210</v>
      </c>
      <c r="C4024" t="str">
        <f>IFERROR(VLOOKUP(Table1[[#This Row],[Ticker]],[1]!Table1[[Symbol]:[Industry]],2,FALSE),"-")</f>
        <v>-</v>
      </c>
      <c r="D4024" t="s">
        <v>613</v>
      </c>
      <c r="E4024">
        <v>17.785453499999999</v>
      </c>
      <c r="F4024">
        <v>26.1</v>
      </c>
      <c r="G4024">
        <v>-20.026806280199398</v>
      </c>
      <c r="H4024">
        <v>-10.2935086766061</v>
      </c>
      <c r="I4024">
        <v>-18.797490777853699</v>
      </c>
      <c r="J4024">
        <v>-8.2851997435144593</v>
      </c>
      <c r="K4024">
        <v>26.842066467701599</v>
      </c>
      <c r="L4024">
        <v>27.669430538369699</v>
      </c>
      <c r="M4024">
        <v>47.430684362361198</v>
      </c>
      <c r="N4024">
        <v>1.2000899760572099</v>
      </c>
      <c r="O4024">
        <v>22.2222222222222</v>
      </c>
      <c r="P4024">
        <v>12.4515295131408</v>
      </c>
      <c r="Q4024">
        <v>0.118332009385717</v>
      </c>
    </row>
    <row r="4025" spans="1:17" hidden="1" x14ac:dyDescent="0.3">
      <c r="A4025" t="s">
        <v>8211</v>
      </c>
      <c r="B4025" t="s">
        <v>8212</v>
      </c>
      <c r="C4025" t="str">
        <f>IFERROR(VLOOKUP(Table1[[#This Row],[Ticker]],[1]!Table1[[Symbol]:[Industry]],2,FALSE),"-")</f>
        <v>-</v>
      </c>
      <c r="D4025" t="s">
        <v>324</v>
      </c>
      <c r="E4025">
        <v>17.763182955000001</v>
      </c>
      <c r="F4025">
        <v>32.130000000000003</v>
      </c>
      <c r="G4025">
        <v>102.77876991173299</v>
      </c>
      <c r="H4025">
        <v>3.2318762496361901</v>
      </c>
      <c r="I4025">
        <v>89.814180067548193</v>
      </c>
      <c r="J4025">
        <v>1.11070489829182</v>
      </c>
      <c r="K4025">
        <v>28.725282191835898</v>
      </c>
      <c r="L4025">
        <v>22.316439172221902</v>
      </c>
      <c r="M4025">
        <v>61.751956680294498</v>
      </c>
      <c r="N4025">
        <v>1.51856457800511</v>
      </c>
      <c r="O4025">
        <v>1.7429193899781901</v>
      </c>
      <c r="P4025">
        <v>160.161943319838</v>
      </c>
      <c r="Q4025">
        <v>0.14165288590424599</v>
      </c>
    </row>
    <row r="4026" spans="1:17" hidden="1" x14ac:dyDescent="0.3">
      <c r="A4026" t="s">
        <v>8213</v>
      </c>
      <c r="B4026" t="s">
        <v>8214</v>
      </c>
      <c r="C4026" t="str">
        <f>IFERROR(VLOOKUP(Table1[[#This Row],[Ticker]],[1]!Table1[[Symbol]:[Industry]],2,FALSE),"-")</f>
        <v>-</v>
      </c>
      <c r="D4026" t="s">
        <v>92</v>
      </c>
      <c r="E4026">
        <v>17.716208680000001</v>
      </c>
      <c r="F4026">
        <v>17.649999999999999</v>
      </c>
      <c r="G4026">
        <v>-3.3995237882552698</v>
      </c>
      <c r="H4026">
        <v>-1.91110833138235</v>
      </c>
      <c r="I4026">
        <v>-25.3515015364896</v>
      </c>
      <c r="J4026">
        <v>-1.88226934058405</v>
      </c>
      <c r="K4026">
        <v>17.936379703798298</v>
      </c>
      <c r="L4026">
        <v>19.275905192833001</v>
      </c>
      <c r="M4026">
        <v>51.153098399350903</v>
      </c>
      <c r="N4026">
        <v>0.64408121617764003</v>
      </c>
      <c r="O4026">
        <v>35.297450424929103</v>
      </c>
      <c r="P4026">
        <v>31.129271916790401</v>
      </c>
      <c r="Q4026">
        <v>-8.6763448903627E-2</v>
      </c>
    </row>
    <row r="4027" spans="1:17" hidden="1" x14ac:dyDescent="0.3">
      <c r="A4027" t="s">
        <v>8215</v>
      </c>
      <c r="B4027" t="s">
        <v>8216</v>
      </c>
      <c r="C4027" t="str">
        <f>IFERROR(VLOOKUP(Table1[[#This Row],[Ticker]],[1]!Table1[[Symbol]:[Industry]],2,FALSE),"-")</f>
        <v>-</v>
      </c>
      <c r="D4027" t="s">
        <v>535</v>
      </c>
      <c r="E4027">
        <v>17.690474999999999</v>
      </c>
      <c r="F4027">
        <v>57.53</v>
      </c>
      <c r="G4027">
        <v>-38.030632810811603</v>
      </c>
      <c r="H4027">
        <v>-16.958652886049201</v>
      </c>
      <c r="I4027">
        <v>-21.549350694560701</v>
      </c>
      <c r="J4027">
        <v>-8.2864685728830008</v>
      </c>
      <c r="K4027">
        <v>62.631528711001401</v>
      </c>
      <c r="L4027">
        <v>63.941935191308801</v>
      </c>
      <c r="M4027">
        <v>37.442434215661997</v>
      </c>
      <c r="N4027">
        <v>1.87031187486902</v>
      </c>
      <c r="O4027">
        <v>64.262124109160396</v>
      </c>
      <c r="P4027">
        <v>11.492248062015401</v>
      </c>
    </row>
    <row r="4028" spans="1:17" hidden="1" x14ac:dyDescent="0.3">
      <c r="A4028" t="s">
        <v>8217</v>
      </c>
      <c r="B4028" t="s">
        <v>8218</v>
      </c>
      <c r="C4028" t="str">
        <f>IFERROR(VLOOKUP(Table1[[#This Row],[Ticker]],[1]!Table1[[Symbol]:[Industry]],2,FALSE),"-")</f>
        <v>-</v>
      </c>
      <c r="E4028">
        <v>17.68</v>
      </c>
      <c r="F4028">
        <v>65</v>
      </c>
      <c r="G4028">
        <v>-85.830601482490806</v>
      </c>
      <c r="H4028">
        <v>-17.066228240023399</v>
      </c>
      <c r="I4028">
        <v>-48.3433245283126</v>
      </c>
      <c r="J4028">
        <v>-2.1679836262983398</v>
      </c>
      <c r="K4028">
        <v>71.097749952717393</v>
      </c>
      <c r="M4028">
        <v>40.876141053005803</v>
      </c>
      <c r="N4028">
        <v>0.81553398058252402</v>
      </c>
      <c r="O4028">
        <v>170.692307692307</v>
      </c>
      <c r="P4028">
        <v>1.9607843137254799</v>
      </c>
    </row>
    <row r="4029" spans="1:17" hidden="1" x14ac:dyDescent="0.3">
      <c r="A4029" t="s">
        <v>8219</v>
      </c>
      <c r="B4029" t="s">
        <v>8220</v>
      </c>
      <c r="C4029" t="str">
        <f>IFERROR(VLOOKUP(Table1[[#This Row],[Ticker]],[1]!Table1[[Symbol]:[Industry]],2,FALSE),"-")</f>
        <v>-</v>
      </c>
      <c r="E4029">
        <v>17.6559396</v>
      </c>
      <c r="F4029">
        <v>41.97</v>
      </c>
      <c r="G4029">
        <v>50.1583709485868</v>
      </c>
      <c r="H4029">
        <v>12.0549982496241</v>
      </c>
      <c r="I4029">
        <v>28.449864657473999</v>
      </c>
      <c r="J4029">
        <v>0.97796789510443805</v>
      </c>
      <c r="K4029">
        <v>34.680416616006802</v>
      </c>
      <c r="L4029">
        <v>31.224242303528001</v>
      </c>
      <c r="M4029">
        <v>76.94472779086</v>
      </c>
      <c r="N4029">
        <v>3.1599356216127399</v>
      </c>
      <c r="O4029">
        <v>0.19061234214914299</v>
      </c>
      <c r="P4029">
        <v>96.304957904583702</v>
      </c>
      <c r="Q4029">
        <v>8.5112567178753998E-2</v>
      </c>
    </row>
    <row r="4030" spans="1:17" hidden="1" x14ac:dyDescent="0.3">
      <c r="A4030" t="s">
        <v>8221</v>
      </c>
      <c r="B4030" t="s">
        <v>8222</v>
      </c>
      <c r="C4030" t="str">
        <f>IFERROR(VLOOKUP(Table1[[#This Row],[Ticker]],[1]!Table1[[Symbol]:[Industry]],2,FALSE),"-")</f>
        <v>-</v>
      </c>
      <c r="D4030" t="s">
        <v>662</v>
      </c>
      <c r="E4030">
        <v>17.64099792</v>
      </c>
      <c r="F4030">
        <v>4.76</v>
      </c>
      <c r="G4030">
        <v>22.1925814749026</v>
      </c>
      <c r="H4030">
        <v>1.3043596427596</v>
      </c>
      <c r="I4030">
        <v>-11.492899711082799</v>
      </c>
      <c r="J4030">
        <v>-0.25309000927706898</v>
      </c>
      <c r="K4030">
        <v>4.8236690564112399</v>
      </c>
      <c r="L4030">
        <v>4.74449728069518</v>
      </c>
      <c r="M4030">
        <v>46.693253208065002</v>
      </c>
      <c r="N4030">
        <v>1.5539448680413299</v>
      </c>
      <c r="O4030">
        <v>43.907563025210003</v>
      </c>
      <c r="P4030">
        <v>55.5555555555555</v>
      </c>
      <c r="Q4030">
        <v>-6.3100082877889999E-2</v>
      </c>
    </row>
    <row r="4031" spans="1:17" hidden="1" x14ac:dyDescent="0.3">
      <c r="A4031" t="s">
        <v>8223</v>
      </c>
      <c r="B4031" t="s">
        <v>8224</v>
      </c>
      <c r="C4031" t="str">
        <f>IFERROR(VLOOKUP(Table1[[#This Row],[Ticker]],[1]!Table1[[Symbol]:[Industry]],2,FALSE),"-")</f>
        <v>-</v>
      </c>
      <c r="D4031" t="s">
        <v>197</v>
      </c>
      <c r="E4031">
        <v>17.63775</v>
      </c>
      <c r="F4031">
        <v>4.05</v>
      </c>
      <c r="G4031">
        <v>15.5478446327973</v>
      </c>
      <c r="I4031">
        <v>-3.6691390646534501</v>
      </c>
      <c r="K4031">
        <v>4.4249445457001002</v>
      </c>
      <c r="L4031">
        <v>4.0278917604158799</v>
      </c>
      <c r="M4031">
        <v>29.723467083117001</v>
      </c>
      <c r="N4031">
        <v>2.2048010992415699</v>
      </c>
      <c r="O4031">
        <v>33.3333333333333</v>
      </c>
      <c r="P4031">
        <v>65.306122448979494</v>
      </c>
      <c r="Q4031">
        <v>-2.0192540060606001E-2</v>
      </c>
    </row>
    <row r="4032" spans="1:17" hidden="1" x14ac:dyDescent="0.3">
      <c r="A4032" t="s">
        <v>8225</v>
      </c>
      <c r="B4032" t="s">
        <v>8226</v>
      </c>
      <c r="C4032" t="str">
        <f>IFERROR(VLOOKUP(Table1[[#This Row],[Ticker]],[1]!Table1[[Symbol]:[Industry]],2,FALSE),"-")</f>
        <v>-</v>
      </c>
      <c r="D4032" t="s">
        <v>998</v>
      </c>
      <c r="E4032">
        <v>17.495996000000002</v>
      </c>
      <c r="F4032">
        <v>47.95</v>
      </c>
      <c r="G4032">
        <v>-12.390751858430701</v>
      </c>
      <c r="H4032">
        <v>6.6607203276143396</v>
      </c>
      <c r="I4032">
        <v>4.4648322272125798</v>
      </c>
      <c r="J4032">
        <v>22.226753215806902</v>
      </c>
      <c r="K4032">
        <v>44.786691812202399</v>
      </c>
      <c r="L4032">
        <v>43.679617288204398</v>
      </c>
      <c r="M4032">
        <v>68.847020396683703</v>
      </c>
      <c r="N4032">
        <v>0.77510524041725803</v>
      </c>
      <c r="O4032">
        <v>25.109489051094801</v>
      </c>
      <c r="P4032">
        <v>45.171056615198303</v>
      </c>
      <c r="Q4032">
        <v>5.3709178292839999E-2</v>
      </c>
    </row>
    <row r="4033" spans="1:17" hidden="1" x14ac:dyDescent="0.3">
      <c r="A4033" t="s">
        <v>8227</v>
      </c>
      <c r="B4033" t="s">
        <v>8228</v>
      </c>
      <c r="C4033" t="str">
        <f>IFERROR(VLOOKUP(Table1[[#This Row],[Ticker]],[1]!Table1[[Symbol]:[Industry]],2,FALSE),"-")</f>
        <v>-</v>
      </c>
      <c r="D4033" t="s">
        <v>1462</v>
      </c>
      <c r="E4033">
        <v>17.399999999999999</v>
      </c>
      <c r="F4033">
        <v>1.74</v>
      </c>
      <c r="G4033">
        <v>-20.459857549487602</v>
      </c>
      <c r="H4033">
        <v>-4.9040660778612297</v>
      </c>
      <c r="I4033">
        <v>-17.199958090828499</v>
      </c>
      <c r="J4033">
        <v>0.75599298188879305</v>
      </c>
      <c r="K4033">
        <v>1.76095837843669</v>
      </c>
      <c r="L4033">
        <v>1.7503723418723101</v>
      </c>
      <c r="M4033">
        <v>50.734831359503197</v>
      </c>
      <c r="N4033">
        <v>1.24706075922615</v>
      </c>
      <c r="O4033">
        <v>50.574712643678097</v>
      </c>
      <c r="P4033">
        <v>28.8888888888888</v>
      </c>
      <c r="Q4033">
        <v>0.15137834206356901</v>
      </c>
    </row>
    <row r="4034" spans="1:17" hidden="1" x14ac:dyDescent="0.3">
      <c r="A4034" t="s">
        <v>8229</v>
      </c>
      <c r="B4034" t="s">
        <v>8230</v>
      </c>
      <c r="C4034" t="str">
        <f>IFERROR(VLOOKUP(Table1[[#This Row],[Ticker]],[1]!Table1[[Symbol]:[Industry]],2,FALSE),"-")</f>
        <v>-</v>
      </c>
      <c r="E4034">
        <v>17.37</v>
      </c>
      <c r="F4034">
        <v>17.37</v>
      </c>
      <c r="G4034">
        <v>-64.521704239383098</v>
      </c>
      <c r="H4034">
        <v>-18.5426202947287</v>
      </c>
      <c r="I4034">
        <v>-36.238712764561498</v>
      </c>
      <c r="J4034">
        <v>-12.5679836262983</v>
      </c>
      <c r="K4034">
        <v>19.888287038655498</v>
      </c>
      <c r="L4034">
        <v>21.634362953919702</v>
      </c>
      <c r="M4034">
        <v>23.399568531970001</v>
      </c>
      <c r="N4034">
        <v>4.78151928711892</v>
      </c>
      <c r="O4034">
        <v>69.833045480713807</v>
      </c>
      <c r="P4034">
        <v>1.1059371362049</v>
      </c>
      <c r="Q4034">
        <v>6.3125345979451006E-2</v>
      </c>
    </row>
    <row r="4035" spans="1:17" hidden="1" x14ac:dyDescent="0.3">
      <c r="A4035" t="s">
        <v>8231</v>
      </c>
      <c r="B4035" t="s">
        <v>8232</v>
      </c>
      <c r="C4035" t="str">
        <f>IFERROR(VLOOKUP(Table1[[#This Row],[Ticker]],[1]!Table1[[Symbol]:[Industry]],2,FALSE),"-")</f>
        <v>-</v>
      </c>
      <c r="D4035" t="s">
        <v>705</v>
      </c>
      <c r="E4035">
        <v>17.228399594999999</v>
      </c>
      <c r="F4035">
        <v>89.32</v>
      </c>
      <c r="G4035">
        <v>-0.71915422529463702</v>
      </c>
      <c r="H4035">
        <v>-10.4188891572364</v>
      </c>
      <c r="I4035">
        <v>7.0467264362622997</v>
      </c>
      <c r="J4035">
        <v>-5.8299554572842496</v>
      </c>
      <c r="K4035">
        <v>87.833492748683298</v>
      </c>
      <c r="L4035">
        <v>79.693188142059896</v>
      </c>
      <c r="M4035">
        <v>59.689646094536798</v>
      </c>
      <c r="N4035">
        <v>0.84018015250384503</v>
      </c>
      <c r="O4035">
        <v>8.4639498432601901</v>
      </c>
      <c r="P4035">
        <v>30.014556040756801</v>
      </c>
    </row>
    <row r="4036" spans="1:17" hidden="1" x14ac:dyDescent="0.3">
      <c r="A4036" t="s">
        <v>8233</v>
      </c>
      <c r="B4036" t="s">
        <v>8234</v>
      </c>
      <c r="C4036" t="str">
        <f>IFERROR(VLOOKUP(Table1[[#This Row],[Ticker]],[1]!Table1[[Symbol]:[Industry]],2,FALSE),"-")</f>
        <v>-</v>
      </c>
      <c r="D4036" t="s">
        <v>705</v>
      </c>
      <c r="E4036">
        <v>17.1837348</v>
      </c>
      <c r="F4036">
        <v>127.65</v>
      </c>
      <c r="G4036">
        <v>16.195880513149099</v>
      </c>
      <c r="H4036">
        <v>-1.6445284583856901</v>
      </c>
      <c r="I4036">
        <v>7.5971868313272797</v>
      </c>
      <c r="J4036">
        <v>-1.9300772028249</v>
      </c>
      <c r="K4036">
        <v>123.56901182900801</v>
      </c>
      <c r="L4036">
        <v>113.452094606522</v>
      </c>
      <c r="M4036">
        <v>42.376869448986099</v>
      </c>
      <c r="N4036">
        <v>0.88256779248643402</v>
      </c>
      <c r="O4036">
        <v>8.3509596553074701</v>
      </c>
      <c r="P4036">
        <v>47.146974063400499</v>
      </c>
    </row>
    <row r="4037" spans="1:17" hidden="1" x14ac:dyDescent="0.3">
      <c r="A4037" t="s">
        <v>8235</v>
      </c>
      <c r="B4037" t="s">
        <v>8236</v>
      </c>
      <c r="C4037" t="str">
        <f>IFERROR(VLOOKUP(Table1[[#This Row],[Ticker]],[1]!Table1[[Symbol]:[Industry]],2,FALSE),"-")</f>
        <v>-</v>
      </c>
      <c r="E4037">
        <v>17.125499999999999</v>
      </c>
      <c r="F4037">
        <v>14.7</v>
      </c>
      <c r="G4037">
        <v>34.981043013364101</v>
      </c>
      <c r="H4037">
        <v>-10.5213500284785</v>
      </c>
      <c r="I4037">
        <v>-16.318373973010601</v>
      </c>
      <c r="J4037">
        <v>1.84562181587852</v>
      </c>
      <c r="K4037">
        <v>15.334555820364301</v>
      </c>
      <c r="L4037">
        <v>14.6674907627028</v>
      </c>
      <c r="M4037">
        <v>42.204981672358699</v>
      </c>
      <c r="N4037">
        <v>1.08530315482616</v>
      </c>
      <c r="O4037">
        <v>40.544217687074799</v>
      </c>
      <c r="P4037">
        <v>95.739014647137097</v>
      </c>
      <c r="Q4037">
        <v>9.7906564828773995E-2</v>
      </c>
    </row>
    <row r="4038" spans="1:17" hidden="1" x14ac:dyDescent="0.3">
      <c r="A4038" t="s">
        <v>8237</v>
      </c>
      <c r="B4038" t="s">
        <v>8238</v>
      </c>
      <c r="C4038" t="str">
        <f>IFERROR(VLOOKUP(Table1[[#This Row],[Ticker]],[1]!Table1[[Symbol]:[Industry]],2,FALSE),"-")</f>
        <v>-</v>
      </c>
      <c r="D4038" t="s">
        <v>391</v>
      </c>
      <c r="E4038">
        <v>17.095680000000002</v>
      </c>
      <c r="F4038">
        <v>12.72</v>
      </c>
      <c r="G4038">
        <v>-21.606923475592399</v>
      </c>
      <c r="H4038">
        <v>-4.9040660778612297</v>
      </c>
      <c r="I4038">
        <v>-5.2975913835695403</v>
      </c>
      <c r="J4038">
        <v>-2.1679836262983398</v>
      </c>
      <c r="K4038">
        <v>12.713974151567401</v>
      </c>
      <c r="L4038">
        <v>12.5729117057209</v>
      </c>
      <c r="M4038">
        <v>100</v>
      </c>
      <c r="O4038">
        <v>0</v>
      </c>
      <c r="P4038">
        <v>4.9504950495049496</v>
      </c>
    </row>
    <row r="4039" spans="1:17" hidden="1" x14ac:dyDescent="0.3">
      <c r="A4039" t="s">
        <v>8239</v>
      </c>
      <c r="B4039" t="s">
        <v>8240</v>
      </c>
      <c r="C4039" t="str">
        <f>IFERROR(VLOOKUP(Table1[[#This Row],[Ticker]],[1]!Table1[[Symbol]:[Industry]],2,FALSE),"-")</f>
        <v>-</v>
      </c>
      <c r="D4039" t="s">
        <v>62</v>
      </c>
      <c r="E4039">
        <v>17.087065500000001</v>
      </c>
      <c r="F4039">
        <v>42.5</v>
      </c>
      <c r="G4039">
        <v>-64.286356254035098</v>
      </c>
      <c r="H4039">
        <v>-12.5127617300351</v>
      </c>
      <c r="I4039">
        <v>-30.0594071877914</v>
      </c>
      <c r="J4039">
        <v>-4.9139790496393099</v>
      </c>
      <c r="K4039">
        <v>43.642790862799203</v>
      </c>
      <c r="M4039">
        <v>47.592017252156602</v>
      </c>
      <c r="N4039">
        <v>0.934782608695652</v>
      </c>
      <c r="O4039">
        <v>95.058823529411697</v>
      </c>
      <c r="P4039">
        <v>28.3987915407854</v>
      </c>
    </row>
    <row r="4040" spans="1:17" hidden="1" x14ac:dyDescent="0.3">
      <c r="A4040" t="s">
        <v>8241</v>
      </c>
      <c r="B4040" t="s">
        <v>8242</v>
      </c>
      <c r="C4040" t="str">
        <f>IFERROR(VLOOKUP(Table1[[#This Row],[Ticker]],[1]!Table1[[Symbol]:[Industry]],2,FALSE),"-")</f>
        <v>-</v>
      </c>
      <c r="D4040" t="s">
        <v>21</v>
      </c>
      <c r="E4040">
        <v>17.046610000000001</v>
      </c>
      <c r="F4040">
        <v>93.1</v>
      </c>
      <c r="G4040">
        <v>79.872736685545604</v>
      </c>
      <c r="H4040">
        <v>-28.632879637183201</v>
      </c>
      <c r="I4040">
        <v>44.918580233592103</v>
      </c>
      <c r="J4040">
        <v>-11.653207649177199</v>
      </c>
      <c r="K4040">
        <v>92.838734735592197</v>
      </c>
      <c r="L4040">
        <v>69.466309501376401</v>
      </c>
      <c r="M4040">
        <v>10.927965061738499</v>
      </c>
      <c r="N4040">
        <v>0.268968313373253</v>
      </c>
      <c r="O4040">
        <v>33.716433941997799</v>
      </c>
      <c r="P4040">
        <v>117.777777777777</v>
      </c>
      <c r="Q4040">
        <v>7.5140590651743999E-2</v>
      </c>
    </row>
    <row r="4041" spans="1:17" hidden="1" x14ac:dyDescent="0.3">
      <c r="A4041" t="s">
        <v>8243</v>
      </c>
      <c r="B4041" t="s">
        <v>8244</v>
      </c>
      <c r="C4041" t="str">
        <f>IFERROR(VLOOKUP(Table1[[#This Row],[Ticker]],[1]!Table1[[Symbol]:[Industry]],2,FALSE),"-")</f>
        <v>-</v>
      </c>
      <c r="D4041" t="s">
        <v>705</v>
      </c>
      <c r="E4041">
        <v>17.035611191999902</v>
      </c>
      <c r="F4041">
        <v>25.61</v>
      </c>
      <c r="G4041">
        <v>44.758388552299003</v>
      </c>
      <c r="H4041">
        <v>0.57820927250973497</v>
      </c>
      <c r="I4041">
        <v>26.3458652443482</v>
      </c>
      <c r="J4041">
        <v>-2.8279215144970999</v>
      </c>
      <c r="K4041">
        <v>24.185707079118998</v>
      </c>
      <c r="L4041">
        <v>20.617692926291099</v>
      </c>
      <c r="M4041">
        <v>32.576819102165203</v>
      </c>
      <c r="N4041">
        <v>1.9594410883334701</v>
      </c>
      <c r="O4041">
        <v>5.0370948848106103</v>
      </c>
      <c r="P4041">
        <v>71.971528337362301</v>
      </c>
    </row>
    <row r="4042" spans="1:17" hidden="1" x14ac:dyDescent="0.3">
      <c r="A4042" t="s">
        <v>8245</v>
      </c>
      <c r="B4042" t="s">
        <v>8246</v>
      </c>
      <c r="C4042" t="str">
        <f>IFERROR(VLOOKUP(Table1[[#This Row],[Ticker]],[1]!Table1[[Symbol]:[Industry]],2,FALSE),"-")</f>
        <v>-</v>
      </c>
      <c r="D4042" t="s">
        <v>286</v>
      </c>
      <c r="E4042">
        <v>17.034167213</v>
      </c>
      <c r="F4042">
        <v>42.91</v>
      </c>
      <c r="G4042">
        <v>-30.454395008859901</v>
      </c>
      <c r="H4042">
        <v>-11.8343381867047</v>
      </c>
      <c r="I4042">
        <v>-22.479626625342799</v>
      </c>
      <c r="J4042">
        <v>-8.1387740043052101</v>
      </c>
      <c r="K4042">
        <v>43.9612786246228</v>
      </c>
      <c r="L4042">
        <v>43.9409448042639</v>
      </c>
      <c r="M4042">
        <v>47.676311737946101</v>
      </c>
      <c r="N4042">
        <v>0.79353845495948105</v>
      </c>
      <c r="O4042">
        <v>67.816359822885104</v>
      </c>
      <c r="P4042">
        <v>44.624199528142803</v>
      </c>
      <c r="Q4042">
        <v>3.3847051574330003E-2</v>
      </c>
    </row>
    <row r="4043" spans="1:17" hidden="1" x14ac:dyDescent="0.3">
      <c r="A4043" t="s">
        <v>8247</v>
      </c>
      <c r="B4043" t="s">
        <v>8248</v>
      </c>
      <c r="C4043" t="str">
        <f>IFERROR(VLOOKUP(Table1[[#This Row],[Ticker]],[1]!Table1[[Symbol]:[Industry]],2,FALSE),"-")</f>
        <v>-</v>
      </c>
      <c r="E4043">
        <v>16.978000000000002</v>
      </c>
      <c r="F4043">
        <v>13.06</v>
      </c>
      <c r="G4043">
        <v>-10.1581315375751</v>
      </c>
      <c r="H4043">
        <v>-4.9040660778612297</v>
      </c>
      <c r="I4043">
        <v>23.975962898888401</v>
      </c>
      <c r="J4043">
        <v>-2.1679836262983398</v>
      </c>
      <c r="K4043">
        <v>12.5798062632274</v>
      </c>
      <c r="L4043">
        <v>11.1938948589791</v>
      </c>
      <c r="M4043">
        <v>99.999974854868995</v>
      </c>
      <c r="O4043">
        <v>0</v>
      </c>
      <c r="P4043">
        <v>34.224049331962902</v>
      </c>
    </row>
    <row r="4044" spans="1:17" hidden="1" x14ac:dyDescent="0.3">
      <c r="A4044" t="s">
        <v>8249</v>
      </c>
      <c r="B4044" t="s">
        <v>8250</v>
      </c>
      <c r="C4044" t="str">
        <f>IFERROR(VLOOKUP(Table1[[#This Row],[Ticker]],[1]!Table1[[Symbol]:[Industry]],2,FALSE),"-")</f>
        <v>-</v>
      </c>
      <c r="D4044" t="s">
        <v>1558</v>
      </c>
      <c r="E4044">
        <v>16.901599999999998</v>
      </c>
      <c r="F4044">
        <v>37</v>
      </c>
      <c r="G4044">
        <v>-43.875854279287303</v>
      </c>
      <c r="H4044">
        <v>-4.6391654156095701</v>
      </c>
      <c r="I4044">
        <v>-25.482908884391801</v>
      </c>
      <c r="J4044">
        <v>0.12931367099895699</v>
      </c>
      <c r="K4044">
        <v>36.518949134290501</v>
      </c>
      <c r="L4044">
        <v>37.2683843773886</v>
      </c>
      <c r="M4044">
        <v>52.561245314578201</v>
      </c>
      <c r="N4044">
        <v>0.71428571428571397</v>
      </c>
      <c r="O4044">
        <v>36.486486486486399</v>
      </c>
      <c r="P4044">
        <v>23.128119800332701</v>
      </c>
    </row>
    <row r="4045" spans="1:17" hidden="1" x14ac:dyDescent="0.3">
      <c r="A4045" t="s">
        <v>8251</v>
      </c>
      <c r="B4045" t="s">
        <v>8252</v>
      </c>
      <c r="C4045" t="str">
        <f>IFERROR(VLOOKUP(Table1[[#This Row],[Ticker]],[1]!Table1[[Symbol]:[Industry]],2,FALSE),"-")</f>
        <v>-</v>
      </c>
      <c r="D4045" t="s">
        <v>101</v>
      </c>
      <c r="E4045">
        <v>16.893968300000001</v>
      </c>
      <c r="F4045">
        <v>31.87</v>
      </c>
      <c r="G4045">
        <v>18.372094890091301</v>
      </c>
      <c r="H4045">
        <v>-10.658154509115001</v>
      </c>
      <c r="I4045">
        <v>0.450072649940434</v>
      </c>
      <c r="J4045">
        <v>-2.0714895767647201</v>
      </c>
      <c r="K4045">
        <v>32.601945351232999</v>
      </c>
      <c r="L4045">
        <v>30.657407365569</v>
      </c>
      <c r="M4045">
        <v>57.181827712598597</v>
      </c>
      <c r="N4045">
        <v>0.62045959970348397</v>
      </c>
      <c r="O4045">
        <v>39.786633197364203</v>
      </c>
      <c r="P4045">
        <v>68.981972428419894</v>
      </c>
      <c r="Q4045">
        <v>0.10835551721395199</v>
      </c>
    </row>
    <row r="4046" spans="1:17" hidden="1" x14ac:dyDescent="0.3">
      <c r="A4046" t="s">
        <v>8253</v>
      </c>
      <c r="B4046" t="s">
        <v>8254</v>
      </c>
      <c r="C4046" t="str">
        <f>IFERROR(VLOOKUP(Table1[[#This Row],[Ticker]],[1]!Table1[[Symbol]:[Industry]],2,FALSE),"-")</f>
        <v>-</v>
      </c>
      <c r="D4046" t="s">
        <v>302</v>
      </c>
      <c r="E4046">
        <v>16.856255000000001</v>
      </c>
      <c r="F4046">
        <v>74.95</v>
      </c>
      <c r="G4046">
        <v>-12.996812464491301</v>
      </c>
      <c r="H4046">
        <v>-8.84964430915376</v>
      </c>
      <c r="I4046">
        <v>-0.495560440981966</v>
      </c>
      <c r="J4046">
        <v>-6.5687960839828303</v>
      </c>
      <c r="K4046">
        <v>74.223615603801704</v>
      </c>
      <c r="L4046">
        <v>73.431400384289404</v>
      </c>
      <c r="M4046">
        <v>51.755320773027897</v>
      </c>
      <c r="N4046">
        <v>0.69957475083056397</v>
      </c>
      <c r="O4046">
        <v>16.237491661107398</v>
      </c>
      <c r="P4046">
        <v>33.362989323843401</v>
      </c>
      <c r="Q4046">
        <v>0.106941385418829</v>
      </c>
    </row>
    <row r="4047" spans="1:17" hidden="1" x14ac:dyDescent="0.3">
      <c r="A4047" t="s">
        <v>8255</v>
      </c>
      <c r="B4047" t="s">
        <v>8256</v>
      </c>
      <c r="C4047" t="str">
        <f>IFERROR(VLOOKUP(Table1[[#This Row],[Ticker]],[1]!Table1[[Symbol]:[Industry]],2,FALSE),"-")</f>
        <v>-</v>
      </c>
      <c r="D4047" t="s">
        <v>391</v>
      </c>
      <c r="E4047">
        <v>16.846753</v>
      </c>
      <c r="F4047">
        <v>54.8</v>
      </c>
      <c r="G4047">
        <v>-26.557418525097301</v>
      </c>
      <c r="H4047">
        <v>-4.9040660778612297</v>
      </c>
      <c r="I4047">
        <v>-10.2480864330745</v>
      </c>
      <c r="J4047">
        <v>-2.1679836262983398</v>
      </c>
      <c r="M4047">
        <v>50</v>
      </c>
      <c r="N4047">
        <v>1</v>
      </c>
      <c r="O4047">
        <v>0</v>
      </c>
    </row>
    <row r="4048" spans="1:17" hidden="1" x14ac:dyDescent="0.3">
      <c r="A4048" t="s">
        <v>8257</v>
      </c>
      <c r="B4048" t="s">
        <v>8258</v>
      </c>
      <c r="C4048" t="str">
        <f>IFERROR(VLOOKUP(Table1[[#This Row],[Ticker]],[1]!Table1[[Symbol]:[Industry]],2,FALSE),"-")</f>
        <v>-</v>
      </c>
      <c r="E4048">
        <v>16.797941000000002</v>
      </c>
      <c r="F4048">
        <v>24.1</v>
      </c>
      <c r="G4048">
        <v>34.216430707724498</v>
      </c>
      <c r="H4048">
        <v>-11.1167303550416</v>
      </c>
      <c r="I4048">
        <v>31.516619449278402</v>
      </c>
      <c r="J4048">
        <v>0.22332072152774601</v>
      </c>
      <c r="K4048">
        <v>22.203595604556401</v>
      </c>
      <c r="L4048">
        <v>19.315254576754501</v>
      </c>
      <c r="M4048">
        <v>65.978638802923598</v>
      </c>
      <c r="N4048">
        <v>1.0381898475621201</v>
      </c>
      <c r="O4048">
        <v>21.535269709543499</v>
      </c>
      <c r="P4048">
        <v>106.689536878216</v>
      </c>
      <c r="Q4048">
        <v>8.8475047426818998E-2</v>
      </c>
    </row>
    <row r="4049" spans="1:17" hidden="1" x14ac:dyDescent="0.3">
      <c r="A4049" t="s">
        <v>8259</v>
      </c>
      <c r="B4049" t="s">
        <v>8260</v>
      </c>
      <c r="C4049" t="str">
        <f>IFERROR(VLOOKUP(Table1[[#This Row],[Ticker]],[1]!Table1[[Symbol]:[Industry]],2,FALSE),"-")</f>
        <v>-</v>
      </c>
      <c r="D4049" t="s">
        <v>391</v>
      </c>
      <c r="E4049">
        <v>16.754999999999999</v>
      </c>
      <c r="F4049">
        <v>33.51</v>
      </c>
      <c r="G4049">
        <v>25.760763293084398</v>
      </c>
      <c r="H4049">
        <v>3.19270811568714</v>
      </c>
      <c r="I4049">
        <v>56.302609391975103</v>
      </c>
      <c r="J4049">
        <v>5.3047553089165298</v>
      </c>
      <c r="K4049">
        <v>31.411447435793502</v>
      </c>
      <c r="L4049">
        <v>27.416926036842298</v>
      </c>
      <c r="M4049">
        <v>69.8576756837831</v>
      </c>
      <c r="N4049">
        <v>2.4073075250108702</v>
      </c>
      <c r="O4049">
        <v>13.1602506714413</v>
      </c>
      <c r="P4049">
        <v>85.650969529085799</v>
      </c>
      <c r="Q4049">
        <v>0.124980607685877</v>
      </c>
    </row>
    <row r="4050" spans="1:17" hidden="1" x14ac:dyDescent="0.3">
      <c r="A4050" t="s">
        <v>8261</v>
      </c>
      <c r="B4050" t="s">
        <v>8262</v>
      </c>
      <c r="C4050" t="str">
        <f>IFERROR(VLOOKUP(Table1[[#This Row],[Ticker]],[1]!Table1[[Symbol]:[Industry]],2,FALSE),"-")</f>
        <v>-</v>
      </c>
      <c r="D4050" t="s">
        <v>46</v>
      </c>
      <c r="E4050">
        <v>16.748579500000002</v>
      </c>
      <c r="F4050">
        <v>597.95000000000005</v>
      </c>
      <c r="G4050">
        <v>20.8479802176611</v>
      </c>
      <c r="H4050">
        <v>16.2661466880962</v>
      </c>
      <c r="I4050">
        <v>55.849135789147702</v>
      </c>
      <c r="J4050">
        <v>13.3726939959374</v>
      </c>
      <c r="K4050">
        <v>490.50190801152598</v>
      </c>
      <c r="L4050">
        <v>435.54054772668201</v>
      </c>
      <c r="M4050">
        <v>79.260719039810397</v>
      </c>
      <c r="N4050">
        <v>1.73529411764705</v>
      </c>
      <c r="O4050">
        <v>5.1843799648800104</v>
      </c>
      <c r="P4050">
        <v>102.901255514082</v>
      </c>
    </row>
    <row r="4051" spans="1:17" hidden="1" x14ac:dyDescent="0.3">
      <c r="A4051" t="s">
        <v>8263</v>
      </c>
      <c r="B4051" t="s">
        <v>8264</v>
      </c>
      <c r="C4051" t="str">
        <f>IFERROR(VLOOKUP(Table1[[#This Row],[Ticker]],[1]!Table1[[Symbol]:[Industry]],2,FALSE),"-")</f>
        <v>-</v>
      </c>
      <c r="D4051" t="s">
        <v>535</v>
      </c>
      <c r="E4051">
        <v>16.747116399999999</v>
      </c>
      <c r="F4051">
        <v>55.82</v>
      </c>
      <c r="G4051">
        <v>72.7997243320454</v>
      </c>
      <c r="H4051">
        <v>-7.3698195025187596</v>
      </c>
      <c r="I4051">
        <v>-0.25793864982327502</v>
      </c>
      <c r="J4051">
        <v>5.6699565478781002</v>
      </c>
      <c r="K4051">
        <v>55.963623086769303</v>
      </c>
      <c r="L4051">
        <v>51.118937684823599</v>
      </c>
      <c r="M4051">
        <v>56.903354930701198</v>
      </c>
      <c r="N4051">
        <v>0.56511475409835998</v>
      </c>
      <c r="O4051">
        <v>12.86277319957</v>
      </c>
      <c r="P4051">
        <v>105.97785977859699</v>
      </c>
    </row>
    <row r="4052" spans="1:17" hidden="1" x14ac:dyDescent="0.3">
      <c r="A4052" t="s">
        <v>8265</v>
      </c>
      <c r="B4052" t="s">
        <v>8266</v>
      </c>
      <c r="C4052" t="str">
        <f>IFERROR(VLOOKUP(Table1[[#This Row],[Ticker]],[1]!Table1[[Symbol]:[Industry]],2,FALSE),"-")</f>
        <v>-</v>
      </c>
      <c r="D4052" t="s">
        <v>67</v>
      </c>
      <c r="E4052">
        <v>16.716000000000001</v>
      </c>
      <c r="F4052">
        <v>11.94</v>
      </c>
      <c r="G4052">
        <v>43.997346766509999</v>
      </c>
      <c r="H4052">
        <v>-10.221526395321501</v>
      </c>
      <c r="I4052">
        <v>27.786595647850302</v>
      </c>
      <c r="J4052">
        <v>-2.7513169596316698</v>
      </c>
      <c r="K4052">
        <v>11.633311975633999</v>
      </c>
      <c r="L4052">
        <v>9.5819826956465395</v>
      </c>
      <c r="M4052">
        <v>46.671954071643398</v>
      </c>
      <c r="N4052">
        <v>0.46090783263614199</v>
      </c>
      <c r="O4052">
        <v>54.020100502512499</v>
      </c>
      <c r="P4052">
        <v>90.734824281150097</v>
      </c>
      <c r="Q4052">
        <v>4.2583746834539997E-3</v>
      </c>
    </row>
    <row r="4053" spans="1:17" hidden="1" x14ac:dyDescent="0.3">
      <c r="A4053" t="s">
        <v>8267</v>
      </c>
      <c r="B4053" t="s">
        <v>8268</v>
      </c>
      <c r="C4053" t="str">
        <f>IFERROR(VLOOKUP(Table1[[#This Row],[Ticker]],[1]!Table1[[Symbol]:[Industry]],2,FALSE),"-")</f>
        <v>-</v>
      </c>
      <c r="E4053">
        <v>16.702336584000001</v>
      </c>
      <c r="F4053">
        <v>13.98</v>
      </c>
      <c r="G4053">
        <v>-28.4521553672026</v>
      </c>
      <c r="H4053">
        <v>-11.383691996364901</v>
      </c>
      <c r="I4053">
        <v>-25.929630462024999</v>
      </c>
      <c r="J4053">
        <v>-6.9298883882030999</v>
      </c>
      <c r="K4053">
        <v>15.541640554265999</v>
      </c>
      <c r="L4053">
        <v>16.437234751967502</v>
      </c>
      <c r="M4053">
        <v>32.203429218602601</v>
      </c>
      <c r="N4053">
        <v>0.945803362615111</v>
      </c>
      <c r="O4053">
        <v>57.3676680972818</v>
      </c>
      <c r="P4053">
        <v>4.9549549549549399</v>
      </c>
      <c r="Q4053">
        <v>8.3104428120891999E-2</v>
      </c>
    </row>
    <row r="4054" spans="1:17" hidden="1" x14ac:dyDescent="0.3">
      <c r="A4054" t="s">
        <v>8269</v>
      </c>
      <c r="B4054" t="s">
        <v>8270</v>
      </c>
      <c r="C4054" t="str">
        <f>IFERROR(VLOOKUP(Table1[[#This Row],[Ticker]],[1]!Table1[[Symbol]:[Industry]],2,FALSE),"-")</f>
        <v>-</v>
      </c>
      <c r="E4054">
        <v>16.638791228999999</v>
      </c>
      <c r="F4054">
        <v>31.23</v>
      </c>
      <c r="G4054">
        <v>123.282581474902</v>
      </c>
      <c r="H4054">
        <v>52.638102596837498</v>
      </c>
      <c r="I4054">
        <v>23.213452028463902</v>
      </c>
      <c r="J4054">
        <v>-2.0147973517885398</v>
      </c>
      <c r="K4054">
        <v>26.001460725804499</v>
      </c>
      <c r="L4054">
        <v>21.688685272331401</v>
      </c>
      <c r="M4054">
        <v>50.721048367501297</v>
      </c>
      <c r="N4054">
        <v>2.7662034684236301</v>
      </c>
      <c r="O4054">
        <v>25.520333013128401</v>
      </c>
      <c r="P4054">
        <v>163.54430379746799</v>
      </c>
      <c r="Q4054">
        <v>6.7179582549816E-2</v>
      </c>
    </row>
    <row r="4055" spans="1:17" hidden="1" x14ac:dyDescent="0.3">
      <c r="A4055" t="s">
        <v>8271</v>
      </c>
      <c r="B4055" t="s">
        <v>8272</v>
      </c>
      <c r="C4055" t="str">
        <f>IFERROR(VLOOKUP(Table1[[#This Row],[Ticker]],[1]!Table1[[Symbol]:[Industry]],2,FALSE),"-")</f>
        <v>-</v>
      </c>
      <c r="D4055" t="s">
        <v>230</v>
      </c>
      <c r="E4055">
        <v>16.629960000000001</v>
      </c>
      <c r="F4055">
        <v>49.85</v>
      </c>
      <c r="G4055">
        <v>-10.600219176411599</v>
      </c>
      <c r="H4055">
        <v>-15.0707327445279</v>
      </c>
      <c r="I4055">
        <v>-14.179479765123</v>
      </c>
      <c r="J4055">
        <v>-5.34163632090912</v>
      </c>
      <c r="K4055">
        <v>50.652952578015302</v>
      </c>
      <c r="L4055">
        <v>50.338734310190503</v>
      </c>
      <c r="M4055">
        <v>52.780058690788003</v>
      </c>
      <c r="N4055">
        <v>1.0553632292989299</v>
      </c>
      <c r="O4055">
        <v>35.707121364092202</v>
      </c>
      <c r="P4055">
        <v>28.9780077619663</v>
      </c>
      <c r="Q4055">
        <v>2.485339338528E-2</v>
      </c>
    </row>
    <row r="4056" spans="1:17" hidden="1" x14ac:dyDescent="0.3">
      <c r="A4056" t="s">
        <v>8273</v>
      </c>
      <c r="B4056" t="s">
        <v>8274</v>
      </c>
      <c r="C4056" t="str">
        <f>IFERROR(VLOOKUP(Table1[[#This Row],[Ticker]],[1]!Table1[[Symbol]:[Industry]],2,FALSE),"-")</f>
        <v>-</v>
      </c>
      <c r="D4056" t="s">
        <v>375</v>
      </c>
      <c r="E4056">
        <v>16.538340000000002</v>
      </c>
      <c r="F4056">
        <v>13.98</v>
      </c>
      <c r="G4056">
        <v>62.361500393821501</v>
      </c>
      <c r="H4056">
        <v>-4.9040660778612297</v>
      </c>
      <c r="I4056">
        <v>5.0033562709650603</v>
      </c>
      <c r="J4056">
        <v>6.7751058045959596</v>
      </c>
      <c r="K4056">
        <v>13.335247333547599</v>
      </c>
      <c r="L4056">
        <v>12.396665761001501</v>
      </c>
      <c r="M4056">
        <v>71.7277187403878</v>
      </c>
      <c r="N4056">
        <v>1.3445175582003599</v>
      </c>
      <c r="O4056">
        <v>36.909871244635099</v>
      </c>
      <c r="P4056">
        <v>134.56375838926101</v>
      </c>
      <c r="Q4056">
        <v>0.11419663328952701</v>
      </c>
    </row>
    <row r="4057" spans="1:17" hidden="1" x14ac:dyDescent="0.3">
      <c r="A4057" t="s">
        <v>8275</v>
      </c>
      <c r="B4057" t="s">
        <v>8276</v>
      </c>
      <c r="C4057" t="str">
        <f>IFERROR(VLOOKUP(Table1[[#This Row],[Ticker]],[1]!Table1[[Symbol]:[Industry]],2,FALSE),"-")</f>
        <v>-</v>
      </c>
      <c r="E4057">
        <v>16.537500000000001</v>
      </c>
      <c r="F4057">
        <v>42</v>
      </c>
      <c r="G4057">
        <v>-27.826812037086</v>
      </c>
      <c r="H4057">
        <v>22.0800609062657</v>
      </c>
      <c r="I4057">
        <v>37.535164798452499</v>
      </c>
      <c r="J4057">
        <v>-1.1578826161973299</v>
      </c>
      <c r="K4057">
        <v>34.869816534408301</v>
      </c>
      <c r="M4057">
        <v>74.819227491849801</v>
      </c>
      <c r="N4057">
        <v>0.866075388026607</v>
      </c>
      <c r="O4057">
        <v>4.7380952380952497</v>
      </c>
      <c r="P4057">
        <v>86.252771618625204</v>
      </c>
    </row>
    <row r="4058" spans="1:17" hidden="1" x14ac:dyDescent="0.3">
      <c r="A4058" t="s">
        <v>8277</v>
      </c>
      <c r="B4058" t="s">
        <v>8278</v>
      </c>
      <c r="C4058" t="str">
        <f>IFERROR(VLOOKUP(Table1[[#This Row],[Ticker]],[1]!Table1[[Symbol]:[Industry]],2,FALSE),"-")</f>
        <v>-</v>
      </c>
      <c r="D4058" t="s">
        <v>129</v>
      </c>
      <c r="E4058">
        <v>16.520320000000002</v>
      </c>
      <c r="F4058">
        <v>24.88</v>
      </c>
      <c r="G4058">
        <v>-20.6400068605592</v>
      </c>
      <c r="H4058">
        <v>5.2001477871138402</v>
      </c>
      <c r="I4058">
        <v>-27.863980472809601</v>
      </c>
      <c r="J4058">
        <v>-12.067872391593101</v>
      </c>
      <c r="K4058">
        <v>25.663295987858501</v>
      </c>
      <c r="L4058">
        <v>26.8077741317218</v>
      </c>
      <c r="M4058">
        <v>45.594084853936998</v>
      </c>
      <c r="N4058">
        <v>1.5548576568949</v>
      </c>
      <c r="O4058">
        <v>64.790996784565905</v>
      </c>
      <c r="P4058">
        <v>21.841332027423999</v>
      </c>
      <c r="Q4058">
        <v>7.7328381085571996E-2</v>
      </c>
    </row>
    <row r="4059" spans="1:17" hidden="1" x14ac:dyDescent="0.3">
      <c r="A4059" t="s">
        <v>8279</v>
      </c>
      <c r="B4059" t="s">
        <v>8280</v>
      </c>
      <c r="C4059" t="str">
        <f>IFERROR(VLOOKUP(Table1[[#This Row],[Ticker]],[1]!Table1[[Symbol]:[Industry]],2,FALSE),"-")</f>
        <v>-</v>
      </c>
      <c r="E4059">
        <v>16.517104799999998</v>
      </c>
      <c r="F4059">
        <v>36.24</v>
      </c>
      <c r="G4059">
        <v>72.235779500135706</v>
      </c>
      <c r="H4059">
        <v>-17.748998922794001</v>
      </c>
      <c r="I4059">
        <v>-6.1101553985917301</v>
      </c>
      <c r="J4059">
        <v>-14.4775659358806</v>
      </c>
      <c r="K4059">
        <v>36.772510234182398</v>
      </c>
      <c r="L4059">
        <v>31.661209133983601</v>
      </c>
      <c r="M4059">
        <v>39.202543511868498</v>
      </c>
      <c r="N4059">
        <v>0.73563899680073097</v>
      </c>
      <c r="O4059">
        <v>15.8940397350993</v>
      </c>
      <c r="P4059">
        <v>115.074183976261</v>
      </c>
      <c r="Q4059">
        <v>6.8051079836389999E-2</v>
      </c>
    </row>
    <row r="4060" spans="1:17" hidden="1" x14ac:dyDescent="0.3">
      <c r="A4060" t="s">
        <v>8281</v>
      </c>
      <c r="B4060" t="s">
        <v>8282</v>
      </c>
      <c r="C4060" t="str">
        <f>IFERROR(VLOOKUP(Table1[[#This Row],[Ticker]],[1]!Table1[[Symbol]:[Industry]],2,FALSE),"-")</f>
        <v>-</v>
      </c>
      <c r="D4060" t="s">
        <v>126</v>
      </c>
      <c r="E4060">
        <v>16.501177727999998</v>
      </c>
      <c r="F4060">
        <v>11.52</v>
      </c>
      <c r="G4060">
        <v>-58.632890223210502</v>
      </c>
      <c r="H4060">
        <v>-13.381185357681201</v>
      </c>
      <c r="I4060">
        <v>-51.171163356151403</v>
      </c>
      <c r="J4060">
        <v>-2.5761468916044699</v>
      </c>
      <c r="K4060">
        <v>12.606994203578999</v>
      </c>
      <c r="L4060">
        <v>15.0841905168738</v>
      </c>
      <c r="M4060">
        <v>31.8914111973418</v>
      </c>
      <c r="N4060">
        <v>1.2428482907771301</v>
      </c>
      <c r="O4060">
        <v>162.152777777777</v>
      </c>
      <c r="P4060">
        <v>16.363636363636299</v>
      </c>
      <c r="Q4060">
        <v>1.1829973714008001E-2</v>
      </c>
    </row>
    <row r="4061" spans="1:17" hidden="1" x14ac:dyDescent="0.3">
      <c r="A4061" t="s">
        <v>8283</v>
      </c>
      <c r="B4061" t="s">
        <v>8284</v>
      </c>
      <c r="C4061" t="str">
        <f>IFERROR(VLOOKUP(Table1[[#This Row],[Ticker]],[1]!Table1[[Symbol]:[Industry]],2,FALSE),"-")</f>
        <v>-</v>
      </c>
      <c r="E4061">
        <v>16.467516</v>
      </c>
      <c r="F4061">
        <v>37</v>
      </c>
      <c r="G4061">
        <v>1408.7122910184701</v>
      </c>
      <c r="H4061">
        <v>15.878968179887501</v>
      </c>
      <c r="I4061">
        <v>67.380334114212999</v>
      </c>
      <c r="J4061">
        <v>4.6718432135284997</v>
      </c>
      <c r="K4061">
        <v>36.627375900479002</v>
      </c>
      <c r="L4061">
        <v>28.550204524606698</v>
      </c>
      <c r="M4061">
        <v>66.231322574601705</v>
      </c>
      <c r="N4061">
        <v>3.5565577220437801</v>
      </c>
      <c r="O4061">
        <v>86.729729729729698</v>
      </c>
      <c r="P4061">
        <v>1435.2697095435601</v>
      </c>
    </row>
    <row r="4062" spans="1:17" hidden="1" x14ac:dyDescent="0.3">
      <c r="A4062" t="s">
        <v>8285</v>
      </c>
      <c r="B4062" t="s">
        <v>8286</v>
      </c>
      <c r="C4062" t="str">
        <f>IFERROR(VLOOKUP(Table1[[#This Row],[Ticker]],[1]!Table1[[Symbol]:[Industry]],2,FALSE),"-")</f>
        <v>-</v>
      </c>
      <c r="E4062">
        <v>16.3958999</v>
      </c>
      <c r="F4062">
        <v>20.71</v>
      </c>
      <c r="G4062">
        <v>-42.026806280199402</v>
      </c>
      <c r="H4062">
        <v>-13.457857964986401</v>
      </c>
      <c r="I4062">
        <v>10.439559254571099</v>
      </c>
      <c r="J4062">
        <v>-21.436181368610502</v>
      </c>
      <c r="K4062">
        <v>21.1861948419523</v>
      </c>
      <c r="L4062">
        <v>19.7804384669864</v>
      </c>
      <c r="M4062">
        <v>43.8412900818849</v>
      </c>
      <c r="N4062">
        <v>0.86165395825359903</v>
      </c>
      <c r="O4062">
        <v>24.094640270400699</v>
      </c>
      <c r="P4062">
        <v>56.893939393939398</v>
      </c>
      <c r="Q4062">
        <v>6.4467075097466006E-2</v>
      </c>
    </row>
    <row r="4063" spans="1:17" hidden="1" x14ac:dyDescent="0.3">
      <c r="A4063" t="s">
        <v>8287</v>
      </c>
      <c r="B4063" t="s">
        <v>8288</v>
      </c>
      <c r="C4063" t="str">
        <f>IFERROR(VLOOKUP(Table1[[#This Row],[Ticker]],[1]!Table1[[Symbol]:[Industry]],2,FALSE),"-")</f>
        <v>-</v>
      </c>
      <c r="D4063" t="s">
        <v>92</v>
      </c>
      <c r="E4063">
        <v>16.393104000000001</v>
      </c>
      <c r="F4063">
        <v>5.56</v>
      </c>
      <c r="G4063">
        <v>-5.68785330770607</v>
      </c>
      <c r="H4063">
        <v>-9.4803372643019195</v>
      </c>
      <c r="I4063">
        <v>-33.025864210852198</v>
      </c>
      <c r="J4063">
        <v>-5.7638740372572403</v>
      </c>
      <c r="K4063">
        <v>5.9113428946365296</v>
      </c>
      <c r="L4063">
        <v>6.0261636565068599</v>
      </c>
      <c r="M4063">
        <v>38.035842763218199</v>
      </c>
      <c r="N4063">
        <v>0.48796523224303001</v>
      </c>
      <c r="O4063">
        <v>58.273381294963997</v>
      </c>
      <c r="P4063">
        <v>32.380952380952301</v>
      </c>
      <c r="Q4063">
        <v>1.1677697461759E-2</v>
      </c>
    </row>
    <row r="4064" spans="1:17" hidden="1" x14ac:dyDescent="0.3">
      <c r="A4064" t="s">
        <v>8289</v>
      </c>
      <c r="B4064" t="s">
        <v>8290</v>
      </c>
      <c r="C4064" t="str">
        <f>IFERROR(VLOOKUP(Table1[[#This Row],[Ticker]],[1]!Table1[[Symbol]:[Industry]],2,FALSE),"-")</f>
        <v>-</v>
      </c>
      <c r="D4064" t="s">
        <v>705</v>
      </c>
      <c r="E4064">
        <v>16.390346701999999</v>
      </c>
      <c r="F4064">
        <v>113.54</v>
      </c>
      <c r="G4064">
        <v>9.4675006075251193</v>
      </c>
      <c r="H4064">
        <v>-0.74505028645469995</v>
      </c>
      <c r="I4064">
        <v>6.9363495252287297</v>
      </c>
      <c r="J4064">
        <v>-3.2491589685252098</v>
      </c>
      <c r="K4064">
        <v>109.180621107357</v>
      </c>
      <c r="L4064">
        <v>99.239429149120298</v>
      </c>
      <c r="M4064">
        <v>36.790095614213499</v>
      </c>
      <c r="N4064">
        <v>0.963114042039246</v>
      </c>
      <c r="O4064">
        <v>17.139334155363699</v>
      </c>
      <c r="P4064">
        <v>40.259419394688003</v>
      </c>
    </row>
    <row r="4065" spans="1:17" hidden="1" x14ac:dyDescent="0.3">
      <c r="A4065" t="s">
        <v>8291</v>
      </c>
      <c r="B4065" t="s">
        <v>8292</v>
      </c>
      <c r="C4065" t="str">
        <f>IFERROR(VLOOKUP(Table1[[#This Row],[Ticker]],[1]!Table1[[Symbol]:[Industry]],2,FALSE),"-")</f>
        <v>-</v>
      </c>
      <c r="E4065">
        <v>16.337531999999999</v>
      </c>
      <c r="F4065">
        <v>41.31</v>
      </c>
      <c r="G4065">
        <v>3.3482418522611099</v>
      </c>
      <c r="H4065">
        <v>8.6601474863523293</v>
      </c>
      <c r="I4065">
        <v>5.9544452124951199</v>
      </c>
      <c r="J4065">
        <v>18.9089394506247</v>
      </c>
      <c r="K4065">
        <v>35.338729709462797</v>
      </c>
      <c r="L4065">
        <v>36.742422063805598</v>
      </c>
      <c r="M4065">
        <v>76.432693551742105</v>
      </c>
      <c r="N4065">
        <v>3.0368442456282998</v>
      </c>
      <c r="O4065">
        <v>38.344226579520601</v>
      </c>
      <c r="P4065">
        <v>46.2818696883852</v>
      </c>
      <c r="Q4065">
        <v>0.23638684246949801</v>
      </c>
    </row>
    <row r="4066" spans="1:17" hidden="1" x14ac:dyDescent="0.3">
      <c r="A4066" t="s">
        <v>8293</v>
      </c>
      <c r="B4066" t="s">
        <v>8294</v>
      </c>
      <c r="C4066" t="str">
        <f>IFERROR(VLOOKUP(Table1[[#This Row],[Ticker]],[1]!Table1[[Symbol]:[Industry]],2,FALSE),"-")</f>
        <v>-</v>
      </c>
      <c r="D4066" t="s">
        <v>391</v>
      </c>
      <c r="E4066">
        <v>16.330163299999999</v>
      </c>
      <c r="F4066">
        <v>16.329999999999998</v>
      </c>
      <c r="G4066">
        <v>200.04258147490199</v>
      </c>
      <c r="H4066">
        <v>2.7186729402266101</v>
      </c>
      <c r="I4066">
        <v>216.35191356692499</v>
      </c>
      <c r="J4066">
        <v>-6.0895522537493196</v>
      </c>
      <c r="M4066">
        <v>23.1876001836165</v>
      </c>
      <c r="O4066">
        <v>19.7183098591549</v>
      </c>
      <c r="P4066">
        <v>226.599999999999</v>
      </c>
    </row>
    <row r="4067" spans="1:17" hidden="1" x14ac:dyDescent="0.3">
      <c r="A4067" t="s">
        <v>8295</v>
      </c>
      <c r="B4067" t="s">
        <v>8296</v>
      </c>
      <c r="C4067" t="str">
        <f>IFERROR(VLOOKUP(Table1[[#This Row],[Ticker]],[1]!Table1[[Symbol]:[Industry]],2,FALSE),"-")</f>
        <v>-</v>
      </c>
      <c r="D4067" t="s">
        <v>92</v>
      </c>
      <c r="E4067">
        <v>16.316377637999999</v>
      </c>
      <c r="F4067">
        <v>28.19</v>
      </c>
      <c r="G4067">
        <v>-7.8126838999920603</v>
      </c>
      <c r="H4067">
        <v>-13.705379706761001</v>
      </c>
      <c r="I4067">
        <v>3.8352806247968001</v>
      </c>
      <c r="J4067">
        <v>-5.6773651412392798</v>
      </c>
      <c r="K4067">
        <v>28.583697534631799</v>
      </c>
      <c r="L4067">
        <v>27.085187276874102</v>
      </c>
      <c r="M4067">
        <v>52.122610909483903</v>
      </c>
      <c r="N4067">
        <v>0.82289919213206797</v>
      </c>
      <c r="O4067">
        <v>34.0546293011706</v>
      </c>
      <c r="P4067">
        <v>40.949999999999903</v>
      </c>
      <c r="Q4067">
        <v>0.10002499647969899</v>
      </c>
    </row>
    <row r="4068" spans="1:17" hidden="1" x14ac:dyDescent="0.3">
      <c r="A4068" t="s">
        <v>8297</v>
      </c>
      <c r="B4068" t="s">
        <v>8298</v>
      </c>
      <c r="C4068" t="str">
        <f>IFERROR(VLOOKUP(Table1[[#This Row],[Ticker]],[1]!Table1[[Symbol]:[Industry]],2,FALSE),"-")</f>
        <v>-</v>
      </c>
      <c r="E4068">
        <v>16.288039559999898</v>
      </c>
      <c r="F4068">
        <v>11.4</v>
      </c>
      <c r="G4068">
        <v>3.57956777627248</v>
      </c>
      <c r="H4068">
        <v>-29.621757420395699</v>
      </c>
      <c r="I4068">
        <v>-21.046208498802098</v>
      </c>
      <c r="J4068">
        <v>3.0951742684384902</v>
      </c>
      <c r="K4068">
        <v>12.2510711609529</v>
      </c>
      <c r="L4068">
        <v>11.149761134261301</v>
      </c>
      <c r="M4068">
        <v>43.864135375100197</v>
      </c>
      <c r="N4068">
        <v>0.19104907127106899</v>
      </c>
      <c r="O4068">
        <v>51.842105263157798</v>
      </c>
      <c r="P4068">
        <v>89.683860232945094</v>
      </c>
      <c r="Q4068">
        <v>8.7096818153823002E-2</v>
      </c>
    </row>
    <row r="4069" spans="1:17" hidden="1" x14ac:dyDescent="0.3">
      <c r="A4069" t="s">
        <v>8299</v>
      </c>
      <c r="B4069" t="s">
        <v>8300</v>
      </c>
      <c r="C4069" t="str">
        <f>IFERROR(VLOOKUP(Table1[[#This Row],[Ticker]],[1]!Table1[[Symbol]:[Industry]],2,FALSE),"-")</f>
        <v>-</v>
      </c>
      <c r="D4069" t="s">
        <v>535</v>
      </c>
      <c r="E4069">
        <v>16.27535</v>
      </c>
      <c r="F4069">
        <v>94.9</v>
      </c>
      <c r="G4069">
        <v>-23.371597061576601</v>
      </c>
      <c r="H4069">
        <v>-6.0223456477537098</v>
      </c>
      <c r="I4069">
        <v>-9.3764877936187094</v>
      </c>
      <c r="J4069">
        <v>9.7941514794275195E-3</v>
      </c>
      <c r="K4069">
        <v>93.872680073910303</v>
      </c>
      <c r="L4069">
        <v>93.288335881410703</v>
      </c>
      <c r="M4069">
        <v>55.4710635134009</v>
      </c>
      <c r="N4069">
        <v>1.78525867188318</v>
      </c>
      <c r="O4069">
        <v>18.5353003161222</v>
      </c>
      <c r="P4069">
        <v>46</v>
      </c>
      <c r="Q4069">
        <v>9.4628338204874998E-2</v>
      </c>
    </row>
    <row r="4070" spans="1:17" hidden="1" x14ac:dyDescent="0.3">
      <c r="A4070" t="s">
        <v>8301</v>
      </c>
      <c r="B4070" t="s">
        <v>8302</v>
      </c>
      <c r="C4070" t="str">
        <f>IFERROR(VLOOKUP(Table1[[#This Row],[Ticker]],[1]!Table1[[Symbol]:[Industry]],2,FALSE),"-")</f>
        <v>-</v>
      </c>
      <c r="D4070" t="s">
        <v>21</v>
      </c>
      <c r="E4070">
        <v>16.263457030000001</v>
      </c>
      <c r="F4070">
        <v>16.3</v>
      </c>
      <c r="G4070">
        <v>-11.5256612915052</v>
      </c>
      <c r="H4070">
        <v>8.3911447870422595</v>
      </c>
      <c r="I4070">
        <v>-17.317641735240901</v>
      </c>
      <c r="J4070">
        <v>15.7635639927492</v>
      </c>
      <c r="K4070">
        <v>13.8082841465637</v>
      </c>
      <c r="L4070">
        <v>14.264414553240099</v>
      </c>
      <c r="M4070">
        <v>80.859427909784202</v>
      </c>
      <c r="N4070">
        <v>1.24415174857081</v>
      </c>
      <c r="O4070">
        <v>25.6441717791411</v>
      </c>
      <c r="P4070">
        <v>76.216216216216196</v>
      </c>
      <c r="Q4070">
        <v>3.2102972196966999E-2</v>
      </c>
    </row>
    <row r="4071" spans="1:17" hidden="1" x14ac:dyDescent="0.3">
      <c r="A4071" t="s">
        <v>8303</v>
      </c>
      <c r="B4071" t="s">
        <v>8304</v>
      </c>
      <c r="C4071" t="str">
        <f>IFERROR(VLOOKUP(Table1[[#This Row],[Ticker]],[1]!Table1[[Symbol]:[Industry]],2,FALSE),"-")</f>
        <v>-</v>
      </c>
      <c r="D4071" t="s">
        <v>49</v>
      </c>
      <c r="E4071">
        <v>16.243162347999998</v>
      </c>
      <c r="F4071">
        <v>11.29</v>
      </c>
      <c r="G4071">
        <v>90.976300164690599</v>
      </c>
      <c r="H4071">
        <v>3.5466381474908699</v>
      </c>
      <c r="I4071">
        <v>-24.522953555322001</v>
      </c>
      <c r="J4071">
        <v>-5.7572991521747996</v>
      </c>
      <c r="K4071">
        <v>10.985089398900801</v>
      </c>
      <c r="L4071">
        <v>10.0656329264747</v>
      </c>
      <c r="M4071">
        <v>46.932884487882198</v>
      </c>
      <c r="N4071">
        <v>1.6799948791686701</v>
      </c>
      <c r="O4071">
        <v>52.258635961027402</v>
      </c>
      <c r="P4071">
        <v>156.59090909090901</v>
      </c>
      <c r="Q4071">
        <v>9.1317599671233998E-2</v>
      </c>
    </row>
    <row r="4072" spans="1:17" hidden="1" x14ac:dyDescent="0.3">
      <c r="A4072" t="s">
        <v>8305</v>
      </c>
      <c r="B4072" t="s">
        <v>8306</v>
      </c>
      <c r="C4072" t="str">
        <f>IFERROR(VLOOKUP(Table1[[#This Row],[Ticker]],[1]!Table1[[Symbol]:[Industry]],2,FALSE),"-")</f>
        <v>-</v>
      </c>
      <c r="D4072" t="s">
        <v>62</v>
      </c>
      <c r="E4072">
        <v>16.224368299999998</v>
      </c>
      <c r="F4072">
        <v>31.99</v>
      </c>
      <c r="G4072">
        <v>77.200543258342094</v>
      </c>
      <c r="H4072">
        <v>-17.5056920941214</v>
      </c>
      <c r="I4072">
        <v>31.677379405434799</v>
      </c>
      <c r="J4072">
        <v>-13.8118192427367</v>
      </c>
      <c r="K4072">
        <v>34.2942288819768</v>
      </c>
      <c r="L4072">
        <v>29.3433222710064</v>
      </c>
      <c r="M4072">
        <v>29.0040572993477</v>
      </c>
      <c r="N4072">
        <v>0.64779228458731697</v>
      </c>
      <c r="O4072">
        <v>40.606439512347599</v>
      </c>
      <c r="P4072">
        <v>124.491228070175</v>
      </c>
      <c r="Q4072">
        <v>0.111218694709436</v>
      </c>
    </row>
    <row r="4073" spans="1:17" hidden="1" x14ac:dyDescent="0.3">
      <c r="A4073" t="s">
        <v>8307</v>
      </c>
      <c r="B4073" t="s">
        <v>8308</v>
      </c>
      <c r="C4073" t="str">
        <f>IFERROR(VLOOKUP(Table1[[#This Row],[Ticker]],[1]!Table1[[Symbol]:[Industry]],2,FALSE),"-")</f>
        <v>-</v>
      </c>
      <c r="D4073" t="s">
        <v>705</v>
      </c>
      <c r="E4073">
        <v>16.197496464</v>
      </c>
      <c r="F4073">
        <v>249.19</v>
      </c>
      <c r="G4073">
        <v>17.2751933075144</v>
      </c>
      <c r="H4073">
        <v>1.2883092384044601</v>
      </c>
      <c r="I4073">
        <v>10.331609686155099</v>
      </c>
      <c r="J4073">
        <v>-3.51061310837005</v>
      </c>
      <c r="K4073">
        <v>233.200307898635</v>
      </c>
      <c r="L4073">
        <v>211.11165139731699</v>
      </c>
      <c r="M4073">
        <v>41.917729329093497</v>
      </c>
      <c r="N4073">
        <v>0.84750338142470605</v>
      </c>
      <c r="O4073">
        <v>3.0137645972952298</v>
      </c>
      <c r="P4073">
        <v>45.512408759124</v>
      </c>
    </row>
    <row r="4074" spans="1:17" hidden="1" x14ac:dyDescent="0.3">
      <c r="A4074" t="s">
        <v>8309</v>
      </c>
      <c r="B4074" t="s">
        <v>8310</v>
      </c>
      <c r="C4074" t="str">
        <f>IFERROR(VLOOKUP(Table1[[#This Row],[Ticker]],[1]!Table1[[Symbol]:[Industry]],2,FALSE),"-")</f>
        <v>-</v>
      </c>
      <c r="D4074" t="s">
        <v>535</v>
      </c>
      <c r="E4074">
        <v>16.152140500000002</v>
      </c>
      <c r="F4074">
        <v>15.83</v>
      </c>
      <c r="G4074">
        <v>0.38724867618569098</v>
      </c>
      <c r="H4074">
        <v>-14.1270957033503</v>
      </c>
      <c r="I4074">
        <v>-17.4579340297919</v>
      </c>
      <c r="J4074">
        <v>-7.4741060752779296</v>
      </c>
      <c r="K4074">
        <v>17.5029834881061</v>
      </c>
      <c r="L4074">
        <v>18.393509014589601</v>
      </c>
      <c r="M4074">
        <v>21.853409641047801</v>
      </c>
      <c r="N4074">
        <v>0.24523305499742001</v>
      </c>
      <c r="O4074">
        <v>67.403663929248196</v>
      </c>
      <c r="P4074">
        <v>40.711111111111101</v>
      </c>
      <c r="Q4074">
        <v>-6.5633291627543999E-2</v>
      </c>
    </row>
    <row r="4075" spans="1:17" hidden="1" x14ac:dyDescent="0.3">
      <c r="A4075" t="s">
        <v>8311</v>
      </c>
      <c r="B4075" t="s">
        <v>8312</v>
      </c>
      <c r="C4075" t="str">
        <f>IFERROR(VLOOKUP(Table1[[#This Row],[Ticker]],[1]!Table1[[Symbol]:[Industry]],2,FALSE),"-")</f>
        <v>-</v>
      </c>
      <c r="D4075" t="s">
        <v>324</v>
      </c>
      <c r="E4075">
        <v>16.131633999999998</v>
      </c>
      <c r="F4075">
        <v>29.8</v>
      </c>
      <c r="G4075">
        <v>-4.9247654638728804</v>
      </c>
      <c r="H4075">
        <v>10.0352051771994</v>
      </c>
      <c r="I4075">
        <v>38.751913566925502</v>
      </c>
      <c r="J4075">
        <v>16.2223416447608</v>
      </c>
      <c r="K4075">
        <v>24.8543749271122</v>
      </c>
      <c r="L4075">
        <v>26.799660092341401</v>
      </c>
      <c r="M4075">
        <v>82.910434250619105</v>
      </c>
      <c r="N4075">
        <v>2.2268191017364698</v>
      </c>
      <c r="O4075">
        <v>25.167785234899299</v>
      </c>
      <c r="P4075">
        <v>56.020942408376897</v>
      </c>
    </row>
    <row r="4076" spans="1:17" hidden="1" x14ac:dyDescent="0.3">
      <c r="A4076" t="s">
        <v>8313</v>
      </c>
      <c r="B4076" t="s">
        <v>8314</v>
      </c>
      <c r="C4076" t="str">
        <f>IFERROR(VLOOKUP(Table1[[#This Row],[Ticker]],[1]!Table1[[Symbol]:[Industry]],2,FALSE),"-")</f>
        <v>-</v>
      </c>
      <c r="D4076" t="s">
        <v>119</v>
      </c>
      <c r="E4076">
        <v>16.125983999999999</v>
      </c>
      <c r="F4076">
        <v>33.07</v>
      </c>
      <c r="G4076">
        <v>-45.144321528543898</v>
      </c>
      <c r="H4076">
        <v>3.8788286589808698</v>
      </c>
      <c r="I4076">
        <v>-20.0653757704074</v>
      </c>
      <c r="J4076">
        <v>-2.1679836262983398</v>
      </c>
      <c r="K4076">
        <v>33.110498693426301</v>
      </c>
      <c r="L4076">
        <v>34.6958916120239</v>
      </c>
      <c r="M4076">
        <v>33.260438919917299</v>
      </c>
      <c r="N4076">
        <v>0</v>
      </c>
      <c r="O4076">
        <v>22.830359842757701</v>
      </c>
      <c r="P4076">
        <v>16.772598870056399</v>
      </c>
    </row>
    <row r="4077" spans="1:17" hidden="1" x14ac:dyDescent="0.3">
      <c r="A4077" t="s">
        <v>8315</v>
      </c>
      <c r="B4077" t="s">
        <v>8316</v>
      </c>
      <c r="C4077" t="str">
        <f>IFERROR(VLOOKUP(Table1[[#This Row],[Ticker]],[1]!Table1[[Symbol]:[Industry]],2,FALSE),"-")</f>
        <v>-</v>
      </c>
      <c r="E4077">
        <v>16.091501999999998</v>
      </c>
      <c r="F4077">
        <v>44.68</v>
      </c>
      <c r="G4077">
        <v>-69.734323014477994</v>
      </c>
      <c r="H4077">
        <v>-17.279041563250502</v>
      </c>
      <c r="I4077">
        <v>-53.424990922455102</v>
      </c>
      <c r="J4077">
        <v>-5.0375488436896401</v>
      </c>
      <c r="K4077">
        <v>51.235850573741999</v>
      </c>
      <c r="M4077">
        <v>36.090245109807299</v>
      </c>
      <c r="N4077">
        <v>0.166932725199543</v>
      </c>
      <c r="O4077">
        <v>76.253357206803898</v>
      </c>
      <c r="P4077">
        <v>6.3809523809523698</v>
      </c>
    </row>
    <row r="4078" spans="1:17" hidden="1" x14ac:dyDescent="0.3">
      <c r="A4078" t="s">
        <v>8317</v>
      </c>
      <c r="B4078" t="s">
        <v>8318</v>
      </c>
      <c r="C4078" t="str">
        <f>IFERROR(VLOOKUP(Table1[[#This Row],[Ticker]],[1]!Table1[[Symbol]:[Industry]],2,FALSE),"-")</f>
        <v>-</v>
      </c>
      <c r="E4078">
        <v>16.069099999999999</v>
      </c>
      <c r="F4078">
        <v>37.369999999999997</v>
      </c>
      <c r="G4078">
        <v>71.062888190925804</v>
      </c>
      <c r="H4078">
        <v>-6.7886361603111798</v>
      </c>
      <c r="I4078">
        <v>31.735196241697501</v>
      </c>
      <c r="J4078">
        <v>-6.3547791174416597</v>
      </c>
      <c r="K4078">
        <v>40.417551030275803</v>
      </c>
      <c r="L4078">
        <v>30.796757977713099</v>
      </c>
      <c r="M4078">
        <v>26.907008372</v>
      </c>
      <c r="N4078">
        <v>0.66921232572595601</v>
      </c>
      <c r="O4078">
        <v>36.473106770136397</v>
      </c>
      <c r="P4078">
        <v>140.78608247422599</v>
      </c>
      <c r="Q4078">
        <v>0.121281072478872</v>
      </c>
    </row>
    <row r="4079" spans="1:17" hidden="1" x14ac:dyDescent="0.3">
      <c r="A4079" t="s">
        <v>8319</v>
      </c>
      <c r="B4079" t="s">
        <v>8320</v>
      </c>
      <c r="C4079" t="str">
        <f>IFERROR(VLOOKUP(Table1[[#This Row],[Ticker]],[1]!Table1[[Symbol]:[Industry]],2,FALSE),"-")</f>
        <v>-</v>
      </c>
      <c r="D4079" t="s">
        <v>705</v>
      </c>
      <c r="E4079">
        <v>15.966448</v>
      </c>
      <c r="F4079">
        <v>134.41999999999999</v>
      </c>
      <c r="G4079">
        <v>9.93730121495134</v>
      </c>
      <c r="H4079">
        <v>-0.49230137197889601</v>
      </c>
      <c r="I4079">
        <v>3.7251202822044398</v>
      </c>
      <c r="J4079">
        <v>-0.114595535949276</v>
      </c>
      <c r="K4079">
        <v>128.88302069260499</v>
      </c>
      <c r="L4079">
        <v>119.698239521514</v>
      </c>
      <c r="M4079">
        <v>48.680230268627398</v>
      </c>
      <c r="N4079">
        <v>0.94129276438804799</v>
      </c>
      <c r="O4079">
        <v>9.3587263800029898</v>
      </c>
      <c r="P4079">
        <v>40.0208333333333</v>
      </c>
    </row>
    <row r="4080" spans="1:17" hidden="1" x14ac:dyDescent="0.3">
      <c r="A4080" t="s">
        <v>8321</v>
      </c>
      <c r="B4080" t="s">
        <v>8322</v>
      </c>
      <c r="C4080" t="str">
        <f>IFERROR(VLOOKUP(Table1[[#This Row],[Ticker]],[1]!Table1[[Symbol]:[Industry]],2,FALSE),"-")</f>
        <v>-</v>
      </c>
      <c r="D4080" t="s">
        <v>67</v>
      </c>
      <c r="E4080">
        <v>15.944750000000001</v>
      </c>
      <c r="F4080">
        <v>10.81</v>
      </c>
      <c r="G4080">
        <v>57.913571235994702</v>
      </c>
      <c r="H4080">
        <v>-7.3586115324066803</v>
      </c>
      <c r="I4080">
        <v>53.539792354804298</v>
      </c>
      <c r="J4080">
        <v>-2.81613177444649</v>
      </c>
      <c r="K4080">
        <v>11.1945302081114</v>
      </c>
      <c r="L4080">
        <v>10.337107684464</v>
      </c>
      <c r="M4080">
        <v>42.8841272967937</v>
      </c>
      <c r="N4080">
        <v>1.24879195531191</v>
      </c>
      <c r="O4080">
        <v>93.802035152636407</v>
      </c>
      <c r="P4080">
        <v>115.338645418326</v>
      </c>
      <c r="Q4080">
        <v>8.3783631671978998E-2</v>
      </c>
    </row>
    <row r="4081" spans="1:17" hidden="1" x14ac:dyDescent="0.3">
      <c r="A4081" t="s">
        <v>8323</v>
      </c>
      <c r="B4081" t="s">
        <v>8324</v>
      </c>
      <c r="C4081" t="str">
        <f>IFERROR(VLOOKUP(Table1[[#This Row],[Ticker]],[1]!Table1[[Symbol]:[Industry]],2,FALSE),"-")</f>
        <v>-</v>
      </c>
      <c r="D4081" t="s">
        <v>1793</v>
      </c>
      <c r="E4081">
        <v>15.9246</v>
      </c>
      <c r="F4081">
        <v>19.66</v>
      </c>
      <c r="G4081">
        <v>-10.842291980070801</v>
      </c>
      <c r="H4081">
        <v>-1.1454636427103599</v>
      </c>
      <c r="I4081">
        <v>-2.16672304659842</v>
      </c>
      <c r="J4081">
        <v>-7.4362291555395199</v>
      </c>
      <c r="K4081">
        <v>19.4001974733089</v>
      </c>
      <c r="L4081">
        <v>19.090958728026401</v>
      </c>
      <c r="M4081">
        <v>48.064314667574898</v>
      </c>
      <c r="N4081">
        <v>1.5237394144168299</v>
      </c>
      <c r="O4081">
        <v>17.395727365208501</v>
      </c>
      <c r="P4081">
        <v>28.918032786885199</v>
      </c>
      <c r="Q4081">
        <v>-1.562002861424E-2</v>
      </c>
    </row>
    <row r="4082" spans="1:17" hidden="1" x14ac:dyDescent="0.3">
      <c r="A4082" t="s">
        <v>8325</v>
      </c>
      <c r="B4082" t="s">
        <v>8326</v>
      </c>
      <c r="C4082" t="str">
        <f>IFERROR(VLOOKUP(Table1[[#This Row],[Ticker]],[1]!Table1[[Symbol]:[Industry]],2,FALSE),"-")</f>
        <v>-</v>
      </c>
      <c r="D4082" t="s">
        <v>140</v>
      </c>
      <c r="E4082">
        <v>15.91473</v>
      </c>
      <c r="F4082">
        <v>12.9</v>
      </c>
      <c r="G4082">
        <v>141.63384966616999</v>
      </c>
      <c r="H4082">
        <v>-5.2070963808915298</v>
      </c>
      <c r="I4082">
        <v>29.969304871273302</v>
      </c>
      <c r="J4082">
        <v>5.7008688327180499</v>
      </c>
      <c r="K4082">
        <v>11.585549254256399</v>
      </c>
      <c r="L4082">
        <v>9.8826872429923895</v>
      </c>
      <c r="M4082">
        <v>68.881851337536702</v>
      </c>
      <c r="N4082">
        <v>0.24508134407784701</v>
      </c>
      <c r="O4082">
        <v>4.7286821705426298</v>
      </c>
      <c r="P4082">
        <v>173.88535031847101</v>
      </c>
      <c r="Q4082">
        <v>6.6607474251623E-2</v>
      </c>
    </row>
    <row r="4083" spans="1:17" hidden="1" x14ac:dyDescent="0.3">
      <c r="A4083" t="s">
        <v>8327</v>
      </c>
      <c r="B4083" t="s">
        <v>8328</v>
      </c>
      <c r="C4083" t="str">
        <f>IFERROR(VLOOKUP(Table1[[#This Row],[Ticker]],[1]!Table1[[Symbol]:[Industry]],2,FALSE),"-")</f>
        <v>-</v>
      </c>
      <c r="E4083">
        <v>15.813130025</v>
      </c>
      <c r="F4083">
        <v>8.4700000000000006</v>
      </c>
      <c r="G4083">
        <v>-15.693544179547599</v>
      </c>
      <c r="H4083">
        <v>15.2676077418812</v>
      </c>
      <c r="I4083">
        <v>29.290628558688201</v>
      </c>
      <c r="J4083">
        <v>-2.9944299072900802</v>
      </c>
      <c r="K4083">
        <v>7.6002621118358098</v>
      </c>
      <c r="L4083">
        <v>7.4334728113413897</v>
      </c>
      <c r="M4083">
        <v>55.694510053401203</v>
      </c>
      <c r="N4083">
        <v>0.98245825909941698</v>
      </c>
      <c r="O4083">
        <v>23.8488783943329</v>
      </c>
      <c r="P4083">
        <v>55.412844036697201</v>
      </c>
      <c r="Q4083">
        <v>5.9987187915015998E-2</v>
      </c>
    </row>
    <row r="4084" spans="1:17" hidden="1" x14ac:dyDescent="0.3">
      <c r="A4084" t="s">
        <v>8329</v>
      </c>
      <c r="B4084" t="s">
        <v>8330</v>
      </c>
      <c r="C4084" t="str">
        <f>IFERROR(VLOOKUP(Table1[[#This Row],[Ticker]],[1]!Table1[[Symbol]:[Industry]],2,FALSE),"-")</f>
        <v>-</v>
      </c>
      <c r="E4084">
        <v>15.80142365</v>
      </c>
      <c r="F4084">
        <v>23.51</v>
      </c>
      <c r="G4084">
        <v>-69.215955110463199</v>
      </c>
      <c r="H4084">
        <v>-25.0782315350455</v>
      </c>
      <c r="I4084">
        <v>-34.335913362360898</v>
      </c>
      <c r="J4084">
        <v>-15.2458184741845</v>
      </c>
      <c r="K4084">
        <v>25.833955140197901</v>
      </c>
      <c r="L4084">
        <v>30.064994401568399</v>
      </c>
      <c r="M4084">
        <v>39.968698016301197</v>
      </c>
      <c r="N4084">
        <v>3.0738890115277302</v>
      </c>
      <c r="O4084">
        <v>129.646958740961</v>
      </c>
      <c r="P4084">
        <v>19.9489795918367</v>
      </c>
      <c r="Q4084">
        <v>0.103961074412488</v>
      </c>
    </row>
    <row r="4085" spans="1:17" hidden="1" x14ac:dyDescent="0.3">
      <c r="A4085" t="s">
        <v>8331</v>
      </c>
      <c r="B4085" t="s">
        <v>8332</v>
      </c>
      <c r="C4085" t="str">
        <f>IFERROR(VLOOKUP(Table1[[#This Row],[Ticker]],[1]!Table1[[Symbol]:[Industry]],2,FALSE),"-")</f>
        <v>-</v>
      </c>
      <c r="D4085" t="s">
        <v>49</v>
      </c>
      <c r="E4085">
        <v>15.77643</v>
      </c>
      <c r="F4085">
        <v>37</v>
      </c>
      <c r="G4085">
        <v>36.079944112265203</v>
      </c>
      <c r="H4085">
        <v>-8.2119541185737006</v>
      </c>
      <c r="I4085">
        <v>54.930484995496897</v>
      </c>
      <c r="J4085">
        <v>1.0928859389190499</v>
      </c>
      <c r="K4085">
        <v>37.290735046216703</v>
      </c>
      <c r="L4085">
        <v>32.386935388426402</v>
      </c>
      <c r="M4085">
        <v>46.118861040855101</v>
      </c>
      <c r="N4085">
        <v>2.8175519630484902</v>
      </c>
      <c r="O4085">
        <v>18.162162162162101</v>
      </c>
      <c r="P4085">
        <v>81.372549019607803</v>
      </c>
    </row>
    <row r="4086" spans="1:17" hidden="1" x14ac:dyDescent="0.3">
      <c r="A4086" t="s">
        <v>8333</v>
      </c>
      <c r="B4086" t="s">
        <v>8334</v>
      </c>
      <c r="C4086" t="str">
        <f>IFERROR(VLOOKUP(Table1[[#This Row],[Ticker]],[1]!Table1[[Symbol]:[Industry]],2,FALSE),"-")</f>
        <v>-</v>
      </c>
      <c r="D4086" t="s">
        <v>62</v>
      </c>
      <c r="E4086">
        <v>15.742374912000001</v>
      </c>
      <c r="F4086">
        <v>19.36</v>
      </c>
      <c r="G4086">
        <v>-42.015933808940098</v>
      </c>
      <c r="H4086">
        <v>2.5822727199529698</v>
      </c>
      <c r="I4086">
        <v>-22.844023227656798</v>
      </c>
      <c r="J4086">
        <v>-8.4120255710075806</v>
      </c>
      <c r="K4086">
        <v>19.0732274430815</v>
      </c>
      <c r="L4086">
        <v>19.812189619415101</v>
      </c>
      <c r="M4086">
        <v>44.528277396256797</v>
      </c>
      <c r="N4086">
        <v>1.20721910289488</v>
      </c>
      <c r="O4086">
        <v>36.105371900826398</v>
      </c>
      <c r="P4086">
        <v>19.5061728395061</v>
      </c>
      <c r="Q4086">
        <v>-7.9968761894504997E-2</v>
      </c>
    </row>
    <row r="4087" spans="1:17" hidden="1" x14ac:dyDescent="0.3">
      <c r="A4087" t="s">
        <v>8335</v>
      </c>
      <c r="B4087" t="s">
        <v>8336</v>
      </c>
      <c r="C4087" t="str">
        <f>IFERROR(VLOOKUP(Table1[[#This Row],[Ticker]],[1]!Table1[[Symbol]:[Industry]],2,FALSE),"-")</f>
        <v>-</v>
      </c>
      <c r="D4087" t="s">
        <v>535</v>
      </c>
      <c r="E4087">
        <v>15.738</v>
      </c>
      <c r="F4087">
        <v>52.46</v>
      </c>
      <c r="G4087">
        <v>-38.904954030527598</v>
      </c>
      <c r="H4087">
        <v>2.0480236265220499</v>
      </c>
      <c r="I4087">
        <v>32.616837314202101</v>
      </c>
      <c r="J4087">
        <v>-4.1668627594946797</v>
      </c>
      <c r="K4087">
        <v>54.459029760488399</v>
      </c>
      <c r="L4087">
        <v>55.065936071980801</v>
      </c>
      <c r="M4087">
        <v>55.659094569694801</v>
      </c>
      <c r="N4087">
        <v>0.43281285878300801</v>
      </c>
      <c r="O4087">
        <v>95.386961494471905</v>
      </c>
      <c r="P4087">
        <v>57.490243170219102</v>
      </c>
    </row>
    <row r="4088" spans="1:17" hidden="1" x14ac:dyDescent="0.3">
      <c r="A4088" t="s">
        <v>8337</v>
      </c>
      <c r="B4088" t="s">
        <v>8338</v>
      </c>
      <c r="C4088" t="str">
        <f>IFERROR(VLOOKUP(Table1[[#This Row],[Ticker]],[1]!Table1[[Symbol]:[Industry]],2,FALSE),"-")</f>
        <v>-</v>
      </c>
      <c r="E4088">
        <v>15.73305</v>
      </c>
      <c r="F4088">
        <v>39.75</v>
      </c>
      <c r="G4088">
        <v>-45.368693034901298</v>
      </c>
      <c r="H4088">
        <v>12.8936291846227</v>
      </c>
      <c r="I4088">
        <v>26.349851711255301</v>
      </c>
      <c r="J4088">
        <v>-2.6816359647682102</v>
      </c>
      <c r="K4088">
        <v>35.089306792711803</v>
      </c>
      <c r="L4088">
        <v>35.922782485376402</v>
      </c>
      <c r="M4088">
        <v>92.872559271955296</v>
      </c>
      <c r="N4088">
        <v>1.4545454545454499</v>
      </c>
      <c r="O4088">
        <v>45.408805031446498</v>
      </c>
      <c r="P4088">
        <v>50</v>
      </c>
    </row>
    <row r="4089" spans="1:17" hidden="1" x14ac:dyDescent="0.3">
      <c r="A4089" t="s">
        <v>8339</v>
      </c>
      <c r="B4089" t="s">
        <v>8340</v>
      </c>
      <c r="C4089" t="str">
        <f>IFERROR(VLOOKUP(Table1[[#This Row],[Ticker]],[1]!Table1[[Symbol]:[Industry]],2,FALSE),"-")</f>
        <v>-</v>
      </c>
      <c r="D4089" t="s">
        <v>535</v>
      </c>
      <c r="E4089">
        <v>15.722590503999999</v>
      </c>
      <c r="F4089">
        <v>11.14</v>
      </c>
      <c r="G4089">
        <v>13.568367638424601</v>
      </c>
      <c r="H4089">
        <v>84.2762617909912</v>
      </c>
      <c r="I4089">
        <v>112.55191356692499</v>
      </c>
      <c r="J4089">
        <v>-1.8201575393418199</v>
      </c>
      <c r="K4089">
        <v>8.2315830400379308</v>
      </c>
      <c r="L4089">
        <v>8.4145298183122303</v>
      </c>
      <c r="M4089">
        <v>68.429031458016098</v>
      </c>
      <c r="N4089">
        <v>2.6187667858996302</v>
      </c>
      <c r="O4089">
        <v>7.7199281867145402</v>
      </c>
      <c r="P4089">
        <v>159.06976744185999</v>
      </c>
      <c r="Q4089">
        <v>7.725230185138E-3</v>
      </c>
    </row>
    <row r="4090" spans="1:17" hidden="1" x14ac:dyDescent="0.3">
      <c r="A4090" t="s">
        <v>8341</v>
      </c>
      <c r="B4090" t="s">
        <v>8342</v>
      </c>
      <c r="C4090" t="str">
        <f>IFERROR(VLOOKUP(Table1[[#This Row],[Ticker]],[1]!Table1[[Symbol]:[Industry]],2,FALSE),"-")</f>
        <v>-</v>
      </c>
      <c r="D4090" t="s">
        <v>92</v>
      </c>
      <c r="E4090">
        <v>15.617485800000001</v>
      </c>
      <c r="F4090">
        <v>3.78</v>
      </c>
      <c r="G4090">
        <v>-63.557418525097297</v>
      </c>
      <c r="H4090">
        <v>-4.3845855583807101</v>
      </c>
      <c r="I4090">
        <v>-26.434339204693099</v>
      </c>
      <c r="J4090">
        <v>4.1506976923829697</v>
      </c>
      <c r="K4090">
        <v>3.8588912312968802</v>
      </c>
      <c r="L4090">
        <v>4.2255121063069403</v>
      </c>
      <c r="M4090">
        <v>52.674856055163097</v>
      </c>
      <c r="N4090">
        <v>1.2999392902551501</v>
      </c>
      <c r="O4090">
        <v>78.835978835978807</v>
      </c>
      <c r="P4090">
        <v>11.834319526627199</v>
      </c>
      <c r="Q4090">
        <v>2.0857116630298E-2</v>
      </c>
    </row>
    <row r="4091" spans="1:17" hidden="1" x14ac:dyDescent="0.3">
      <c r="A4091" t="s">
        <v>8343</v>
      </c>
      <c r="B4091" t="s">
        <v>8344</v>
      </c>
      <c r="C4091" t="str">
        <f>IFERROR(VLOOKUP(Table1[[#This Row],[Ticker]],[1]!Table1[[Symbol]:[Industry]],2,FALSE),"-")</f>
        <v>-</v>
      </c>
      <c r="D4091" t="s">
        <v>49</v>
      </c>
      <c r="E4091">
        <v>15.588660000000001</v>
      </c>
      <c r="F4091">
        <v>29</v>
      </c>
      <c r="G4091">
        <v>37.934924072747201</v>
      </c>
      <c r="H4091">
        <v>-9.1348353086304694</v>
      </c>
      <c r="I4091">
        <v>-11.6086306507615</v>
      </c>
      <c r="J4091">
        <v>17.543554835240101</v>
      </c>
      <c r="K4091">
        <v>24.931992851675801</v>
      </c>
      <c r="L4091">
        <v>25.339326536697801</v>
      </c>
      <c r="M4091">
        <v>86.023037614870304</v>
      </c>
      <c r="N4091">
        <v>5.0571428571428498</v>
      </c>
      <c r="O4091">
        <v>9.6551724137930997</v>
      </c>
      <c r="P4091">
        <v>150</v>
      </c>
    </row>
    <row r="4092" spans="1:17" hidden="1" x14ac:dyDescent="0.3">
      <c r="A4092" t="s">
        <v>8345</v>
      </c>
      <c r="B4092" t="s">
        <v>8346</v>
      </c>
      <c r="C4092" t="str">
        <f>IFERROR(VLOOKUP(Table1[[#This Row],[Ticker]],[1]!Table1[[Symbol]:[Industry]],2,FALSE),"-")</f>
        <v>-</v>
      </c>
      <c r="D4092" t="s">
        <v>480</v>
      </c>
      <c r="E4092">
        <v>15.578088989999999</v>
      </c>
      <c r="F4092">
        <v>12.57</v>
      </c>
      <c r="G4092">
        <v>-11.2363176076661</v>
      </c>
      <c r="H4092">
        <v>-0.24128506204108399</v>
      </c>
      <c r="I4092">
        <v>-15.0208137058017</v>
      </c>
      <c r="J4092">
        <v>2.7568911650205199</v>
      </c>
      <c r="K4092">
        <v>12.402430406919899</v>
      </c>
      <c r="L4092">
        <v>12.3965105186839</v>
      </c>
      <c r="M4092">
        <v>72.191715081256206</v>
      </c>
      <c r="N4092">
        <v>0.81379310344827505</v>
      </c>
      <c r="O4092">
        <v>20.1272871917263</v>
      </c>
      <c r="P4092">
        <v>42.840909090909001</v>
      </c>
    </row>
    <row r="4093" spans="1:17" hidden="1" x14ac:dyDescent="0.3">
      <c r="A4093" t="s">
        <v>8347</v>
      </c>
      <c r="B4093" t="s">
        <v>8348</v>
      </c>
      <c r="C4093" t="str">
        <f>IFERROR(VLOOKUP(Table1[[#This Row],[Ticker]],[1]!Table1[[Symbol]:[Industry]],2,FALSE),"-")</f>
        <v>-</v>
      </c>
      <c r="E4093">
        <v>15.576449</v>
      </c>
      <c r="F4093">
        <v>30.1</v>
      </c>
      <c r="G4093">
        <v>-31.001862969541801</v>
      </c>
      <c r="H4093">
        <v>1.99248564627669</v>
      </c>
      <c r="I4093">
        <v>-12.8370831968285</v>
      </c>
      <c r="J4093">
        <v>-2.1679836262983398</v>
      </c>
      <c r="K4093">
        <v>30.824027852832</v>
      </c>
      <c r="L4093">
        <v>31.874793141010102</v>
      </c>
      <c r="M4093">
        <v>46.948834535505199</v>
      </c>
      <c r="N4093">
        <v>0.48623188405797002</v>
      </c>
      <c r="O4093">
        <v>42.624584717607902</v>
      </c>
      <c r="P4093">
        <v>19.4444444444444</v>
      </c>
    </row>
    <row r="4094" spans="1:17" hidden="1" x14ac:dyDescent="0.3">
      <c r="A4094" t="s">
        <v>8349</v>
      </c>
      <c r="B4094" t="s">
        <v>8350</v>
      </c>
      <c r="C4094" t="str">
        <f>IFERROR(VLOOKUP(Table1[[#This Row],[Ticker]],[1]!Table1[[Symbol]:[Industry]],2,FALSE),"-")</f>
        <v>-</v>
      </c>
      <c r="E4094">
        <v>15.57563</v>
      </c>
      <c r="F4094">
        <v>2.39</v>
      </c>
      <c r="G4094">
        <v>19.174288791975801</v>
      </c>
      <c r="H4094">
        <v>18.905457731662501</v>
      </c>
      <c r="I4094">
        <v>43.9454619540222</v>
      </c>
      <c r="J4094">
        <v>9.7937388617399304</v>
      </c>
      <c r="K4094">
        <v>1.9010215852501899</v>
      </c>
      <c r="L4094">
        <v>1.71564691201991</v>
      </c>
      <c r="M4094">
        <v>73.619939938349404</v>
      </c>
      <c r="N4094">
        <v>2.01390653325427</v>
      </c>
      <c r="O4094">
        <v>4.6025104602510396</v>
      </c>
      <c r="P4094">
        <v>100.840336134453</v>
      </c>
      <c r="Q4094">
        <v>4.8180519837065998E-2</v>
      </c>
    </row>
    <row r="4095" spans="1:17" hidden="1" x14ac:dyDescent="0.3">
      <c r="A4095" t="s">
        <v>8351</v>
      </c>
      <c r="B4095" t="s">
        <v>8352</v>
      </c>
      <c r="C4095" t="str">
        <f>IFERROR(VLOOKUP(Table1[[#This Row],[Ticker]],[1]!Table1[[Symbol]:[Industry]],2,FALSE),"-")</f>
        <v>-</v>
      </c>
      <c r="D4095" t="s">
        <v>184</v>
      </c>
      <c r="E4095">
        <v>15.572545156</v>
      </c>
      <c r="F4095">
        <v>33.32</v>
      </c>
      <c r="G4095">
        <v>-60.446307413986197</v>
      </c>
      <c r="H4095">
        <v>-4.0810208103715402</v>
      </c>
      <c r="I4095">
        <v>-32.251831751426501</v>
      </c>
      <c r="J4095">
        <v>-4.8630190872912502</v>
      </c>
      <c r="K4095">
        <v>35.186354698424999</v>
      </c>
      <c r="L4095">
        <v>38.325812909094999</v>
      </c>
      <c r="M4095">
        <v>41.256428648168303</v>
      </c>
      <c r="N4095">
        <v>1.9153370522212501</v>
      </c>
      <c r="O4095">
        <v>57.863145258103202</v>
      </c>
      <c r="P4095">
        <v>14.5804676753782</v>
      </c>
      <c r="Q4095">
        <v>-7.1494634770929003E-2</v>
      </c>
    </row>
    <row r="4096" spans="1:17" hidden="1" x14ac:dyDescent="0.3">
      <c r="A4096" t="s">
        <v>8353</v>
      </c>
      <c r="B4096" t="s">
        <v>8354</v>
      </c>
      <c r="C4096" t="str">
        <f>IFERROR(VLOOKUP(Table1[[#This Row],[Ticker]],[1]!Table1[[Symbol]:[Industry]],2,FALSE),"-")</f>
        <v>-</v>
      </c>
      <c r="E4096">
        <v>15.56597895</v>
      </c>
      <c r="F4096">
        <v>28.5</v>
      </c>
      <c r="G4096">
        <v>61.3133791017978</v>
      </c>
      <c r="H4096">
        <v>20.095933922138698</v>
      </c>
      <c r="I4096">
        <v>74.457033463231397</v>
      </c>
      <c r="J4096">
        <v>3.6521221938074699</v>
      </c>
      <c r="K4096">
        <v>23.290167931267099</v>
      </c>
      <c r="L4096">
        <v>17.769607671971499</v>
      </c>
      <c r="M4096">
        <v>56.056929171023299</v>
      </c>
      <c r="N4096">
        <v>0.59544927132646397</v>
      </c>
      <c r="O4096">
        <v>5.26315789473683</v>
      </c>
      <c r="P4096">
        <v>223.863636363636</v>
      </c>
      <c r="Q4096">
        <v>6.1440349229445003E-2</v>
      </c>
    </row>
    <row r="4097" spans="1:17" hidden="1" x14ac:dyDescent="0.3">
      <c r="A4097" t="s">
        <v>8355</v>
      </c>
      <c r="B4097" t="s">
        <v>8356</v>
      </c>
      <c r="C4097" t="str">
        <f>IFERROR(VLOOKUP(Table1[[#This Row],[Ticker]],[1]!Table1[[Symbol]:[Industry]],2,FALSE),"-")</f>
        <v>-</v>
      </c>
      <c r="D4097" t="s">
        <v>7604</v>
      </c>
      <c r="E4097">
        <v>15.552</v>
      </c>
      <c r="F4097">
        <v>64</v>
      </c>
      <c r="G4097">
        <v>-55.446307413986197</v>
      </c>
      <c r="H4097">
        <v>-21.243935358906899</v>
      </c>
      <c r="I4097">
        <v>-53.105229290217302</v>
      </c>
      <c r="J4097">
        <v>-2.1679836262983398</v>
      </c>
      <c r="K4097">
        <v>73.3631920826368</v>
      </c>
      <c r="L4097">
        <v>83.261058273327507</v>
      </c>
      <c r="M4097">
        <v>41.2908578938519</v>
      </c>
      <c r="N4097">
        <v>1.1208112874779499</v>
      </c>
      <c r="O4097">
        <v>79.6875</v>
      </c>
      <c r="P4097">
        <v>28</v>
      </c>
      <c r="Q4097">
        <v>2.0754471541160001E-3</v>
      </c>
    </row>
    <row r="4098" spans="1:17" hidden="1" x14ac:dyDescent="0.3">
      <c r="A4098" t="s">
        <v>8357</v>
      </c>
      <c r="B4098" t="s">
        <v>8358</v>
      </c>
      <c r="C4098" t="str">
        <f>IFERROR(VLOOKUP(Table1[[#This Row],[Ticker]],[1]!Table1[[Symbol]:[Industry]],2,FALSE),"-")</f>
        <v>-</v>
      </c>
      <c r="D4098" t="s">
        <v>705</v>
      </c>
      <c r="E4098">
        <v>15.501888424000001</v>
      </c>
      <c r="F4098">
        <v>85.6</v>
      </c>
      <c r="G4098">
        <v>16.1092481415692</v>
      </c>
      <c r="H4098">
        <v>1.3194838350090601</v>
      </c>
      <c r="I4098">
        <v>4.0986942241523101</v>
      </c>
      <c r="J4098">
        <v>0.89964922394321001</v>
      </c>
      <c r="K4098">
        <v>80.554436831986806</v>
      </c>
      <c r="L4098">
        <v>74.924506187755298</v>
      </c>
      <c r="M4098">
        <v>40.888200527429397</v>
      </c>
      <c r="N4098">
        <v>0.90471312029833895</v>
      </c>
      <c r="O4098">
        <v>0.29205607476634399</v>
      </c>
      <c r="P4098">
        <v>59.999999999999901</v>
      </c>
    </row>
    <row r="4099" spans="1:17" hidden="1" x14ac:dyDescent="0.3">
      <c r="A4099" t="s">
        <v>8359</v>
      </c>
      <c r="B4099" t="s">
        <v>8360</v>
      </c>
      <c r="C4099" t="str">
        <f>IFERROR(VLOOKUP(Table1[[#This Row],[Ticker]],[1]!Table1[[Symbol]:[Industry]],2,FALSE),"-")</f>
        <v>-</v>
      </c>
      <c r="D4099" t="s">
        <v>613</v>
      </c>
      <c r="E4099">
        <v>15.495873</v>
      </c>
      <c r="F4099">
        <v>40.01</v>
      </c>
      <c r="G4099">
        <v>117.257328580326</v>
      </c>
      <c r="H4099">
        <v>16.2749732234488</v>
      </c>
      <c r="I4099">
        <v>-18.692022359847901</v>
      </c>
      <c r="J4099">
        <v>2.8320163737016602</v>
      </c>
      <c r="K4099">
        <v>36.906701702641499</v>
      </c>
      <c r="L4099">
        <v>36.979342797076797</v>
      </c>
      <c r="M4099">
        <v>92.658990168701493</v>
      </c>
      <c r="N4099">
        <v>2.3986591297489102</v>
      </c>
      <c r="O4099">
        <v>42.439390152461897</v>
      </c>
      <c r="P4099">
        <v>193.54365370506201</v>
      </c>
      <c r="Q4099">
        <v>0.137262811625948</v>
      </c>
    </row>
    <row r="4100" spans="1:17" hidden="1" x14ac:dyDescent="0.3">
      <c r="A4100" t="s">
        <v>8361</v>
      </c>
      <c r="B4100" t="s">
        <v>8362</v>
      </c>
      <c r="C4100" t="str">
        <f>IFERROR(VLOOKUP(Table1[[#This Row],[Ticker]],[1]!Table1[[Symbol]:[Industry]],2,FALSE),"-")</f>
        <v>-</v>
      </c>
      <c r="D4100" t="s">
        <v>613</v>
      </c>
      <c r="E4100">
        <v>15.398300000000001</v>
      </c>
      <c r="F4100">
        <v>35.81</v>
      </c>
      <c r="G4100">
        <v>-29.773634741313501</v>
      </c>
      <c r="H4100">
        <v>-27.293144576154699</v>
      </c>
      <c r="I4100">
        <v>-7.3162094569319196</v>
      </c>
      <c r="J4100">
        <v>-9.7039012191419296</v>
      </c>
      <c r="K4100">
        <v>37.779210437480003</v>
      </c>
      <c r="L4100">
        <v>36.0931509512696</v>
      </c>
      <c r="M4100">
        <v>46.256121963987901</v>
      </c>
      <c r="N4100">
        <v>0.454584194788551</v>
      </c>
      <c r="O4100">
        <v>53.588383133202903</v>
      </c>
      <c r="P4100">
        <v>28.030032177332799</v>
      </c>
      <c r="Q4100">
        <v>1.5334576711607E-2</v>
      </c>
    </row>
    <row r="4101" spans="1:17" hidden="1" x14ac:dyDescent="0.3">
      <c r="A4101" t="s">
        <v>8363</v>
      </c>
      <c r="B4101" t="s">
        <v>8364</v>
      </c>
      <c r="C4101" t="str">
        <f>IFERROR(VLOOKUP(Table1[[#This Row],[Ticker]],[1]!Table1[[Symbol]:[Industry]],2,FALSE),"-")</f>
        <v>-</v>
      </c>
      <c r="D4101" t="s">
        <v>1113</v>
      </c>
      <c r="E4101">
        <v>15.3754305</v>
      </c>
      <c r="F4101">
        <v>6.15</v>
      </c>
      <c r="G4101">
        <v>-98.602873070551894</v>
      </c>
      <c r="H4101">
        <v>-12.0469232207183</v>
      </c>
      <c r="I4101">
        <v>-65.971628549705102</v>
      </c>
      <c r="J4101">
        <v>17.912337658842201</v>
      </c>
      <c r="K4101">
        <v>7.0205888558573504</v>
      </c>
      <c r="L4101">
        <v>12.2580451245353</v>
      </c>
      <c r="M4101">
        <v>74.586666825332102</v>
      </c>
      <c r="N4101">
        <v>1.2299396015750399</v>
      </c>
      <c r="O4101">
        <v>273.17073170731697</v>
      </c>
      <c r="P4101">
        <v>30.851063829787201</v>
      </c>
      <c r="Q4101">
        <v>3.3126880656396997E-2</v>
      </c>
    </row>
    <row r="4102" spans="1:17" hidden="1" x14ac:dyDescent="0.3">
      <c r="A4102" t="s">
        <v>8365</v>
      </c>
      <c r="B4102" t="s">
        <v>8366</v>
      </c>
      <c r="C4102" t="str">
        <f>IFERROR(VLOOKUP(Table1[[#This Row],[Ticker]],[1]!Table1[[Symbol]:[Industry]],2,FALSE),"-")</f>
        <v>-</v>
      </c>
      <c r="E4102">
        <v>15.3669254699999</v>
      </c>
      <c r="F4102">
        <v>15.9</v>
      </c>
      <c r="G4102">
        <v>-59.041494958218401</v>
      </c>
      <c r="H4102">
        <v>-20.421307457171501</v>
      </c>
      <c r="I4102">
        <v>-38.1392428956595</v>
      </c>
      <c r="J4102">
        <v>-7.2304836262983398</v>
      </c>
      <c r="K4102">
        <v>17.6128398066794</v>
      </c>
      <c r="L4102">
        <v>20.3580373827747</v>
      </c>
      <c r="M4102">
        <v>46.219454516372501</v>
      </c>
      <c r="N4102">
        <v>1.5525430310561401</v>
      </c>
      <c r="O4102">
        <v>85.534591194968499</v>
      </c>
      <c r="P4102">
        <v>4.7430830039525604</v>
      </c>
      <c r="Q4102">
        <v>-1.3807354497695001E-2</v>
      </c>
    </row>
    <row r="4103" spans="1:17" hidden="1" x14ac:dyDescent="0.3">
      <c r="A4103" t="s">
        <v>8367</v>
      </c>
      <c r="B4103" t="s">
        <v>8368</v>
      </c>
      <c r="C4103" t="str">
        <f>IFERROR(VLOOKUP(Table1[[#This Row],[Ticker]],[1]!Table1[[Symbol]:[Industry]],2,FALSE),"-")</f>
        <v>-</v>
      </c>
      <c r="E4103">
        <v>15.353249999999999</v>
      </c>
      <c r="F4103">
        <v>50</v>
      </c>
      <c r="G4103">
        <v>-64.950715715831706</v>
      </c>
      <c r="H4103">
        <v>-8.7502199240150809</v>
      </c>
      <c r="I4103">
        <v>-44.354570355056502</v>
      </c>
      <c r="J4103">
        <v>-2.1679836262983398</v>
      </c>
      <c r="K4103">
        <v>51.741194068392197</v>
      </c>
      <c r="M4103">
        <v>58.915928280106101</v>
      </c>
      <c r="N4103">
        <v>0.82807017543859596</v>
      </c>
      <c r="O4103">
        <v>80</v>
      </c>
      <c r="P4103">
        <v>6.3829787234042499</v>
      </c>
    </row>
    <row r="4104" spans="1:17" hidden="1" x14ac:dyDescent="0.3">
      <c r="A4104" t="s">
        <v>8369</v>
      </c>
      <c r="B4104" t="s">
        <v>8370</v>
      </c>
      <c r="C4104" t="str">
        <f>IFERROR(VLOOKUP(Table1[[#This Row],[Ticker]],[1]!Table1[[Symbol]:[Industry]],2,FALSE),"-")</f>
        <v>-</v>
      </c>
      <c r="E4104">
        <v>15.333375999999999</v>
      </c>
      <c r="F4104">
        <v>25.6</v>
      </c>
      <c r="G4104">
        <v>23.150183814083899</v>
      </c>
      <c r="H4104">
        <v>35.321286034814797</v>
      </c>
      <c r="I4104">
        <v>40.340148861043097</v>
      </c>
      <c r="J4104">
        <v>8.4050950054208808</v>
      </c>
      <c r="K4104">
        <v>20.9513506021692</v>
      </c>
      <c r="L4104">
        <v>18.7734954080547</v>
      </c>
      <c r="M4104">
        <v>72.569756237613603</v>
      </c>
      <c r="N4104">
        <v>1.1089103178767199</v>
      </c>
      <c r="O4104">
        <v>6.2109374999999902</v>
      </c>
      <c r="P4104">
        <v>109.83606557377</v>
      </c>
      <c r="Q4104">
        <v>5.8022761781969003E-2</v>
      </c>
    </row>
    <row r="4105" spans="1:17" hidden="1" x14ac:dyDescent="0.3">
      <c r="A4105" t="s">
        <v>8371</v>
      </c>
      <c r="B4105" t="s">
        <v>8372</v>
      </c>
      <c r="C4105" t="str">
        <f>IFERROR(VLOOKUP(Table1[[#This Row],[Ticker]],[1]!Table1[[Symbol]:[Industry]],2,FALSE),"-")</f>
        <v>-</v>
      </c>
      <c r="D4105" t="s">
        <v>613</v>
      </c>
      <c r="E4105">
        <v>15.330509525999901</v>
      </c>
      <c r="F4105">
        <v>13.17</v>
      </c>
      <c r="G4105">
        <v>-11.031102735623699</v>
      </c>
      <c r="H4105">
        <v>-9.6308016760886996</v>
      </c>
      <c r="I4105">
        <v>-8.9403941253822001</v>
      </c>
      <c r="J4105">
        <v>-20.470706868856901</v>
      </c>
      <c r="K4105">
        <v>12.667853394765199</v>
      </c>
      <c r="L4105">
        <v>12.3317805289044</v>
      </c>
      <c r="M4105">
        <v>54.987841978728</v>
      </c>
      <c r="N4105">
        <v>1.8565325320860699</v>
      </c>
      <c r="O4105">
        <v>19.893697798025801</v>
      </c>
      <c r="P4105">
        <v>31.5684315684315</v>
      </c>
      <c r="Q4105">
        <v>4.1348277552037002E-2</v>
      </c>
    </row>
    <row r="4106" spans="1:17" hidden="1" x14ac:dyDescent="0.3">
      <c r="A4106" t="s">
        <v>8373</v>
      </c>
      <c r="B4106" t="s">
        <v>8374</v>
      </c>
      <c r="C4106" t="str">
        <f>IFERROR(VLOOKUP(Table1[[#This Row],[Ticker]],[1]!Table1[[Symbol]:[Industry]],2,FALSE),"-")</f>
        <v>-</v>
      </c>
      <c r="E4106">
        <v>15.292395000000001</v>
      </c>
      <c r="F4106">
        <v>27.45</v>
      </c>
      <c r="G4106">
        <v>-78.818288090314695</v>
      </c>
      <c r="H4106">
        <v>-3.2373994111945699</v>
      </c>
      <c r="I4106">
        <v>-62.9205002261779</v>
      </c>
      <c r="J4106">
        <v>1.7132044925135299</v>
      </c>
      <c r="K4106">
        <v>28.5910311708245</v>
      </c>
      <c r="L4106">
        <v>40.6020273599201</v>
      </c>
      <c r="M4106">
        <v>65.647686764519705</v>
      </c>
      <c r="N4106">
        <v>1.0881081081081001</v>
      </c>
      <c r="O4106">
        <v>262.222222222222</v>
      </c>
      <c r="P4106">
        <v>18.4721622788087</v>
      </c>
    </row>
    <row r="4107" spans="1:17" hidden="1" x14ac:dyDescent="0.3">
      <c r="A4107" t="s">
        <v>8375</v>
      </c>
      <c r="B4107" t="s">
        <v>8376</v>
      </c>
      <c r="C4107" t="str">
        <f>IFERROR(VLOOKUP(Table1[[#This Row],[Ticker]],[1]!Table1[[Symbol]:[Industry]],2,FALSE),"-")</f>
        <v>-</v>
      </c>
      <c r="D4107" t="s">
        <v>705</v>
      </c>
      <c r="E4107">
        <v>15.224317124999899</v>
      </c>
      <c r="F4107">
        <v>25.37</v>
      </c>
      <c r="G4107">
        <v>6.9303109706652402</v>
      </c>
      <c r="H4107">
        <v>-0.42584093406501899</v>
      </c>
      <c r="I4107">
        <v>4.54829365742322</v>
      </c>
      <c r="J4107">
        <v>-1.8128139341120699</v>
      </c>
      <c r="K4107">
        <v>24.299667158223599</v>
      </c>
      <c r="L4107">
        <v>22.460665886423701</v>
      </c>
      <c r="M4107">
        <v>59.890528015670299</v>
      </c>
      <c r="N4107">
        <v>0.66079046090531601</v>
      </c>
      <c r="O4107">
        <v>4.45407962160031</v>
      </c>
      <c r="P4107">
        <v>34.161819143310403</v>
      </c>
    </row>
    <row r="4108" spans="1:17" hidden="1" x14ac:dyDescent="0.3">
      <c r="A4108" t="s">
        <v>8377</v>
      </c>
      <c r="B4108" t="s">
        <v>8378</v>
      </c>
      <c r="C4108" t="str">
        <f>IFERROR(VLOOKUP(Table1[[#This Row],[Ticker]],[1]!Table1[[Symbol]:[Industry]],2,FALSE),"-")</f>
        <v>-</v>
      </c>
      <c r="D4108" t="s">
        <v>249</v>
      </c>
      <c r="E4108">
        <v>15.21625</v>
      </c>
      <c r="F4108">
        <v>12.95</v>
      </c>
      <c r="G4108">
        <v>54.561462593783702</v>
      </c>
      <c r="H4108">
        <v>0.52103513671365997</v>
      </c>
      <c r="I4108">
        <v>6.4185802335921496</v>
      </c>
      <c r="J4108">
        <v>1.9920163737016501</v>
      </c>
      <c r="K4108">
        <v>12.4302748026287</v>
      </c>
      <c r="L4108">
        <v>11.7345311120872</v>
      </c>
      <c r="M4108">
        <v>61.058877212126298</v>
      </c>
      <c r="N4108">
        <v>2.19795246563887</v>
      </c>
      <c r="O4108">
        <v>23.166023166023098</v>
      </c>
      <c r="Q4108">
        <v>6.1971226970016002E-2</v>
      </c>
    </row>
    <row r="4109" spans="1:17" hidden="1" x14ac:dyDescent="0.3">
      <c r="A4109" t="s">
        <v>8379</v>
      </c>
      <c r="B4109" t="s">
        <v>8380</v>
      </c>
      <c r="C4109" t="str">
        <f>IFERROR(VLOOKUP(Table1[[#This Row],[Ticker]],[1]!Table1[[Symbol]:[Industry]],2,FALSE),"-")</f>
        <v>-</v>
      </c>
      <c r="D4109" t="s">
        <v>535</v>
      </c>
      <c r="E4109">
        <v>15.1979539</v>
      </c>
      <c r="F4109">
        <v>50.51</v>
      </c>
      <c r="G4109">
        <v>17.756867189188299</v>
      </c>
      <c r="H4109">
        <v>-0.55193947054174597</v>
      </c>
      <c r="I4109">
        <v>6.1880592561832</v>
      </c>
      <c r="J4109">
        <v>-10.825992284307</v>
      </c>
      <c r="K4109">
        <v>49.256678736323003</v>
      </c>
      <c r="L4109">
        <v>41.119903270193802</v>
      </c>
      <c r="M4109">
        <v>34.587977753655601</v>
      </c>
      <c r="N4109">
        <v>0.63707146733359998</v>
      </c>
      <c r="O4109">
        <v>24.727776677885501</v>
      </c>
      <c r="P4109">
        <v>80.264097073518897</v>
      </c>
      <c r="Q4109">
        <v>0.12602185206438599</v>
      </c>
    </row>
    <row r="4110" spans="1:17" hidden="1" x14ac:dyDescent="0.3">
      <c r="A4110" t="s">
        <v>8381</v>
      </c>
      <c r="B4110" t="s">
        <v>8382</v>
      </c>
      <c r="C4110" t="str">
        <f>IFERROR(VLOOKUP(Table1[[#This Row],[Ticker]],[1]!Table1[[Symbol]:[Industry]],2,FALSE),"-")</f>
        <v>-</v>
      </c>
      <c r="D4110" t="s">
        <v>705</v>
      </c>
      <c r="E4110">
        <v>15.1879762019999</v>
      </c>
      <c r="F4110">
        <v>158.97999999999999</v>
      </c>
      <c r="G4110">
        <v>30.817358746729901</v>
      </c>
      <c r="H4110">
        <v>0.60643644806271202</v>
      </c>
      <c r="I4110">
        <v>9.8093067099552496</v>
      </c>
      <c r="J4110">
        <v>-2.0544547710476402</v>
      </c>
      <c r="K4110">
        <v>149.88192243233101</v>
      </c>
      <c r="L4110">
        <v>134.32123242950601</v>
      </c>
      <c r="M4110">
        <v>55.3773054855941</v>
      </c>
      <c r="N4110">
        <v>0.71409958050373501</v>
      </c>
      <c r="O4110">
        <v>0.62271983897346195</v>
      </c>
      <c r="P4110">
        <v>59.9396378269617</v>
      </c>
    </row>
    <row r="4111" spans="1:17" hidden="1" x14ac:dyDescent="0.3">
      <c r="A4111" t="s">
        <v>8383</v>
      </c>
      <c r="B4111" t="s">
        <v>8384</v>
      </c>
      <c r="C4111" t="str">
        <f>IFERROR(VLOOKUP(Table1[[#This Row],[Ticker]],[1]!Table1[[Symbol]:[Industry]],2,FALSE),"-")</f>
        <v>-</v>
      </c>
      <c r="D4111" t="s">
        <v>613</v>
      </c>
      <c r="E4111">
        <v>15.176270799999999</v>
      </c>
      <c r="F4111">
        <v>3.88</v>
      </c>
      <c r="G4111">
        <v>88.998137030458096</v>
      </c>
      <c r="H4111">
        <v>-4.9040660778612297</v>
      </c>
      <c r="I4111">
        <v>70.217029845995199</v>
      </c>
      <c r="J4111">
        <v>18.7470490534402</v>
      </c>
      <c r="K4111">
        <v>3.1966777438313101</v>
      </c>
      <c r="L4111">
        <v>2.6069927919494198</v>
      </c>
      <c r="M4111">
        <v>85.456186590000101</v>
      </c>
      <c r="N4111">
        <v>0.98088594125544604</v>
      </c>
      <c r="O4111">
        <v>3.0927835051546499</v>
      </c>
      <c r="P4111">
        <v>135.15151515151501</v>
      </c>
      <c r="Q4111">
        <v>4.8443632850887999E-2</v>
      </c>
    </row>
    <row r="4112" spans="1:17" hidden="1" x14ac:dyDescent="0.3">
      <c r="A4112" t="s">
        <v>8385</v>
      </c>
      <c r="B4112" t="s">
        <v>8386</v>
      </c>
      <c r="C4112" t="str">
        <f>IFERROR(VLOOKUP(Table1[[#This Row],[Ticker]],[1]!Table1[[Symbol]:[Industry]],2,FALSE),"-")</f>
        <v>-</v>
      </c>
      <c r="E4112">
        <v>15.1478325</v>
      </c>
      <c r="F4112">
        <v>30.19</v>
      </c>
      <c r="G4112">
        <v>60.493386927194997</v>
      </c>
      <c r="H4112">
        <v>-10.7306243434438</v>
      </c>
      <c r="I4112">
        <v>57.0095312954573</v>
      </c>
      <c r="J4112">
        <v>4.7550932967785799</v>
      </c>
      <c r="K4112">
        <v>27.4310578198305</v>
      </c>
      <c r="L4112">
        <v>24.271167313305199</v>
      </c>
      <c r="M4112">
        <v>65.160439968498096</v>
      </c>
      <c r="N4112">
        <v>0.95502251996517895</v>
      </c>
      <c r="O4112">
        <v>15.468698244451801</v>
      </c>
      <c r="P4112">
        <v>145.24776604386599</v>
      </c>
      <c r="Q4112">
        <v>0.10462640465860901</v>
      </c>
    </row>
    <row r="4113" spans="1:17" hidden="1" x14ac:dyDescent="0.3">
      <c r="A4113" t="s">
        <v>8387</v>
      </c>
      <c r="B4113" t="s">
        <v>8388</v>
      </c>
      <c r="C4113" t="str">
        <f>IFERROR(VLOOKUP(Table1[[#This Row],[Ticker]],[1]!Table1[[Symbol]:[Industry]],2,FALSE),"-")</f>
        <v>-</v>
      </c>
      <c r="D4113" t="s">
        <v>613</v>
      </c>
      <c r="E4113">
        <v>15.134148</v>
      </c>
      <c r="F4113">
        <v>30.6</v>
      </c>
      <c r="G4113">
        <v>413.12512115744198</v>
      </c>
      <c r="H4113">
        <v>21.518184238194301</v>
      </c>
      <c r="I4113">
        <v>229.751913566925</v>
      </c>
      <c r="J4113">
        <v>-11.615614172630901</v>
      </c>
      <c r="K4113">
        <v>23.4267878134056</v>
      </c>
      <c r="L4113">
        <v>14.2571412495728</v>
      </c>
      <c r="M4113">
        <v>54.5884115396628</v>
      </c>
      <c r="N4113">
        <v>1.16603185990771</v>
      </c>
      <c r="O4113">
        <v>8.2679738562091405</v>
      </c>
      <c r="P4113">
        <v>483.969465648854</v>
      </c>
      <c r="Q4113">
        <v>0.17078633799712201</v>
      </c>
    </row>
    <row r="4114" spans="1:17" hidden="1" x14ac:dyDescent="0.3">
      <c r="A4114" t="s">
        <v>8389</v>
      </c>
      <c r="B4114" t="s">
        <v>8390</v>
      </c>
      <c r="C4114" t="str">
        <f>IFERROR(VLOOKUP(Table1[[#This Row],[Ticker]],[1]!Table1[[Symbol]:[Industry]],2,FALSE),"-")</f>
        <v>-</v>
      </c>
      <c r="D4114" t="s">
        <v>659</v>
      </c>
      <c r="E4114">
        <v>15.120492</v>
      </c>
      <c r="F4114">
        <v>52.98</v>
      </c>
      <c r="G4114">
        <v>167.775914808235</v>
      </c>
      <c r="H4114">
        <v>-11.729298756247999</v>
      </c>
      <c r="I4114">
        <v>191.976671125396</v>
      </c>
      <c r="J4114">
        <v>-11.736401157245099</v>
      </c>
      <c r="K4114">
        <v>53.441535783180399</v>
      </c>
      <c r="L4114">
        <v>35.952030291633797</v>
      </c>
      <c r="M4114">
        <v>10.9104956103685</v>
      </c>
      <c r="N4114">
        <v>0.34538771980397798</v>
      </c>
      <c r="O4114">
        <v>17.3650434126085</v>
      </c>
      <c r="P4114">
        <v>218.00720288115201</v>
      </c>
    </row>
    <row r="4115" spans="1:17" hidden="1" x14ac:dyDescent="0.3">
      <c r="A4115" t="s">
        <v>8391</v>
      </c>
      <c r="B4115" t="s">
        <v>8392</v>
      </c>
      <c r="C4115" t="str">
        <f>IFERROR(VLOOKUP(Table1[[#This Row],[Ticker]],[1]!Table1[[Symbol]:[Industry]],2,FALSE),"-")</f>
        <v>-</v>
      </c>
      <c r="D4115" t="s">
        <v>27</v>
      </c>
      <c r="E4115">
        <v>15.112500000000001</v>
      </c>
      <c r="F4115">
        <v>75</v>
      </c>
      <c r="G4115">
        <v>-59.353117449828503</v>
      </c>
      <c r="H4115">
        <v>-13.829384839245501</v>
      </c>
      <c r="I4115">
        <v>-26.914753099741102</v>
      </c>
      <c r="J4115">
        <v>-2.1679836262983398</v>
      </c>
      <c r="K4115">
        <v>83.790133838280596</v>
      </c>
      <c r="L4115">
        <v>106.667108323794</v>
      </c>
      <c r="M4115">
        <v>25.391742588305299</v>
      </c>
      <c r="N4115">
        <v>0.83333333333333304</v>
      </c>
      <c r="O4115">
        <v>69.3333333333333</v>
      </c>
      <c r="P4115">
        <v>7.7586206896551797</v>
      </c>
      <c r="Q4115">
        <v>-0.13365633954279199</v>
      </c>
    </row>
    <row r="4116" spans="1:17" hidden="1" x14ac:dyDescent="0.3">
      <c r="A4116" t="s">
        <v>8393</v>
      </c>
      <c r="B4116" t="s">
        <v>8394</v>
      </c>
      <c r="C4116" t="str">
        <f>IFERROR(VLOOKUP(Table1[[#This Row],[Ticker]],[1]!Table1[[Symbol]:[Industry]],2,FALSE),"-")</f>
        <v>-</v>
      </c>
      <c r="D4116" t="s">
        <v>391</v>
      </c>
      <c r="E4116">
        <v>15.102</v>
      </c>
      <c r="F4116">
        <v>50.34</v>
      </c>
      <c r="G4116">
        <v>220.614995268006</v>
      </c>
      <c r="H4116">
        <v>28.012079103615498</v>
      </c>
      <c r="I4116">
        <v>13.4982262512912</v>
      </c>
      <c r="J4116">
        <v>27.3442114956528</v>
      </c>
      <c r="K4116">
        <v>42.337175016211098</v>
      </c>
      <c r="L4116">
        <v>36.529153277117501</v>
      </c>
      <c r="M4116">
        <v>60.513887982406096</v>
      </c>
      <c r="N4116">
        <v>4.0865376698229703</v>
      </c>
      <c r="O4116">
        <v>23.142630115216502</v>
      </c>
      <c r="P4116">
        <v>257.78251599147097</v>
      </c>
      <c r="Q4116">
        <v>0.12503687882536901</v>
      </c>
    </row>
    <row r="4117" spans="1:17" hidden="1" x14ac:dyDescent="0.3">
      <c r="A4117" t="s">
        <v>8395</v>
      </c>
      <c r="B4117" t="s">
        <v>8396</v>
      </c>
      <c r="C4117" t="str">
        <f>IFERROR(VLOOKUP(Table1[[#This Row],[Ticker]],[1]!Table1[[Symbol]:[Industry]],2,FALSE),"-")</f>
        <v>-</v>
      </c>
      <c r="D4117" t="s">
        <v>613</v>
      </c>
      <c r="E4117">
        <v>15.06069725</v>
      </c>
      <c r="F4117">
        <v>45.19</v>
      </c>
      <c r="G4117">
        <v>18.982033970876799</v>
      </c>
      <c r="H4117">
        <v>-4.9483040783036198</v>
      </c>
      <c r="I4117">
        <v>-1.0671248481506099</v>
      </c>
      <c r="J4117">
        <v>0.53656182824710497</v>
      </c>
      <c r="K4117">
        <v>44.496356985814202</v>
      </c>
      <c r="L4117">
        <v>42.202373512137399</v>
      </c>
      <c r="M4117">
        <v>55.622684767229302</v>
      </c>
      <c r="N4117">
        <v>0.21076282478347699</v>
      </c>
      <c r="O4117">
        <v>28.346979420225701</v>
      </c>
      <c r="P4117">
        <v>60.532859680284098</v>
      </c>
      <c r="Q4117">
        <v>0.14559992744662001</v>
      </c>
    </row>
    <row r="4118" spans="1:17" hidden="1" x14ac:dyDescent="0.3">
      <c r="A4118" t="s">
        <v>8397</v>
      </c>
      <c r="B4118" t="s">
        <v>8398</v>
      </c>
      <c r="C4118" t="str">
        <f>IFERROR(VLOOKUP(Table1[[#This Row],[Ticker]],[1]!Table1[[Symbol]:[Industry]],2,FALSE),"-")</f>
        <v>-</v>
      </c>
      <c r="D4118" t="s">
        <v>101</v>
      </c>
      <c r="E4118">
        <v>15.019305599999999</v>
      </c>
      <c r="F4118">
        <v>48.32</v>
      </c>
      <c r="G4118">
        <v>9.7472359177798999</v>
      </c>
      <c r="H4118">
        <v>18.644700079600501</v>
      </c>
      <c r="I4118">
        <v>6.7494922594194398</v>
      </c>
      <c r="J4118">
        <v>22.052243216801799</v>
      </c>
      <c r="K4118">
        <v>44.148358372764903</v>
      </c>
      <c r="L4118">
        <v>42.386823999300702</v>
      </c>
      <c r="M4118">
        <v>61.820551654806998</v>
      </c>
      <c r="N4118">
        <v>2.0543409965903798</v>
      </c>
      <c r="O4118">
        <v>33.278145695364202</v>
      </c>
      <c r="P4118">
        <v>59.209225700164701</v>
      </c>
      <c r="Q4118">
        <v>8.1160982629108994E-2</v>
      </c>
    </row>
    <row r="4119" spans="1:17" hidden="1" x14ac:dyDescent="0.3">
      <c r="A4119" t="s">
        <v>8399</v>
      </c>
      <c r="B4119" t="s">
        <v>8400</v>
      </c>
      <c r="C4119" t="str">
        <f>IFERROR(VLOOKUP(Table1[[#This Row],[Ticker]],[1]!Table1[[Symbol]:[Industry]],2,FALSE),"-")</f>
        <v>-</v>
      </c>
      <c r="D4119" t="s">
        <v>132</v>
      </c>
      <c r="E4119">
        <v>15.002000000000001</v>
      </c>
      <c r="F4119">
        <v>25</v>
      </c>
      <c r="G4119">
        <v>12.3314703637915</v>
      </c>
      <c r="H4119">
        <v>-4.4621215218146304</v>
      </c>
      <c r="I4119">
        <v>3.49167698821757</v>
      </c>
      <c r="J4119">
        <v>-1.1578826161973299</v>
      </c>
      <c r="K4119">
        <v>25.215678577378998</v>
      </c>
      <c r="L4119">
        <v>24.102149757891201</v>
      </c>
      <c r="M4119">
        <v>45.399987180847901</v>
      </c>
      <c r="N4119">
        <v>0.37830508474576202</v>
      </c>
      <c r="O4119">
        <v>44.8</v>
      </c>
      <c r="P4119">
        <v>46.972369194591401</v>
      </c>
      <c r="Q4119">
        <v>6.9388866369921004E-2</v>
      </c>
    </row>
    <row r="4120" spans="1:17" hidden="1" x14ac:dyDescent="0.3">
      <c r="A4120" t="s">
        <v>8401</v>
      </c>
      <c r="B4120" t="s">
        <v>8402</v>
      </c>
      <c r="C4120" t="str">
        <f>IFERROR(VLOOKUP(Table1[[#This Row],[Ticker]],[1]!Table1[[Symbol]:[Industry]],2,FALSE),"-")</f>
        <v>-</v>
      </c>
      <c r="D4120" t="s">
        <v>414</v>
      </c>
      <c r="E4120">
        <v>14.9375</v>
      </c>
      <c r="F4120">
        <v>244.9</v>
      </c>
      <c r="G4120">
        <v>69.991538136218793</v>
      </c>
      <c r="H4120">
        <v>-2.8623994111945601</v>
      </c>
      <c r="I4120">
        <v>27.336183229846799</v>
      </c>
      <c r="J4120">
        <v>-2.1679836262983398</v>
      </c>
      <c r="K4120">
        <v>241.85833366972</v>
      </c>
      <c r="L4120">
        <v>199.90005286939399</v>
      </c>
      <c r="M4120">
        <v>51.610855425565298</v>
      </c>
      <c r="N4120">
        <v>0</v>
      </c>
      <c r="O4120">
        <v>9.3303389138423807</v>
      </c>
      <c r="P4120">
        <v>96.548956661316197</v>
      </c>
    </row>
    <row r="4121" spans="1:17" hidden="1" x14ac:dyDescent="0.3">
      <c r="A4121" t="s">
        <v>8403</v>
      </c>
      <c r="B4121" t="s">
        <v>8404</v>
      </c>
      <c r="C4121" t="str">
        <f>IFERROR(VLOOKUP(Table1[[#This Row],[Ticker]],[1]!Table1[[Symbol]:[Industry]],2,FALSE),"-")</f>
        <v>-</v>
      </c>
      <c r="D4121" t="s">
        <v>140</v>
      </c>
      <c r="E4121">
        <v>14.889910199999999</v>
      </c>
      <c r="F4121">
        <v>7.59</v>
      </c>
      <c r="G4121">
        <v>-30.784547862636799</v>
      </c>
      <c r="H4121">
        <v>-14.9040660778612</v>
      </c>
      <c r="I4121">
        <v>-20.425601225973899</v>
      </c>
      <c r="J4121">
        <v>-7.6110216009818901</v>
      </c>
      <c r="K4121">
        <v>7.9360963278541199</v>
      </c>
      <c r="L4121">
        <v>8.2399651928390494</v>
      </c>
      <c r="M4121">
        <v>37.747157735235703</v>
      </c>
      <c r="N4121">
        <v>1.1206976744185999</v>
      </c>
      <c r="O4121">
        <v>109.486166007905</v>
      </c>
      <c r="P4121">
        <v>21.439999999999898</v>
      </c>
      <c r="Q4121">
        <v>7.4975149634263993E-2</v>
      </c>
    </row>
    <row r="4122" spans="1:17" hidden="1" x14ac:dyDescent="0.3">
      <c r="A4122" t="s">
        <v>8405</v>
      </c>
      <c r="B4122" t="s">
        <v>8406</v>
      </c>
      <c r="C4122" t="str">
        <f>IFERROR(VLOOKUP(Table1[[#This Row],[Ticker]],[1]!Table1[[Symbol]:[Industry]],2,FALSE),"-")</f>
        <v>-</v>
      </c>
      <c r="E4122">
        <v>14.768000000000001</v>
      </c>
      <c r="F4122">
        <v>0.65</v>
      </c>
      <c r="G4122">
        <v>14.7469293009895</v>
      </c>
      <c r="H4122">
        <v>3.5705101933251999</v>
      </c>
      <c r="I4122">
        <v>14.751913566925399</v>
      </c>
      <c r="J4122">
        <v>-6.6455955665968496</v>
      </c>
      <c r="K4122">
        <v>0.62976635272306303</v>
      </c>
      <c r="L4122">
        <v>0.60085679909429002</v>
      </c>
      <c r="M4122">
        <v>50.5396948361048</v>
      </c>
      <c r="N4122">
        <v>1.3969287059654201</v>
      </c>
      <c r="O4122">
        <v>23.076923076922998</v>
      </c>
      <c r="P4122">
        <v>62.5</v>
      </c>
      <c r="Q4122">
        <v>1.5794804722056001E-2</v>
      </c>
    </row>
    <row r="4123" spans="1:17" hidden="1" x14ac:dyDescent="0.3">
      <c r="A4123" t="s">
        <v>8407</v>
      </c>
      <c r="B4123" t="s">
        <v>8408</v>
      </c>
      <c r="C4123" t="str">
        <f>IFERROR(VLOOKUP(Table1[[#This Row],[Ticker]],[1]!Table1[[Symbol]:[Industry]],2,FALSE),"-")</f>
        <v>-</v>
      </c>
      <c r="E4123">
        <v>14.756</v>
      </c>
      <c r="F4123">
        <v>8.68</v>
      </c>
      <c r="G4123">
        <v>-51.470913334785898</v>
      </c>
      <c r="H4123">
        <v>-4.78628044770812</v>
      </c>
      <c r="I4123">
        <v>-35.484951204822998</v>
      </c>
      <c r="J4123">
        <v>-5.0251264834412002</v>
      </c>
      <c r="K4123">
        <v>8.9734455672239406</v>
      </c>
      <c r="L4123">
        <v>10.034805612221801</v>
      </c>
      <c r="M4123">
        <v>47.541202683456397</v>
      </c>
      <c r="N4123">
        <v>1.57162555673522</v>
      </c>
      <c r="O4123">
        <v>53.801843317972299</v>
      </c>
      <c r="P4123">
        <v>9.18238993710691</v>
      </c>
      <c r="Q4123">
        <v>9.7470667878193001E-2</v>
      </c>
    </row>
    <row r="4124" spans="1:17" hidden="1" x14ac:dyDescent="0.3">
      <c r="A4124" t="s">
        <v>8409</v>
      </c>
      <c r="B4124" t="s">
        <v>8410</v>
      </c>
      <c r="C4124" t="str">
        <f>IFERROR(VLOOKUP(Table1[[#This Row],[Ticker]],[1]!Table1[[Symbol]:[Industry]],2,FALSE),"-")</f>
        <v>-</v>
      </c>
      <c r="D4124" t="s">
        <v>140</v>
      </c>
      <c r="E4124">
        <v>14.725</v>
      </c>
      <c r="F4124">
        <v>118.75</v>
      </c>
      <c r="G4124">
        <v>224.15138241996999</v>
      </c>
      <c r="H4124">
        <v>-19.441669532341201</v>
      </c>
      <c r="I4124">
        <v>76.055647485971605</v>
      </c>
      <c r="J4124">
        <v>-9.3945461262983407</v>
      </c>
      <c r="K4124">
        <v>128.90985046349499</v>
      </c>
      <c r="L4124">
        <v>99.0112588915065</v>
      </c>
      <c r="M4124">
        <v>11.264177451734501</v>
      </c>
      <c r="N4124">
        <v>0.74763358778625899</v>
      </c>
      <c r="O4124">
        <v>20.5473684210526</v>
      </c>
      <c r="P4124">
        <v>250.708800945067</v>
      </c>
    </row>
    <row r="4125" spans="1:17" hidden="1" x14ac:dyDescent="0.3">
      <c r="A4125" t="s">
        <v>8411</v>
      </c>
      <c r="B4125" t="s">
        <v>8412</v>
      </c>
      <c r="C4125" t="str">
        <f>IFERROR(VLOOKUP(Table1[[#This Row],[Ticker]],[1]!Table1[[Symbol]:[Industry]],2,FALSE),"-")</f>
        <v>-</v>
      </c>
      <c r="D4125" t="s">
        <v>46</v>
      </c>
      <c r="E4125">
        <v>14.7158</v>
      </c>
      <c r="F4125">
        <v>22</v>
      </c>
      <c r="G4125">
        <v>116.53650412683599</v>
      </c>
      <c r="H4125">
        <v>-11.2695691579433</v>
      </c>
      <c r="I4125">
        <v>20.704294519306401</v>
      </c>
      <c r="J4125">
        <v>-2.82157839754016</v>
      </c>
      <c r="K4125">
        <v>24.599979120743701</v>
      </c>
      <c r="L4125">
        <v>19.124991030832799</v>
      </c>
      <c r="M4125">
        <v>31.237912521316101</v>
      </c>
      <c r="N4125">
        <v>0.79831932773109204</v>
      </c>
      <c r="O4125">
        <v>81.363636363636303</v>
      </c>
      <c r="P4125">
        <v>169.938650306748</v>
      </c>
      <c r="Q4125">
        <v>0.19047639023301899</v>
      </c>
    </row>
    <row r="4126" spans="1:17" hidden="1" x14ac:dyDescent="0.3">
      <c r="A4126" t="s">
        <v>8413</v>
      </c>
      <c r="B4126" t="s">
        <v>8414</v>
      </c>
      <c r="C4126" t="str">
        <f>IFERROR(VLOOKUP(Table1[[#This Row],[Ticker]],[1]!Table1[[Symbol]:[Industry]],2,FALSE),"-")</f>
        <v>-</v>
      </c>
      <c r="D4126" t="s">
        <v>21</v>
      </c>
      <c r="E4126">
        <v>14.700390000000001</v>
      </c>
      <c r="F4126">
        <v>35.380000000000003</v>
      </c>
      <c r="G4126">
        <v>-57.388308065664297</v>
      </c>
      <c r="H4126">
        <v>-15.583930625920599</v>
      </c>
      <c r="I4126">
        <v>-41.960111138729701</v>
      </c>
      <c r="J4126">
        <v>9.16318520487048</v>
      </c>
      <c r="K4126">
        <v>36.370289668594403</v>
      </c>
      <c r="L4126">
        <v>46.729335330504199</v>
      </c>
      <c r="M4126">
        <v>71.528384267647496</v>
      </c>
      <c r="N4126">
        <v>0.71309051307748805</v>
      </c>
      <c r="O4126">
        <v>97.569248162803802</v>
      </c>
      <c r="P4126">
        <v>25.017667844522901</v>
      </c>
      <c r="Q4126">
        <v>6.9335829334196006E-2</v>
      </c>
    </row>
    <row r="4127" spans="1:17" hidden="1" x14ac:dyDescent="0.3">
      <c r="A4127" t="s">
        <v>8415</v>
      </c>
      <c r="B4127" t="s">
        <v>8416</v>
      </c>
      <c r="C4127" t="str">
        <f>IFERROR(VLOOKUP(Table1[[#This Row],[Ticker]],[1]!Table1[[Symbol]:[Industry]],2,FALSE),"-")</f>
        <v>-</v>
      </c>
      <c r="D4127" t="s">
        <v>126</v>
      </c>
      <c r="E4127">
        <v>14.685590709</v>
      </c>
      <c r="F4127">
        <v>9.99</v>
      </c>
      <c r="G4127">
        <v>36.146164536791801</v>
      </c>
      <c r="H4127">
        <v>-8.0064445680370397</v>
      </c>
      <c r="I4127">
        <v>-23.3785212156832</v>
      </c>
      <c r="J4127">
        <v>-6.3602126651531501</v>
      </c>
      <c r="K4127">
        <v>9.6237352506058293</v>
      </c>
      <c r="L4127">
        <v>9.21788652262501</v>
      </c>
      <c r="M4127">
        <v>57.318527780315897</v>
      </c>
      <c r="N4127">
        <v>3.1399052307931798</v>
      </c>
      <c r="O4127">
        <v>43.143143143143099</v>
      </c>
      <c r="P4127">
        <v>91.746641074856001</v>
      </c>
      <c r="Q4127">
        <v>1.4781421323627E-2</v>
      </c>
    </row>
    <row r="4128" spans="1:17" hidden="1" x14ac:dyDescent="0.3">
      <c r="A4128" t="s">
        <v>8417</v>
      </c>
      <c r="B4128" t="s">
        <v>8418</v>
      </c>
      <c r="C4128" t="str">
        <f>IFERROR(VLOOKUP(Table1[[#This Row],[Ticker]],[1]!Table1[[Symbol]:[Industry]],2,FALSE),"-")</f>
        <v>-</v>
      </c>
      <c r="D4128" t="s">
        <v>21</v>
      </c>
      <c r="E4128">
        <v>14.6851243</v>
      </c>
      <c r="F4128">
        <v>13.97</v>
      </c>
      <c r="G4128">
        <v>-45.477906046861698</v>
      </c>
      <c r="H4128">
        <v>-24.4898648944292</v>
      </c>
      <c r="I4128">
        <v>-44.937193492448003</v>
      </c>
      <c r="J4128">
        <v>-6.7995625736667602</v>
      </c>
      <c r="K4128">
        <v>15.4760340146919</v>
      </c>
      <c r="L4128">
        <v>17.0104663419121</v>
      </c>
      <c r="M4128">
        <v>49.364849808933599</v>
      </c>
      <c r="N4128">
        <v>1.0652207319824001</v>
      </c>
      <c r="O4128">
        <v>95.060844667143797</v>
      </c>
      <c r="P4128">
        <v>13.947797716149999</v>
      </c>
      <c r="Q4128">
        <v>8.3240233081010001E-2</v>
      </c>
    </row>
    <row r="4129" spans="1:17" hidden="1" x14ac:dyDescent="0.3">
      <c r="A4129" t="s">
        <v>8419</v>
      </c>
      <c r="B4129" t="s">
        <v>8420</v>
      </c>
      <c r="C4129" t="str">
        <f>IFERROR(VLOOKUP(Table1[[#This Row],[Ticker]],[1]!Table1[[Symbol]:[Industry]],2,FALSE),"-")</f>
        <v>-</v>
      </c>
      <c r="D4129" t="s">
        <v>930</v>
      </c>
      <c r="E4129">
        <v>14.659276800000001</v>
      </c>
      <c r="F4129">
        <v>26.88</v>
      </c>
      <c r="G4129">
        <v>92.871152903473998</v>
      </c>
      <c r="H4129">
        <v>16.4229481401482</v>
      </c>
      <c r="I4129">
        <v>-14.3166089170145</v>
      </c>
      <c r="J4129">
        <v>6.4907600069784097</v>
      </c>
      <c r="K4129">
        <v>21.755562660166099</v>
      </c>
      <c r="L4129">
        <v>20.2066988872417</v>
      </c>
      <c r="M4129">
        <v>84.576272813212896</v>
      </c>
      <c r="N4129">
        <v>1.6981585527459799</v>
      </c>
      <c r="O4129">
        <v>53.199404761904702</v>
      </c>
      <c r="P4129">
        <v>139.57219251336801</v>
      </c>
      <c r="Q4129">
        <v>8.9547485923906003E-2</v>
      </c>
    </row>
    <row r="4130" spans="1:17" hidden="1" x14ac:dyDescent="0.3">
      <c r="A4130" t="s">
        <v>8421</v>
      </c>
      <c r="B4130" t="s">
        <v>8422</v>
      </c>
      <c r="C4130" t="str">
        <f>IFERROR(VLOOKUP(Table1[[#This Row],[Ticker]],[1]!Table1[[Symbol]:[Industry]],2,FALSE),"-")</f>
        <v>-</v>
      </c>
      <c r="E4130">
        <v>14.64810977</v>
      </c>
      <c r="F4130">
        <v>10.85</v>
      </c>
      <c r="G4130">
        <v>2.1495802886629898</v>
      </c>
      <c r="H4130">
        <v>-10.0691803877681</v>
      </c>
      <c r="I4130">
        <v>-23.448086433074501</v>
      </c>
      <c r="J4130">
        <v>-2.6124280707427898</v>
      </c>
      <c r="K4130">
        <v>11.4203419255934</v>
      </c>
      <c r="L4130">
        <v>11.4694619654286</v>
      </c>
      <c r="M4130">
        <v>40.159334252187797</v>
      </c>
      <c r="N4130">
        <v>1.38510221316386</v>
      </c>
      <c r="O4130">
        <v>47.465437788018399</v>
      </c>
      <c r="P4130">
        <v>44.6666666666666</v>
      </c>
      <c r="Q4130">
        <v>-2.0779962452774001E-2</v>
      </c>
    </row>
    <row r="4131" spans="1:17" hidden="1" x14ac:dyDescent="0.3">
      <c r="A4131" t="s">
        <v>8423</v>
      </c>
      <c r="B4131" t="s">
        <v>8424</v>
      </c>
      <c r="C4131" t="str">
        <f>IFERROR(VLOOKUP(Table1[[#This Row],[Ticker]],[1]!Table1[[Symbol]:[Industry]],2,FALSE),"-")</f>
        <v>-</v>
      </c>
      <c r="D4131" t="s">
        <v>998</v>
      </c>
      <c r="E4131">
        <v>14.637115192</v>
      </c>
      <c r="F4131">
        <v>24.14</v>
      </c>
      <c r="G4131">
        <v>-27.174956606612401</v>
      </c>
      <c r="H4131">
        <v>-0.16268676751640401</v>
      </c>
      <c r="I4131">
        <v>-29.9420318755229</v>
      </c>
      <c r="J4131">
        <v>-6.3099954606178699</v>
      </c>
      <c r="K4131">
        <v>23.775022743362701</v>
      </c>
      <c r="L4131">
        <v>25.881891913402601</v>
      </c>
      <c r="M4131">
        <v>58.869230849761799</v>
      </c>
      <c r="N4131">
        <v>1.5476446845251799</v>
      </c>
      <c r="O4131">
        <v>62.386081193040603</v>
      </c>
      <c r="P4131">
        <v>26.6526757607555</v>
      </c>
      <c r="Q4131">
        <v>9.5076864312425E-2</v>
      </c>
    </row>
    <row r="4132" spans="1:17" hidden="1" x14ac:dyDescent="0.3">
      <c r="A4132" t="s">
        <v>8425</v>
      </c>
      <c r="B4132" t="s">
        <v>8426</v>
      </c>
      <c r="C4132" t="str">
        <f>IFERROR(VLOOKUP(Table1[[#This Row],[Ticker]],[1]!Table1[[Symbol]:[Industry]],2,FALSE),"-")</f>
        <v>-</v>
      </c>
      <c r="D4132" t="s">
        <v>381</v>
      </c>
      <c r="E4132">
        <v>14.569354536000001</v>
      </c>
      <c r="F4132">
        <v>3.32</v>
      </c>
      <c r="G4132">
        <v>-97.046307413986199</v>
      </c>
      <c r="H4132">
        <v>-34.601035774830898</v>
      </c>
      <c r="I4132">
        <v>-80.472301679711194</v>
      </c>
      <c r="J4132">
        <v>-15.1679836262983</v>
      </c>
      <c r="K4132">
        <v>4.9192128789184597</v>
      </c>
      <c r="L4132">
        <v>9.4549444374096208</v>
      </c>
      <c r="M4132">
        <v>13.3130880210122</v>
      </c>
      <c r="N4132">
        <v>1.9112414059591201</v>
      </c>
      <c r="O4132">
        <v>321.68674698795098</v>
      </c>
      <c r="P4132">
        <v>0.60606060606060996</v>
      </c>
      <c r="Q4132">
        <v>-0.226469325607011</v>
      </c>
    </row>
    <row r="4133" spans="1:17" hidden="1" x14ac:dyDescent="0.3">
      <c r="A4133" t="s">
        <v>8427</v>
      </c>
      <c r="B4133" t="s">
        <v>8428</v>
      </c>
      <c r="C4133" t="str">
        <f>IFERROR(VLOOKUP(Table1[[#This Row],[Ticker]],[1]!Table1[[Symbol]:[Industry]],2,FALSE),"-")</f>
        <v>-</v>
      </c>
      <c r="D4133" t="s">
        <v>391</v>
      </c>
      <c r="E4133">
        <v>14.4937325</v>
      </c>
      <c r="F4133">
        <v>7.09</v>
      </c>
      <c r="G4133">
        <v>15.2425814749026</v>
      </c>
      <c r="H4133">
        <v>-7.6363065150197098</v>
      </c>
      <c r="I4133">
        <v>-20.387503416597902</v>
      </c>
      <c r="J4133">
        <v>-2.3082360807162901</v>
      </c>
      <c r="K4133">
        <v>7.2575014756665404</v>
      </c>
      <c r="L4133">
        <v>7.3546814563255802</v>
      </c>
      <c r="M4133">
        <v>49.345991712497899</v>
      </c>
      <c r="N4133">
        <v>1.62254115873178</v>
      </c>
      <c r="O4133">
        <v>52.750352609308798</v>
      </c>
      <c r="P4133">
        <v>65.2680652680652</v>
      </c>
      <c r="Q4133">
        <v>8.0346492980501005E-2</v>
      </c>
    </row>
    <row r="4134" spans="1:17" hidden="1" x14ac:dyDescent="0.3">
      <c r="A4134" t="s">
        <v>8429</v>
      </c>
      <c r="B4134" t="s">
        <v>8430</v>
      </c>
      <c r="C4134" t="str">
        <f>IFERROR(VLOOKUP(Table1[[#This Row],[Ticker]],[1]!Table1[[Symbol]:[Industry]],2,FALSE),"-")</f>
        <v>-</v>
      </c>
      <c r="E4134">
        <v>14.4704</v>
      </c>
      <c r="F4134">
        <v>103.36</v>
      </c>
      <c r="G4134">
        <v>-9.7664580731199795</v>
      </c>
      <c r="H4134">
        <v>-15.8180932271825</v>
      </c>
      <c r="I4134">
        <v>14.2820340488532</v>
      </c>
      <c r="J4134">
        <v>19.362880571232498</v>
      </c>
      <c r="K4134">
        <v>102.142876587872</v>
      </c>
      <c r="L4134">
        <v>109.122951416658</v>
      </c>
      <c r="M4134">
        <v>81.612816836439094</v>
      </c>
      <c r="N4134">
        <v>2.0963855421686701</v>
      </c>
      <c r="O4134">
        <v>63.4287925696594</v>
      </c>
      <c r="P4134">
        <v>30.505050505050502</v>
      </c>
      <c r="Q4134">
        <v>-2.4038641134930001E-3</v>
      </c>
    </row>
    <row r="4135" spans="1:17" hidden="1" x14ac:dyDescent="0.3">
      <c r="A4135" t="s">
        <v>8431</v>
      </c>
      <c r="B4135" t="s">
        <v>8432</v>
      </c>
      <c r="C4135" t="str">
        <f>IFERROR(VLOOKUP(Table1[[#This Row],[Ticker]],[1]!Table1[[Symbol]:[Industry]],2,FALSE),"-")</f>
        <v>-</v>
      </c>
      <c r="D4135" t="s">
        <v>92</v>
      </c>
      <c r="E4135">
        <v>14.463745866673699</v>
      </c>
      <c r="F4135">
        <v>43</v>
      </c>
      <c r="M4135" s="1">
        <v>9.8126000000000006E-11</v>
      </c>
      <c r="N4135">
        <v>1</v>
      </c>
    </row>
    <row r="4136" spans="1:17" hidden="1" x14ac:dyDescent="0.3">
      <c r="A4136" t="s">
        <v>8433</v>
      </c>
      <c r="B4136" t="s">
        <v>8434</v>
      </c>
      <c r="C4136" t="str">
        <f>IFERROR(VLOOKUP(Table1[[#This Row],[Ticker]],[1]!Table1[[Symbol]:[Industry]],2,FALSE),"-")</f>
        <v>-</v>
      </c>
      <c r="D4136" t="s">
        <v>391</v>
      </c>
      <c r="E4136">
        <v>14.433552000000001</v>
      </c>
      <c r="F4136">
        <v>1.1100000000000001</v>
      </c>
      <c r="G4136">
        <v>78.998137030458096</v>
      </c>
      <c r="H4136">
        <v>39.381648207852997</v>
      </c>
      <c r="I4136">
        <v>55.423555357970201</v>
      </c>
      <c r="J4136">
        <v>6.4341669113360602</v>
      </c>
      <c r="K4136">
        <v>0.80995672376227401</v>
      </c>
      <c r="L4136">
        <v>0.73730648844178104</v>
      </c>
      <c r="M4136">
        <v>84.044109061301995</v>
      </c>
      <c r="N4136">
        <v>2.4607594418376499</v>
      </c>
      <c r="O4136">
        <v>0</v>
      </c>
      <c r="P4136">
        <v>141.304347826086</v>
      </c>
      <c r="Q4136">
        <v>9.0650426982972002E-2</v>
      </c>
    </row>
    <row r="4137" spans="1:17" hidden="1" x14ac:dyDescent="0.3">
      <c r="A4137" t="s">
        <v>8435</v>
      </c>
      <c r="B4137" t="s">
        <v>8436</v>
      </c>
      <c r="C4137" t="str">
        <f>IFERROR(VLOOKUP(Table1[[#This Row],[Ticker]],[1]!Table1[[Symbol]:[Industry]],2,FALSE),"-")</f>
        <v>-</v>
      </c>
      <c r="D4137" t="s">
        <v>391</v>
      </c>
      <c r="E4137">
        <v>14.424799999999999</v>
      </c>
      <c r="F4137">
        <v>13.87</v>
      </c>
      <c r="G4137">
        <v>76.815015492497906</v>
      </c>
      <c r="H4137">
        <v>-3.4754946492898098</v>
      </c>
      <c r="I4137">
        <v>25.732305723788201</v>
      </c>
      <c r="J4137">
        <v>-7.5013169596316702</v>
      </c>
      <c r="K4137">
        <v>13.667613557883501</v>
      </c>
      <c r="L4137">
        <v>11.4807281187396</v>
      </c>
      <c r="M4137">
        <v>54.8518433925599</v>
      </c>
      <c r="N4137">
        <v>0.46566567165028899</v>
      </c>
      <c r="O4137">
        <v>27.974044700793002</v>
      </c>
      <c r="P4137">
        <v>125.528455284552</v>
      </c>
      <c r="Q4137">
        <v>8.9619454934850004E-2</v>
      </c>
    </row>
    <row r="4138" spans="1:17" hidden="1" x14ac:dyDescent="0.3">
      <c r="A4138" t="s">
        <v>8437</v>
      </c>
      <c r="B4138" t="s">
        <v>8438</v>
      </c>
      <c r="C4138" t="str">
        <f>IFERROR(VLOOKUP(Table1[[#This Row],[Ticker]],[1]!Table1[[Symbol]:[Industry]],2,FALSE),"-")</f>
        <v>-</v>
      </c>
      <c r="D4138" t="s">
        <v>613</v>
      </c>
      <c r="E4138">
        <v>14.41112</v>
      </c>
      <c r="F4138">
        <v>24.95</v>
      </c>
      <c r="G4138">
        <v>-51.406816115458803</v>
      </c>
      <c r="H4138">
        <v>-21.8492532436366</v>
      </c>
      <c r="I4138">
        <v>-7.1062923032688099</v>
      </c>
      <c r="J4138">
        <v>-5.58811576776744</v>
      </c>
      <c r="K4138">
        <v>25.4862421406674</v>
      </c>
      <c r="L4138">
        <v>26.227808542386299</v>
      </c>
      <c r="M4138">
        <v>41.792630148245998</v>
      </c>
      <c r="N4138">
        <v>0.42172210270836702</v>
      </c>
      <c r="O4138">
        <v>52.304609218436802</v>
      </c>
      <c r="P4138">
        <v>31.315789473684202</v>
      </c>
      <c r="Q4138">
        <v>0.20319371647044901</v>
      </c>
    </row>
    <row r="4139" spans="1:17" hidden="1" x14ac:dyDescent="0.3">
      <c r="A4139" t="s">
        <v>8439</v>
      </c>
      <c r="B4139" t="s">
        <v>8440</v>
      </c>
      <c r="C4139" t="str">
        <f>IFERROR(VLOOKUP(Table1[[#This Row],[Ticker]],[1]!Table1[[Symbol]:[Industry]],2,FALSE),"-")</f>
        <v>-</v>
      </c>
      <c r="D4139" t="s">
        <v>613</v>
      </c>
      <c r="E4139">
        <v>14.4092</v>
      </c>
      <c r="F4139">
        <v>8.84</v>
      </c>
      <c r="G4139">
        <v>-25.644176515964901</v>
      </c>
      <c r="H4139">
        <v>-37.006552890219901</v>
      </c>
      <c r="I4139">
        <v>-5.6327018176898802</v>
      </c>
      <c r="J4139">
        <v>-8.3138169596316693</v>
      </c>
      <c r="K4139">
        <v>10.3873725054065</v>
      </c>
      <c r="L4139">
        <v>9.4723768397576293</v>
      </c>
      <c r="M4139">
        <v>4.8246228911592697</v>
      </c>
      <c r="N4139">
        <v>0.134930147633741</v>
      </c>
      <c r="O4139">
        <v>62.556561085972803</v>
      </c>
      <c r="P4139">
        <v>43.042071197410998</v>
      </c>
      <c r="Q4139">
        <v>6.8671630772180997E-2</v>
      </c>
    </row>
    <row r="4140" spans="1:17" hidden="1" x14ac:dyDescent="0.3">
      <c r="A4140" t="s">
        <v>8441</v>
      </c>
      <c r="B4140" t="s">
        <v>8442</v>
      </c>
      <c r="C4140" t="str">
        <f>IFERROR(VLOOKUP(Table1[[#This Row],[Ticker]],[1]!Table1[[Symbol]:[Industry]],2,FALSE),"-")</f>
        <v>-</v>
      </c>
      <c r="D4140" t="s">
        <v>391</v>
      </c>
      <c r="E4140">
        <v>14.40476</v>
      </c>
      <c r="F4140">
        <v>109.96</v>
      </c>
      <c r="G4140">
        <v>-12.443678383959901</v>
      </c>
      <c r="H4140">
        <v>-4.9040660778612297</v>
      </c>
      <c r="I4140">
        <v>-5.5242769092649802</v>
      </c>
      <c r="J4140">
        <v>-2.1679836262983398</v>
      </c>
      <c r="K4140">
        <v>105.664648370538</v>
      </c>
      <c r="L4140">
        <v>95.260862792079294</v>
      </c>
      <c r="M4140">
        <v>97.628116521938296</v>
      </c>
      <c r="N4140">
        <v>0</v>
      </c>
      <c r="O4140">
        <v>3.6376864314302503E-2</v>
      </c>
      <c r="P4140">
        <v>14.1374299356445</v>
      </c>
    </row>
    <row r="4141" spans="1:17" hidden="1" x14ac:dyDescent="0.3">
      <c r="A4141" t="s">
        <v>8443</v>
      </c>
      <c r="B4141" t="s">
        <v>8444</v>
      </c>
      <c r="C4141" t="str">
        <f>IFERROR(VLOOKUP(Table1[[#This Row],[Ticker]],[1]!Table1[[Symbol]:[Industry]],2,FALSE),"-")</f>
        <v>-</v>
      </c>
      <c r="D4141" t="s">
        <v>1113</v>
      </c>
      <c r="E4141">
        <v>14.401823500000001</v>
      </c>
      <c r="F4141">
        <v>7.15</v>
      </c>
      <c r="G4141">
        <v>61.600476211744699</v>
      </c>
      <c r="H4141">
        <v>6.4137633795030897</v>
      </c>
      <c r="I4141">
        <v>68.501913566925495</v>
      </c>
      <c r="J4141">
        <v>-8.3117744759715499</v>
      </c>
      <c r="K4141">
        <v>6.4779940055934704</v>
      </c>
      <c r="L4141">
        <v>5.1926693299769999</v>
      </c>
      <c r="M4141">
        <v>46.878979085708799</v>
      </c>
      <c r="N4141">
        <v>0.81800373892546496</v>
      </c>
      <c r="O4141">
        <v>13.2867132867132</v>
      </c>
      <c r="Q4141">
        <v>7.3886777900403003E-2</v>
      </c>
    </row>
    <row r="4142" spans="1:17" hidden="1" x14ac:dyDescent="0.3">
      <c r="A4142" t="s">
        <v>8445</v>
      </c>
      <c r="B4142" t="s">
        <v>8446</v>
      </c>
      <c r="C4142" t="str">
        <f>IFERROR(VLOOKUP(Table1[[#This Row],[Ticker]],[1]!Table1[[Symbol]:[Industry]],2,FALSE),"-")</f>
        <v>-</v>
      </c>
      <c r="D4142" t="s">
        <v>662</v>
      </c>
      <c r="E4142">
        <v>14.375935999999999</v>
      </c>
      <c r="F4142">
        <v>4.04</v>
      </c>
      <c r="G4142">
        <v>-19.679111646790499</v>
      </c>
      <c r="H4142">
        <v>-9.0230592128726705</v>
      </c>
      <c r="I4142">
        <v>-13.828038700377601</v>
      </c>
      <c r="J4142">
        <v>-8.0106802555118204</v>
      </c>
      <c r="K4142">
        <v>4.2336673661176301</v>
      </c>
      <c r="L4142">
        <v>4.1921879255852197</v>
      </c>
      <c r="M4142">
        <v>43.180388641612502</v>
      </c>
      <c r="N4142">
        <v>1.8762038615660299</v>
      </c>
      <c r="O4142">
        <v>62.6237623762376</v>
      </c>
      <c r="P4142">
        <v>22.424242424242401</v>
      </c>
      <c r="Q4142">
        <v>3.2673400352050998E-2</v>
      </c>
    </row>
    <row r="4143" spans="1:17" hidden="1" x14ac:dyDescent="0.3">
      <c r="A4143" t="s">
        <v>8447</v>
      </c>
      <c r="B4143" t="s">
        <v>8448</v>
      </c>
      <c r="C4143" t="str">
        <f>IFERROR(VLOOKUP(Table1[[#This Row],[Ticker]],[1]!Table1[[Symbol]:[Industry]],2,FALSE),"-")</f>
        <v>-</v>
      </c>
      <c r="D4143" t="s">
        <v>705</v>
      </c>
      <c r="E4143">
        <v>14.354740187999999</v>
      </c>
      <c r="F4143">
        <v>13.91</v>
      </c>
      <c r="G4143">
        <v>-25.978965885907201</v>
      </c>
      <c r="H4143">
        <v>-5.8306519652453996</v>
      </c>
      <c r="I4143">
        <v>-11.1740123590004</v>
      </c>
      <c r="J4143">
        <v>-3.9347680785951602</v>
      </c>
      <c r="K4143">
        <v>13.847784731522299</v>
      </c>
      <c r="L4143">
        <v>13.600911482454899</v>
      </c>
      <c r="M4143">
        <v>58.520367008885003</v>
      </c>
      <c r="N4143">
        <v>0.77706663121281305</v>
      </c>
      <c r="O4143">
        <v>17.757009345794302</v>
      </c>
      <c r="P4143">
        <v>19.399141630901202</v>
      </c>
    </row>
    <row r="4144" spans="1:17" hidden="1" x14ac:dyDescent="0.3">
      <c r="A4144" t="s">
        <v>8449</v>
      </c>
      <c r="B4144" t="s">
        <v>8450</v>
      </c>
      <c r="C4144" t="str">
        <f>IFERROR(VLOOKUP(Table1[[#This Row],[Ticker]],[1]!Table1[[Symbol]:[Industry]],2,FALSE),"-")</f>
        <v>-</v>
      </c>
      <c r="D4144" t="s">
        <v>542</v>
      </c>
      <c r="E4144">
        <v>14.342866000000001</v>
      </c>
      <c r="F4144">
        <v>6.97</v>
      </c>
      <c r="G4144">
        <v>-48.680323553030298</v>
      </c>
      <c r="H4144">
        <v>-11.434678322759099</v>
      </c>
      <c r="I4144">
        <v>-28.248086433074501</v>
      </c>
      <c r="J4144">
        <v>-8.9522441419021401</v>
      </c>
      <c r="K4144">
        <v>6.9551639870283601</v>
      </c>
      <c r="L4144">
        <v>8.3495674379538194</v>
      </c>
      <c r="M4144">
        <v>56.823690004084803</v>
      </c>
      <c r="N4144">
        <v>0.77659519943580602</v>
      </c>
      <c r="O4144">
        <v>78.622668579626904</v>
      </c>
      <c r="P4144">
        <v>23.362831858406999</v>
      </c>
      <c r="Q4144">
        <v>1.9035089651653E-2</v>
      </c>
    </row>
    <row r="4145" spans="1:17" hidden="1" x14ac:dyDescent="0.3">
      <c r="A4145" t="s">
        <v>8451</v>
      </c>
      <c r="B4145" t="s">
        <v>8452</v>
      </c>
      <c r="C4145" t="str">
        <f>IFERROR(VLOOKUP(Table1[[#This Row],[Ticker]],[1]!Table1[[Symbol]:[Industry]],2,FALSE),"-")</f>
        <v>-</v>
      </c>
      <c r="D4145" t="s">
        <v>535</v>
      </c>
      <c r="E4145">
        <v>14.289234374999999</v>
      </c>
      <c r="F4145">
        <v>48.75</v>
      </c>
      <c r="G4145">
        <v>158.53030077314801</v>
      </c>
      <c r="H4145">
        <v>-4.5682843359934404</v>
      </c>
      <c r="I4145">
        <v>77.107793659162198</v>
      </c>
      <c r="J4145">
        <v>-8.0352803382494997</v>
      </c>
      <c r="K4145">
        <v>45.3583163866031</v>
      </c>
      <c r="L4145">
        <v>35.348220885112703</v>
      </c>
      <c r="M4145">
        <v>55.291352516536499</v>
      </c>
      <c r="N4145">
        <v>0.78558937564062503</v>
      </c>
      <c r="O4145">
        <v>10.769230769230701</v>
      </c>
      <c r="P4145">
        <v>200</v>
      </c>
      <c r="Q4145">
        <v>0.13861639303696399</v>
      </c>
    </row>
    <row r="4146" spans="1:17" hidden="1" x14ac:dyDescent="0.3">
      <c r="A4146" t="s">
        <v>8453</v>
      </c>
      <c r="B4146" t="s">
        <v>8454</v>
      </c>
      <c r="C4146" t="str">
        <f>IFERROR(VLOOKUP(Table1[[#This Row],[Ticker]],[1]!Table1[[Symbol]:[Industry]],2,FALSE),"-")</f>
        <v>-</v>
      </c>
      <c r="D4146" t="s">
        <v>535</v>
      </c>
      <c r="E4146">
        <v>14.272852200000001</v>
      </c>
      <c r="F4146">
        <v>453</v>
      </c>
      <c r="G4146">
        <v>69.080672599929599</v>
      </c>
      <c r="H4146">
        <v>-14.2496734422798</v>
      </c>
      <c r="I4146">
        <v>6.6551393733771</v>
      </c>
      <c r="J4146">
        <v>-6.50754650244658</v>
      </c>
      <c r="K4146">
        <v>472.22970795840899</v>
      </c>
      <c r="L4146">
        <v>424.26389754691098</v>
      </c>
      <c r="M4146">
        <v>30.706743368383201</v>
      </c>
      <c r="N4146">
        <v>0.58747740769429302</v>
      </c>
      <c r="O4146">
        <v>35.706401766004397</v>
      </c>
      <c r="P4146">
        <v>99.471598414795196</v>
      </c>
      <c r="Q4146">
        <v>3.3318322178071999E-2</v>
      </c>
    </row>
    <row r="4147" spans="1:17" hidden="1" x14ac:dyDescent="0.3">
      <c r="A4147" t="s">
        <v>8455</v>
      </c>
      <c r="B4147" t="s">
        <v>8456</v>
      </c>
      <c r="C4147" t="str">
        <f>IFERROR(VLOOKUP(Table1[[#This Row],[Ticker]],[1]!Table1[[Symbol]:[Industry]],2,FALSE),"-")</f>
        <v>-</v>
      </c>
      <c r="D4147" t="s">
        <v>391</v>
      </c>
      <c r="E4147">
        <v>14.2500015</v>
      </c>
      <c r="F4147">
        <v>45.99</v>
      </c>
      <c r="G4147">
        <v>-56.343678067082102</v>
      </c>
      <c r="H4147">
        <v>-6.5083441527275401</v>
      </c>
      <c r="I4147">
        <v>-30.070262165292</v>
      </c>
      <c r="J4147">
        <v>-1.06908252739724</v>
      </c>
      <c r="K4147">
        <v>47.057272605336401</v>
      </c>
      <c r="L4147">
        <v>51.4534918752599</v>
      </c>
      <c r="M4147">
        <v>54.0471614572999</v>
      </c>
      <c r="N4147">
        <v>1.22947398337599</v>
      </c>
      <c r="O4147">
        <v>48.836703631224097</v>
      </c>
      <c r="P4147">
        <v>13.4155363748458</v>
      </c>
      <c r="Q4147">
        <v>1.0877720664678001E-2</v>
      </c>
    </row>
    <row r="4148" spans="1:17" hidden="1" x14ac:dyDescent="0.3">
      <c r="A4148" t="s">
        <v>8457</v>
      </c>
      <c r="B4148" t="s">
        <v>8458</v>
      </c>
      <c r="C4148" t="str">
        <f>IFERROR(VLOOKUP(Table1[[#This Row],[Ticker]],[1]!Table1[[Symbol]:[Industry]],2,FALSE),"-")</f>
        <v>-</v>
      </c>
      <c r="E4148">
        <v>14.247</v>
      </c>
      <c r="F4148">
        <v>47.49</v>
      </c>
      <c r="G4148">
        <v>55.605987688941703</v>
      </c>
      <c r="H4148">
        <v>-7.9856987309224596</v>
      </c>
      <c r="I4148">
        <v>8.0039055987980099</v>
      </c>
      <c r="J4148">
        <v>-8.3883627732177697</v>
      </c>
      <c r="K4148">
        <v>48.829677862230398</v>
      </c>
      <c r="L4148">
        <v>41.763871097838397</v>
      </c>
      <c r="M4148">
        <v>34.144975346789401</v>
      </c>
      <c r="N4148">
        <v>0.271812802582033</v>
      </c>
      <c r="O4148">
        <v>23.5207412086754</v>
      </c>
      <c r="P4148">
        <v>131.658536585365</v>
      </c>
      <c r="Q4148">
        <v>4.8655654253820999E-2</v>
      </c>
    </row>
    <row r="4149" spans="1:17" hidden="1" x14ac:dyDescent="0.3">
      <c r="A4149" t="s">
        <v>8459</v>
      </c>
      <c r="B4149" t="s">
        <v>8460</v>
      </c>
      <c r="C4149" t="str">
        <f>IFERROR(VLOOKUP(Table1[[#This Row],[Ticker]],[1]!Table1[[Symbol]:[Industry]],2,FALSE),"-")</f>
        <v>-</v>
      </c>
      <c r="D4149" t="s">
        <v>140</v>
      </c>
      <c r="E4149">
        <v>14.189319599999999</v>
      </c>
      <c r="F4149">
        <v>53.8</v>
      </c>
      <c r="G4149">
        <v>35.247092753098002</v>
      </c>
      <c r="H4149">
        <v>5.97828686331522</v>
      </c>
      <c r="I4149">
        <v>44.3496147163507</v>
      </c>
      <c r="J4149">
        <v>6.2068726404705297</v>
      </c>
      <c r="K4149">
        <v>50.999424073642103</v>
      </c>
      <c r="L4149">
        <v>42.857470963585797</v>
      </c>
      <c r="M4149">
        <v>55.972130436122498</v>
      </c>
      <c r="N4149">
        <v>2.2812643151626202</v>
      </c>
      <c r="O4149">
        <v>9.6654275092936892</v>
      </c>
      <c r="P4149">
        <v>92.486583184257597</v>
      </c>
      <c r="Q4149">
        <v>7.0771593221894996E-2</v>
      </c>
    </row>
    <row r="4150" spans="1:17" hidden="1" x14ac:dyDescent="0.3">
      <c r="A4150" t="s">
        <v>8461</v>
      </c>
      <c r="B4150" t="s">
        <v>8462</v>
      </c>
      <c r="C4150" t="str">
        <f>IFERROR(VLOOKUP(Table1[[#This Row],[Ticker]],[1]!Table1[[Symbol]:[Industry]],2,FALSE),"-")</f>
        <v>-</v>
      </c>
      <c r="E4150">
        <v>14.185491552</v>
      </c>
      <c r="F4150">
        <v>4.24</v>
      </c>
      <c r="G4150">
        <v>6.3579419764700198</v>
      </c>
      <c r="H4150">
        <v>-4.9040660778612297</v>
      </c>
      <c r="I4150">
        <v>-0.118216303204373</v>
      </c>
      <c r="J4150">
        <v>-4.2707873646160897</v>
      </c>
      <c r="K4150">
        <v>4.1788982216182298</v>
      </c>
      <c r="L4150">
        <v>3.9940967685782698</v>
      </c>
      <c r="M4150">
        <v>49.910175778795697</v>
      </c>
      <c r="N4150">
        <v>1.3791323221007299</v>
      </c>
      <c r="O4150">
        <v>65.330188679245197</v>
      </c>
      <c r="P4150">
        <v>62.4521072796935</v>
      </c>
      <c r="Q4150">
        <v>7.2744987206838002E-2</v>
      </c>
    </row>
    <row r="4151" spans="1:17" hidden="1" x14ac:dyDescent="0.3">
      <c r="A4151" t="s">
        <v>8463</v>
      </c>
      <c r="B4151" t="s">
        <v>8464</v>
      </c>
      <c r="C4151" t="str">
        <f>IFERROR(VLOOKUP(Table1[[#This Row],[Ticker]],[1]!Table1[[Symbol]:[Industry]],2,FALSE),"-")</f>
        <v>-</v>
      </c>
      <c r="D4151" t="s">
        <v>1489</v>
      </c>
      <c r="E4151">
        <v>14.09230174</v>
      </c>
      <c r="F4151">
        <v>12.7</v>
      </c>
      <c r="G4151">
        <v>-18.010409978088799</v>
      </c>
      <c r="H4151">
        <v>-14.5126070031281</v>
      </c>
      <c r="I4151">
        <v>13.6543525913157</v>
      </c>
      <c r="K4151">
        <v>12.5361842043585</v>
      </c>
      <c r="L4151">
        <v>11.4832473263652</v>
      </c>
      <c r="M4151">
        <v>43.797148566806399</v>
      </c>
      <c r="N4151">
        <v>1.171875</v>
      </c>
      <c r="O4151">
        <v>30.708661417322801</v>
      </c>
      <c r="P4151">
        <v>67.105263157894697</v>
      </c>
      <c r="Q4151">
        <v>0.15666051638113801</v>
      </c>
    </row>
    <row r="4152" spans="1:17" hidden="1" x14ac:dyDescent="0.3">
      <c r="A4152" t="s">
        <v>8465</v>
      </c>
      <c r="B4152" t="s">
        <v>8466</v>
      </c>
      <c r="C4152" t="str">
        <f>IFERROR(VLOOKUP(Table1[[#This Row],[Ticker]],[1]!Table1[[Symbol]:[Industry]],2,FALSE),"-")</f>
        <v>-</v>
      </c>
      <c r="D4152" t="s">
        <v>98</v>
      </c>
      <c r="E4152">
        <v>14.070180000000001</v>
      </c>
      <c r="F4152">
        <v>15.53</v>
      </c>
      <c r="G4152">
        <v>328.86780141625098</v>
      </c>
      <c r="H4152">
        <v>-36.716377743810398</v>
      </c>
      <c r="I4152">
        <v>-9.5347271594039498</v>
      </c>
      <c r="J4152">
        <v>-11.6536979120126</v>
      </c>
      <c r="K4152">
        <v>20.230501966169999</v>
      </c>
      <c r="L4152">
        <v>18.797929496102999</v>
      </c>
      <c r="M4152">
        <v>27.468732816209901</v>
      </c>
      <c r="N4152">
        <v>1.06885643328512</v>
      </c>
      <c r="O4152">
        <v>154.603992273019</v>
      </c>
      <c r="P4152">
        <v>355.42521994134802</v>
      </c>
      <c r="Q4152">
        <v>0.17947912487629999</v>
      </c>
    </row>
    <row r="4153" spans="1:17" hidden="1" x14ac:dyDescent="0.3">
      <c r="A4153" t="s">
        <v>8467</v>
      </c>
      <c r="B4153" t="s">
        <v>8468</v>
      </c>
      <c r="C4153" t="str">
        <f>IFERROR(VLOOKUP(Table1[[#This Row],[Ticker]],[1]!Table1[[Symbol]:[Industry]],2,FALSE),"-")</f>
        <v>-</v>
      </c>
      <c r="E4153">
        <v>13.9876717</v>
      </c>
      <c r="F4153">
        <v>27.89</v>
      </c>
      <c r="G4153">
        <v>311.27617645135399</v>
      </c>
      <c r="H4153">
        <v>24.202828878177598</v>
      </c>
      <c r="I4153">
        <v>72.278091577396694</v>
      </c>
      <c r="J4153">
        <v>21.0108243207215</v>
      </c>
      <c r="K4153">
        <v>23.3212106247998</v>
      </c>
      <c r="L4153">
        <v>19.458488154618699</v>
      </c>
      <c r="M4153">
        <v>92.978358733586305</v>
      </c>
      <c r="N4153">
        <v>0.615153280668985</v>
      </c>
      <c r="O4153">
        <v>35.173897454284699</v>
      </c>
      <c r="P4153">
        <v>388.44133099824802</v>
      </c>
    </row>
    <row r="4154" spans="1:17" hidden="1" x14ac:dyDescent="0.3">
      <c r="A4154" t="s">
        <v>8469</v>
      </c>
      <c r="B4154" t="s">
        <v>8470</v>
      </c>
      <c r="C4154" t="str">
        <f>IFERROR(VLOOKUP(Table1[[#This Row],[Ticker]],[1]!Table1[[Symbol]:[Industry]],2,FALSE),"-")</f>
        <v>-</v>
      </c>
      <c r="D4154" t="s">
        <v>140</v>
      </c>
      <c r="E4154">
        <v>13.986730712</v>
      </c>
      <c r="F4154">
        <v>32.99</v>
      </c>
      <c r="G4154">
        <v>-27.1899486455793</v>
      </c>
      <c r="H4154">
        <v>-10.0748878691816</v>
      </c>
      <c r="I4154">
        <v>-12.063562623550601</v>
      </c>
      <c r="J4154">
        <v>-1.9728616750788299</v>
      </c>
      <c r="K4154">
        <v>32.071324450533297</v>
      </c>
      <c r="L4154">
        <v>33.9995940204291</v>
      </c>
      <c r="M4154">
        <v>57.0957620448347</v>
      </c>
      <c r="N4154">
        <v>0.87711873874992197</v>
      </c>
      <c r="O4154">
        <v>50.560775992724999</v>
      </c>
      <c r="P4154">
        <v>31.0166799046862</v>
      </c>
      <c r="Q4154">
        <v>0.111459234868064</v>
      </c>
    </row>
    <row r="4155" spans="1:17" hidden="1" x14ac:dyDescent="0.3">
      <c r="A4155" t="s">
        <v>8471</v>
      </c>
      <c r="B4155" t="s">
        <v>8472</v>
      </c>
      <c r="C4155" t="str">
        <f>IFERROR(VLOOKUP(Table1[[#This Row],[Ticker]],[1]!Table1[[Symbol]:[Industry]],2,FALSE),"-")</f>
        <v>-</v>
      </c>
      <c r="D4155" t="s">
        <v>480</v>
      </c>
      <c r="E4155">
        <v>13.975393199999999</v>
      </c>
      <c r="F4155">
        <v>4.99</v>
      </c>
      <c r="G4155">
        <v>-53.175065583920897</v>
      </c>
      <c r="H4155">
        <v>-19.0897053072832</v>
      </c>
      <c r="I4155">
        <v>-31.0417372267252</v>
      </c>
      <c r="J4155">
        <v>-0.92831420481072902</v>
      </c>
      <c r="K4155">
        <v>5.2870430784030704</v>
      </c>
      <c r="L4155">
        <v>6.0006902939181801</v>
      </c>
      <c r="M4155">
        <v>49.886406812195503</v>
      </c>
      <c r="N4155">
        <v>1.0135283606241601</v>
      </c>
      <c r="O4155">
        <v>114.42885771543</v>
      </c>
      <c r="P4155">
        <v>13.409090909090899</v>
      </c>
      <c r="Q4155">
        <v>3.2783976298687997E-2</v>
      </c>
    </row>
    <row r="4156" spans="1:17" hidden="1" x14ac:dyDescent="0.3">
      <c r="A4156" t="s">
        <v>8473</v>
      </c>
      <c r="B4156" t="s">
        <v>8474</v>
      </c>
      <c r="C4156" t="str">
        <f>IFERROR(VLOOKUP(Table1[[#This Row],[Ticker]],[1]!Table1[[Symbol]:[Industry]],2,FALSE),"-")</f>
        <v>-</v>
      </c>
      <c r="D4156" t="s">
        <v>613</v>
      </c>
      <c r="E4156">
        <v>13.956</v>
      </c>
      <c r="F4156">
        <v>23.26</v>
      </c>
      <c r="G4156">
        <v>120.88938998554001</v>
      </c>
      <c r="H4156">
        <v>73.949848369273496</v>
      </c>
      <c r="I4156">
        <v>117.7911292532</v>
      </c>
      <c r="J4156">
        <v>13.489636415455299</v>
      </c>
      <c r="K4156">
        <v>13.865118193905399</v>
      </c>
      <c r="L4156">
        <v>10.9480851938238</v>
      </c>
      <c r="M4156">
        <v>99.954786933633002</v>
      </c>
      <c r="N4156">
        <v>2.5467272039349198</v>
      </c>
      <c r="O4156">
        <v>0</v>
      </c>
      <c r="P4156">
        <v>158.444444444444</v>
      </c>
    </row>
    <row r="4157" spans="1:17" hidden="1" x14ac:dyDescent="0.3">
      <c r="A4157" t="s">
        <v>8475</v>
      </c>
      <c r="B4157" t="s">
        <v>8476</v>
      </c>
      <c r="C4157" t="str">
        <f>IFERROR(VLOOKUP(Table1[[#This Row],[Ticker]],[1]!Table1[[Symbol]:[Industry]],2,FALSE),"-")</f>
        <v>-</v>
      </c>
      <c r="D4157" t="s">
        <v>613</v>
      </c>
      <c r="E4157">
        <v>13.953295744999901</v>
      </c>
      <c r="F4157">
        <v>26</v>
      </c>
      <c r="M4157">
        <v>50</v>
      </c>
      <c r="N4157">
        <v>1</v>
      </c>
    </row>
    <row r="4158" spans="1:17" hidden="1" x14ac:dyDescent="0.3">
      <c r="A4158" t="s">
        <v>8477</v>
      </c>
      <c r="B4158" t="s">
        <v>8478</v>
      </c>
      <c r="C4158" t="str">
        <f>IFERROR(VLOOKUP(Table1[[#This Row],[Ticker]],[1]!Table1[[Symbol]:[Industry]],2,FALSE),"-")</f>
        <v>-</v>
      </c>
      <c r="D4158" t="s">
        <v>1514</v>
      </c>
      <c r="E4158">
        <v>13.921132396999999</v>
      </c>
      <c r="F4158">
        <v>5.27</v>
      </c>
      <c r="G4158">
        <v>31.950044161469702</v>
      </c>
      <c r="H4158">
        <v>0.24444877362390499</v>
      </c>
      <c r="I4158">
        <v>-23.854643810123601</v>
      </c>
      <c r="J4158">
        <v>-4.7367909657478897</v>
      </c>
      <c r="K4158">
        <v>5.2763578909068496</v>
      </c>
      <c r="L4158">
        <v>5.3209525646062996</v>
      </c>
      <c r="M4158">
        <v>50.755489399037899</v>
      </c>
      <c r="N4158">
        <v>1.2557487825692799</v>
      </c>
      <c r="O4158">
        <v>51.802656546489501</v>
      </c>
      <c r="Q4158">
        <v>4.1969581781608999E-2</v>
      </c>
    </row>
    <row r="4159" spans="1:17" hidden="1" x14ac:dyDescent="0.3">
      <c r="A4159" t="s">
        <v>8479</v>
      </c>
      <c r="B4159" t="s">
        <v>8480</v>
      </c>
      <c r="C4159" t="str">
        <f>IFERROR(VLOOKUP(Table1[[#This Row],[Ticker]],[1]!Table1[[Symbol]:[Industry]],2,FALSE),"-")</f>
        <v>-</v>
      </c>
      <c r="D4159" t="s">
        <v>613</v>
      </c>
      <c r="E4159">
        <v>13.9119036</v>
      </c>
      <c r="F4159">
        <v>41.37</v>
      </c>
      <c r="G4159">
        <v>-11.7364360105262</v>
      </c>
      <c r="H4159">
        <v>3.9643549747703299</v>
      </c>
      <c r="I4159">
        <v>-10.5613394451227</v>
      </c>
      <c r="J4159">
        <v>-3.3385521881712501</v>
      </c>
      <c r="K4159">
        <v>40.5184737190501</v>
      </c>
      <c r="L4159">
        <v>41.504100071754699</v>
      </c>
      <c r="M4159">
        <v>60.186829262479101</v>
      </c>
      <c r="N4159">
        <v>1.0930289944478699</v>
      </c>
      <c r="O4159">
        <v>23.036016437031599</v>
      </c>
      <c r="P4159">
        <v>25.363636363636299</v>
      </c>
      <c r="Q4159">
        <v>6.9640907809835007E-2</v>
      </c>
    </row>
    <row r="4160" spans="1:17" hidden="1" x14ac:dyDescent="0.3">
      <c r="A4160" t="s">
        <v>8481</v>
      </c>
      <c r="B4160" t="s">
        <v>8482</v>
      </c>
      <c r="C4160" t="str">
        <f>IFERROR(VLOOKUP(Table1[[#This Row],[Ticker]],[1]!Table1[[Symbol]:[Industry]],2,FALSE),"-")</f>
        <v>-</v>
      </c>
      <c r="D4160" t="s">
        <v>46</v>
      </c>
      <c r="E4160">
        <v>13.91126</v>
      </c>
      <c r="F4160">
        <v>19.350000000000001</v>
      </c>
      <c r="G4160">
        <v>-26.815150483860201</v>
      </c>
      <c r="H4160">
        <v>-4.9040660778612297</v>
      </c>
      <c r="I4160">
        <v>26.501030174699299</v>
      </c>
      <c r="K4160">
        <v>18.5987796715361</v>
      </c>
      <c r="L4160">
        <v>11.2785326019475</v>
      </c>
      <c r="M4160">
        <v>3.2578855717653701</v>
      </c>
      <c r="N4160">
        <v>0.92307692307692302</v>
      </c>
      <c r="O4160">
        <v>21.447028423772501</v>
      </c>
      <c r="P4160">
        <v>54.8</v>
      </c>
    </row>
    <row r="4161" spans="1:17" hidden="1" x14ac:dyDescent="0.3">
      <c r="A4161" t="s">
        <v>8483</v>
      </c>
      <c r="B4161" t="s">
        <v>8484</v>
      </c>
      <c r="C4161" t="str">
        <f>IFERROR(VLOOKUP(Table1[[#This Row],[Ticker]],[1]!Table1[[Symbol]:[Industry]],2,FALSE),"-")</f>
        <v>-</v>
      </c>
      <c r="E4161">
        <v>13.9105148</v>
      </c>
      <c r="F4161">
        <v>42.77</v>
      </c>
      <c r="G4161">
        <v>43.2996108633061</v>
      </c>
      <c r="H4161">
        <v>0.91411574032058496</v>
      </c>
      <c r="I4161">
        <v>-7.6821391908682699</v>
      </c>
      <c r="J4161">
        <v>2.8320163737016602</v>
      </c>
      <c r="K4161">
        <v>35.360434727648403</v>
      </c>
      <c r="L4161">
        <v>28.724056055124201</v>
      </c>
      <c r="M4161">
        <v>83.544281535343998</v>
      </c>
      <c r="N4161">
        <v>0.43244441781027099</v>
      </c>
      <c r="O4161">
        <v>10.3811082534486</v>
      </c>
      <c r="P4161">
        <v>108.025291828793</v>
      </c>
      <c r="Q4161">
        <v>6.8132557938306998E-2</v>
      </c>
    </row>
    <row r="4162" spans="1:17" hidden="1" x14ac:dyDescent="0.3">
      <c r="A4162" t="s">
        <v>8485</v>
      </c>
      <c r="B4162" t="s">
        <v>8486</v>
      </c>
      <c r="C4162" t="str">
        <f>IFERROR(VLOOKUP(Table1[[#This Row],[Ticker]],[1]!Table1[[Symbol]:[Industry]],2,FALSE),"-")</f>
        <v>-</v>
      </c>
      <c r="D4162" t="s">
        <v>535</v>
      </c>
      <c r="E4162">
        <v>13.8946588</v>
      </c>
      <c r="F4162">
        <v>9.89</v>
      </c>
      <c r="G4162">
        <v>-37.857866955590602</v>
      </c>
      <c r="H4162">
        <v>-7.6518580307562196</v>
      </c>
      <c r="I4162">
        <v>-26.998928183916199</v>
      </c>
      <c r="J4162">
        <v>-3.65903730423075</v>
      </c>
      <c r="K4162">
        <v>10.1798427199858</v>
      </c>
      <c r="L4162">
        <v>11.503593857944701</v>
      </c>
      <c r="M4162">
        <v>50.8828192691049</v>
      </c>
      <c r="N4162">
        <v>0.99657436988180603</v>
      </c>
      <c r="O4162">
        <v>69.969666329625795</v>
      </c>
      <c r="P4162">
        <v>14.866434378629499</v>
      </c>
      <c r="Q4162">
        <v>1.6682587864598E-2</v>
      </c>
    </row>
    <row r="4163" spans="1:17" hidden="1" x14ac:dyDescent="0.3">
      <c r="A4163" t="s">
        <v>8487</v>
      </c>
      <c r="B4163" t="s">
        <v>8488</v>
      </c>
      <c r="C4163" t="str">
        <f>IFERROR(VLOOKUP(Table1[[#This Row],[Ticker]],[1]!Table1[[Symbol]:[Industry]],2,FALSE),"-")</f>
        <v>-</v>
      </c>
      <c r="D4163" t="s">
        <v>129</v>
      </c>
      <c r="E4163">
        <v>13.841940419999901</v>
      </c>
      <c r="F4163">
        <v>25</v>
      </c>
      <c r="G4163">
        <v>-51.707119123899702</v>
      </c>
      <c r="H4163">
        <v>-7.4381791382900797</v>
      </c>
      <c r="I4163">
        <v>22.518774958322201</v>
      </c>
      <c r="J4163">
        <v>-2.1679836262983398</v>
      </c>
      <c r="K4163">
        <v>25.968256476299</v>
      </c>
      <c r="L4163">
        <v>27.987257999917201</v>
      </c>
      <c r="M4163">
        <v>5.7435922009098999</v>
      </c>
      <c r="N4163">
        <v>0</v>
      </c>
      <c r="O4163">
        <v>40.559999999999903</v>
      </c>
      <c r="P4163">
        <v>40.924464487034903</v>
      </c>
    </row>
    <row r="4164" spans="1:17" hidden="1" x14ac:dyDescent="0.3">
      <c r="A4164" t="s">
        <v>8489</v>
      </c>
      <c r="B4164" t="s">
        <v>8490</v>
      </c>
      <c r="C4164" t="str">
        <f>IFERROR(VLOOKUP(Table1[[#This Row],[Ticker]],[1]!Table1[[Symbol]:[Industry]],2,FALSE),"-")</f>
        <v>-</v>
      </c>
      <c r="D4164" t="s">
        <v>613</v>
      </c>
      <c r="E4164">
        <v>13.817022</v>
      </c>
      <c r="F4164">
        <v>34</v>
      </c>
      <c r="G4164">
        <v>-23.838385292468899</v>
      </c>
      <c r="I4164">
        <v>-10.2480864330745</v>
      </c>
      <c r="K4164">
        <v>71.000791228306696</v>
      </c>
      <c r="M4164">
        <v>99.985344065864695</v>
      </c>
      <c r="N4164">
        <v>1</v>
      </c>
      <c r="O4164">
        <v>9.1176470588235397</v>
      </c>
      <c r="P4164">
        <v>5.91900311526478</v>
      </c>
    </row>
    <row r="4165" spans="1:17" hidden="1" x14ac:dyDescent="0.3">
      <c r="A4165" t="s">
        <v>8491</v>
      </c>
      <c r="B4165" t="s">
        <v>8492</v>
      </c>
      <c r="C4165" t="str">
        <f>IFERROR(VLOOKUP(Table1[[#This Row],[Ticker]],[1]!Table1[[Symbol]:[Industry]],2,FALSE),"-")</f>
        <v>-</v>
      </c>
      <c r="D4165" t="s">
        <v>705</v>
      </c>
      <c r="E4165">
        <v>13.801773789</v>
      </c>
      <c r="F4165">
        <v>14.56</v>
      </c>
      <c r="G4165">
        <v>10.194718227039299</v>
      </c>
      <c r="H4165">
        <v>-0.98389501585125405</v>
      </c>
      <c r="I4165">
        <v>2.6551393733771</v>
      </c>
      <c r="J4165">
        <v>-0.28119117346815697</v>
      </c>
      <c r="K4165">
        <v>13.971598435442401</v>
      </c>
      <c r="L4165">
        <v>12.980992465685601</v>
      </c>
      <c r="M4165">
        <v>59.192142314001003</v>
      </c>
      <c r="N4165">
        <v>1.02073944771173</v>
      </c>
      <c r="O4165">
        <v>11.950549450549399</v>
      </c>
      <c r="P4165">
        <v>38.074917022285398</v>
      </c>
      <c r="Q4165">
        <v>3.6626942849021002E-2</v>
      </c>
    </row>
    <row r="4166" spans="1:17" hidden="1" x14ac:dyDescent="0.3">
      <c r="A4166" t="s">
        <v>8493</v>
      </c>
      <c r="B4166" t="s">
        <v>8494</v>
      </c>
      <c r="C4166" t="str">
        <f>IFERROR(VLOOKUP(Table1[[#This Row],[Ticker]],[1]!Table1[[Symbol]:[Industry]],2,FALSE),"-")</f>
        <v>-</v>
      </c>
      <c r="D4166" t="s">
        <v>381</v>
      </c>
      <c r="E4166">
        <v>13.784557</v>
      </c>
      <c r="F4166">
        <v>78.849999999999994</v>
      </c>
      <c r="G4166">
        <v>-23.079728236383399</v>
      </c>
      <c r="H4166">
        <v>2.0403783665831998</v>
      </c>
      <c r="I4166">
        <v>-14.0895498477086</v>
      </c>
      <c r="J4166">
        <v>3.3114684284961702</v>
      </c>
      <c r="K4166">
        <v>77.339501006961996</v>
      </c>
      <c r="L4166">
        <v>81.876495395449098</v>
      </c>
      <c r="M4166">
        <v>63.402201014415198</v>
      </c>
      <c r="N4166">
        <v>1.4866979655712</v>
      </c>
      <c r="O4166">
        <v>23.018389346861099</v>
      </c>
      <c r="P4166">
        <v>30.330578512396599</v>
      </c>
    </row>
    <row r="4167" spans="1:17" hidden="1" x14ac:dyDescent="0.3">
      <c r="A4167" t="s">
        <v>8495</v>
      </c>
      <c r="B4167" t="s">
        <v>8496</v>
      </c>
      <c r="C4167" t="str">
        <f>IFERROR(VLOOKUP(Table1[[#This Row],[Ticker]],[1]!Table1[[Symbol]:[Industry]],2,FALSE),"-")</f>
        <v>-</v>
      </c>
      <c r="D4167" t="s">
        <v>230</v>
      </c>
      <c r="E4167">
        <v>13.7833875419999</v>
      </c>
      <c r="F4167">
        <v>63.13</v>
      </c>
      <c r="G4167">
        <v>4.6899827223038599</v>
      </c>
      <c r="H4167">
        <v>0.31260058880543101</v>
      </c>
      <c r="I4167">
        <v>55.883492514293899</v>
      </c>
      <c r="J4167">
        <v>6.48950346492368</v>
      </c>
      <c r="K4167">
        <v>59.130463428167801</v>
      </c>
      <c r="L4167">
        <v>49.834609559057498</v>
      </c>
      <c r="M4167">
        <v>61.107911659076997</v>
      </c>
      <c r="N4167">
        <v>2.7566081689703301</v>
      </c>
      <c r="O4167">
        <v>15.761127831458801</v>
      </c>
      <c r="P4167">
        <v>89.864661654135304</v>
      </c>
      <c r="Q4167">
        <v>0.24403016204413699</v>
      </c>
    </row>
    <row r="4168" spans="1:17" hidden="1" x14ac:dyDescent="0.3">
      <c r="A4168" t="s">
        <v>8497</v>
      </c>
      <c r="B4168" t="s">
        <v>8498</v>
      </c>
      <c r="C4168" t="str">
        <f>IFERROR(VLOOKUP(Table1[[#This Row],[Ticker]],[1]!Table1[[Symbol]:[Industry]],2,FALSE),"-")</f>
        <v>-</v>
      </c>
      <c r="D4168" t="s">
        <v>613</v>
      </c>
      <c r="E4168">
        <v>13.740178572</v>
      </c>
      <c r="F4168">
        <v>38.19</v>
      </c>
      <c r="G4168">
        <v>91.049419081740098</v>
      </c>
      <c r="H4168">
        <v>16.604047189717502</v>
      </c>
      <c r="I4168">
        <v>37.317601356724502</v>
      </c>
      <c r="J4168">
        <v>-2.1679836262983398</v>
      </c>
      <c r="K4168">
        <v>30.964092269720599</v>
      </c>
      <c r="L4168">
        <v>24.680608822171099</v>
      </c>
      <c r="M4168">
        <v>100</v>
      </c>
      <c r="N4168">
        <v>1.3331051643798299E-2</v>
      </c>
      <c r="O4168">
        <v>0</v>
      </c>
      <c r="P4168">
        <v>117.606837606837</v>
      </c>
    </row>
    <row r="4169" spans="1:17" hidden="1" x14ac:dyDescent="0.3">
      <c r="A4169" t="s">
        <v>8499</v>
      </c>
      <c r="B4169" t="s">
        <v>8500</v>
      </c>
      <c r="C4169" t="str">
        <f>IFERROR(VLOOKUP(Table1[[#This Row],[Ticker]],[1]!Table1[[Symbol]:[Industry]],2,FALSE),"-")</f>
        <v>-</v>
      </c>
      <c r="D4169" t="s">
        <v>391</v>
      </c>
      <c r="E4169">
        <v>13.707264</v>
      </c>
      <c r="F4169">
        <v>14.72</v>
      </c>
      <c r="G4169">
        <v>-30.473867611259202</v>
      </c>
      <c r="H4169">
        <v>-5.9210152304036097</v>
      </c>
      <c r="I4169">
        <v>-25.7959923424261</v>
      </c>
      <c r="J4169">
        <v>-6.17850302143313</v>
      </c>
      <c r="K4169">
        <v>15.006364196416399</v>
      </c>
      <c r="L4169">
        <v>15.604271782773401</v>
      </c>
      <c r="M4169">
        <v>39.698821229159201</v>
      </c>
      <c r="N4169">
        <v>1.51943199099062</v>
      </c>
      <c r="O4169">
        <v>54.551630434782503</v>
      </c>
      <c r="P4169">
        <v>15.0899139953088</v>
      </c>
      <c r="Q4169">
        <v>-5.0154720504464997E-2</v>
      </c>
    </row>
    <row r="4170" spans="1:17" hidden="1" x14ac:dyDescent="0.3">
      <c r="A4170" t="s">
        <v>8501</v>
      </c>
      <c r="B4170" t="s">
        <v>8502</v>
      </c>
      <c r="C4170" t="str">
        <f>IFERROR(VLOOKUP(Table1[[#This Row],[Ticker]],[1]!Table1[[Symbol]:[Industry]],2,FALSE),"-")</f>
        <v>-</v>
      </c>
      <c r="D4170" t="s">
        <v>1489</v>
      </c>
      <c r="E4170">
        <v>13.702680000000001</v>
      </c>
      <c r="F4170">
        <v>2</v>
      </c>
      <c r="G4170">
        <v>-35.648327616006398</v>
      </c>
      <c r="K4170">
        <v>1.8164878752898299</v>
      </c>
      <c r="L4170">
        <v>1.8009664774797101</v>
      </c>
      <c r="M4170">
        <v>73.414657253377001</v>
      </c>
      <c r="N4170">
        <v>1</v>
      </c>
      <c r="O4170">
        <v>10</v>
      </c>
      <c r="P4170">
        <v>66.6666666666666</v>
      </c>
      <c r="Q4170">
        <v>-2.1676028175539999E-2</v>
      </c>
    </row>
    <row r="4171" spans="1:17" hidden="1" x14ac:dyDescent="0.3">
      <c r="A4171" t="s">
        <v>8503</v>
      </c>
      <c r="B4171" t="s">
        <v>8504</v>
      </c>
      <c r="C4171" t="str">
        <f>IFERROR(VLOOKUP(Table1[[#This Row],[Ticker]],[1]!Table1[[Symbol]:[Industry]],2,FALSE),"-")</f>
        <v>-</v>
      </c>
      <c r="D4171" t="s">
        <v>391</v>
      </c>
      <c r="E4171">
        <v>13.627656999999999</v>
      </c>
      <c r="F4171">
        <v>28.1</v>
      </c>
      <c r="G4171">
        <v>-34.637235338967102</v>
      </c>
      <c r="H4171">
        <v>12.2769180755999</v>
      </c>
      <c r="I4171">
        <v>-5.5145791650908897</v>
      </c>
      <c r="J4171">
        <v>0.76241930410458902</v>
      </c>
      <c r="K4171">
        <v>26.1409560615324</v>
      </c>
      <c r="L4171">
        <v>24.804059168782601</v>
      </c>
      <c r="M4171">
        <v>63.791009495873901</v>
      </c>
      <c r="N4171">
        <v>0.83743120433505402</v>
      </c>
      <c r="O4171">
        <v>35.943060498220603</v>
      </c>
      <c r="P4171">
        <v>100</v>
      </c>
      <c r="Q4171">
        <v>0.11464043741413101</v>
      </c>
    </row>
    <row r="4172" spans="1:17" hidden="1" x14ac:dyDescent="0.3">
      <c r="A4172" t="s">
        <v>8505</v>
      </c>
      <c r="B4172" t="s">
        <v>8506</v>
      </c>
      <c r="C4172" t="str">
        <f>IFERROR(VLOOKUP(Table1[[#This Row],[Ticker]],[1]!Table1[[Symbol]:[Industry]],2,FALSE),"-")</f>
        <v>-</v>
      </c>
      <c r="E4172">
        <v>13.563774</v>
      </c>
      <c r="F4172">
        <v>17.010000000000002</v>
      </c>
      <c r="G4172">
        <v>-26.557418525097301</v>
      </c>
      <c r="H4172">
        <v>-4.9040660778612297</v>
      </c>
      <c r="I4172">
        <v>-10.2480864330745</v>
      </c>
      <c r="J4172">
        <v>-2.1679836262983398</v>
      </c>
      <c r="K4172">
        <v>17.009993325145</v>
      </c>
      <c r="L4172">
        <v>16.916717468403199</v>
      </c>
      <c r="M4172">
        <v>100</v>
      </c>
      <c r="O4172">
        <v>0</v>
      </c>
      <c r="P4172">
        <v>0</v>
      </c>
    </row>
    <row r="4173" spans="1:17" hidden="1" x14ac:dyDescent="0.3">
      <c r="A4173" t="s">
        <v>8507</v>
      </c>
      <c r="B4173" t="s">
        <v>8508</v>
      </c>
      <c r="C4173" t="str">
        <f>IFERROR(VLOOKUP(Table1[[#This Row],[Ticker]],[1]!Table1[[Symbol]:[Industry]],2,FALSE),"-")</f>
        <v>-</v>
      </c>
      <c r="D4173" t="s">
        <v>998</v>
      </c>
      <c r="E4173">
        <v>13.548299200000001</v>
      </c>
      <c r="F4173">
        <v>26.08</v>
      </c>
      <c r="G4173">
        <v>-26.211131491622901</v>
      </c>
      <c r="H4173">
        <v>-13.4744910866424</v>
      </c>
      <c r="I4173">
        <v>-15.5150679078293</v>
      </c>
      <c r="J4173">
        <v>-2.6268746396826499</v>
      </c>
      <c r="K4173">
        <v>26.3390174775571</v>
      </c>
      <c r="L4173">
        <v>26.9215320458147</v>
      </c>
      <c r="M4173">
        <v>50.154972475981701</v>
      </c>
      <c r="N4173">
        <v>0.90902378279781104</v>
      </c>
      <c r="O4173">
        <v>28.834355828220801</v>
      </c>
      <c r="P4173">
        <v>18.2230281051677</v>
      </c>
      <c r="Q4173">
        <v>-4.2399041943949001E-2</v>
      </c>
    </row>
    <row r="4174" spans="1:17" hidden="1" x14ac:dyDescent="0.3">
      <c r="A4174" t="s">
        <v>8509</v>
      </c>
      <c r="B4174" t="s">
        <v>5273</v>
      </c>
      <c r="C4174" t="str">
        <f>IFERROR(VLOOKUP(Table1[[#This Row],[Ticker]],[1]!Table1[[Symbol]:[Industry]],2,FALSE),"-")</f>
        <v>-</v>
      </c>
      <c r="D4174" t="s">
        <v>230</v>
      </c>
      <c r="E4174">
        <v>13.521483</v>
      </c>
      <c r="F4174">
        <v>19.260000000000002</v>
      </c>
      <c r="G4174">
        <v>21.141967977970101</v>
      </c>
      <c r="H4174">
        <v>-6.0260172973734303</v>
      </c>
      <c r="I4174">
        <v>37.225114179482901</v>
      </c>
      <c r="J4174">
        <v>-8.1948728242584696</v>
      </c>
      <c r="K4174">
        <v>19.494698544689399</v>
      </c>
      <c r="L4174">
        <v>16.326699531768099</v>
      </c>
      <c r="M4174">
        <v>21.689383759219599</v>
      </c>
      <c r="N4174">
        <v>0.51187288379401097</v>
      </c>
      <c r="O4174">
        <v>21.754932502595999</v>
      </c>
      <c r="P4174">
        <v>81.698113207547095</v>
      </c>
    </row>
    <row r="4175" spans="1:17" hidden="1" x14ac:dyDescent="0.3">
      <c r="A4175" t="s">
        <v>8510</v>
      </c>
      <c r="B4175" t="s">
        <v>8511</v>
      </c>
      <c r="C4175" t="str">
        <f>IFERROR(VLOOKUP(Table1[[#This Row],[Ticker]],[1]!Table1[[Symbol]:[Industry]],2,FALSE),"-")</f>
        <v>-</v>
      </c>
      <c r="E4175">
        <v>13.518368499999999</v>
      </c>
      <c r="F4175">
        <v>14.93</v>
      </c>
      <c r="G4175">
        <v>-85.085196302875104</v>
      </c>
      <c r="H4175">
        <v>-22.579741753536901</v>
      </c>
      <c r="I4175">
        <v>-6.5675308775189496</v>
      </c>
      <c r="J4175">
        <v>-9.8649533232680309</v>
      </c>
      <c r="K4175">
        <v>15.9130260786397</v>
      </c>
      <c r="L4175">
        <v>15.9000278613494</v>
      </c>
      <c r="M4175">
        <v>25.505689142544899</v>
      </c>
      <c r="N4175">
        <v>0.14117176314417099</v>
      </c>
      <c r="O4175">
        <v>154.521098459477</v>
      </c>
      <c r="P4175">
        <v>44.111969111969103</v>
      </c>
      <c r="Q4175">
        <v>5.9365691675898002E-2</v>
      </c>
    </row>
    <row r="4176" spans="1:17" hidden="1" x14ac:dyDescent="0.3">
      <c r="A4176" t="s">
        <v>8512</v>
      </c>
      <c r="B4176" t="s">
        <v>8513</v>
      </c>
      <c r="C4176" t="str">
        <f>IFERROR(VLOOKUP(Table1[[#This Row],[Ticker]],[1]!Table1[[Symbol]:[Industry]],2,FALSE),"-")</f>
        <v>-</v>
      </c>
      <c r="E4176">
        <v>13.485253999999999</v>
      </c>
      <c r="F4176">
        <v>67.459999999999994</v>
      </c>
      <c r="G4176">
        <v>30.326302405135099</v>
      </c>
      <c r="H4176">
        <v>-3.4175023271465301</v>
      </c>
      <c r="I4176">
        <v>55.909549034905702</v>
      </c>
      <c r="J4176">
        <v>29.4109637421227</v>
      </c>
      <c r="K4176">
        <v>57.891031729735197</v>
      </c>
      <c r="L4176">
        <v>54.542840360622897</v>
      </c>
      <c r="M4176">
        <v>62.707638922205497</v>
      </c>
      <c r="N4176">
        <v>0.450136986301369</v>
      </c>
      <c r="O4176">
        <v>36.821820337977996</v>
      </c>
      <c r="P4176">
        <v>127.751519243754</v>
      </c>
    </row>
    <row r="4177" spans="1:17" hidden="1" x14ac:dyDescent="0.3">
      <c r="A4177" t="s">
        <v>8514</v>
      </c>
      <c r="B4177" t="s">
        <v>8515</v>
      </c>
      <c r="C4177" t="str">
        <f>IFERROR(VLOOKUP(Table1[[#This Row],[Ticker]],[1]!Table1[[Symbol]:[Industry]],2,FALSE),"-")</f>
        <v>-</v>
      </c>
      <c r="E4177">
        <v>13.416786</v>
      </c>
      <c r="F4177">
        <v>29.36</v>
      </c>
      <c r="G4177">
        <v>-64.746892209307902</v>
      </c>
      <c r="H4177">
        <v>-3.6626867675164099</v>
      </c>
      <c r="I4177">
        <v>-14.1433401155622</v>
      </c>
      <c r="J4177">
        <v>-2.3040380480670399</v>
      </c>
      <c r="K4177">
        <v>29.367701140490102</v>
      </c>
      <c r="L4177">
        <v>31.587291435603198</v>
      </c>
      <c r="M4177">
        <v>46.996713903145803</v>
      </c>
      <c r="N4177">
        <v>0.14440963561199299</v>
      </c>
      <c r="O4177">
        <v>70.265667574931797</v>
      </c>
      <c r="P4177">
        <v>30.199556541019899</v>
      </c>
      <c r="Q4177">
        <v>1.3493048203520999E-2</v>
      </c>
    </row>
    <row r="4178" spans="1:17" hidden="1" x14ac:dyDescent="0.3">
      <c r="A4178" t="s">
        <v>8516</v>
      </c>
      <c r="B4178" t="s">
        <v>8517</v>
      </c>
      <c r="C4178" t="str">
        <f>IFERROR(VLOOKUP(Table1[[#This Row],[Ticker]],[1]!Table1[[Symbol]:[Industry]],2,FALSE),"-")</f>
        <v>-</v>
      </c>
      <c r="E4178">
        <v>13.379391</v>
      </c>
      <c r="F4178">
        <v>38.25</v>
      </c>
      <c r="G4178">
        <v>48.499789712888798</v>
      </c>
      <c r="H4178">
        <v>-21.552210109868302</v>
      </c>
      <c r="I4178">
        <v>-18.101615703129902</v>
      </c>
      <c r="J4178">
        <v>-11.5225884123752</v>
      </c>
      <c r="K4178">
        <v>45.191470587738202</v>
      </c>
      <c r="L4178">
        <v>45.341086362993501</v>
      </c>
      <c r="M4178">
        <v>33.730425229089398</v>
      </c>
      <c r="N4178">
        <v>0.33971263811643598</v>
      </c>
      <c r="O4178">
        <v>108.967320261437</v>
      </c>
      <c r="P4178">
        <v>147.41267787839499</v>
      </c>
      <c r="Q4178">
        <v>7.8757054094584E-2</v>
      </c>
    </row>
    <row r="4179" spans="1:17" hidden="1" x14ac:dyDescent="0.3">
      <c r="A4179" t="s">
        <v>8518</v>
      </c>
      <c r="B4179" t="s">
        <v>8519</v>
      </c>
      <c r="C4179" t="str">
        <f>IFERROR(VLOOKUP(Table1[[#This Row],[Ticker]],[1]!Table1[[Symbol]:[Industry]],2,FALSE),"-")</f>
        <v>-</v>
      </c>
      <c r="D4179" t="s">
        <v>391</v>
      </c>
      <c r="E4179">
        <v>13.368869399999999</v>
      </c>
      <c r="F4179">
        <v>13.18</v>
      </c>
      <c r="G4179">
        <v>29.418912835849302</v>
      </c>
      <c r="H4179">
        <v>13.744582570787401</v>
      </c>
      <c r="I4179">
        <v>26.332224447754498</v>
      </c>
      <c r="J4179">
        <v>-9.4215047530588993</v>
      </c>
      <c r="K4179">
        <v>12.078063394460701</v>
      </c>
      <c r="L4179">
        <v>11.073980448050801</v>
      </c>
      <c r="M4179">
        <v>59.386296721068703</v>
      </c>
      <c r="N4179">
        <v>1.5165459882960599</v>
      </c>
      <c r="O4179">
        <v>52.8831562974203</v>
      </c>
      <c r="P4179">
        <v>81.793103448275801</v>
      </c>
      <c r="Q4179">
        <v>6.6557449056372994E-2</v>
      </c>
    </row>
    <row r="4180" spans="1:17" hidden="1" x14ac:dyDescent="0.3">
      <c r="A4180" t="s">
        <v>8520</v>
      </c>
      <c r="B4180" t="s">
        <v>8521</v>
      </c>
      <c r="C4180" t="str">
        <f>IFERROR(VLOOKUP(Table1[[#This Row],[Ticker]],[1]!Table1[[Symbol]:[Industry]],2,FALSE),"-")</f>
        <v>-</v>
      </c>
      <c r="D4180" t="s">
        <v>67</v>
      </c>
      <c r="E4180">
        <v>13.30720416</v>
      </c>
      <c r="F4180">
        <v>7.2</v>
      </c>
      <c r="G4180">
        <v>-34.131231105328403</v>
      </c>
      <c r="H4180">
        <v>-10.488481662276801</v>
      </c>
      <c r="I4180">
        <v>-13.3436449795078</v>
      </c>
      <c r="J4180">
        <v>-7.7523992107139303</v>
      </c>
      <c r="K4180">
        <v>7.5052516325673198</v>
      </c>
      <c r="L4180">
        <v>7.97392540082146</v>
      </c>
      <c r="M4180">
        <v>41.450756367027303</v>
      </c>
      <c r="N4180">
        <v>1.64209838422371</v>
      </c>
      <c r="O4180">
        <v>57.499999999999901</v>
      </c>
      <c r="P4180">
        <v>14.1045958795562</v>
      </c>
      <c r="Q4180">
        <v>2.7431126774356999E-2</v>
      </c>
    </row>
    <row r="4181" spans="1:17" hidden="1" x14ac:dyDescent="0.3">
      <c r="A4181" t="s">
        <v>8522</v>
      </c>
      <c r="B4181" t="s">
        <v>8523</v>
      </c>
      <c r="C4181" t="str">
        <f>IFERROR(VLOOKUP(Table1[[#This Row],[Ticker]],[1]!Table1[[Symbol]:[Industry]],2,FALSE),"-")</f>
        <v>-</v>
      </c>
      <c r="D4181" t="s">
        <v>49</v>
      </c>
      <c r="E4181">
        <v>13.3055</v>
      </c>
      <c r="F4181">
        <v>1.78</v>
      </c>
      <c r="G4181">
        <v>95.942581474902596</v>
      </c>
      <c r="H4181">
        <v>14.963483591012899</v>
      </c>
      <c r="I4181">
        <v>35.653552911187703</v>
      </c>
      <c r="J4181">
        <v>-9.8210448507881303</v>
      </c>
      <c r="K4181">
        <v>1.6736209930116099</v>
      </c>
      <c r="L4181">
        <v>1.3553104892383701</v>
      </c>
      <c r="M4181">
        <v>48.1570026833977</v>
      </c>
      <c r="N4181">
        <v>0.66218035571593903</v>
      </c>
      <c r="O4181">
        <v>29.7752808988764</v>
      </c>
      <c r="P4181">
        <v>134.210526315789</v>
      </c>
      <c r="Q4181">
        <v>1.2809187158688E-2</v>
      </c>
    </row>
    <row r="4182" spans="1:17" hidden="1" x14ac:dyDescent="0.3">
      <c r="A4182" t="s">
        <v>8524</v>
      </c>
      <c r="B4182" t="s">
        <v>8525</v>
      </c>
      <c r="C4182" t="str">
        <f>IFERROR(VLOOKUP(Table1[[#This Row],[Ticker]],[1]!Table1[[Symbol]:[Industry]],2,FALSE),"-")</f>
        <v>-</v>
      </c>
      <c r="D4182" t="s">
        <v>866</v>
      </c>
      <c r="E4182">
        <v>13.25517015</v>
      </c>
      <c r="F4182">
        <v>2.65</v>
      </c>
      <c r="G4182">
        <v>32.125216205441497</v>
      </c>
      <c r="H4182">
        <v>-34.574395748190902</v>
      </c>
      <c r="I4182">
        <v>14.165059106831499</v>
      </c>
      <c r="J4182">
        <v>-3.70644516475988</v>
      </c>
      <c r="K4182">
        <v>2.8551774860970598</v>
      </c>
      <c r="L4182">
        <v>2.4215424044413201</v>
      </c>
      <c r="M4182">
        <v>43.412033859263801</v>
      </c>
      <c r="N4182">
        <v>0.54387273568454297</v>
      </c>
      <c r="O4182">
        <v>60</v>
      </c>
      <c r="P4182">
        <v>86.619718309859095</v>
      </c>
      <c r="Q4182">
        <v>5.2997785049227003E-2</v>
      </c>
    </row>
    <row r="4183" spans="1:17" hidden="1" x14ac:dyDescent="0.3">
      <c r="A4183" t="s">
        <v>8526</v>
      </c>
      <c r="B4183" t="s">
        <v>8527</v>
      </c>
      <c r="C4183" t="str">
        <f>IFERROR(VLOOKUP(Table1[[#This Row],[Ticker]],[1]!Table1[[Symbol]:[Industry]],2,FALSE),"-")</f>
        <v>-</v>
      </c>
      <c r="D4183" t="s">
        <v>218</v>
      </c>
      <c r="E4183">
        <v>13.241185728</v>
      </c>
      <c r="F4183">
        <v>47.69</v>
      </c>
      <c r="G4183">
        <v>6.65487197769591</v>
      </c>
      <c r="H4183">
        <v>-30.287477658455899</v>
      </c>
      <c r="I4183">
        <v>15.251913566925399</v>
      </c>
      <c r="J4183">
        <v>-15.5400766495541</v>
      </c>
      <c r="K4183">
        <v>61.575738213542202</v>
      </c>
      <c r="L4183">
        <v>55.986959214080301</v>
      </c>
      <c r="M4183">
        <v>2.4470998302733</v>
      </c>
      <c r="N4183">
        <v>0.36867644922272202</v>
      </c>
      <c r="O4183">
        <v>133.214510379534</v>
      </c>
      <c r="P4183">
        <v>69.594594594594497</v>
      </c>
      <c r="Q4183">
        <v>0.104042036550356</v>
      </c>
    </row>
    <row r="4184" spans="1:17" hidden="1" x14ac:dyDescent="0.3">
      <c r="A4184" t="s">
        <v>8528</v>
      </c>
      <c r="B4184" t="s">
        <v>8529</v>
      </c>
      <c r="C4184" t="str">
        <f>IFERROR(VLOOKUP(Table1[[#This Row],[Ticker]],[1]!Table1[[Symbol]:[Industry]],2,FALSE),"-")</f>
        <v>-</v>
      </c>
      <c r="D4184" t="s">
        <v>613</v>
      </c>
      <c r="E4184">
        <v>13.1928</v>
      </c>
      <c r="F4184">
        <v>9.56</v>
      </c>
      <c r="G4184">
        <v>2.28355182530693</v>
      </c>
      <c r="H4184">
        <v>14.2827191826216</v>
      </c>
      <c r="I4184">
        <v>31.802433626360799</v>
      </c>
      <c r="J4184">
        <v>-4.4596502929649899</v>
      </c>
      <c r="K4184">
        <v>8.4522446556019002</v>
      </c>
      <c r="L4184">
        <v>7.6342796824464303</v>
      </c>
      <c r="M4184">
        <v>67.825947943880195</v>
      </c>
      <c r="N4184">
        <v>1.38462393708801</v>
      </c>
      <c r="O4184">
        <v>12.9707112970711</v>
      </c>
      <c r="P4184">
        <v>73.818181818181799</v>
      </c>
      <c r="Q4184">
        <v>9.7262961974503001E-2</v>
      </c>
    </row>
    <row r="4185" spans="1:17" hidden="1" x14ac:dyDescent="0.3">
      <c r="A4185" t="s">
        <v>8530</v>
      </c>
      <c r="B4185" t="s">
        <v>8531</v>
      </c>
      <c r="C4185" t="str">
        <f>IFERROR(VLOOKUP(Table1[[#This Row],[Ticker]],[1]!Table1[[Symbol]:[Industry]],2,FALSE),"-")</f>
        <v>-</v>
      </c>
      <c r="D4185" t="s">
        <v>480</v>
      </c>
      <c r="E4185">
        <v>13.187352802531899</v>
      </c>
      <c r="F4185">
        <v>17.100000000000001</v>
      </c>
      <c r="G4185">
        <v>-31.557418525097301</v>
      </c>
      <c r="H4185">
        <v>-4.9040660778612297</v>
      </c>
      <c r="I4185">
        <v>-14.7173601760912</v>
      </c>
      <c r="J4185">
        <v>-2.1679836262983398</v>
      </c>
      <c r="K4185">
        <v>17.318709838412001</v>
      </c>
      <c r="L4185">
        <v>17.226849303806901</v>
      </c>
      <c r="M4185">
        <v>99.999998531316393</v>
      </c>
      <c r="N4185">
        <v>0</v>
      </c>
      <c r="O4185">
        <v>5.26315789473683</v>
      </c>
      <c r="P4185">
        <v>0</v>
      </c>
    </row>
    <row r="4186" spans="1:17" hidden="1" x14ac:dyDescent="0.3">
      <c r="A4186" t="s">
        <v>8532</v>
      </c>
      <c r="B4186" t="s">
        <v>8533</v>
      </c>
      <c r="C4186" t="str">
        <f>IFERROR(VLOOKUP(Table1[[#This Row],[Ticker]],[1]!Table1[[Symbol]:[Industry]],2,FALSE),"-")</f>
        <v>-</v>
      </c>
      <c r="E4186">
        <v>13.175812799999999</v>
      </c>
      <c r="F4186">
        <v>30.64</v>
      </c>
      <c r="G4186">
        <v>-41.446307413986197</v>
      </c>
      <c r="H4186">
        <v>-13.753623599985101</v>
      </c>
      <c r="I4186">
        <v>-46.876835140416802</v>
      </c>
      <c r="J4186">
        <v>-2.4905642714596299</v>
      </c>
      <c r="K4186">
        <v>33.098898710910603</v>
      </c>
      <c r="L4186">
        <v>37.0175037614787</v>
      </c>
      <c r="M4186">
        <v>43.742076548986702</v>
      </c>
      <c r="N4186">
        <v>1.3937066263922899</v>
      </c>
      <c r="O4186">
        <v>81.462140992167093</v>
      </c>
      <c r="P4186">
        <v>9.7421203438395398</v>
      </c>
      <c r="Q4186">
        <v>3.7220438639471998E-2</v>
      </c>
    </row>
    <row r="4187" spans="1:17" hidden="1" x14ac:dyDescent="0.3">
      <c r="A4187" t="s">
        <v>8534</v>
      </c>
      <c r="B4187" t="s">
        <v>8024</v>
      </c>
      <c r="C4187" t="str">
        <f>IFERROR(VLOOKUP(Table1[[#This Row],[Ticker]],[1]!Table1[[Symbol]:[Industry]],2,FALSE),"-")</f>
        <v>-</v>
      </c>
      <c r="E4187">
        <v>13.109375999999999</v>
      </c>
      <c r="F4187">
        <v>17.920000000000002</v>
      </c>
      <c r="G4187">
        <v>69.503850621510907</v>
      </c>
      <c r="H4187">
        <v>3.5387106575984202</v>
      </c>
      <c r="I4187">
        <v>21.516619449278402</v>
      </c>
      <c r="J4187">
        <v>-12.323424040806101</v>
      </c>
      <c r="K4187">
        <v>17.145424471759299</v>
      </c>
      <c r="L4187">
        <v>16.003915394278302</v>
      </c>
      <c r="M4187">
        <v>46.311772468589801</v>
      </c>
      <c r="N4187">
        <v>1.30883317314471</v>
      </c>
      <c r="O4187">
        <v>25.8928571428571</v>
      </c>
      <c r="P4187">
        <v>153.10734463276799</v>
      </c>
      <c r="Q4187">
        <v>6.9651262172992001E-2</v>
      </c>
    </row>
    <row r="4188" spans="1:17" hidden="1" x14ac:dyDescent="0.3">
      <c r="A4188" t="s">
        <v>8535</v>
      </c>
      <c r="B4188" t="s">
        <v>8536</v>
      </c>
      <c r="C4188" t="str">
        <f>IFERROR(VLOOKUP(Table1[[#This Row],[Ticker]],[1]!Table1[[Symbol]:[Industry]],2,FALSE),"-")</f>
        <v>-</v>
      </c>
      <c r="D4188" t="s">
        <v>613</v>
      </c>
      <c r="E4188">
        <v>13.108025</v>
      </c>
      <c r="F4188">
        <v>17.5</v>
      </c>
      <c r="G4188">
        <v>-6.6122506018622804</v>
      </c>
      <c r="H4188">
        <v>-6.0931940506811699</v>
      </c>
      <c r="I4188">
        <v>-6.8812819440018496</v>
      </c>
      <c r="J4188">
        <v>-5.1157033148411699</v>
      </c>
      <c r="K4188">
        <v>17.734605154609302</v>
      </c>
      <c r="L4188">
        <v>16.831774829550501</v>
      </c>
      <c r="M4188">
        <v>48.339247093652197</v>
      </c>
      <c r="N4188">
        <v>1.2459348318899099</v>
      </c>
      <c r="O4188">
        <v>32.857142857142797</v>
      </c>
      <c r="P4188">
        <v>59.090909090909001</v>
      </c>
      <c r="Q4188">
        <v>7.0158764298812001E-2</v>
      </c>
    </row>
    <row r="4189" spans="1:17" hidden="1" x14ac:dyDescent="0.3">
      <c r="A4189" t="s">
        <v>8537</v>
      </c>
      <c r="B4189" t="s">
        <v>8538</v>
      </c>
      <c r="C4189" t="str">
        <f>IFERROR(VLOOKUP(Table1[[#This Row],[Ticker]],[1]!Table1[[Symbol]:[Industry]],2,FALSE),"-")</f>
        <v>-</v>
      </c>
      <c r="D4189" t="s">
        <v>705</v>
      </c>
      <c r="E4189">
        <v>13.10207943</v>
      </c>
      <c r="F4189">
        <v>113.87</v>
      </c>
      <c r="G4189">
        <v>9.6996115096040807</v>
      </c>
      <c r="H4189">
        <v>-0.33483954331678101</v>
      </c>
      <c r="I4189">
        <v>7.0348469277247503</v>
      </c>
      <c r="J4189">
        <v>-2.4654204209794699</v>
      </c>
      <c r="K4189">
        <v>109.476290098099</v>
      </c>
      <c r="L4189">
        <v>99.466981501039697</v>
      </c>
      <c r="M4189">
        <v>34.201172078942697</v>
      </c>
      <c r="N4189">
        <v>1.0494336414310801</v>
      </c>
      <c r="O4189">
        <v>2.8541319048037201</v>
      </c>
      <c r="P4189">
        <v>37.974070035138702</v>
      </c>
    </row>
    <row r="4190" spans="1:17" hidden="1" x14ac:dyDescent="0.3">
      <c r="A4190" t="s">
        <v>8539</v>
      </c>
      <c r="B4190" t="s">
        <v>8540</v>
      </c>
      <c r="C4190" t="str">
        <f>IFERROR(VLOOKUP(Table1[[#This Row],[Ticker]],[1]!Table1[[Symbol]:[Industry]],2,FALSE),"-")</f>
        <v>-</v>
      </c>
      <c r="D4190" t="s">
        <v>452</v>
      </c>
      <c r="E4190">
        <v>13.08332774</v>
      </c>
      <c r="F4190">
        <v>38.92</v>
      </c>
      <c r="G4190">
        <v>-19.927281538795999</v>
      </c>
      <c r="H4190">
        <v>-4.6537183727152103</v>
      </c>
      <c r="I4190">
        <v>-4.9735395031312999</v>
      </c>
      <c r="J4190">
        <v>-8.0687669161155693</v>
      </c>
      <c r="K4190">
        <v>36.0935792547631</v>
      </c>
      <c r="L4190">
        <v>36.281707810576002</v>
      </c>
      <c r="M4190">
        <v>61.194262134185202</v>
      </c>
      <c r="N4190">
        <v>1.9468349213514</v>
      </c>
      <c r="O4190">
        <v>32.065775950667998</v>
      </c>
      <c r="P4190">
        <v>24.743589743589698</v>
      </c>
      <c r="Q4190">
        <v>9.0392273964153003E-2</v>
      </c>
    </row>
    <row r="4191" spans="1:17" hidden="1" x14ac:dyDescent="0.3">
      <c r="A4191" t="s">
        <v>8541</v>
      </c>
      <c r="B4191" t="s">
        <v>8542</v>
      </c>
      <c r="C4191" t="str">
        <f>IFERROR(VLOOKUP(Table1[[#This Row],[Ticker]],[1]!Table1[[Symbol]:[Industry]],2,FALSE),"-")</f>
        <v>-</v>
      </c>
      <c r="D4191" t="s">
        <v>998</v>
      </c>
      <c r="E4191">
        <v>13.063105</v>
      </c>
      <c r="F4191">
        <v>21.79</v>
      </c>
      <c r="G4191">
        <v>60.0008006529848</v>
      </c>
      <c r="H4191">
        <v>53.714115740320501</v>
      </c>
      <c r="I4191">
        <v>45.506023645553</v>
      </c>
      <c r="J4191">
        <v>4.3261569987016397</v>
      </c>
      <c r="K4191">
        <v>16.2557927124843</v>
      </c>
      <c r="L4191">
        <v>14.647653826384801</v>
      </c>
      <c r="M4191">
        <v>90.323333816588701</v>
      </c>
      <c r="N4191">
        <v>5.6619880178626003</v>
      </c>
      <c r="O4191">
        <v>4.1303350160624097</v>
      </c>
      <c r="P4191">
        <v>97.194570135746503</v>
      </c>
      <c r="Q4191">
        <v>0.130468303661082</v>
      </c>
    </row>
    <row r="4192" spans="1:17" hidden="1" x14ac:dyDescent="0.3">
      <c r="A4192" t="s">
        <v>8543</v>
      </c>
      <c r="B4192" t="s">
        <v>8544</v>
      </c>
      <c r="C4192" t="str">
        <f>IFERROR(VLOOKUP(Table1[[#This Row],[Ticker]],[1]!Table1[[Symbol]:[Industry]],2,FALSE),"-")</f>
        <v>-</v>
      </c>
      <c r="D4192" t="s">
        <v>119</v>
      </c>
      <c r="E4192">
        <v>13.060374884345199</v>
      </c>
      <c r="F4192">
        <v>99.6</v>
      </c>
      <c r="G4192">
        <v>-5.5931859894901201</v>
      </c>
      <c r="H4192">
        <v>-1.87035303188851</v>
      </c>
      <c r="I4192">
        <v>-12.2495918825592</v>
      </c>
      <c r="J4192">
        <v>1.0670674632677399</v>
      </c>
      <c r="K4192">
        <v>88.622837348358701</v>
      </c>
      <c r="L4192">
        <v>75.642478964540601</v>
      </c>
      <c r="M4192">
        <v>75.835066412166697</v>
      </c>
      <c r="N4192">
        <v>1</v>
      </c>
      <c r="Q4192">
        <v>-4.6725400847372998E-2</v>
      </c>
    </row>
    <row r="4193" spans="1:17" hidden="1" x14ac:dyDescent="0.3">
      <c r="A4193" t="s">
        <v>8545</v>
      </c>
      <c r="B4193" t="s">
        <v>8546</v>
      </c>
      <c r="C4193" t="str">
        <f>IFERROR(VLOOKUP(Table1[[#This Row],[Ticker]],[1]!Table1[[Symbol]:[Industry]],2,FALSE),"-")</f>
        <v>-</v>
      </c>
      <c r="D4193" t="s">
        <v>542</v>
      </c>
      <c r="E4193">
        <v>13.04682</v>
      </c>
      <c r="F4193">
        <v>17</v>
      </c>
      <c r="G4193">
        <v>123.810769987421</v>
      </c>
      <c r="H4193">
        <v>46.536981957073202</v>
      </c>
      <c r="I4193">
        <v>96.816468987144702</v>
      </c>
      <c r="J4193">
        <v>8.1373598851520299</v>
      </c>
      <c r="K4193">
        <v>13.3334422676561</v>
      </c>
      <c r="L4193">
        <v>10.6616903115832</v>
      </c>
      <c r="M4193">
        <v>77.830474724219798</v>
      </c>
      <c r="N4193">
        <v>2.4418806790013998</v>
      </c>
      <c r="O4193">
        <v>3.9411764705882399</v>
      </c>
      <c r="P4193">
        <v>180.52805280528</v>
      </c>
      <c r="Q4193">
        <v>6.2451356106561003E-2</v>
      </c>
    </row>
    <row r="4194" spans="1:17" hidden="1" x14ac:dyDescent="0.3">
      <c r="A4194" t="s">
        <v>8547</v>
      </c>
      <c r="B4194" t="s">
        <v>8548</v>
      </c>
      <c r="C4194" t="str">
        <f>IFERROR(VLOOKUP(Table1[[#This Row],[Ticker]],[1]!Table1[[Symbol]:[Industry]],2,FALSE),"-")</f>
        <v>-</v>
      </c>
      <c r="D4194" t="s">
        <v>62</v>
      </c>
      <c r="E4194">
        <v>13.02868</v>
      </c>
      <c r="F4194">
        <v>22.12</v>
      </c>
      <c r="G4194">
        <v>117.054916276664</v>
      </c>
      <c r="H4194">
        <v>-2.54578943387031</v>
      </c>
      <c r="I4194">
        <v>243.10654615478401</v>
      </c>
      <c r="J4194">
        <v>-6.2886293357290901</v>
      </c>
      <c r="K4194">
        <v>22.149755658344201</v>
      </c>
      <c r="L4194">
        <v>14.456502002933201</v>
      </c>
      <c r="M4194">
        <v>15.585640918662101</v>
      </c>
      <c r="N4194">
        <v>0.20306145189147001</v>
      </c>
      <c r="O4194">
        <v>32.052441229656402</v>
      </c>
      <c r="P4194">
        <v>372.64957264957201</v>
      </c>
      <c r="Q4194">
        <v>0.145079092495705</v>
      </c>
    </row>
    <row r="4195" spans="1:17" hidden="1" x14ac:dyDescent="0.3">
      <c r="A4195" t="s">
        <v>8549</v>
      </c>
      <c r="B4195" t="s">
        <v>8550</v>
      </c>
      <c r="C4195" t="str">
        <f>IFERROR(VLOOKUP(Table1[[#This Row],[Ticker]],[1]!Table1[[Symbol]:[Industry]],2,FALSE),"-")</f>
        <v>-</v>
      </c>
      <c r="D4195" t="s">
        <v>535</v>
      </c>
      <c r="E4195">
        <v>12.9766788</v>
      </c>
      <c r="F4195">
        <v>42.52</v>
      </c>
      <c r="G4195">
        <v>123.119621991637</v>
      </c>
      <c r="H4195">
        <v>-7.74810277510894</v>
      </c>
      <c r="I4195">
        <v>244.085246900258</v>
      </c>
      <c r="J4195">
        <v>-11.6164658836732</v>
      </c>
      <c r="K4195">
        <v>40.229830010612197</v>
      </c>
      <c r="L4195">
        <v>25.998784000761599</v>
      </c>
      <c r="M4195">
        <v>31.1002967709789</v>
      </c>
      <c r="N4195">
        <v>0.351878464915995</v>
      </c>
      <c r="O4195">
        <v>15.4045155221072</v>
      </c>
      <c r="P4195">
        <v>434.84276729559701</v>
      </c>
      <c r="Q4195">
        <v>0.166143083202658</v>
      </c>
    </row>
    <row r="4196" spans="1:17" hidden="1" x14ac:dyDescent="0.3">
      <c r="A4196" t="s">
        <v>8551</v>
      </c>
      <c r="B4196" t="s">
        <v>8552</v>
      </c>
      <c r="C4196" t="str">
        <f>IFERROR(VLOOKUP(Table1[[#This Row],[Ticker]],[1]!Table1[[Symbol]:[Industry]],2,FALSE),"-")</f>
        <v>-</v>
      </c>
      <c r="D4196" t="s">
        <v>391</v>
      </c>
      <c r="E4196">
        <v>12.952330999999999</v>
      </c>
      <c r="F4196">
        <v>25.9</v>
      </c>
      <c r="G4196">
        <v>-0.21595511046324101</v>
      </c>
      <c r="H4196">
        <v>34.040378366583198</v>
      </c>
      <c r="I4196">
        <v>39.290019802491301</v>
      </c>
      <c r="J4196">
        <v>12.294258936630699</v>
      </c>
      <c r="K4196">
        <v>20.004566336194401</v>
      </c>
      <c r="L4196">
        <v>19.385227894728899</v>
      </c>
      <c r="M4196">
        <v>95.293892954616197</v>
      </c>
      <c r="N4196">
        <v>3.8382995021064699</v>
      </c>
      <c r="O4196">
        <v>0.19305019305020299</v>
      </c>
      <c r="P4196">
        <v>72.207446808510596</v>
      </c>
      <c r="Q4196">
        <v>0.13910838419939001</v>
      </c>
    </row>
    <row r="4197" spans="1:17" hidden="1" x14ac:dyDescent="0.3">
      <c r="A4197" t="s">
        <v>8553</v>
      </c>
      <c r="B4197" t="s">
        <v>8554</v>
      </c>
      <c r="C4197" t="str">
        <f>IFERROR(VLOOKUP(Table1[[#This Row],[Ticker]],[1]!Table1[[Symbol]:[Industry]],2,FALSE),"-")</f>
        <v>-</v>
      </c>
      <c r="D4197" t="s">
        <v>129</v>
      </c>
      <c r="E4197">
        <v>12.89163057</v>
      </c>
      <c r="F4197">
        <v>38.93</v>
      </c>
      <c r="G4197">
        <v>-14.8501014519266</v>
      </c>
      <c r="H4197">
        <v>-8.3694126125147008</v>
      </c>
      <c r="I4197">
        <v>-2.3190595409203598</v>
      </c>
      <c r="J4197">
        <v>-2.90608492433855</v>
      </c>
      <c r="K4197">
        <v>39.260579456045697</v>
      </c>
      <c r="L4197">
        <v>37.7995825646138</v>
      </c>
      <c r="M4197">
        <v>45.072228856842997</v>
      </c>
      <c r="N4197">
        <v>0.46035263838468599</v>
      </c>
      <c r="O4197">
        <v>30.4906241972771</v>
      </c>
      <c r="P4197">
        <v>31.966101694915199</v>
      </c>
      <c r="Q4197">
        <v>3.6952132527776002E-2</v>
      </c>
    </row>
    <row r="4198" spans="1:17" hidden="1" x14ac:dyDescent="0.3">
      <c r="A4198" t="s">
        <v>8555</v>
      </c>
      <c r="B4198" t="s">
        <v>8556</v>
      </c>
      <c r="C4198" t="str">
        <f>IFERROR(VLOOKUP(Table1[[#This Row],[Ticker]],[1]!Table1[[Symbol]:[Industry]],2,FALSE),"-")</f>
        <v>-</v>
      </c>
      <c r="D4198" t="s">
        <v>535</v>
      </c>
      <c r="E4198">
        <v>12.89120076</v>
      </c>
      <c r="F4198">
        <v>10.98</v>
      </c>
      <c r="G4198">
        <v>-36.187048154727002</v>
      </c>
      <c r="H4198">
        <v>-4.9040660778612297</v>
      </c>
      <c r="I4198">
        <v>-8.0134495615661194</v>
      </c>
      <c r="J4198">
        <v>6.8320163737016602</v>
      </c>
      <c r="K4198">
        <v>10.6037328401087</v>
      </c>
      <c r="L4198">
        <v>11.206776865848299</v>
      </c>
      <c r="M4198">
        <v>69.264914789886106</v>
      </c>
      <c r="N4198">
        <v>0.92404481001190897</v>
      </c>
      <c r="O4198">
        <v>41.074681238615597</v>
      </c>
      <c r="P4198">
        <v>29.176470588235201</v>
      </c>
      <c r="Q4198">
        <v>0.10500991726763</v>
      </c>
    </row>
    <row r="4199" spans="1:17" hidden="1" x14ac:dyDescent="0.3">
      <c r="A4199" t="s">
        <v>8557</v>
      </c>
      <c r="B4199" t="s">
        <v>8558</v>
      </c>
      <c r="C4199" t="str">
        <f>IFERROR(VLOOKUP(Table1[[#This Row],[Ticker]],[1]!Table1[[Symbol]:[Industry]],2,FALSE),"-")</f>
        <v>-</v>
      </c>
      <c r="D4199" t="s">
        <v>375</v>
      </c>
      <c r="E4199">
        <v>12.885770000000001</v>
      </c>
      <c r="F4199">
        <v>9.85</v>
      </c>
      <c r="G4199">
        <v>21.5628822267823</v>
      </c>
      <c r="H4199">
        <v>21.377985204190001</v>
      </c>
      <c r="I4199">
        <v>43.658163566925403</v>
      </c>
      <c r="J4199">
        <v>7.8878822954893701</v>
      </c>
      <c r="K4199">
        <v>7.0204442191880698</v>
      </c>
      <c r="L4199">
        <v>7.09788815622219</v>
      </c>
      <c r="M4199">
        <v>83.401765050146295</v>
      </c>
      <c r="N4199">
        <v>1.1957128066785401</v>
      </c>
      <c r="O4199">
        <v>0</v>
      </c>
      <c r="P4199">
        <v>149.36708860759401</v>
      </c>
      <c r="Q4199">
        <v>1.5520746445577001E-2</v>
      </c>
    </row>
    <row r="4200" spans="1:17" hidden="1" x14ac:dyDescent="0.3">
      <c r="A4200" t="s">
        <v>8559</v>
      </c>
      <c r="B4200" t="s">
        <v>8560</v>
      </c>
      <c r="C4200" t="str">
        <f>IFERROR(VLOOKUP(Table1[[#This Row],[Ticker]],[1]!Table1[[Symbol]:[Industry]],2,FALSE),"-")</f>
        <v>-</v>
      </c>
      <c r="D4200" t="s">
        <v>67</v>
      </c>
      <c r="E4200">
        <v>12.879</v>
      </c>
      <c r="F4200">
        <v>2.25</v>
      </c>
      <c r="G4200">
        <v>-37.624612200986697</v>
      </c>
      <c r="H4200">
        <v>-16.856257312920899</v>
      </c>
      <c r="I4200">
        <v>-60.024872147360199</v>
      </c>
      <c r="J4200">
        <v>4.5953013978562502</v>
      </c>
      <c r="K4200">
        <v>2.2067846742927202</v>
      </c>
      <c r="L4200">
        <v>2.4005010697296201</v>
      </c>
      <c r="M4200">
        <v>62.5244194935268</v>
      </c>
      <c r="N4200">
        <v>0.75313287654695804</v>
      </c>
      <c r="O4200">
        <v>108.888888888888</v>
      </c>
      <c r="P4200">
        <v>75.78125</v>
      </c>
      <c r="Q4200">
        <v>-8.6840852624596995E-2</v>
      </c>
    </row>
    <row r="4201" spans="1:17" hidden="1" x14ac:dyDescent="0.3">
      <c r="A4201" t="s">
        <v>8561</v>
      </c>
      <c r="B4201" t="s">
        <v>8562</v>
      </c>
      <c r="C4201" t="str">
        <f>IFERROR(VLOOKUP(Table1[[#This Row],[Ticker]],[1]!Table1[[Symbol]:[Industry]],2,FALSE),"-")</f>
        <v>-</v>
      </c>
      <c r="E4201">
        <v>12.863676</v>
      </c>
      <c r="F4201">
        <v>23.38</v>
      </c>
      <c r="G4201">
        <v>73.957161234765394</v>
      </c>
      <c r="H4201">
        <v>-21.570732744527898</v>
      </c>
      <c r="I4201">
        <v>20.658968438146001</v>
      </c>
      <c r="J4201">
        <v>-5.2929836262983398</v>
      </c>
      <c r="K4201">
        <v>23.1013166059467</v>
      </c>
      <c r="L4201">
        <v>19.759286271783299</v>
      </c>
      <c r="M4201">
        <v>53.588982979695302</v>
      </c>
      <c r="N4201">
        <v>1.57234843422869</v>
      </c>
      <c r="O4201">
        <v>19.546621043626999</v>
      </c>
      <c r="P4201">
        <v>114.692378328741</v>
      </c>
      <c r="Q4201">
        <v>0.100410292064314</v>
      </c>
    </row>
    <row r="4202" spans="1:17" hidden="1" x14ac:dyDescent="0.3">
      <c r="A4202" t="s">
        <v>8563</v>
      </c>
      <c r="B4202" t="s">
        <v>8564</v>
      </c>
      <c r="C4202" t="str">
        <f>IFERROR(VLOOKUP(Table1[[#This Row],[Ticker]],[1]!Table1[[Symbol]:[Industry]],2,FALSE),"-")</f>
        <v>-</v>
      </c>
      <c r="D4202" t="s">
        <v>140</v>
      </c>
      <c r="E4202">
        <v>12.82058</v>
      </c>
      <c r="F4202">
        <v>21.8</v>
      </c>
      <c r="G4202">
        <v>-51.2031150339117</v>
      </c>
      <c r="H4202">
        <v>11.813725333181701</v>
      </c>
      <c r="I4202">
        <v>25.577458738265001</v>
      </c>
      <c r="J4202">
        <v>-16.017040230071899</v>
      </c>
      <c r="K4202">
        <v>22.122211617364499</v>
      </c>
      <c r="L4202">
        <v>20.064643492957799</v>
      </c>
      <c r="M4202">
        <v>34.0109913076138</v>
      </c>
      <c r="N4202">
        <v>0.79181806412635303</v>
      </c>
      <c r="O4202">
        <v>34.266055045871497</v>
      </c>
      <c r="P4202">
        <v>67.434715821812603</v>
      </c>
      <c r="Q4202">
        <v>4.8481812247525E-2</v>
      </c>
    </row>
    <row r="4203" spans="1:17" hidden="1" x14ac:dyDescent="0.3">
      <c r="A4203" t="s">
        <v>8565</v>
      </c>
      <c r="B4203" t="s">
        <v>8566</v>
      </c>
      <c r="C4203" t="str">
        <f>IFERROR(VLOOKUP(Table1[[#This Row],[Ticker]],[1]!Table1[[Symbol]:[Industry]],2,FALSE),"-")</f>
        <v>-</v>
      </c>
      <c r="E4203">
        <v>12.816000000000001</v>
      </c>
      <c r="F4203">
        <v>1.78</v>
      </c>
      <c r="G4203">
        <v>-16.680875315220799</v>
      </c>
      <c r="H4203">
        <v>-17.839389460945799</v>
      </c>
      <c r="I4203">
        <v>-1.7115010672208399</v>
      </c>
      <c r="J4203">
        <v>7.2070163737016504</v>
      </c>
      <c r="K4203">
        <v>1.83606503972026</v>
      </c>
      <c r="L4203">
        <v>1.8886439991299899</v>
      </c>
      <c r="M4203">
        <v>67.601760130278393</v>
      </c>
      <c r="N4203">
        <v>0.96497314639343801</v>
      </c>
      <c r="O4203">
        <v>72.471910112359495</v>
      </c>
      <c r="P4203">
        <v>27.1428571428571</v>
      </c>
      <c r="Q4203">
        <v>5.3689890939807E-2</v>
      </c>
    </row>
    <row r="4204" spans="1:17" hidden="1" x14ac:dyDescent="0.3">
      <c r="A4204" t="s">
        <v>8567</v>
      </c>
      <c r="B4204" t="s">
        <v>8568</v>
      </c>
      <c r="C4204" t="str">
        <f>IFERROR(VLOOKUP(Table1[[#This Row],[Ticker]],[1]!Table1[[Symbol]:[Industry]],2,FALSE),"-")</f>
        <v>-</v>
      </c>
      <c r="D4204" t="s">
        <v>535</v>
      </c>
      <c r="E4204">
        <v>12.805609499999999</v>
      </c>
      <c r="F4204">
        <v>30.15</v>
      </c>
      <c r="G4204">
        <v>74.576670867831197</v>
      </c>
      <c r="H4204">
        <v>-28.147050006860901</v>
      </c>
      <c r="I4204">
        <v>38.567313369492098</v>
      </c>
      <c r="J4204">
        <v>-12.052523192617601</v>
      </c>
      <c r="K4204">
        <v>38.5746194856522</v>
      </c>
      <c r="L4204">
        <v>33.540557609095899</v>
      </c>
      <c r="M4204">
        <v>1.0769544922867</v>
      </c>
      <c r="N4204">
        <v>1.45523162069115</v>
      </c>
      <c r="O4204">
        <v>72.404643449419495</v>
      </c>
      <c r="P4204">
        <v>122.345132743362</v>
      </c>
      <c r="Q4204">
        <v>0.12612214620801299</v>
      </c>
    </row>
    <row r="4205" spans="1:17" hidden="1" x14ac:dyDescent="0.3">
      <c r="A4205" t="s">
        <v>8569</v>
      </c>
      <c r="B4205" t="s">
        <v>8570</v>
      </c>
      <c r="C4205" t="str">
        <f>IFERROR(VLOOKUP(Table1[[#This Row],[Ticker]],[1]!Table1[[Symbol]:[Industry]],2,FALSE),"-")</f>
        <v>-</v>
      </c>
      <c r="D4205" t="s">
        <v>535</v>
      </c>
      <c r="E4205">
        <v>12.804</v>
      </c>
      <c r="F4205">
        <v>21.34</v>
      </c>
      <c r="G4205">
        <v>25.071133103454201</v>
      </c>
      <c r="H4205">
        <v>38.833100246573999</v>
      </c>
      <c r="I4205">
        <v>39.506299531837698</v>
      </c>
      <c r="J4205">
        <v>6.9229254646107403</v>
      </c>
      <c r="K4205">
        <v>16.384611465319601</v>
      </c>
      <c r="L4205">
        <v>14.8191799079706</v>
      </c>
      <c r="M4205">
        <v>90.763766918775005</v>
      </c>
      <c r="N4205">
        <v>3.6645439499082699</v>
      </c>
      <c r="O4205">
        <v>2.5304592314901502</v>
      </c>
      <c r="P4205">
        <v>158.666666666666</v>
      </c>
      <c r="Q4205">
        <v>9.4334026551676997E-2</v>
      </c>
    </row>
    <row r="4206" spans="1:17" hidden="1" x14ac:dyDescent="0.3">
      <c r="A4206" t="s">
        <v>8571</v>
      </c>
      <c r="B4206" t="s">
        <v>8572</v>
      </c>
      <c r="C4206" t="str">
        <f>IFERROR(VLOOKUP(Table1[[#This Row],[Ticker]],[1]!Table1[[Symbol]:[Industry]],2,FALSE),"-")</f>
        <v>-</v>
      </c>
      <c r="D4206" t="s">
        <v>705</v>
      </c>
      <c r="E4206">
        <v>12.801381996</v>
      </c>
      <c r="F4206">
        <v>247.34</v>
      </c>
      <c r="G4206">
        <v>1.91087213090428</v>
      </c>
      <c r="H4206">
        <v>-1.4251863524876001</v>
      </c>
      <c r="I4206">
        <v>1.0660449800668099</v>
      </c>
      <c r="J4206">
        <v>-0.30949267150375798</v>
      </c>
      <c r="K4206">
        <v>235.96768792598101</v>
      </c>
      <c r="L4206">
        <v>221.268837904988</v>
      </c>
      <c r="M4206">
        <v>61.795021026026802</v>
      </c>
      <c r="N4206">
        <v>0.14294930709564499</v>
      </c>
      <c r="O4206">
        <v>5.1184604188566398</v>
      </c>
      <c r="P4206">
        <v>29.3078209953994</v>
      </c>
    </row>
    <row r="4207" spans="1:17" hidden="1" x14ac:dyDescent="0.3">
      <c r="A4207" t="s">
        <v>8573</v>
      </c>
      <c r="B4207" t="s">
        <v>8574</v>
      </c>
      <c r="C4207" t="str">
        <f>IFERROR(VLOOKUP(Table1[[#This Row],[Ticker]],[1]!Table1[[Symbol]:[Industry]],2,FALSE),"-")</f>
        <v>-</v>
      </c>
      <c r="D4207" t="s">
        <v>129</v>
      </c>
      <c r="E4207">
        <v>12.78654</v>
      </c>
      <c r="F4207">
        <v>3.88</v>
      </c>
      <c r="G4207">
        <v>108.594096626417</v>
      </c>
      <c r="H4207">
        <v>39.064805517469502</v>
      </c>
      <c r="I4207">
        <v>65.317524426654003</v>
      </c>
      <c r="J4207">
        <v>-20.309576546652298</v>
      </c>
      <c r="K4207">
        <v>3.3034425009160402</v>
      </c>
      <c r="L4207">
        <v>2.6687311680971</v>
      </c>
      <c r="M4207">
        <v>45.852535733059199</v>
      </c>
      <c r="N4207">
        <v>1.9641921274859599</v>
      </c>
      <c r="O4207">
        <v>28.6082474226804</v>
      </c>
      <c r="P4207">
        <v>155.263157894736</v>
      </c>
      <c r="Q4207">
        <v>-3.673928137759E-2</v>
      </c>
    </row>
    <row r="4208" spans="1:17" hidden="1" x14ac:dyDescent="0.3">
      <c r="A4208" t="s">
        <v>8575</v>
      </c>
      <c r="B4208" t="s">
        <v>8576</v>
      </c>
      <c r="C4208" t="str">
        <f>IFERROR(VLOOKUP(Table1[[#This Row],[Ticker]],[1]!Table1[[Symbol]:[Industry]],2,FALSE),"-")</f>
        <v>-</v>
      </c>
      <c r="D4208" t="s">
        <v>705</v>
      </c>
      <c r="E4208">
        <v>12.781170502</v>
      </c>
      <c r="F4208">
        <v>26.41</v>
      </c>
      <c r="G4208">
        <v>-10.2752769259427</v>
      </c>
      <c r="H4208">
        <v>4.8719013355807101</v>
      </c>
      <c r="I4208">
        <v>-5.0289629270984104</v>
      </c>
      <c r="J4208">
        <v>1.32664002961563</v>
      </c>
      <c r="K4208">
        <v>24.930513358393402</v>
      </c>
      <c r="L4208">
        <v>23.922598807696399</v>
      </c>
      <c r="N4208">
        <v>1.3209008404715701</v>
      </c>
      <c r="O4208">
        <v>7.80007572889056</v>
      </c>
      <c r="P4208">
        <v>19.773242630385401</v>
      </c>
    </row>
    <row r="4209" spans="1:17" hidden="1" x14ac:dyDescent="0.3">
      <c r="A4209" t="s">
        <v>8577</v>
      </c>
      <c r="B4209" t="s">
        <v>8578</v>
      </c>
      <c r="C4209" t="str">
        <f>IFERROR(VLOOKUP(Table1[[#This Row],[Ticker]],[1]!Table1[[Symbol]:[Industry]],2,FALSE),"-")</f>
        <v>-</v>
      </c>
      <c r="D4209" t="s">
        <v>286</v>
      </c>
      <c r="E4209">
        <v>12.781169999999999</v>
      </c>
      <c r="F4209">
        <v>17.11</v>
      </c>
      <c r="G4209">
        <v>53.5478446327973</v>
      </c>
      <c r="H4209">
        <v>-25.608911892839199</v>
      </c>
      <c r="I4209">
        <v>-12.976909628071599</v>
      </c>
      <c r="J4209">
        <v>-23.324356819465201</v>
      </c>
      <c r="K4209">
        <v>20.752758613210101</v>
      </c>
      <c r="L4209">
        <v>17.299000524717801</v>
      </c>
      <c r="M4209">
        <v>1.58649786714477</v>
      </c>
      <c r="N4209">
        <v>1.2027086237801199</v>
      </c>
      <c r="O4209">
        <v>33.781414377556999</v>
      </c>
      <c r="P4209">
        <v>90.1111111111111</v>
      </c>
      <c r="Q4209">
        <v>9.0263483877110001E-2</v>
      </c>
    </row>
    <row r="4210" spans="1:17" hidden="1" x14ac:dyDescent="0.3">
      <c r="A4210" t="s">
        <v>8579</v>
      </c>
      <c r="B4210" t="s">
        <v>8580</v>
      </c>
      <c r="C4210" t="str">
        <f>IFERROR(VLOOKUP(Table1[[#This Row],[Ticker]],[1]!Table1[[Symbol]:[Industry]],2,FALSE),"-")</f>
        <v>-</v>
      </c>
      <c r="D4210" t="s">
        <v>613</v>
      </c>
      <c r="E4210">
        <v>12.752480448</v>
      </c>
      <c r="F4210">
        <v>25.98</v>
      </c>
      <c r="G4210">
        <v>-9.0008574391245304</v>
      </c>
      <c r="H4210">
        <v>3.2619312447625801</v>
      </c>
      <c r="I4210">
        <v>-7.3977301385376899</v>
      </c>
      <c r="J4210">
        <v>-14.0225290808438</v>
      </c>
      <c r="K4210">
        <v>24.452004783142801</v>
      </c>
      <c r="L4210">
        <v>24.579200652863001</v>
      </c>
      <c r="M4210">
        <v>58.824370073585897</v>
      </c>
      <c r="N4210">
        <v>1.12433760787946</v>
      </c>
      <c r="O4210">
        <v>45.8814472671285</v>
      </c>
      <c r="P4210">
        <v>33.917525773195798</v>
      </c>
      <c r="Q4210">
        <v>4.8635649417287999E-2</v>
      </c>
    </row>
    <row r="4211" spans="1:17" hidden="1" x14ac:dyDescent="0.3">
      <c r="A4211" t="s">
        <v>8581</v>
      </c>
      <c r="B4211" t="s">
        <v>8582</v>
      </c>
      <c r="C4211" t="str">
        <f>IFERROR(VLOOKUP(Table1[[#This Row],[Ticker]],[1]!Table1[[Symbol]:[Industry]],2,FALSE),"-")</f>
        <v>-</v>
      </c>
      <c r="D4211" t="s">
        <v>140</v>
      </c>
      <c r="E4211">
        <v>12.749143399999999</v>
      </c>
      <c r="F4211">
        <v>18.25</v>
      </c>
      <c r="G4211">
        <v>-26.557418525097301</v>
      </c>
      <c r="H4211">
        <v>-4.9040660778612297</v>
      </c>
      <c r="I4211">
        <v>-10.2480864330745</v>
      </c>
      <c r="J4211">
        <v>-2.1679836262983398</v>
      </c>
      <c r="K4211">
        <v>18.249998820955899</v>
      </c>
      <c r="L4211">
        <v>18.230462273893298</v>
      </c>
      <c r="M4211">
        <v>100</v>
      </c>
      <c r="O4211">
        <v>0</v>
      </c>
      <c r="P4211">
        <v>0</v>
      </c>
    </row>
    <row r="4212" spans="1:17" hidden="1" x14ac:dyDescent="0.3">
      <c r="A4212" t="s">
        <v>8583</v>
      </c>
      <c r="B4212" t="s">
        <v>8584</v>
      </c>
      <c r="C4212" t="str">
        <f>IFERROR(VLOOKUP(Table1[[#This Row],[Ticker]],[1]!Table1[[Symbol]:[Industry]],2,FALSE),"-")</f>
        <v>-</v>
      </c>
      <c r="D4212" t="s">
        <v>49</v>
      </c>
      <c r="E4212">
        <v>12.744031103999999</v>
      </c>
      <c r="F4212">
        <v>5.76</v>
      </c>
      <c r="G4212">
        <v>3.5988068309212098E-2</v>
      </c>
      <c r="H4212">
        <v>0.68151950772435599</v>
      </c>
      <c r="I4212">
        <v>17.751913566925399</v>
      </c>
      <c r="J4212">
        <v>2.2883443594414001</v>
      </c>
      <c r="K4212">
        <v>5.6205364884656204</v>
      </c>
      <c r="L4212">
        <v>5.2383839084656296</v>
      </c>
      <c r="M4212">
        <v>45.041981640077999</v>
      </c>
      <c r="N4212">
        <v>1.8586796981332201</v>
      </c>
      <c r="O4212">
        <v>29.3402777777777</v>
      </c>
      <c r="Q4212">
        <v>4.9273237832522E-2</v>
      </c>
    </row>
    <row r="4213" spans="1:17" hidden="1" x14ac:dyDescent="0.3">
      <c r="A4213" t="s">
        <v>8585</v>
      </c>
      <c r="B4213" t="s">
        <v>8586</v>
      </c>
      <c r="C4213" t="str">
        <f>IFERROR(VLOOKUP(Table1[[#This Row],[Ticker]],[1]!Table1[[Symbol]:[Industry]],2,FALSE),"-")</f>
        <v>-</v>
      </c>
      <c r="D4213" t="s">
        <v>998</v>
      </c>
      <c r="E4213">
        <v>12.723776000000001</v>
      </c>
      <c r="F4213">
        <v>0.82</v>
      </c>
      <c r="G4213">
        <v>28.159562606978</v>
      </c>
      <c r="H4213">
        <v>1.85269067889552</v>
      </c>
      <c r="I4213">
        <v>-21.117651650465799</v>
      </c>
      <c r="J4213">
        <v>-5.8265202116641799</v>
      </c>
      <c r="K4213">
        <v>0.76302058985427201</v>
      </c>
      <c r="L4213">
        <v>0.73343792785548101</v>
      </c>
      <c r="M4213">
        <v>56.493738942185402</v>
      </c>
      <c r="N4213">
        <v>1.4743429286608201</v>
      </c>
      <c r="O4213">
        <v>39.024390243902403</v>
      </c>
      <c r="P4213">
        <v>78.260869565217305</v>
      </c>
      <c r="Q4213">
        <v>-1.7782183938934999E-2</v>
      </c>
    </row>
    <row r="4214" spans="1:17" hidden="1" x14ac:dyDescent="0.3">
      <c r="A4214" t="s">
        <v>8587</v>
      </c>
      <c r="B4214" t="s">
        <v>8588</v>
      </c>
      <c r="C4214" t="str">
        <f>IFERROR(VLOOKUP(Table1[[#This Row],[Ticker]],[1]!Table1[[Symbol]:[Industry]],2,FALSE),"-")</f>
        <v>-</v>
      </c>
      <c r="E4214">
        <v>12.70542</v>
      </c>
      <c r="F4214">
        <v>12.53</v>
      </c>
      <c r="G4214">
        <v>213.93171190968499</v>
      </c>
      <c r="H4214">
        <v>4.9395401778885297</v>
      </c>
      <c r="I4214">
        <v>96.517590134582207</v>
      </c>
      <c r="J4214">
        <v>21.562586321888102</v>
      </c>
      <c r="K4214">
        <v>10.162695422968801</v>
      </c>
      <c r="L4214">
        <v>8.13990705806631</v>
      </c>
      <c r="M4214">
        <v>90.298698287102795</v>
      </c>
      <c r="N4214">
        <v>0.55472354752200803</v>
      </c>
      <c r="O4214">
        <v>11.173184357541899</v>
      </c>
      <c r="P4214">
        <v>278.54984894259798</v>
      </c>
      <c r="Q4214">
        <v>1.3093653371443E-2</v>
      </c>
    </row>
    <row r="4215" spans="1:17" hidden="1" x14ac:dyDescent="0.3">
      <c r="A4215" t="s">
        <v>8589</v>
      </c>
      <c r="B4215" t="s">
        <v>8590</v>
      </c>
      <c r="C4215" t="str">
        <f>IFERROR(VLOOKUP(Table1[[#This Row],[Ticker]],[1]!Table1[[Symbol]:[Industry]],2,FALSE),"-")</f>
        <v>-</v>
      </c>
      <c r="D4215" t="s">
        <v>705</v>
      </c>
      <c r="E4215">
        <v>12.67263724</v>
      </c>
      <c r="F4215">
        <v>78.17</v>
      </c>
      <c r="G4215">
        <v>-1.06375983188819</v>
      </c>
      <c r="H4215">
        <v>-1.04819584783862</v>
      </c>
      <c r="I4215">
        <v>-5.6375127746052897E-2</v>
      </c>
      <c r="J4215">
        <v>-1.0939670631513401</v>
      </c>
      <c r="K4215">
        <v>74.318822381414194</v>
      </c>
      <c r="L4215">
        <v>70.085619211953698</v>
      </c>
      <c r="M4215">
        <v>56.470560257846202</v>
      </c>
      <c r="N4215">
        <v>0.51125844644677398</v>
      </c>
      <c r="O4215">
        <v>0.34540104899576302</v>
      </c>
      <c r="P4215">
        <v>28.042588042588001</v>
      </c>
    </row>
    <row r="4216" spans="1:17" hidden="1" x14ac:dyDescent="0.3">
      <c r="A4216" t="s">
        <v>8591</v>
      </c>
      <c r="B4216" t="s">
        <v>8592</v>
      </c>
      <c r="C4216" t="str">
        <f>IFERROR(VLOOKUP(Table1[[#This Row],[Ticker]],[1]!Table1[[Symbol]:[Industry]],2,FALSE),"-")</f>
        <v>-</v>
      </c>
      <c r="D4216" t="s">
        <v>302</v>
      </c>
      <c r="E4216">
        <v>12.669354500000001</v>
      </c>
      <c r="F4216">
        <v>13.24</v>
      </c>
      <c r="G4216">
        <v>59.659177818081197</v>
      </c>
      <c r="H4216">
        <v>-9.8627437638116504</v>
      </c>
      <c r="I4216">
        <v>38.348995497340702</v>
      </c>
      <c r="J4216">
        <v>-2.1679836262983398</v>
      </c>
      <c r="K4216">
        <v>12.952338402320001</v>
      </c>
      <c r="L4216">
        <v>11.507453757536</v>
      </c>
      <c r="M4216">
        <v>1.1940981600932199</v>
      </c>
      <c r="N4216">
        <v>1.4749999999999901</v>
      </c>
      <c r="O4216">
        <v>11.102719033232599</v>
      </c>
      <c r="P4216">
        <v>86.216596343178594</v>
      </c>
    </row>
    <row r="4217" spans="1:17" hidden="1" x14ac:dyDescent="0.3">
      <c r="A4217" t="s">
        <v>8593</v>
      </c>
      <c r="B4217" t="s">
        <v>8594</v>
      </c>
      <c r="C4217" t="str">
        <f>IFERROR(VLOOKUP(Table1[[#This Row],[Ticker]],[1]!Table1[[Symbol]:[Industry]],2,FALSE),"-")</f>
        <v>-</v>
      </c>
      <c r="D4217" t="s">
        <v>1283</v>
      </c>
      <c r="E4217">
        <v>12.591982437999899</v>
      </c>
      <c r="F4217">
        <v>25.96</v>
      </c>
      <c r="G4217">
        <v>-19.373273190662999</v>
      </c>
      <c r="H4217">
        <v>-4.4782046763900603</v>
      </c>
      <c r="I4217">
        <v>-5.5284414149220096</v>
      </c>
      <c r="J4217">
        <v>-2.1294182579990699</v>
      </c>
      <c r="K4217">
        <v>25.7307383578333</v>
      </c>
      <c r="L4217">
        <v>25.115102342634401</v>
      </c>
      <c r="M4217">
        <v>62.670828158080603</v>
      </c>
      <c r="N4217">
        <v>1.1735469560469001</v>
      </c>
      <c r="O4217">
        <v>2.4653312788905901</v>
      </c>
      <c r="P4217">
        <v>8.5284280936454895</v>
      </c>
      <c r="Q4217">
        <v>-7.1457502660915995E-2</v>
      </c>
    </row>
    <row r="4218" spans="1:17" hidden="1" x14ac:dyDescent="0.3">
      <c r="A4218" t="s">
        <v>8595</v>
      </c>
      <c r="B4218" t="s">
        <v>8596</v>
      </c>
      <c r="C4218" t="str">
        <f>IFERROR(VLOOKUP(Table1[[#This Row],[Ticker]],[1]!Table1[[Symbol]:[Industry]],2,FALSE),"-")</f>
        <v>-</v>
      </c>
      <c r="D4218" t="s">
        <v>659</v>
      </c>
      <c r="E4218">
        <v>12.5765425</v>
      </c>
      <c r="F4218">
        <v>14.51</v>
      </c>
      <c r="G4218">
        <v>-95.854921699028793</v>
      </c>
      <c r="H4218">
        <v>-6.28147654618079</v>
      </c>
      <c r="I4218">
        <v>-22.3086924936805</v>
      </c>
      <c r="J4218">
        <v>-14.8509104555666</v>
      </c>
      <c r="K4218">
        <v>14.9952191372253</v>
      </c>
      <c r="L4218">
        <v>17.402906124072601</v>
      </c>
      <c r="M4218">
        <v>43.405347946118603</v>
      </c>
      <c r="N4218">
        <v>1.59263598640605</v>
      </c>
      <c r="O4218">
        <v>225.706409372846</v>
      </c>
      <c r="P4218">
        <v>20.9166666666666</v>
      </c>
      <c r="Q4218">
        <v>0.100178136048741</v>
      </c>
    </row>
    <row r="4219" spans="1:17" hidden="1" x14ac:dyDescent="0.3">
      <c r="A4219" t="s">
        <v>8597</v>
      </c>
      <c r="B4219" t="s">
        <v>8598</v>
      </c>
      <c r="C4219" t="str">
        <f>IFERROR(VLOOKUP(Table1[[#This Row],[Ticker]],[1]!Table1[[Symbol]:[Industry]],2,FALSE),"-")</f>
        <v>-</v>
      </c>
      <c r="D4219" t="s">
        <v>535</v>
      </c>
      <c r="E4219">
        <v>12.5685</v>
      </c>
      <c r="F4219">
        <v>7.35</v>
      </c>
      <c r="G4219">
        <v>-26.557418525097301</v>
      </c>
      <c r="H4219">
        <v>-4.9040660778612297</v>
      </c>
      <c r="I4219">
        <v>-10.2480864330745</v>
      </c>
      <c r="J4219">
        <v>-2.1679836262983398</v>
      </c>
      <c r="K4219">
        <v>7.35</v>
      </c>
      <c r="L4219">
        <v>7.3499999999999801</v>
      </c>
      <c r="M4219">
        <v>50</v>
      </c>
      <c r="O4219">
        <v>0</v>
      </c>
      <c r="P4219">
        <v>0</v>
      </c>
    </row>
    <row r="4220" spans="1:17" hidden="1" x14ac:dyDescent="0.3">
      <c r="A4220" t="s">
        <v>8599</v>
      </c>
      <c r="B4220" t="s">
        <v>8600</v>
      </c>
      <c r="C4220" t="str">
        <f>IFERROR(VLOOKUP(Table1[[#This Row],[Ticker]],[1]!Table1[[Symbol]:[Industry]],2,FALSE),"-")</f>
        <v>-</v>
      </c>
      <c r="D4220" t="s">
        <v>613</v>
      </c>
      <c r="E4220">
        <v>12.55484124</v>
      </c>
      <c r="F4220">
        <v>11.07</v>
      </c>
      <c r="G4220">
        <v>-18.662681682992101</v>
      </c>
      <c r="H4220">
        <v>5.9012346356963397</v>
      </c>
      <c r="I4220">
        <v>-4.0100825943029097</v>
      </c>
      <c r="J4220">
        <v>11.416133406094501</v>
      </c>
      <c r="K4220">
        <v>10.824426073165601</v>
      </c>
      <c r="L4220">
        <v>11.2559797215761</v>
      </c>
      <c r="M4220">
        <v>64.832054005048704</v>
      </c>
      <c r="N4220">
        <v>1.69857575072871</v>
      </c>
      <c r="O4220">
        <v>69.557362240288995</v>
      </c>
      <c r="P4220">
        <v>27.095292766934499</v>
      </c>
      <c r="Q4220">
        <v>4.7383947052058999E-2</v>
      </c>
    </row>
    <row r="4221" spans="1:17" hidden="1" x14ac:dyDescent="0.3">
      <c r="A4221" t="s">
        <v>8601</v>
      </c>
      <c r="B4221" t="s">
        <v>8602</v>
      </c>
      <c r="C4221" t="str">
        <f>IFERROR(VLOOKUP(Table1[[#This Row],[Ticker]],[1]!Table1[[Symbol]:[Industry]],2,FALSE),"-")</f>
        <v>-</v>
      </c>
      <c r="E4221">
        <v>12.53313045</v>
      </c>
      <c r="F4221">
        <v>19.350000000000001</v>
      </c>
      <c r="G4221">
        <v>403.57956777627197</v>
      </c>
      <c r="H4221">
        <v>48.000658941503502</v>
      </c>
      <c r="I4221">
        <v>149.83255872821499</v>
      </c>
      <c r="J4221">
        <v>11.2151295270617</v>
      </c>
      <c r="K4221">
        <v>14.552239017306499</v>
      </c>
      <c r="L4221">
        <v>10.267754631015301</v>
      </c>
      <c r="M4221">
        <v>79.2837630027431</v>
      </c>
      <c r="N4221">
        <v>1.8327557555307199</v>
      </c>
      <c r="O4221">
        <v>4.0826873385012696</v>
      </c>
      <c r="P4221">
        <v>611.39705882352905</v>
      </c>
      <c r="Q4221">
        <v>9.8550465031899001E-2</v>
      </c>
    </row>
    <row r="4222" spans="1:17" hidden="1" x14ac:dyDescent="0.3">
      <c r="A4222" t="s">
        <v>8603</v>
      </c>
      <c r="B4222" t="s">
        <v>8604</v>
      </c>
      <c r="C4222" t="str">
        <f>IFERROR(VLOOKUP(Table1[[#This Row],[Ticker]],[1]!Table1[[Symbol]:[Industry]],2,FALSE),"-")</f>
        <v>-</v>
      </c>
      <c r="D4222" t="s">
        <v>249</v>
      </c>
      <c r="E4222">
        <v>12.507391</v>
      </c>
      <c r="F4222">
        <v>41.74</v>
      </c>
      <c r="G4222">
        <v>52.9694631953327</v>
      </c>
      <c r="H4222">
        <v>-9.30156553895198</v>
      </c>
      <c r="I4222">
        <v>50.290375105387</v>
      </c>
      <c r="J4222">
        <v>-3.5028000890347202</v>
      </c>
      <c r="K4222">
        <v>43.7776913375628</v>
      </c>
      <c r="L4222">
        <v>37.747145925515099</v>
      </c>
      <c r="M4222">
        <v>39.301263146756199</v>
      </c>
      <c r="N4222">
        <v>1.16203933697385</v>
      </c>
      <c r="O4222">
        <v>55.582175371346402</v>
      </c>
      <c r="P4222">
        <v>101.25361620057799</v>
      </c>
      <c r="Q4222">
        <v>7.4475255995881007E-2</v>
      </c>
    </row>
    <row r="4223" spans="1:17" hidden="1" x14ac:dyDescent="0.3">
      <c r="A4223" t="s">
        <v>8605</v>
      </c>
      <c r="B4223" t="s">
        <v>8606</v>
      </c>
      <c r="C4223" t="str">
        <f>IFERROR(VLOOKUP(Table1[[#This Row],[Ticker]],[1]!Table1[[Symbol]:[Industry]],2,FALSE),"-")</f>
        <v>-</v>
      </c>
      <c r="D4223" t="s">
        <v>613</v>
      </c>
      <c r="E4223">
        <v>12.503557084999899</v>
      </c>
      <c r="F4223">
        <v>14.29</v>
      </c>
      <c r="G4223">
        <v>-24.120142539434301</v>
      </c>
      <c r="H4223">
        <v>-2.76120893500409</v>
      </c>
      <c r="I4223">
        <v>8.8352469002588094</v>
      </c>
      <c r="J4223">
        <v>1.1557157956669799</v>
      </c>
      <c r="K4223">
        <v>13.856033706222901</v>
      </c>
      <c r="L4223">
        <v>13.4095530231992</v>
      </c>
      <c r="M4223">
        <v>60.155896506376202</v>
      </c>
      <c r="N4223">
        <v>1.44562023577379</v>
      </c>
      <c r="O4223">
        <v>54.303708887333798</v>
      </c>
      <c r="Q4223">
        <v>0.103482328141715</v>
      </c>
    </row>
    <row r="4224" spans="1:17" hidden="1" x14ac:dyDescent="0.3">
      <c r="A4224" t="s">
        <v>8607</v>
      </c>
      <c r="B4224" t="s">
        <v>8608</v>
      </c>
      <c r="C4224" t="str">
        <f>IFERROR(VLOOKUP(Table1[[#This Row],[Ticker]],[1]!Table1[[Symbol]:[Industry]],2,FALSE),"-")</f>
        <v>-</v>
      </c>
      <c r="E4224">
        <v>12.494999999999999</v>
      </c>
      <c r="F4224">
        <v>2.5</v>
      </c>
      <c r="G4224">
        <v>47.925340095592198</v>
      </c>
      <c r="H4224">
        <v>5.6728569990618203</v>
      </c>
      <c r="I4224">
        <v>-15.908463791565</v>
      </c>
      <c r="J4224">
        <v>3.8227997838398999</v>
      </c>
      <c r="K4224">
        <v>2.1680518916209799</v>
      </c>
      <c r="L4224">
        <v>2.19850358332878</v>
      </c>
      <c r="M4224">
        <v>68.370893915957794</v>
      </c>
      <c r="N4224">
        <v>1.7549652757718901</v>
      </c>
      <c r="O4224">
        <v>42.8</v>
      </c>
      <c r="P4224">
        <v>79.856115107913595</v>
      </c>
      <c r="Q4224">
        <v>7.9210910324052003E-2</v>
      </c>
    </row>
    <row r="4225" spans="1:17" hidden="1" x14ac:dyDescent="0.3">
      <c r="A4225" t="s">
        <v>8609</v>
      </c>
      <c r="B4225" t="s">
        <v>8610</v>
      </c>
      <c r="C4225" t="str">
        <f>IFERROR(VLOOKUP(Table1[[#This Row],[Ticker]],[1]!Table1[[Symbol]:[Industry]],2,FALSE),"-")</f>
        <v>-</v>
      </c>
      <c r="E4225">
        <v>12.48</v>
      </c>
      <c r="F4225">
        <v>75</v>
      </c>
      <c r="G4225">
        <v>-15.2153757697529</v>
      </c>
      <c r="H4225">
        <v>-7.6278014864215402</v>
      </c>
      <c r="I4225">
        <v>6.9394135669254897</v>
      </c>
      <c r="J4225">
        <v>-1.2258571121664401</v>
      </c>
      <c r="K4225">
        <v>76.102060036095097</v>
      </c>
      <c r="L4225">
        <v>74.147803414512495</v>
      </c>
      <c r="M4225">
        <v>59.759028446916702</v>
      </c>
      <c r="N4225">
        <v>2.1428571428571401</v>
      </c>
      <c r="O4225">
        <v>15.6</v>
      </c>
      <c r="P4225">
        <v>18.670886075949301</v>
      </c>
    </row>
    <row r="4226" spans="1:17" hidden="1" x14ac:dyDescent="0.3">
      <c r="A4226" t="s">
        <v>8611</v>
      </c>
      <c r="B4226" t="s">
        <v>8612</v>
      </c>
      <c r="C4226" t="str">
        <f>IFERROR(VLOOKUP(Table1[[#This Row],[Ticker]],[1]!Table1[[Symbol]:[Industry]],2,FALSE),"-")</f>
        <v>-</v>
      </c>
      <c r="E4226">
        <v>12.3736064</v>
      </c>
      <c r="F4226">
        <v>10.88</v>
      </c>
      <c r="G4226">
        <v>34.627766660087801</v>
      </c>
      <c r="H4226">
        <v>-11.3661016190567</v>
      </c>
      <c r="I4226">
        <v>-29.715147869047801</v>
      </c>
      <c r="J4226">
        <v>-5.9885816329428501</v>
      </c>
      <c r="K4226">
        <v>11.490670743273499</v>
      </c>
      <c r="L4226">
        <v>10.8239055984247</v>
      </c>
      <c r="M4226">
        <v>27.5413990940377</v>
      </c>
      <c r="N4226">
        <v>0.71088275668552903</v>
      </c>
      <c r="O4226">
        <v>36.488970588235198</v>
      </c>
      <c r="P4226">
        <v>74.08</v>
      </c>
      <c r="Q4226">
        <v>-1.2157916397456E-2</v>
      </c>
    </row>
    <row r="4227" spans="1:17" hidden="1" x14ac:dyDescent="0.3">
      <c r="A4227" t="s">
        <v>8613</v>
      </c>
      <c r="B4227" t="s">
        <v>8614</v>
      </c>
      <c r="C4227" t="str">
        <f>IFERROR(VLOOKUP(Table1[[#This Row],[Ticker]],[1]!Table1[[Symbol]:[Industry]],2,FALSE),"-")</f>
        <v>-</v>
      </c>
      <c r="D4227" t="s">
        <v>286</v>
      </c>
      <c r="E4227">
        <v>12.36600329</v>
      </c>
      <c r="F4227">
        <v>9.6999999999999993</v>
      </c>
      <c r="G4227">
        <v>22.673350705671801</v>
      </c>
      <c r="H4227">
        <v>11.12464205611</v>
      </c>
      <c r="I4227">
        <v>50.082492079322101</v>
      </c>
      <c r="J4227">
        <v>-2.1679836262983398</v>
      </c>
      <c r="K4227">
        <v>7.36421149269525</v>
      </c>
      <c r="L4227">
        <v>6.0904514204535198</v>
      </c>
      <c r="M4227">
        <v>97.187459567895004</v>
      </c>
      <c r="N4227">
        <v>1.8368977067765999</v>
      </c>
      <c r="O4227">
        <v>0</v>
      </c>
      <c r="P4227">
        <v>94</v>
      </c>
    </row>
    <row r="4228" spans="1:17" hidden="1" x14ac:dyDescent="0.3">
      <c r="A4228" t="s">
        <v>8615</v>
      </c>
      <c r="B4228" t="s">
        <v>8616</v>
      </c>
      <c r="C4228" t="str">
        <f>IFERROR(VLOOKUP(Table1[[#This Row],[Ticker]],[1]!Table1[[Symbol]:[Industry]],2,FALSE),"-")</f>
        <v>-</v>
      </c>
      <c r="D4228" t="s">
        <v>391</v>
      </c>
      <c r="E4228">
        <v>12.3596</v>
      </c>
      <c r="F4228">
        <v>1.06</v>
      </c>
      <c r="G4228">
        <v>-37.481788272996504</v>
      </c>
      <c r="H4228">
        <v>-8.5404297142248708</v>
      </c>
      <c r="I4228">
        <v>-8.3250095099975798</v>
      </c>
      <c r="J4228">
        <v>-3.10256306555068</v>
      </c>
      <c r="K4228">
        <v>1.0843839055725499</v>
      </c>
      <c r="L4228">
        <v>1.13463833135959</v>
      </c>
      <c r="M4228">
        <v>44.550950082224603</v>
      </c>
      <c r="N4228">
        <v>0.94190486430712295</v>
      </c>
      <c r="O4228">
        <v>51.8867924528301</v>
      </c>
      <c r="P4228">
        <v>16.4835164835164</v>
      </c>
      <c r="Q4228">
        <v>6.9088279743863001E-2</v>
      </c>
    </row>
    <row r="4229" spans="1:17" hidden="1" x14ac:dyDescent="0.3">
      <c r="A4229" t="s">
        <v>8617</v>
      </c>
      <c r="B4229" t="s">
        <v>8618</v>
      </c>
      <c r="C4229" t="str">
        <f>IFERROR(VLOOKUP(Table1[[#This Row],[Ticker]],[1]!Table1[[Symbol]:[Industry]],2,FALSE),"-")</f>
        <v>-</v>
      </c>
      <c r="D4229" t="s">
        <v>391</v>
      </c>
      <c r="E4229">
        <v>12.348601199999999</v>
      </c>
      <c r="F4229">
        <v>36.53</v>
      </c>
      <c r="G4229">
        <v>24.455396687800501</v>
      </c>
      <c r="H4229">
        <v>-5.7271113453509601</v>
      </c>
      <c r="I4229">
        <v>0.75160970791608805</v>
      </c>
      <c r="J4229">
        <v>-6.9863090607375096</v>
      </c>
      <c r="K4229">
        <v>35.569875100003202</v>
      </c>
      <c r="L4229">
        <v>33.619593372521599</v>
      </c>
      <c r="M4229">
        <v>47.932160788043497</v>
      </c>
      <c r="N4229">
        <v>1.1511769072164899</v>
      </c>
      <c r="O4229">
        <v>45.633725704900002</v>
      </c>
      <c r="P4229">
        <v>58.826086956521699</v>
      </c>
      <c r="Q4229">
        <v>2.6948003083257E-2</v>
      </c>
    </row>
    <row r="4230" spans="1:17" hidden="1" x14ac:dyDescent="0.3">
      <c r="A4230" t="s">
        <v>8619</v>
      </c>
      <c r="B4230" t="s">
        <v>8620</v>
      </c>
      <c r="C4230" t="str">
        <f>IFERROR(VLOOKUP(Table1[[#This Row],[Ticker]],[1]!Table1[[Symbol]:[Industry]],2,FALSE),"-")</f>
        <v>-</v>
      </c>
      <c r="D4230" t="s">
        <v>49</v>
      </c>
      <c r="E4230">
        <v>12.331232999999999</v>
      </c>
      <c r="F4230">
        <v>41.1</v>
      </c>
      <c r="G4230">
        <v>84.536572229910306</v>
      </c>
      <c r="H4230">
        <v>-3.4040660778612302</v>
      </c>
      <c r="I4230">
        <v>1.7410143843641801</v>
      </c>
      <c r="J4230">
        <v>0.35726889895418101</v>
      </c>
      <c r="K4230">
        <v>39.9019616058605</v>
      </c>
      <c r="L4230">
        <v>36.048611745995302</v>
      </c>
      <c r="M4230">
        <v>53.941241482058899</v>
      </c>
      <c r="N4230">
        <v>0.84938616071428497</v>
      </c>
      <c r="O4230">
        <v>25.474452554744499</v>
      </c>
      <c r="P4230">
        <v>111.63748712667299</v>
      </c>
      <c r="Q4230">
        <v>6.8550347785635998E-2</v>
      </c>
    </row>
    <row r="4231" spans="1:17" hidden="1" x14ac:dyDescent="0.3">
      <c r="A4231" t="s">
        <v>8621</v>
      </c>
      <c r="B4231" t="s">
        <v>8622</v>
      </c>
      <c r="C4231" t="str">
        <f>IFERROR(VLOOKUP(Table1[[#This Row],[Ticker]],[1]!Table1[[Symbol]:[Industry]],2,FALSE),"-")</f>
        <v>-</v>
      </c>
      <c r="D4231" t="s">
        <v>998</v>
      </c>
      <c r="E4231">
        <v>12.24</v>
      </c>
      <c r="F4231">
        <v>6.12</v>
      </c>
      <c r="G4231">
        <v>-31.967001214432699</v>
      </c>
      <c r="H4231">
        <v>-6.02946800712167</v>
      </c>
      <c r="I4231">
        <v>-22.190532476239898</v>
      </c>
      <c r="J4231">
        <v>-2.1679836262983398</v>
      </c>
      <c r="K4231">
        <v>6.2324016659341996</v>
      </c>
      <c r="L4231">
        <v>6.6544991727721596</v>
      </c>
      <c r="M4231">
        <v>48.901182129570003</v>
      </c>
      <c r="N4231">
        <v>1.1349872412689901</v>
      </c>
      <c r="O4231">
        <v>45.424836601307099</v>
      </c>
      <c r="P4231">
        <v>15.254237288135499</v>
      </c>
      <c r="Q4231">
        <v>6.6970696140810998E-2</v>
      </c>
    </row>
    <row r="4232" spans="1:17" hidden="1" x14ac:dyDescent="0.3">
      <c r="A4232" t="s">
        <v>8623</v>
      </c>
      <c r="B4232" t="s">
        <v>8624</v>
      </c>
      <c r="C4232" t="str">
        <f>IFERROR(VLOOKUP(Table1[[#This Row],[Ticker]],[1]!Table1[[Symbol]:[Industry]],2,FALSE),"-")</f>
        <v>-</v>
      </c>
      <c r="D4232" t="s">
        <v>705</v>
      </c>
      <c r="E4232">
        <v>12.214835947999999</v>
      </c>
      <c r="F4232">
        <v>2583.2600000000002</v>
      </c>
      <c r="G4232">
        <v>1.5175843256852299</v>
      </c>
      <c r="H4232">
        <v>0.29071803421622799</v>
      </c>
      <c r="I4232">
        <v>0.813057686823352</v>
      </c>
      <c r="J4232">
        <v>-4.0332435010680998E-2</v>
      </c>
      <c r="K4232">
        <v>2468.5260864598299</v>
      </c>
      <c r="L4232">
        <v>2313.2456598792601</v>
      </c>
      <c r="M4232">
        <v>57.569699091115801</v>
      </c>
      <c r="N4232">
        <v>0.22069577851319699</v>
      </c>
      <c r="O4232">
        <v>2.3454859363749501</v>
      </c>
      <c r="P4232">
        <v>29.163</v>
      </c>
      <c r="Q4232">
        <v>2.2268006150822001E-2</v>
      </c>
    </row>
    <row r="4233" spans="1:17" hidden="1" x14ac:dyDescent="0.3">
      <c r="A4233" t="s">
        <v>8625</v>
      </c>
      <c r="B4233" t="s">
        <v>8626</v>
      </c>
      <c r="C4233" t="str">
        <f>IFERROR(VLOOKUP(Table1[[#This Row],[Ticker]],[1]!Table1[[Symbol]:[Industry]],2,FALSE),"-")</f>
        <v>-</v>
      </c>
      <c r="D4233" t="s">
        <v>535</v>
      </c>
      <c r="E4233">
        <v>12.177652200000001</v>
      </c>
      <c r="F4233">
        <v>40.58</v>
      </c>
      <c r="G4233">
        <v>114.55963435666099</v>
      </c>
      <c r="H4233">
        <v>-10.6415805958635</v>
      </c>
      <c r="I4233">
        <v>-15.744127420498801</v>
      </c>
      <c r="J4233">
        <v>-20.188185646500301</v>
      </c>
      <c r="K4233">
        <v>50.405889041072697</v>
      </c>
      <c r="L4233">
        <v>48.491731434914399</v>
      </c>
      <c r="M4233">
        <v>20.228854783483399</v>
      </c>
      <c r="N4233">
        <v>0.70150055439201597</v>
      </c>
      <c r="O4233">
        <v>80.877279448003904</v>
      </c>
      <c r="P4233">
        <v>141.11705288175801</v>
      </c>
    </row>
    <row r="4234" spans="1:17" hidden="1" x14ac:dyDescent="0.3">
      <c r="A4234" t="s">
        <v>8627</v>
      </c>
      <c r="B4234" t="s">
        <v>8628</v>
      </c>
      <c r="C4234" t="str">
        <f>IFERROR(VLOOKUP(Table1[[#This Row],[Ticker]],[1]!Table1[[Symbol]:[Industry]],2,FALSE),"-")</f>
        <v>-</v>
      </c>
      <c r="D4234" t="s">
        <v>67</v>
      </c>
      <c r="E4234">
        <v>12.1503</v>
      </c>
      <c r="F4234">
        <v>1.01</v>
      </c>
      <c r="G4234">
        <v>9.9290679613890998</v>
      </c>
      <c r="H4234">
        <v>-4.9040660778612297</v>
      </c>
      <c r="I4234">
        <v>-22.421999476552699</v>
      </c>
      <c r="J4234">
        <v>-2.1679836262983398</v>
      </c>
      <c r="K4234">
        <v>1.0085340461899901</v>
      </c>
      <c r="L4234">
        <v>0.98417302216195002</v>
      </c>
      <c r="M4234">
        <v>57.560073570054001</v>
      </c>
      <c r="N4234">
        <v>1.2316022972619201</v>
      </c>
      <c r="O4234">
        <v>47.524752475247503</v>
      </c>
      <c r="P4234">
        <v>53.030303030303003</v>
      </c>
      <c r="Q4234">
        <v>8.0784408773843006E-2</v>
      </c>
    </row>
    <row r="4235" spans="1:17" hidden="1" x14ac:dyDescent="0.3">
      <c r="A4235" t="s">
        <v>8629</v>
      </c>
      <c r="B4235" t="s">
        <v>8630</v>
      </c>
      <c r="C4235" t="str">
        <f>IFERROR(VLOOKUP(Table1[[#This Row],[Ticker]],[1]!Table1[[Symbol]:[Industry]],2,FALSE),"-")</f>
        <v>-</v>
      </c>
      <c r="D4235" t="s">
        <v>705</v>
      </c>
      <c r="E4235">
        <v>12.120252429999899</v>
      </c>
      <c r="F4235">
        <v>37.71</v>
      </c>
      <c r="G4235">
        <v>11.8787048229202</v>
      </c>
      <c r="H4235">
        <v>-1.55958447251008</v>
      </c>
      <c r="I4235">
        <v>6.5734749052154502</v>
      </c>
      <c r="J4235">
        <v>-1.7346141788443901</v>
      </c>
      <c r="K4235">
        <v>36.113892035384801</v>
      </c>
      <c r="L4235">
        <v>33.206973040406602</v>
      </c>
      <c r="M4235">
        <v>57.562155009737999</v>
      </c>
      <c r="N4235">
        <v>1.5210142711362</v>
      </c>
      <c r="O4235">
        <v>2.0153805356669201</v>
      </c>
      <c r="P4235">
        <v>44.871302343449798</v>
      </c>
    </row>
    <row r="4236" spans="1:17" hidden="1" x14ac:dyDescent="0.3">
      <c r="A4236" t="s">
        <v>8631</v>
      </c>
      <c r="B4236" t="s">
        <v>8632</v>
      </c>
      <c r="C4236" t="str">
        <f>IFERROR(VLOOKUP(Table1[[#This Row],[Ticker]],[1]!Table1[[Symbol]:[Industry]],2,FALSE),"-")</f>
        <v>-</v>
      </c>
      <c r="D4236" t="s">
        <v>230</v>
      </c>
      <c r="E4236">
        <v>12.08828286</v>
      </c>
      <c r="F4236">
        <v>3.98</v>
      </c>
      <c r="G4236">
        <v>26.519504551825602</v>
      </c>
      <c r="H4236">
        <v>14.5162237772112</v>
      </c>
      <c r="I4236">
        <v>14.126913566925399</v>
      </c>
      <c r="J4236">
        <v>4.5677676690384503</v>
      </c>
      <c r="K4236">
        <v>3.5729716098023201</v>
      </c>
      <c r="L4236">
        <v>3.2601992622520002</v>
      </c>
      <c r="M4236">
        <v>59.654699602526499</v>
      </c>
      <c r="N4236">
        <v>2.2486557337072401</v>
      </c>
      <c r="O4236">
        <v>10.5527638190954</v>
      </c>
      <c r="P4236">
        <v>115.135135135135</v>
      </c>
      <c r="Q4236">
        <v>3.3812519738756999E-2</v>
      </c>
    </row>
    <row r="4237" spans="1:17" hidden="1" x14ac:dyDescent="0.3">
      <c r="A4237" t="s">
        <v>8633</v>
      </c>
      <c r="B4237" t="s">
        <v>8634</v>
      </c>
      <c r="C4237" t="str">
        <f>IFERROR(VLOOKUP(Table1[[#This Row],[Ticker]],[1]!Table1[[Symbol]:[Industry]],2,FALSE),"-")</f>
        <v>-</v>
      </c>
      <c r="E4237">
        <v>12.063216000000001</v>
      </c>
      <c r="F4237">
        <v>20.77</v>
      </c>
      <c r="G4237">
        <v>-1.5875027609578001</v>
      </c>
      <c r="H4237">
        <v>7.1303380266829905E-2</v>
      </c>
      <c r="I4237">
        <v>43.376173921955001</v>
      </c>
      <c r="J4237">
        <v>7.0580543029686797</v>
      </c>
      <c r="K4237">
        <v>20.176293627483201</v>
      </c>
      <c r="L4237">
        <v>18.334592392212301</v>
      </c>
      <c r="M4237">
        <v>58.449050192550402</v>
      </c>
      <c r="N4237">
        <v>2.2771073725006601</v>
      </c>
      <c r="O4237">
        <v>25.950890707751501</v>
      </c>
      <c r="P4237">
        <v>97.998093422306894</v>
      </c>
    </row>
    <row r="4238" spans="1:17" hidden="1" x14ac:dyDescent="0.3">
      <c r="A4238" t="s">
        <v>8635</v>
      </c>
      <c r="B4238" t="s">
        <v>8636</v>
      </c>
      <c r="C4238" t="str">
        <f>IFERROR(VLOOKUP(Table1[[#This Row],[Ticker]],[1]!Table1[[Symbol]:[Industry]],2,FALSE),"-")</f>
        <v>-</v>
      </c>
      <c r="D4238" t="s">
        <v>535</v>
      </c>
      <c r="E4238">
        <v>12.0274</v>
      </c>
      <c r="F4238">
        <v>7.1</v>
      </c>
      <c r="G4238">
        <v>63.282153667415898</v>
      </c>
      <c r="H4238">
        <v>14.2063128348241</v>
      </c>
      <c r="I4238">
        <v>20.990360886703598</v>
      </c>
      <c r="J4238">
        <v>6.5538208849798503</v>
      </c>
      <c r="K4238">
        <v>6.3323314670854201</v>
      </c>
      <c r="L4238">
        <v>6.0815839208243396</v>
      </c>
      <c r="M4238">
        <v>58.436168164839899</v>
      </c>
      <c r="N4238">
        <v>3.0917112299465201</v>
      </c>
      <c r="O4238">
        <v>62.676056338028197</v>
      </c>
      <c r="P4238">
        <v>129.03225806451599</v>
      </c>
      <c r="Q4238">
        <v>0.139314972751754</v>
      </c>
    </row>
    <row r="4239" spans="1:17" hidden="1" x14ac:dyDescent="0.3">
      <c r="A4239" t="s">
        <v>8637</v>
      </c>
      <c r="B4239" t="s">
        <v>8638</v>
      </c>
      <c r="C4239" t="str">
        <f>IFERROR(VLOOKUP(Table1[[#This Row],[Ticker]],[1]!Table1[[Symbol]:[Industry]],2,FALSE),"-")</f>
        <v>-</v>
      </c>
      <c r="E4239">
        <v>12.017794800000001</v>
      </c>
      <c r="F4239">
        <v>26.66</v>
      </c>
      <c r="G4239">
        <v>-10.593956150151699</v>
      </c>
      <c r="H4239">
        <v>-21.057912231707299</v>
      </c>
      <c r="I4239">
        <v>-50.026717560248599</v>
      </c>
      <c r="J4239">
        <v>-4.8465550548697696</v>
      </c>
      <c r="K4239">
        <v>30.613443326817801</v>
      </c>
      <c r="L4239">
        <v>31.814282123829098</v>
      </c>
      <c r="M4239">
        <v>27.0021219445869</v>
      </c>
      <c r="N4239">
        <v>0.82065089570701999</v>
      </c>
      <c r="O4239">
        <v>91.935483870967701</v>
      </c>
      <c r="P4239">
        <v>26.650831353919202</v>
      </c>
      <c r="Q4239">
        <v>7.2033810524775005E-2</v>
      </c>
    </row>
    <row r="4240" spans="1:17" hidden="1" x14ac:dyDescent="0.3">
      <c r="A4240" t="s">
        <v>8639</v>
      </c>
      <c r="B4240" t="s">
        <v>8640</v>
      </c>
      <c r="C4240" t="str">
        <f>IFERROR(VLOOKUP(Table1[[#This Row],[Ticker]],[1]!Table1[[Symbol]:[Industry]],2,FALSE),"-")</f>
        <v>-</v>
      </c>
      <c r="D4240" t="s">
        <v>184</v>
      </c>
      <c r="E4240">
        <v>11.962935</v>
      </c>
      <c r="F4240">
        <v>26.7</v>
      </c>
      <c r="G4240">
        <v>87.384889167210304</v>
      </c>
      <c r="H4240">
        <v>-19.575118709440101</v>
      </c>
      <c r="I4240">
        <v>61.787996041152297</v>
      </c>
      <c r="J4240">
        <v>-5.1960210094759001</v>
      </c>
      <c r="K4240">
        <v>25.133042407112701</v>
      </c>
      <c r="L4240">
        <v>20.245071151905201</v>
      </c>
      <c r="M4240">
        <v>53.533682926429201</v>
      </c>
      <c r="N4240">
        <v>0.223142071887101</v>
      </c>
      <c r="O4240">
        <v>31.048689138576702</v>
      </c>
      <c r="P4240">
        <v>153.08056872037901</v>
      </c>
      <c r="Q4240">
        <v>7.7232182582778003E-2</v>
      </c>
    </row>
    <row r="4241" spans="1:17" hidden="1" x14ac:dyDescent="0.3">
      <c r="A4241" t="s">
        <v>8641</v>
      </c>
      <c r="B4241" t="s">
        <v>8642</v>
      </c>
      <c r="C4241" t="str">
        <f>IFERROR(VLOOKUP(Table1[[#This Row],[Ticker]],[1]!Table1[[Symbol]:[Industry]],2,FALSE),"-")</f>
        <v>-</v>
      </c>
      <c r="D4241" t="s">
        <v>62</v>
      </c>
      <c r="E4241">
        <v>11.9316455</v>
      </c>
      <c r="F4241">
        <v>24.67</v>
      </c>
      <c r="G4241">
        <v>110.65411993644101</v>
      </c>
      <c r="H4241">
        <v>-4.9040660778612297</v>
      </c>
      <c r="I4241">
        <v>-23.6562998412879</v>
      </c>
      <c r="J4241">
        <v>-2.1679836262983398</v>
      </c>
      <c r="K4241">
        <v>24.416262068263102</v>
      </c>
      <c r="L4241">
        <v>21.215380905052399</v>
      </c>
      <c r="M4241">
        <v>97.755691246373402</v>
      </c>
      <c r="N4241">
        <v>1.93333333333333</v>
      </c>
      <c r="O4241">
        <v>15.4843940008106</v>
      </c>
      <c r="P4241">
        <v>228.933333333333</v>
      </c>
    </row>
    <row r="4242" spans="1:17" hidden="1" x14ac:dyDescent="0.3">
      <c r="A4242" t="s">
        <v>8643</v>
      </c>
      <c r="B4242" t="s">
        <v>4120</v>
      </c>
      <c r="C4242" t="str">
        <f>IFERROR(VLOOKUP(Table1[[#This Row],[Ticker]],[1]!Table1[[Symbol]:[Industry]],2,FALSE),"-")</f>
        <v>-</v>
      </c>
      <c r="D4242" t="s">
        <v>49</v>
      </c>
      <c r="E4242">
        <v>11.93</v>
      </c>
      <c r="F4242">
        <v>119.3</v>
      </c>
      <c r="M4242">
        <v>100</v>
      </c>
      <c r="N4242">
        <v>1</v>
      </c>
      <c r="Q4242">
        <v>5.4726977498741003E-2</v>
      </c>
    </row>
    <row r="4243" spans="1:17" hidden="1" x14ac:dyDescent="0.3">
      <c r="A4243" t="s">
        <v>8644</v>
      </c>
      <c r="B4243" t="s">
        <v>8645</v>
      </c>
      <c r="C4243" t="str">
        <f>IFERROR(VLOOKUP(Table1[[#This Row],[Ticker]],[1]!Table1[[Symbol]:[Industry]],2,FALSE),"-")</f>
        <v>-</v>
      </c>
      <c r="D4243" t="s">
        <v>535</v>
      </c>
      <c r="E4243">
        <v>11.897264085512999</v>
      </c>
      <c r="F4243">
        <v>41.6</v>
      </c>
      <c r="G4243">
        <v>-16.329543591339998</v>
      </c>
      <c r="H4243">
        <v>9.3409944349776397E-2</v>
      </c>
      <c r="I4243">
        <v>-5.2506104108634899</v>
      </c>
      <c r="J4243">
        <v>-2.1679836262983398</v>
      </c>
      <c r="K4243">
        <v>40.268479275262202</v>
      </c>
      <c r="L4243">
        <v>39.306575550575303</v>
      </c>
      <c r="M4243">
        <v>100</v>
      </c>
      <c r="N4243">
        <v>5.9</v>
      </c>
      <c r="O4243">
        <v>0</v>
      </c>
      <c r="P4243">
        <v>10.227874933757199</v>
      </c>
    </row>
    <row r="4244" spans="1:17" hidden="1" x14ac:dyDescent="0.3">
      <c r="A4244" t="s">
        <v>8646</v>
      </c>
      <c r="B4244" t="s">
        <v>8647</v>
      </c>
      <c r="C4244" t="str">
        <f>IFERROR(VLOOKUP(Table1[[#This Row],[Ticker]],[1]!Table1[[Symbol]:[Industry]],2,FALSE),"-")</f>
        <v>-</v>
      </c>
      <c r="D4244" t="s">
        <v>278</v>
      </c>
      <c r="E4244">
        <v>11.781269099999999</v>
      </c>
      <c r="F4244">
        <v>21.15</v>
      </c>
      <c r="G4244">
        <v>-34.360382779674502</v>
      </c>
      <c r="H4244">
        <v>-12.050074017869999</v>
      </c>
      <c r="I4244">
        <v>-10.6718152466338</v>
      </c>
      <c r="J4244">
        <v>-10.646244495863501</v>
      </c>
      <c r="K4244">
        <v>23.4721828339189</v>
      </c>
      <c r="L4244">
        <v>24.032364260393599</v>
      </c>
      <c r="M4244">
        <v>26.404296732627898</v>
      </c>
      <c r="N4244">
        <v>0.96938519824449498</v>
      </c>
      <c r="O4244">
        <v>108.037825059101</v>
      </c>
      <c r="P4244">
        <v>32.187499999999901</v>
      </c>
      <c r="Q4244">
        <v>8.4052231762228993E-2</v>
      </c>
    </row>
    <row r="4245" spans="1:17" hidden="1" x14ac:dyDescent="0.3">
      <c r="A4245" t="s">
        <v>8648</v>
      </c>
      <c r="B4245" t="s">
        <v>8649</v>
      </c>
      <c r="C4245" t="str">
        <f>IFERROR(VLOOKUP(Table1[[#This Row],[Ticker]],[1]!Table1[[Symbol]:[Industry]],2,FALSE),"-")</f>
        <v>-</v>
      </c>
      <c r="D4245" t="s">
        <v>62</v>
      </c>
      <c r="E4245">
        <v>11.7508225</v>
      </c>
      <c r="F4245">
        <v>11.75</v>
      </c>
      <c r="G4245">
        <v>-15.8128379407429</v>
      </c>
      <c r="H4245">
        <v>-16.2886814624766</v>
      </c>
      <c r="I4245">
        <v>-22.298984636667299</v>
      </c>
      <c r="J4245">
        <v>-2.6001357438437198</v>
      </c>
      <c r="K4245">
        <v>12.4611740941923</v>
      </c>
      <c r="L4245">
        <v>13.896658797137601</v>
      </c>
      <c r="M4245">
        <v>53.529268680941797</v>
      </c>
      <c r="N4245">
        <v>1.04460831509846</v>
      </c>
      <c r="O4245">
        <v>134.127659574468</v>
      </c>
      <c r="P4245">
        <v>16.915422885572099</v>
      </c>
      <c r="Q4245">
        <v>7.5248872856781002E-2</v>
      </c>
    </row>
    <row r="4246" spans="1:17" hidden="1" x14ac:dyDescent="0.3">
      <c r="A4246" t="s">
        <v>8650</v>
      </c>
      <c r="B4246" t="s">
        <v>8651</v>
      </c>
      <c r="C4246" t="str">
        <f>IFERROR(VLOOKUP(Table1[[#This Row],[Ticker]],[1]!Table1[[Symbol]:[Industry]],2,FALSE),"-")</f>
        <v>-</v>
      </c>
      <c r="D4246" t="s">
        <v>613</v>
      </c>
      <c r="E4246">
        <v>11.7486538</v>
      </c>
      <c r="F4246">
        <v>26.78</v>
      </c>
      <c r="G4246">
        <v>69.6330576653788</v>
      </c>
      <c r="H4246">
        <v>16.572124398329201</v>
      </c>
      <c r="I4246">
        <v>7.4661992812112103</v>
      </c>
      <c r="J4246">
        <v>8.0264008229457193</v>
      </c>
      <c r="K4246">
        <v>22.069071165475201</v>
      </c>
      <c r="L4246">
        <v>20.296594215591199</v>
      </c>
      <c r="M4246">
        <v>98.412969906572101</v>
      </c>
      <c r="N4246">
        <v>3.3433333333333302</v>
      </c>
      <c r="O4246">
        <v>0</v>
      </c>
      <c r="P4246">
        <v>106</v>
      </c>
    </row>
    <row r="4247" spans="1:17" hidden="1" x14ac:dyDescent="0.3">
      <c r="A4247" t="s">
        <v>8652</v>
      </c>
      <c r="B4247" t="s">
        <v>8653</v>
      </c>
      <c r="C4247" t="str">
        <f>IFERROR(VLOOKUP(Table1[[#This Row],[Ticker]],[1]!Table1[[Symbol]:[Industry]],2,FALSE),"-")</f>
        <v>-</v>
      </c>
      <c r="D4247" t="s">
        <v>230</v>
      </c>
      <c r="E4247">
        <v>11.711</v>
      </c>
      <c r="F4247">
        <v>16.73</v>
      </c>
      <c r="G4247">
        <v>-11.098481327029701</v>
      </c>
      <c r="H4247">
        <v>-2.71656607786122</v>
      </c>
      <c r="I4247">
        <v>9.8524160794883109</v>
      </c>
      <c r="J4247">
        <v>-8.7394121977268995</v>
      </c>
      <c r="K4247">
        <v>16.612708655656299</v>
      </c>
      <c r="L4247">
        <v>15.916502411602799</v>
      </c>
      <c r="M4247">
        <v>51.1454499614455</v>
      </c>
      <c r="N4247">
        <v>1.3280744137379199</v>
      </c>
      <c r="O4247">
        <v>35.564853556485303</v>
      </c>
      <c r="P4247">
        <v>36.460032626427399</v>
      </c>
      <c r="Q4247">
        <v>4.8801238506922001E-2</v>
      </c>
    </row>
    <row r="4248" spans="1:17" hidden="1" x14ac:dyDescent="0.3">
      <c r="A4248" t="s">
        <v>8654</v>
      </c>
      <c r="B4248" t="s">
        <v>8655</v>
      </c>
      <c r="C4248" t="str">
        <f>IFERROR(VLOOKUP(Table1[[#This Row],[Ticker]],[1]!Table1[[Symbol]:[Industry]],2,FALSE),"-")</f>
        <v>-</v>
      </c>
      <c r="D4248" t="s">
        <v>169</v>
      </c>
      <c r="E4248">
        <v>11.6493</v>
      </c>
      <c r="F4248">
        <v>66.95</v>
      </c>
      <c r="G4248">
        <v>-85.2939362446659</v>
      </c>
      <c r="H4248">
        <v>-8.4720506487387706</v>
      </c>
      <c r="I4248">
        <v>-46.021302089252501</v>
      </c>
      <c r="J4248">
        <v>-4.9457614040761202</v>
      </c>
      <c r="K4248">
        <v>71.448339764472095</v>
      </c>
      <c r="L4248">
        <v>89.777062882636898</v>
      </c>
      <c r="M4248">
        <v>30.261588163968302</v>
      </c>
      <c r="N4248">
        <v>0.82431677638140799</v>
      </c>
      <c r="O4248">
        <v>197.68483943241199</v>
      </c>
      <c r="P4248">
        <v>17.024995630134502</v>
      </c>
      <c r="Q4248">
        <v>7.9923266033246995E-2</v>
      </c>
    </row>
    <row r="4249" spans="1:17" hidden="1" x14ac:dyDescent="0.3">
      <c r="A4249" t="s">
        <v>8656</v>
      </c>
      <c r="B4249" t="s">
        <v>8657</v>
      </c>
      <c r="C4249" t="str">
        <f>IFERROR(VLOOKUP(Table1[[#This Row],[Ticker]],[1]!Table1[[Symbol]:[Industry]],2,FALSE),"-")</f>
        <v>-</v>
      </c>
      <c r="D4249" t="s">
        <v>302</v>
      </c>
      <c r="E4249">
        <v>11.644168000000001</v>
      </c>
      <c r="F4249">
        <v>2.44</v>
      </c>
      <c r="G4249">
        <v>-0.13254805877613701</v>
      </c>
      <c r="H4249">
        <v>-8.1827546024514</v>
      </c>
      <c r="I4249">
        <v>6.4983250501790799</v>
      </c>
      <c r="J4249">
        <v>-2.1679836262983398</v>
      </c>
      <c r="K4249">
        <v>2.2615132870250698</v>
      </c>
      <c r="L4249">
        <v>2.0885130549200701</v>
      </c>
      <c r="M4249">
        <v>63.777162420574399</v>
      </c>
      <c r="N4249">
        <v>0.72083239274619104</v>
      </c>
      <c r="O4249">
        <v>14.7540983606557</v>
      </c>
      <c r="P4249">
        <v>73.049645390070907</v>
      </c>
    </row>
    <row r="4250" spans="1:17" hidden="1" x14ac:dyDescent="0.3">
      <c r="A4250" t="s">
        <v>8658</v>
      </c>
      <c r="B4250" t="s">
        <v>8659</v>
      </c>
      <c r="C4250" t="str">
        <f>IFERROR(VLOOKUP(Table1[[#This Row],[Ticker]],[1]!Table1[[Symbol]:[Industry]],2,FALSE),"-")</f>
        <v>-</v>
      </c>
      <c r="D4250" t="s">
        <v>1626</v>
      </c>
      <c r="E4250">
        <v>11.631551999999999</v>
      </c>
      <c r="F4250">
        <v>23.2</v>
      </c>
      <c r="G4250">
        <v>9.9131697101967209</v>
      </c>
      <c r="H4250">
        <v>-13.689112806833201</v>
      </c>
      <c r="I4250">
        <v>-21.630821345221101</v>
      </c>
      <c r="J4250">
        <v>-9.0382126339319306</v>
      </c>
      <c r="K4250">
        <v>25.783117945391101</v>
      </c>
      <c r="L4250">
        <v>23.967447103342</v>
      </c>
      <c r="M4250">
        <v>24.412019300944699</v>
      </c>
      <c r="N4250">
        <v>0.14162633773155101</v>
      </c>
      <c r="O4250">
        <v>43.491379310344797</v>
      </c>
      <c r="P4250">
        <v>48.908857509627701</v>
      </c>
      <c r="Q4250">
        <v>0.12966286841844399</v>
      </c>
    </row>
    <row r="4251" spans="1:17" hidden="1" x14ac:dyDescent="0.3">
      <c r="A4251" t="s">
        <v>8660</v>
      </c>
      <c r="B4251" t="s">
        <v>8661</v>
      </c>
      <c r="C4251" t="str">
        <f>IFERROR(VLOOKUP(Table1[[#This Row],[Ticker]],[1]!Table1[[Symbol]:[Industry]],2,FALSE),"-")</f>
        <v>-</v>
      </c>
      <c r="E4251">
        <v>11.618880000000001</v>
      </c>
      <c r="F4251">
        <v>24.7</v>
      </c>
      <c r="G4251">
        <v>-27.7574185250973</v>
      </c>
      <c r="H4251">
        <v>-5.1036668762644304</v>
      </c>
      <c r="I4251">
        <v>-19.6058845982121</v>
      </c>
      <c r="J4251">
        <v>-1.60482996579954</v>
      </c>
      <c r="K4251">
        <v>25.122344197648101</v>
      </c>
      <c r="L4251">
        <v>27.4981756321414</v>
      </c>
      <c r="M4251">
        <v>51.163912090617401</v>
      </c>
      <c r="N4251">
        <v>1.65208333333333</v>
      </c>
      <c r="O4251">
        <v>117.53036437246899</v>
      </c>
      <c r="P4251">
        <v>50.060753341433703</v>
      </c>
    </row>
    <row r="4252" spans="1:17" hidden="1" x14ac:dyDescent="0.3">
      <c r="A4252" t="s">
        <v>8662</v>
      </c>
      <c r="B4252" t="s">
        <v>8663</v>
      </c>
      <c r="C4252" t="str">
        <f>IFERROR(VLOOKUP(Table1[[#This Row],[Ticker]],[1]!Table1[[Symbol]:[Industry]],2,FALSE),"-")</f>
        <v>-</v>
      </c>
      <c r="D4252" t="s">
        <v>613</v>
      </c>
      <c r="E4252">
        <v>11.607082045999899</v>
      </c>
      <c r="F4252">
        <v>11.62</v>
      </c>
      <c r="G4252">
        <v>52.4872656043324</v>
      </c>
      <c r="H4252">
        <v>32.953966300719102</v>
      </c>
      <c r="I4252">
        <v>-14.135596772197699</v>
      </c>
      <c r="J4252">
        <v>13.8697522227582</v>
      </c>
      <c r="K4252">
        <v>9.1951106024738998</v>
      </c>
      <c r="L4252">
        <v>8.7051001319380408</v>
      </c>
      <c r="M4252">
        <v>89.687449536360702</v>
      </c>
      <c r="N4252">
        <v>3.3237279655453902</v>
      </c>
      <c r="O4252">
        <v>31.669535283993099</v>
      </c>
      <c r="P4252">
        <v>117.602996254681</v>
      </c>
      <c r="Q4252">
        <v>8.7845151029524005E-2</v>
      </c>
    </row>
    <row r="4253" spans="1:17" hidden="1" x14ac:dyDescent="0.3">
      <c r="A4253" t="s">
        <v>8664</v>
      </c>
      <c r="B4253" t="s">
        <v>8665</v>
      </c>
      <c r="C4253" t="str">
        <f>IFERROR(VLOOKUP(Table1[[#This Row],[Ticker]],[1]!Table1[[Symbol]:[Industry]],2,FALSE),"-")</f>
        <v>-</v>
      </c>
      <c r="D4253" t="s">
        <v>46</v>
      </c>
      <c r="E4253">
        <v>11.562399920000001</v>
      </c>
      <c r="F4253">
        <v>0.92</v>
      </c>
      <c r="G4253">
        <v>-11.557418525097299</v>
      </c>
      <c r="H4253">
        <v>26.5245053507102</v>
      </c>
      <c r="I4253">
        <v>12.418580233592101</v>
      </c>
      <c r="J4253">
        <v>-2.1679836262983398</v>
      </c>
      <c r="K4253">
        <v>0.79529015286337901</v>
      </c>
      <c r="L4253">
        <v>1.12343519922329</v>
      </c>
      <c r="M4253">
        <v>63.999939704746801</v>
      </c>
      <c r="N4253">
        <v>0.633882344586299</v>
      </c>
      <c r="O4253">
        <v>5.4347826086956497</v>
      </c>
      <c r="P4253">
        <v>67.272727272727195</v>
      </c>
      <c r="Q4253">
        <v>-2.5448039088159999E-3</v>
      </c>
    </row>
    <row r="4254" spans="1:17" hidden="1" x14ac:dyDescent="0.3">
      <c r="A4254" t="s">
        <v>8666</v>
      </c>
      <c r="B4254" t="s">
        <v>8667</v>
      </c>
      <c r="C4254" t="str">
        <f>IFERROR(VLOOKUP(Table1[[#This Row],[Ticker]],[1]!Table1[[Symbol]:[Industry]],2,FALSE),"-")</f>
        <v>-</v>
      </c>
      <c r="D4254" t="s">
        <v>705</v>
      </c>
      <c r="E4254">
        <v>11.560360832000001</v>
      </c>
      <c r="F4254">
        <v>54.06</v>
      </c>
      <c r="G4254">
        <v>54.730307833051498</v>
      </c>
      <c r="H4254">
        <v>-1.22957588932717</v>
      </c>
      <c r="I4254">
        <v>22.219446034457899</v>
      </c>
      <c r="J4254">
        <v>-2.9413218697157602</v>
      </c>
      <c r="K4254">
        <v>50.9355554736971</v>
      </c>
      <c r="L4254">
        <v>43.924502618267397</v>
      </c>
      <c r="M4254">
        <v>44.735305969102399</v>
      </c>
      <c r="N4254">
        <v>1.0255518504765999</v>
      </c>
      <c r="O4254">
        <v>1.44284128745837</v>
      </c>
      <c r="P4254">
        <v>84.065372829417697</v>
      </c>
    </row>
    <row r="4255" spans="1:17" hidden="1" x14ac:dyDescent="0.3">
      <c r="A4255" t="s">
        <v>8668</v>
      </c>
      <c r="B4255" t="s">
        <v>8669</v>
      </c>
      <c r="C4255" t="str">
        <f>IFERROR(VLOOKUP(Table1[[#This Row],[Ticker]],[1]!Table1[[Symbol]:[Industry]],2,FALSE),"-")</f>
        <v>-</v>
      </c>
      <c r="D4255" t="s">
        <v>286</v>
      </c>
      <c r="E4255">
        <v>11.55</v>
      </c>
      <c r="F4255">
        <v>38.5</v>
      </c>
      <c r="G4255">
        <v>-37.022534804167101</v>
      </c>
      <c r="H4255">
        <v>-2.2373994111945699</v>
      </c>
      <c r="I4255">
        <v>-4.0411898813503599</v>
      </c>
      <c r="J4255">
        <v>-10.5013169596316</v>
      </c>
      <c r="K4255">
        <v>39.0772675767629</v>
      </c>
      <c r="L4255">
        <v>38.353044917298298</v>
      </c>
      <c r="M4255">
        <v>36.768014404604301</v>
      </c>
      <c r="N4255">
        <v>1.65</v>
      </c>
      <c r="O4255">
        <v>17.194805194805099</v>
      </c>
      <c r="P4255">
        <v>28.247834776815399</v>
      </c>
    </row>
    <row r="4256" spans="1:17" hidden="1" x14ac:dyDescent="0.3">
      <c r="A4256" t="s">
        <v>8670</v>
      </c>
      <c r="B4256" t="s">
        <v>8671</v>
      </c>
      <c r="C4256" t="str">
        <f>IFERROR(VLOOKUP(Table1[[#This Row],[Ticker]],[1]!Table1[[Symbol]:[Industry]],2,FALSE),"-")</f>
        <v>-</v>
      </c>
      <c r="D4256" t="s">
        <v>129</v>
      </c>
      <c r="E4256">
        <v>11.54429955</v>
      </c>
      <c r="F4256">
        <v>9.6300000000000008</v>
      </c>
      <c r="G4256">
        <v>-86.974085191764004</v>
      </c>
      <c r="H4256">
        <v>-13.1245689792152</v>
      </c>
      <c r="I4256">
        <v>-15.5578209463488</v>
      </c>
      <c r="J4256">
        <v>-4.9343770689212896</v>
      </c>
      <c r="K4256">
        <v>9.9914685186646697</v>
      </c>
      <c r="L4256">
        <v>11.3781611615725</v>
      </c>
      <c r="M4256">
        <v>42.002196555666103</v>
      </c>
      <c r="N4256">
        <v>2.8695910844915899</v>
      </c>
      <c r="O4256">
        <v>165.83592938733099</v>
      </c>
      <c r="P4256">
        <v>13.695395513577299</v>
      </c>
    </row>
    <row r="4257" spans="1:17" hidden="1" x14ac:dyDescent="0.3">
      <c r="A4257" t="s">
        <v>8672</v>
      </c>
      <c r="B4257" t="s">
        <v>8673</v>
      </c>
      <c r="C4257" t="str">
        <f>IFERROR(VLOOKUP(Table1[[#This Row],[Ticker]],[1]!Table1[[Symbol]:[Industry]],2,FALSE),"-")</f>
        <v>-</v>
      </c>
      <c r="D4257" t="s">
        <v>745</v>
      </c>
      <c r="E4257">
        <v>11.52</v>
      </c>
      <c r="F4257">
        <v>32</v>
      </c>
      <c r="G4257">
        <v>-19.890751858430701</v>
      </c>
      <c r="H4257">
        <v>-1.34419552769942</v>
      </c>
      <c r="I4257">
        <v>-3.58141976640783</v>
      </c>
      <c r="J4257">
        <v>-2.1679836262983398</v>
      </c>
      <c r="K4257">
        <v>30.180833907978698</v>
      </c>
      <c r="L4257">
        <v>29.130879909553201</v>
      </c>
      <c r="M4257">
        <v>62.812146878570402</v>
      </c>
      <c r="N4257">
        <v>7.0697978888797905E-2</v>
      </c>
      <c r="O4257">
        <v>6.4062499999999902</v>
      </c>
      <c r="P4257">
        <v>30.665577786851699</v>
      </c>
    </row>
    <row r="4258" spans="1:17" hidden="1" x14ac:dyDescent="0.3">
      <c r="A4258" t="s">
        <v>8674</v>
      </c>
      <c r="B4258" t="s">
        <v>8675</v>
      </c>
      <c r="C4258" t="str">
        <f>IFERROR(VLOOKUP(Table1[[#This Row],[Ticker]],[1]!Table1[[Symbol]:[Industry]],2,FALSE),"-")</f>
        <v>-</v>
      </c>
      <c r="D4258" t="s">
        <v>535</v>
      </c>
      <c r="E4258">
        <v>11.5185</v>
      </c>
      <c r="F4258">
        <v>10.97</v>
      </c>
      <c r="G4258">
        <v>-5.3419489118377097</v>
      </c>
      <c r="H4258">
        <v>7.2010477162698303E-2</v>
      </c>
      <c r="I4258">
        <v>14.9802240692086</v>
      </c>
      <c r="J4258">
        <v>12.580970348597001</v>
      </c>
      <c r="K4258">
        <v>10.3075979843643</v>
      </c>
      <c r="L4258">
        <v>9.8865944800310199</v>
      </c>
      <c r="M4258">
        <v>67.7463183030994</v>
      </c>
      <c r="N4258">
        <v>0.84016148089799103</v>
      </c>
      <c r="O4258">
        <v>4.2844120328167499</v>
      </c>
      <c r="P4258">
        <v>37.125</v>
      </c>
      <c r="Q4258">
        <v>6.0177235048660002E-2</v>
      </c>
    </row>
    <row r="4259" spans="1:17" hidden="1" x14ac:dyDescent="0.3">
      <c r="A4259" t="s">
        <v>8676</v>
      </c>
      <c r="B4259" t="s">
        <v>8677</v>
      </c>
      <c r="C4259" t="str">
        <f>IFERROR(VLOOKUP(Table1[[#This Row],[Ticker]],[1]!Table1[[Symbol]:[Industry]],2,FALSE),"-")</f>
        <v>-</v>
      </c>
      <c r="D4259" t="s">
        <v>542</v>
      </c>
      <c r="E4259">
        <v>11.4893471</v>
      </c>
      <c r="F4259">
        <v>23.87</v>
      </c>
      <c r="G4259">
        <v>-35.900373329502997</v>
      </c>
      <c r="H4259">
        <v>22.509267255472</v>
      </c>
      <c r="I4259">
        <v>-12.819515004503</v>
      </c>
      <c r="J4259">
        <v>6.5217342990883704</v>
      </c>
      <c r="K4259">
        <v>20.2487934778562</v>
      </c>
      <c r="L4259">
        <v>21.533248622222601</v>
      </c>
      <c r="M4259">
        <v>73.855299930001195</v>
      </c>
      <c r="N4259">
        <v>2.2902672385351299</v>
      </c>
      <c r="O4259">
        <v>27.649769585253399</v>
      </c>
      <c r="P4259">
        <v>45.106382978723403</v>
      </c>
      <c r="Q4259">
        <v>1.8293565206646999E-2</v>
      </c>
    </row>
    <row r="4260" spans="1:17" hidden="1" x14ac:dyDescent="0.3">
      <c r="A4260" t="s">
        <v>8678</v>
      </c>
      <c r="B4260" t="s">
        <v>8679</v>
      </c>
      <c r="C4260" t="str">
        <f>IFERROR(VLOOKUP(Table1[[#This Row],[Ticker]],[1]!Table1[[Symbol]:[Industry]],2,FALSE),"-")</f>
        <v>-</v>
      </c>
      <c r="D4260" t="s">
        <v>613</v>
      </c>
      <c r="E4260">
        <v>11.484</v>
      </c>
      <c r="F4260">
        <v>191.4</v>
      </c>
      <c r="G4260">
        <v>-21.565646720379799</v>
      </c>
      <c r="I4260">
        <v>-5.2563146283570097</v>
      </c>
      <c r="M4260">
        <v>100</v>
      </c>
      <c r="N4260">
        <v>1</v>
      </c>
      <c r="O4260">
        <v>0</v>
      </c>
      <c r="P4260">
        <v>4.9917718047174997</v>
      </c>
      <c r="Q4260">
        <v>3.0346719918976001E-2</v>
      </c>
    </row>
    <row r="4261" spans="1:17" hidden="1" x14ac:dyDescent="0.3">
      <c r="A4261" t="s">
        <v>8680</v>
      </c>
      <c r="B4261" t="s">
        <v>8681</v>
      </c>
      <c r="C4261" t="str">
        <f>IFERROR(VLOOKUP(Table1[[#This Row],[Ticker]],[1]!Table1[[Symbol]:[Industry]],2,FALSE),"-")</f>
        <v>-</v>
      </c>
      <c r="E4261">
        <v>11.475998784</v>
      </c>
      <c r="F4261">
        <v>6.84</v>
      </c>
      <c r="G4261">
        <v>-17.292242806247501</v>
      </c>
      <c r="H4261">
        <v>-4.60733017281673</v>
      </c>
      <c r="I4261">
        <v>-31.627396777902</v>
      </c>
      <c r="J4261">
        <v>-16.922081986954002</v>
      </c>
      <c r="K4261">
        <v>7.0701784568117398</v>
      </c>
      <c r="L4261">
        <v>7.7619581794386798</v>
      </c>
      <c r="M4261">
        <v>48.549806650257501</v>
      </c>
      <c r="N4261">
        <v>1.4100155652384201</v>
      </c>
      <c r="O4261">
        <v>93.421052631578902</v>
      </c>
      <c r="P4261">
        <v>38.181818181818102</v>
      </c>
      <c r="Q4261">
        <v>2.9037884231274E-2</v>
      </c>
    </row>
    <row r="4262" spans="1:17" hidden="1" x14ac:dyDescent="0.3">
      <c r="A4262" t="s">
        <v>8682</v>
      </c>
      <c r="B4262" t="s">
        <v>8683</v>
      </c>
      <c r="C4262" t="str">
        <f>IFERROR(VLOOKUP(Table1[[#This Row],[Ticker]],[1]!Table1[[Symbol]:[Industry]],2,FALSE),"-")</f>
        <v>-</v>
      </c>
      <c r="D4262" t="s">
        <v>535</v>
      </c>
      <c r="E4262">
        <v>11.41610775</v>
      </c>
      <c r="F4262">
        <v>36.21</v>
      </c>
      <c r="G4262">
        <v>-28.692553660232502</v>
      </c>
      <c r="H4262">
        <v>-14.514650201675501</v>
      </c>
      <c r="I4262">
        <v>23.863024678036599</v>
      </c>
      <c r="J4262">
        <v>-18.056485368458599</v>
      </c>
      <c r="K4262">
        <v>39.755306801215802</v>
      </c>
      <c r="L4262">
        <v>36.179533537505002</v>
      </c>
      <c r="M4262">
        <v>26.726514121485099</v>
      </c>
      <c r="N4262">
        <v>2.8548387096774102</v>
      </c>
      <c r="O4262">
        <v>30.212648439657499</v>
      </c>
      <c r="P4262">
        <v>88.397502601456793</v>
      </c>
    </row>
    <row r="4263" spans="1:17" hidden="1" x14ac:dyDescent="0.3">
      <c r="A4263" t="s">
        <v>8684</v>
      </c>
      <c r="B4263" t="s">
        <v>8685</v>
      </c>
      <c r="C4263" t="str">
        <f>IFERROR(VLOOKUP(Table1[[#This Row],[Ticker]],[1]!Table1[[Symbol]:[Industry]],2,FALSE),"-")</f>
        <v>-</v>
      </c>
      <c r="D4263" t="s">
        <v>230</v>
      </c>
      <c r="E4263">
        <v>11.349881099999999</v>
      </c>
      <c r="F4263">
        <v>41.55</v>
      </c>
      <c r="G4263">
        <v>32.030367734444503</v>
      </c>
      <c r="H4263">
        <v>-11.8469552155992</v>
      </c>
      <c r="I4263">
        <v>-4.11781823384079</v>
      </c>
      <c r="J4263">
        <v>-5.5175998161099304</v>
      </c>
      <c r="K4263">
        <v>44.553025989836399</v>
      </c>
      <c r="L4263">
        <v>39.882882231621103</v>
      </c>
      <c r="M4263">
        <v>44.168689931196099</v>
      </c>
      <c r="N4263">
        <v>1.1268143366696699</v>
      </c>
      <c r="O4263">
        <v>28.255114320096201</v>
      </c>
      <c r="P4263">
        <v>101.21065375302599</v>
      </c>
      <c r="Q4263">
        <v>0.118256603182516</v>
      </c>
    </row>
    <row r="4264" spans="1:17" hidden="1" x14ac:dyDescent="0.3">
      <c r="A4264" t="s">
        <v>8686</v>
      </c>
      <c r="B4264" t="s">
        <v>8687</v>
      </c>
      <c r="C4264" t="str">
        <f>IFERROR(VLOOKUP(Table1[[#This Row],[Ticker]],[1]!Table1[[Symbol]:[Industry]],2,FALSE),"-")</f>
        <v>-</v>
      </c>
      <c r="D4264" t="s">
        <v>67</v>
      </c>
      <c r="E4264">
        <v>11.3262</v>
      </c>
      <c r="F4264">
        <v>25.8</v>
      </c>
      <c r="G4264">
        <v>51.619377055013103</v>
      </c>
      <c r="H4264">
        <v>-14.2485570123103</v>
      </c>
      <c r="I4264">
        <v>51.001913566925502</v>
      </c>
      <c r="J4264">
        <v>-7.6225290808437904</v>
      </c>
      <c r="K4264">
        <v>26.146115348158901</v>
      </c>
      <c r="L4264">
        <v>22.469795940051299</v>
      </c>
      <c r="M4264">
        <v>41.777937246660002</v>
      </c>
      <c r="N4264">
        <v>1.9428312136691901</v>
      </c>
      <c r="O4264">
        <v>19.5736434108527</v>
      </c>
      <c r="P4264">
        <v>94.570135746606297</v>
      </c>
      <c r="Q4264">
        <v>2.2567664892768999E-2</v>
      </c>
    </row>
    <row r="4265" spans="1:17" hidden="1" x14ac:dyDescent="0.3">
      <c r="A4265" t="s">
        <v>8688</v>
      </c>
      <c r="B4265" t="s">
        <v>8689</v>
      </c>
      <c r="C4265" t="str">
        <f>IFERROR(VLOOKUP(Table1[[#This Row],[Ticker]],[1]!Table1[[Symbol]:[Industry]],2,FALSE),"-")</f>
        <v>-</v>
      </c>
      <c r="D4265" t="s">
        <v>705</v>
      </c>
      <c r="E4265">
        <v>11.309675944999899</v>
      </c>
      <c r="F4265">
        <v>19.559999999999999</v>
      </c>
      <c r="G4265">
        <v>6.5038059646985298</v>
      </c>
      <c r="H4265">
        <v>0.26834771524221401</v>
      </c>
      <c r="I4265">
        <v>0.82516739997489397</v>
      </c>
      <c r="J4265">
        <v>-2.32143631172034</v>
      </c>
      <c r="K4265">
        <v>18.875832331374099</v>
      </c>
      <c r="L4265">
        <v>17.570346618519</v>
      </c>
      <c r="M4265">
        <v>51.507867780463002</v>
      </c>
      <c r="N4265">
        <v>0.59620256918846504</v>
      </c>
      <c r="O4265">
        <v>7.3619631901840501</v>
      </c>
      <c r="P4265">
        <v>37.456078706957101</v>
      </c>
    </row>
    <row r="4266" spans="1:17" hidden="1" x14ac:dyDescent="0.3">
      <c r="A4266" t="s">
        <v>8690</v>
      </c>
      <c r="B4266" t="s">
        <v>8691</v>
      </c>
      <c r="C4266" t="str">
        <f>IFERROR(VLOOKUP(Table1[[#This Row],[Ticker]],[1]!Table1[[Symbol]:[Industry]],2,FALSE),"-")</f>
        <v>-</v>
      </c>
      <c r="D4266" t="s">
        <v>49</v>
      </c>
      <c r="E4266">
        <v>11.302759999999999</v>
      </c>
      <c r="F4266">
        <v>37</v>
      </c>
      <c r="G4266">
        <v>34.312146692293901</v>
      </c>
      <c r="H4266">
        <v>21.332713178365299</v>
      </c>
      <c r="I4266">
        <v>40.772321730190797</v>
      </c>
      <c r="J4266">
        <v>0.32509116594541998</v>
      </c>
      <c r="K4266">
        <v>34.232295212156302</v>
      </c>
      <c r="L4266">
        <v>30.095963530871799</v>
      </c>
      <c r="M4266">
        <v>57.850362630732903</v>
      </c>
      <c r="N4266">
        <v>1.0982490485622001</v>
      </c>
      <c r="O4266">
        <v>9.2702702702702702</v>
      </c>
      <c r="P4266">
        <v>82.266009852216698</v>
      </c>
      <c r="Q4266">
        <v>0.10752418249385</v>
      </c>
    </row>
    <row r="4267" spans="1:17" hidden="1" x14ac:dyDescent="0.3">
      <c r="A4267" t="s">
        <v>8692</v>
      </c>
      <c r="B4267" t="s">
        <v>8693</v>
      </c>
      <c r="C4267" t="str">
        <f>IFERROR(VLOOKUP(Table1[[#This Row],[Ticker]],[1]!Table1[[Symbol]:[Industry]],2,FALSE),"-")</f>
        <v>-</v>
      </c>
      <c r="E4267">
        <v>11.2800195</v>
      </c>
      <c r="F4267">
        <v>30.15</v>
      </c>
      <c r="G4267">
        <v>-25.990373828633</v>
      </c>
      <c r="H4267">
        <v>-9.7406673850507808</v>
      </c>
      <c r="I4267">
        <v>-14.806490991479</v>
      </c>
      <c r="J4267">
        <v>-5.1013169596316699</v>
      </c>
      <c r="K4267">
        <v>30.394360760836001</v>
      </c>
      <c r="L4267">
        <v>31.010653713435101</v>
      </c>
      <c r="M4267">
        <v>50.800750655897602</v>
      </c>
      <c r="N4267">
        <v>0.325043155808452</v>
      </c>
      <c r="O4267">
        <v>25.704809286898801</v>
      </c>
      <c r="P4267">
        <v>24.6898263027295</v>
      </c>
      <c r="Q4267">
        <v>-4.9751083054209E-2</v>
      </c>
    </row>
    <row r="4268" spans="1:17" hidden="1" x14ac:dyDescent="0.3">
      <c r="A4268" t="s">
        <v>8694</v>
      </c>
      <c r="B4268" t="s">
        <v>8695</v>
      </c>
      <c r="C4268" t="str">
        <f>IFERROR(VLOOKUP(Table1[[#This Row],[Ticker]],[1]!Table1[[Symbol]:[Industry]],2,FALSE),"-")</f>
        <v>-</v>
      </c>
      <c r="D4268" t="s">
        <v>705</v>
      </c>
      <c r="E4268">
        <v>11.262924035999999</v>
      </c>
      <c r="F4268">
        <v>262.2</v>
      </c>
      <c r="G4268">
        <v>6.3770775203295003</v>
      </c>
      <c r="H4268">
        <v>6.0670743272765101E-2</v>
      </c>
      <c r="I4268">
        <v>4.46011200948388</v>
      </c>
      <c r="J4268">
        <v>-0.43791990743369003</v>
      </c>
      <c r="K4268">
        <v>250.25001317698101</v>
      </c>
      <c r="L4268">
        <v>231.40927337737199</v>
      </c>
      <c r="M4268">
        <v>55.874429077666797</v>
      </c>
      <c r="N4268">
        <v>0.85715390575375305</v>
      </c>
      <c r="O4268">
        <v>8.6346300533943499</v>
      </c>
      <c r="P4268">
        <v>34.6134100010268</v>
      </c>
      <c r="Q4268">
        <v>3.1845093282099998E-4</v>
      </c>
    </row>
    <row r="4269" spans="1:17" hidden="1" x14ac:dyDescent="0.3">
      <c r="A4269" t="s">
        <v>8696</v>
      </c>
      <c r="B4269" t="s">
        <v>8697</v>
      </c>
      <c r="C4269" t="str">
        <f>IFERROR(VLOOKUP(Table1[[#This Row],[Ticker]],[1]!Table1[[Symbol]:[Industry]],2,FALSE),"-")</f>
        <v>-</v>
      </c>
      <c r="D4269" t="s">
        <v>378</v>
      </c>
      <c r="E4269">
        <v>11.242181417999999</v>
      </c>
      <c r="F4269">
        <v>19.37</v>
      </c>
      <c r="G4269">
        <v>165.59944422000001</v>
      </c>
      <c r="H4269">
        <v>55.113279975911503</v>
      </c>
      <c r="I4269">
        <v>117.90267917352099</v>
      </c>
      <c r="J4269">
        <v>19.133791521630599</v>
      </c>
      <c r="K4269">
        <v>12.558019207015301</v>
      </c>
      <c r="L4269">
        <v>10.084125741743099</v>
      </c>
      <c r="M4269">
        <v>94.577735088567096</v>
      </c>
      <c r="N4269">
        <v>3.7002114847432699</v>
      </c>
      <c r="O4269">
        <v>0</v>
      </c>
      <c r="P4269">
        <v>256.72191528545102</v>
      </c>
      <c r="Q4269">
        <v>0.124119779496246</v>
      </c>
    </row>
    <row r="4270" spans="1:17" hidden="1" x14ac:dyDescent="0.3">
      <c r="A4270" t="s">
        <v>8698</v>
      </c>
      <c r="B4270" t="s">
        <v>8699</v>
      </c>
      <c r="C4270" t="str">
        <f>IFERROR(VLOOKUP(Table1[[#This Row],[Ticker]],[1]!Table1[[Symbol]:[Industry]],2,FALSE),"-")</f>
        <v>-</v>
      </c>
      <c r="D4270" t="s">
        <v>391</v>
      </c>
      <c r="E4270">
        <v>11.226522959999899</v>
      </c>
      <c r="F4270">
        <v>9.76</v>
      </c>
      <c r="G4270">
        <v>-31.3379063299754</v>
      </c>
      <c r="H4270">
        <v>-4.9040660778612297</v>
      </c>
      <c r="I4270">
        <v>-5.3018498739347297</v>
      </c>
      <c r="J4270">
        <v>-2.1679836262983398</v>
      </c>
      <c r="K4270">
        <v>9.7209585108476197</v>
      </c>
      <c r="L4270">
        <v>10.238716655521401</v>
      </c>
      <c r="M4270">
        <v>99.999990417572306</v>
      </c>
      <c r="O4270">
        <v>5.0204918032786798</v>
      </c>
      <c r="P4270">
        <v>6.0869565217391397</v>
      </c>
    </row>
    <row r="4271" spans="1:17" hidden="1" x14ac:dyDescent="0.3">
      <c r="A4271" t="s">
        <v>8700</v>
      </c>
      <c r="B4271" t="s">
        <v>8701</v>
      </c>
      <c r="C4271" t="str">
        <f>IFERROR(VLOOKUP(Table1[[#This Row],[Ticker]],[1]!Table1[[Symbol]:[Industry]],2,FALSE),"-")</f>
        <v>-</v>
      </c>
      <c r="E4271">
        <v>11.199529871999999</v>
      </c>
      <c r="F4271">
        <v>4.53</v>
      </c>
      <c r="G4271">
        <v>-78.004363862717895</v>
      </c>
      <c r="H4271">
        <v>-23.394632115596998</v>
      </c>
      <c r="I4271">
        <v>-57.998951484977603</v>
      </c>
      <c r="J4271">
        <v>-11.411681105289899</v>
      </c>
      <c r="K4271">
        <v>5.3001297669676299</v>
      </c>
      <c r="L4271">
        <v>7.5755610108062896</v>
      </c>
      <c r="M4271">
        <v>47.045277936740597</v>
      </c>
      <c r="N4271">
        <v>1.22151652624756</v>
      </c>
      <c r="O4271">
        <v>153.64238410595999</v>
      </c>
      <c r="P4271">
        <v>14.105793450881601</v>
      </c>
      <c r="Q4271">
        <v>-0.22124298186479599</v>
      </c>
    </row>
    <row r="4272" spans="1:17" hidden="1" x14ac:dyDescent="0.3">
      <c r="A4272" t="s">
        <v>8702</v>
      </c>
      <c r="B4272" t="s">
        <v>8703</v>
      </c>
      <c r="C4272" t="str">
        <f>IFERROR(VLOOKUP(Table1[[#This Row],[Ticker]],[1]!Table1[[Symbol]:[Industry]],2,FALSE),"-")</f>
        <v>-</v>
      </c>
      <c r="E4272">
        <v>11.195467600000001</v>
      </c>
      <c r="F4272">
        <v>22.34</v>
      </c>
      <c r="G4272">
        <v>-14.8574185250973</v>
      </c>
      <c r="H4272">
        <v>-9.4591959203473905</v>
      </c>
      <c r="I4272">
        <v>-5.3654573250932902</v>
      </c>
      <c r="J4272">
        <v>-15.0661965245112</v>
      </c>
      <c r="K4272">
        <v>23.527815073288199</v>
      </c>
      <c r="L4272">
        <v>23.0916144513204</v>
      </c>
      <c r="M4272">
        <v>39.824039431355899</v>
      </c>
      <c r="N4272">
        <v>1.80624735567618</v>
      </c>
      <c r="O4272">
        <v>33.8406445837063</v>
      </c>
      <c r="P4272">
        <v>36.5525672371638</v>
      </c>
      <c r="Q4272">
        <v>0.122629153427572</v>
      </c>
    </row>
    <row r="4273" spans="1:17" hidden="1" x14ac:dyDescent="0.3">
      <c r="A4273" t="s">
        <v>8704</v>
      </c>
      <c r="B4273" t="s">
        <v>8705</v>
      </c>
      <c r="C4273" t="str">
        <f>IFERROR(VLOOKUP(Table1[[#This Row],[Ticker]],[1]!Table1[[Symbol]:[Industry]],2,FALSE),"-")</f>
        <v>-</v>
      </c>
      <c r="E4273">
        <v>11.176</v>
      </c>
      <c r="F4273">
        <v>12.7</v>
      </c>
      <c r="G4273">
        <v>120.04452322247499</v>
      </c>
      <c r="H4273">
        <v>16.3384188920786</v>
      </c>
      <c r="I4273">
        <v>36.912979615592903</v>
      </c>
      <c r="J4273">
        <v>2.7756416989401602</v>
      </c>
      <c r="K4273">
        <v>8.0858979885316895</v>
      </c>
      <c r="L4273">
        <v>5.5077715102667097</v>
      </c>
      <c r="M4273">
        <v>100</v>
      </c>
      <c r="N4273">
        <v>0.29156296985225699</v>
      </c>
      <c r="O4273">
        <v>0</v>
      </c>
      <c r="P4273">
        <v>158.655804480651</v>
      </c>
      <c r="Q4273">
        <v>0.148983803523036</v>
      </c>
    </row>
    <row r="4274" spans="1:17" hidden="1" x14ac:dyDescent="0.3">
      <c r="A4274" t="s">
        <v>8706</v>
      </c>
      <c r="B4274" t="s">
        <v>8707</v>
      </c>
      <c r="C4274" t="str">
        <f>IFERROR(VLOOKUP(Table1[[#This Row],[Ticker]],[1]!Table1[[Symbol]:[Industry]],2,FALSE),"-")</f>
        <v>-</v>
      </c>
      <c r="D4274" t="s">
        <v>62</v>
      </c>
      <c r="E4274">
        <v>11.1584</v>
      </c>
      <c r="F4274">
        <v>25.36</v>
      </c>
      <c r="G4274">
        <v>-21.980098937468501</v>
      </c>
      <c r="H4274">
        <v>-26.542351456604599</v>
      </c>
      <c r="I4274">
        <v>-46.045554787504798</v>
      </c>
      <c r="J4274">
        <v>-4.11508134856137</v>
      </c>
      <c r="K4274">
        <v>29.966436576970001</v>
      </c>
      <c r="L4274">
        <v>29.496200404664702</v>
      </c>
      <c r="M4274">
        <v>8.9177451491223998</v>
      </c>
      <c r="N4274">
        <v>0.39869281045751598</v>
      </c>
      <c r="O4274">
        <v>63.525236593059901</v>
      </c>
      <c r="P4274">
        <v>26.1691542288557</v>
      </c>
      <c r="Q4274">
        <v>9.0093948692388001E-2</v>
      </c>
    </row>
    <row r="4275" spans="1:17" hidden="1" x14ac:dyDescent="0.3">
      <c r="A4275" t="s">
        <v>8708</v>
      </c>
      <c r="B4275" t="s">
        <v>8709</v>
      </c>
      <c r="C4275" t="str">
        <f>IFERROR(VLOOKUP(Table1[[#This Row],[Ticker]],[1]!Table1[[Symbol]:[Industry]],2,FALSE),"-")</f>
        <v>-</v>
      </c>
      <c r="D4275" t="s">
        <v>218</v>
      </c>
      <c r="E4275">
        <v>11.1417675</v>
      </c>
      <c r="F4275">
        <v>15.45</v>
      </c>
      <c r="G4275">
        <v>118.680676712997</v>
      </c>
      <c r="H4275">
        <v>48.280969311420797</v>
      </c>
      <c r="I4275">
        <v>59.532133347145198</v>
      </c>
      <c r="J4275">
        <v>8.0940251073261091</v>
      </c>
      <c r="K4275">
        <v>11.1794977471439</v>
      </c>
      <c r="L4275">
        <v>9.1929103679487696</v>
      </c>
      <c r="M4275">
        <v>99.695427231803293</v>
      </c>
      <c r="N4275">
        <v>1.6140865908089701</v>
      </c>
      <c r="O4275">
        <v>0</v>
      </c>
      <c r="P4275">
        <v>168.695652173913</v>
      </c>
      <c r="Q4275">
        <v>0.118913606171222</v>
      </c>
    </row>
    <row r="4276" spans="1:17" hidden="1" x14ac:dyDescent="0.3">
      <c r="A4276" t="s">
        <v>8710</v>
      </c>
      <c r="B4276" t="s">
        <v>8711</v>
      </c>
      <c r="C4276" t="str">
        <f>IFERROR(VLOOKUP(Table1[[#This Row],[Ticker]],[1]!Table1[[Symbol]:[Industry]],2,FALSE),"-")</f>
        <v>-</v>
      </c>
      <c r="D4276" t="s">
        <v>1113</v>
      </c>
      <c r="E4276">
        <v>11.11240503</v>
      </c>
      <c r="F4276">
        <v>9.81</v>
      </c>
      <c r="G4276">
        <v>368.89712692944801</v>
      </c>
      <c r="H4276">
        <v>124.825663651868</v>
      </c>
      <c r="I4276">
        <v>86.345099939670902</v>
      </c>
      <c r="J4276">
        <v>20.054238595923799</v>
      </c>
      <c r="K4276">
        <v>5.2433628930920397</v>
      </c>
      <c r="M4276">
        <v>97.187214206088697</v>
      </c>
      <c r="N4276">
        <v>4.7031578761202297</v>
      </c>
      <c r="O4276">
        <v>0</v>
      </c>
      <c r="P4276">
        <v>419.04761904761898</v>
      </c>
    </row>
    <row r="4277" spans="1:17" hidden="1" x14ac:dyDescent="0.3">
      <c r="A4277" t="s">
        <v>8712</v>
      </c>
      <c r="B4277" t="s">
        <v>8713</v>
      </c>
      <c r="C4277" t="str">
        <f>IFERROR(VLOOKUP(Table1[[#This Row],[Ticker]],[1]!Table1[[Symbol]:[Industry]],2,FALSE),"-")</f>
        <v>-</v>
      </c>
      <c r="D4277" t="s">
        <v>1489</v>
      </c>
      <c r="E4277">
        <v>11.109112128</v>
      </c>
      <c r="F4277">
        <v>12.24</v>
      </c>
      <c r="G4277">
        <v>-6.0849775802154902</v>
      </c>
      <c r="H4277">
        <v>-10.0203451476286</v>
      </c>
      <c r="I4277">
        <v>-22.819515004503</v>
      </c>
      <c r="J4277">
        <v>-2.33111576332933</v>
      </c>
      <c r="K4277">
        <v>12.3248398275877</v>
      </c>
      <c r="L4277">
        <v>11.826472266994401</v>
      </c>
      <c r="M4277">
        <v>48.892091195038802</v>
      </c>
      <c r="N4277">
        <v>1.0910767996791599</v>
      </c>
      <c r="O4277">
        <v>25.571895424836502</v>
      </c>
      <c r="P4277">
        <v>65.405405405405403</v>
      </c>
      <c r="Q4277">
        <v>6.2212876659376998E-2</v>
      </c>
    </row>
    <row r="4278" spans="1:17" hidden="1" x14ac:dyDescent="0.3">
      <c r="A4278" t="s">
        <v>8714</v>
      </c>
      <c r="B4278" t="s">
        <v>8715</v>
      </c>
      <c r="C4278" t="str">
        <f>IFERROR(VLOOKUP(Table1[[#This Row],[Ticker]],[1]!Table1[[Symbol]:[Industry]],2,FALSE),"-")</f>
        <v>-</v>
      </c>
      <c r="E4278">
        <v>11.095377020000001</v>
      </c>
      <c r="F4278">
        <v>73.3</v>
      </c>
      <c r="G4278">
        <v>-22.585787319423599</v>
      </c>
      <c r="H4278">
        <v>13.0933582621258</v>
      </c>
      <c r="I4278">
        <v>-1.9443039271643501</v>
      </c>
      <c r="J4278">
        <v>-0.36242807074279099</v>
      </c>
      <c r="K4278">
        <v>69.549947399448499</v>
      </c>
      <c r="L4278">
        <v>69.852074775761693</v>
      </c>
      <c r="M4278">
        <v>71.4485041552648</v>
      </c>
      <c r="N4278">
        <v>6.6014809189291798E-2</v>
      </c>
      <c r="O4278">
        <v>59.290586630286498</v>
      </c>
      <c r="P4278">
        <v>60.043668122270702</v>
      </c>
      <c r="Q4278">
        <v>9.7909599405025E-2</v>
      </c>
    </row>
    <row r="4279" spans="1:17" hidden="1" x14ac:dyDescent="0.3">
      <c r="A4279" t="s">
        <v>8716</v>
      </c>
      <c r="B4279" t="s">
        <v>8717</v>
      </c>
      <c r="C4279" t="str">
        <f>IFERROR(VLOOKUP(Table1[[#This Row],[Ticker]],[1]!Table1[[Symbol]:[Industry]],2,FALSE),"-")</f>
        <v>-</v>
      </c>
      <c r="D4279" t="s">
        <v>866</v>
      </c>
      <c r="E4279">
        <v>11.048563</v>
      </c>
      <c r="F4279">
        <v>11.45</v>
      </c>
      <c r="G4279">
        <v>59.017946142649699</v>
      </c>
      <c r="H4279">
        <v>10.1713108065608</v>
      </c>
      <c r="I4279">
        <v>-14.029599038116499</v>
      </c>
      <c r="J4279">
        <v>-2.6027662349940002</v>
      </c>
      <c r="K4279">
        <v>11.4661583676851</v>
      </c>
      <c r="L4279">
        <v>10.952205533029201</v>
      </c>
      <c r="M4279">
        <v>42.647346140082099</v>
      </c>
      <c r="N4279">
        <v>0.449099532353819</v>
      </c>
      <c r="O4279">
        <v>36.244541484716102</v>
      </c>
      <c r="P4279">
        <v>94.727891156462505</v>
      </c>
    </row>
    <row r="4280" spans="1:17" hidden="1" x14ac:dyDescent="0.3">
      <c r="A4280" t="s">
        <v>8718</v>
      </c>
      <c r="B4280" t="s">
        <v>8719</v>
      </c>
      <c r="C4280" t="str">
        <f>IFERROR(VLOOKUP(Table1[[#This Row],[Ticker]],[1]!Table1[[Symbol]:[Industry]],2,FALSE),"-")</f>
        <v>-</v>
      </c>
      <c r="D4280" t="s">
        <v>381</v>
      </c>
      <c r="E4280">
        <v>11.008869142479501</v>
      </c>
      <c r="F4280">
        <v>3.13</v>
      </c>
      <c r="G4280">
        <v>138.69681876303801</v>
      </c>
      <c r="H4280">
        <v>-4.9040660778612297</v>
      </c>
      <c r="I4280">
        <v>161.92582661040299</v>
      </c>
      <c r="J4280">
        <v>-2.1679836262983398</v>
      </c>
      <c r="K4280">
        <v>3.1764699658472</v>
      </c>
      <c r="L4280">
        <v>2.35896570781411</v>
      </c>
      <c r="M4280">
        <v>72.517567115718407</v>
      </c>
      <c r="N4280">
        <v>0.44615384615384601</v>
      </c>
      <c r="O4280">
        <v>9.5846645367412204</v>
      </c>
      <c r="P4280">
        <v>334.722222222222</v>
      </c>
    </row>
    <row r="4281" spans="1:17" hidden="1" x14ac:dyDescent="0.3">
      <c r="A4281" t="s">
        <v>8720</v>
      </c>
      <c r="B4281" t="s">
        <v>8721</v>
      </c>
      <c r="C4281" t="str">
        <f>IFERROR(VLOOKUP(Table1[[#This Row],[Ticker]],[1]!Table1[[Symbol]:[Industry]],2,FALSE),"-")</f>
        <v>-</v>
      </c>
      <c r="D4281" t="s">
        <v>705</v>
      </c>
      <c r="E4281">
        <v>10.982502</v>
      </c>
      <c r="F4281">
        <v>303.3</v>
      </c>
      <c r="G4281">
        <v>-15.807400267593501</v>
      </c>
      <c r="H4281">
        <v>-9.9226592468247095</v>
      </c>
      <c r="I4281">
        <v>10.458722975131799</v>
      </c>
      <c r="J4281">
        <v>-4.1796538929091298</v>
      </c>
      <c r="K4281">
        <v>296.63476782365302</v>
      </c>
      <c r="L4281">
        <v>273.800083966221</v>
      </c>
      <c r="M4281">
        <v>56.692276819569898</v>
      </c>
      <c r="N4281">
        <v>0.49528205738102898</v>
      </c>
      <c r="O4281">
        <v>11.463897131552899</v>
      </c>
      <c r="P4281">
        <v>47.951219512195102</v>
      </c>
      <c r="Q4281">
        <v>-0.11226619776288201</v>
      </c>
    </row>
    <row r="4282" spans="1:17" hidden="1" x14ac:dyDescent="0.3">
      <c r="A4282" t="s">
        <v>8722</v>
      </c>
      <c r="B4282" t="s">
        <v>8723</v>
      </c>
      <c r="C4282" t="str">
        <f>IFERROR(VLOOKUP(Table1[[#This Row],[Ticker]],[1]!Table1[[Symbol]:[Industry]],2,FALSE),"-")</f>
        <v>-</v>
      </c>
      <c r="D4282" t="s">
        <v>275</v>
      </c>
      <c r="E4282">
        <v>10.982117499999999</v>
      </c>
      <c r="F4282">
        <v>25.75</v>
      </c>
      <c r="G4282">
        <v>-17.907629495561501</v>
      </c>
      <c r="H4282">
        <v>4.109176126325</v>
      </c>
      <c r="I4282">
        <v>-20.6828690417701</v>
      </c>
      <c r="J4282">
        <v>-10.303332798364501</v>
      </c>
      <c r="K4282">
        <v>26.655519269979902</v>
      </c>
      <c r="L4282">
        <v>26.4394233904628</v>
      </c>
      <c r="M4282">
        <v>40.884679795556899</v>
      </c>
      <c r="N4282">
        <v>1.7267277233056699</v>
      </c>
      <c r="O4282">
        <v>24.271844660194098</v>
      </c>
      <c r="P4282">
        <v>22.619047619047599</v>
      </c>
      <c r="Q4282">
        <v>-6.1736124895379997E-3</v>
      </c>
    </row>
    <row r="4283" spans="1:17" hidden="1" x14ac:dyDescent="0.3">
      <c r="A4283" t="s">
        <v>8724</v>
      </c>
      <c r="B4283" t="s">
        <v>8725</v>
      </c>
      <c r="C4283" t="str">
        <f>IFERROR(VLOOKUP(Table1[[#This Row],[Ticker]],[1]!Table1[[Symbol]:[Industry]],2,FALSE),"-")</f>
        <v>-</v>
      </c>
      <c r="E4283">
        <v>10.9055584</v>
      </c>
      <c r="F4283">
        <v>39.49</v>
      </c>
      <c r="G4283">
        <v>-30.240345354365601</v>
      </c>
      <c r="H4283">
        <v>-19.176855039634599</v>
      </c>
      <c r="I4283">
        <v>-16.112210390166201</v>
      </c>
      <c r="J4283">
        <v>-2.27341325202317</v>
      </c>
      <c r="K4283">
        <v>40.633978096723098</v>
      </c>
      <c r="L4283">
        <v>43.154354063050903</v>
      </c>
      <c r="M4283">
        <v>57.821008769900502</v>
      </c>
      <c r="N4283">
        <v>0.73770491803278604</v>
      </c>
      <c r="O4283">
        <v>51.937199290959697</v>
      </c>
      <c r="P4283">
        <v>8.1621473568885392</v>
      </c>
    </row>
    <row r="4284" spans="1:17" hidden="1" x14ac:dyDescent="0.3">
      <c r="A4284" t="s">
        <v>8726</v>
      </c>
      <c r="B4284" t="s">
        <v>8727</v>
      </c>
      <c r="C4284" t="str">
        <f>IFERROR(VLOOKUP(Table1[[#This Row],[Ticker]],[1]!Table1[[Symbol]:[Industry]],2,FALSE),"-")</f>
        <v>-</v>
      </c>
      <c r="D4284" t="s">
        <v>286</v>
      </c>
      <c r="E4284">
        <v>10.8996508</v>
      </c>
      <c r="F4284">
        <v>7.61</v>
      </c>
      <c r="G4284">
        <v>14.3685074008285</v>
      </c>
      <c r="H4284">
        <v>6.1451163518075398E-2</v>
      </c>
      <c r="I4284">
        <v>19.837383652395499</v>
      </c>
      <c r="J4284">
        <v>-2.1679836262983398</v>
      </c>
      <c r="K4284">
        <v>6.4128619731430598</v>
      </c>
      <c r="L4284">
        <v>5.2656984767283301</v>
      </c>
      <c r="M4284">
        <v>99.999729810593706</v>
      </c>
      <c r="N4284">
        <v>0.81465241618708295</v>
      </c>
      <c r="O4284">
        <v>0</v>
      </c>
      <c r="P4284">
        <v>102.933333333333</v>
      </c>
      <c r="Q4284">
        <v>0.15648016940052401</v>
      </c>
    </row>
    <row r="4285" spans="1:17" hidden="1" x14ac:dyDescent="0.3">
      <c r="A4285" t="s">
        <v>8728</v>
      </c>
      <c r="B4285" t="s">
        <v>8729</v>
      </c>
      <c r="C4285" t="str">
        <f>IFERROR(VLOOKUP(Table1[[#This Row],[Ticker]],[1]!Table1[[Symbol]:[Industry]],2,FALSE),"-")</f>
        <v>-</v>
      </c>
      <c r="D4285" t="s">
        <v>705</v>
      </c>
      <c r="E4285">
        <v>10.8938445</v>
      </c>
      <c r="F4285">
        <v>65.77</v>
      </c>
      <c r="G4285">
        <v>-2.4630789024558801</v>
      </c>
      <c r="H4285">
        <v>1.85440179171774</v>
      </c>
      <c r="I4285">
        <v>4.7545364030856501</v>
      </c>
      <c r="J4285">
        <v>0.40196771190116598</v>
      </c>
      <c r="K4285">
        <v>63.5252285762677</v>
      </c>
      <c r="L4285">
        <v>59.389725731162002</v>
      </c>
      <c r="M4285">
        <v>65.817523880043396</v>
      </c>
      <c r="N4285">
        <v>0.79971780835265005</v>
      </c>
      <c r="O4285">
        <v>2.55435608940246</v>
      </c>
      <c r="P4285">
        <v>27.708737864077602</v>
      </c>
    </row>
    <row r="4286" spans="1:17" hidden="1" x14ac:dyDescent="0.3">
      <c r="A4286" t="s">
        <v>8730</v>
      </c>
      <c r="B4286" t="s">
        <v>8731</v>
      </c>
      <c r="C4286" t="str">
        <f>IFERROR(VLOOKUP(Table1[[#This Row],[Ticker]],[1]!Table1[[Symbol]:[Industry]],2,FALSE),"-")</f>
        <v>-</v>
      </c>
      <c r="D4286" t="s">
        <v>414</v>
      </c>
      <c r="E4286">
        <v>10.8660744</v>
      </c>
      <c r="F4286">
        <v>11.74</v>
      </c>
      <c r="G4286">
        <v>8.2301819341448592</v>
      </c>
      <c r="H4286">
        <v>13.378762204967</v>
      </c>
      <c r="I4286">
        <v>-3.0334745609283802</v>
      </c>
      <c r="J4286">
        <v>-4.5846502929649997</v>
      </c>
      <c r="K4286">
        <v>11.519478266128299</v>
      </c>
      <c r="L4286">
        <v>10.819859375302499</v>
      </c>
      <c r="M4286">
        <v>44.620559959600897</v>
      </c>
      <c r="N4286">
        <v>1.4826114275290301</v>
      </c>
      <c r="O4286">
        <v>37.734241908006801</v>
      </c>
      <c r="P4286">
        <v>102.065404475043</v>
      </c>
      <c r="Q4286">
        <v>3.9400982551714002E-2</v>
      </c>
    </row>
    <row r="4287" spans="1:17" hidden="1" x14ac:dyDescent="0.3">
      <c r="A4287" t="s">
        <v>8732</v>
      </c>
      <c r="B4287" t="s">
        <v>8733</v>
      </c>
      <c r="C4287" t="str">
        <f>IFERROR(VLOOKUP(Table1[[#This Row],[Ticker]],[1]!Table1[[Symbol]:[Industry]],2,FALSE),"-")</f>
        <v>-</v>
      </c>
      <c r="E4287">
        <v>10.861943999999999</v>
      </c>
      <c r="F4287">
        <v>30.3</v>
      </c>
      <c r="G4287">
        <v>179.194347367939</v>
      </c>
      <c r="H4287">
        <v>-22.2729163089022</v>
      </c>
      <c r="I4287">
        <v>-21.051736712733</v>
      </c>
      <c r="J4287">
        <v>-0.35954424250732098</v>
      </c>
      <c r="K4287">
        <v>34.232896034870798</v>
      </c>
      <c r="L4287">
        <v>29.405223877438001</v>
      </c>
      <c r="M4287">
        <v>40.450076736687201</v>
      </c>
      <c r="N4287">
        <v>0.58071566157949295</v>
      </c>
      <c r="O4287">
        <v>52.970297029702898</v>
      </c>
      <c r="P4287">
        <v>294.01820546163799</v>
      </c>
    </row>
    <row r="4288" spans="1:17" hidden="1" x14ac:dyDescent="0.3">
      <c r="A4288" t="s">
        <v>8734</v>
      </c>
      <c r="B4288" t="s">
        <v>8735</v>
      </c>
      <c r="C4288" t="str">
        <f>IFERROR(VLOOKUP(Table1[[#This Row],[Ticker]],[1]!Table1[[Symbol]:[Industry]],2,FALSE),"-")</f>
        <v>-</v>
      </c>
      <c r="D4288" t="s">
        <v>613</v>
      </c>
      <c r="E4288">
        <v>10.8568341</v>
      </c>
      <c r="F4288">
        <v>18.690000000000001</v>
      </c>
      <c r="G4288">
        <v>14.286590517856601</v>
      </c>
      <c r="H4288">
        <v>-7.3049011509301298</v>
      </c>
      <c r="I4288">
        <v>0.73766178545281802</v>
      </c>
      <c r="J4288">
        <v>2.53526385410479</v>
      </c>
      <c r="K4288">
        <v>17.259435818848299</v>
      </c>
      <c r="L4288">
        <v>15.8205955687793</v>
      </c>
      <c r="M4288">
        <v>55.180483163836101</v>
      </c>
      <c r="N4288">
        <v>1.49090592975925</v>
      </c>
      <c r="O4288">
        <v>12.3060460139111</v>
      </c>
      <c r="P4288">
        <v>71.3107241063244</v>
      </c>
      <c r="Q4288">
        <v>2.2030646400829999E-2</v>
      </c>
    </row>
    <row r="4289" spans="1:17" hidden="1" x14ac:dyDescent="0.3">
      <c r="A4289" t="s">
        <v>8736</v>
      </c>
      <c r="B4289" t="s">
        <v>8737</v>
      </c>
      <c r="C4289" t="str">
        <f>IFERROR(VLOOKUP(Table1[[#This Row],[Ticker]],[1]!Table1[[Symbol]:[Industry]],2,FALSE),"-")</f>
        <v>-</v>
      </c>
      <c r="D4289" t="s">
        <v>613</v>
      </c>
      <c r="E4289">
        <v>10.84659602</v>
      </c>
      <c r="F4289">
        <v>3615.05</v>
      </c>
      <c r="G4289">
        <v>-6.4564886278545099</v>
      </c>
      <c r="H4289">
        <v>-15.266263247446201</v>
      </c>
      <c r="I4289">
        <v>-14.3670674295337</v>
      </c>
      <c r="J4289">
        <v>-12.011168186008801</v>
      </c>
      <c r="K4289">
        <v>3910.8202827013702</v>
      </c>
      <c r="L4289">
        <v>3374.9059785422</v>
      </c>
      <c r="M4289">
        <v>31.1299326698025</v>
      </c>
      <c r="N4289">
        <v>0.42614555256064601</v>
      </c>
      <c r="O4289">
        <v>31.339815493561598</v>
      </c>
      <c r="P4289">
        <v>87.789927534349701</v>
      </c>
      <c r="Q4289">
        <v>6.4369629352968999E-2</v>
      </c>
    </row>
    <row r="4290" spans="1:17" hidden="1" x14ac:dyDescent="0.3">
      <c r="A4290" t="s">
        <v>8738</v>
      </c>
      <c r="B4290" t="s">
        <v>8739</v>
      </c>
      <c r="C4290" t="str">
        <f>IFERROR(VLOOKUP(Table1[[#This Row],[Ticker]],[1]!Table1[[Symbol]:[Industry]],2,FALSE),"-")</f>
        <v>-</v>
      </c>
      <c r="D4290" t="s">
        <v>230</v>
      </c>
      <c r="E4290">
        <v>10.824395000000001</v>
      </c>
      <c r="F4290">
        <v>27.55</v>
      </c>
      <c r="G4290">
        <v>260.38078372209299</v>
      </c>
      <c r="H4290">
        <v>39.540378366583198</v>
      </c>
      <c r="I4290">
        <v>14.6385862777142</v>
      </c>
      <c r="J4290">
        <v>13.2840275246375</v>
      </c>
      <c r="K4290">
        <v>24.166870902499401</v>
      </c>
      <c r="L4290">
        <v>20.8499145198161</v>
      </c>
      <c r="M4290">
        <v>65.854276337456298</v>
      </c>
      <c r="N4290">
        <v>2.4561993350120801</v>
      </c>
      <c r="O4290">
        <v>21.923774954627898</v>
      </c>
      <c r="P4290">
        <v>305.74374079528701</v>
      </c>
    </row>
    <row r="4291" spans="1:17" hidden="1" x14ac:dyDescent="0.3">
      <c r="A4291" t="s">
        <v>8740</v>
      </c>
      <c r="B4291" t="s">
        <v>8741</v>
      </c>
      <c r="C4291" t="str">
        <f>IFERROR(VLOOKUP(Table1[[#This Row],[Ticker]],[1]!Table1[[Symbol]:[Industry]],2,FALSE),"-")</f>
        <v>-</v>
      </c>
      <c r="D4291" t="s">
        <v>62</v>
      </c>
      <c r="E4291">
        <v>10.8220536</v>
      </c>
      <c r="F4291">
        <v>42.96</v>
      </c>
      <c r="G4291">
        <v>-10.449310416989199</v>
      </c>
      <c r="H4291">
        <v>-7.3487692210509996</v>
      </c>
      <c r="I4291">
        <v>-2.6598069439685599</v>
      </c>
      <c r="J4291">
        <v>-3.23055741614486</v>
      </c>
      <c r="K4291">
        <v>42.222048063640202</v>
      </c>
      <c r="L4291">
        <v>40.927870403767997</v>
      </c>
      <c r="M4291">
        <v>50.432346008572203</v>
      </c>
      <c r="N4291">
        <v>0.53096686111455804</v>
      </c>
      <c r="O4291">
        <v>16.3873370577281</v>
      </c>
      <c r="P4291">
        <v>28.815592203897999</v>
      </c>
      <c r="Q4291">
        <v>4.4581302023337002E-2</v>
      </c>
    </row>
    <row r="4292" spans="1:17" hidden="1" x14ac:dyDescent="0.3">
      <c r="A4292" t="s">
        <v>8742</v>
      </c>
      <c r="B4292" t="s">
        <v>8743</v>
      </c>
      <c r="C4292" t="str">
        <f>IFERROR(VLOOKUP(Table1[[#This Row],[Ticker]],[1]!Table1[[Symbol]:[Industry]],2,FALSE),"-")</f>
        <v>-</v>
      </c>
      <c r="D4292" t="s">
        <v>140</v>
      </c>
      <c r="E4292">
        <v>10.8034</v>
      </c>
      <c r="F4292">
        <v>28.43</v>
      </c>
      <c r="G4292">
        <v>165.03232506464599</v>
      </c>
      <c r="H4292">
        <v>-14.295257787705699</v>
      </c>
      <c r="I4292">
        <v>-14.685061222990401</v>
      </c>
      <c r="J4292">
        <v>-1.52050161190985</v>
      </c>
      <c r="K4292">
        <v>29.080653817667699</v>
      </c>
      <c r="L4292">
        <v>25.855330515879501</v>
      </c>
      <c r="M4292">
        <v>53.893768890193201</v>
      </c>
      <c r="N4292">
        <v>1.7630605545459801</v>
      </c>
      <c r="O4292">
        <v>49.525149489975298</v>
      </c>
      <c r="P4292">
        <v>198.94847528916901</v>
      </c>
    </row>
    <row r="4293" spans="1:17" hidden="1" x14ac:dyDescent="0.3">
      <c r="A4293" t="s">
        <v>8744</v>
      </c>
      <c r="B4293" t="s">
        <v>8745</v>
      </c>
      <c r="C4293" t="str">
        <f>IFERROR(VLOOKUP(Table1[[#This Row],[Ticker]],[1]!Table1[[Symbol]:[Industry]],2,FALSE),"-")</f>
        <v>-</v>
      </c>
      <c r="D4293" t="s">
        <v>278</v>
      </c>
      <c r="E4293">
        <v>10.794626322999999</v>
      </c>
      <c r="F4293">
        <v>46.67</v>
      </c>
      <c r="G4293">
        <v>-2.1040851917640402</v>
      </c>
      <c r="H4293">
        <v>-2.8863277186594698</v>
      </c>
      <c r="I4293">
        <v>-27.293944947116401</v>
      </c>
      <c r="J4293">
        <v>4.8320163737016504</v>
      </c>
      <c r="K4293">
        <v>46.367451093594397</v>
      </c>
      <c r="L4293">
        <v>45.7879245624598</v>
      </c>
      <c r="M4293">
        <v>57.265542642849098</v>
      </c>
      <c r="N4293">
        <v>1.26786449812337</v>
      </c>
      <c r="O4293">
        <v>47.953717591600501</v>
      </c>
      <c r="P4293">
        <v>36.262773722627699</v>
      </c>
      <c r="Q4293">
        <v>2.3851197271935E-2</v>
      </c>
    </row>
    <row r="4294" spans="1:17" hidden="1" x14ac:dyDescent="0.3">
      <c r="A4294" t="s">
        <v>8746</v>
      </c>
      <c r="B4294" t="s">
        <v>8747</v>
      </c>
      <c r="C4294" t="str">
        <f>IFERROR(VLOOKUP(Table1[[#This Row],[Ticker]],[1]!Table1[[Symbol]:[Industry]],2,FALSE),"-")</f>
        <v>-</v>
      </c>
      <c r="D4294" t="s">
        <v>613</v>
      </c>
      <c r="E4294">
        <v>10.777900000000001</v>
      </c>
      <c r="F4294">
        <v>28</v>
      </c>
      <c r="G4294">
        <v>65.223403392710793</v>
      </c>
      <c r="H4294">
        <v>-4.9040660778612297</v>
      </c>
      <c r="I4294">
        <v>52.637312054418203</v>
      </c>
      <c r="J4294">
        <v>-11.757909360880101</v>
      </c>
      <c r="K4294">
        <v>28.2582416869604</v>
      </c>
      <c r="L4294">
        <v>23.285870034073</v>
      </c>
      <c r="M4294">
        <v>26.48577365249</v>
      </c>
      <c r="N4294">
        <v>9.2592592592592504E-2</v>
      </c>
      <c r="O4294">
        <v>29.1428571428571</v>
      </c>
      <c r="P4294">
        <v>133.333333333333</v>
      </c>
      <c r="Q4294">
        <v>0.160748752217064</v>
      </c>
    </row>
    <row r="4295" spans="1:17" hidden="1" x14ac:dyDescent="0.3">
      <c r="A4295" t="s">
        <v>8748</v>
      </c>
      <c r="B4295" t="s">
        <v>8749</v>
      </c>
      <c r="C4295" t="str">
        <f>IFERROR(VLOOKUP(Table1[[#This Row],[Ticker]],[1]!Table1[[Symbol]:[Industry]],2,FALSE),"-")</f>
        <v>-</v>
      </c>
      <c r="E4295">
        <v>10.733445</v>
      </c>
      <c r="F4295">
        <v>4.3</v>
      </c>
      <c r="G4295">
        <v>-19.057418525097301</v>
      </c>
      <c r="H4295">
        <v>-12.6293879662732</v>
      </c>
      <c r="I4295">
        <v>-10.2480864330745</v>
      </c>
      <c r="J4295">
        <v>1.19740098908626</v>
      </c>
      <c r="K4295">
        <v>4.8487947808769203</v>
      </c>
      <c r="L4295">
        <v>4.9143664881033002</v>
      </c>
      <c r="M4295">
        <v>43.154977605185401</v>
      </c>
      <c r="N4295">
        <v>1.4203703703703701</v>
      </c>
      <c r="O4295">
        <v>61.6279069767442</v>
      </c>
      <c r="P4295">
        <v>27.218934911242599</v>
      </c>
      <c r="Q4295">
        <v>2.9595667522192001E-2</v>
      </c>
    </row>
    <row r="4296" spans="1:17" hidden="1" x14ac:dyDescent="0.3">
      <c r="A4296" t="s">
        <v>8750</v>
      </c>
      <c r="B4296" t="s">
        <v>8751</v>
      </c>
      <c r="C4296" t="str">
        <f>IFERROR(VLOOKUP(Table1[[#This Row],[Ticker]],[1]!Table1[[Symbol]:[Industry]],2,FALSE),"-")</f>
        <v>-</v>
      </c>
      <c r="D4296" t="s">
        <v>535</v>
      </c>
      <c r="E4296">
        <v>10.72775</v>
      </c>
      <c r="F4296">
        <v>55</v>
      </c>
      <c r="G4296">
        <v>35.541019435409503</v>
      </c>
      <c r="H4296">
        <v>21.213796797625999</v>
      </c>
      <c r="I4296">
        <v>56.418580233592103</v>
      </c>
      <c r="J4296">
        <v>5.6751536286036099</v>
      </c>
      <c r="K4296">
        <v>48.849836341527002</v>
      </c>
      <c r="L4296">
        <v>41.787080300639701</v>
      </c>
      <c r="M4296">
        <v>56.302056866091903</v>
      </c>
      <c r="N4296">
        <v>1.53196622272906</v>
      </c>
      <c r="O4296">
        <v>19.890909090908998</v>
      </c>
      <c r="P4296">
        <v>103.02694721299299</v>
      </c>
      <c r="Q4296">
        <v>0.14913907648716199</v>
      </c>
    </row>
    <row r="4297" spans="1:17" hidden="1" x14ac:dyDescent="0.3">
      <c r="A4297" t="s">
        <v>8752</v>
      </c>
      <c r="B4297" t="s">
        <v>8753</v>
      </c>
      <c r="C4297" t="str">
        <f>IFERROR(VLOOKUP(Table1[[#This Row],[Ticker]],[1]!Table1[[Symbol]:[Industry]],2,FALSE),"-")</f>
        <v>-</v>
      </c>
      <c r="D4297" t="s">
        <v>1558</v>
      </c>
      <c r="E4297">
        <v>10.726049400000001</v>
      </c>
      <c r="F4297">
        <v>30.47</v>
      </c>
      <c r="G4297">
        <v>129.92406295638401</v>
      </c>
      <c r="H4297">
        <v>-2.1606765022173801E-2</v>
      </c>
      <c r="I4297">
        <v>146.23339504840601</v>
      </c>
      <c r="J4297">
        <v>-8.6195965295241397</v>
      </c>
      <c r="K4297">
        <v>30.5979575163006</v>
      </c>
      <c r="M4297">
        <v>55.778207793491397</v>
      </c>
      <c r="N4297">
        <v>1.55381613824329</v>
      </c>
      <c r="O4297">
        <v>45.027896291434203</v>
      </c>
      <c r="P4297">
        <v>169.16961130742001</v>
      </c>
    </row>
    <row r="4298" spans="1:17" hidden="1" x14ac:dyDescent="0.3">
      <c r="A4298" t="s">
        <v>8754</v>
      </c>
      <c r="B4298" t="s">
        <v>8755</v>
      </c>
      <c r="C4298" t="str">
        <f>IFERROR(VLOOKUP(Table1[[#This Row],[Ticker]],[1]!Table1[[Symbol]:[Industry]],2,FALSE),"-")</f>
        <v>-</v>
      </c>
      <c r="D4298" t="s">
        <v>230</v>
      </c>
      <c r="E4298">
        <v>10.62319735</v>
      </c>
      <c r="F4298">
        <v>7.25</v>
      </c>
      <c r="G4298">
        <v>42.047232637693298</v>
      </c>
      <c r="H4298">
        <v>15.0612116999165</v>
      </c>
      <c r="I4298">
        <v>24.011172826184701</v>
      </c>
      <c r="J4298">
        <v>21.224873516558802</v>
      </c>
      <c r="K4298">
        <v>5.67961271023281</v>
      </c>
      <c r="L4298">
        <v>5.2397226475168397</v>
      </c>
      <c r="M4298">
        <v>91.128774351001695</v>
      </c>
      <c r="N4298">
        <v>2.9729641059443899</v>
      </c>
      <c r="O4298">
        <v>20.413793103448199</v>
      </c>
      <c r="P4298">
        <v>109.537572254335</v>
      </c>
      <c r="Q4298">
        <v>7.8312726993147994E-2</v>
      </c>
    </row>
    <row r="4299" spans="1:17" hidden="1" x14ac:dyDescent="0.3">
      <c r="A4299" t="s">
        <v>8756</v>
      </c>
      <c r="B4299" t="s">
        <v>8757</v>
      </c>
      <c r="C4299" t="str">
        <f>IFERROR(VLOOKUP(Table1[[#This Row],[Ticker]],[1]!Table1[[Symbol]:[Industry]],2,FALSE),"-")</f>
        <v>-</v>
      </c>
      <c r="E4299">
        <v>10.602766705000001</v>
      </c>
      <c r="F4299">
        <v>25.57</v>
      </c>
      <c r="G4299">
        <v>-52.655684421051099</v>
      </c>
      <c r="H4299">
        <v>-14.9954866123197</v>
      </c>
      <c r="I4299">
        <v>-56.977253099741098</v>
      </c>
      <c r="J4299">
        <v>8.0475336150809706</v>
      </c>
      <c r="K4299">
        <v>29.5277879853498</v>
      </c>
      <c r="L4299">
        <v>33.911550114426802</v>
      </c>
      <c r="M4299">
        <v>63.824166845675897</v>
      </c>
      <c r="N4299">
        <v>1.2040816326530599</v>
      </c>
      <c r="O4299">
        <v>116.77747360187701</v>
      </c>
      <c r="P4299">
        <v>21.761904761904699</v>
      </c>
      <c r="Q4299">
        <v>3.4892639020561E-2</v>
      </c>
    </row>
    <row r="4300" spans="1:17" hidden="1" x14ac:dyDescent="0.3">
      <c r="A4300" t="s">
        <v>8758</v>
      </c>
      <c r="B4300" t="s">
        <v>8759</v>
      </c>
      <c r="C4300" t="str">
        <f>IFERROR(VLOOKUP(Table1[[#This Row],[Ticker]],[1]!Table1[[Symbol]:[Industry]],2,FALSE),"-")</f>
        <v>-</v>
      </c>
      <c r="D4300" t="s">
        <v>705</v>
      </c>
      <c r="E4300">
        <v>10.576090199999999</v>
      </c>
      <c r="F4300">
        <v>57.3</v>
      </c>
      <c r="G4300">
        <v>7.3523734823809903</v>
      </c>
      <c r="H4300">
        <v>-1.59902724817006</v>
      </c>
      <c r="I4300">
        <v>2.17098360812619</v>
      </c>
      <c r="J4300">
        <v>-2.1330063615204402</v>
      </c>
      <c r="K4300">
        <v>55.018267875612104</v>
      </c>
      <c r="L4300">
        <v>50.505323882982204</v>
      </c>
      <c r="M4300">
        <v>51.449225640246297</v>
      </c>
      <c r="N4300">
        <v>1.9920093543937401</v>
      </c>
      <c r="O4300">
        <v>2.9668411867364899</v>
      </c>
      <c r="P4300">
        <v>36.3311920057102</v>
      </c>
    </row>
    <row r="4301" spans="1:17" hidden="1" x14ac:dyDescent="0.3">
      <c r="A4301" t="s">
        <v>8760</v>
      </c>
      <c r="B4301" t="s">
        <v>8761</v>
      </c>
      <c r="C4301" t="str">
        <f>IFERROR(VLOOKUP(Table1[[#This Row],[Ticker]],[1]!Table1[[Symbol]:[Industry]],2,FALSE),"-")</f>
        <v>-</v>
      </c>
      <c r="D4301" t="s">
        <v>49</v>
      </c>
      <c r="E4301">
        <v>10.5731568</v>
      </c>
      <c r="F4301">
        <v>24.48</v>
      </c>
      <c r="G4301">
        <v>10.970671362542999</v>
      </c>
      <c r="H4301">
        <v>-4.09555543956336</v>
      </c>
      <c r="I4301">
        <v>-7.1309844954165298</v>
      </c>
      <c r="J4301">
        <v>-2.6301685002479198</v>
      </c>
      <c r="K4301">
        <v>23.9675803623809</v>
      </c>
      <c r="L4301">
        <v>23.6008413304261</v>
      </c>
      <c r="M4301">
        <v>64.234383057492707</v>
      </c>
      <c r="N4301">
        <v>1.7336427121881299</v>
      </c>
      <c r="O4301">
        <v>57.2712418300653</v>
      </c>
      <c r="P4301">
        <v>53</v>
      </c>
      <c r="Q4301">
        <v>5.618557634344E-2</v>
      </c>
    </row>
    <row r="4302" spans="1:17" hidden="1" x14ac:dyDescent="0.3">
      <c r="A4302" t="s">
        <v>8762</v>
      </c>
      <c r="B4302" t="s">
        <v>8763</v>
      </c>
      <c r="C4302" t="str">
        <f>IFERROR(VLOOKUP(Table1[[#This Row],[Ticker]],[1]!Table1[[Symbol]:[Industry]],2,FALSE),"-")</f>
        <v>-</v>
      </c>
      <c r="E4302">
        <v>10.5270165</v>
      </c>
      <c r="F4302">
        <v>0.66</v>
      </c>
      <c r="G4302">
        <v>-6.55741852509738</v>
      </c>
      <c r="H4302">
        <v>-6.4192175930127497</v>
      </c>
      <c r="I4302">
        <v>-33.503900386562798</v>
      </c>
      <c r="J4302">
        <v>-6.5797483321807002</v>
      </c>
      <c r="K4302">
        <v>0.66526069021554302</v>
      </c>
      <c r="L4302">
        <v>0.68591462039882101</v>
      </c>
      <c r="M4302">
        <v>48.676402609244498</v>
      </c>
      <c r="N4302">
        <v>0.52884805267705703</v>
      </c>
      <c r="O4302">
        <v>86.363636363636303</v>
      </c>
      <c r="P4302">
        <v>37.5</v>
      </c>
      <c r="Q4302">
        <v>5.5390256415937998E-2</v>
      </c>
    </row>
    <row r="4303" spans="1:17" hidden="1" x14ac:dyDescent="0.3">
      <c r="A4303" t="s">
        <v>8764</v>
      </c>
      <c r="B4303" t="s">
        <v>8765</v>
      </c>
      <c r="C4303" t="str">
        <f>IFERROR(VLOOKUP(Table1[[#This Row],[Ticker]],[1]!Table1[[Symbol]:[Industry]],2,FALSE),"-")</f>
        <v>-</v>
      </c>
      <c r="D4303" t="s">
        <v>378</v>
      </c>
      <c r="E4303">
        <v>10.419173472000001</v>
      </c>
      <c r="F4303">
        <v>10.16</v>
      </c>
      <c r="G4303">
        <v>-9.2364023588156208</v>
      </c>
      <c r="H4303">
        <v>53.858820520076897</v>
      </c>
      <c r="I4303">
        <v>20.5112443262562</v>
      </c>
      <c r="J4303">
        <v>56.594902971639797</v>
      </c>
      <c r="K4303">
        <v>6.3489238997392796</v>
      </c>
      <c r="L4303">
        <v>6.83147163189268</v>
      </c>
      <c r="M4303">
        <v>99.999074845582598</v>
      </c>
      <c r="N4303">
        <v>5.7</v>
      </c>
      <c r="O4303">
        <v>0</v>
      </c>
      <c r="P4303">
        <v>75.172413793103402</v>
      </c>
    </row>
    <row r="4304" spans="1:17" hidden="1" x14ac:dyDescent="0.3">
      <c r="A4304" t="s">
        <v>8766</v>
      </c>
      <c r="B4304" t="s">
        <v>8767</v>
      </c>
      <c r="C4304" t="str">
        <f>IFERROR(VLOOKUP(Table1[[#This Row],[Ticker]],[1]!Table1[[Symbol]:[Industry]],2,FALSE),"-")</f>
        <v>-</v>
      </c>
      <c r="D4304" t="s">
        <v>132</v>
      </c>
      <c r="E4304">
        <v>10.400499999999999</v>
      </c>
      <c r="F4304">
        <v>6.71</v>
      </c>
      <c r="G4304">
        <v>-14.724085191764001</v>
      </c>
      <c r="H4304">
        <v>-4.3088279826231402</v>
      </c>
      <c r="I4304">
        <v>-29.404712939098602</v>
      </c>
      <c r="J4304">
        <v>-6.8224265035903002</v>
      </c>
      <c r="K4304">
        <v>7.0547497053191996</v>
      </c>
      <c r="L4304">
        <v>7.2996926287395603</v>
      </c>
      <c r="M4304">
        <v>31.984026409619901</v>
      </c>
      <c r="N4304">
        <v>1.09589508717192</v>
      </c>
      <c r="O4304">
        <v>93.442622950819597</v>
      </c>
      <c r="P4304">
        <v>30.038759689922401</v>
      </c>
      <c r="Q4304">
        <v>3.9543899328499998E-2</v>
      </c>
    </row>
    <row r="4305" spans="1:17" hidden="1" x14ac:dyDescent="0.3">
      <c r="A4305" t="s">
        <v>8768</v>
      </c>
      <c r="B4305" t="s">
        <v>8769</v>
      </c>
      <c r="C4305" t="str">
        <f>IFERROR(VLOOKUP(Table1[[#This Row],[Ticker]],[1]!Table1[[Symbol]:[Industry]],2,FALSE),"-")</f>
        <v>-</v>
      </c>
      <c r="D4305" t="s">
        <v>1558</v>
      </c>
      <c r="E4305">
        <v>10.357906467999999</v>
      </c>
      <c r="F4305">
        <v>9.8800000000000008</v>
      </c>
      <c r="G4305">
        <v>147.887025919347</v>
      </c>
      <c r="H4305">
        <v>-8.6040660778612299</v>
      </c>
      <c r="I4305">
        <v>49.106752276602897</v>
      </c>
      <c r="J4305">
        <v>-7.0098808594998996</v>
      </c>
      <c r="K4305">
        <v>9.3871279548743605</v>
      </c>
      <c r="L4305">
        <v>7.3735418506707804</v>
      </c>
      <c r="M4305">
        <v>54.258145484617003</v>
      </c>
      <c r="N4305">
        <v>1.1291576920509201</v>
      </c>
      <c r="O4305">
        <v>32.085020242914901</v>
      </c>
      <c r="Q4305">
        <v>0.101206585161823</v>
      </c>
    </row>
    <row r="4306" spans="1:17" hidden="1" x14ac:dyDescent="0.3">
      <c r="A4306" t="s">
        <v>8770</v>
      </c>
      <c r="B4306" t="s">
        <v>8771</v>
      </c>
      <c r="C4306" t="str">
        <f>IFERROR(VLOOKUP(Table1[[#This Row],[Ticker]],[1]!Table1[[Symbol]:[Industry]],2,FALSE),"-")</f>
        <v>-</v>
      </c>
      <c r="D4306" t="s">
        <v>391</v>
      </c>
      <c r="E4306">
        <v>10.351656</v>
      </c>
      <c r="F4306">
        <v>0.69</v>
      </c>
      <c r="G4306">
        <v>-36.6840008035784</v>
      </c>
      <c r="H4306">
        <v>-10.167223972598</v>
      </c>
      <c r="I4306">
        <v>4.7519135669254799</v>
      </c>
      <c r="J4306">
        <v>-9.8602913186060395</v>
      </c>
      <c r="K4306">
        <v>0.72023616315852201</v>
      </c>
      <c r="M4306">
        <v>32.822422903758302</v>
      </c>
      <c r="N4306">
        <v>1.1213099888359801</v>
      </c>
      <c r="O4306">
        <v>78.260869565217405</v>
      </c>
      <c r="P4306">
        <v>76.923076923076806</v>
      </c>
    </row>
    <row r="4307" spans="1:17" hidden="1" x14ac:dyDescent="0.3">
      <c r="A4307" t="s">
        <v>8772</v>
      </c>
      <c r="B4307" t="s">
        <v>8773</v>
      </c>
      <c r="C4307" t="str">
        <f>IFERROR(VLOOKUP(Table1[[#This Row],[Ticker]],[1]!Table1[[Symbol]:[Industry]],2,FALSE),"-")</f>
        <v>-</v>
      </c>
      <c r="E4307">
        <v>10.3480974</v>
      </c>
      <c r="F4307">
        <v>17.899999999999999</v>
      </c>
      <c r="G4307">
        <v>-41.319323287002099</v>
      </c>
      <c r="H4307">
        <v>-7.9901516219868496</v>
      </c>
      <c r="I4307">
        <v>-38.215893274120702</v>
      </c>
      <c r="J4307">
        <v>-5.2540691704239499</v>
      </c>
      <c r="K4307">
        <v>19.106818393365302</v>
      </c>
      <c r="L4307">
        <v>22.084734086579001</v>
      </c>
      <c r="M4307">
        <v>2.1187451060811002E-2</v>
      </c>
      <c r="N4307">
        <v>0.67428571428571404</v>
      </c>
      <c r="O4307">
        <v>85.921787709497195</v>
      </c>
      <c r="P4307">
        <v>1.99430199430197</v>
      </c>
    </row>
    <row r="4308" spans="1:17" hidden="1" x14ac:dyDescent="0.3">
      <c r="A4308" t="s">
        <v>8774</v>
      </c>
      <c r="B4308" t="s">
        <v>8775</v>
      </c>
      <c r="C4308" t="str">
        <f>IFERROR(VLOOKUP(Table1[[#This Row],[Ticker]],[1]!Table1[[Symbol]:[Industry]],2,FALSE),"-")</f>
        <v>-</v>
      </c>
      <c r="D4308" t="s">
        <v>1113</v>
      </c>
      <c r="E4308">
        <v>10.344854140000001</v>
      </c>
      <c r="F4308">
        <v>1.91</v>
      </c>
      <c r="G4308">
        <v>-20.446307413986201</v>
      </c>
      <c r="H4308">
        <v>-28.904066077861199</v>
      </c>
      <c r="I4308">
        <v>-7.00484318983127</v>
      </c>
      <c r="J4308">
        <v>-2.1679836262983398</v>
      </c>
      <c r="K4308">
        <v>1.9920896286368099</v>
      </c>
      <c r="L4308">
        <v>1.8389196088982001</v>
      </c>
      <c r="M4308">
        <v>40.411651541932002</v>
      </c>
      <c r="N4308">
        <v>0.98513413900585101</v>
      </c>
      <c r="O4308">
        <v>41.361256544502602</v>
      </c>
      <c r="P4308">
        <v>36.428571428571402</v>
      </c>
      <c r="Q4308">
        <v>7.0476385506947001E-2</v>
      </c>
    </row>
    <row r="4309" spans="1:17" hidden="1" x14ac:dyDescent="0.3">
      <c r="A4309" t="s">
        <v>8776</v>
      </c>
      <c r="B4309" t="s">
        <v>8777</v>
      </c>
      <c r="C4309" t="str">
        <f>IFERROR(VLOOKUP(Table1[[#This Row],[Ticker]],[1]!Table1[[Symbol]:[Industry]],2,FALSE),"-")</f>
        <v>-</v>
      </c>
      <c r="D4309" t="s">
        <v>21</v>
      </c>
      <c r="E4309">
        <v>10.335591640000001</v>
      </c>
      <c r="F4309">
        <v>7.97</v>
      </c>
      <c r="G4309">
        <v>32.842581474902602</v>
      </c>
      <c r="H4309">
        <v>18.103452719131202</v>
      </c>
      <c r="I4309">
        <v>10.3268001024776</v>
      </c>
      <c r="J4309">
        <v>8.2016373701653003E-2</v>
      </c>
      <c r="K4309">
        <v>7.2723079122922396</v>
      </c>
      <c r="L4309">
        <v>6.7397530919014104</v>
      </c>
      <c r="M4309">
        <v>59.751628632107398</v>
      </c>
      <c r="N4309">
        <v>1.5778903888612701</v>
      </c>
      <c r="O4309">
        <v>17.816813048933501</v>
      </c>
      <c r="P4309">
        <v>72.885032537960896</v>
      </c>
      <c r="Q4309">
        <v>6.0268273523411998E-2</v>
      </c>
    </row>
    <row r="4310" spans="1:17" hidden="1" x14ac:dyDescent="0.3">
      <c r="A4310" t="s">
        <v>8778</v>
      </c>
      <c r="B4310" t="s">
        <v>8779</v>
      </c>
      <c r="C4310" t="str">
        <f>IFERROR(VLOOKUP(Table1[[#This Row],[Ticker]],[1]!Table1[[Symbol]:[Industry]],2,FALSE),"-")</f>
        <v>-</v>
      </c>
      <c r="E4310">
        <v>10.3354135</v>
      </c>
      <c r="F4310">
        <v>31.45</v>
      </c>
      <c r="G4310">
        <v>93.218961628641196</v>
      </c>
      <c r="H4310">
        <v>110.450520779653</v>
      </c>
      <c r="I4310">
        <v>108.91567663312701</v>
      </c>
      <c r="J4310">
        <v>50.648267527902902</v>
      </c>
      <c r="K4310">
        <v>19.026101879082798</v>
      </c>
      <c r="L4310">
        <v>16.465124690610299</v>
      </c>
      <c r="M4310">
        <v>82.705924804399601</v>
      </c>
      <c r="N4310">
        <v>2.8365114906986801</v>
      </c>
      <c r="O4310">
        <v>8.0763116057233706</v>
      </c>
      <c r="P4310">
        <v>148.81329113923999</v>
      </c>
      <c r="Q4310">
        <v>0.10142955994604499</v>
      </c>
    </row>
    <row r="4311" spans="1:17" hidden="1" x14ac:dyDescent="0.3">
      <c r="A4311" t="s">
        <v>8780</v>
      </c>
      <c r="B4311" t="s">
        <v>8781</v>
      </c>
      <c r="C4311" t="str">
        <f>IFERROR(VLOOKUP(Table1[[#This Row],[Ticker]],[1]!Table1[[Symbol]:[Industry]],2,FALSE),"-")</f>
        <v>-</v>
      </c>
      <c r="D4311" t="s">
        <v>378</v>
      </c>
      <c r="E4311">
        <v>10.324172895</v>
      </c>
      <c r="F4311">
        <v>8.27</v>
      </c>
      <c r="G4311">
        <v>311.00871904104002</v>
      </c>
      <c r="H4311">
        <v>44.176816275079901</v>
      </c>
      <c r="I4311">
        <v>327.31805113306302</v>
      </c>
      <c r="J4311">
        <v>7.8727219367952701</v>
      </c>
      <c r="K4311">
        <v>5.4081337172388499</v>
      </c>
      <c r="M4311">
        <v>100</v>
      </c>
      <c r="O4311">
        <v>0</v>
      </c>
      <c r="P4311">
        <v>359.444444444444</v>
      </c>
    </row>
    <row r="4312" spans="1:17" hidden="1" x14ac:dyDescent="0.3">
      <c r="A4312" t="s">
        <v>8782</v>
      </c>
      <c r="B4312" t="s">
        <v>8783</v>
      </c>
      <c r="C4312" t="str">
        <f>IFERROR(VLOOKUP(Table1[[#This Row],[Ticker]],[1]!Table1[[Symbol]:[Industry]],2,FALSE),"-")</f>
        <v>-</v>
      </c>
      <c r="D4312" t="s">
        <v>623</v>
      </c>
      <c r="E4312">
        <v>10.265079999999999</v>
      </c>
      <c r="F4312">
        <v>8.5399999999999991</v>
      </c>
      <c r="G4312">
        <v>229.275914808235</v>
      </c>
      <c r="H4312">
        <v>-7.1262883000834503</v>
      </c>
      <c r="I4312">
        <v>18.754934714961699</v>
      </c>
      <c r="J4312">
        <v>7.4210574695920801</v>
      </c>
      <c r="K4312">
        <v>8.4232889886226907</v>
      </c>
      <c r="L4312">
        <v>7.13038585374359</v>
      </c>
      <c r="M4312">
        <v>55.275114918128601</v>
      </c>
      <c r="N4312">
        <v>1.0178781138410899</v>
      </c>
      <c r="O4312">
        <v>41.569086651053802</v>
      </c>
      <c r="P4312">
        <v>310.57692307692298</v>
      </c>
      <c r="Q4312">
        <v>0.138998258067313</v>
      </c>
    </row>
    <row r="4313" spans="1:17" hidden="1" x14ac:dyDescent="0.3">
      <c r="A4313" t="s">
        <v>8784</v>
      </c>
      <c r="B4313" t="s">
        <v>8785</v>
      </c>
      <c r="C4313" t="str">
        <f>IFERROR(VLOOKUP(Table1[[#This Row],[Ticker]],[1]!Table1[[Symbol]:[Industry]],2,FALSE),"-")</f>
        <v>-</v>
      </c>
      <c r="D4313" t="s">
        <v>815</v>
      </c>
      <c r="E4313">
        <v>10.209671999999999</v>
      </c>
      <c r="F4313">
        <v>264</v>
      </c>
      <c r="G4313">
        <v>46.784669459144197</v>
      </c>
      <c r="H4313">
        <v>-23.8851923629617</v>
      </c>
      <c r="I4313">
        <v>-38.703370985920003</v>
      </c>
      <c r="J4313">
        <v>-21.149109911398799</v>
      </c>
      <c r="K4313">
        <v>329.952881078725</v>
      </c>
      <c r="L4313">
        <v>291.59683070328799</v>
      </c>
      <c r="M4313">
        <v>5.7788302781319996E-3</v>
      </c>
      <c r="N4313">
        <v>0.20338983050847401</v>
      </c>
      <c r="O4313">
        <v>83.257575757575694</v>
      </c>
      <c r="P4313">
        <v>119.26910299003301</v>
      </c>
    </row>
    <row r="4314" spans="1:17" hidden="1" x14ac:dyDescent="0.3">
      <c r="A4314" t="s">
        <v>8786</v>
      </c>
      <c r="B4314" t="s">
        <v>8787</v>
      </c>
      <c r="C4314" t="str">
        <f>IFERROR(VLOOKUP(Table1[[#This Row],[Ticker]],[1]!Table1[[Symbol]:[Industry]],2,FALSE),"-")</f>
        <v>-</v>
      </c>
      <c r="D4314" t="s">
        <v>67</v>
      </c>
      <c r="E4314">
        <v>10.2093075</v>
      </c>
      <c r="F4314">
        <v>14</v>
      </c>
      <c r="G4314">
        <v>-81.132369855402303</v>
      </c>
      <c r="H4314">
        <v>-7.3430904681051299</v>
      </c>
      <c r="I4314">
        <v>-53.796473529848697</v>
      </c>
      <c r="J4314">
        <v>-2.1679836262983398</v>
      </c>
      <c r="K4314">
        <v>14.977002420205199</v>
      </c>
      <c r="L4314">
        <v>17.9146292494042</v>
      </c>
      <c r="M4314">
        <v>44.106863214007703</v>
      </c>
      <c r="N4314">
        <v>0</v>
      </c>
      <c r="O4314">
        <v>138.57142857142799</v>
      </c>
      <c r="P4314">
        <v>22.9148375768217</v>
      </c>
    </row>
    <row r="4315" spans="1:17" hidden="1" x14ac:dyDescent="0.3">
      <c r="A4315" t="s">
        <v>8788</v>
      </c>
      <c r="B4315" t="s">
        <v>8789</v>
      </c>
      <c r="C4315" t="str">
        <f>IFERROR(VLOOKUP(Table1[[#This Row],[Ticker]],[1]!Table1[[Symbol]:[Industry]],2,FALSE),"-")</f>
        <v>-</v>
      </c>
      <c r="D4315" t="s">
        <v>1152</v>
      </c>
      <c r="E4315">
        <v>10.196253199999999</v>
      </c>
      <c r="F4315">
        <v>8.33</v>
      </c>
      <c r="G4315">
        <v>126.634070836604</v>
      </c>
      <c r="H4315">
        <v>29.377134554050201</v>
      </c>
      <c r="I4315">
        <v>31.659920381235501</v>
      </c>
      <c r="J4315">
        <v>18.570652737338001</v>
      </c>
      <c r="K4315">
        <v>6.2317263170414003</v>
      </c>
      <c r="L4315">
        <v>5.3392977472471896</v>
      </c>
      <c r="M4315">
        <v>79.619122250821206</v>
      </c>
      <c r="N4315">
        <v>1.62406770776239</v>
      </c>
      <c r="O4315">
        <v>3.4813925570227999</v>
      </c>
      <c r="P4315">
        <v>185.27397260273901</v>
      </c>
      <c r="Q4315">
        <v>7.4804814458550003E-3</v>
      </c>
    </row>
    <row r="4316" spans="1:17" hidden="1" x14ac:dyDescent="0.3">
      <c r="A4316" t="s">
        <v>8790</v>
      </c>
      <c r="B4316" t="s">
        <v>8791</v>
      </c>
      <c r="C4316" t="str">
        <f>IFERROR(VLOOKUP(Table1[[#This Row],[Ticker]],[1]!Table1[[Symbol]:[Industry]],2,FALSE),"-")</f>
        <v>-</v>
      </c>
      <c r="D4316" t="s">
        <v>275</v>
      </c>
      <c r="E4316">
        <v>10.1827098</v>
      </c>
      <c r="F4316">
        <v>23.5</v>
      </c>
      <c r="G4316">
        <v>-32.557418525097297</v>
      </c>
      <c r="H4316">
        <v>8.0767031529079798</v>
      </c>
      <c r="I4316">
        <v>0.44432995882374698</v>
      </c>
      <c r="J4316">
        <v>9.7900916476416295</v>
      </c>
      <c r="K4316">
        <v>21.462647149639501</v>
      </c>
      <c r="L4316">
        <v>23.179268259442601</v>
      </c>
      <c r="M4316">
        <v>77.966235909053395</v>
      </c>
      <c r="N4316">
        <v>1.20185185185185</v>
      </c>
      <c r="O4316">
        <v>48.936170212765902</v>
      </c>
      <c r="P4316">
        <v>49.872448979591802</v>
      </c>
      <c r="Q4316">
        <v>5.3098330735145999E-2</v>
      </c>
    </row>
    <row r="4317" spans="1:17" hidden="1" x14ac:dyDescent="0.3">
      <c r="A4317" t="s">
        <v>8792</v>
      </c>
      <c r="B4317" t="s">
        <v>8793</v>
      </c>
      <c r="C4317" t="str">
        <f>IFERROR(VLOOKUP(Table1[[#This Row],[Ticker]],[1]!Table1[[Symbol]:[Industry]],2,FALSE),"-")</f>
        <v>-</v>
      </c>
      <c r="D4317" t="s">
        <v>391</v>
      </c>
      <c r="E4317">
        <v>10.105</v>
      </c>
      <c r="F4317">
        <v>20.21</v>
      </c>
      <c r="G4317">
        <v>48.269571094279698</v>
      </c>
      <c r="H4317">
        <v>-7.7476679735958403</v>
      </c>
      <c r="I4317">
        <v>5.2376278526397799</v>
      </c>
      <c r="J4317">
        <v>-1.6285034889761201</v>
      </c>
      <c r="K4317">
        <v>20.110771284494</v>
      </c>
      <c r="L4317">
        <v>18.506148928283501</v>
      </c>
      <c r="M4317">
        <v>48.631575328169603</v>
      </c>
      <c r="N4317">
        <v>0.76867689260101002</v>
      </c>
      <c r="O4317">
        <v>38.0504700643245</v>
      </c>
      <c r="P4317">
        <v>123.068432671081</v>
      </c>
      <c r="Q4317">
        <v>7.8628693715532993E-2</v>
      </c>
    </row>
    <row r="4318" spans="1:17" hidden="1" x14ac:dyDescent="0.3">
      <c r="A4318" t="s">
        <v>8794</v>
      </c>
      <c r="B4318" t="s">
        <v>8795</v>
      </c>
      <c r="C4318" t="str">
        <f>IFERROR(VLOOKUP(Table1[[#This Row],[Ticker]],[1]!Table1[[Symbol]:[Industry]],2,FALSE),"-")</f>
        <v>-</v>
      </c>
      <c r="D4318" t="s">
        <v>1489</v>
      </c>
      <c r="E4318">
        <v>10.092243699999999</v>
      </c>
      <c r="F4318">
        <v>1.54</v>
      </c>
      <c r="G4318">
        <v>65.942581474902596</v>
      </c>
      <c r="H4318">
        <v>-19.348510522305599</v>
      </c>
      <c r="I4318">
        <v>-0.24808643307449699</v>
      </c>
      <c r="J4318">
        <v>-7.6894560189363697</v>
      </c>
      <c r="K4318">
        <v>1.8650881327845099</v>
      </c>
      <c r="L4318">
        <v>1.60219670105331</v>
      </c>
      <c r="M4318">
        <v>3.7327780304018501</v>
      </c>
      <c r="N4318">
        <v>2.6987975779591702</v>
      </c>
      <c r="O4318">
        <v>62.337662337662302</v>
      </c>
      <c r="Q4318">
        <v>2.9757839061163999E-2</v>
      </c>
    </row>
    <row r="4319" spans="1:17" hidden="1" x14ac:dyDescent="0.3">
      <c r="A4319" t="s">
        <v>8796</v>
      </c>
      <c r="B4319" t="s">
        <v>8797</v>
      </c>
      <c r="C4319" t="str">
        <f>IFERROR(VLOOKUP(Table1[[#This Row],[Ticker]],[1]!Table1[[Symbol]:[Industry]],2,FALSE),"-")</f>
        <v>-</v>
      </c>
      <c r="D4319" t="s">
        <v>535</v>
      </c>
      <c r="E4319">
        <v>10.087982</v>
      </c>
      <c r="F4319">
        <v>10.09</v>
      </c>
      <c r="G4319">
        <v>36.608978890088302</v>
      </c>
      <c r="H4319">
        <v>-19.093255267050399</v>
      </c>
      <c r="I4319">
        <v>-16.300227960076299</v>
      </c>
      <c r="J4319">
        <v>-5.4060788643935798</v>
      </c>
      <c r="K4319">
        <v>10.221925364403999</v>
      </c>
      <c r="L4319">
        <v>9.6401264425955198</v>
      </c>
      <c r="M4319">
        <v>46.411657033915098</v>
      </c>
      <c r="N4319">
        <v>1.09792037205881</v>
      </c>
      <c r="O4319">
        <v>56.689791873141701</v>
      </c>
      <c r="P4319">
        <v>80.178571428571402</v>
      </c>
      <c r="Q4319">
        <v>0.128022264375278</v>
      </c>
    </row>
    <row r="4320" spans="1:17" hidden="1" x14ac:dyDescent="0.3">
      <c r="A4320" t="s">
        <v>8798</v>
      </c>
      <c r="B4320" t="s">
        <v>8799</v>
      </c>
      <c r="C4320" t="str">
        <f>IFERROR(VLOOKUP(Table1[[#This Row],[Ticker]],[1]!Table1[[Symbol]:[Industry]],2,FALSE),"-")</f>
        <v>-</v>
      </c>
      <c r="E4320">
        <v>10.080189000000001</v>
      </c>
      <c r="F4320">
        <v>33</v>
      </c>
      <c r="G4320">
        <v>-33.5996720462241</v>
      </c>
      <c r="H4320">
        <v>-0.14216131595647599</v>
      </c>
      <c r="I4320">
        <v>-0.43111471926419198</v>
      </c>
      <c r="J4320">
        <v>-2.1679836262983398</v>
      </c>
      <c r="K4320">
        <v>32.197058611321502</v>
      </c>
      <c r="L4320">
        <v>32.109320167811603</v>
      </c>
      <c r="M4320">
        <v>84.7193819831745</v>
      </c>
      <c r="N4320">
        <v>0</v>
      </c>
      <c r="O4320">
        <v>7.5757575757575601</v>
      </c>
      <c r="P4320">
        <v>10</v>
      </c>
    </row>
    <row r="4321" spans="1:17" hidden="1" x14ac:dyDescent="0.3">
      <c r="A4321" t="s">
        <v>8800</v>
      </c>
      <c r="B4321" t="s">
        <v>8801</v>
      </c>
      <c r="C4321" t="str">
        <f>IFERROR(VLOOKUP(Table1[[#This Row],[Ticker]],[1]!Table1[[Symbol]:[Industry]],2,FALSE),"-")</f>
        <v>-</v>
      </c>
      <c r="D4321" t="s">
        <v>535</v>
      </c>
      <c r="E4321">
        <v>10.073700000000001</v>
      </c>
      <c r="F4321">
        <v>7.38</v>
      </c>
      <c r="G4321">
        <v>141.806217838539</v>
      </c>
      <c r="H4321">
        <v>29.6684246284584</v>
      </c>
      <c r="I4321">
        <v>-38.527969814998698</v>
      </c>
      <c r="J4321">
        <v>5.7306750920325102</v>
      </c>
      <c r="K4321">
        <v>6.59594475269685</v>
      </c>
      <c r="L4321">
        <v>7.6835728181885301</v>
      </c>
      <c r="M4321">
        <v>95.813915650864502</v>
      </c>
      <c r="N4321">
        <v>0.138067070319427</v>
      </c>
      <c r="O4321">
        <v>72.357723577235703</v>
      </c>
      <c r="P4321">
        <v>168.363636363636</v>
      </c>
      <c r="Q4321">
        <v>7.2673372672854994E-2</v>
      </c>
    </row>
    <row r="4322" spans="1:17" hidden="1" x14ac:dyDescent="0.3">
      <c r="A4322" t="s">
        <v>8802</v>
      </c>
      <c r="B4322" t="s">
        <v>8803</v>
      </c>
      <c r="C4322" t="str">
        <f>IFERROR(VLOOKUP(Table1[[#This Row],[Ticker]],[1]!Table1[[Symbol]:[Industry]],2,FALSE),"-")</f>
        <v>-</v>
      </c>
      <c r="D4322" t="s">
        <v>613</v>
      </c>
      <c r="E4322">
        <v>10.06208</v>
      </c>
      <c r="F4322">
        <v>44.92</v>
      </c>
      <c r="G4322">
        <v>17.186581474902599</v>
      </c>
      <c r="H4322">
        <v>9.9647385868618006</v>
      </c>
      <c r="I4322">
        <v>-24.686181671169699</v>
      </c>
      <c r="J4322">
        <v>-2.6311415210351798</v>
      </c>
      <c r="K4322">
        <v>42.633674080852401</v>
      </c>
      <c r="L4322">
        <v>38.179370219803403</v>
      </c>
      <c r="M4322">
        <v>42.532666499416599</v>
      </c>
      <c r="N4322">
        <v>4.67549878342715</v>
      </c>
      <c r="O4322">
        <v>31.834372217275099</v>
      </c>
      <c r="P4322">
        <v>79.321357285429102</v>
      </c>
    </row>
    <row r="4323" spans="1:17" hidden="1" x14ac:dyDescent="0.3">
      <c r="A4323" t="s">
        <v>8804</v>
      </c>
      <c r="B4323" t="s">
        <v>8805</v>
      </c>
      <c r="C4323" t="str">
        <f>IFERROR(VLOOKUP(Table1[[#This Row],[Ticker]],[1]!Table1[[Symbol]:[Industry]],2,FALSE),"-")</f>
        <v>-</v>
      </c>
      <c r="D4323" t="s">
        <v>21</v>
      </c>
      <c r="E4323">
        <v>10.050039999999999</v>
      </c>
      <c r="F4323">
        <v>20.02</v>
      </c>
      <c r="G4323">
        <v>18.515045243018498</v>
      </c>
      <c r="H4323">
        <v>11.7626005888054</v>
      </c>
      <c r="I4323">
        <v>-9.8972092400920495</v>
      </c>
      <c r="J4323">
        <v>-5.2150750390407197</v>
      </c>
      <c r="K4323">
        <v>19.7212286716005</v>
      </c>
      <c r="L4323">
        <v>17.784782146377399</v>
      </c>
      <c r="M4323">
        <v>35.747300599484099</v>
      </c>
      <c r="N4323">
        <v>0.99469847877158302</v>
      </c>
      <c r="O4323">
        <v>33.216783216783199</v>
      </c>
      <c r="P4323">
        <v>47.858197932053102</v>
      </c>
      <c r="Q4323">
        <v>3.2137736619750001E-3</v>
      </c>
    </row>
    <row r="4324" spans="1:17" hidden="1" x14ac:dyDescent="0.3">
      <c r="A4324" t="s">
        <v>8806</v>
      </c>
      <c r="B4324" t="s">
        <v>8807</v>
      </c>
      <c r="C4324" t="str">
        <f>IFERROR(VLOOKUP(Table1[[#This Row],[Ticker]],[1]!Table1[[Symbol]:[Industry]],2,FALSE),"-")</f>
        <v>-</v>
      </c>
      <c r="D4324" t="s">
        <v>391</v>
      </c>
      <c r="E4324">
        <v>10.0257165</v>
      </c>
      <c r="F4324">
        <v>13.35</v>
      </c>
      <c r="G4324">
        <v>-32.873207998781503</v>
      </c>
      <c r="H4324">
        <v>-1.51945069324585</v>
      </c>
      <c r="I4324">
        <v>1.0019135669254899</v>
      </c>
      <c r="J4324">
        <v>18.3701329656299</v>
      </c>
      <c r="K4324">
        <v>12.318414272168599</v>
      </c>
      <c r="L4324">
        <v>12.096278632309099</v>
      </c>
      <c r="M4324">
        <v>66.990932525068899</v>
      </c>
      <c r="N4324">
        <v>0.92955400996665805</v>
      </c>
      <c r="O4324">
        <v>10.8614232209737</v>
      </c>
      <c r="P4324">
        <v>58.362989323843401</v>
      </c>
      <c r="Q4324">
        <v>7.0788776793383995E-2</v>
      </c>
    </row>
    <row r="4325" spans="1:17" hidden="1" x14ac:dyDescent="0.3">
      <c r="A4325" t="s">
        <v>8808</v>
      </c>
      <c r="B4325" t="s">
        <v>8809</v>
      </c>
      <c r="C4325" t="str">
        <f>IFERROR(VLOOKUP(Table1[[#This Row],[Ticker]],[1]!Table1[[Symbol]:[Industry]],2,FALSE),"-")</f>
        <v>-</v>
      </c>
      <c r="D4325" t="s">
        <v>659</v>
      </c>
      <c r="E4325">
        <v>10.023970350000001</v>
      </c>
      <c r="F4325">
        <v>71.489999999999995</v>
      </c>
      <c r="G4325">
        <v>161.360422795885</v>
      </c>
      <c r="H4325">
        <v>-31.492000964551298</v>
      </c>
      <c r="I4325">
        <v>177.669754887908</v>
      </c>
      <c r="J4325">
        <v>0.13001489112196299</v>
      </c>
      <c r="K4325">
        <v>76.997922898255496</v>
      </c>
      <c r="M4325">
        <v>37.786925764721502</v>
      </c>
      <c r="N4325">
        <v>0.66962900773936396</v>
      </c>
      <c r="O4325">
        <v>38.816617708770401</v>
      </c>
      <c r="P4325">
        <v>202.28329809725099</v>
      </c>
    </row>
    <row r="4326" spans="1:17" hidden="1" x14ac:dyDescent="0.3">
      <c r="A4326" t="s">
        <v>8810</v>
      </c>
      <c r="B4326" t="s">
        <v>8811</v>
      </c>
      <c r="C4326" t="str">
        <f>IFERROR(VLOOKUP(Table1[[#This Row],[Ticker]],[1]!Table1[[Symbol]:[Industry]],2,FALSE),"-")</f>
        <v>-</v>
      </c>
      <c r="D4326" t="s">
        <v>391</v>
      </c>
      <c r="E4326">
        <v>10.01925</v>
      </c>
      <c r="F4326">
        <v>1.22</v>
      </c>
      <c r="G4326">
        <v>-2.31499428267314</v>
      </c>
      <c r="H4326">
        <v>-7.28501845881362</v>
      </c>
      <c r="I4326">
        <v>-1.3195150045030899</v>
      </c>
      <c r="J4326">
        <v>-4.5489360072507203</v>
      </c>
      <c r="K4326">
        <v>1.2563644139465799</v>
      </c>
      <c r="L4326">
        <v>1.2675347312445799</v>
      </c>
      <c r="M4326">
        <v>42.789023780631098</v>
      </c>
      <c r="N4326">
        <v>1.6420460685389699</v>
      </c>
      <c r="O4326">
        <v>65.573770491803202</v>
      </c>
      <c r="P4326">
        <v>46.987951807228903</v>
      </c>
      <c r="Q4326">
        <v>8.8631623297983006E-2</v>
      </c>
    </row>
    <row r="4327" spans="1:17" hidden="1" x14ac:dyDescent="0.3">
      <c r="A4327" t="s">
        <v>8812</v>
      </c>
      <c r="B4327" t="s">
        <v>8813</v>
      </c>
      <c r="C4327" t="str">
        <f>IFERROR(VLOOKUP(Table1[[#This Row],[Ticker]],[1]!Table1[[Symbol]:[Industry]],2,FALSE),"-")</f>
        <v>-</v>
      </c>
      <c r="D4327" t="s">
        <v>535</v>
      </c>
      <c r="E4327">
        <v>10.01</v>
      </c>
      <c r="F4327">
        <v>20.02</v>
      </c>
      <c r="G4327">
        <v>11.9892942776707</v>
      </c>
      <c r="H4327">
        <v>-23.224066077861199</v>
      </c>
      <c r="I4327">
        <v>61.009398596865601</v>
      </c>
      <c r="J4327">
        <v>-4.1833387126706896</v>
      </c>
      <c r="K4327">
        <v>19.460668183252899</v>
      </c>
      <c r="L4327">
        <v>14.5827893784409</v>
      </c>
      <c r="M4327">
        <v>33.109248772120203</v>
      </c>
      <c r="N4327">
        <v>0.34619571592802001</v>
      </c>
      <c r="O4327">
        <v>32.667332667332602</v>
      </c>
      <c r="P4327">
        <v>160.677083333333</v>
      </c>
      <c r="Q4327">
        <v>0.14330625627612301</v>
      </c>
    </row>
    <row r="4328" spans="1:17" hidden="1" x14ac:dyDescent="0.3">
      <c r="A4328" t="s">
        <v>8814</v>
      </c>
      <c r="B4328" t="s">
        <v>8815</v>
      </c>
      <c r="C4328" t="str">
        <f>IFERROR(VLOOKUP(Table1[[#This Row],[Ticker]],[1]!Table1[[Symbol]:[Industry]],2,FALSE),"-")</f>
        <v>-</v>
      </c>
      <c r="D4328" t="s">
        <v>140</v>
      </c>
      <c r="E4328">
        <v>9.9760069999999992</v>
      </c>
      <c r="F4328">
        <v>8.1999999999999993</v>
      </c>
      <c r="G4328">
        <v>27.461273063687599</v>
      </c>
      <c r="H4328">
        <v>-15.726576900372001</v>
      </c>
      <c r="I4328">
        <v>-10.4913954355076</v>
      </c>
      <c r="J4328">
        <v>-1.9246746238652499</v>
      </c>
      <c r="K4328">
        <v>8.07938324656579</v>
      </c>
      <c r="L4328">
        <v>7.6620978052858497</v>
      </c>
      <c r="M4328">
        <v>58.6192805679053</v>
      </c>
      <c r="N4328">
        <v>1.40566944944721</v>
      </c>
      <c r="O4328">
        <v>25.2439024390243</v>
      </c>
      <c r="P4328">
        <v>86.788154897494294</v>
      </c>
      <c r="Q4328">
        <v>5.7067371171887003E-2</v>
      </c>
    </row>
    <row r="4329" spans="1:17" hidden="1" x14ac:dyDescent="0.3">
      <c r="A4329" t="s">
        <v>8816</v>
      </c>
      <c r="B4329" t="s">
        <v>8817</v>
      </c>
      <c r="C4329" t="str">
        <f>IFERROR(VLOOKUP(Table1[[#This Row],[Ticker]],[1]!Table1[[Symbol]:[Industry]],2,FALSE),"-")</f>
        <v>-</v>
      </c>
      <c r="D4329" t="s">
        <v>452</v>
      </c>
      <c r="E4329">
        <v>9.9271445000000007</v>
      </c>
      <c r="F4329">
        <v>21.97</v>
      </c>
      <c r="G4329">
        <v>35.582802877116599</v>
      </c>
      <c r="H4329">
        <v>-0.169766560953023</v>
      </c>
      <c r="I4329">
        <v>6.5514882612370302</v>
      </c>
      <c r="J4329">
        <v>-5.6837824691999801</v>
      </c>
      <c r="K4329">
        <v>21.392789096892901</v>
      </c>
      <c r="L4329">
        <v>20.123807258486298</v>
      </c>
      <c r="M4329">
        <v>56.3159483393746</v>
      </c>
      <c r="N4329">
        <v>1.4874729303693499</v>
      </c>
      <c r="O4329">
        <v>45.653163404642697</v>
      </c>
      <c r="P4329">
        <v>87.137989778534902</v>
      </c>
      <c r="Q4329">
        <v>2.7268696252774002E-2</v>
      </c>
    </row>
    <row r="4330" spans="1:17" hidden="1" x14ac:dyDescent="0.3">
      <c r="A4330" t="s">
        <v>8818</v>
      </c>
      <c r="B4330" t="s">
        <v>8819</v>
      </c>
      <c r="C4330" t="str">
        <f>IFERROR(VLOOKUP(Table1[[#This Row],[Ticker]],[1]!Table1[[Symbol]:[Industry]],2,FALSE),"-")</f>
        <v>-</v>
      </c>
      <c r="D4330" t="s">
        <v>324</v>
      </c>
      <c r="E4330">
        <v>9.9248729999999998</v>
      </c>
      <c r="F4330">
        <v>20.3</v>
      </c>
      <c r="G4330">
        <v>-19.7153132619394</v>
      </c>
      <c r="H4330">
        <v>56.262600588805398</v>
      </c>
      <c r="I4330">
        <v>37.3882772032891</v>
      </c>
      <c r="J4330">
        <v>24.818227798521001</v>
      </c>
      <c r="K4330">
        <v>14.863036940506399</v>
      </c>
      <c r="L4330">
        <v>14.9409623085732</v>
      </c>
      <c r="M4330">
        <v>90.957272941995299</v>
      </c>
      <c r="N4330">
        <v>3.2455577209675499</v>
      </c>
      <c r="O4330">
        <v>0</v>
      </c>
      <c r="P4330">
        <v>76.521739130434696</v>
      </c>
    </row>
    <row r="4331" spans="1:17" hidden="1" x14ac:dyDescent="0.3">
      <c r="A4331" t="s">
        <v>8820</v>
      </c>
      <c r="B4331" t="s">
        <v>8821</v>
      </c>
      <c r="C4331" t="str">
        <f>IFERROR(VLOOKUP(Table1[[#This Row],[Ticker]],[1]!Table1[[Symbol]:[Industry]],2,FALSE),"-")</f>
        <v>-</v>
      </c>
      <c r="D4331" t="s">
        <v>535</v>
      </c>
      <c r="E4331">
        <v>9.9114400000000007</v>
      </c>
      <c r="F4331">
        <v>32.18</v>
      </c>
      <c r="G4331">
        <v>48.333885822728703</v>
      </c>
      <c r="H4331">
        <v>-35.4936352388589</v>
      </c>
      <c r="I4331">
        <v>-12.732934917922901</v>
      </c>
      <c r="J4331">
        <v>-10.273657598078501</v>
      </c>
      <c r="K4331">
        <v>37.016008001237502</v>
      </c>
      <c r="L4331">
        <v>34.1717696408788</v>
      </c>
      <c r="M4331">
        <v>40.189592420712202</v>
      </c>
      <c r="N4331">
        <v>0.36378843710793501</v>
      </c>
      <c r="O4331">
        <v>67.122436295835897</v>
      </c>
      <c r="P4331">
        <v>94.441087613293007</v>
      </c>
    </row>
    <row r="4332" spans="1:17" hidden="1" x14ac:dyDescent="0.3">
      <c r="A4332" t="s">
        <v>8822</v>
      </c>
      <c r="B4332" t="s">
        <v>8823</v>
      </c>
      <c r="C4332" t="str">
        <f>IFERROR(VLOOKUP(Table1[[#This Row],[Ticker]],[1]!Table1[[Symbol]:[Industry]],2,FALSE),"-")</f>
        <v>-</v>
      </c>
      <c r="D4332" t="s">
        <v>535</v>
      </c>
      <c r="E4332">
        <v>9.9106179000000001</v>
      </c>
      <c r="F4332">
        <v>6.54</v>
      </c>
      <c r="G4332">
        <v>33.736699121961401</v>
      </c>
      <c r="H4332">
        <v>59.787291946830102</v>
      </c>
      <c r="I4332">
        <v>69.917202823123802</v>
      </c>
      <c r="J4332">
        <v>-11.419684306570399</v>
      </c>
      <c r="K4332">
        <v>5.7273111646466903</v>
      </c>
      <c r="L4332">
        <v>4.9007655820435403</v>
      </c>
      <c r="M4332">
        <v>54.516012162938999</v>
      </c>
      <c r="N4332">
        <v>2.04057412018736</v>
      </c>
      <c r="O4332">
        <v>20.642201834862298</v>
      </c>
      <c r="P4332">
        <v>115.131578947368</v>
      </c>
      <c r="Q4332">
        <v>7.8403011417499002E-2</v>
      </c>
    </row>
    <row r="4333" spans="1:17" hidden="1" x14ac:dyDescent="0.3">
      <c r="A4333" t="s">
        <v>8824</v>
      </c>
      <c r="B4333" t="s">
        <v>8825</v>
      </c>
      <c r="C4333" t="str">
        <f>IFERROR(VLOOKUP(Table1[[#This Row],[Ticker]],[1]!Table1[[Symbol]:[Industry]],2,FALSE),"-")</f>
        <v>-</v>
      </c>
      <c r="D4333" t="s">
        <v>62</v>
      </c>
      <c r="E4333">
        <v>9.9</v>
      </c>
      <c r="F4333">
        <v>66</v>
      </c>
      <c r="G4333">
        <v>66.707588795546798</v>
      </c>
      <c r="H4333">
        <v>-15.3586115324066</v>
      </c>
      <c r="I4333">
        <v>-5.4861816711697404</v>
      </c>
      <c r="J4333">
        <v>10.4954150665121</v>
      </c>
      <c r="K4333">
        <v>70.391908769601102</v>
      </c>
      <c r="L4333">
        <v>62.810376659450199</v>
      </c>
      <c r="M4333">
        <v>50.706104946400004</v>
      </c>
      <c r="N4333">
        <v>1.5198156091939301</v>
      </c>
      <c r="O4333">
        <v>31.818181818181799</v>
      </c>
      <c r="P4333">
        <v>142.91497975708501</v>
      </c>
      <c r="Q4333">
        <v>7.7751705248424993E-2</v>
      </c>
    </row>
    <row r="4334" spans="1:17" hidden="1" x14ac:dyDescent="0.3">
      <c r="A4334" t="s">
        <v>8826</v>
      </c>
      <c r="B4334" t="s">
        <v>8827</v>
      </c>
      <c r="C4334" t="str">
        <f>IFERROR(VLOOKUP(Table1[[#This Row],[Ticker]],[1]!Table1[[Symbol]:[Industry]],2,FALSE),"-")</f>
        <v>-</v>
      </c>
      <c r="D4334" t="s">
        <v>414</v>
      </c>
      <c r="E4334">
        <v>9.8877170000000003</v>
      </c>
      <c r="F4334">
        <v>15.26</v>
      </c>
      <c r="G4334">
        <v>4.9943056128336503</v>
      </c>
      <c r="H4334">
        <v>40.429267255472098</v>
      </c>
      <c r="I4334">
        <v>12.915755374834999</v>
      </c>
      <c r="J4334">
        <v>2.4242028027626499</v>
      </c>
      <c r="K4334">
        <v>13.0324870134982</v>
      </c>
      <c r="L4334">
        <v>12.4278016691788</v>
      </c>
      <c r="M4334">
        <v>66.250422174130605</v>
      </c>
      <c r="N4334">
        <v>1.0638949343339501</v>
      </c>
      <c r="O4334">
        <v>11.4023591087811</v>
      </c>
      <c r="P4334">
        <v>60.294117647058798</v>
      </c>
      <c r="Q4334">
        <v>3.9460266521903001E-2</v>
      </c>
    </row>
    <row r="4335" spans="1:17" hidden="1" x14ac:dyDescent="0.3">
      <c r="A4335" t="s">
        <v>8828</v>
      </c>
      <c r="B4335" t="s">
        <v>8829</v>
      </c>
      <c r="C4335" t="str">
        <f>IFERROR(VLOOKUP(Table1[[#This Row],[Ticker]],[1]!Table1[[Symbol]:[Industry]],2,FALSE),"-")</f>
        <v>-</v>
      </c>
      <c r="E4335">
        <v>9.8780126250000002</v>
      </c>
      <c r="F4335">
        <v>11.31</v>
      </c>
      <c r="G4335">
        <v>-41.711206972209098</v>
      </c>
      <c r="H4335">
        <v>23.735552060563499</v>
      </c>
      <c r="I4335">
        <v>-15.9980864330745</v>
      </c>
      <c r="J4335">
        <v>-12.1095040941346</v>
      </c>
      <c r="K4335">
        <v>10.292944366711099</v>
      </c>
      <c r="L4335">
        <v>10.335221261129499</v>
      </c>
      <c r="M4335">
        <v>52.648869156255103</v>
      </c>
      <c r="N4335">
        <v>2.7541880296203201</v>
      </c>
      <c r="O4335">
        <v>42.263483642793901</v>
      </c>
      <c r="P4335">
        <v>64.628820960698604</v>
      </c>
    </row>
    <row r="4336" spans="1:17" hidden="1" x14ac:dyDescent="0.3">
      <c r="A4336" t="s">
        <v>8830</v>
      </c>
      <c r="B4336" t="s">
        <v>8831</v>
      </c>
      <c r="C4336" t="str">
        <f>IFERROR(VLOOKUP(Table1[[#This Row],[Ticker]],[1]!Table1[[Symbol]:[Industry]],2,FALSE),"-")</f>
        <v>-</v>
      </c>
      <c r="D4336" t="s">
        <v>391</v>
      </c>
      <c r="E4336">
        <v>9.8309625</v>
      </c>
      <c r="F4336">
        <v>7.5</v>
      </c>
      <c r="G4336">
        <v>62.359458049209898</v>
      </c>
      <c r="H4336">
        <v>-1.1202822940774599</v>
      </c>
      <c r="I4336">
        <v>4.7825884135512604</v>
      </c>
      <c r="J4336">
        <v>4.9449870849987203</v>
      </c>
      <c r="K4336">
        <v>7.05019446665007</v>
      </c>
      <c r="L4336">
        <v>6.5920872670095996</v>
      </c>
      <c r="M4336">
        <v>64.788603614100694</v>
      </c>
      <c r="N4336">
        <v>1.4413061198099999</v>
      </c>
      <c r="O4336">
        <v>15.066666666666601</v>
      </c>
      <c r="P4336">
        <v>163.157894736842</v>
      </c>
      <c r="Q4336">
        <v>0.155190965335573</v>
      </c>
    </row>
    <row r="4337" spans="1:17" hidden="1" x14ac:dyDescent="0.3">
      <c r="A4337" t="s">
        <v>8832</v>
      </c>
      <c r="B4337" t="s">
        <v>8833</v>
      </c>
      <c r="C4337" t="str">
        <f>IFERROR(VLOOKUP(Table1[[#This Row],[Ticker]],[1]!Table1[[Symbol]:[Industry]],2,FALSE),"-")</f>
        <v>-</v>
      </c>
      <c r="D4337" t="s">
        <v>27</v>
      </c>
      <c r="E4337">
        <v>9.8257600000000007</v>
      </c>
      <c r="F4337">
        <v>28.3</v>
      </c>
      <c r="G4337">
        <v>-36.716148683827498</v>
      </c>
      <c r="H4337">
        <v>-0.66833863771390001</v>
      </c>
      <c r="I4337">
        <v>1.8311214877175701</v>
      </c>
      <c r="J4337">
        <v>-2.3443504693318502</v>
      </c>
      <c r="K4337">
        <v>27.739539305123898</v>
      </c>
      <c r="L4337">
        <v>26.796556590121</v>
      </c>
      <c r="M4337">
        <v>44.768840487173399</v>
      </c>
      <c r="N4337">
        <v>0.40384615384615302</v>
      </c>
      <c r="O4337">
        <v>20.1413427561837</v>
      </c>
      <c r="P4337">
        <v>19.661733615221902</v>
      </c>
    </row>
    <row r="4338" spans="1:17" hidden="1" x14ac:dyDescent="0.3">
      <c r="A4338" t="s">
        <v>8834</v>
      </c>
      <c r="B4338" t="s">
        <v>8835</v>
      </c>
      <c r="C4338" t="str">
        <f>IFERROR(VLOOKUP(Table1[[#This Row],[Ticker]],[1]!Table1[[Symbol]:[Industry]],2,FALSE),"-")</f>
        <v>-</v>
      </c>
      <c r="D4338" t="s">
        <v>49</v>
      </c>
      <c r="E4338">
        <v>9.8230760000000004</v>
      </c>
      <c r="F4338">
        <v>32.299999999999997</v>
      </c>
      <c r="G4338">
        <v>75.317581474902596</v>
      </c>
      <c r="H4338">
        <v>-18.988573120114701</v>
      </c>
      <c r="I4338">
        <v>6.23225976238166</v>
      </c>
      <c r="J4338">
        <v>-6.8554836262983398</v>
      </c>
      <c r="K4338">
        <v>32.372822181182599</v>
      </c>
      <c r="L4338">
        <v>30.0686320829858</v>
      </c>
      <c r="M4338">
        <v>63.197713673459198</v>
      </c>
      <c r="N4338">
        <v>0.67229827309155199</v>
      </c>
      <c r="O4338">
        <v>31.578947368421002</v>
      </c>
      <c r="P4338">
        <v>136.28383321141101</v>
      </c>
      <c r="Q4338">
        <v>7.8235993828654996E-2</v>
      </c>
    </row>
    <row r="4339" spans="1:17" hidden="1" x14ac:dyDescent="0.3">
      <c r="A4339" t="s">
        <v>8836</v>
      </c>
      <c r="B4339" t="s">
        <v>8837</v>
      </c>
      <c r="C4339" t="str">
        <f>IFERROR(VLOOKUP(Table1[[#This Row],[Ticker]],[1]!Table1[[Symbol]:[Industry]],2,FALSE),"-")</f>
        <v>-</v>
      </c>
      <c r="E4339">
        <v>9.8100799999999992</v>
      </c>
      <c r="F4339">
        <v>23.05</v>
      </c>
      <c r="G4339">
        <v>-67.292037441534404</v>
      </c>
      <c r="H4339">
        <v>16.479249656035201</v>
      </c>
      <c r="I4339">
        <v>-38.797373475851899</v>
      </c>
      <c r="J4339">
        <v>7.3082068498921204</v>
      </c>
      <c r="K4339">
        <v>20.597798726964999</v>
      </c>
      <c r="L4339">
        <v>26.334108063113199</v>
      </c>
      <c r="M4339">
        <v>70.936611177131894</v>
      </c>
      <c r="N4339">
        <v>4.08738853503184</v>
      </c>
      <c r="O4339">
        <v>200.20142547257501</v>
      </c>
      <c r="P4339">
        <v>32.929642445213297</v>
      </c>
      <c r="Q4339">
        <v>6.2969335399677001E-2</v>
      </c>
    </row>
    <row r="4340" spans="1:17" hidden="1" x14ac:dyDescent="0.3">
      <c r="A4340" t="s">
        <v>8838</v>
      </c>
      <c r="B4340" t="s">
        <v>8839</v>
      </c>
      <c r="C4340" t="str">
        <f>IFERROR(VLOOKUP(Table1[[#This Row],[Ticker]],[1]!Table1[[Symbol]:[Industry]],2,FALSE),"-")</f>
        <v>-</v>
      </c>
      <c r="D4340" t="s">
        <v>391</v>
      </c>
      <c r="E4340">
        <v>9.7963249999999995</v>
      </c>
      <c r="F4340">
        <v>38.5</v>
      </c>
      <c r="G4340">
        <v>58.449789547944398</v>
      </c>
      <c r="H4340">
        <v>36.2679278338587</v>
      </c>
      <c r="I4340">
        <v>55.058912278819001</v>
      </c>
      <c r="J4340">
        <v>-18.684635291464801</v>
      </c>
      <c r="K4340">
        <v>31.308122278296601</v>
      </c>
      <c r="L4340">
        <v>26.089315912253401</v>
      </c>
      <c r="M4340">
        <v>59.631879343931999</v>
      </c>
      <c r="N4340">
        <v>1.51966092044532</v>
      </c>
      <c r="O4340">
        <v>15.4285714285714</v>
      </c>
      <c r="P4340">
        <v>102.631578947368</v>
      </c>
      <c r="Q4340">
        <v>0.130613511267167</v>
      </c>
    </row>
    <row r="4341" spans="1:17" hidden="1" x14ac:dyDescent="0.3">
      <c r="A4341" t="s">
        <v>8840</v>
      </c>
      <c r="B4341" t="s">
        <v>8841</v>
      </c>
      <c r="C4341" t="str">
        <f>IFERROR(VLOOKUP(Table1[[#This Row],[Ticker]],[1]!Table1[[Symbol]:[Industry]],2,FALSE),"-")</f>
        <v>-</v>
      </c>
      <c r="D4341" t="s">
        <v>535</v>
      </c>
      <c r="E4341">
        <v>9.7799999999999994</v>
      </c>
      <c r="F4341">
        <v>244.5</v>
      </c>
      <c r="G4341">
        <v>81.545398735946094</v>
      </c>
      <c r="H4341">
        <v>108.17919101271499</v>
      </c>
      <c r="I4341">
        <v>79.728603543615407</v>
      </c>
      <c r="J4341">
        <v>25.378566209408099</v>
      </c>
      <c r="K4341">
        <v>146.809206933919</v>
      </c>
      <c r="L4341">
        <v>121.287930346129</v>
      </c>
      <c r="M4341">
        <v>97.664905023256196</v>
      </c>
      <c r="N4341">
        <v>1.64268114096523</v>
      </c>
      <c r="O4341">
        <v>0</v>
      </c>
      <c r="P4341">
        <v>175.02812148481399</v>
      </c>
      <c r="Q4341">
        <v>8.2209431953315995E-2</v>
      </c>
    </row>
    <row r="4342" spans="1:17" hidden="1" x14ac:dyDescent="0.3">
      <c r="A4342" t="s">
        <v>8842</v>
      </c>
      <c r="B4342" t="s">
        <v>8843</v>
      </c>
      <c r="C4342" t="str">
        <f>IFERROR(VLOOKUP(Table1[[#This Row],[Ticker]],[1]!Table1[[Symbol]:[Industry]],2,FALSE),"-")</f>
        <v>-</v>
      </c>
      <c r="D4342" t="s">
        <v>21</v>
      </c>
      <c r="E4342">
        <v>9.7414500000000004</v>
      </c>
      <c r="F4342">
        <v>19.29</v>
      </c>
      <c r="G4342">
        <v>-4.0812280489069099</v>
      </c>
      <c r="H4342">
        <v>-1.8788559938276299</v>
      </c>
      <c r="I4342">
        <v>-25.975478307255301</v>
      </c>
      <c r="J4342">
        <v>3.58244765604783</v>
      </c>
      <c r="K4342">
        <v>16.7295213907395</v>
      </c>
      <c r="L4342">
        <v>15.100923384366601</v>
      </c>
      <c r="M4342">
        <v>70.836059572580794</v>
      </c>
      <c r="N4342">
        <v>2.62585405848592</v>
      </c>
      <c r="O4342">
        <v>30.793157076205201</v>
      </c>
      <c r="P4342">
        <v>175.57142857142799</v>
      </c>
    </row>
    <row r="4343" spans="1:17" hidden="1" x14ac:dyDescent="0.3">
      <c r="A4343" t="s">
        <v>8844</v>
      </c>
      <c r="B4343" t="s">
        <v>8845</v>
      </c>
      <c r="C4343" t="str">
        <f>IFERROR(VLOOKUP(Table1[[#This Row],[Ticker]],[1]!Table1[[Symbol]:[Industry]],2,FALSE),"-")</f>
        <v>-</v>
      </c>
      <c r="D4343" t="s">
        <v>21</v>
      </c>
      <c r="E4343">
        <v>9.7269818000000008</v>
      </c>
      <c r="F4343">
        <v>9.26</v>
      </c>
      <c r="G4343">
        <v>-56.246104933601501</v>
      </c>
      <c r="H4343">
        <v>34.788241614446399</v>
      </c>
      <c r="I4343">
        <v>5.5019135669254897</v>
      </c>
      <c r="J4343">
        <v>7.89262243430771</v>
      </c>
      <c r="K4343">
        <v>8.0563498604552901</v>
      </c>
      <c r="L4343">
        <v>8.5797027888852604</v>
      </c>
      <c r="M4343">
        <v>89.704624983965601</v>
      </c>
      <c r="N4343">
        <v>0.57694368309779398</v>
      </c>
      <c r="O4343">
        <v>43.088552915766698</v>
      </c>
      <c r="P4343">
        <v>86.317907444667995</v>
      </c>
    </row>
    <row r="4344" spans="1:17" hidden="1" x14ac:dyDescent="0.3">
      <c r="A4344" t="s">
        <v>8846</v>
      </c>
      <c r="B4344" t="s">
        <v>3321</v>
      </c>
      <c r="C4344" t="str">
        <f>IFERROR(VLOOKUP(Table1[[#This Row],[Ticker]],[1]!Table1[[Symbol]:[Industry]],2,FALSE),"-")</f>
        <v>-</v>
      </c>
      <c r="D4344" t="s">
        <v>119</v>
      </c>
      <c r="E4344">
        <v>9.7161000000000008</v>
      </c>
      <c r="F4344">
        <v>8.34</v>
      </c>
      <c r="G4344">
        <v>-9.0926297927030095</v>
      </c>
      <c r="H4344">
        <v>1.6642985333988101</v>
      </c>
      <c r="I4344">
        <v>-0.94271290751749404</v>
      </c>
      <c r="J4344">
        <v>3.69087123388808</v>
      </c>
      <c r="K4344">
        <v>7.3379823527232801</v>
      </c>
      <c r="L4344">
        <v>7.33889255870612</v>
      </c>
      <c r="M4344">
        <v>64.407347333748504</v>
      </c>
      <c r="N4344">
        <v>0.94184120355626599</v>
      </c>
      <c r="O4344">
        <v>11.151079136690599</v>
      </c>
      <c r="P4344">
        <v>40.878378378378301</v>
      </c>
      <c r="Q4344">
        <v>9.9006171100853996E-2</v>
      </c>
    </row>
    <row r="4345" spans="1:17" hidden="1" x14ac:dyDescent="0.3">
      <c r="A4345" t="s">
        <v>8847</v>
      </c>
      <c r="B4345" t="s">
        <v>8848</v>
      </c>
      <c r="C4345" t="str">
        <f>IFERROR(VLOOKUP(Table1[[#This Row],[Ticker]],[1]!Table1[[Symbol]:[Industry]],2,FALSE),"-")</f>
        <v>-</v>
      </c>
      <c r="D4345" t="s">
        <v>140</v>
      </c>
      <c r="E4345">
        <v>9.7025749999999995</v>
      </c>
      <c r="F4345">
        <v>81.5</v>
      </c>
      <c r="G4345">
        <v>45.6741960142094</v>
      </c>
      <c r="H4345">
        <v>-7.8224698896539699</v>
      </c>
      <c r="I4345">
        <v>15.1365289515408</v>
      </c>
      <c r="J4345">
        <v>-4.5631932071366599</v>
      </c>
      <c r="K4345">
        <v>76.535286499678307</v>
      </c>
      <c r="L4345">
        <v>63.777357185246103</v>
      </c>
      <c r="M4345">
        <v>50.787390684258</v>
      </c>
      <c r="N4345">
        <v>0.39048213703985202</v>
      </c>
      <c r="O4345">
        <v>15.3251533742331</v>
      </c>
      <c r="P4345">
        <v>150.76923076923001</v>
      </c>
      <c r="Q4345">
        <v>0.115137976199347</v>
      </c>
    </row>
    <row r="4346" spans="1:17" hidden="1" x14ac:dyDescent="0.3">
      <c r="A4346" t="s">
        <v>8849</v>
      </c>
      <c r="B4346" t="s">
        <v>8850</v>
      </c>
      <c r="C4346" t="str">
        <f>IFERROR(VLOOKUP(Table1[[#This Row],[Ticker]],[1]!Table1[[Symbol]:[Industry]],2,FALSE),"-")</f>
        <v>-</v>
      </c>
      <c r="D4346" t="s">
        <v>101</v>
      </c>
      <c r="E4346">
        <v>9.6595800000000001</v>
      </c>
      <c r="F4346">
        <v>29.54</v>
      </c>
      <c r="G4346">
        <v>-36.987982503265897</v>
      </c>
      <c r="H4346">
        <v>71.876304957446905</v>
      </c>
      <c r="I4346">
        <v>10.2741493890389</v>
      </c>
      <c r="J4346">
        <v>23.641215692270599</v>
      </c>
      <c r="K4346">
        <v>20.166378449355701</v>
      </c>
      <c r="L4346">
        <v>21.472539996930202</v>
      </c>
      <c r="M4346">
        <v>99.983389875234295</v>
      </c>
      <c r="N4346">
        <v>2.9390125847047401</v>
      </c>
      <c r="O4346">
        <v>11.6452268111035</v>
      </c>
      <c r="P4346">
        <v>94.342105263157805</v>
      </c>
    </row>
    <row r="4347" spans="1:17" hidden="1" x14ac:dyDescent="0.3">
      <c r="A4347" t="s">
        <v>8851</v>
      </c>
      <c r="B4347" t="s">
        <v>8852</v>
      </c>
      <c r="C4347" t="str">
        <f>IFERROR(VLOOKUP(Table1[[#This Row],[Ticker]],[1]!Table1[[Symbol]:[Industry]],2,FALSE),"-")</f>
        <v>-</v>
      </c>
      <c r="D4347" t="s">
        <v>613</v>
      </c>
      <c r="E4347">
        <v>9.6378380000000003</v>
      </c>
      <c r="F4347">
        <v>22.6</v>
      </c>
      <c r="G4347">
        <v>-23.596142898673602</v>
      </c>
      <c r="H4347">
        <v>-0.12891540563128401</v>
      </c>
      <c r="I4347">
        <v>24.115766123405798</v>
      </c>
      <c r="J4347">
        <v>-2.1679836262983398</v>
      </c>
      <c r="K4347">
        <v>21.461643230478199</v>
      </c>
      <c r="L4347">
        <v>19.2910404998206</v>
      </c>
      <c r="M4347">
        <v>99.9980964254393</v>
      </c>
      <c r="N4347">
        <v>0</v>
      </c>
      <c r="O4347">
        <v>0</v>
      </c>
      <c r="P4347">
        <v>40.372670807453403</v>
      </c>
    </row>
    <row r="4348" spans="1:17" hidden="1" x14ac:dyDescent="0.3">
      <c r="A4348" t="s">
        <v>8853</v>
      </c>
      <c r="B4348" t="s">
        <v>8854</v>
      </c>
      <c r="C4348" t="str">
        <f>IFERROR(VLOOKUP(Table1[[#This Row],[Ticker]],[1]!Table1[[Symbol]:[Industry]],2,FALSE),"-")</f>
        <v>-</v>
      </c>
      <c r="D4348" t="s">
        <v>535</v>
      </c>
      <c r="E4348">
        <v>9.6234018999999993</v>
      </c>
      <c r="F4348">
        <v>28.63</v>
      </c>
      <c r="G4348">
        <v>283.02770307719101</v>
      </c>
      <c r="H4348">
        <v>6.8582290041059801</v>
      </c>
      <c r="I4348">
        <v>66.917755151083895</v>
      </c>
      <c r="J4348">
        <v>6.9556658334855701</v>
      </c>
      <c r="K4348">
        <v>23.9051819901307</v>
      </c>
      <c r="L4348">
        <v>19.3810270777964</v>
      </c>
      <c r="M4348">
        <v>85.721993050136405</v>
      </c>
      <c r="N4348">
        <v>1.40253416078544</v>
      </c>
      <c r="O4348">
        <v>0</v>
      </c>
      <c r="P4348">
        <v>435.140186915887</v>
      </c>
      <c r="Q4348">
        <v>8.4633051644249002E-2</v>
      </c>
    </row>
    <row r="4349" spans="1:17" hidden="1" x14ac:dyDescent="0.3">
      <c r="A4349" t="s">
        <v>8855</v>
      </c>
      <c r="B4349" t="s">
        <v>8856</v>
      </c>
      <c r="C4349" t="str">
        <f>IFERROR(VLOOKUP(Table1[[#This Row],[Ticker]],[1]!Table1[[Symbol]:[Industry]],2,FALSE),"-")</f>
        <v>-</v>
      </c>
      <c r="E4349">
        <v>9.5605394520000004</v>
      </c>
      <c r="F4349">
        <v>6.42</v>
      </c>
      <c r="G4349">
        <v>-24.32811916204</v>
      </c>
      <c r="H4349">
        <v>-18.2643899645009</v>
      </c>
      <c r="I4349">
        <v>-49.105229290217302</v>
      </c>
      <c r="J4349">
        <v>-2.1679836262983398</v>
      </c>
      <c r="K4349">
        <v>7.3296102677383201</v>
      </c>
      <c r="L4349">
        <v>8.0127432352774495</v>
      </c>
      <c r="M4349">
        <v>1.3196024510999999E-5</v>
      </c>
      <c r="N4349">
        <v>5.7927272727272703</v>
      </c>
      <c r="O4349">
        <v>71.651090342679097</v>
      </c>
      <c r="P4349">
        <v>2.2292993630573101</v>
      </c>
    </row>
    <row r="4350" spans="1:17" hidden="1" x14ac:dyDescent="0.3">
      <c r="A4350" t="s">
        <v>8857</v>
      </c>
      <c r="B4350" t="s">
        <v>8858</v>
      </c>
      <c r="C4350" t="str">
        <f>IFERROR(VLOOKUP(Table1[[#This Row],[Ticker]],[1]!Table1[[Symbol]:[Industry]],2,FALSE),"-")</f>
        <v>-</v>
      </c>
      <c r="D4350" t="s">
        <v>542</v>
      </c>
      <c r="E4350">
        <v>9.5108599999999992</v>
      </c>
      <c r="F4350">
        <v>34.14</v>
      </c>
      <c r="G4350">
        <v>44.142581474902599</v>
      </c>
      <c r="H4350">
        <v>-4.9040660778612297</v>
      </c>
      <c r="I4350">
        <v>52.323342138354</v>
      </c>
      <c r="J4350">
        <v>-2.1679836262983398</v>
      </c>
      <c r="K4350">
        <v>27.7673265028013</v>
      </c>
      <c r="L4350">
        <v>22.929256615382201</v>
      </c>
      <c r="M4350">
        <v>100</v>
      </c>
      <c r="N4350">
        <v>0</v>
      </c>
      <c r="O4350">
        <v>0</v>
      </c>
      <c r="P4350">
        <v>70.7</v>
      </c>
    </row>
    <row r="4351" spans="1:17" hidden="1" x14ac:dyDescent="0.3">
      <c r="A4351" t="s">
        <v>8859</v>
      </c>
      <c r="B4351" t="s">
        <v>8860</v>
      </c>
      <c r="C4351" t="str">
        <f>IFERROR(VLOOKUP(Table1[[#This Row],[Ticker]],[1]!Table1[[Symbol]:[Industry]],2,FALSE),"-")</f>
        <v>-</v>
      </c>
      <c r="D4351" t="s">
        <v>705</v>
      </c>
      <c r="E4351">
        <v>9.5089231049999992</v>
      </c>
      <c r="F4351">
        <v>113.52</v>
      </c>
      <c r="G4351">
        <v>-7.5137943640235596</v>
      </c>
      <c r="H4351">
        <v>-2.11771646813171</v>
      </c>
      <c r="I4351">
        <v>-6.4536272577979297</v>
      </c>
      <c r="J4351">
        <v>-1.9467446882452399</v>
      </c>
      <c r="K4351">
        <v>111.27171190141399</v>
      </c>
      <c r="L4351">
        <v>107.08251332179501</v>
      </c>
      <c r="M4351">
        <v>45.884931757483201</v>
      </c>
      <c r="N4351">
        <v>0.81742102378861803</v>
      </c>
      <c r="O4351">
        <v>6.1046511627906996</v>
      </c>
      <c r="P4351">
        <v>21.8025751072961</v>
      </c>
    </row>
    <row r="4352" spans="1:17" hidden="1" x14ac:dyDescent="0.3">
      <c r="A4352" t="s">
        <v>8861</v>
      </c>
      <c r="B4352" t="s">
        <v>8862</v>
      </c>
      <c r="C4352" t="str">
        <f>IFERROR(VLOOKUP(Table1[[#This Row],[Ticker]],[1]!Table1[[Symbol]:[Industry]],2,FALSE),"-")</f>
        <v>-</v>
      </c>
      <c r="E4352">
        <v>9.5019264000000003</v>
      </c>
      <c r="F4352">
        <v>21.24</v>
      </c>
      <c r="G4352">
        <v>-31.481321837541401</v>
      </c>
      <c r="H4352">
        <v>-18.904066077861199</v>
      </c>
      <c r="I4352">
        <v>-4.7863188064608098</v>
      </c>
      <c r="J4352">
        <v>-6.6124280707427801</v>
      </c>
      <c r="K4352">
        <v>22.2085107994155</v>
      </c>
      <c r="L4352">
        <v>21.619274919047601</v>
      </c>
      <c r="M4352">
        <v>41.550929869720797</v>
      </c>
      <c r="N4352">
        <v>2.0147074139165499</v>
      </c>
      <c r="O4352">
        <v>33.6158192090395</v>
      </c>
      <c r="P4352">
        <v>33.668974197608499</v>
      </c>
      <c r="Q4352">
        <v>3.2959984102569999E-2</v>
      </c>
    </row>
    <row r="4353" spans="1:17" hidden="1" x14ac:dyDescent="0.3">
      <c r="A4353" t="s">
        <v>8863</v>
      </c>
      <c r="B4353" t="s">
        <v>8864</v>
      </c>
      <c r="C4353" t="str">
        <f>IFERROR(VLOOKUP(Table1[[#This Row],[Ticker]],[1]!Table1[[Symbol]:[Industry]],2,FALSE),"-")</f>
        <v>-</v>
      </c>
      <c r="E4353">
        <v>9.4904434700000007</v>
      </c>
      <c r="F4353">
        <v>1.34</v>
      </c>
      <c r="G4353">
        <v>36.857215621244102</v>
      </c>
      <c r="H4353">
        <v>-13.237399411194501</v>
      </c>
      <c r="I4353">
        <v>-3.0480864330744999</v>
      </c>
      <c r="J4353">
        <v>6.0287376851770702</v>
      </c>
      <c r="K4353">
        <v>1.3778380874717899</v>
      </c>
      <c r="L4353">
        <v>1.35921472777577</v>
      </c>
      <c r="M4353">
        <v>58.809873585760798</v>
      </c>
      <c r="N4353">
        <v>1.44818244650071</v>
      </c>
      <c r="O4353">
        <v>90.298507462686501</v>
      </c>
      <c r="P4353">
        <v>69.6202531645569</v>
      </c>
      <c r="Q4353">
        <v>3.1508708479030999E-2</v>
      </c>
    </row>
    <row r="4354" spans="1:17" hidden="1" x14ac:dyDescent="0.3">
      <c r="A4354" t="s">
        <v>8865</v>
      </c>
      <c r="B4354" t="s">
        <v>8866</v>
      </c>
      <c r="C4354" t="str">
        <f>IFERROR(VLOOKUP(Table1[[#This Row],[Ticker]],[1]!Table1[[Symbol]:[Industry]],2,FALSE),"-")</f>
        <v>-</v>
      </c>
      <c r="D4354" t="s">
        <v>535</v>
      </c>
      <c r="E4354">
        <v>9.4667999999999992</v>
      </c>
      <c r="F4354">
        <v>20.58</v>
      </c>
      <c r="G4354">
        <v>276.97199323960803</v>
      </c>
      <c r="H4354">
        <v>70.880687285367401</v>
      </c>
      <c r="I4354">
        <v>83.537224301388704</v>
      </c>
      <c r="J4354">
        <v>25.187441974741201</v>
      </c>
      <c r="K4354">
        <v>12.783747441563699</v>
      </c>
      <c r="L4354">
        <v>10.927332070927299</v>
      </c>
      <c r="M4354">
        <v>94.644749059365395</v>
      </c>
      <c r="N4354">
        <v>3.1499220779220698</v>
      </c>
      <c r="O4354">
        <v>0</v>
      </c>
      <c r="P4354">
        <v>376.388888888888</v>
      </c>
      <c r="Q4354">
        <v>6.1965199690382E-2</v>
      </c>
    </row>
    <row r="4355" spans="1:17" hidden="1" x14ac:dyDescent="0.3">
      <c r="A4355" t="s">
        <v>8867</v>
      </c>
      <c r="B4355" t="s">
        <v>8868</v>
      </c>
      <c r="C4355" t="str">
        <f>IFERROR(VLOOKUP(Table1[[#This Row],[Ticker]],[1]!Table1[[Symbol]:[Industry]],2,FALSE),"-")</f>
        <v>-</v>
      </c>
      <c r="D4355" t="s">
        <v>613</v>
      </c>
      <c r="E4355">
        <v>9.4478340000000003</v>
      </c>
      <c r="F4355">
        <v>22.28</v>
      </c>
      <c r="G4355">
        <v>32.585438617759699</v>
      </c>
      <c r="H4355">
        <v>-10.296847394209401</v>
      </c>
      <c r="I4355">
        <v>-30.6766578616459</v>
      </c>
      <c r="J4355">
        <v>-2.3918976433157901</v>
      </c>
      <c r="K4355">
        <v>23.4628974881972</v>
      </c>
      <c r="L4355">
        <v>23.7326915480464</v>
      </c>
      <c r="M4355">
        <v>44.145046675608199</v>
      </c>
      <c r="N4355">
        <v>4.4013698630136897</v>
      </c>
      <c r="O4355">
        <v>49.416517055655198</v>
      </c>
      <c r="P4355">
        <v>76.825396825396794</v>
      </c>
      <c r="Q4355">
        <v>6.1928111549500002E-2</v>
      </c>
    </row>
    <row r="4356" spans="1:17" hidden="1" x14ac:dyDescent="0.3">
      <c r="A4356" t="s">
        <v>8869</v>
      </c>
      <c r="B4356" t="s">
        <v>8870</v>
      </c>
      <c r="C4356" t="str">
        <f>IFERROR(VLOOKUP(Table1[[#This Row],[Ticker]],[1]!Table1[[Symbol]:[Industry]],2,FALSE),"-")</f>
        <v>-</v>
      </c>
      <c r="D4356" t="s">
        <v>480</v>
      </c>
      <c r="E4356">
        <v>9.4365000000000006</v>
      </c>
      <c r="F4356">
        <v>6.99</v>
      </c>
      <c r="G4356">
        <v>38.301072040940298</v>
      </c>
      <c r="H4356">
        <v>3.9848228110276498</v>
      </c>
      <c r="I4356">
        <v>-3.5305291811660999</v>
      </c>
      <c r="J4356">
        <v>-7.6776254995765703</v>
      </c>
      <c r="K4356">
        <v>7.8344940721193401</v>
      </c>
      <c r="L4356">
        <v>8.0692215215100092</v>
      </c>
      <c r="M4356">
        <v>48.103007675881102</v>
      </c>
      <c r="N4356">
        <v>0.38450056344793099</v>
      </c>
      <c r="O4356">
        <v>161.087267525035</v>
      </c>
      <c r="P4356">
        <v>174.117647058823</v>
      </c>
      <c r="Q4356">
        <v>0.104017778848753</v>
      </c>
    </row>
    <row r="4357" spans="1:17" hidden="1" x14ac:dyDescent="0.3">
      <c r="A4357" t="s">
        <v>8871</v>
      </c>
      <c r="B4357" t="s">
        <v>8872</v>
      </c>
      <c r="C4357" t="str">
        <f>IFERROR(VLOOKUP(Table1[[#This Row],[Ticker]],[1]!Table1[[Symbol]:[Industry]],2,FALSE),"-")</f>
        <v>-</v>
      </c>
      <c r="E4357">
        <v>9.3872181000000001</v>
      </c>
      <c r="F4357">
        <v>24.92</v>
      </c>
      <c r="G4357">
        <v>-23.794531927159198</v>
      </c>
      <c r="H4357">
        <v>-2.0563566267675402</v>
      </c>
      <c r="I4357">
        <v>5.8749331382209302</v>
      </c>
      <c r="J4357">
        <v>-2.1679836262983398</v>
      </c>
      <c r="K4357">
        <v>24.612669664915199</v>
      </c>
      <c r="L4357">
        <v>21.2744433985598</v>
      </c>
      <c r="M4357">
        <v>43.051472064460697</v>
      </c>
      <c r="N4357">
        <v>0.156474820143884</v>
      </c>
      <c r="O4357">
        <v>9.5505617977527901</v>
      </c>
      <c r="P4357">
        <v>71.271477663230201</v>
      </c>
    </row>
    <row r="4358" spans="1:17" hidden="1" x14ac:dyDescent="0.3">
      <c r="A4358" t="s">
        <v>8873</v>
      </c>
      <c r="B4358" t="s">
        <v>8874</v>
      </c>
      <c r="C4358" t="str">
        <f>IFERROR(VLOOKUP(Table1[[#This Row],[Ticker]],[1]!Table1[[Symbol]:[Industry]],2,FALSE),"-")</f>
        <v>-</v>
      </c>
      <c r="D4358" t="s">
        <v>140</v>
      </c>
      <c r="E4358">
        <v>9.3187408000000005</v>
      </c>
      <c r="F4358">
        <v>17.559999999999999</v>
      </c>
      <c r="G4358">
        <v>44.759654645634299</v>
      </c>
      <c r="H4358">
        <v>6.8491806753855098</v>
      </c>
      <c r="I4358">
        <v>1.1025793881049399</v>
      </c>
      <c r="J4358">
        <v>-3.9373900189923998</v>
      </c>
      <c r="K4358">
        <v>16.305133391529399</v>
      </c>
      <c r="L4358">
        <v>15.0728132128949</v>
      </c>
      <c r="M4358">
        <v>57.3961233177316</v>
      </c>
      <c r="N4358">
        <v>4.4136239350439297</v>
      </c>
      <c r="O4358">
        <v>7.0615034168564899</v>
      </c>
      <c r="P4358">
        <v>114.932680538555</v>
      </c>
      <c r="Q4358">
        <v>1.7032350035772002E-2</v>
      </c>
    </row>
    <row r="4359" spans="1:17" hidden="1" x14ac:dyDescent="0.3">
      <c r="A4359" t="s">
        <v>8875</v>
      </c>
      <c r="B4359" t="s">
        <v>8876</v>
      </c>
      <c r="C4359" t="str">
        <f>IFERROR(VLOOKUP(Table1[[#This Row],[Ticker]],[1]!Table1[[Symbol]:[Industry]],2,FALSE),"-")</f>
        <v>-</v>
      </c>
      <c r="D4359" t="s">
        <v>498</v>
      </c>
      <c r="E4359">
        <v>9.2553649999999994</v>
      </c>
      <c r="F4359">
        <v>18.5</v>
      </c>
      <c r="G4359">
        <v>59.185553362452801</v>
      </c>
      <c r="H4359">
        <v>54.265484095149098</v>
      </c>
      <c r="I4359">
        <v>59.632537993004398</v>
      </c>
      <c r="J4359">
        <v>2.1995716771616598</v>
      </c>
      <c r="K4359">
        <v>13.3660754772377</v>
      </c>
      <c r="L4359">
        <v>11.1854980051327</v>
      </c>
      <c r="M4359">
        <v>86.898561031121304</v>
      </c>
      <c r="N4359">
        <v>3.1737064085332301</v>
      </c>
      <c r="O4359">
        <v>4.8648648648648596</v>
      </c>
      <c r="P4359">
        <v>152.38744884038101</v>
      </c>
      <c r="Q4359">
        <v>0.15599336412561399</v>
      </c>
    </row>
    <row r="4360" spans="1:17" hidden="1" x14ac:dyDescent="0.3">
      <c r="A4360" t="s">
        <v>8877</v>
      </c>
      <c r="B4360" t="s">
        <v>8878</v>
      </c>
      <c r="C4360" t="str">
        <f>IFERROR(VLOOKUP(Table1[[#This Row],[Ticker]],[1]!Table1[[Symbol]:[Industry]],2,FALSE),"-")</f>
        <v>-</v>
      </c>
      <c r="E4360">
        <v>9.2540250000000004</v>
      </c>
      <c r="F4360">
        <v>24.75</v>
      </c>
      <c r="G4360">
        <v>37.1330576653788</v>
      </c>
      <c r="H4360">
        <v>18.2915536334379</v>
      </c>
      <c r="I4360">
        <v>45.608336740729001</v>
      </c>
      <c r="J4360">
        <v>4.6973013477949204</v>
      </c>
      <c r="K4360">
        <v>21.339623776576602</v>
      </c>
      <c r="L4360">
        <v>18.0493268411835</v>
      </c>
      <c r="M4360">
        <v>71.756363177133196</v>
      </c>
      <c r="N4360">
        <v>1.4471698113207501</v>
      </c>
      <c r="O4360">
        <v>14.6666666666666</v>
      </c>
      <c r="P4360">
        <v>120</v>
      </c>
    </row>
    <row r="4361" spans="1:17" hidden="1" x14ac:dyDescent="0.3">
      <c r="A4361" t="s">
        <v>8879</v>
      </c>
      <c r="B4361" t="s">
        <v>8880</v>
      </c>
      <c r="C4361" t="str">
        <f>IFERROR(VLOOKUP(Table1[[#This Row],[Ticker]],[1]!Table1[[Symbol]:[Industry]],2,FALSE),"-")</f>
        <v>-</v>
      </c>
      <c r="D4361" t="s">
        <v>275</v>
      </c>
      <c r="E4361">
        <v>9.2132032000000006</v>
      </c>
      <c r="F4361">
        <v>22.48</v>
      </c>
      <c r="G4361">
        <v>44.133545787734803</v>
      </c>
      <c r="H4361">
        <v>3.0959339221387601</v>
      </c>
      <c r="I4361">
        <v>49.184537680400602</v>
      </c>
      <c r="J4361">
        <v>19.806361047432802</v>
      </c>
      <c r="K4361">
        <v>19.941076387368099</v>
      </c>
      <c r="L4361">
        <v>18.566021324869102</v>
      </c>
      <c r="M4361">
        <v>82.061697521403303</v>
      </c>
      <c r="N4361">
        <v>1.95388740862198</v>
      </c>
      <c r="O4361">
        <v>23.354092526690302</v>
      </c>
      <c r="P4361">
        <v>118.040737148399</v>
      </c>
      <c r="Q4361">
        <v>0.114853596441629</v>
      </c>
    </row>
    <row r="4362" spans="1:17" hidden="1" x14ac:dyDescent="0.3">
      <c r="A4362" t="s">
        <v>8881</v>
      </c>
      <c r="B4362" t="s">
        <v>8882</v>
      </c>
      <c r="C4362" t="str">
        <f>IFERROR(VLOOKUP(Table1[[#This Row],[Ticker]],[1]!Table1[[Symbol]:[Industry]],2,FALSE),"-")</f>
        <v>-</v>
      </c>
      <c r="D4362" t="s">
        <v>140</v>
      </c>
      <c r="E4362">
        <v>9.1852280000000004</v>
      </c>
      <c r="F4362">
        <v>7.54</v>
      </c>
      <c r="G4362">
        <v>53.825356594519803</v>
      </c>
      <c r="H4362">
        <v>-20.6582560219953</v>
      </c>
      <c r="I4362">
        <v>49.159947393563897</v>
      </c>
      <c r="J4362">
        <v>1.1196876065783701</v>
      </c>
      <c r="K4362">
        <v>7.8577818425933899</v>
      </c>
      <c r="L4362">
        <v>6.8991248656793402</v>
      </c>
      <c r="M4362">
        <v>48.345841429161801</v>
      </c>
      <c r="N4362">
        <v>0.96121648417966998</v>
      </c>
      <c r="O4362">
        <v>25.9946949602122</v>
      </c>
      <c r="P4362">
        <v>101.06666666666599</v>
      </c>
      <c r="Q4362">
        <v>6.5302156402715E-2</v>
      </c>
    </row>
    <row r="4363" spans="1:17" hidden="1" x14ac:dyDescent="0.3">
      <c r="A4363" t="s">
        <v>8883</v>
      </c>
      <c r="B4363" t="s">
        <v>8884</v>
      </c>
      <c r="C4363" t="str">
        <f>IFERROR(VLOOKUP(Table1[[#This Row],[Ticker]],[1]!Table1[[Symbol]:[Industry]],2,FALSE),"-")</f>
        <v>-</v>
      </c>
      <c r="E4363">
        <v>9.1278900000000007</v>
      </c>
      <c r="F4363">
        <v>19.100000000000001</v>
      </c>
      <c r="G4363">
        <v>97.3581735030386</v>
      </c>
      <c r="H4363">
        <v>-17.906323414204302</v>
      </c>
      <c r="I4363">
        <v>-21.6581049859501</v>
      </c>
      <c r="J4363">
        <v>-12.3311537894685</v>
      </c>
      <c r="K4363">
        <v>21.5048436602486</v>
      </c>
      <c r="L4363">
        <v>19.927173526917201</v>
      </c>
      <c r="M4363">
        <v>36.048928064963697</v>
      </c>
      <c r="N4363">
        <v>2.18694354366087</v>
      </c>
      <c r="O4363">
        <v>52.5130890052355</v>
      </c>
      <c r="P4363">
        <v>134.64373464373401</v>
      </c>
      <c r="Q4363">
        <v>0.102555837038265</v>
      </c>
    </row>
    <row r="4364" spans="1:17" hidden="1" x14ac:dyDescent="0.3">
      <c r="A4364" t="s">
        <v>8885</v>
      </c>
      <c r="B4364" t="s">
        <v>8886</v>
      </c>
      <c r="C4364" t="str">
        <f>IFERROR(VLOOKUP(Table1[[#This Row],[Ticker]],[1]!Table1[[Symbol]:[Industry]],2,FALSE),"-")</f>
        <v>-</v>
      </c>
      <c r="D4364" t="s">
        <v>662</v>
      </c>
      <c r="E4364">
        <v>9.1203570000000003</v>
      </c>
      <c r="F4364">
        <v>9.81</v>
      </c>
      <c r="G4364">
        <v>37.215536399777399</v>
      </c>
      <c r="H4364">
        <v>33.614452440657203</v>
      </c>
      <c r="I4364">
        <v>86.345099939670902</v>
      </c>
      <c r="J4364">
        <v>19.103092897696399</v>
      </c>
      <c r="K4364">
        <v>6.5635213238177403</v>
      </c>
      <c r="L4364">
        <v>5.7558672600541296</v>
      </c>
      <c r="M4364">
        <v>93.285384927571698</v>
      </c>
      <c r="N4364">
        <v>3.7573949579831898</v>
      </c>
      <c r="O4364">
        <v>0</v>
      </c>
      <c r="P4364">
        <v>179.48717948717899</v>
      </c>
      <c r="Q4364">
        <v>1.9871436053902E-2</v>
      </c>
    </row>
    <row r="4365" spans="1:17" hidden="1" x14ac:dyDescent="0.3">
      <c r="A4365" t="s">
        <v>8887</v>
      </c>
      <c r="B4365" t="s">
        <v>8888</v>
      </c>
      <c r="C4365" t="str">
        <f>IFERROR(VLOOKUP(Table1[[#This Row],[Ticker]],[1]!Table1[[Symbol]:[Industry]],2,FALSE),"-")</f>
        <v>-</v>
      </c>
      <c r="D4365" t="s">
        <v>806</v>
      </c>
      <c r="E4365">
        <v>9.1106873099999994</v>
      </c>
      <c r="F4365">
        <v>11.67</v>
      </c>
      <c r="G4365">
        <v>148.678430531506</v>
      </c>
      <c r="H4365">
        <v>6.9123401721387498</v>
      </c>
      <c r="I4365">
        <v>203.46159098627999</v>
      </c>
      <c r="J4365">
        <v>3.7524604070041399</v>
      </c>
      <c r="K4365">
        <v>9.8869709859457497</v>
      </c>
      <c r="L4365">
        <v>6.902626083006</v>
      </c>
      <c r="M4365">
        <v>64.073330576861807</v>
      </c>
      <c r="N4365">
        <v>2.1320403811844502</v>
      </c>
      <c r="O4365">
        <v>6.3410454155955396</v>
      </c>
      <c r="P4365">
        <v>313.82978723404199</v>
      </c>
      <c r="Q4365">
        <v>8.3187402446182002E-2</v>
      </c>
    </row>
    <row r="4366" spans="1:17" hidden="1" x14ac:dyDescent="0.3">
      <c r="A4366" t="s">
        <v>8889</v>
      </c>
      <c r="B4366" t="s">
        <v>8890</v>
      </c>
      <c r="C4366" t="str">
        <f>IFERROR(VLOOKUP(Table1[[#This Row],[Ticker]],[1]!Table1[[Symbol]:[Industry]],2,FALSE),"-")</f>
        <v>-</v>
      </c>
      <c r="D4366" t="s">
        <v>109</v>
      </c>
      <c r="E4366">
        <v>9.0909700000000004</v>
      </c>
      <c r="F4366">
        <v>0.49</v>
      </c>
      <c r="G4366">
        <v>-26.557418525097301</v>
      </c>
      <c r="H4366">
        <v>-4.9040660778612297</v>
      </c>
      <c r="I4366">
        <v>-24.283174152372698</v>
      </c>
      <c r="J4366">
        <v>-2.1679836262983398</v>
      </c>
      <c r="K4366">
        <v>0.49154996238989201</v>
      </c>
      <c r="L4366">
        <v>0.52442263360270702</v>
      </c>
      <c r="M4366">
        <v>42.892589935559599</v>
      </c>
      <c r="N4366">
        <v>0.43582600732600701</v>
      </c>
      <c r="O4366">
        <v>24.4897959183673</v>
      </c>
      <c r="P4366">
        <v>0</v>
      </c>
      <c r="Q4366">
        <v>-0.18078907483097101</v>
      </c>
    </row>
    <row r="4367" spans="1:17" hidden="1" x14ac:dyDescent="0.3">
      <c r="A4367" t="s">
        <v>8891</v>
      </c>
      <c r="B4367" t="s">
        <v>8892</v>
      </c>
      <c r="C4367" t="str">
        <f>IFERROR(VLOOKUP(Table1[[#This Row],[Ticker]],[1]!Table1[[Symbol]:[Industry]],2,FALSE),"-")</f>
        <v>-</v>
      </c>
      <c r="E4367">
        <v>9.0800426000000005</v>
      </c>
      <c r="F4367">
        <v>29.98</v>
      </c>
      <c r="G4367">
        <v>-26.8235529229683</v>
      </c>
      <c r="H4367">
        <v>-4.9040660778612297</v>
      </c>
      <c r="I4367">
        <v>-5.2760976375562896</v>
      </c>
      <c r="J4367">
        <v>-2.1679836262983398</v>
      </c>
      <c r="K4367">
        <v>29.601444247484402</v>
      </c>
      <c r="L4367">
        <v>29.5641908933023</v>
      </c>
      <c r="M4367">
        <v>99.999999998127706</v>
      </c>
      <c r="N4367">
        <v>0</v>
      </c>
      <c r="O4367">
        <v>0.26684456304202298</v>
      </c>
      <c r="P4367">
        <v>4.97198879551821</v>
      </c>
    </row>
    <row r="4368" spans="1:17" hidden="1" x14ac:dyDescent="0.3">
      <c r="A4368" t="s">
        <v>8893</v>
      </c>
      <c r="B4368" t="s">
        <v>8894</v>
      </c>
      <c r="C4368" t="str">
        <f>IFERROR(VLOOKUP(Table1[[#This Row],[Ticker]],[1]!Table1[[Symbol]:[Industry]],2,FALSE),"-")</f>
        <v>-</v>
      </c>
      <c r="E4368">
        <v>9.0632374999999996</v>
      </c>
      <c r="F4368">
        <v>29.45</v>
      </c>
      <c r="G4368">
        <v>88.720359252680396</v>
      </c>
      <c r="H4368">
        <v>-33.988734270080897</v>
      </c>
      <c r="I4368">
        <v>-33.833971228092601</v>
      </c>
      <c r="J4368">
        <v>-7.0774650623216697</v>
      </c>
      <c r="K4368">
        <v>39.096885714800102</v>
      </c>
      <c r="L4368">
        <v>35.790035888125701</v>
      </c>
      <c r="M4368">
        <v>0.29277313625387102</v>
      </c>
      <c r="N4368">
        <v>0.24580632997902499</v>
      </c>
      <c r="O4368">
        <v>73.480475382003405</v>
      </c>
      <c r="P4368">
        <v>130.980392156862</v>
      </c>
      <c r="Q4368">
        <v>3.9921429649279999E-2</v>
      </c>
    </row>
    <row r="4369" spans="1:17" hidden="1" x14ac:dyDescent="0.3">
      <c r="A4369" t="s">
        <v>8895</v>
      </c>
      <c r="B4369" t="s">
        <v>8896</v>
      </c>
      <c r="C4369" t="str">
        <f>IFERROR(VLOOKUP(Table1[[#This Row],[Ticker]],[1]!Table1[[Symbol]:[Industry]],2,FALSE),"-")</f>
        <v>-</v>
      </c>
      <c r="D4369" t="s">
        <v>67</v>
      </c>
      <c r="E4369">
        <v>9.0629802779999995</v>
      </c>
      <c r="F4369">
        <v>4.18</v>
      </c>
      <c r="G4369">
        <v>20.1092481415692</v>
      </c>
      <c r="H4369">
        <v>-16.061960814703301</v>
      </c>
      <c r="I4369">
        <v>13.420552620179899</v>
      </c>
      <c r="J4369">
        <v>-1.69179315010787</v>
      </c>
      <c r="K4369">
        <v>4.18604497402091</v>
      </c>
      <c r="L4369">
        <v>3.9149734115718</v>
      </c>
      <c r="M4369">
        <v>40.319157590363403</v>
      </c>
      <c r="N4369">
        <v>0.97354532608182598</v>
      </c>
      <c r="O4369">
        <v>20.813397129186601</v>
      </c>
      <c r="P4369">
        <v>63.281249999999901</v>
      </c>
      <c r="Q4369">
        <v>5.1371111895080999E-2</v>
      </c>
    </row>
    <row r="4370" spans="1:17" hidden="1" x14ac:dyDescent="0.3">
      <c r="A4370" t="s">
        <v>8897</v>
      </c>
      <c r="B4370" t="s">
        <v>8898</v>
      </c>
      <c r="C4370" t="str">
        <f>IFERROR(VLOOKUP(Table1[[#This Row],[Ticker]],[1]!Table1[[Symbol]:[Industry]],2,FALSE),"-")</f>
        <v>-</v>
      </c>
      <c r="E4370">
        <v>9.0534999999999997</v>
      </c>
      <c r="F4370">
        <v>3.8</v>
      </c>
      <c r="G4370">
        <v>29.8211822979478</v>
      </c>
      <c r="H4370">
        <v>-20.2232150140314</v>
      </c>
      <c r="I4370">
        <v>12.332558728215799</v>
      </c>
      <c r="J4370">
        <v>-7.8551874177675298</v>
      </c>
      <c r="K4370">
        <v>4.3442806381583301</v>
      </c>
      <c r="L4370">
        <v>3.97578959193019</v>
      </c>
      <c r="M4370">
        <v>24.338147278438299</v>
      </c>
      <c r="N4370">
        <v>1.67333375366374</v>
      </c>
      <c r="O4370">
        <v>58.157894736842003</v>
      </c>
      <c r="P4370">
        <v>86.274509803921504</v>
      </c>
      <c r="Q4370">
        <v>-7.8692524540120001E-3</v>
      </c>
    </row>
    <row r="4371" spans="1:17" hidden="1" x14ac:dyDescent="0.3">
      <c r="A4371" t="s">
        <v>8899</v>
      </c>
      <c r="B4371" t="s">
        <v>8900</v>
      </c>
      <c r="C4371" t="str">
        <f>IFERROR(VLOOKUP(Table1[[#This Row],[Ticker]],[1]!Table1[[Symbol]:[Industry]],2,FALSE),"-")</f>
        <v>-</v>
      </c>
      <c r="D4371" t="s">
        <v>126</v>
      </c>
      <c r="E4371">
        <v>9.0008750000000006</v>
      </c>
      <c r="F4371">
        <v>1.91</v>
      </c>
      <c r="G4371">
        <v>142.45666598194401</v>
      </c>
      <c r="H4371">
        <v>-3.3333854495889801</v>
      </c>
      <c r="I4371">
        <v>88.710246900258795</v>
      </c>
      <c r="J4371">
        <v>-11.0881714197255</v>
      </c>
      <c r="K4371">
        <v>1.79793258643502</v>
      </c>
      <c r="L4371">
        <v>1.2390854771636299</v>
      </c>
      <c r="M4371">
        <v>20.9087426185969</v>
      </c>
      <c r="N4371">
        <v>0.147797582501974</v>
      </c>
      <c r="O4371">
        <v>32.9842931937172</v>
      </c>
      <c r="P4371">
        <v>203.17460317460299</v>
      </c>
      <c r="Q4371">
        <v>3.1405180103107999E-2</v>
      </c>
    </row>
    <row r="4372" spans="1:17" hidden="1" x14ac:dyDescent="0.3">
      <c r="A4372" t="s">
        <v>8901</v>
      </c>
      <c r="B4372" t="s">
        <v>8902</v>
      </c>
      <c r="C4372" t="str">
        <f>IFERROR(VLOOKUP(Table1[[#This Row],[Ticker]],[1]!Table1[[Symbol]:[Industry]],2,FALSE),"-")</f>
        <v>-</v>
      </c>
      <c r="E4372">
        <v>8.98613617</v>
      </c>
      <c r="F4372">
        <v>8.2899999999999991</v>
      </c>
      <c r="G4372">
        <v>32.559664008491801</v>
      </c>
      <c r="H4372">
        <v>-19.3846536959094</v>
      </c>
      <c r="I4372">
        <v>-10.966649307326</v>
      </c>
      <c r="J4372">
        <v>-6.0594930602605999</v>
      </c>
      <c r="K4372">
        <v>9.2095429497790704</v>
      </c>
      <c r="L4372">
        <v>8.5084628861162397</v>
      </c>
      <c r="M4372">
        <v>24.314387890475</v>
      </c>
      <c r="N4372">
        <v>1.0339684842091299</v>
      </c>
      <c r="O4372">
        <v>27.261761158021699</v>
      </c>
      <c r="P4372">
        <v>88.409090909090807</v>
      </c>
      <c r="Q4372">
        <v>5.3162217356773997E-2</v>
      </c>
    </row>
    <row r="4373" spans="1:17" hidden="1" x14ac:dyDescent="0.3">
      <c r="A4373" t="s">
        <v>8903</v>
      </c>
      <c r="B4373" t="s">
        <v>8904</v>
      </c>
      <c r="C4373" t="str">
        <f>IFERROR(VLOOKUP(Table1[[#This Row],[Ticker]],[1]!Table1[[Symbol]:[Industry]],2,FALSE),"-")</f>
        <v>-</v>
      </c>
      <c r="D4373" t="s">
        <v>659</v>
      </c>
      <c r="E4373">
        <v>8.9285349999999397</v>
      </c>
      <c r="F4373">
        <v>8.75</v>
      </c>
      <c r="G4373">
        <v>-26.557418525097301</v>
      </c>
      <c r="H4373">
        <v>-4.9040660778612297</v>
      </c>
      <c r="I4373">
        <v>-10.2480864330745</v>
      </c>
      <c r="J4373">
        <v>-2.1679836262983398</v>
      </c>
      <c r="K4373">
        <v>8.75</v>
      </c>
      <c r="L4373">
        <v>8.75</v>
      </c>
      <c r="M4373">
        <v>50</v>
      </c>
      <c r="O4373">
        <v>0</v>
      </c>
      <c r="P4373">
        <v>0</v>
      </c>
    </row>
    <row r="4374" spans="1:17" hidden="1" x14ac:dyDescent="0.3">
      <c r="A4374" t="s">
        <v>8905</v>
      </c>
      <c r="B4374" t="s">
        <v>8906</v>
      </c>
      <c r="C4374" t="str">
        <f>IFERROR(VLOOKUP(Table1[[#This Row],[Ticker]],[1]!Table1[[Symbol]:[Industry]],2,FALSE),"-")</f>
        <v>-</v>
      </c>
      <c r="D4374" t="s">
        <v>613</v>
      </c>
      <c r="E4374">
        <v>8.9259520000000006</v>
      </c>
      <c r="F4374">
        <v>23.8</v>
      </c>
      <c r="G4374">
        <v>-16.372233339912199</v>
      </c>
      <c r="H4374">
        <v>-9.2833348605048691</v>
      </c>
      <c r="I4374">
        <v>-2.7988765007945799</v>
      </c>
      <c r="J4374">
        <v>-2.1679836262983398</v>
      </c>
      <c r="K4374">
        <v>23.680123463588899</v>
      </c>
      <c r="L4374">
        <v>23.745537573103601</v>
      </c>
      <c r="M4374">
        <v>46.309658596955202</v>
      </c>
      <c r="N4374">
        <v>0.30952970297029703</v>
      </c>
      <c r="O4374">
        <v>22.8991596638655</v>
      </c>
      <c r="P4374">
        <v>42.259414225941399</v>
      </c>
      <c r="Q4374">
        <v>6.9764482563749994E-2</v>
      </c>
    </row>
    <row r="4375" spans="1:17" hidden="1" x14ac:dyDescent="0.3">
      <c r="A4375" t="s">
        <v>8907</v>
      </c>
      <c r="B4375" t="s">
        <v>8908</v>
      </c>
      <c r="C4375" t="str">
        <f>IFERROR(VLOOKUP(Table1[[#This Row],[Ticker]],[1]!Table1[[Symbol]:[Industry]],2,FALSE),"-")</f>
        <v>-</v>
      </c>
      <c r="D4375" t="s">
        <v>391</v>
      </c>
      <c r="E4375">
        <v>8.8920683999999994</v>
      </c>
      <c r="F4375">
        <v>6.84</v>
      </c>
      <c r="G4375">
        <v>-16.234837879935998</v>
      </c>
      <c r="H4375">
        <v>16.801360278727898</v>
      </c>
      <c r="I4375">
        <v>-0.63270181768989697</v>
      </c>
      <c r="J4375">
        <v>10.9444083045373</v>
      </c>
      <c r="K4375">
        <v>6.8223455478653996</v>
      </c>
      <c r="L4375">
        <v>6.6961037230573197</v>
      </c>
      <c r="M4375">
        <v>42.938751246483498</v>
      </c>
      <c r="N4375">
        <v>1.3618117405555701</v>
      </c>
      <c r="O4375">
        <v>22.660818713450201</v>
      </c>
      <c r="P4375">
        <v>47.096774193548299</v>
      </c>
      <c r="Q4375">
        <v>5.0108681060358998E-2</v>
      </c>
    </row>
    <row r="4376" spans="1:17" hidden="1" x14ac:dyDescent="0.3">
      <c r="A4376" t="s">
        <v>8909</v>
      </c>
      <c r="B4376" t="s">
        <v>8910</v>
      </c>
      <c r="C4376" t="str">
        <f>IFERROR(VLOOKUP(Table1[[#This Row],[Ticker]],[1]!Table1[[Symbol]:[Industry]],2,FALSE),"-")</f>
        <v>-</v>
      </c>
      <c r="E4376">
        <v>8.8740000000000006</v>
      </c>
      <c r="F4376">
        <v>42.5</v>
      </c>
      <c r="G4376">
        <v>15.1092481415692</v>
      </c>
      <c r="H4376">
        <v>-1.2455294924953799</v>
      </c>
      <c r="I4376">
        <v>0.25633374373256301</v>
      </c>
      <c r="J4376">
        <v>-2.1679836262983398</v>
      </c>
      <c r="K4376">
        <v>41.090875334183302</v>
      </c>
      <c r="L4376">
        <v>38.451681112577397</v>
      </c>
      <c r="M4376">
        <v>96.964654009076995</v>
      </c>
      <c r="N4376">
        <v>0.98333333333333295</v>
      </c>
      <c r="O4376">
        <v>4.6823529411764699</v>
      </c>
      <c r="P4376">
        <v>54.545454545454497</v>
      </c>
    </row>
    <row r="4377" spans="1:17" hidden="1" x14ac:dyDescent="0.3">
      <c r="A4377" t="s">
        <v>8911</v>
      </c>
      <c r="B4377" t="s">
        <v>8912</v>
      </c>
      <c r="C4377" t="str">
        <f>IFERROR(VLOOKUP(Table1[[#This Row],[Ticker]],[1]!Table1[[Symbol]:[Industry]],2,FALSE),"-")</f>
        <v>-</v>
      </c>
      <c r="D4377" t="s">
        <v>4587</v>
      </c>
      <c r="E4377">
        <v>8.8680000000000003</v>
      </c>
      <c r="F4377">
        <v>7.39</v>
      </c>
      <c r="G4377">
        <v>51.944996933839803</v>
      </c>
      <c r="H4377">
        <v>9.1964201458016497</v>
      </c>
      <c r="I4377">
        <v>32.141123586193302</v>
      </c>
      <c r="J4377">
        <v>-0.13899811905197099</v>
      </c>
      <c r="K4377">
        <v>6.7936374205372996</v>
      </c>
      <c r="L4377">
        <v>6.0550191414416599</v>
      </c>
      <c r="M4377">
        <v>61.350223981898701</v>
      </c>
      <c r="N4377">
        <v>1.62977151463088</v>
      </c>
      <c r="O4377">
        <v>8.5250338294993107</v>
      </c>
      <c r="P4377">
        <v>105.277777777777</v>
      </c>
      <c r="Q4377">
        <v>2.7645471171382999E-2</v>
      </c>
    </row>
    <row r="4378" spans="1:17" hidden="1" x14ac:dyDescent="0.3">
      <c r="A4378" t="s">
        <v>8913</v>
      </c>
      <c r="B4378" t="s">
        <v>8914</v>
      </c>
      <c r="C4378" t="str">
        <f>IFERROR(VLOOKUP(Table1[[#This Row],[Ticker]],[1]!Table1[[Symbol]:[Industry]],2,FALSE),"-")</f>
        <v>-</v>
      </c>
      <c r="D4378" t="s">
        <v>535</v>
      </c>
      <c r="E4378">
        <v>8.8293855000000008</v>
      </c>
      <c r="F4378">
        <v>19.5</v>
      </c>
      <c r="G4378">
        <v>110.09306691179501</v>
      </c>
      <c r="H4378">
        <v>0.29727620401795402</v>
      </c>
      <c r="I4378">
        <v>27.463777973705099</v>
      </c>
      <c r="J4378">
        <v>0.90050952438658105</v>
      </c>
      <c r="K4378">
        <v>17.500153230024999</v>
      </c>
      <c r="L4378">
        <v>14.9628774950337</v>
      </c>
      <c r="M4378">
        <v>58.178776613465502</v>
      </c>
      <c r="N4378">
        <v>1.7349359953023999</v>
      </c>
      <c r="O4378">
        <v>7.0256410256410202</v>
      </c>
      <c r="P4378">
        <v>156.241787122207</v>
      </c>
      <c r="Q4378">
        <v>8.8716815968977999E-2</v>
      </c>
    </row>
    <row r="4379" spans="1:17" hidden="1" x14ac:dyDescent="0.3">
      <c r="A4379" t="s">
        <v>8915</v>
      </c>
      <c r="B4379" t="s">
        <v>8916</v>
      </c>
      <c r="C4379" t="str">
        <f>IFERROR(VLOOKUP(Table1[[#This Row],[Ticker]],[1]!Table1[[Symbol]:[Industry]],2,FALSE),"-")</f>
        <v>-</v>
      </c>
      <c r="D4379" t="s">
        <v>324</v>
      </c>
      <c r="E4379">
        <v>8.7779064000000009</v>
      </c>
      <c r="F4379">
        <v>13.48</v>
      </c>
      <c r="G4379">
        <v>53.175914808235902</v>
      </c>
      <c r="H4379">
        <v>-8.1959461071223796</v>
      </c>
      <c r="I4379">
        <v>92.763961759696599</v>
      </c>
      <c r="J4379">
        <v>-3.8048883882030902</v>
      </c>
      <c r="K4379">
        <v>13.329041082134101</v>
      </c>
      <c r="L4379">
        <v>10.730343464428801</v>
      </c>
      <c r="M4379">
        <v>45.247135970754499</v>
      </c>
      <c r="N4379">
        <v>0.58104553772992595</v>
      </c>
      <c r="O4379">
        <v>39.169139465875297</v>
      </c>
      <c r="P4379">
        <v>123.178807947019</v>
      </c>
      <c r="Q4379">
        <v>0.11046990792035601</v>
      </c>
    </row>
    <row r="4380" spans="1:17" hidden="1" x14ac:dyDescent="0.3">
      <c r="A4380" t="s">
        <v>8917</v>
      </c>
      <c r="B4380" t="s">
        <v>8918</v>
      </c>
      <c r="C4380" t="str">
        <f>IFERROR(VLOOKUP(Table1[[#This Row],[Ticker]],[1]!Table1[[Symbol]:[Industry]],2,FALSE),"-")</f>
        <v>-</v>
      </c>
      <c r="D4380" t="s">
        <v>662</v>
      </c>
      <c r="E4380">
        <v>8.7666525869999994</v>
      </c>
      <c r="F4380">
        <v>7.37</v>
      </c>
      <c r="G4380">
        <v>10.431429058545699</v>
      </c>
      <c r="H4380">
        <v>-8.0290660778612306</v>
      </c>
      <c r="I4380">
        <v>-15.0284481901804</v>
      </c>
      <c r="J4380">
        <v>3.9963999353454902</v>
      </c>
      <c r="K4380">
        <v>7.4487266498386804</v>
      </c>
      <c r="L4380">
        <v>6.8857732805129999</v>
      </c>
      <c r="M4380">
        <v>43.352443065261397</v>
      </c>
      <c r="N4380">
        <v>0.71889013403711799</v>
      </c>
      <c r="O4380">
        <v>26.458616010854801</v>
      </c>
      <c r="P4380">
        <v>71.395348837209298</v>
      </c>
      <c r="Q4380">
        <v>0.124852102815835</v>
      </c>
    </row>
    <row r="4381" spans="1:17" hidden="1" x14ac:dyDescent="0.3">
      <c r="A4381" t="s">
        <v>8919</v>
      </c>
      <c r="B4381" t="s">
        <v>8920</v>
      </c>
      <c r="C4381" t="str">
        <f>IFERROR(VLOOKUP(Table1[[#This Row],[Ticker]],[1]!Table1[[Symbol]:[Industry]],2,FALSE),"-")</f>
        <v>-</v>
      </c>
      <c r="E4381">
        <v>8.7319984000000002</v>
      </c>
      <c r="F4381">
        <v>8.3000000000000007</v>
      </c>
      <c r="G4381">
        <v>-78.497198490355004</v>
      </c>
      <c r="H4381">
        <v>-36.0959511159001</v>
      </c>
      <c r="I4381">
        <v>-71.661382574404101</v>
      </c>
      <c r="J4381">
        <v>-6.0640875224022297</v>
      </c>
      <c r="K4381">
        <v>10.512392901058201</v>
      </c>
      <c r="L4381">
        <v>14.4328489117699</v>
      </c>
      <c r="M4381">
        <v>27.8363231728583</v>
      </c>
      <c r="N4381">
        <v>2.0137967169855902</v>
      </c>
      <c r="O4381">
        <v>213.37349397590299</v>
      </c>
      <c r="P4381">
        <v>3.87984981226534</v>
      </c>
      <c r="Q4381">
        <v>-6.1315975515219001E-2</v>
      </c>
    </row>
    <row r="4382" spans="1:17" hidden="1" x14ac:dyDescent="0.3">
      <c r="A4382" t="s">
        <v>8921</v>
      </c>
      <c r="B4382" t="s">
        <v>8922</v>
      </c>
      <c r="C4382" t="str">
        <f>IFERROR(VLOOKUP(Table1[[#This Row],[Ticker]],[1]!Table1[[Symbol]:[Industry]],2,FALSE),"-")</f>
        <v>-</v>
      </c>
      <c r="E4382">
        <v>8.7257982389999995</v>
      </c>
      <c r="F4382">
        <v>11.01</v>
      </c>
      <c r="G4382">
        <v>-29.964109974911398</v>
      </c>
      <c r="H4382">
        <v>-5.1056789810870402</v>
      </c>
      <c r="I4382">
        <v>-11.944515004503</v>
      </c>
      <c r="J4382">
        <v>-7.8822693405840498</v>
      </c>
      <c r="K4382">
        <v>10.581583547207</v>
      </c>
      <c r="L4382">
        <v>11.0459022834024</v>
      </c>
      <c r="M4382">
        <v>59.211989787071097</v>
      </c>
      <c r="N4382">
        <v>2.09523809523809</v>
      </c>
      <c r="O4382">
        <v>94.822888283378703</v>
      </c>
      <c r="P4382">
        <v>35.331249999999997</v>
      </c>
      <c r="Q4382">
        <v>1.1422629630772001E-2</v>
      </c>
    </row>
    <row r="4383" spans="1:17" hidden="1" x14ac:dyDescent="0.3">
      <c r="A4383" t="s">
        <v>8923</v>
      </c>
      <c r="B4383" t="s">
        <v>8924</v>
      </c>
      <c r="C4383" t="str">
        <f>IFERROR(VLOOKUP(Table1[[#This Row],[Ticker]],[1]!Table1[[Symbol]:[Industry]],2,FALSE),"-")</f>
        <v>-</v>
      </c>
      <c r="D4383" t="s">
        <v>391</v>
      </c>
      <c r="E4383">
        <v>8.7159999999999993</v>
      </c>
      <c r="F4383">
        <v>21.79</v>
      </c>
      <c r="G4383">
        <v>20.771858013104101</v>
      </c>
      <c r="H4383">
        <v>-4.9040660778612297</v>
      </c>
      <c r="I4383">
        <v>-5.2866220785465803</v>
      </c>
      <c r="J4383">
        <v>-2.1679836262983398</v>
      </c>
      <c r="K4383">
        <v>21.3893496623853</v>
      </c>
      <c r="L4383">
        <v>17.825085275351899</v>
      </c>
      <c r="M4383">
        <v>100</v>
      </c>
      <c r="O4383">
        <v>0</v>
      </c>
      <c r="P4383">
        <v>47.329276538201398</v>
      </c>
    </row>
    <row r="4384" spans="1:17" hidden="1" x14ac:dyDescent="0.3">
      <c r="A4384" t="s">
        <v>8925</v>
      </c>
      <c r="B4384" t="s">
        <v>8926</v>
      </c>
      <c r="C4384" t="str">
        <f>IFERROR(VLOOKUP(Table1[[#This Row],[Ticker]],[1]!Table1[[Symbol]:[Industry]],2,FALSE),"-")</f>
        <v>-</v>
      </c>
      <c r="D4384" t="s">
        <v>4587</v>
      </c>
      <c r="E4384">
        <v>8.7117000000000004</v>
      </c>
      <c r="F4384">
        <v>4.09</v>
      </c>
      <c r="G4384">
        <v>139.02699705931801</v>
      </c>
      <c r="H4384">
        <v>3.4076222338270599</v>
      </c>
      <c r="I4384">
        <v>50.144070429670599</v>
      </c>
      <c r="J4384">
        <v>-11.1199486918005</v>
      </c>
      <c r="K4384">
        <v>3.8281382628704099</v>
      </c>
      <c r="L4384">
        <v>2.9201617255539301</v>
      </c>
      <c r="M4384">
        <v>22.1402030858569</v>
      </c>
      <c r="N4384">
        <v>0.212009588284779</v>
      </c>
      <c r="O4384">
        <v>33.007334963325199</v>
      </c>
      <c r="P4384">
        <v>190.070921985815</v>
      </c>
      <c r="Q4384">
        <v>6.2230231402953001E-2</v>
      </c>
    </row>
    <row r="4385" spans="1:17" hidden="1" x14ac:dyDescent="0.3">
      <c r="A4385" t="s">
        <v>8927</v>
      </c>
      <c r="B4385" t="s">
        <v>8928</v>
      </c>
      <c r="C4385" t="str">
        <f>IFERROR(VLOOKUP(Table1[[#This Row],[Ticker]],[1]!Table1[[Symbol]:[Industry]],2,FALSE),"-")</f>
        <v>-</v>
      </c>
      <c r="D4385" t="s">
        <v>381</v>
      </c>
      <c r="E4385">
        <v>8.6869443760379301</v>
      </c>
      <c r="F4385">
        <v>17.100000000000001</v>
      </c>
      <c r="G4385">
        <v>158.442581474902</v>
      </c>
      <c r="H4385">
        <v>-4.9040660778612297</v>
      </c>
      <c r="I4385">
        <v>83.629464587333601</v>
      </c>
      <c r="J4385">
        <v>-2.1679836262983398</v>
      </c>
      <c r="K4385">
        <v>16.9874650363349</v>
      </c>
      <c r="L4385">
        <v>13.851631748696899</v>
      </c>
      <c r="M4385">
        <v>52.558837165662098</v>
      </c>
      <c r="O4385">
        <v>17.660818713450201</v>
      </c>
      <c r="P4385">
        <v>232.03883495145601</v>
      </c>
    </row>
    <row r="4386" spans="1:17" hidden="1" x14ac:dyDescent="0.3">
      <c r="A4386" t="s">
        <v>8929</v>
      </c>
      <c r="B4386" t="s">
        <v>8930</v>
      </c>
      <c r="C4386" t="str">
        <f>IFERROR(VLOOKUP(Table1[[#This Row],[Ticker]],[1]!Table1[[Symbol]:[Industry]],2,FALSE),"-")</f>
        <v>-</v>
      </c>
      <c r="D4386" t="s">
        <v>391</v>
      </c>
      <c r="E4386">
        <v>8.6501249999999992</v>
      </c>
      <c r="F4386">
        <v>116.5</v>
      </c>
      <c r="G4386">
        <v>-26.557418525097301</v>
      </c>
      <c r="H4386">
        <v>-4.9040660778612297</v>
      </c>
      <c r="I4386">
        <v>-10.2480864330745</v>
      </c>
      <c r="J4386">
        <v>-2.1679836262983398</v>
      </c>
      <c r="K4386">
        <v>116.499998671535</v>
      </c>
      <c r="L4386">
        <v>116.4826840976</v>
      </c>
      <c r="M4386">
        <v>100</v>
      </c>
      <c r="O4386">
        <v>0</v>
      </c>
      <c r="P4386">
        <v>0.43103448275862899</v>
      </c>
    </row>
    <row r="4387" spans="1:17" hidden="1" x14ac:dyDescent="0.3">
      <c r="A4387" t="s">
        <v>8931</v>
      </c>
      <c r="B4387" t="s">
        <v>8932</v>
      </c>
      <c r="C4387" t="str">
        <f>IFERROR(VLOOKUP(Table1[[#This Row],[Ticker]],[1]!Table1[[Symbol]:[Industry]],2,FALSE),"-")</f>
        <v>-</v>
      </c>
      <c r="D4387" t="s">
        <v>705</v>
      </c>
      <c r="E4387">
        <v>8.5756189999999997</v>
      </c>
      <c r="F4387">
        <v>72.459999999999994</v>
      </c>
      <c r="G4387">
        <v>40.1296364340498</v>
      </c>
      <c r="H4387">
        <v>2.4408176775067298</v>
      </c>
      <c r="I4387">
        <v>24.086359247311101</v>
      </c>
      <c r="J4387">
        <v>-1.9051897120521499</v>
      </c>
      <c r="K4387">
        <v>68.246560467294998</v>
      </c>
      <c r="L4387">
        <v>58.709821548466898</v>
      </c>
      <c r="M4387">
        <v>52.364653728359698</v>
      </c>
      <c r="N4387">
        <v>0.76518637902147701</v>
      </c>
      <c r="O4387">
        <v>3.71239304443833</v>
      </c>
      <c r="P4387">
        <v>82.917807793058302</v>
      </c>
    </row>
    <row r="4388" spans="1:17" hidden="1" x14ac:dyDescent="0.3">
      <c r="A4388" t="s">
        <v>8933</v>
      </c>
      <c r="B4388" t="s">
        <v>8934</v>
      </c>
      <c r="C4388" t="str">
        <f>IFERROR(VLOOKUP(Table1[[#This Row],[Ticker]],[1]!Table1[[Symbol]:[Industry]],2,FALSE),"-")</f>
        <v>-</v>
      </c>
      <c r="E4388">
        <v>8.5724454599999902</v>
      </c>
      <c r="F4388">
        <v>3.42</v>
      </c>
      <c r="G4388">
        <v>-3.5358357912844198</v>
      </c>
      <c r="H4388">
        <v>-10.9559392767085</v>
      </c>
      <c r="I4388">
        <v>-28.819515004503</v>
      </c>
      <c r="J4388">
        <v>-7.1242518478726904</v>
      </c>
      <c r="K4388">
        <v>3.4657455500672398</v>
      </c>
      <c r="L4388">
        <v>3.51901925361393</v>
      </c>
      <c r="M4388">
        <v>54.016201572013898</v>
      </c>
      <c r="N4388">
        <v>1.39041432163812</v>
      </c>
      <c r="O4388">
        <v>51.754385964912203</v>
      </c>
      <c r="P4388">
        <v>59.0697674418604</v>
      </c>
      <c r="Q4388">
        <v>2.3654551045126E-2</v>
      </c>
    </row>
    <row r="4389" spans="1:17" hidden="1" x14ac:dyDescent="0.3">
      <c r="A4389" t="s">
        <v>8935</v>
      </c>
      <c r="B4389" t="s">
        <v>8936</v>
      </c>
      <c r="C4389" t="str">
        <f>IFERROR(VLOOKUP(Table1[[#This Row],[Ticker]],[1]!Table1[[Symbol]:[Industry]],2,FALSE),"-")</f>
        <v>-</v>
      </c>
      <c r="D4389" t="s">
        <v>391</v>
      </c>
      <c r="E4389">
        <v>8.5679333999999994</v>
      </c>
      <c r="F4389">
        <v>16.13</v>
      </c>
      <c r="G4389">
        <v>49.150642477081199</v>
      </c>
      <c r="H4389">
        <v>-0.82511870944017895</v>
      </c>
      <c r="I4389">
        <v>45.296754454099997</v>
      </c>
      <c r="J4389">
        <v>8.0759188127260497</v>
      </c>
      <c r="K4389">
        <v>13.939642509319</v>
      </c>
      <c r="L4389">
        <v>11.2358249475944</v>
      </c>
      <c r="M4389">
        <v>79.972086577353394</v>
      </c>
      <c r="N4389">
        <v>3.44911222291999</v>
      </c>
      <c r="O4389">
        <v>5.3936763794172302</v>
      </c>
      <c r="P4389">
        <v>146.25954198473201</v>
      </c>
      <c r="Q4389">
        <v>0.17532083696310699</v>
      </c>
    </row>
    <row r="4390" spans="1:17" hidden="1" x14ac:dyDescent="0.3">
      <c r="A4390" t="s">
        <v>8937</v>
      </c>
      <c r="B4390" t="s">
        <v>8938</v>
      </c>
      <c r="C4390" t="str">
        <f>IFERROR(VLOOKUP(Table1[[#This Row],[Ticker]],[1]!Table1[[Symbol]:[Industry]],2,FALSE),"-")</f>
        <v>-</v>
      </c>
      <c r="D4390" t="s">
        <v>391</v>
      </c>
      <c r="E4390">
        <v>8.5590960000000003</v>
      </c>
      <c r="F4390">
        <v>18.2</v>
      </c>
      <c r="G4390">
        <v>-30.767944840886798</v>
      </c>
      <c r="H4390">
        <v>-15.688379803351401</v>
      </c>
      <c r="I4390">
        <v>-7.94342089063493</v>
      </c>
      <c r="J4390">
        <v>-6.47923494070423</v>
      </c>
      <c r="K4390">
        <v>18.199514983819501</v>
      </c>
      <c r="L4390">
        <v>18.048976853539202</v>
      </c>
      <c r="M4390">
        <v>45.479129721916401</v>
      </c>
      <c r="N4390">
        <v>1.7986636069114399</v>
      </c>
      <c r="O4390">
        <v>14.8351648351648</v>
      </c>
      <c r="P4390">
        <v>36.842105263157798</v>
      </c>
      <c r="Q4390">
        <v>5.5118221638584E-2</v>
      </c>
    </row>
    <row r="4391" spans="1:17" hidden="1" x14ac:dyDescent="0.3">
      <c r="A4391" t="s">
        <v>8939</v>
      </c>
      <c r="B4391" t="s">
        <v>8940</v>
      </c>
      <c r="C4391" t="str">
        <f>IFERROR(VLOOKUP(Table1[[#This Row],[Ticker]],[1]!Table1[[Symbol]:[Industry]],2,FALSE),"-")</f>
        <v>-</v>
      </c>
      <c r="D4391" t="s">
        <v>495</v>
      </c>
      <c r="E4391">
        <v>8.5491671999999994</v>
      </c>
      <c r="F4391">
        <v>8.34</v>
      </c>
      <c r="G4391">
        <v>6.8825814749026097</v>
      </c>
      <c r="H4391">
        <v>-5.0228309234669304</v>
      </c>
      <c r="I4391">
        <v>-15.904195030359499</v>
      </c>
      <c r="J4391">
        <v>-2.6413564073634199</v>
      </c>
      <c r="K4391">
        <v>8.3599507080094799</v>
      </c>
      <c r="L4391">
        <v>8.2071048771630295</v>
      </c>
      <c r="M4391">
        <v>47.797762610506297</v>
      </c>
      <c r="N4391">
        <v>1.1580965417890301</v>
      </c>
      <c r="O4391">
        <v>82.014388489208599</v>
      </c>
      <c r="P4391">
        <v>61.941747572815501</v>
      </c>
      <c r="Q4391">
        <v>4.1750020501040999E-2</v>
      </c>
    </row>
    <row r="4392" spans="1:17" hidden="1" x14ac:dyDescent="0.3">
      <c r="A4392" t="s">
        <v>8941</v>
      </c>
      <c r="B4392" t="s">
        <v>8942</v>
      </c>
      <c r="C4392" t="str">
        <f>IFERROR(VLOOKUP(Table1[[#This Row],[Ticker]],[1]!Table1[[Symbol]:[Industry]],2,FALSE),"-")</f>
        <v>-</v>
      </c>
      <c r="E4392">
        <v>8.5108364000000005</v>
      </c>
      <c r="F4392">
        <v>8.0299999999999994</v>
      </c>
      <c r="G4392">
        <v>-32.086830289803203</v>
      </c>
      <c r="H4392">
        <v>22.932545117297501</v>
      </c>
      <c r="I4392">
        <v>-9.2417971248984099</v>
      </c>
      <c r="J4392">
        <v>-8.2790947374094603</v>
      </c>
      <c r="K4392">
        <v>7.3901161067817096</v>
      </c>
      <c r="L4392">
        <v>7.8569504922220101</v>
      </c>
      <c r="M4392">
        <v>52.964631723953801</v>
      </c>
      <c r="N4392">
        <v>1.99125</v>
      </c>
      <c r="O4392">
        <v>29.389788293897801</v>
      </c>
      <c r="P4392">
        <v>29.516129032258</v>
      </c>
    </row>
    <row r="4393" spans="1:17" hidden="1" x14ac:dyDescent="0.3">
      <c r="A4393" t="s">
        <v>8943</v>
      </c>
      <c r="B4393" t="s">
        <v>8944</v>
      </c>
      <c r="C4393" t="str">
        <f>IFERROR(VLOOKUP(Table1[[#This Row],[Ticker]],[1]!Table1[[Symbol]:[Industry]],2,FALSE),"-")</f>
        <v>-</v>
      </c>
      <c r="E4393">
        <v>8.5105424999999997</v>
      </c>
      <c r="F4393">
        <v>25.77</v>
      </c>
      <c r="G4393">
        <v>-21.5879684232643</v>
      </c>
      <c r="H4393">
        <v>-4.9040660778612297</v>
      </c>
      <c r="I4393">
        <v>-5.2786363312415103</v>
      </c>
      <c r="J4393">
        <v>-2.1679836262983398</v>
      </c>
      <c r="K4393">
        <v>25.7485419642525</v>
      </c>
      <c r="L4393">
        <v>25.3153031403636</v>
      </c>
      <c r="M4393">
        <v>100</v>
      </c>
      <c r="O4393">
        <v>0</v>
      </c>
      <c r="P4393">
        <v>4.9694501018329804</v>
      </c>
    </row>
    <row r="4394" spans="1:17" hidden="1" x14ac:dyDescent="0.3">
      <c r="A4394" t="s">
        <v>8945</v>
      </c>
      <c r="B4394" t="s">
        <v>8946</v>
      </c>
      <c r="C4394" t="str">
        <f>IFERROR(VLOOKUP(Table1[[#This Row],[Ticker]],[1]!Table1[[Symbol]:[Industry]],2,FALSE),"-")</f>
        <v>-</v>
      </c>
      <c r="E4394">
        <v>8.5050000000000008</v>
      </c>
      <c r="F4394">
        <v>27</v>
      </c>
      <c r="G4394">
        <v>134.81721845457301</v>
      </c>
      <c r="H4394">
        <v>-28.819497159684399</v>
      </c>
      <c r="I4394">
        <v>-65.605229290217295</v>
      </c>
      <c r="J4394">
        <v>-13.6659076122453</v>
      </c>
      <c r="K4394">
        <v>34.087563182058503</v>
      </c>
      <c r="L4394">
        <v>33.226677162246702</v>
      </c>
      <c r="M4394">
        <v>19.1796102907281</v>
      </c>
      <c r="N4394">
        <v>2.1648550724637601</v>
      </c>
      <c r="O4394">
        <v>162.111111111111</v>
      </c>
      <c r="P4394">
        <v>161.37463697966999</v>
      </c>
    </row>
    <row r="4395" spans="1:17" hidden="1" x14ac:dyDescent="0.3">
      <c r="A4395" t="s">
        <v>8947</v>
      </c>
      <c r="B4395" t="s">
        <v>8948</v>
      </c>
      <c r="C4395" t="str">
        <f>IFERROR(VLOOKUP(Table1[[#This Row],[Ticker]],[1]!Table1[[Symbol]:[Industry]],2,FALSE),"-")</f>
        <v>-</v>
      </c>
      <c r="E4395">
        <v>8.4956875000000007</v>
      </c>
      <c r="F4395">
        <v>1.81</v>
      </c>
      <c r="G4395">
        <v>-24.297531519447599</v>
      </c>
      <c r="H4395">
        <v>-10.5741691706447</v>
      </c>
      <c r="I4395">
        <v>-14.9849285383376</v>
      </c>
      <c r="J4395">
        <v>-8.3218297801444905</v>
      </c>
      <c r="K4395">
        <v>1.9001159075219001</v>
      </c>
      <c r="L4395">
        <v>1.93178982566464</v>
      </c>
      <c r="M4395">
        <v>35.575729722061297</v>
      </c>
      <c r="N4395">
        <v>2.2175000360255002</v>
      </c>
      <c r="O4395">
        <v>46.408839779005497</v>
      </c>
      <c r="P4395">
        <v>31.159420289854999</v>
      </c>
      <c r="Q4395">
        <v>-6.4301080768046998E-2</v>
      </c>
    </row>
    <row r="4396" spans="1:17" hidden="1" x14ac:dyDescent="0.3">
      <c r="A4396" t="s">
        <v>8949</v>
      </c>
      <c r="B4396" t="s">
        <v>8950</v>
      </c>
      <c r="C4396" t="str">
        <f>IFERROR(VLOOKUP(Table1[[#This Row],[Ticker]],[1]!Table1[[Symbol]:[Industry]],2,FALSE),"-")</f>
        <v>-</v>
      </c>
      <c r="D4396" t="s">
        <v>613</v>
      </c>
      <c r="E4396">
        <v>8.4475791000000005</v>
      </c>
      <c r="F4396">
        <v>2.7</v>
      </c>
      <c r="G4396">
        <v>-48.2965489598799</v>
      </c>
      <c r="H4396">
        <v>-4.1660586977874301</v>
      </c>
      <c r="I4396">
        <v>-20.844112923140699</v>
      </c>
      <c r="J4396">
        <v>-2.53294712994798</v>
      </c>
      <c r="K4396">
        <v>2.7381818454600602</v>
      </c>
      <c r="L4396">
        <v>3.0313975010307002</v>
      </c>
      <c r="M4396">
        <v>50.724412438478801</v>
      </c>
      <c r="N4396">
        <v>0.97575907645429105</v>
      </c>
      <c r="O4396">
        <v>42.2222222222222</v>
      </c>
      <c r="P4396">
        <v>14.893617021276601</v>
      </c>
      <c r="Q4396">
        <v>8.6984526533340004E-2</v>
      </c>
    </row>
    <row r="4397" spans="1:17" hidden="1" x14ac:dyDescent="0.3">
      <c r="A4397" t="s">
        <v>8951</v>
      </c>
      <c r="B4397" t="s">
        <v>8952</v>
      </c>
      <c r="C4397" t="str">
        <f>IFERROR(VLOOKUP(Table1[[#This Row],[Ticker]],[1]!Table1[[Symbol]:[Industry]],2,FALSE),"-")</f>
        <v>-</v>
      </c>
      <c r="D4397" t="s">
        <v>1258</v>
      </c>
      <c r="E4397">
        <v>8.4368049999999997</v>
      </c>
      <c r="F4397">
        <v>3.25</v>
      </c>
      <c r="G4397">
        <v>-20.000041475917001</v>
      </c>
      <c r="H4397">
        <v>-0.64177099589401398</v>
      </c>
      <c r="I4397">
        <v>-22.410248595236599</v>
      </c>
      <c r="J4397">
        <v>4.5434257696748102</v>
      </c>
      <c r="K4397">
        <v>3.1501911737470101</v>
      </c>
      <c r="L4397">
        <v>3.38991828661774</v>
      </c>
      <c r="M4397">
        <v>65.185713451819893</v>
      </c>
      <c r="N4397">
        <v>1.17343540827338</v>
      </c>
      <c r="O4397">
        <v>67.384615384615401</v>
      </c>
      <c r="P4397">
        <v>33.1967213114754</v>
      </c>
      <c r="Q4397">
        <v>4.3219381494253001E-2</v>
      </c>
    </row>
    <row r="4398" spans="1:17" hidden="1" x14ac:dyDescent="0.3">
      <c r="A4398" t="s">
        <v>8953</v>
      </c>
      <c r="B4398" t="s">
        <v>8954</v>
      </c>
      <c r="C4398" t="str">
        <f>IFERROR(VLOOKUP(Table1[[#This Row],[Ticker]],[1]!Table1[[Symbol]:[Industry]],2,FALSE),"-")</f>
        <v>-</v>
      </c>
      <c r="E4398">
        <v>8.3961570000000005</v>
      </c>
      <c r="F4398">
        <v>6.27</v>
      </c>
      <c r="G4398">
        <v>5.5100920234258099</v>
      </c>
      <c r="H4398">
        <v>-17.641193449134899</v>
      </c>
      <c r="I4398">
        <v>24.881223911753001</v>
      </c>
      <c r="J4398">
        <v>-6.04858064122371</v>
      </c>
      <c r="K4398">
        <v>6.6907872914609197</v>
      </c>
      <c r="L4398">
        <v>5.8942991632973296</v>
      </c>
      <c r="M4398">
        <v>35.291734030904003</v>
      </c>
      <c r="N4398">
        <v>0.669538077403245</v>
      </c>
      <c r="O4398">
        <v>42.743221690590097</v>
      </c>
      <c r="P4398">
        <v>74.1666666666666</v>
      </c>
      <c r="Q4398">
        <v>-6.0438567224398998E-2</v>
      </c>
    </row>
    <row r="4399" spans="1:17" hidden="1" x14ac:dyDescent="0.3">
      <c r="A4399" t="s">
        <v>8955</v>
      </c>
      <c r="B4399" t="s">
        <v>8956</v>
      </c>
      <c r="C4399" t="str">
        <f>IFERROR(VLOOKUP(Table1[[#This Row],[Ticker]],[1]!Table1[[Symbol]:[Industry]],2,FALSE),"-")</f>
        <v>-</v>
      </c>
      <c r="D4399" t="s">
        <v>3301</v>
      </c>
      <c r="E4399">
        <v>8.3795937499999997</v>
      </c>
      <c r="F4399">
        <v>10.45</v>
      </c>
      <c r="G4399">
        <v>235.03427697663199</v>
      </c>
      <c r="H4399">
        <v>-30.314487205627099</v>
      </c>
      <c r="I4399">
        <v>83.629464587333601</v>
      </c>
      <c r="J4399">
        <v>-9.3615893101349297</v>
      </c>
      <c r="K4399">
        <v>11.911860227089299</v>
      </c>
      <c r="L4399">
        <v>8.6482572219260696</v>
      </c>
      <c r="M4399">
        <v>22.493812780358098</v>
      </c>
      <c r="N4399">
        <v>1.39763358778625</v>
      </c>
      <c r="O4399">
        <v>39.521531100478398</v>
      </c>
      <c r="P4399">
        <v>303.47490347490299</v>
      </c>
    </row>
    <row r="4400" spans="1:17" hidden="1" x14ac:dyDescent="0.3">
      <c r="A4400" t="s">
        <v>8957</v>
      </c>
      <c r="B4400" t="s">
        <v>8958</v>
      </c>
      <c r="C4400" t="str">
        <f>IFERROR(VLOOKUP(Table1[[#This Row],[Ticker]],[1]!Table1[[Symbol]:[Industry]],2,FALSE),"-")</f>
        <v>-</v>
      </c>
      <c r="D4400" t="s">
        <v>140</v>
      </c>
      <c r="E4400">
        <v>8.3630399999999998</v>
      </c>
      <c r="F4400">
        <v>19.95</v>
      </c>
      <c r="G4400">
        <v>28.454236486557601</v>
      </c>
      <c r="H4400">
        <v>-10.235406386779999</v>
      </c>
      <c r="I4400">
        <v>86.110181283460904</v>
      </c>
      <c r="J4400">
        <v>-7.1679836262983398</v>
      </c>
      <c r="K4400">
        <v>17.5360144831178</v>
      </c>
      <c r="L4400">
        <v>14.976700581844099</v>
      </c>
      <c r="M4400">
        <v>52.913786964352603</v>
      </c>
      <c r="N4400">
        <v>0.47915407854984798</v>
      </c>
      <c r="O4400">
        <v>17.994987468671599</v>
      </c>
      <c r="P4400">
        <v>157.08762886597901</v>
      </c>
    </row>
    <row r="4401" spans="1:17" hidden="1" x14ac:dyDescent="0.3">
      <c r="A4401" t="s">
        <v>8959</v>
      </c>
      <c r="B4401" t="s">
        <v>8960</v>
      </c>
      <c r="C4401" t="str">
        <f>IFERROR(VLOOKUP(Table1[[#This Row],[Ticker]],[1]!Table1[[Symbol]:[Industry]],2,FALSE),"-")</f>
        <v>-</v>
      </c>
      <c r="D4401" t="s">
        <v>613</v>
      </c>
      <c r="E4401">
        <v>8.3598645999999999</v>
      </c>
      <c r="F4401">
        <v>28.01</v>
      </c>
      <c r="G4401">
        <v>15.2653662850292</v>
      </c>
      <c r="H4401">
        <v>9.8466549769389307</v>
      </c>
      <c r="I4401">
        <v>22.0617860279552</v>
      </c>
      <c r="J4401">
        <v>4.0081505711854497</v>
      </c>
      <c r="K4401">
        <v>26.461354806675701</v>
      </c>
      <c r="L4401">
        <v>24.7247224271959</v>
      </c>
      <c r="M4401">
        <v>55.540554733305001</v>
      </c>
      <c r="N4401">
        <v>0.77743279190509096</v>
      </c>
      <c r="O4401">
        <v>20.0642627632988</v>
      </c>
      <c r="P4401">
        <v>75.0625</v>
      </c>
      <c r="Q4401">
        <v>9.5361371917058999E-2</v>
      </c>
    </row>
    <row r="4402" spans="1:17" hidden="1" x14ac:dyDescent="0.3">
      <c r="A4402" t="s">
        <v>8961</v>
      </c>
      <c r="B4402" t="s">
        <v>8962</v>
      </c>
      <c r="C4402" t="str">
        <f>IFERROR(VLOOKUP(Table1[[#This Row],[Ticker]],[1]!Table1[[Symbol]:[Industry]],2,FALSE),"-")</f>
        <v>-</v>
      </c>
      <c r="D4402" t="s">
        <v>535</v>
      </c>
      <c r="E4402">
        <v>8.3444693999999995</v>
      </c>
      <c r="F4402">
        <v>27.01</v>
      </c>
      <c r="G4402">
        <v>-33.355210105497598</v>
      </c>
      <c r="H4402">
        <v>-4.8670290408241899</v>
      </c>
      <c r="I4402">
        <v>-22.5532812382693</v>
      </c>
      <c r="J4402">
        <v>8.0319347743544505</v>
      </c>
      <c r="K4402">
        <v>27.1990047090807</v>
      </c>
      <c r="L4402">
        <v>27.403485877870601</v>
      </c>
      <c r="M4402">
        <v>67.918301206533101</v>
      </c>
      <c r="N4402">
        <v>2.9433202263354699</v>
      </c>
      <c r="O4402">
        <v>19.992595335061001</v>
      </c>
      <c r="P4402">
        <v>15.9725203950193</v>
      </c>
    </row>
    <row r="4403" spans="1:17" hidden="1" x14ac:dyDescent="0.3">
      <c r="A4403" t="s">
        <v>8963</v>
      </c>
      <c r="B4403" t="s">
        <v>8964</v>
      </c>
      <c r="C4403" t="str">
        <f>IFERROR(VLOOKUP(Table1[[#This Row],[Ticker]],[1]!Table1[[Symbol]:[Industry]],2,FALSE),"-")</f>
        <v>-</v>
      </c>
      <c r="D4403" t="s">
        <v>705</v>
      </c>
      <c r="E4403">
        <v>8.3382966300000003</v>
      </c>
      <c r="F4403">
        <v>86.54</v>
      </c>
      <c r="G4403">
        <v>28.838523295696302</v>
      </c>
      <c r="H4403">
        <v>0.38790472505846102</v>
      </c>
      <c r="I4403">
        <v>16.643409168098501</v>
      </c>
      <c r="J4403">
        <v>-3.4455015913947298</v>
      </c>
      <c r="K4403">
        <v>81.597747899322201</v>
      </c>
      <c r="L4403">
        <v>72.009739563039403</v>
      </c>
      <c r="M4403">
        <v>46.9368374749682</v>
      </c>
      <c r="N4403">
        <v>1.28423746754648</v>
      </c>
      <c r="O4403">
        <v>1.73330251906633</v>
      </c>
      <c r="P4403">
        <v>84.598976109215002</v>
      </c>
      <c r="Q4403">
        <v>2.6148773974396002E-2</v>
      </c>
    </row>
    <row r="4404" spans="1:17" hidden="1" x14ac:dyDescent="0.3">
      <c r="A4404" t="s">
        <v>8965</v>
      </c>
      <c r="B4404" t="s">
        <v>8966</v>
      </c>
      <c r="C4404" t="str">
        <f>IFERROR(VLOOKUP(Table1[[#This Row],[Ticker]],[1]!Table1[[Symbol]:[Industry]],2,FALSE),"-")</f>
        <v>-</v>
      </c>
      <c r="E4404">
        <v>8.2992000000000008</v>
      </c>
      <c r="F4404">
        <v>9.8800000000000008</v>
      </c>
      <c r="G4404">
        <v>-68.405564493313904</v>
      </c>
      <c r="H4404">
        <v>5.5148383260055498</v>
      </c>
      <c r="I4404">
        <v>-49.745943138524503</v>
      </c>
      <c r="J4404">
        <v>0.63201637370164998</v>
      </c>
      <c r="K4404">
        <v>10.261549061041199</v>
      </c>
      <c r="L4404">
        <v>13.197077132821899</v>
      </c>
      <c r="M4404">
        <v>49.3366671035987</v>
      </c>
      <c r="N4404">
        <v>0.99802893572898199</v>
      </c>
      <c r="O4404">
        <v>151.012145748987</v>
      </c>
      <c r="P4404">
        <v>12.9142857142857</v>
      </c>
      <c r="Q4404">
        <v>2.40388769734E-2</v>
      </c>
    </row>
    <row r="4405" spans="1:17" hidden="1" x14ac:dyDescent="0.3">
      <c r="A4405" t="s">
        <v>8967</v>
      </c>
      <c r="B4405" t="s">
        <v>8968</v>
      </c>
      <c r="C4405" t="str">
        <f>IFERROR(VLOOKUP(Table1[[#This Row],[Ticker]],[1]!Table1[[Symbol]:[Industry]],2,FALSE),"-")</f>
        <v>-</v>
      </c>
      <c r="D4405" t="s">
        <v>218</v>
      </c>
      <c r="E4405">
        <v>8.2974455999999996</v>
      </c>
      <c r="F4405">
        <v>13.5</v>
      </c>
      <c r="G4405">
        <v>126.251570238947</v>
      </c>
      <c r="H4405">
        <v>-30.689548201371501</v>
      </c>
      <c r="I4405">
        <v>99.054239148320804</v>
      </c>
      <c r="J4405">
        <v>-3.6068325471616598</v>
      </c>
      <c r="K4405">
        <v>13.5731324004031</v>
      </c>
      <c r="L4405">
        <v>9.7864504726151509</v>
      </c>
      <c r="M4405">
        <v>37.075198694436899</v>
      </c>
      <c r="N4405">
        <v>0.81563526848020296</v>
      </c>
      <c r="O4405">
        <v>36.740740740740698</v>
      </c>
      <c r="P4405">
        <v>281.35593220338899</v>
      </c>
      <c r="Q4405">
        <v>0.121821596964616</v>
      </c>
    </row>
    <row r="4406" spans="1:17" hidden="1" x14ac:dyDescent="0.3">
      <c r="A4406" t="s">
        <v>8969</v>
      </c>
      <c r="B4406" t="s">
        <v>8970</v>
      </c>
      <c r="C4406" t="str">
        <f>IFERROR(VLOOKUP(Table1[[#This Row],[Ticker]],[1]!Table1[[Symbol]:[Industry]],2,FALSE),"-")</f>
        <v>-</v>
      </c>
      <c r="D4406" t="s">
        <v>230</v>
      </c>
      <c r="E4406">
        <v>8.2480351330000001</v>
      </c>
      <c r="F4406">
        <v>13.39</v>
      </c>
      <c r="G4406">
        <v>-16.6230999700891</v>
      </c>
      <c r="H4406">
        <v>5.5307165308344004</v>
      </c>
      <c r="I4406">
        <v>11.589948143813499</v>
      </c>
      <c r="J4406">
        <v>-4.47567593399065</v>
      </c>
      <c r="K4406">
        <v>12.026204051332501</v>
      </c>
      <c r="L4406">
        <v>11.5781208141346</v>
      </c>
      <c r="M4406">
        <v>69.717430338978005</v>
      </c>
      <c r="N4406">
        <v>1.2445832618724</v>
      </c>
      <c r="O4406">
        <v>13.293502613890899</v>
      </c>
      <c r="P4406">
        <v>40.799158780231302</v>
      </c>
      <c r="Q4406">
        <v>0.10022648402579599</v>
      </c>
    </row>
    <row r="4407" spans="1:17" hidden="1" x14ac:dyDescent="0.3">
      <c r="A4407" t="s">
        <v>8971</v>
      </c>
      <c r="B4407" t="s">
        <v>8972</v>
      </c>
      <c r="C4407" t="str">
        <f>IFERROR(VLOOKUP(Table1[[#This Row],[Ticker]],[1]!Table1[[Symbol]:[Industry]],2,FALSE),"-")</f>
        <v>-</v>
      </c>
      <c r="E4407">
        <v>8.2239237000000003</v>
      </c>
      <c r="F4407">
        <v>2.37</v>
      </c>
      <c r="G4407">
        <v>5.1092481415692799</v>
      </c>
      <c r="H4407">
        <v>-4.0672459941792196</v>
      </c>
      <c r="I4407">
        <v>8.2519135669255004</v>
      </c>
      <c r="J4407">
        <v>-3.8006366875228301</v>
      </c>
      <c r="K4407">
        <v>2.5327820965205001</v>
      </c>
      <c r="L4407">
        <v>2.3605917976519901</v>
      </c>
      <c r="M4407">
        <v>20.910240224353998</v>
      </c>
      <c r="N4407">
        <v>0.95132625507755197</v>
      </c>
      <c r="O4407">
        <v>27.426160337552702</v>
      </c>
      <c r="P4407">
        <v>52.903225806451601</v>
      </c>
      <c r="Q4407">
        <v>2.2984570205357002E-2</v>
      </c>
    </row>
    <row r="4408" spans="1:17" hidden="1" x14ac:dyDescent="0.3">
      <c r="A4408" t="s">
        <v>8973</v>
      </c>
      <c r="B4408" t="s">
        <v>8974</v>
      </c>
      <c r="C4408" t="str">
        <f>IFERROR(VLOOKUP(Table1[[#This Row],[Ticker]],[1]!Table1[[Symbol]:[Industry]],2,FALSE),"-")</f>
        <v>-</v>
      </c>
      <c r="D4408" t="s">
        <v>535</v>
      </c>
      <c r="E4408">
        <v>8.1978779999999993</v>
      </c>
      <c r="F4408">
        <v>13.89</v>
      </c>
      <c r="G4408">
        <v>-21.568756393578099</v>
      </c>
      <c r="H4408">
        <v>-4.9040660778612297</v>
      </c>
      <c r="I4408">
        <v>-5.2594243015552298</v>
      </c>
      <c r="J4408">
        <v>-2.1679836262983398</v>
      </c>
      <c r="K4408">
        <v>13.880107916487001</v>
      </c>
      <c r="L4408">
        <v>13.6497376940736</v>
      </c>
      <c r="M4408">
        <v>100</v>
      </c>
      <c r="O4408">
        <v>0</v>
      </c>
      <c r="P4408">
        <v>4.9886621315192698</v>
      </c>
    </row>
    <row r="4409" spans="1:17" hidden="1" x14ac:dyDescent="0.3">
      <c r="A4409" t="s">
        <v>8975</v>
      </c>
      <c r="B4409" t="s">
        <v>8976</v>
      </c>
      <c r="C4409" t="str">
        <f>IFERROR(VLOOKUP(Table1[[#This Row],[Ticker]],[1]!Table1[[Symbol]:[Industry]],2,FALSE),"-")</f>
        <v>-</v>
      </c>
      <c r="D4409" t="s">
        <v>414</v>
      </c>
      <c r="E4409">
        <v>8.1915575999999994</v>
      </c>
      <c r="F4409">
        <v>27.11</v>
      </c>
      <c r="G4409">
        <v>4.0931838845411699</v>
      </c>
      <c r="H4409">
        <v>-1.4182272979048001</v>
      </c>
      <c r="I4409">
        <v>-13.044787759714801</v>
      </c>
      <c r="J4409">
        <v>-6.6905966916249797</v>
      </c>
      <c r="K4409">
        <v>28.876677217054901</v>
      </c>
      <c r="L4409">
        <v>28.262886267741099</v>
      </c>
      <c r="M4409">
        <v>38.600114461034103</v>
      </c>
      <c r="N4409">
        <v>0.41076923076923</v>
      </c>
      <c r="O4409">
        <v>45.702692733308702</v>
      </c>
      <c r="P4409">
        <v>65.204143814747098</v>
      </c>
      <c r="Q4409">
        <v>9.3482320743911995E-2</v>
      </c>
    </row>
    <row r="4410" spans="1:17" hidden="1" x14ac:dyDescent="0.3">
      <c r="A4410" t="s">
        <v>8977</v>
      </c>
      <c r="B4410" t="s">
        <v>8978</v>
      </c>
      <c r="C4410" t="str">
        <f>IFERROR(VLOOKUP(Table1[[#This Row],[Ticker]],[1]!Table1[[Symbol]:[Industry]],2,FALSE),"-")</f>
        <v>-</v>
      </c>
      <c r="D4410" t="s">
        <v>1113</v>
      </c>
      <c r="E4410">
        <v>8.1677709000000007</v>
      </c>
      <c r="F4410">
        <v>4.09</v>
      </c>
      <c r="G4410">
        <v>115.454415794429</v>
      </c>
      <c r="H4410">
        <v>-11.743688719370599</v>
      </c>
      <c r="I4410">
        <v>5.6159362298150102</v>
      </c>
      <c r="J4410">
        <v>-5.8265202116641799</v>
      </c>
      <c r="K4410">
        <v>3.91328972473586</v>
      </c>
      <c r="L4410">
        <v>3.51371268572756</v>
      </c>
      <c r="M4410">
        <v>57.176083566410902</v>
      </c>
      <c r="N4410">
        <v>1.7441767886366899</v>
      </c>
      <c r="O4410">
        <v>3546.6992665036601</v>
      </c>
      <c r="P4410">
        <v>178.23129251700601</v>
      </c>
      <c r="Q4410">
        <v>5.0836292968902998E-2</v>
      </c>
    </row>
    <row r="4411" spans="1:17" hidden="1" x14ac:dyDescent="0.3">
      <c r="A4411" t="s">
        <v>8979</v>
      </c>
      <c r="B4411" t="s">
        <v>8980</v>
      </c>
      <c r="C4411" t="str">
        <f>IFERROR(VLOOKUP(Table1[[#This Row],[Ticker]],[1]!Table1[[Symbol]:[Industry]],2,FALSE),"-")</f>
        <v>-</v>
      </c>
      <c r="E4411">
        <v>8.1522041999999999</v>
      </c>
      <c r="F4411">
        <v>23.73</v>
      </c>
      <c r="G4411">
        <v>88.583107313524494</v>
      </c>
      <c r="H4411">
        <v>-19.681843855638999</v>
      </c>
      <c r="I4411">
        <v>0.17536633565514401</v>
      </c>
      <c r="J4411">
        <v>-16.2777260675077</v>
      </c>
      <c r="K4411">
        <v>24.882864480675199</v>
      </c>
      <c r="L4411">
        <v>23.211326115277899</v>
      </c>
      <c r="M4411">
        <v>44.418541148867902</v>
      </c>
      <c r="N4411">
        <v>0.95382808430026</v>
      </c>
      <c r="O4411">
        <v>88.158449220396093</v>
      </c>
      <c r="P4411">
        <v>115.140525838621</v>
      </c>
    </row>
    <row r="4412" spans="1:17" hidden="1" x14ac:dyDescent="0.3">
      <c r="A4412" t="s">
        <v>8981</v>
      </c>
      <c r="B4412" t="s">
        <v>8982</v>
      </c>
      <c r="C4412" t="str">
        <f>IFERROR(VLOOKUP(Table1[[#This Row],[Ticker]],[1]!Table1[[Symbol]:[Industry]],2,FALSE),"-")</f>
        <v>-</v>
      </c>
      <c r="D4412" t="s">
        <v>613</v>
      </c>
      <c r="E4412">
        <v>8.133324</v>
      </c>
      <c r="F4412">
        <v>5.71</v>
      </c>
      <c r="G4412">
        <v>38.4714832090066</v>
      </c>
      <c r="H4412">
        <v>-17.864066077861199</v>
      </c>
      <c r="I4412">
        <v>13.8823483495341</v>
      </c>
      <c r="J4412">
        <v>-10.120606299733099</v>
      </c>
      <c r="K4412">
        <v>5.1635823543291401</v>
      </c>
      <c r="L4412">
        <v>4.3403520845854304</v>
      </c>
      <c r="M4412">
        <v>47.382835848470599</v>
      </c>
      <c r="N4412">
        <v>1.33720602110591</v>
      </c>
      <c r="O4412">
        <v>20.4903677758318</v>
      </c>
      <c r="P4412">
        <v>123.92156862745</v>
      </c>
      <c r="Q4412">
        <v>0.14104883323845899</v>
      </c>
    </row>
    <row r="4413" spans="1:17" hidden="1" x14ac:dyDescent="0.3">
      <c r="A4413" t="s">
        <v>8983</v>
      </c>
      <c r="B4413" t="s">
        <v>8984</v>
      </c>
      <c r="C4413" t="str">
        <f>IFERROR(VLOOKUP(Table1[[#This Row],[Ticker]],[1]!Table1[[Symbol]:[Industry]],2,FALSE),"-")</f>
        <v>-</v>
      </c>
      <c r="D4413" t="s">
        <v>391</v>
      </c>
      <c r="E4413">
        <v>8.1319999999999997</v>
      </c>
      <c r="F4413">
        <v>17.12</v>
      </c>
      <c r="G4413">
        <v>-12.6518962363415</v>
      </c>
      <c r="H4413">
        <v>19.957045033249798</v>
      </c>
      <c r="I4413">
        <v>-5.4745246215689898</v>
      </c>
      <c r="J4413">
        <v>0.57487351655880103</v>
      </c>
      <c r="K4413">
        <v>16.4522516143102</v>
      </c>
      <c r="L4413">
        <v>15.2880172783709</v>
      </c>
      <c r="M4413">
        <v>49.484173641010798</v>
      </c>
      <c r="N4413">
        <v>0.95006931565707498</v>
      </c>
      <c r="O4413">
        <v>14.6028037383177</v>
      </c>
      <c r="P4413">
        <v>52.042628774422703</v>
      </c>
      <c r="Q4413">
        <v>6.0979592779470002E-2</v>
      </c>
    </row>
    <row r="4414" spans="1:17" hidden="1" x14ac:dyDescent="0.3">
      <c r="A4414" t="s">
        <v>8985</v>
      </c>
      <c r="B4414" t="s">
        <v>8986</v>
      </c>
      <c r="C4414" t="str">
        <f>IFERROR(VLOOKUP(Table1[[#This Row],[Ticker]],[1]!Table1[[Symbol]:[Industry]],2,FALSE),"-")</f>
        <v>-</v>
      </c>
      <c r="D4414" t="s">
        <v>855</v>
      </c>
      <c r="E4414">
        <v>8.1309500000000003</v>
      </c>
      <c r="F4414">
        <v>11.87</v>
      </c>
      <c r="G4414">
        <v>-21.046307413986199</v>
      </c>
      <c r="H4414">
        <v>-15.1421613159564</v>
      </c>
      <c r="I4414">
        <v>-1.94516672504532</v>
      </c>
      <c r="J4414">
        <v>-9.3870156197355694</v>
      </c>
      <c r="K4414">
        <v>11.5391857469135</v>
      </c>
      <c r="L4414">
        <v>11.3053171540479</v>
      </c>
      <c r="M4414">
        <v>50.399433273453901</v>
      </c>
      <c r="N4414">
        <v>1.4722083646777699</v>
      </c>
      <c r="O4414">
        <v>25.105307497893801</v>
      </c>
      <c r="P4414">
        <v>33.370786516853897</v>
      </c>
      <c r="Q4414">
        <v>2.3556896000269001E-2</v>
      </c>
    </row>
    <row r="4415" spans="1:17" hidden="1" x14ac:dyDescent="0.3">
      <c r="A4415" t="s">
        <v>8987</v>
      </c>
      <c r="B4415" t="s">
        <v>8988</v>
      </c>
      <c r="C4415" t="str">
        <f>IFERROR(VLOOKUP(Table1[[#This Row],[Ticker]],[1]!Table1[[Symbol]:[Industry]],2,FALSE),"-")</f>
        <v>-</v>
      </c>
      <c r="D4415" t="s">
        <v>272</v>
      </c>
      <c r="E4415">
        <v>8.0429260920000001</v>
      </c>
      <c r="F4415">
        <v>10.74</v>
      </c>
      <c r="G4415">
        <v>239.995482498793</v>
      </c>
      <c r="H4415">
        <v>29.9481506709072</v>
      </c>
      <c r="I4415">
        <v>19.1495039283712</v>
      </c>
      <c r="J4415">
        <v>7.8822676299830601</v>
      </c>
      <c r="K4415">
        <v>9.0514323981167895</v>
      </c>
      <c r="L4415">
        <v>7.8652556819091597</v>
      </c>
      <c r="M4415">
        <v>72.243943871530504</v>
      </c>
      <c r="N4415">
        <v>2.4471643859907299</v>
      </c>
      <c r="O4415">
        <v>37.895716945996199</v>
      </c>
      <c r="P4415">
        <v>309.92366412213698</v>
      </c>
      <c r="Q4415">
        <v>0.13962705834889999</v>
      </c>
    </row>
    <row r="4416" spans="1:17" hidden="1" x14ac:dyDescent="0.3">
      <c r="A4416" t="s">
        <v>8989</v>
      </c>
      <c r="B4416" t="s">
        <v>8990</v>
      </c>
      <c r="C4416" t="str">
        <f>IFERROR(VLOOKUP(Table1[[#This Row],[Ticker]],[1]!Table1[[Symbol]:[Industry]],2,FALSE),"-")</f>
        <v>-</v>
      </c>
      <c r="D4416" t="s">
        <v>613</v>
      </c>
      <c r="E4416">
        <v>8.0271450000000009</v>
      </c>
      <c r="F4416">
        <v>5.25</v>
      </c>
      <c r="G4416">
        <v>-6.4201187539303302</v>
      </c>
      <c r="H4416">
        <v>-6.9077090651107804</v>
      </c>
      <c r="I4416">
        <v>0.74557107221089503</v>
      </c>
      <c r="J4416">
        <v>-0.46666037488057599</v>
      </c>
      <c r="K4416">
        <v>5.3560837821400398</v>
      </c>
      <c r="L4416">
        <v>5.1420341844752198</v>
      </c>
      <c r="M4416">
        <v>48.819171024602099</v>
      </c>
      <c r="N4416">
        <v>0.62440641397368302</v>
      </c>
      <c r="O4416">
        <v>19.999999999999901</v>
      </c>
      <c r="P4416">
        <v>45.8333333333333</v>
      </c>
      <c r="Q4416">
        <v>0.12752918181509301</v>
      </c>
    </row>
    <row r="4417" spans="1:17" hidden="1" x14ac:dyDescent="0.3">
      <c r="A4417" t="s">
        <v>8991</v>
      </c>
      <c r="B4417" t="s">
        <v>8992</v>
      </c>
      <c r="C4417" t="str">
        <f>IFERROR(VLOOKUP(Table1[[#This Row],[Ticker]],[1]!Table1[[Symbol]:[Industry]],2,FALSE),"-")</f>
        <v>-</v>
      </c>
      <c r="E4417">
        <v>8.0205241049999998</v>
      </c>
      <c r="F4417">
        <v>7.71</v>
      </c>
      <c r="G4417">
        <v>22.2842803166014</v>
      </c>
      <c r="H4417">
        <v>-6.6010357748309403</v>
      </c>
      <c r="I4417">
        <v>-0.57525570761220701</v>
      </c>
      <c r="J4417">
        <v>5.8213639103194899</v>
      </c>
      <c r="K4417">
        <v>7.8346340332321196</v>
      </c>
      <c r="L4417">
        <v>6.9277908048180104</v>
      </c>
      <c r="M4417">
        <v>42.208680899744799</v>
      </c>
      <c r="N4417">
        <v>1.51161534106294</v>
      </c>
      <c r="O4417">
        <v>16.4721141374837</v>
      </c>
      <c r="P4417">
        <v>92.75</v>
      </c>
      <c r="Q4417">
        <v>3.3535929369943998E-2</v>
      </c>
    </row>
    <row r="4418" spans="1:17" hidden="1" x14ac:dyDescent="0.3">
      <c r="A4418" t="s">
        <v>8993</v>
      </c>
      <c r="B4418" t="s">
        <v>8994</v>
      </c>
      <c r="C4418" t="str">
        <f>IFERROR(VLOOKUP(Table1[[#This Row],[Ticker]],[1]!Table1[[Symbol]:[Industry]],2,FALSE),"-")</f>
        <v>-</v>
      </c>
      <c r="D4418" t="s">
        <v>507</v>
      </c>
      <c r="E4418">
        <v>7.9977010430000002</v>
      </c>
      <c r="F4418">
        <v>4.99</v>
      </c>
      <c r="G4418">
        <v>-69.852873070551894</v>
      </c>
      <c r="H4418">
        <v>-12.496658670453799</v>
      </c>
      <c r="I4418">
        <v>-31.665409267720101</v>
      </c>
      <c r="J4418">
        <v>4.0022291396591001</v>
      </c>
      <c r="K4418">
        <v>6.8435812679006203</v>
      </c>
      <c r="L4418">
        <v>13.7670967545574</v>
      </c>
      <c r="M4418">
        <v>57.621786558969902</v>
      </c>
      <c r="N4418">
        <v>1.01407074232996</v>
      </c>
      <c r="O4418">
        <v>76.352705410821599</v>
      </c>
      <c r="P4418">
        <v>10.1545253863134</v>
      </c>
      <c r="Q4418">
        <v>-0.21397492042390501</v>
      </c>
    </row>
    <row r="4419" spans="1:17" hidden="1" x14ac:dyDescent="0.3">
      <c r="A4419" t="s">
        <v>8995</v>
      </c>
      <c r="B4419" t="s">
        <v>8996</v>
      </c>
      <c r="C4419" t="str">
        <f>IFERROR(VLOOKUP(Table1[[#This Row],[Ticker]],[1]!Table1[[Symbol]:[Industry]],2,FALSE),"-")</f>
        <v>-</v>
      </c>
      <c r="D4419" t="s">
        <v>169</v>
      </c>
      <c r="E4419">
        <v>7.988575644</v>
      </c>
      <c r="F4419">
        <v>15.16</v>
      </c>
      <c r="G4419">
        <v>-40.372085949770401</v>
      </c>
      <c r="H4419">
        <v>-26.4830134462822</v>
      </c>
      <c r="I4419">
        <v>-7.6770444844953403</v>
      </c>
      <c r="J4419">
        <v>-10.700825860798</v>
      </c>
      <c r="K4419">
        <v>16.162234544745701</v>
      </c>
      <c r="L4419">
        <v>16.375789274416</v>
      </c>
      <c r="M4419">
        <v>36.950065094277001</v>
      </c>
      <c r="N4419">
        <v>0.20231660090054099</v>
      </c>
      <c r="O4419">
        <v>44.459102902374603</v>
      </c>
      <c r="P4419">
        <v>22.753036437246902</v>
      </c>
      <c r="Q4419">
        <v>6.1344979431599998E-3</v>
      </c>
    </row>
    <row r="4420" spans="1:17" hidden="1" x14ac:dyDescent="0.3">
      <c r="A4420" t="s">
        <v>8997</v>
      </c>
      <c r="B4420" t="s">
        <v>8998</v>
      </c>
      <c r="C4420" t="str">
        <f>IFERROR(VLOOKUP(Table1[[#This Row],[Ticker]],[1]!Table1[[Symbol]:[Industry]],2,FALSE),"-")</f>
        <v>-</v>
      </c>
      <c r="E4420">
        <v>7.910628</v>
      </c>
      <c r="F4420">
        <v>13.2</v>
      </c>
      <c r="G4420">
        <v>-69.290607245270905</v>
      </c>
      <c r="H4420">
        <v>-4.9040660778612297</v>
      </c>
      <c r="I4420">
        <v>-40.774402222548197</v>
      </c>
      <c r="J4420">
        <v>20.622714048120201</v>
      </c>
      <c r="K4420">
        <v>13.7357396818767</v>
      </c>
      <c r="L4420">
        <v>17.715840851441701</v>
      </c>
      <c r="M4420">
        <v>60.3279543006702</v>
      </c>
      <c r="N4420">
        <v>2.2941176470588198</v>
      </c>
      <c r="O4420">
        <v>110.60606060606</v>
      </c>
      <c r="P4420">
        <v>52.073732718894</v>
      </c>
      <c r="Q4420">
        <v>-3.7039591975596003E-2</v>
      </c>
    </row>
    <row r="4421" spans="1:17" hidden="1" x14ac:dyDescent="0.3">
      <c r="A4421" t="s">
        <v>8999</v>
      </c>
      <c r="B4421" t="s">
        <v>9000</v>
      </c>
      <c r="C4421" t="str">
        <f>IFERROR(VLOOKUP(Table1[[#This Row],[Ticker]],[1]!Table1[[Symbol]:[Industry]],2,FALSE),"-")</f>
        <v>-</v>
      </c>
      <c r="D4421" t="s">
        <v>391</v>
      </c>
      <c r="E4421">
        <v>7.8770300000000004</v>
      </c>
      <c r="F4421">
        <v>26.2</v>
      </c>
      <c r="G4421">
        <v>-39.0782866386199</v>
      </c>
      <c r="H4421">
        <v>15.2243153985257</v>
      </c>
      <c r="I4421">
        <v>-14.732227884040601</v>
      </c>
      <c r="J4421">
        <v>16.1698664188687</v>
      </c>
      <c r="K4421">
        <v>23.3692977551779</v>
      </c>
      <c r="L4421">
        <v>24.529659076276999</v>
      </c>
      <c r="M4421">
        <v>94.525839537284</v>
      </c>
      <c r="N4421">
        <v>2.1179067184897198</v>
      </c>
      <c r="O4421">
        <v>20</v>
      </c>
      <c r="P4421">
        <v>25.4188606988989</v>
      </c>
      <c r="Q4421">
        <v>0.120541735225797</v>
      </c>
    </row>
    <row r="4422" spans="1:17" hidden="1" x14ac:dyDescent="0.3">
      <c r="A4422" t="s">
        <v>9001</v>
      </c>
      <c r="B4422" t="s">
        <v>9002</v>
      </c>
      <c r="C4422" t="str">
        <f>IFERROR(VLOOKUP(Table1[[#This Row],[Ticker]],[1]!Table1[[Symbol]:[Industry]],2,FALSE),"-")</f>
        <v>-</v>
      </c>
      <c r="D4422" t="s">
        <v>705</v>
      </c>
      <c r="E4422">
        <v>7.8703070319999897</v>
      </c>
      <c r="F4422">
        <v>89.2</v>
      </c>
      <c r="G4422">
        <v>-0.85279620266219403</v>
      </c>
      <c r="H4422">
        <v>-10.2450598005976</v>
      </c>
      <c r="I4422">
        <v>6.9815100973499904</v>
      </c>
      <c r="J4422">
        <v>-6.4292555514032603</v>
      </c>
      <c r="K4422">
        <v>87.714598200511205</v>
      </c>
      <c r="L4422">
        <v>79.424221794292507</v>
      </c>
      <c r="M4422">
        <v>56.3654480897074</v>
      </c>
      <c r="N4422">
        <v>1.46689212334198</v>
      </c>
      <c r="O4422">
        <v>9.1704035874439391</v>
      </c>
      <c r="P4422">
        <v>29.2753623188405</v>
      </c>
    </row>
    <row r="4423" spans="1:17" hidden="1" x14ac:dyDescent="0.3">
      <c r="A4423" t="s">
        <v>9003</v>
      </c>
      <c r="B4423" t="s">
        <v>9004</v>
      </c>
      <c r="C4423" t="str">
        <f>IFERROR(VLOOKUP(Table1[[#This Row],[Ticker]],[1]!Table1[[Symbol]:[Industry]],2,FALSE),"-")</f>
        <v>-</v>
      </c>
      <c r="D4423" t="s">
        <v>67</v>
      </c>
      <c r="E4423">
        <v>7.8640650000000001</v>
      </c>
      <c r="F4423">
        <v>8.25</v>
      </c>
      <c r="G4423">
        <v>-2.4972681491575299</v>
      </c>
      <c r="H4423">
        <v>5.8102196364244802</v>
      </c>
      <c r="I4423">
        <v>12.155474397786</v>
      </c>
      <c r="J4423">
        <v>-2.2790947374094501</v>
      </c>
      <c r="K4423">
        <v>8.1404370149602308</v>
      </c>
      <c r="L4423">
        <v>7.5672961043309801</v>
      </c>
      <c r="M4423">
        <v>43.551217997556797</v>
      </c>
      <c r="N4423">
        <v>1.17189257406013</v>
      </c>
      <c r="O4423">
        <v>15.151515151515101</v>
      </c>
      <c r="P4423">
        <v>44.736842105263101</v>
      </c>
      <c r="Q4423">
        <v>5.5914347609693001E-2</v>
      </c>
    </row>
    <row r="4424" spans="1:17" hidden="1" x14ac:dyDescent="0.3">
      <c r="A4424" t="s">
        <v>9005</v>
      </c>
      <c r="B4424" t="s">
        <v>9006</v>
      </c>
      <c r="C4424" t="str">
        <f>IFERROR(VLOOKUP(Table1[[#This Row],[Ticker]],[1]!Table1[[Symbol]:[Industry]],2,FALSE),"-")</f>
        <v>-</v>
      </c>
      <c r="D4424" t="s">
        <v>1626</v>
      </c>
      <c r="E4424">
        <v>7.8630599999999999</v>
      </c>
      <c r="F4424">
        <v>8.6999999999999993</v>
      </c>
      <c r="G4424">
        <v>-21.102873070551901</v>
      </c>
      <c r="H4424">
        <v>-8.31065948445465</v>
      </c>
      <c r="I4424">
        <v>-42.806225967958198</v>
      </c>
      <c r="J4424">
        <v>-6.4163496393702397</v>
      </c>
      <c r="K4424">
        <v>9.2578490095598696</v>
      </c>
      <c r="L4424">
        <v>10.1233137829244</v>
      </c>
      <c r="M4424">
        <v>41.129808368613098</v>
      </c>
      <c r="N4424">
        <v>0.32632563493158501</v>
      </c>
      <c r="O4424">
        <v>85.057471264367805</v>
      </c>
      <c r="P4424">
        <v>28.698224852071</v>
      </c>
      <c r="Q4424">
        <v>-6.9149551535578002E-2</v>
      </c>
    </row>
    <row r="4425" spans="1:17" hidden="1" x14ac:dyDescent="0.3">
      <c r="A4425" t="s">
        <v>9007</v>
      </c>
      <c r="B4425" t="s">
        <v>9008</v>
      </c>
      <c r="C4425" t="str">
        <f>IFERROR(VLOOKUP(Table1[[#This Row],[Ticker]],[1]!Table1[[Symbol]:[Industry]],2,FALSE),"-")</f>
        <v>-</v>
      </c>
      <c r="E4425">
        <v>7.8577857</v>
      </c>
      <c r="F4425">
        <v>26.19</v>
      </c>
      <c r="G4425">
        <v>45.745213053850001</v>
      </c>
      <c r="H4425">
        <v>-9.5636947637003207</v>
      </c>
      <c r="I4425">
        <v>15.604868876872599</v>
      </c>
      <c r="J4425">
        <v>-4.4441030292834096</v>
      </c>
      <c r="K4425">
        <v>23.3600351501738</v>
      </c>
      <c r="L4425">
        <v>20.438042079011399</v>
      </c>
      <c r="M4425">
        <v>30.481581870850199</v>
      </c>
      <c r="N4425">
        <v>0.40268756998880101</v>
      </c>
      <c r="O4425">
        <v>6.2237495227185802</v>
      </c>
      <c r="P4425">
        <v>79.015721120984196</v>
      </c>
      <c r="Q4425">
        <v>5.7345547523833001E-2</v>
      </c>
    </row>
    <row r="4426" spans="1:17" hidden="1" x14ac:dyDescent="0.3">
      <c r="A4426" t="s">
        <v>9009</v>
      </c>
      <c r="B4426" t="s">
        <v>9010</v>
      </c>
      <c r="C4426" t="str">
        <f>IFERROR(VLOOKUP(Table1[[#This Row],[Ticker]],[1]!Table1[[Symbol]:[Industry]],2,FALSE),"-")</f>
        <v>-</v>
      </c>
      <c r="E4426">
        <v>7.8076679599999901</v>
      </c>
      <c r="F4426">
        <v>3.95</v>
      </c>
      <c r="G4426">
        <v>-0.359335458004721</v>
      </c>
      <c r="H4426">
        <v>-11.410090174246699</v>
      </c>
      <c r="I4426">
        <v>-21.2841224691105</v>
      </c>
      <c r="J4426">
        <v>-10.6585496640341</v>
      </c>
      <c r="K4426">
        <v>4.1476619981216301</v>
      </c>
      <c r="L4426">
        <v>4.4671132256544004</v>
      </c>
      <c r="M4426">
        <v>43.690938286087203</v>
      </c>
      <c r="N4426">
        <v>0.397418390462489</v>
      </c>
      <c r="O4426">
        <v>150.63291139240499</v>
      </c>
      <c r="P4426">
        <v>58</v>
      </c>
      <c r="Q4426">
        <v>3.6147542828931997E-2</v>
      </c>
    </row>
    <row r="4427" spans="1:17" hidden="1" x14ac:dyDescent="0.3">
      <c r="A4427" t="s">
        <v>9011</v>
      </c>
      <c r="B4427" t="s">
        <v>9012</v>
      </c>
      <c r="C4427" t="str">
        <f>IFERROR(VLOOKUP(Table1[[#This Row],[Ticker]],[1]!Table1[[Symbol]:[Industry]],2,FALSE),"-")</f>
        <v>-</v>
      </c>
      <c r="E4427">
        <v>7.7919856000000003</v>
      </c>
      <c r="F4427">
        <v>14.24</v>
      </c>
      <c r="G4427">
        <v>17.8644881686145</v>
      </c>
      <c r="H4427">
        <v>-2.72033113810219</v>
      </c>
      <c r="I4427">
        <v>11.6697217861035</v>
      </c>
      <c r="J4427">
        <v>-11.4594274765657</v>
      </c>
      <c r="K4427">
        <v>14.240995493983499</v>
      </c>
      <c r="L4427">
        <v>12.9377371631233</v>
      </c>
      <c r="M4427">
        <v>46.090031250288199</v>
      </c>
      <c r="N4427">
        <v>0.11272522280682901</v>
      </c>
      <c r="O4427">
        <v>28.511235955056101</v>
      </c>
      <c r="P4427">
        <v>75.802469135802397</v>
      </c>
      <c r="Q4427">
        <v>0.13093724865702699</v>
      </c>
    </row>
    <row r="4428" spans="1:17" hidden="1" x14ac:dyDescent="0.3">
      <c r="A4428" t="s">
        <v>9013</v>
      </c>
      <c r="B4428" t="s">
        <v>9014</v>
      </c>
      <c r="C4428" t="str">
        <f>IFERROR(VLOOKUP(Table1[[#This Row],[Ticker]],[1]!Table1[[Symbol]:[Industry]],2,FALSE),"-")</f>
        <v>-</v>
      </c>
      <c r="D4428" t="s">
        <v>535</v>
      </c>
      <c r="E4428">
        <v>7.7544599999999999</v>
      </c>
      <c r="F4428">
        <v>7.77</v>
      </c>
      <c r="G4428">
        <v>-26.557418525097301</v>
      </c>
      <c r="H4428">
        <v>-4.9040660778612297</v>
      </c>
      <c r="I4428">
        <v>-10.2480864330745</v>
      </c>
      <c r="J4428">
        <v>-2.1679836262983398</v>
      </c>
      <c r="K4428">
        <v>7.7699981901033199</v>
      </c>
      <c r="L4428">
        <v>7.7488467654887003</v>
      </c>
      <c r="M4428">
        <v>100</v>
      </c>
      <c r="O4428">
        <v>0</v>
      </c>
      <c r="P4428">
        <v>0</v>
      </c>
    </row>
    <row r="4429" spans="1:17" hidden="1" x14ac:dyDescent="0.3">
      <c r="A4429" t="s">
        <v>9015</v>
      </c>
      <c r="B4429" t="s">
        <v>9016</v>
      </c>
      <c r="C4429" t="str">
        <f>IFERROR(VLOOKUP(Table1[[#This Row],[Ticker]],[1]!Table1[[Symbol]:[Industry]],2,FALSE),"-")</f>
        <v>-</v>
      </c>
      <c r="D4429" t="s">
        <v>613</v>
      </c>
      <c r="E4429">
        <v>7.7541200000000003</v>
      </c>
      <c r="F4429">
        <v>22</v>
      </c>
      <c r="G4429">
        <v>-2.61375655326639</v>
      </c>
      <c r="H4429">
        <v>-12.555781117439</v>
      </c>
      <c r="I4429">
        <v>-40.251268106634797</v>
      </c>
      <c r="J4429">
        <v>7.2070163737016602</v>
      </c>
      <c r="K4429">
        <v>22.649687075431299</v>
      </c>
      <c r="L4429">
        <v>25.1632748862576</v>
      </c>
      <c r="M4429">
        <v>78.114767911127302</v>
      </c>
      <c r="N4429">
        <v>2.50582362728785</v>
      </c>
      <c r="O4429">
        <v>84.545454545454504</v>
      </c>
      <c r="P4429">
        <v>34.886572654813001</v>
      </c>
      <c r="Q4429">
        <v>8.2510974407340995E-2</v>
      </c>
    </row>
    <row r="4430" spans="1:17" hidden="1" x14ac:dyDescent="0.3">
      <c r="A4430" t="s">
        <v>9017</v>
      </c>
      <c r="B4430" t="s">
        <v>9018</v>
      </c>
      <c r="C4430" t="str">
        <f>IFERROR(VLOOKUP(Table1[[#This Row],[Ticker]],[1]!Table1[[Symbol]:[Industry]],2,FALSE),"-")</f>
        <v>-</v>
      </c>
      <c r="E4430">
        <v>7.6752000000000002</v>
      </c>
      <c r="F4430">
        <v>13.12</v>
      </c>
      <c r="G4430">
        <v>30.945582675382699</v>
      </c>
      <c r="H4430">
        <v>-35.919518616492503</v>
      </c>
      <c r="I4430">
        <v>-61.274588859352903</v>
      </c>
      <c r="J4430">
        <v>-8.3945402654581294</v>
      </c>
      <c r="K4430">
        <v>18.133398259154902</v>
      </c>
      <c r="L4430">
        <v>18.3975400079484</v>
      </c>
      <c r="M4430">
        <v>34.8400659461199</v>
      </c>
      <c r="N4430">
        <v>0.90843373493975899</v>
      </c>
      <c r="O4430">
        <v>120.807926829268</v>
      </c>
      <c r="P4430">
        <v>57.503001200480099</v>
      </c>
    </row>
    <row r="4431" spans="1:17" hidden="1" x14ac:dyDescent="0.3">
      <c r="A4431" t="s">
        <v>9019</v>
      </c>
      <c r="B4431" t="s">
        <v>9020</v>
      </c>
      <c r="C4431" t="str">
        <f>IFERROR(VLOOKUP(Table1[[#This Row],[Ticker]],[1]!Table1[[Symbol]:[Industry]],2,FALSE),"-")</f>
        <v>-</v>
      </c>
      <c r="D4431" t="s">
        <v>1489</v>
      </c>
      <c r="E4431">
        <v>7.6385303049999997</v>
      </c>
      <c r="F4431">
        <v>24.79</v>
      </c>
      <c r="G4431">
        <v>-38.587226899831201</v>
      </c>
      <c r="H4431">
        <v>-11.399115582811699</v>
      </c>
      <c r="I4431">
        <v>-11.088086433074499</v>
      </c>
      <c r="J4431">
        <v>7.6970698869636403</v>
      </c>
      <c r="K4431">
        <v>24.2132679856126</v>
      </c>
      <c r="L4431">
        <v>23.979867185473498</v>
      </c>
      <c r="M4431">
        <v>62.997179364816198</v>
      </c>
      <c r="N4431">
        <v>1.4636304969115801</v>
      </c>
      <c r="O4431">
        <v>18.596208148446902</v>
      </c>
      <c r="P4431">
        <v>52.553846153846102</v>
      </c>
      <c r="Q4431">
        <v>8.0631930266381005E-2</v>
      </c>
    </row>
    <row r="4432" spans="1:17" hidden="1" x14ac:dyDescent="0.3">
      <c r="A4432" t="s">
        <v>9021</v>
      </c>
      <c r="B4432" t="s">
        <v>9022</v>
      </c>
      <c r="C4432" t="str">
        <f>IFERROR(VLOOKUP(Table1[[#This Row],[Ticker]],[1]!Table1[[Symbol]:[Industry]],2,FALSE),"-")</f>
        <v>-</v>
      </c>
      <c r="D4432" t="s">
        <v>126</v>
      </c>
      <c r="E4432">
        <v>7.6319999999999997</v>
      </c>
      <c r="F4432">
        <v>2.12</v>
      </c>
      <c r="G4432">
        <v>281.13488916721002</v>
      </c>
      <c r="H4432">
        <v>-11.210372384167499</v>
      </c>
      <c r="I4432">
        <v>108.30861459785299</v>
      </c>
      <c r="J4432">
        <v>6.7325399339110801</v>
      </c>
      <c r="K4432">
        <v>2.18957096004937</v>
      </c>
      <c r="L4432">
        <v>1.70899902312364</v>
      </c>
      <c r="M4432">
        <v>64.450357132089493</v>
      </c>
      <c r="N4432">
        <v>0.55271179229606304</v>
      </c>
      <c r="O4432">
        <v>52.830188679245197</v>
      </c>
      <c r="P4432">
        <v>307.692307692307</v>
      </c>
      <c r="Q4432">
        <v>0.18602804545645199</v>
      </c>
    </row>
    <row r="4433" spans="1:17" hidden="1" x14ac:dyDescent="0.3">
      <c r="A4433" t="s">
        <v>9023</v>
      </c>
      <c r="B4433" t="s">
        <v>9024</v>
      </c>
      <c r="C4433" t="str">
        <f>IFERROR(VLOOKUP(Table1[[#This Row],[Ticker]],[1]!Table1[[Symbol]:[Industry]],2,FALSE),"-")</f>
        <v>-</v>
      </c>
      <c r="E4433">
        <v>7.6213499999999996</v>
      </c>
      <c r="F4433">
        <v>4.47</v>
      </c>
      <c r="G4433">
        <v>-19.874840959464901</v>
      </c>
      <c r="H4433">
        <v>-19.467172873977699</v>
      </c>
      <c r="I4433">
        <v>2.9164705289507902</v>
      </c>
      <c r="J4433">
        <v>-7.5443277123198396</v>
      </c>
      <c r="K4433">
        <v>4.8968186264396696</v>
      </c>
      <c r="L4433">
        <v>4.9683616822433496</v>
      </c>
      <c r="M4433">
        <v>38.207024718632702</v>
      </c>
      <c r="N4433">
        <v>1.10507246376811</v>
      </c>
      <c r="O4433">
        <v>70.022371364653196</v>
      </c>
      <c r="P4433">
        <v>44.193548387096698</v>
      </c>
    </row>
    <row r="4434" spans="1:17" hidden="1" x14ac:dyDescent="0.3">
      <c r="A4434" t="s">
        <v>9025</v>
      </c>
      <c r="B4434" t="s">
        <v>9026</v>
      </c>
      <c r="C4434" t="str">
        <f>IFERROR(VLOOKUP(Table1[[#This Row],[Ticker]],[1]!Table1[[Symbol]:[Industry]],2,FALSE),"-")</f>
        <v>-</v>
      </c>
      <c r="D4434" t="s">
        <v>49</v>
      </c>
      <c r="E4434">
        <v>7.5865445500000002</v>
      </c>
      <c r="F4434">
        <v>6.89</v>
      </c>
      <c r="G4434">
        <v>26.894697287820101</v>
      </c>
      <c r="H4434">
        <v>35.415295199583802</v>
      </c>
      <c r="I4434">
        <v>36.347658247776501</v>
      </c>
      <c r="J4434">
        <v>1.3666260938783901</v>
      </c>
      <c r="K4434">
        <v>5.9411904034848702</v>
      </c>
      <c r="L4434">
        <v>5.45443371897706</v>
      </c>
      <c r="M4434">
        <v>59.209320137592997</v>
      </c>
      <c r="N4434">
        <v>2.3253663934211501</v>
      </c>
      <c r="O4434">
        <v>16.11030478955</v>
      </c>
      <c r="P4434">
        <v>94.084507042253506</v>
      </c>
      <c r="Q4434">
        <v>9.2656714834128004E-2</v>
      </c>
    </row>
    <row r="4435" spans="1:17" hidden="1" x14ac:dyDescent="0.3">
      <c r="A4435" t="s">
        <v>9027</v>
      </c>
      <c r="B4435" t="s">
        <v>9028</v>
      </c>
      <c r="C4435" t="str">
        <f>IFERROR(VLOOKUP(Table1[[#This Row],[Ticker]],[1]!Table1[[Symbol]:[Industry]],2,FALSE),"-")</f>
        <v>-</v>
      </c>
      <c r="D4435" t="s">
        <v>67</v>
      </c>
      <c r="E4435">
        <v>7.5763800000000003</v>
      </c>
      <c r="F4435">
        <v>25.77</v>
      </c>
      <c r="G4435">
        <v>-21.5879684232643</v>
      </c>
      <c r="H4435">
        <v>-4.9040660778612297</v>
      </c>
      <c r="I4435">
        <v>-10.2480864330745</v>
      </c>
      <c r="J4435">
        <v>-2.1679836262983398</v>
      </c>
      <c r="K4435">
        <v>25.7687429646057</v>
      </c>
      <c r="L4435">
        <v>25.472832717700701</v>
      </c>
      <c r="M4435">
        <v>100</v>
      </c>
      <c r="O4435">
        <v>0</v>
      </c>
      <c r="P4435">
        <v>4.9694501018329804</v>
      </c>
    </row>
    <row r="4436" spans="1:17" hidden="1" x14ac:dyDescent="0.3">
      <c r="A4436" t="s">
        <v>9029</v>
      </c>
      <c r="B4436" t="s">
        <v>9030</v>
      </c>
      <c r="C4436" t="str">
        <f>IFERROR(VLOOKUP(Table1[[#This Row],[Ticker]],[1]!Table1[[Symbol]:[Industry]],2,FALSE),"-")</f>
        <v>-</v>
      </c>
      <c r="D4436" t="s">
        <v>613</v>
      </c>
      <c r="E4436">
        <v>7.5741867999999997</v>
      </c>
      <c r="F4436">
        <v>16.489999999999998</v>
      </c>
      <c r="G4436">
        <v>-16.624085191763999</v>
      </c>
      <c r="H4436">
        <v>-4.9040660778612297</v>
      </c>
      <c r="I4436">
        <v>-48.464646942628598</v>
      </c>
      <c r="J4436">
        <v>-5.1982866566013701</v>
      </c>
      <c r="K4436">
        <v>15.961791343389599</v>
      </c>
      <c r="L4436">
        <v>17.516714531400901</v>
      </c>
      <c r="M4436">
        <v>60.8954434870775</v>
      </c>
      <c r="N4436">
        <v>1.13510079163527</v>
      </c>
      <c r="O4436">
        <v>81.625227410551801</v>
      </c>
      <c r="P4436">
        <v>29.231974921630002</v>
      </c>
      <c r="Q4436">
        <v>8.6916709743780005E-3</v>
      </c>
    </row>
    <row r="4437" spans="1:17" hidden="1" x14ac:dyDescent="0.3">
      <c r="A4437" t="s">
        <v>9031</v>
      </c>
      <c r="B4437" t="s">
        <v>9032</v>
      </c>
      <c r="C4437" t="str">
        <f>IFERROR(VLOOKUP(Table1[[#This Row],[Ticker]],[1]!Table1[[Symbol]:[Industry]],2,FALSE),"-")</f>
        <v>-</v>
      </c>
      <c r="D4437" t="s">
        <v>249</v>
      </c>
      <c r="E4437">
        <v>7.5515359019999897</v>
      </c>
      <c r="F4437">
        <v>5.34</v>
      </c>
      <c r="G4437">
        <v>127.72829576061601</v>
      </c>
      <c r="H4437">
        <v>3.70249129918794</v>
      </c>
      <c r="I4437">
        <v>83.933731748743597</v>
      </c>
      <c r="J4437">
        <v>-1.02294545835941</v>
      </c>
      <c r="K4437">
        <v>4.7048843783494299</v>
      </c>
      <c r="L4437">
        <v>3.6358080701856599</v>
      </c>
      <c r="M4437">
        <v>62.877981576889098</v>
      </c>
      <c r="N4437">
        <v>1.1709782450901001</v>
      </c>
      <c r="O4437">
        <v>32.771535580524301</v>
      </c>
      <c r="P4437">
        <v>223.636363636363</v>
      </c>
      <c r="Q4437">
        <v>0.12677555345706601</v>
      </c>
    </row>
    <row r="4438" spans="1:17" hidden="1" x14ac:dyDescent="0.3">
      <c r="A4438" t="s">
        <v>9033</v>
      </c>
      <c r="B4438" t="s">
        <v>8476</v>
      </c>
      <c r="C4438" t="str">
        <f>IFERROR(VLOOKUP(Table1[[#This Row],[Ticker]],[1]!Table1[[Symbol]:[Industry]],2,FALSE),"-")</f>
        <v>-</v>
      </c>
      <c r="D4438" t="s">
        <v>866</v>
      </c>
      <c r="E4438">
        <v>7.5380425000000004</v>
      </c>
      <c r="F4438">
        <v>8.65</v>
      </c>
      <c r="G4438">
        <v>58.271641303962397</v>
      </c>
      <c r="H4438">
        <v>-37.496658670453797</v>
      </c>
      <c r="I4438">
        <v>58.367897972383602</v>
      </c>
      <c r="J4438">
        <v>-1.05687251518723</v>
      </c>
      <c r="K4438">
        <v>10.2124468847</v>
      </c>
      <c r="L4438">
        <v>7.6841666708154701</v>
      </c>
      <c r="M4438">
        <v>34.827447379238698</v>
      </c>
      <c r="N4438">
        <v>2.4964470207308</v>
      </c>
      <c r="O4438">
        <v>81.618497109826507</v>
      </c>
      <c r="P4438">
        <v>84.829059829059801</v>
      </c>
    </row>
    <row r="4439" spans="1:17" hidden="1" x14ac:dyDescent="0.3">
      <c r="A4439" t="s">
        <v>9034</v>
      </c>
      <c r="B4439" t="s">
        <v>9035</v>
      </c>
      <c r="C4439" t="str">
        <f>IFERROR(VLOOKUP(Table1[[#This Row],[Ticker]],[1]!Table1[[Symbol]:[Industry]],2,FALSE),"-")</f>
        <v>-</v>
      </c>
      <c r="D4439" t="s">
        <v>613</v>
      </c>
      <c r="E4439">
        <v>7.4900897999999998</v>
      </c>
      <c r="F4439">
        <v>24.21</v>
      </c>
      <c r="G4439">
        <v>65.585438617759706</v>
      </c>
      <c r="H4439">
        <v>5.2916553604637597</v>
      </c>
      <c r="I4439">
        <v>23.213876080707099</v>
      </c>
      <c r="J4439">
        <v>2.8190068333720899</v>
      </c>
      <c r="K4439">
        <v>21.800863836147901</v>
      </c>
      <c r="M4439">
        <v>99.997122905156402</v>
      </c>
      <c r="N4439">
        <v>5.9950083194675496</v>
      </c>
      <c r="O4439">
        <v>0</v>
      </c>
      <c r="P4439">
        <v>101.75</v>
      </c>
    </row>
    <row r="4440" spans="1:17" hidden="1" x14ac:dyDescent="0.3">
      <c r="A4440" t="s">
        <v>9036</v>
      </c>
      <c r="B4440" t="s">
        <v>9037</v>
      </c>
      <c r="C4440" t="str">
        <f>IFERROR(VLOOKUP(Table1[[#This Row],[Ticker]],[1]!Table1[[Symbol]:[Industry]],2,FALSE),"-")</f>
        <v>-</v>
      </c>
      <c r="E4440">
        <v>7.46035</v>
      </c>
      <c r="F4440">
        <v>9.5</v>
      </c>
      <c r="G4440">
        <v>-6.3042539681353604</v>
      </c>
      <c r="H4440">
        <v>-0.50846168225683896</v>
      </c>
      <c r="I4440">
        <v>0.21702984599526501</v>
      </c>
      <c r="J4440">
        <v>-13.4658361006214</v>
      </c>
      <c r="K4440">
        <v>9.2471510529548393</v>
      </c>
      <c r="L4440">
        <v>9.0218305813215594</v>
      </c>
      <c r="M4440">
        <v>51.043576315003399</v>
      </c>
      <c r="N4440">
        <v>2.54153846153846</v>
      </c>
      <c r="O4440">
        <v>30</v>
      </c>
      <c r="P4440">
        <v>29.251700680272101</v>
      </c>
    </row>
    <row r="4441" spans="1:17" hidden="1" x14ac:dyDescent="0.3">
      <c r="A4441" t="s">
        <v>9038</v>
      </c>
      <c r="B4441" t="s">
        <v>9039</v>
      </c>
      <c r="C4441" t="str">
        <f>IFERROR(VLOOKUP(Table1[[#This Row],[Ticker]],[1]!Table1[[Symbol]:[Industry]],2,FALSE),"-")</f>
        <v>-</v>
      </c>
      <c r="D4441" t="s">
        <v>414</v>
      </c>
      <c r="E4441">
        <v>7.4477500000000001</v>
      </c>
      <c r="F4441">
        <v>9.61</v>
      </c>
      <c r="G4441">
        <v>69.165595731521705</v>
      </c>
      <c r="H4441">
        <v>-3.7461713410191302</v>
      </c>
      <c r="I4441">
        <v>6.9470355181450003</v>
      </c>
      <c r="J4441">
        <v>-1.1164589154676401</v>
      </c>
      <c r="K4441">
        <v>9.7395419156839296</v>
      </c>
      <c r="L4441">
        <v>9.2897017709023508</v>
      </c>
      <c r="M4441">
        <v>90.209996359693207</v>
      </c>
      <c r="N4441">
        <v>0.95441176470588196</v>
      </c>
      <c r="O4441">
        <v>25.806451612903199</v>
      </c>
      <c r="P4441">
        <v>106.22317596566501</v>
      </c>
    </row>
    <row r="4442" spans="1:17" hidden="1" x14ac:dyDescent="0.3">
      <c r="A4442" t="s">
        <v>9040</v>
      </c>
      <c r="B4442" t="s">
        <v>9041</v>
      </c>
      <c r="C4442" t="str">
        <f>IFERROR(VLOOKUP(Table1[[#This Row],[Ticker]],[1]!Table1[[Symbol]:[Industry]],2,FALSE),"-")</f>
        <v>-</v>
      </c>
      <c r="E4442">
        <v>7.443308</v>
      </c>
      <c r="F4442">
        <v>191.05</v>
      </c>
      <c r="G4442">
        <v>8.3648978590834204</v>
      </c>
      <c r="H4442">
        <v>73.613466101455202</v>
      </c>
      <c r="I4442">
        <v>48.036917709427499</v>
      </c>
      <c r="J4442">
        <v>13.5397263852091</v>
      </c>
      <c r="K4442">
        <v>144.21676914727101</v>
      </c>
      <c r="L4442">
        <v>135.924896833845</v>
      </c>
      <c r="M4442">
        <v>74.717535136480294</v>
      </c>
      <c r="N4442">
        <v>1.63636363636363</v>
      </c>
      <c r="O4442">
        <v>5.2604030358544804</v>
      </c>
      <c r="P4442">
        <v>70.276292335115798</v>
      </c>
    </row>
    <row r="4443" spans="1:17" hidden="1" x14ac:dyDescent="0.3">
      <c r="A4443" t="s">
        <v>9042</v>
      </c>
      <c r="B4443" t="s">
        <v>9043</v>
      </c>
      <c r="C4443" t="str">
        <f>IFERROR(VLOOKUP(Table1[[#This Row],[Ticker]],[1]!Table1[[Symbol]:[Industry]],2,FALSE),"-")</f>
        <v>-</v>
      </c>
      <c r="D4443" t="s">
        <v>67</v>
      </c>
      <c r="E4443">
        <v>7.4403044999999999</v>
      </c>
      <c r="F4443">
        <v>22.5</v>
      </c>
      <c r="G4443">
        <v>-48.971211628545603</v>
      </c>
      <c r="H4443">
        <v>-11.724050217433</v>
      </c>
      <c r="I4443">
        <v>-27.068788836031899</v>
      </c>
      <c r="J4443">
        <v>-8.9879677658700992</v>
      </c>
      <c r="K4443">
        <v>25.3250722665403</v>
      </c>
      <c r="L4443">
        <v>27.861171023112298</v>
      </c>
      <c r="M4443">
        <v>31.452112472931201</v>
      </c>
      <c r="N4443">
        <v>1.9079415853900701</v>
      </c>
      <c r="O4443">
        <v>55.511111111111099</v>
      </c>
      <c r="P4443">
        <v>3.21100917431191</v>
      </c>
      <c r="Q4443">
        <v>4.1301812597059E-2</v>
      </c>
    </row>
    <row r="4444" spans="1:17" hidden="1" x14ac:dyDescent="0.3">
      <c r="A4444" t="s">
        <v>9044</v>
      </c>
      <c r="B4444" t="s">
        <v>9045</v>
      </c>
      <c r="C4444" t="str">
        <f>IFERROR(VLOOKUP(Table1[[#This Row],[Ticker]],[1]!Table1[[Symbol]:[Industry]],2,FALSE),"-")</f>
        <v>-</v>
      </c>
      <c r="D4444" t="s">
        <v>613</v>
      </c>
      <c r="E4444">
        <v>7.4385500000000002</v>
      </c>
      <c r="F4444">
        <v>18.55</v>
      </c>
      <c r="G4444">
        <v>198.88117796613</v>
      </c>
      <c r="H4444">
        <v>-14.0779373554789</v>
      </c>
      <c r="I4444">
        <v>234.547452600382</v>
      </c>
      <c r="J4444">
        <v>15.9456953243574</v>
      </c>
      <c r="K4444">
        <v>17.815849436373501</v>
      </c>
      <c r="L4444">
        <v>12.4657165308579</v>
      </c>
      <c r="M4444">
        <v>63.258786176100003</v>
      </c>
      <c r="N4444">
        <v>0.75941791254628099</v>
      </c>
      <c r="O4444">
        <v>36.981132075471599</v>
      </c>
      <c r="P4444">
        <v>256.730769230769</v>
      </c>
      <c r="Q4444">
        <v>0.13033850014808601</v>
      </c>
    </row>
    <row r="4445" spans="1:17" hidden="1" x14ac:dyDescent="0.3">
      <c r="A4445" t="s">
        <v>9046</v>
      </c>
      <c r="B4445" t="s">
        <v>9047</v>
      </c>
      <c r="C4445" t="str">
        <f>IFERROR(VLOOKUP(Table1[[#This Row],[Ticker]],[1]!Table1[[Symbol]:[Industry]],2,FALSE),"-")</f>
        <v>-</v>
      </c>
      <c r="D4445" t="s">
        <v>67</v>
      </c>
      <c r="E4445">
        <v>7.4050898360000001</v>
      </c>
      <c r="F4445">
        <v>1.0900000000000001</v>
      </c>
      <c r="G4445">
        <v>61.373615957661201</v>
      </c>
      <c r="H4445">
        <v>9.5289236128604191</v>
      </c>
      <c r="I4445">
        <v>12.223823679284999</v>
      </c>
      <c r="J4445">
        <v>4.5627856044708901</v>
      </c>
      <c r="K4445">
        <v>1.0293908438527699</v>
      </c>
      <c r="L4445">
        <v>0.96638759362114501</v>
      </c>
      <c r="M4445">
        <v>59.872083316092699</v>
      </c>
      <c r="N4445">
        <v>1.00848480372197</v>
      </c>
      <c r="O4445">
        <v>12.844036697247599</v>
      </c>
      <c r="P4445">
        <v>98.181818181818102</v>
      </c>
      <c r="Q4445">
        <v>-8.1903317251739993E-2</v>
      </c>
    </row>
    <row r="4446" spans="1:17" hidden="1" x14ac:dyDescent="0.3">
      <c r="A4446" t="s">
        <v>9048</v>
      </c>
      <c r="B4446" t="s">
        <v>9049</v>
      </c>
      <c r="C4446" t="str">
        <f>IFERROR(VLOOKUP(Table1[[#This Row],[Ticker]],[1]!Table1[[Symbol]:[Industry]],2,FALSE),"-")</f>
        <v>-</v>
      </c>
      <c r="D4446" t="s">
        <v>613</v>
      </c>
      <c r="E4446">
        <v>7.3897697299999896</v>
      </c>
      <c r="F4446">
        <v>14.9</v>
      </c>
      <c r="G4446">
        <v>-29.489014616302502</v>
      </c>
      <c r="H4446">
        <v>1.7626005888054199</v>
      </c>
      <c r="I4446">
        <v>-13.494839679827701</v>
      </c>
      <c r="J4446">
        <v>5.6838682255535096</v>
      </c>
      <c r="K4446">
        <v>13.8390313662767</v>
      </c>
      <c r="L4446">
        <v>14.820304537114099</v>
      </c>
      <c r="M4446">
        <v>78.242315445943802</v>
      </c>
      <c r="N4446">
        <v>1.02431962941517</v>
      </c>
      <c r="O4446">
        <v>34.161073825503301</v>
      </c>
      <c r="P4446">
        <v>27.350427350427299</v>
      </c>
      <c r="Q4446">
        <v>3.5364661984673001E-2</v>
      </c>
    </row>
    <row r="4447" spans="1:17" hidden="1" x14ac:dyDescent="0.3">
      <c r="A4447" t="s">
        <v>9050</v>
      </c>
      <c r="B4447" t="s">
        <v>9051</v>
      </c>
      <c r="C4447" t="str">
        <f>IFERROR(VLOOKUP(Table1[[#This Row],[Ticker]],[1]!Table1[[Symbol]:[Industry]],2,FALSE),"-")</f>
        <v>-</v>
      </c>
      <c r="D4447" t="s">
        <v>21</v>
      </c>
      <c r="E4447">
        <v>7.3558165849999897</v>
      </c>
      <c r="F4447">
        <v>5</v>
      </c>
      <c r="G4447">
        <v>77.524214127963802</v>
      </c>
      <c r="H4447">
        <v>-4.9040660778612297</v>
      </c>
      <c r="I4447">
        <v>7.3989723904549001</v>
      </c>
      <c r="K4447">
        <v>4.8887328389848603</v>
      </c>
      <c r="L4447">
        <v>4.2205645869197204</v>
      </c>
      <c r="M4447">
        <v>74.114758148509594</v>
      </c>
      <c r="N4447">
        <v>1.9143594881443999</v>
      </c>
      <c r="O4447">
        <v>26</v>
      </c>
      <c r="Q4447">
        <v>7.3452798895268998E-2</v>
      </c>
    </row>
    <row r="4448" spans="1:17" hidden="1" x14ac:dyDescent="0.3">
      <c r="A4448" t="s">
        <v>9052</v>
      </c>
      <c r="B4448" t="s">
        <v>9053</v>
      </c>
      <c r="C4448" t="str">
        <f>IFERROR(VLOOKUP(Table1[[#This Row],[Ticker]],[1]!Table1[[Symbol]:[Industry]],2,FALSE),"-")</f>
        <v>-</v>
      </c>
      <c r="D4448" t="s">
        <v>67</v>
      </c>
      <c r="E4448">
        <v>7.3369999999999997</v>
      </c>
      <c r="F4448">
        <v>5.0599999999999996</v>
      </c>
      <c r="G4448">
        <v>-22.2275216178808</v>
      </c>
      <c r="H4448">
        <v>-14.707987646488601</v>
      </c>
      <c r="I4448">
        <v>-34.386017467557203</v>
      </c>
      <c r="J4448">
        <v>-7.3226228015560704</v>
      </c>
      <c r="K4448">
        <v>5.2167503797976904</v>
      </c>
      <c r="L4448">
        <v>5.5863097081986597</v>
      </c>
      <c r="M4448">
        <v>53.921868077895901</v>
      </c>
      <c r="N4448">
        <v>1.72440643495349</v>
      </c>
      <c r="O4448">
        <v>57.905138339920903</v>
      </c>
      <c r="P4448">
        <v>33.862433862433797</v>
      </c>
      <c r="Q4448">
        <v>7.1644534735934004E-2</v>
      </c>
    </row>
    <row r="4449" spans="1:17" hidden="1" x14ac:dyDescent="0.3">
      <c r="A4449" t="s">
        <v>9054</v>
      </c>
      <c r="B4449" t="s">
        <v>9055</v>
      </c>
      <c r="C4449" t="str">
        <f>IFERROR(VLOOKUP(Table1[[#This Row],[Ticker]],[1]!Table1[[Symbol]:[Industry]],2,FALSE),"-")</f>
        <v>-</v>
      </c>
      <c r="D4449" t="s">
        <v>613</v>
      </c>
      <c r="E4449">
        <v>7.263557316</v>
      </c>
      <c r="F4449">
        <v>34.74</v>
      </c>
      <c r="G4449">
        <v>-22.0762155175785</v>
      </c>
      <c r="H4449">
        <v>-21.956646878632998</v>
      </c>
      <c r="I4449">
        <v>38.213452028463898</v>
      </c>
      <c r="J4449">
        <v>3.64740098908627</v>
      </c>
      <c r="K4449">
        <v>33.562058462706503</v>
      </c>
      <c r="L4449">
        <v>30.0972119564236</v>
      </c>
      <c r="M4449">
        <v>45.098755911661002</v>
      </c>
      <c r="N4449">
        <v>0.18915690505548699</v>
      </c>
      <c r="O4449">
        <v>27.633851468048299</v>
      </c>
      <c r="P4449">
        <v>55.784753363228702</v>
      </c>
    </row>
    <row r="4450" spans="1:17" hidden="1" x14ac:dyDescent="0.3">
      <c r="A4450" t="s">
        <v>9056</v>
      </c>
      <c r="B4450" t="s">
        <v>9057</v>
      </c>
      <c r="C4450" t="str">
        <f>IFERROR(VLOOKUP(Table1[[#This Row],[Ticker]],[1]!Table1[[Symbol]:[Industry]],2,FALSE),"-")</f>
        <v>-</v>
      </c>
      <c r="D4450" t="s">
        <v>535</v>
      </c>
      <c r="E4450">
        <v>7.2284268999999997</v>
      </c>
      <c r="F4450">
        <v>23.99</v>
      </c>
      <c r="G4450">
        <v>14.5602285337261</v>
      </c>
      <c r="H4450">
        <v>-8.1834351106549192</v>
      </c>
      <c r="I4450">
        <v>23.103775712561902</v>
      </c>
      <c r="J4450">
        <v>2.7869713286566098</v>
      </c>
      <c r="K4450">
        <v>22.727369626447398</v>
      </c>
      <c r="L4450">
        <v>20.696543260505301</v>
      </c>
      <c r="M4450">
        <v>61.551706484526299</v>
      </c>
      <c r="N4450">
        <v>1.8232319206963901</v>
      </c>
      <c r="O4450">
        <v>12.546894539391401</v>
      </c>
      <c r="P4450">
        <v>74.599708879184803</v>
      </c>
      <c r="Q4450">
        <v>0.10789964586337999</v>
      </c>
    </row>
    <row r="4451" spans="1:17" hidden="1" x14ac:dyDescent="0.3">
      <c r="A4451" t="s">
        <v>9058</v>
      </c>
      <c r="B4451" t="s">
        <v>9059</v>
      </c>
      <c r="C4451" t="str">
        <f>IFERROR(VLOOKUP(Table1[[#This Row],[Ticker]],[1]!Table1[[Symbol]:[Industry]],2,FALSE),"-")</f>
        <v>-</v>
      </c>
      <c r="D4451" t="s">
        <v>391</v>
      </c>
      <c r="E4451">
        <v>7.19</v>
      </c>
      <c r="F4451">
        <v>7.19</v>
      </c>
      <c r="G4451">
        <v>-35.544760297249198</v>
      </c>
      <c r="H4451">
        <v>-6.0044787326067501</v>
      </c>
      <c r="I4451">
        <v>-0.47709406666228299</v>
      </c>
      <c r="J4451">
        <v>-0.32662385292722701</v>
      </c>
      <c r="K4451">
        <v>7.5128425736687898</v>
      </c>
      <c r="L4451">
        <v>7.8513023369375796</v>
      </c>
      <c r="M4451">
        <v>49.523558343971096</v>
      </c>
      <c r="N4451">
        <v>1.3646311578657999</v>
      </c>
      <c r="O4451">
        <v>91.933240611960997</v>
      </c>
      <c r="P4451">
        <v>15.2243589743589</v>
      </c>
      <c r="Q4451">
        <v>0.152650098371376</v>
      </c>
    </row>
    <row r="4452" spans="1:17" hidden="1" x14ac:dyDescent="0.3">
      <c r="A4452" t="s">
        <v>9060</v>
      </c>
      <c r="B4452" t="s">
        <v>9061</v>
      </c>
      <c r="C4452" t="str">
        <f>IFERROR(VLOOKUP(Table1[[#This Row],[Ticker]],[1]!Table1[[Symbol]:[Industry]],2,FALSE),"-")</f>
        <v>-</v>
      </c>
      <c r="D4452" t="s">
        <v>302</v>
      </c>
      <c r="E4452">
        <v>7.1630037440000001</v>
      </c>
      <c r="F4452">
        <v>4.16</v>
      </c>
      <c r="G4452">
        <v>-12.896216339305001</v>
      </c>
      <c r="H4452">
        <v>-1.48108319277565</v>
      </c>
      <c r="I4452">
        <v>-11.200467385455401</v>
      </c>
      <c r="J4452">
        <v>-3.7958906030425101</v>
      </c>
      <c r="K4452">
        <v>3.9266144477835501</v>
      </c>
      <c r="L4452">
        <v>3.8194515421965698</v>
      </c>
      <c r="M4452">
        <v>56.5179250381412</v>
      </c>
      <c r="N4452">
        <v>2.19277696737044</v>
      </c>
      <c r="O4452">
        <v>63.221153846153797</v>
      </c>
      <c r="P4452">
        <v>42.955326460481103</v>
      </c>
      <c r="Q4452">
        <v>6.8958365147610001E-2</v>
      </c>
    </row>
    <row r="4453" spans="1:17" hidden="1" x14ac:dyDescent="0.3">
      <c r="A4453" t="s">
        <v>9062</v>
      </c>
      <c r="B4453" t="s">
        <v>9063</v>
      </c>
      <c r="C4453" t="str">
        <f>IFERROR(VLOOKUP(Table1[[#This Row],[Ticker]],[1]!Table1[[Symbol]:[Industry]],2,FALSE),"-")</f>
        <v>-</v>
      </c>
      <c r="D4453" t="s">
        <v>230</v>
      </c>
      <c r="E4453">
        <v>7.1094252999999998</v>
      </c>
      <c r="F4453">
        <v>16.43</v>
      </c>
      <c r="G4453">
        <v>-0.17280314048199899</v>
      </c>
      <c r="H4453">
        <v>3.1760444193763302</v>
      </c>
      <c r="I4453">
        <v>3.7699565926020999</v>
      </c>
      <c r="J4453">
        <v>-24.654363022038801</v>
      </c>
      <c r="K4453">
        <v>17.326035067827899</v>
      </c>
      <c r="L4453">
        <v>15.6079165334184</v>
      </c>
      <c r="M4453">
        <v>34.191486442490003</v>
      </c>
      <c r="N4453">
        <v>0.96305965929877502</v>
      </c>
      <c r="O4453">
        <v>50.699939135727298</v>
      </c>
      <c r="P4453">
        <v>41.151202749140801</v>
      </c>
      <c r="Q4453">
        <v>0.111824329558264</v>
      </c>
    </row>
    <row r="4454" spans="1:17" hidden="1" x14ac:dyDescent="0.3">
      <c r="A4454" t="s">
        <v>9064</v>
      </c>
      <c r="B4454" t="s">
        <v>9065</v>
      </c>
      <c r="C4454" t="str">
        <f>IFERROR(VLOOKUP(Table1[[#This Row],[Ticker]],[1]!Table1[[Symbol]:[Industry]],2,FALSE),"-")</f>
        <v>-</v>
      </c>
      <c r="D4454" t="s">
        <v>67</v>
      </c>
      <c r="E4454">
        <v>7.0359196800000001</v>
      </c>
      <c r="F4454">
        <v>6.96</v>
      </c>
      <c r="G4454">
        <v>-5.5139402642278101</v>
      </c>
      <c r="H4454">
        <v>-7.72494054894727</v>
      </c>
      <c r="I4454">
        <v>16.759212836998401</v>
      </c>
      <c r="J4454">
        <v>-2.74518420349892</v>
      </c>
      <c r="K4454">
        <v>7.0111302006966696</v>
      </c>
      <c r="L4454">
        <v>6.6416008636374997</v>
      </c>
      <c r="M4454">
        <v>47.866117906274802</v>
      </c>
      <c r="N4454">
        <v>1.01433402199232</v>
      </c>
      <c r="O4454">
        <v>56.609195402298802</v>
      </c>
      <c r="P4454">
        <v>83.641160949867995</v>
      </c>
      <c r="Q4454">
        <v>-1.0780009661707999E-2</v>
      </c>
    </row>
    <row r="4455" spans="1:17" hidden="1" x14ac:dyDescent="0.3">
      <c r="A4455" t="s">
        <v>9066</v>
      </c>
      <c r="B4455" t="s">
        <v>9067</v>
      </c>
      <c r="C4455" t="str">
        <f>IFERROR(VLOOKUP(Table1[[#This Row],[Ticker]],[1]!Table1[[Symbol]:[Industry]],2,FALSE),"-")</f>
        <v>-</v>
      </c>
      <c r="D4455" t="s">
        <v>535</v>
      </c>
      <c r="E4455">
        <v>7.0349999999999904</v>
      </c>
      <c r="F4455">
        <v>28.67</v>
      </c>
      <c r="G4455">
        <v>51.5171156363932</v>
      </c>
      <c r="H4455">
        <v>8.40238553504199</v>
      </c>
      <c r="I4455">
        <v>83.206704390137304</v>
      </c>
      <c r="J4455">
        <v>12.525893924722</v>
      </c>
      <c r="K4455">
        <v>25.348848721028499</v>
      </c>
      <c r="L4455">
        <v>23.750838058625</v>
      </c>
      <c r="M4455">
        <v>59.069059695734197</v>
      </c>
      <c r="N4455">
        <v>0.57524464066269099</v>
      </c>
      <c r="O4455">
        <v>6.3829787234042499</v>
      </c>
      <c r="P4455">
        <v>134.04081632653001</v>
      </c>
    </row>
    <row r="4456" spans="1:17" hidden="1" x14ac:dyDescent="0.3">
      <c r="A4456" t="s">
        <v>9068</v>
      </c>
      <c r="B4456" t="s">
        <v>9069</v>
      </c>
      <c r="C4456" t="str">
        <f>IFERROR(VLOOKUP(Table1[[#This Row],[Ticker]],[1]!Table1[[Symbol]:[Industry]],2,FALSE),"-")</f>
        <v>-</v>
      </c>
      <c r="D4456" t="s">
        <v>140</v>
      </c>
      <c r="E4456">
        <v>7.0152805999999996</v>
      </c>
      <c r="F4456">
        <v>14.03</v>
      </c>
      <c r="G4456">
        <v>4.5640768020054203</v>
      </c>
      <c r="H4456">
        <v>8.9090025739170802</v>
      </c>
      <c r="I4456">
        <v>9.0546346553608608</v>
      </c>
      <c r="J4456">
        <v>-4.5100702125297101</v>
      </c>
      <c r="K4456">
        <v>12.6986460859315</v>
      </c>
      <c r="L4456">
        <v>12.5555245903117</v>
      </c>
      <c r="M4456">
        <v>72.879434439242303</v>
      </c>
      <c r="N4456">
        <v>1.7962531392071801</v>
      </c>
      <c r="O4456">
        <v>34.426229508196698</v>
      </c>
      <c r="P4456">
        <v>52.334419109663301</v>
      </c>
      <c r="Q4456">
        <v>2.5230927191431999E-2</v>
      </c>
    </row>
    <row r="4457" spans="1:17" hidden="1" x14ac:dyDescent="0.3">
      <c r="A4457" t="s">
        <v>9070</v>
      </c>
      <c r="B4457" t="s">
        <v>9071</v>
      </c>
      <c r="C4457" t="str">
        <f>IFERROR(VLOOKUP(Table1[[#This Row],[Ticker]],[1]!Table1[[Symbol]:[Industry]],2,FALSE),"-")</f>
        <v>-</v>
      </c>
      <c r="D4457" t="s">
        <v>498</v>
      </c>
      <c r="E4457">
        <v>6.99</v>
      </c>
      <c r="F4457">
        <v>6.99</v>
      </c>
      <c r="G4457">
        <v>60.842045281873098</v>
      </c>
      <c r="H4457">
        <v>4.48054930675415</v>
      </c>
      <c r="I4457">
        <v>16.8428226578345</v>
      </c>
      <c r="J4457">
        <v>14.008486961936899</v>
      </c>
      <c r="K4457">
        <v>6.5336244682851898</v>
      </c>
      <c r="L4457">
        <v>5.77248908273938</v>
      </c>
      <c r="M4457">
        <v>70.011600974193499</v>
      </c>
      <c r="N4457">
        <v>1.78446287059012</v>
      </c>
      <c r="O4457">
        <v>27.324749642346202</v>
      </c>
      <c r="P4457">
        <v>132.22591362126201</v>
      </c>
      <c r="Q4457">
        <v>0.12727603828921999</v>
      </c>
    </row>
    <row r="4458" spans="1:17" hidden="1" x14ac:dyDescent="0.3">
      <c r="A4458" t="s">
        <v>9072</v>
      </c>
      <c r="B4458" t="s">
        <v>9073</v>
      </c>
      <c r="C4458" t="str">
        <f>IFERROR(VLOOKUP(Table1[[#This Row],[Ticker]],[1]!Table1[[Symbol]:[Industry]],2,FALSE),"-")</f>
        <v>-</v>
      </c>
      <c r="D4458" t="s">
        <v>535</v>
      </c>
      <c r="E4458">
        <v>6.9832223999999998</v>
      </c>
      <c r="F4458">
        <v>22.11</v>
      </c>
      <c r="G4458">
        <v>-3.6558065184270001</v>
      </c>
      <c r="H4458">
        <v>-8.7396825162173997</v>
      </c>
      <c r="I4458">
        <v>24.651242425985799</v>
      </c>
      <c r="J4458">
        <v>-1.97768866911471</v>
      </c>
      <c r="K4458">
        <v>22.0811486805014</v>
      </c>
      <c r="L4458">
        <v>20.472229458160999</v>
      </c>
      <c r="M4458">
        <v>48.554229986834798</v>
      </c>
      <c r="N4458">
        <v>1.43533782214998</v>
      </c>
      <c r="O4458">
        <v>19.538670284938899</v>
      </c>
      <c r="P4458">
        <v>53.1163434903047</v>
      </c>
      <c r="Q4458">
        <v>0.12992836297830601</v>
      </c>
    </row>
    <row r="4459" spans="1:17" hidden="1" x14ac:dyDescent="0.3">
      <c r="A4459" t="s">
        <v>9074</v>
      </c>
      <c r="B4459" t="s">
        <v>9075</v>
      </c>
      <c r="C4459" t="str">
        <f>IFERROR(VLOOKUP(Table1[[#This Row],[Ticker]],[1]!Table1[[Symbol]:[Industry]],2,FALSE),"-")</f>
        <v>-</v>
      </c>
      <c r="D4459" t="s">
        <v>659</v>
      </c>
      <c r="E4459">
        <v>6.9339219999999999</v>
      </c>
      <c r="F4459">
        <v>4.3</v>
      </c>
      <c r="G4459">
        <v>-14.869106836785701</v>
      </c>
      <c r="H4459">
        <v>3.8241134732609701</v>
      </c>
      <c r="I4459">
        <v>1.4402252552371699</v>
      </c>
      <c r="J4459">
        <v>-3.52544968964675</v>
      </c>
      <c r="K4459">
        <v>4.54639063141585</v>
      </c>
      <c r="L4459">
        <v>4.3944824941312302</v>
      </c>
      <c r="M4459">
        <v>42.799253270090297</v>
      </c>
      <c r="N4459">
        <v>0.55044014498893701</v>
      </c>
      <c r="O4459">
        <v>80</v>
      </c>
      <c r="P4459">
        <v>53.571428571428498</v>
      </c>
      <c r="Q4459">
        <v>0.138743743494155</v>
      </c>
    </row>
    <row r="4460" spans="1:17" hidden="1" x14ac:dyDescent="0.3">
      <c r="A4460" t="s">
        <v>9076</v>
      </c>
      <c r="B4460" t="s">
        <v>9077</v>
      </c>
      <c r="C4460" t="str">
        <f>IFERROR(VLOOKUP(Table1[[#This Row],[Ticker]],[1]!Table1[[Symbol]:[Industry]],2,FALSE),"-")</f>
        <v>-</v>
      </c>
      <c r="E4460">
        <v>6.9207824999999996</v>
      </c>
      <c r="F4460">
        <v>12.93</v>
      </c>
      <c r="G4460">
        <v>-59.493103172400197</v>
      </c>
      <c r="H4460">
        <v>-1.58872297840094</v>
      </c>
      <c r="I4460">
        <v>-40.128780576241503</v>
      </c>
      <c r="J4460">
        <v>2.1121720157250001</v>
      </c>
      <c r="K4460">
        <v>13.439744986009799</v>
      </c>
      <c r="L4460">
        <v>16.880786387569302</v>
      </c>
      <c r="M4460">
        <v>50.018051681389601</v>
      </c>
      <c r="N4460">
        <v>1.0526280374975101</v>
      </c>
      <c r="O4460">
        <v>164.11446249033199</v>
      </c>
      <c r="P4460">
        <v>17.013574660633399</v>
      </c>
      <c r="Q4460">
        <v>8.3941655113521002E-2</v>
      </c>
    </row>
    <row r="4461" spans="1:17" hidden="1" x14ac:dyDescent="0.3">
      <c r="A4461" t="s">
        <v>9078</v>
      </c>
      <c r="B4461" t="s">
        <v>9079</v>
      </c>
      <c r="C4461" t="str">
        <f>IFERROR(VLOOKUP(Table1[[#This Row],[Ticker]],[1]!Table1[[Symbol]:[Industry]],2,FALSE),"-")</f>
        <v>-</v>
      </c>
      <c r="D4461" t="s">
        <v>62</v>
      </c>
      <c r="E4461">
        <v>6.9000482999999999</v>
      </c>
      <c r="F4461">
        <v>23</v>
      </c>
      <c r="G4461">
        <v>-22.0119639796428</v>
      </c>
      <c r="H4461">
        <v>-4.9040660778612297</v>
      </c>
      <c r="I4461">
        <v>-0.25286883383969</v>
      </c>
      <c r="J4461">
        <v>-2.1679836262983398</v>
      </c>
      <c r="K4461">
        <v>22.991822567506599</v>
      </c>
      <c r="L4461">
        <v>22.353280561974699</v>
      </c>
      <c r="M4461">
        <v>10.6643431554632</v>
      </c>
      <c r="N4461">
        <v>5.0365853658536501</v>
      </c>
      <c r="O4461">
        <v>5.4347826086956497</v>
      </c>
      <c r="P4461">
        <v>12.1951219512195</v>
      </c>
    </row>
    <row r="4462" spans="1:17" hidden="1" x14ac:dyDescent="0.3">
      <c r="A4462" t="s">
        <v>9080</v>
      </c>
      <c r="B4462" t="s">
        <v>9081</v>
      </c>
      <c r="C4462" t="str">
        <f>IFERROR(VLOOKUP(Table1[[#This Row],[Ticker]],[1]!Table1[[Symbol]:[Industry]],2,FALSE),"-")</f>
        <v>-</v>
      </c>
      <c r="E4462">
        <v>6.8938452000000003</v>
      </c>
      <c r="F4462">
        <v>46</v>
      </c>
      <c r="G4462">
        <v>-78.520659962023004</v>
      </c>
      <c r="H4462">
        <v>-3.6939450657600301</v>
      </c>
      <c r="I4462">
        <v>-16.466231183329299</v>
      </c>
      <c r="J4462">
        <v>-2.1679836262983398</v>
      </c>
      <c r="K4462">
        <v>46.316839643728898</v>
      </c>
      <c r="L4462">
        <v>50.512833939754003</v>
      </c>
      <c r="M4462">
        <v>37.999883455425099</v>
      </c>
      <c r="N4462">
        <v>0.178787878787878</v>
      </c>
      <c r="O4462">
        <v>118.565217391304</v>
      </c>
      <c r="P4462">
        <v>18.9552624773726</v>
      </c>
    </row>
    <row r="4463" spans="1:17" hidden="1" x14ac:dyDescent="0.3">
      <c r="A4463" t="s">
        <v>9082</v>
      </c>
      <c r="B4463" t="s">
        <v>9083</v>
      </c>
      <c r="C4463" t="str">
        <f>IFERROR(VLOOKUP(Table1[[#This Row],[Ticker]],[1]!Table1[[Symbol]:[Industry]],2,FALSE),"-")</f>
        <v>-</v>
      </c>
      <c r="D4463" t="s">
        <v>1258</v>
      </c>
      <c r="E4463">
        <v>6.8904506000000003</v>
      </c>
      <c r="F4463">
        <v>23</v>
      </c>
      <c r="G4463">
        <v>-25.6802255426412</v>
      </c>
      <c r="H4463">
        <v>-0.40611060307705599</v>
      </c>
      <c r="I4463">
        <v>-3.9142907788904902</v>
      </c>
      <c r="J4463">
        <v>-2.1679836262983398</v>
      </c>
      <c r="K4463">
        <v>22.7238647791402</v>
      </c>
      <c r="L4463">
        <v>22.376585699090001</v>
      </c>
      <c r="M4463">
        <v>1.30050300781745</v>
      </c>
      <c r="N4463">
        <v>2.05673758865248E-2</v>
      </c>
      <c r="O4463">
        <v>1.1304347826087</v>
      </c>
      <c r="P4463">
        <v>6.3337956541840104</v>
      </c>
    </row>
    <row r="4464" spans="1:17" hidden="1" x14ac:dyDescent="0.3">
      <c r="A4464" t="s">
        <v>9084</v>
      </c>
      <c r="B4464" t="s">
        <v>9085</v>
      </c>
      <c r="C4464" t="str">
        <f>IFERROR(VLOOKUP(Table1[[#This Row],[Ticker]],[1]!Table1[[Symbol]:[Industry]],2,FALSE),"-")</f>
        <v>-</v>
      </c>
      <c r="D4464" t="s">
        <v>67</v>
      </c>
      <c r="E4464">
        <v>6.8780150999999998</v>
      </c>
      <c r="F4464">
        <v>3.63</v>
      </c>
      <c r="G4464">
        <v>15.795522651373201</v>
      </c>
      <c r="H4464">
        <v>-4.6150487368207598</v>
      </c>
      <c r="I4464">
        <v>-2.5329529019172399</v>
      </c>
      <c r="J4464">
        <v>-7.0994904756133996</v>
      </c>
      <c r="K4464">
        <v>3.6603966700148001</v>
      </c>
      <c r="L4464">
        <v>3.7758282551238098</v>
      </c>
      <c r="M4464">
        <v>53.693609135838699</v>
      </c>
      <c r="N4464">
        <v>0.27673284946579502</v>
      </c>
      <c r="O4464">
        <v>67.7685950413223</v>
      </c>
      <c r="P4464">
        <v>45.199999999999903</v>
      </c>
      <c r="Q4464">
        <v>4.6622985211438997E-2</v>
      </c>
    </row>
    <row r="4465" spans="1:17" hidden="1" x14ac:dyDescent="0.3">
      <c r="A4465" t="s">
        <v>9086</v>
      </c>
      <c r="B4465" t="s">
        <v>9087</v>
      </c>
      <c r="C4465" t="str">
        <f>IFERROR(VLOOKUP(Table1[[#This Row],[Ticker]],[1]!Table1[[Symbol]:[Industry]],2,FALSE),"-")</f>
        <v>-</v>
      </c>
      <c r="D4465" t="s">
        <v>302</v>
      </c>
      <c r="E4465">
        <v>6.8623459200000001</v>
      </c>
      <c r="F4465">
        <v>60.63</v>
      </c>
      <c r="G4465">
        <v>1002.49286080451</v>
      </c>
      <c r="H4465">
        <v>49.3512530710749</v>
      </c>
      <c r="I4465">
        <v>915.64023844002099</v>
      </c>
      <c r="J4465">
        <v>8.1902862827419494</v>
      </c>
      <c r="K4465">
        <v>41.398155821439303</v>
      </c>
      <c r="L4465">
        <v>19.5080650876242</v>
      </c>
      <c r="M4465">
        <v>100</v>
      </c>
      <c r="N4465">
        <v>0.96989902227921099</v>
      </c>
      <c r="O4465">
        <v>0</v>
      </c>
      <c r="P4465">
        <v>1029.0502793296</v>
      </c>
    </row>
    <row r="4466" spans="1:17" hidden="1" x14ac:dyDescent="0.3">
      <c r="A4466" t="s">
        <v>9088</v>
      </c>
      <c r="B4466" t="s">
        <v>9089</v>
      </c>
      <c r="C4466" t="str">
        <f>IFERROR(VLOOKUP(Table1[[#This Row],[Ticker]],[1]!Table1[[Symbol]:[Industry]],2,FALSE),"-")</f>
        <v>-</v>
      </c>
      <c r="D4466" t="s">
        <v>535</v>
      </c>
      <c r="E4466">
        <v>6.8576199999999998</v>
      </c>
      <c r="F4466">
        <v>13.42</v>
      </c>
      <c r="G4466">
        <v>-26.557418525097301</v>
      </c>
      <c r="H4466">
        <v>-4.9040660778612297</v>
      </c>
      <c r="I4466">
        <v>-10.2480864330745</v>
      </c>
      <c r="J4466">
        <v>-2.1679836262983398</v>
      </c>
      <c r="M4466">
        <v>50</v>
      </c>
      <c r="N4466">
        <v>0</v>
      </c>
      <c r="O4466">
        <v>0</v>
      </c>
      <c r="P4466">
        <v>0</v>
      </c>
    </row>
    <row r="4467" spans="1:17" hidden="1" x14ac:dyDescent="0.3">
      <c r="A4467" t="s">
        <v>9090</v>
      </c>
      <c r="B4467" t="s">
        <v>9091</v>
      </c>
      <c r="C4467" t="str">
        <f>IFERROR(VLOOKUP(Table1[[#This Row],[Ticker]],[1]!Table1[[Symbol]:[Industry]],2,FALSE),"-")</f>
        <v>-</v>
      </c>
      <c r="E4467">
        <v>6.8445602279999997</v>
      </c>
      <c r="F4467">
        <v>6.84</v>
      </c>
      <c r="G4467">
        <v>-10.8213779159603</v>
      </c>
      <c r="H4467">
        <v>14.104198384948599</v>
      </c>
      <c r="I4467">
        <v>-2.3616511018442199</v>
      </c>
      <c r="J4467">
        <v>17.4333452773561</v>
      </c>
      <c r="K4467">
        <v>6.5420519489983304</v>
      </c>
      <c r="L4467">
        <v>6.70671468873745</v>
      </c>
      <c r="M4467">
        <v>64.965820148849701</v>
      </c>
      <c r="N4467">
        <v>1.34241642711516</v>
      </c>
      <c r="O4467">
        <v>24.269005847953199</v>
      </c>
      <c r="P4467">
        <v>25.0457038391224</v>
      </c>
      <c r="Q4467">
        <v>-3.5842846897199E-2</v>
      </c>
    </row>
    <row r="4468" spans="1:17" hidden="1" x14ac:dyDescent="0.3">
      <c r="A4468" t="s">
        <v>9092</v>
      </c>
      <c r="B4468" t="s">
        <v>9093</v>
      </c>
      <c r="C4468" t="str">
        <f>IFERROR(VLOOKUP(Table1[[#This Row],[Ticker]],[1]!Table1[[Symbol]:[Industry]],2,FALSE),"-")</f>
        <v>-</v>
      </c>
      <c r="D4468">
        <v>0</v>
      </c>
      <c r="E4468">
        <v>6.8351499999999996</v>
      </c>
      <c r="F4468">
        <v>5.23</v>
      </c>
      <c r="G4468">
        <v>-22.166200960227101</v>
      </c>
      <c r="H4468">
        <v>9.4410482672531106</v>
      </c>
      <c r="I4468">
        <v>-39.091623848040399</v>
      </c>
      <c r="J4468">
        <v>4.0096225513078396</v>
      </c>
      <c r="K4468">
        <v>5.3469690693701004</v>
      </c>
      <c r="L4468">
        <v>5.9478816969777704</v>
      </c>
      <c r="M4468">
        <v>33.054303584157999</v>
      </c>
      <c r="N4468">
        <v>0.99706391077186796</v>
      </c>
      <c r="O4468">
        <v>57.934990439770502</v>
      </c>
      <c r="P4468">
        <v>49.856733524355299</v>
      </c>
    </row>
    <row r="4469" spans="1:17" hidden="1" x14ac:dyDescent="0.3">
      <c r="A4469" t="s">
        <v>9094</v>
      </c>
      <c r="B4469" t="s">
        <v>9095</v>
      </c>
      <c r="C4469" t="str">
        <f>IFERROR(VLOOKUP(Table1[[#This Row],[Ticker]],[1]!Table1[[Symbol]:[Industry]],2,FALSE),"-")</f>
        <v>-</v>
      </c>
      <c r="D4469" t="s">
        <v>613</v>
      </c>
      <c r="E4469">
        <v>6.7949999999999999</v>
      </c>
      <c r="F4469">
        <v>22.65</v>
      </c>
      <c r="G4469">
        <v>-83.958208444224695</v>
      </c>
      <c r="H4469">
        <v>-30.884458234723901</v>
      </c>
      <c r="I4469">
        <v>22.9088800572252</v>
      </c>
      <c r="J4469">
        <v>-6.9999163994075904</v>
      </c>
      <c r="K4469">
        <v>25.755124179690899</v>
      </c>
      <c r="L4469">
        <v>27.490532809139101</v>
      </c>
      <c r="M4469">
        <v>3.5251979315162201</v>
      </c>
      <c r="N4469">
        <v>0.61034482758620601</v>
      </c>
      <c r="O4469">
        <v>134.74613686534201</v>
      </c>
      <c r="P4469">
        <v>69.790104947526203</v>
      </c>
    </row>
    <row r="4470" spans="1:17" hidden="1" x14ac:dyDescent="0.3">
      <c r="A4470" t="s">
        <v>9096</v>
      </c>
      <c r="B4470" t="s">
        <v>9097</v>
      </c>
      <c r="C4470" t="str">
        <f>IFERROR(VLOOKUP(Table1[[#This Row],[Ticker]],[1]!Table1[[Symbol]:[Industry]],2,FALSE),"-")</f>
        <v>-</v>
      </c>
      <c r="D4470" t="s">
        <v>705</v>
      </c>
      <c r="E4470">
        <v>6.7584707650000002</v>
      </c>
      <c r="F4470">
        <v>35.659999999999997</v>
      </c>
      <c r="G4470">
        <v>41.199994843483701</v>
      </c>
      <c r="H4470">
        <v>-2.70720445161301</v>
      </c>
      <c r="I4470">
        <v>19.377504261218402</v>
      </c>
      <c r="J4470">
        <v>-2.5573050945964502</v>
      </c>
      <c r="K4470">
        <v>34.1505891035345</v>
      </c>
      <c r="L4470">
        <v>29.4700291062308</v>
      </c>
      <c r="M4470">
        <v>51.4778037811056</v>
      </c>
      <c r="N4470">
        <v>1.09173255718506</v>
      </c>
      <c r="O4470">
        <v>5.7206954570947897</v>
      </c>
      <c r="P4470">
        <v>69.535873229821604</v>
      </c>
    </row>
    <row r="4471" spans="1:17" hidden="1" x14ac:dyDescent="0.3">
      <c r="A4471" t="s">
        <v>9098</v>
      </c>
      <c r="B4471" t="s">
        <v>9099</v>
      </c>
      <c r="C4471" t="str">
        <f>IFERROR(VLOOKUP(Table1[[#This Row],[Ticker]],[1]!Table1[[Symbol]:[Industry]],2,FALSE),"-")</f>
        <v>-</v>
      </c>
      <c r="D4471" t="s">
        <v>299</v>
      </c>
      <c r="E4471">
        <v>6.7579676480000002</v>
      </c>
      <c r="F4471">
        <v>11.72</v>
      </c>
      <c r="G4471">
        <v>12.9663909987121</v>
      </c>
      <c r="H4471">
        <v>-21.979047518098799</v>
      </c>
      <c r="I4471">
        <v>5.6767404709808904</v>
      </c>
      <c r="J4471">
        <v>4.21296875465403</v>
      </c>
      <c r="K4471">
        <v>11.6585794537393</v>
      </c>
      <c r="L4471">
        <v>10.910665219883199</v>
      </c>
      <c r="M4471">
        <v>65.592392267785996</v>
      </c>
      <c r="N4471">
        <v>0.53792492828745397</v>
      </c>
      <c r="O4471">
        <v>34.470989761092099</v>
      </c>
      <c r="P4471">
        <v>72.861356932153299</v>
      </c>
      <c r="Q4471">
        <v>8.0188514964498997E-2</v>
      </c>
    </row>
    <row r="4472" spans="1:17" hidden="1" x14ac:dyDescent="0.3">
      <c r="A4472" t="s">
        <v>9100</v>
      </c>
      <c r="B4472" t="s">
        <v>9101</v>
      </c>
      <c r="C4472" t="str">
        <f>IFERROR(VLOOKUP(Table1[[#This Row],[Ticker]],[1]!Table1[[Symbol]:[Industry]],2,FALSE),"-")</f>
        <v>-</v>
      </c>
      <c r="D4472" t="s">
        <v>302</v>
      </c>
      <c r="E4472">
        <v>6.7302713299999999</v>
      </c>
      <c r="F4472">
        <v>2.5099999999999998</v>
      </c>
      <c r="G4472">
        <v>152.331470363791</v>
      </c>
      <c r="H4472">
        <v>-10.187084945785699</v>
      </c>
      <c r="I4472">
        <v>37.398972390454901</v>
      </c>
      <c r="J4472">
        <v>-3.73661107727873</v>
      </c>
      <c r="K4472">
        <v>1.84168160810252</v>
      </c>
      <c r="L4472">
        <v>1.2824598121022299</v>
      </c>
      <c r="M4472">
        <v>35.306002054335998</v>
      </c>
      <c r="N4472">
        <v>0.31195485209402701</v>
      </c>
      <c r="O4472">
        <v>10.756972111553701</v>
      </c>
      <c r="P4472">
        <v>195.29411764705799</v>
      </c>
      <c r="Q4472">
        <v>7.3851729680071004E-2</v>
      </c>
    </row>
    <row r="4473" spans="1:17" hidden="1" x14ac:dyDescent="0.3">
      <c r="A4473" t="s">
        <v>9102</v>
      </c>
      <c r="B4473" t="s">
        <v>9103</v>
      </c>
      <c r="C4473" t="str">
        <f>IFERROR(VLOOKUP(Table1[[#This Row],[Ticker]],[1]!Table1[[Symbol]:[Industry]],2,FALSE),"-")</f>
        <v>-</v>
      </c>
      <c r="D4473" t="s">
        <v>62</v>
      </c>
      <c r="E4473">
        <v>6.7290257999999996</v>
      </c>
      <c r="F4473">
        <v>4.9800000000000004</v>
      </c>
      <c r="G4473">
        <v>-4.7970273270533497</v>
      </c>
      <c r="H4473">
        <v>-3.1428136316772801</v>
      </c>
      <c r="I4473">
        <v>15.192719612265501</v>
      </c>
      <c r="J4473">
        <v>2.0404332073689901</v>
      </c>
      <c r="K4473">
        <v>5.00425270537127</v>
      </c>
      <c r="L4473">
        <v>4.6347639167640402</v>
      </c>
      <c r="M4473">
        <v>43.580853042599998</v>
      </c>
      <c r="N4473">
        <v>0.58922545588142305</v>
      </c>
      <c r="O4473">
        <v>26.506024096385499</v>
      </c>
      <c r="P4473">
        <v>55.625</v>
      </c>
      <c r="Q4473">
        <v>6.2822330371547996E-2</v>
      </c>
    </row>
    <row r="4474" spans="1:17" hidden="1" x14ac:dyDescent="0.3">
      <c r="A4474" t="s">
        <v>9104</v>
      </c>
      <c r="B4474" t="s">
        <v>9105</v>
      </c>
      <c r="C4474" t="str">
        <f>IFERROR(VLOOKUP(Table1[[#This Row],[Ticker]],[1]!Table1[[Symbol]:[Industry]],2,FALSE),"-")</f>
        <v>-</v>
      </c>
      <c r="D4474" t="s">
        <v>162</v>
      </c>
      <c r="E4474">
        <v>6.7003608000000003</v>
      </c>
      <c r="F4474">
        <v>22.89</v>
      </c>
      <c r="G4474">
        <v>-26.557418525097301</v>
      </c>
      <c r="H4474">
        <v>-4.9040660778612297</v>
      </c>
      <c r="I4474">
        <v>-10.2480864330745</v>
      </c>
      <c r="J4474">
        <v>-2.1679836262983398</v>
      </c>
      <c r="K4474">
        <v>22.89</v>
      </c>
      <c r="M4474">
        <v>50</v>
      </c>
      <c r="O4474">
        <v>0</v>
      </c>
      <c r="P4474">
        <v>0</v>
      </c>
    </row>
    <row r="4475" spans="1:17" hidden="1" x14ac:dyDescent="0.3">
      <c r="A4475" t="s">
        <v>9106</v>
      </c>
      <c r="B4475" t="s">
        <v>9107</v>
      </c>
      <c r="C4475" t="str">
        <f>IFERROR(VLOOKUP(Table1[[#This Row],[Ticker]],[1]!Table1[[Symbol]:[Industry]],2,FALSE),"-")</f>
        <v>-</v>
      </c>
      <c r="D4475" t="s">
        <v>140</v>
      </c>
      <c r="E4475">
        <v>6.7001340000000003</v>
      </c>
      <c r="F4475">
        <v>0.55000000000000004</v>
      </c>
      <c r="G4475">
        <v>-58.721161215155803</v>
      </c>
      <c r="H4475">
        <v>0.75631128062933195</v>
      </c>
      <c r="I4475">
        <v>-36.448202106874298</v>
      </c>
      <c r="J4475">
        <v>-7.2527293890101898</v>
      </c>
      <c r="K4475">
        <v>0.642571164509397</v>
      </c>
      <c r="L4475">
        <v>0.77198734444183204</v>
      </c>
      <c r="M4475">
        <v>55.5895390345283</v>
      </c>
      <c r="N4475">
        <v>0.17103421846253899</v>
      </c>
      <c r="O4475">
        <v>147.272727272727</v>
      </c>
      <c r="P4475">
        <v>17.021276595744698</v>
      </c>
    </row>
    <row r="4476" spans="1:17" hidden="1" x14ac:dyDescent="0.3">
      <c r="A4476" t="s">
        <v>9108</v>
      </c>
      <c r="B4476" t="s">
        <v>9109</v>
      </c>
      <c r="C4476" t="str">
        <f>IFERROR(VLOOKUP(Table1[[#This Row],[Ticker]],[1]!Table1[[Symbol]:[Industry]],2,FALSE),"-")</f>
        <v>-</v>
      </c>
      <c r="D4476" t="s">
        <v>92</v>
      </c>
      <c r="E4476">
        <v>6.6778176</v>
      </c>
      <c r="F4476">
        <v>4.92</v>
      </c>
      <c r="G4476">
        <v>-34.422587064423197</v>
      </c>
      <c r="H4476">
        <v>39.275038399750699</v>
      </c>
      <c r="I4476">
        <v>-64.266778021859494</v>
      </c>
      <c r="J4476">
        <v>5.6445163737016397</v>
      </c>
      <c r="K4476">
        <v>4.7055284139419298</v>
      </c>
      <c r="L4476">
        <v>6.1074520543583697</v>
      </c>
      <c r="M4476">
        <v>94.557157699293001</v>
      </c>
      <c r="N4476">
        <v>0.154838709677419</v>
      </c>
      <c r="O4476">
        <v>136.17886178861701</v>
      </c>
      <c r="P4476">
        <v>53.749999999999901</v>
      </c>
      <c r="Q4476">
        <v>-2.1915487289118001E-2</v>
      </c>
    </row>
    <row r="4477" spans="1:17" hidden="1" x14ac:dyDescent="0.3">
      <c r="A4477" t="s">
        <v>9110</v>
      </c>
      <c r="B4477" t="s">
        <v>9111</v>
      </c>
      <c r="C4477" t="str">
        <f>IFERROR(VLOOKUP(Table1[[#This Row],[Ticker]],[1]!Table1[[Symbol]:[Industry]],2,FALSE),"-")</f>
        <v>-</v>
      </c>
      <c r="D4477" t="s">
        <v>1489</v>
      </c>
      <c r="E4477">
        <v>6.6690240000000003</v>
      </c>
      <c r="F4477">
        <v>10.94</v>
      </c>
      <c r="G4477">
        <v>13.3402796846212</v>
      </c>
      <c r="H4477">
        <v>-14.239509115835901</v>
      </c>
      <c r="I4477">
        <v>7.3863221690760099</v>
      </c>
      <c r="J4477">
        <v>2.5852156424402399</v>
      </c>
      <c r="K4477">
        <v>11.6661836290418</v>
      </c>
      <c r="L4477">
        <v>10.8838373588415</v>
      </c>
      <c r="M4477">
        <v>43.828448927575998</v>
      </c>
      <c r="N4477">
        <v>0.564233417905038</v>
      </c>
      <c r="O4477">
        <v>30.2559414990859</v>
      </c>
      <c r="P4477">
        <v>93.286219081271994</v>
      </c>
      <c r="Q4477">
        <v>0.10684244894405499</v>
      </c>
    </row>
    <row r="4478" spans="1:17" hidden="1" x14ac:dyDescent="0.3">
      <c r="A4478" t="s">
        <v>9112</v>
      </c>
      <c r="B4478" t="s">
        <v>9113</v>
      </c>
      <c r="C4478" t="str">
        <f>IFERROR(VLOOKUP(Table1[[#This Row],[Ticker]],[1]!Table1[[Symbol]:[Industry]],2,FALSE),"-")</f>
        <v>-</v>
      </c>
      <c r="D4478" t="s">
        <v>1258</v>
      </c>
      <c r="E4478">
        <v>6.6627276999999996</v>
      </c>
      <c r="F4478">
        <v>13.21</v>
      </c>
      <c r="G4478">
        <v>5.5425814749026197</v>
      </c>
      <c r="H4478">
        <v>7.0450864645116402</v>
      </c>
      <c r="I4478">
        <v>10.501456528534201</v>
      </c>
      <c r="J4478">
        <v>-7.8108407691554804</v>
      </c>
      <c r="K4478">
        <v>12.7816836948087</v>
      </c>
      <c r="L4478">
        <v>12.240210630855</v>
      </c>
      <c r="M4478">
        <v>50.442352097937999</v>
      </c>
      <c r="N4478">
        <v>1.9200571992781901</v>
      </c>
      <c r="O4478">
        <v>16.578349735049098</v>
      </c>
      <c r="P4478">
        <v>50.971428571428497</v>
      </c>
      <c r="Q4478">
        <v>5.3702049165731999E-2</v>
      </c>
    </row>
    <row r="4479" spans="1:17" hidden="1" x14ac:dyDescent="0.3">
      <c r="A4479" t="s">
        <v>9114</v>
      </c>
      <c r="B4479" t="s">
        <v>9115</v>
      </c>
      <c r="C4479" t="str">
        <f>IFERROR(VLOOKUP(Table1[[#This Row],[Ticker]],[1]!Table1[[Symbol]:[Industry]],2,FALSE),"-")</f>
        <v>-</v>
      </c>
      <c r="D4479" t="s">
        <v>21</v>
      </c>
      <c r="E4479">
        <v>6.6626327999999999</v>
      </c>
      <c r="F4479">
        <v>6.62</v>
      </c>
      <c r="G4479">
        <v>14.2936453046898</v>
      </c>
      <c r="H4479">
        <v>-20.572855886778399</v>
      </c>
      <c r="I4479">
        <v>208.021144336156</v>
      </c>
      <c r="J4479">
        <v>-7.0530410975626996</v>
      </c>
      <c r="K4479">
        <v>6.8688798226444501</v>
      </c>
      <c r="L4479">
        <v>5.1628459397896096</v>
      </c>
      <c r="M4479">
        <v>13.7671460617513</v>
      </c>
      <c r="N4479">
        <v>0.27639155470249499</v>
      </c>
      <c r="O4479">
        <v>20.845921450151</v>
      </c>
      <c r="P4479">
        <v>232.66331658291401</v>
      </c>
    </row>
    <row r="4480" spans="1:17" hidden="1" x14ac:dyDescent="0.3">
      <c r="A4480" t="s">
        <v>9116</v>
      </c>
      <c r="B4480" t="s">
        <v>9117</v>
      </c>
      <c r="C4480" t="str">
        <f>IFERROR(VLOOKUP(Table1[[#This Row],[Ticker]],[1]!Table1[[Symbol]:[Industry]],2,FALSE),"-")</f>
        <v>-</v>
      </c>
      <c r="D4480" t="s">
        <v>535</v>
      </c>
      <c r="E4480">
        <v>6.6420000000000003</v>
      </c>
      <c r="F4480">
        <v>164</v>
      </c>
      <c r="G4480">
        <v>311.94525527169401</v>
      </c>
      <c r="H4480">
        <v>-12.0094019916019</v>
      </c>
      <c r="I4480">
        <v>201.53898581027099</v>
      </c>
      <c r="J4480">
        <v>4.8383858004532403</v>
      </c>
      <c r="K4480">
        <v>151.618482802112</v>
      </c>
      <c r="L4480">
        <v>99.626886350665103</v>
      </c>
      <c r="M4480">
        <v>48.616480963439301</v>
      </c>
      <c r="N4480">
        <v>0.36843191196698699</v>
      </c>
      <c r="O4480">
        <v>21.6768292682926</v>
      </c>
      <c r="P4480">
        <v>410.90342679127701</v>
      </c>
      <c r="Q4480">
        <v>0.177837005855738</v>
      </c>
    </row>
    <row r="4481" spans="1:17" hidden="1" x14ac:dyDescent="0.3">
      <c r="A4481" t="s">
        <v>9118</v>
      </c>
      <c r="B4481" t="s">
        <v>9119</v>
      </c>
      <c r="C4481" t="str">
        <f>IFERROR(VLOOKUP(Table1[[#This Row],[Ticker]],[1]!Table1[[Symbol]:[Industry]],2,FALSE),"-")</f>
        <v>-</v>
      </c>
      <c r="D4481" t="s">
        <v>983</v>
      </c>
      <c r="E4481">
        <v>6.6419594000000002</v>
      </c>
      <c r="F4481">
        <v>5.14</v>
      </c>
      <c r="G4481">
        <v>-5.3310034307577698</v>
      </c>
      <c r="H4481">
        <v>-4.9040660778612297</v>
      </c>
      <c r="I4481">
        <v>5.2575315444535704</v>
      </c>
      <c r="J4481">
        <v>-2.1679836262983398</v>
      </c>
      <c r="K4481">
        <v>5.0476433841224999</v>
      </c>
      <c r="L4481">
        <v>4.7466751708113799</v>
      </c>
      <c r="M4481">
        <v>100</v>
      </c>
      <c r="N4481">
        <v>0</v>
      </c>
      <c r="O4481">
        <v>0</v>
      </c>
      <c r="P4481">
        <v>27.2277227722772</v>
      </c>
    </row>
    <row r="4482" spans="1:17" hidden="1" x14ac:dyDescent="0.3">
      <c r="A4482" t="s">
        <v>9120</v>
      </c>
      <c r="B4482" t="s">
        <v>9121</v>
      </c>
      <c r="C4482" t="str">
        <f>IFERROR(VLOOKUP(Table1[[#This Row],[Ticker]],[1]!Table1[[Symbol]:[Industry]],2,FALSE),"-")</f>
        <v>-</v>
      </c>
      <c r="E4482">
        <v>6.6325908</v>
      </c>
      <c r="F4482">
        <v>14.96</v>
      </c>
      <c r="G4482">
        <v>-33.057418525097297</v>
      </c>
      <c r="H4482">
        <v>-18.179428396701802</v>
      </c>
      <c r="I4482">
        <v>-22.8138374558681</v>
      </c>
      <c r="J4482">
        <v>-8.0799333118329297</v>
      </c>
      <c r="K4482">
        <v>15.4046143540253</v>
      </c>
      <c r="L4482">
        <v>15.3224851866982</v>
      </c>
      <c r="M4482">
        <v>37.805565163176297</v>
      </c>
      <c r="N4482">
        <v>0.84914772727272703</v>
      </c>
      <c r="O4482">
        <v>35.695187165775401</v>
      </c>
      <c r="P4482">
        <v>25.1882845188284</v>
      </c>
    </row>
    <row r="4483" spans="1:17" hidden="1" x14ac:dyDescent="0.3">
      <c r="A4483" t="s">
        <v>9122</v>
      </c>
      <c r="B4483" t="s">
        <v>9123</v>
      </c>
      <c r="C4483" t="str">
        <f>IFERROR(VLOOKUP(Table1[[#This Row],[Ticker]],[1]!Table1[[Symbol]:[Industry]],2,FALSE),"-")</f>
        <v>-</v>
      </c>
      <c r="D4483" t="s">
        <v>302</v>
      </c>
      <c r="E4483">
        <v>6.6130405999999997</v>
      </c>
      <c r="F4483">
        <v>6.61</v>
      </c>
      <c r="G4483">
        <v>-34.6241779131363</v>
      </c>
      <c r="H4483">
        <v>-6.59420692293165</v>
      </c>
      <c r="I4483">
        <v>-44.476942154467501</v>
      </c>
      <c r="J4483">
        <v>-2.1679836262983398</v>
      </c>
      <c r="K4483">
        <v>6.9586240394370797</v>
      </c>
      <c r="M4483">
        <v>41.5280643997882</v>
      </c>
      <c r="N4483">
        <v>1.7864578103731099</v>
      </c>
      <c r="O4483">
        <v>124.20574886535501</v>
      </c>
      <c r="P4483">
        <v>8.7171052631578902</v>
      </c>
    </row>
    <row r="4484" spans="1:17" hidden="1" x14ac:dyDescent="0.3">
      <c r="A4484" t="s">
        <v>9124</v>
      </c>
      <c r="B4484" t="s">
        <v>9125</v>
      </c>
      <c r="C4484" t="str">
        <f>IFERROR(VLOOKUP(Table1[[#This Row],[Ticker]],[1]!Table1[[Symbol]:[Industry]],2,FALSE),"-")</f>
        <v>-</v>
      </c>
      <c r="E4484">
        <v>6.5928433279999998</v>
      </c>
      <c r="F4484">
        <v>21.92</v>
      </c>
      <c r="G4484">
        <v>-40.461581918655902</v>
      </c>
      <c r="H4484">
        <v>-20.4310170030422</v>
      </c>
      <c r="I4484">
        <v>-13.2140005543671</v>
      </c>
      <c r="J4484">
        <v>-10.903316090444299</v>
      </c>
      <c r="K4484">
        <v>23.500888161059201</v>
      </c>
      <c r="L4484">
        <v>24.246577250268601</v>
      </c>
      <c r="M4484">
        <v>44.184637817774998</v>
      </c>
      <c r="N4484">
        <v>0.44610492845786898</v>
      </c>
      <c r="O4484">
        <v>38.458029197080201</v>
      </c>
      <c r="P4484">
        <v>33.821733821733801</v>
      </c>
    </row>
    <row r="4485" spans="1:17" hidden="1" x14ac:dyDescent="0.3">
      <c r="A4485" t="s">
        <v>9126</v>
      </c>
      <c r="B4485" t="s">
        <v>9127</v>
      </c>
      <c r="C4485" t="str">
        <f>IFERROR(VLOOKUP(Table1[[#This Row],[Ticker]],[1]!Table1[[Symbol]:[Industry]],2,FALSE),"-")</f>
        <v>-</v>
      </c>
      <c r="D4485" t="s">
        <v>535</v>
      </c>
      <c r="E4485">
        <v>6.5893972500000002</v>
      </c>
      <c r="F4485">
        <v>3.26</v>
      </c>
      <c r="G4485">
        <v>36.442581474902603</v>
      </c>
      <c r="H4485">
        <v>-12.7252951281405</v>
      </c>
      <c r="I4485">
        <v>-31.313461735737899</v>
      </c>
      <c r="J4485">
        <v>0.95701637370164505</v>
      </c>
      <c r="K4485">
        <v>3.3771613619383398</v>
      </c>
      <c r="L4485">
        <v>3.4077431169703498</v>
      </c>
      <c r="M4485">
        <v>48.149031140038097</v>
      </c>
      <c r="N4485">
        <v>1.9479698790553599</v>
      </c>
      <c r="O4485">
        <v>42.944785276073603</v>
      </c>
      <c r="P4485">
        <v>67.179487179487097</v>
      </c>
      <c r="Q4485">
        <v>6.1881807050048997E-2</v>
      </c>
    </row>
    <row r="4486" spans="1:17" hidden="1" x14ac:dyDescent="0.3">
      <c r="A4486" t="s">
        <v>9128</v>
      </c>
      <c r="B4486" t="s">
        <v>9129</v>
      </c>
      <c r="C4486" t="str">
        <f>IFERROR(VLOOKUP(Table1[[#This Row],[Ticker]],[1]!Table1[[Symbol]:[Industry]],2,FALSE),"-")</f>
        <v>-</v>
      </c>
      <c r="E4486">
        <v>6.5839482919999996</v>
      </c>
      <c r="F4486">
        <v>5.78</v>
      </c>
      <c r="G4486">
        <v>-26.730130096772601</v>
      </c>
      <c r="H4486">
        <v>14.469710830162199</v>
      </c>
      <c r="I4486">
        <v>-39.760281555025699</v>
      </c>
      <c r="J4486">
        <v>-5.4960343394520601</v>
      </c>
      <c r="K4486">
        <v>5.7461325712218203</v>
      </c>
      <c r="L4486">
        <v>6.0440892850489201</v>
      </c>
      <c r="M4486">
        <v>44.113109161175302</v>
      </c>
      <c r="N4486">
        <v>1.5802383297351199</v>
      </c>
      <c r="O4486">
        <v>47.923875432525897</v>
      </c>
      <c r="P4486">
        <v>34.7319347319347</v>
      </c>
      <c r="Q4486">
        <v>5.6144722845168998E-2</v>
      </c>
    </row>
    <row r="4487" spans="1:17" hidden="1" x14ac:dyDescent="0.3">
      <c r="A4487" t="s">
        <v>9130</v>
      </c>
      <c r="B4487" t="s">
        <v>9131</v>
      </c>
      <c r="C4487" t="str">
        <f>IFERROR(VLOOKUP(Table1[[#This Row],[Ticker]],[1]!Table1[[Symbol]:[Industry]],2,FALSE),"-")</f>
        <v>-</v>
      </c>
      <c r="D4487" t="s">
        <v>391</v>
      </c>
      <c r="E4487">
        <v>6.5780000000000003</v>
      </c>
      <c r="F4487">
        <v>20.239999999999998</v>
      </c>
      <c r="G4487">
        <v>129.969831158045</v>
      </c>
      <c r="H4487">
        <v>39.840678666883498</v>
      </c>
      <c r="I4487">
        <v>144.66375235785699</v>
      </c>
      <c r="J4487">
        <v>19.242595718789801</v>
      </c>
      <c r="K4487">
        <v>14.8980396598201</v>
      </c>
      <c r="L4487">
        <v>11.3619844408879</v>
      </c>
      <c r="M4487">
        <v>85.545097494063199</v>
      </c>
      <c r="N4487">
        <v>0.62557646093737596</v>
      </c>
      <c r="O4487">
        <v>0</v>
      </c>
      <c r="P4487">
        <v>363.15789473684202</v>
      </c>
      <c r="Q4487">
        <v>0.135315621588143</v>
      </c>
    </row>
    <row r="4488" spans="1:17" hidden="1" x14ac:dyDescent="0.3">
      <c r="A4488" t="s">
        <v>9132</v>
      </c>
      <c r="B4488" t="s">
        <v>9133</v>
      </c>
      <c r="C4488" t="str">
        <f>IFERROR(VLOOKUP(Table1[[#This Row],[Ticker]],[1]!Table1[[Symbol]:[Industry]],2,FALSE),"-")</f>
        <v>-</v>
      </c>
      <c r="D4488" t="s">
        <v>815</v>
      </c>
      <c r="E4488">
        <v>6.5625</v>
      </c>
      <c r="F4488">
        <v>6.25</v>
      </c>
      <c r="G4488">
        <v>2.5748128798612901</v>
      </c>
      <c r="H4488">
        <v>1.82007185317325</v>
      </c>
      <c r="I4488">
        <v>-30.222478238452201</v>
      </c>
      <c r="J4488">
        <v>-6.0499712039380897</v>
      </c>
      <c r="K4488">
        <v>5.8385405995140598</v>
      </c>
      <c r="L4488">
        <v>5.8553789035316903</v>
      </c>
      <c r="M4488">
        <v>66.776163137994004</v>
      </c>
      <c r="N4488">
        <v>1.60957038410938</v>
      </c>
      <c r="O4488">
        <v>35.68</v>
      </c>
      <c r="P4488">
        <v>48.809523809523803</v>
      </c>
      <c r="Q4488">
        <v>-4.9729196235459997E-3</v>
      </c>
    </row>
    <row r="4489" spans="1:17" hidden="1" x14ac:dyDescent="0.3">
      <c r="A4489" t="s">
        <v>9134</v>
      </c>
      <c r="B4489" t="s">
        <v>9135</v>
      </c>
      <c r="C4489" t="str">
        <f>IFERROR(VLOOKUP(Table1[[#This Row],[Ticker]],[1]!Table1[[Symbol]:[Industry]],2,FALSE),"-")</f>
        <v>-</v>
      </c>
      <c r="E4489">
        <v>6.5130379999999999</v>
      </c>
      <c r="F4489">
        <v>6.98</v>
      </c>
      <c r="G4489">
        <v>-74.891985512514097</v>
      </c>
      <c r="H4489">
        <v>4.4709339221387498</v>
      </c>
      <c r="I4489">
        <v>-66.786068998454297</v>
      </c>
      <c r="J4489">
        <v>8.7670401454924693</v>
      </c>
      <c r="K4489">
        <v>7.1077417050654503</v>
      </c>
      <c r="L4489">
        <v>10.5813858713834</v>
      </c>
      <c r="M4489">
        <v>76.311883072554295</v>
      </c>
      <c r="N4489">
        <v>0.88692898213452198</v>
      </c>
      <c r="O4489">
        <v>157.87965616045801</v>
      </c>
      <c r="P4489">
        <v>35.009671179883902</v>
      </c>
    </row>
    <row r="4490" spans="1:17" hidden="1" x14ac:dyDescent="0.3">
      <c r="A4490" t="s">
        <v>9136</v>
      </c>
      <c r="B4490" t="s">
        <v>9137</v>
      </c>
      <c r="C4490" t="str">
        <f>IFERROR(VLOOKUP(Table1[[#This Row],[Ticker]],[1]!Table1[[Symbol]:[Industry]],2,FALSE),"-")</f>
        <v>-</v>
      </c>
      <c r="D4490" t="s">
        <v>613</v>
      </c>
      <c r="E4490">
        <v>6.5103802829999999</v>
      </c>
      <c r="F4490">
        <v>7.11</v>
      </c>
      <c r="G4490">
        <v>1.5506895830107299</v>
      </c>
      <c r="H4490">
        <v>-1.49981075871229</v>
      </c>
      <c r="I4490">
        <v>13.6195093857408</v>
      </c>
      <c r="J4490">
        <v>4.2553740379352396</v>
      </c>
      <c r="K4490">
        <v>6.8527303839979101</v>
      </c>
      <c r="L4490">
        <v>6.4686729474040403</v>
      </c>
      <c r="M4490">
        <v>49.712839259567403</v>
      </c>
      <c r="N4490">
        <v>2.0110942518060502</v>
      </c>
      <c r="O4490">
        <v>34.599156118143398</v>
      </c>
      <c r="P4490">
        <v>68.883610451306396</v>
      </c>
      <c r="Q4490">
        <v>3.3894490782890002E-2</v>
      </c>
    </row>
    <row r="4491" spans="1:17" hidden="1" x14ac:dyDescent="0.3">
      <c r="A4491" t="s">
        <v>9138</v>
      </c>
      <c r="B4491" t="s">
        <v>9139</v>
      </c>
      <c r="C4491" t="str">
        <f>IFERROR(VLOOKUP(Table1[[#This Row],[Ticker]],[1]!Table1[[Symbol]:[Industry]],2,FALSE),"-")</f>
        <v>-</v>
      </c>
      <c r="D4491" t="s">
        <v>230</v>
      </c>
      <c r="E4491">
        <v>6.4830502548256703</v>
      </c>
      <c r="F4491">
        <v>4.2699999999999996</v>
      </c>
      <c r="G4491">
        <v>76.775914808235896</v>
      </c>
      <c r="H4491">
        <v>-4.9040660778612297</v>
      </c>
      <c r="I4491">
        <v>29.294397227056201</v>
      </c>
      <c r="J4491">
        <v>-2.1679836262983398</v>
      </c>
      <c r="K4491">
        <v>4.1025194403301697</v>
      </c>
      <c r="L4491">
        <v>3.5519546850436399</v>
      </c>
      <c r="M4491">
        <v>99.999999999997897</v>
      </c>
      <c r="N4491">
        <v>0</v>
      </c>
      <c r="O4491">
        <v>0</v>
      </c>
      <c r="P4491">
        <v>103.333333333333</v>
      </c>
    </row>
    <row r="4492" spans="1:17" hidden="1" x14ac:dyDescent="0.3">
      <c r="A4492" t="s">
        <v>9140</v>
      </c>
      <c r="B4492" t="s">
        <v>9141</v>
      </c>
      <c r="C4492" t="str">
        <f>IFERROR(VLOOKUP(Table1[[#This Row],[Ticker]],[1]!Table1[[Symbol]:[Industry]],2,FALSE),"-")</f>
        <v>-</v>
      </c>
      <c r="D4492" t="s">
        <v>67</v>
      </c>
      <c r="E4492">
        <v>6.468</v>
      </c>
      <c r="F4492">
        <v>5.6</v>
      </c>
      <c r="G4492">
        <v>-22.661314628993399</v>
      </c>
      <c r="H4492">
        <v>-7.0779791213394798</v>
      </c>
      <c r="I4492">
        <v>4.2713409697884703</v>
      </c>
      <c r="J4492">
        <v>-7.7623892207039198</v>
      </c>
      <c r="K4492">
        <v>5.1031652456460401</v>
      </c>
      <c r="L4492">
        <v>4.9189501713895103</v>
      </c>
      <c r="M4492">
        <v>62.182927903689801</v>
      </c>
      <c r="N4492">
        <v>0.50990056295049102</v>
      </c>
      <c r="O4492">
        <v>6.6071428571428497</v>
      </c>
      <c r="P4492">
        <v>50.134048257372598</v>
      </c>
      <c r="Q4492">
        <v>7.1980519721955002E-2</v>
      </c>
    </row>
    <row r="4493" spans="1:17" hidden="1" x14ac:dyDescent="0.3">
      <c r="A4493" t="s">
        <v>9142</v>
      </c>
      <c r="B4493" t="s">
        <v>9143</v>
      </c>
      <c r="C4493" t="str">
        <f>IFERROR(VLOOKUP(Table1[[#This Row],[Ticker]],[1]!Table1[[Symbol]:[Industry]],2,FALSE),"-")</f>
        <v>-</v>
      </c>
      <c r="D4493" t="s">
        <v>613</v>
      </c>
      <c r="E4493">
        <v>6.4610000000000003</v>
      </c>
      <c r="F4493">
        <v>71</v>
      </c>
      <c r="G4493">
        <v>-27.946307413986201</v>
      </c>
      <c r="H4493">
        <v>10.665101864966701</v>
      </c>
      <c r="I4493">
        <v>-8.8340027307462705</v>
      </c>
      <c r="J4493">
        <v>-7.1749766332913403</v>
      </c>
      <c r="K4493">
        <v>68.154481840943106</v>
      </c>
      <c r="L4493">
        <v>72.945178059163794</v>
      </c>
      <c r="M4493">
        <v>68.055208823948206</v>
      </c>
      <c r="N4493">
        <v>0.46348961546370498</v>
      </c>
      <c r="O4493">
        <v>35.774647887323901</v>
      </c>
      <c r="P4493">
        <v>28.3905967450271</v>
      </c>
      <c r="Q4493">
        <v>0.125040640588894</v>
      </c>
    </row>
    <row r="4494" spans="1:17" hidden="1" x14ac:dyDescent="0.3">
      <c r="A4494" t="s">
        <v>9144</v>
      </c>
      <c r="B4494" t="s">
        <v>9145</v>
      </c>
      <c r="C4494" t="str">
        <f>IFERROR(VLOOKUP(Table1[[#This Row],[Ticker]],[1]!Table1[[Symbol]:[Industry]],2,FALSE),"-")</f>
        <v>-</v>
      </c>
      <c r="D4494" t="s">
        <v>1626</v>
      </c>
      <c r="E4494">
        <v>6.4163329999999998</v>
      </c>
      <c r="F4494">
        <v>17.71</v>
      </c>
      <c r="G4494">
        <v>34.442581474902603</v>
      </c>
      <c r="H4494">
        <v>-26.8471146540756</v>
      </c>
      <c r="I4494">
        <v>23.311491244150201</v>
      </c>
      <c r="J4494">
        <v>0.81544178806629197</v>
      </c>
      <c r="K4494">
        <v>19.341006971331701</v>
      </c>
      <c r="L4494">
        <v>14.9863796119309</v>
      </c>
      <c r="M4494">
        <v>32.151345263640003</v>
      </c>
      <c r="N4494">
        <v>0.52517810035690604</v>
      </c>
      <c r="O4494">
        <v>61.3777526821004</v>
      </c>
      <c r="P4494">
        <v>159.67741935483801</v>
      </c>
      <c r="Q4494">
        <v>0.122200170733839</v>
      </c>
    </row>
    <row r="4495" spans="1:17" hidden="1" x14ac:dyDescent="0.3">
      <c r="A4495" t="s">
        <v>9146</v>
      </c>
      <c r="B4495" t="s">
        <v>9147</v>
      </c>
      <c r="C4495" t="str">
        <f>IFERROR(VLOOKUP(Table1[[#This Row],[Ticker]],[1]!Table1[[Symbol]:[Industry]],2,FALSE),"-")</f>
        <v>-</v>
      </c>
      <c r="E4495">
        <v>6.4157999999999999</v>
      </c>
      <c r="F4495">
        <v>12.58</v>
      </c>
      <c r="G4495">
        <v>-26.557418525097301</v>
      </c>
      <c r="H4495">
        <v>-4.9040660778612297</v>
      </c>
      <c r="I4495">
        <v>-10.2480864330745</v>
      </c>
      <c r="J4495">
        <v>-2.1679836262983398</v>
      </c>
      <c r="K4495">
        <v>12.58</v>
      </c>
      <c r="L4495">
        <v>12.579999999999901</v>
      </c>
      <c r="M4495">
        <v>50</v>
      </c>
      <c r="O4495">
        <v>0</v>
      </c>
      <c r="P4495">
        <v>0</v>
      </c>
    </row>
    <row r="4496" spans="1:17" hidden="1" x14ac:dyDescent="0.3">
      <c r="A4496" t="s">
        <v>9148</v>
      </c>
      <c r="B4496" t="s">
        <v>9149</v>
      </c>
      <c r="C4496" t="str">
        <f>IFERROR(VLOOKUP(Table1[[#This Row],[Ticker]],[1]!Table1[[Symbol]:[Industry]],2,FALSE),"-")</f>
        <v>-</v>
      </c>
      <c r="D4496" t="s">
        <v>46</v>
      </c>
      <c r="E4496">
        <v>6.4123136000000001</v>
      </c>
      <c r="F4496">
        <v>8.9600000000000009</v>
      </c>
      <c r="G4496">
        <v>-23.212551166389101</v>
      </c>
      <c r="H4496">
        <v>-2.4376983648567401</v>
      </c>
      <c r="I4496">
        <v>-10.6925308775189</v>
      </c>
      <c r="J4496">
        <v>-11.5832462625718</v>
      </c>
      <c r="K4496">
        <v>9.4390795495560393</v>
      </c>
      <c r="L4496">
        <v>9.2380040304125792</v>
      </c>
      <c r="M4496">
        <v>26.202306824103601</v>
      </c>
      <c r="N4496">
        <v>0.62115009635449303</v>
      </c>
      <c r="O4496">
        <v>64.062499999999901</v>
      </c>
      <c r="P4496">
        <v>44.983818770226499</v>
      </c>
      <c r="Q4496">
        <v>6.8701991356587999E-2</v>
      </c>
    </row>
    <row r="4497" spans="1:17" hidden="1" x14ac:dyDescent="0.3">
      <c r="A4497" t="s">
        <v>9150</v>
      </c>
      <c r="B4497" t="s">
        <v>9151</v>
      </c>
      <c r="C4497" t="str">
        <f>IFERROR(VLOOKUP(Table1[[#This Row],[Ticker]],[1]!Table1[[Symbol]:[Industry]],2,FALSE),"-")</f>
        <v>-</v>
      </c>
      <c r="D4497" t="s">
        <v>49</v>
      </c>
      <c r="E4497">
        <v>6.41</v>
      </c>
      <c r="F4497">
        <v>6.41</v>
      </c>
      <c r="G4497">
        <v>56.585438617759699</v>
      </c>
      <c r="H4497">
        <v>25.115814637844501</v>
      </c>
      <c r="I4497">
        <v>41.6476481640819</v>
      </c>
      <c r="J4497">
        <v>-7.2478094608411503</v>
      </c>
      <c r="K4497">
        <v>5.7274259077041201</v>
      </c>
      <c r="L4497">
        <v>5.1236802935121704</v>
      </c>
      <c r="M4497">
        <v>54.548695804037202</v>
      </c>
      <c r="N4497">
        <v>2.41004516195281</v>
      </c>
      <c r="O4497">
        <v>22.776911076443</v>
      </c>
      <c r="P4497">
        <v>116.55405405405401</v>
      </c>
      <c r="Q4497">
        <v>2.1991059164215E-2</v>
      </c>
    </row>
    <row r="4498" spans="1:17" hidden="1" x14ac:dyDescent="0.3">
      <c r="A4498" t="s">
        <v>9152</v>
      </c>
      <c r="B4498" t="s">
        <v>9153</v>
      </c>
      <c r="C4498" t="str">
        <f>IFERROR(VLOOKUP(Table1[[#This Row],[Ticker]],[1]!Table1[[Symbol]:[Industry]],2,FALSE),"-")</f>
        <v>-</v>
      </c>
      <c r="D4498" t="s">
        <v>613</v>
      </c>
      <c r="E4498">
        <v>6.4041962999999997</v>
      </c>
      <c r="F4498">
        <v>19.989999999999998</v>
      </c>
      <c r="G4498">
        <v>-70.247559370167806</v>
      </c>
      <c r="H4498">
        <v>-5.5007841285822696</v>
      </c>
      <c r="I4498">
        <v>-46.767616442601302</v>
      </c>
      <c r="J4498">
        <v>2.0008543101268601</v>
      </c>
      <c r="K4498">
        <v>20.628129731909102</v>
      </c>
      <c r="L4498">
        <v>26.045191680264601</v>
      </c>
      <c r="M4498">
        <v>62.335366689585101</v>
      </c>
      <c r="N4498">
        <v>0.159722966805279</v>
      </c>
      <c r="O4498">
        <v>119.559779889944</v>
      </c>
      <c r="P4498">
        <v>25.881612090680001</v>
      </c>
      <c r="Q4498">
        <v>4.2900380384973999E-2</v>
      </c>
    </row>
    <row r="4499" spans="1:17" hidden="1" x14ac:dyDescent="0.3">
      <c r="A4499" t="s">
        <v>9154</v>
      </c>
      <c r="B4499" t="s">
        <v>9155</v>
      </c>
      <c r="C4499" t="str">
        <f>IFERROR(VLOOKUP(Table1[[#This Row],[Ticker]],[1]!Table1[[Symbol]:[Industry]],2,FALSE),"-")</f>
        <v>-</v>
      </c>
      <c r="E4499">
        <v>6.3459300000000001</v>
      </c>
      <c r="F4499">
        <v>11.5</v>
      </c>
      <c r="G4499">
        <v>12.3314703637915</v>
      </c>
      <c r="H4499">
        <v>-2.3354212594378398</v>
      </c>
      <c r="I4499">
        <v>2.6076544893985099</v>
      </c>
      <c r="J4499">
        <v>5.1536104422836804</v>
      </c>
      <c r="K4499">
        <v>10.417290670210701</v>
      </c>
      <c r="L4499">
        <v>9.2163921468570305</v>
      </c>
      <c r="M4499">
        <v>57.928817207583599</v>
      </c>
      <c r="N4499">
        <v>9.6671156056230403E-2</v>
      </c>
      <c r="O4499">
        <v>12.6086956521739</v>
      </c>
      <c r="P4499">
        <v>82.250396196513407</v>
      </c>
      <c r="Q4499">
        <v>3.5362293578827003E-2</v>
      </c>
    </row>
    <row r="4500" spans="1:17" hidden="1" x14ac:dyDescent="0.3">
      <c r="A4500" t="s">
        <v>9156</v>
      </c>
      <c r="B4500" t="s">
        <v>9157</v>
      </c>
      <c r="C4500" t="str">
        <f>IFERROR(VLOOKUP(Table1[[#This Row],[Ticker]],[1]!Table1[[Symbol]:[Industry]],2,FALSE),"-")</f>
        <v>-</v>
      </c>
      <c r="D4500" t="s">
        <v>67</v>
      </c>
      <c r="E4500">
        <v>6.3427319999999998</v>
      </c>
      <c r="F4500">
        <v>20.9</v>
      </c>
      <c r="G4500">
        <v>4.0675814749026102</v>
      </c>
      <c r="H4500">
        <v>-10.2180757396969</v>
      </c>
      <c r="I4500">
        <v>6.5116901032383403</v>
      </c>
      <c r="J4500">
        <v>0.98991111054376901</v>
      </c>
      <c r="K4500">
        <v>19.263454136929401</v>
      </c>
      <c r="L4500">
        <v>18.7087368963976</v>
      </c>
      <c r="M4500">
        <v>68.512765714107005</v>
      </c>
      <c r="N4500">
        <v>1.1884289256859399</v>
      </c>
      <c r="O4500">
        <v>14.832535885167401</v>
      </c>
      <c r="P4500">
        <v>60.769230769230703</v>
      </c>
      <c r="Q4500">
        <v>6.7583699013902002E-2</v>
      </c>
    </row>
    <row r="4501" spans="1:17" hidden="1" x14ac:dyDescent="0.3">
      <c r="A4501" t="s">
        <v>9158</v>
      </c>
      <c r="B4501" t="s">
        <v>9159</v>
      </c>
      <c r="C4501" t="str">
        <f>IFERROR(VLOOKUP(Table1[[#This Row],[Ticker]],[1]!Table1[[Symbol]:[Industry]],2,FALSE),"-")</f>
        <v>-</v>
      </c>
      <c r="D4501" t="s">
        <v>535</v>
      </c>
      <c r="E4501">
        <v>6.33</v>
      </c>
      <c r="F4501">
        <v>21.1</v>
      </c>
      <c r="G4501">
        <v>125.232557608554</v>
      </c>
      <c r="H4501">
        <v>-8.33656035703744</v>
      </c>
      <c r="I4501">
        <v>-16.470308655296702</v>
      </c>
      <c r="J4501">
        <v>3.5964274012705801</v>
      </c>
      <c r="K4501">
        <v>20.888660629811401</v>
      </c>
      <c r="L4501">
        <v>19.729249712354001</v>
      </c>
      <c r="M4501">
        <v>63.483040377608901</v>
      </c>
      <c r="N4501">
        <v>1.6790172705087201</v>
      </c>
      <c r="O4501">
        <v>44.549763033175303</v>
      </c>
      <c r="P4501">
        <v>151.78997613365101</v>
      </c>
    </row>
    <row r="4502" spans="1:17" hidden="1" x14ac:dyDescent="0.3">
      <c r="A4502" t="s">
        <v>9160</v>
      </c>
      <c r="B4502" t="s">
        <v>9161</v>
      </c>
      <c r="C4502" t="str">
        <f>IFERROR(VLOOKUP(Table1[[#This Row],[Ticker]],[1]!Table1[[Symbol]:[Industry]],2,FALSE),"-")</f>
        <v>-</v>
      </c>
      <c r="D4502" t="s">
        <v>705</v>
      </c>
      <c r="E4502">
        <v>6.3247861439999999</v>
      </c>
      <c r="F4502">
        <v>93.35</v>
      </c>
      <c r="G4502">
        <v>34.975718695875003</v>
      </c>
      <c r="H4502">
        <v>-1.7763127738964699</v>
      </c>
      <c r="I4502">
        <v>14.584756573076801</v>
      </c>
      <c r="J4502">
        <v>0.37253323747739803</v>
      </c>
      <c r="K4502">
        <v>88.869038943716703</v>
      </c>
      <c r="L4502">
        <v>78.954931316430603</v>
      </c>
      <c r="M4502">
        <v>63.753004305415402</v>
      </c>
      <c r="N4502">
        <v>1.0628710465133799</v>
      </c>
      <c r="O4502">
        <v>3.57793251205142</v>
      </c>
      <c r="P4502">
        <v>62.460842325095697</v>
      </c>
    </row>
    <row r="4503" spans="1:17" hidden="1" x14ac:dyDescent="0.3">
      <c r="A4503" t="s">
        <v>9162</v>
      </c>
      <c r="B4503" t="s">
        <v>9163</v>
      </c>
      <c r="C4503" t="str">
        <f>IFERROR(VLOOKUP(Table1[[#This Row],[Ticker]],[1]!Table1[[Symbol]:[Industry]],2,FALSE),"-")</f>
        <v>-</v>
      </c>
      <c r="D4503" t="s">
        <v>391</v>
      </c>
      <c r="E4503">
        <v>6.3123953549999996</v>
      </c>
      <c r="F4503">
        <v>3.43</v>
      </c>
      <c r="G4503">
        <v>7.42695647490262</v>
      </c>
      <c r="H4503">
        <v>51.372990199195002</v>
      </c>
      <c r="I4503">
        <v>44.955533476427703</v>
      </c>
      <c r="J4503">
        <v>-8.4017498600645801</v>
      </c>
      <c r="K4503">
        <v>3.03689391767728</v>
      </c>
      <c r="L4503">
        <v>2.8260875323904502</v>
      </c>
      <c r="M4503">
        <v>51.8821150917951</v>
      </c>
      <c r="N4503">
        <v>1.3855249618011101</v>
      </c>
      <c r="O4503">
        <v>17.7842565597667</v>
      </c>
      <c r="P4503">
        <v>73.232323232323196</v>
      </c>
      <c r="Q4503">
        <v>7.3725569136860999E-2</v>
      </c>
    </row>
    <row r="4504" spans="1:17" hidden="1" x14ac:dyDescent="0.3">
      <c r="A4504" t="s">
        <v>9164</v>
      </c>
      <c r="B4504" t="s">
        <v>9165</v>
      </c>
      <c r="C4504" t="str">
        <f>IFERROR(VLOOKUP(Table1[[#This Row],[Ticker]],[1]!Table1[[Symbol]:[Industry]],2,FALSE),"-")</f>
        <v>-</v>
      </c>
      <c r="D4504" t="s">
        <v>218</v>
      </c>
      <c r="E4504">
        <v>6.3066559499999997</v>
      </c>
      <c r="F4504">
        <v>6.6</v>
      </c>
      <c r="G4504">
        <v>-57.807418525097297</v>
      </c>
      <c r="I4504">
        <v>-10.2480864330745</v>
      </c>
      <c r="K4504">
        <v>7.8976443621726604</v>
      </c>
      <c r="M4504">
        <v>24.8553728216223</v>
      </c>
      <c r="N4504">
        <v>1</v>
      </c>
      <c r="O4504">
        <v>45.454545454545404</v>
      </c>
      <c r="P4504">
        <v>4.7619047619047601</v>
      </c>
    </row>
    <row r="4505" spans="1:17" hidden="1" x14ac:dyDescent="0.3">
      <c r="A4505" t="s">
        <v>9166</v>
      </c>
      <c r="B4505" t="s">
        <v>9167</v>
      </c>
      <c r="C4505" t="str">
        <f>IFERROR(VLOOKUP(Table1[[#This Row],[Ticker]],[1]!Table1[[Symbol]:[Industry]],2,FALSE),"-")</f>
        <v>-</v>
      </c>
      <c r="D4505" t="s">
        <v>613</v>
      </c>
      <c r="E4505">
        <v>6.3040624000000003</v>
      </c>
      <c r="F4505">
        <v>10.210000000000001</v>
      </c>
      <c r="G4505">
        <v>-48.0189569866358</v>
      </c>
      <c r="H4505">
        <v>-27.730974619055399</v>
      </c>
      <c r="I4505">
        <v>-42.181419766407799</v>
      </c>
      <c r="J4505">
        <v>-5.0224079840528502</v>
      </c>
      <c r="K4505">
        <v>12.1909634933949</v>
      </c>
      <c r="L4505">
        <v>12.8331566961529</v>
      </c>
      <c r="M4505">
        <v>24.5342800496074</v>
      </c>
      <c r="N4505">
        <v>0.43285846474148898</v>
      </c>
      <c r="O4505">
        <v>86.581782566111599</v>
      </c>
      <c r="P4505">
        <v>27.465667915106099</v>
      </c>
      <c r="Q4505">
        <v>3.1033949811228999E-2</v>
      </c>
    </row>
    <row r="4506" spans="1:17" hidden="1" x14ac:dyDescent="0.3">
      <c r="A4506" t="s">
        <v>9168</v>
      </c>
      <c r="B4506" t="s">
        <v>9169</v>
      </c>
      <c r="C4506" t="str">
        <f>IFERROR(VLOOKUP(Table1[[#This Row],[Ticker]],[1]!Table1[[Symbol]:[Industry]],2,FALSE),"-")</f>
        <v>-</v>
      </c>
      <c r="D4506" t="s">
        <v>218</v>
      </c>
      <c r="E4506">
        <v>6.3031721999999997</v>
      </c>
      <c r="F4506">
        <v>0.78</v>
      </c>
      <c r="G4506">
        <v>-8.3756003432791992</v>
      </c>
      <c r="H4506">
        <v>6.6901368206894896</v>
      </c>
      <c r="I4506">
        <v>34.196358011369902</v>
      </c>
      <c r="J4506">
        <v>4.7764608181461004</v>
      </c>
      <c r="K4506">
        <v>0.72354152783500003</v>
      </c>
      <c r="L4506">
        <v>0.67566427639516302</v>
      </c>
      <c r="M4506">
        <v>70.093904224620502</v>
      </c>
      <c r="N4506">
        <v>0.84831303943672698</v>
      </c>
      <c r="O4506">
        <v>35.897435897435898</v>
      </c>
      <c r="P4506">
        <v>52.941176470588204</v>
      </c>
      <c r="Q4506">
        <v>4.7690247566072E-2</v>
      </c>
    </row>
    <row r="4507" spans="1:17" hidden="1" x14ac:dyDescent="0.3">
      <c r="A4507" t="s">
        <v>9170</v>
      </c>
      <c r="B4507" t="s">
        <v>9171</v>
      </c>
      <c r="C4507" t="str">
        <f>IFERROR(VLOOKUP(Table1[[#This Row],[Ticker]],[1]!Table1[[Symbol]:[Industry]],2,FALSE),"-")</f>
        <v>-</v>
      </c>
      <c r="D4507" t="s">
        <v>375</v>
      </c>
      <c r="E4507">
        <v>6.2617500000000001</v>
      </c>
      <c r="F4507">
        <v>12.65</v>
      </c>
      <c r="G4507">
        <v>88.213379437551197</v>
      </c>
      <c r="H4507">
        <v>28.636306592946202</v>
      </c>
      <c r="I4507">
        <v>70.466199281211203</v>
      </c>
      <c r="J4507">
        <v>3.3103483442658401</v>
      </c>
      <c r="K4507">
        <v>11.851308134272101</v>
      </c>
      <c r="L4507">
        <v>10.4955742755357</v>
      </c>
      <c r="M4507">
        <v>61.3566192147915</v>
      </c>
      <c r="N4507">
        <v>1.5554588200953099</v>
      </c>
      <c r="O4507">
        <v>65.928853754940604</v>
      </c>
      <c r="P4507">
        <v>180.487804878048</v>
      </c>
      <c r="Q4507">
        <v>3.5775566020924E-2</v>
      </c>
    </row>
    <row r="4508" spans="1:17" hidden="1" x14ac:dyDescent="0.3">
      <c r="A4508" t="s">
        <v>9172</v>
      </c>
      <c r="B4508" t="s">
        <v>9173</v>
      </c>
      <c r="C4508" t="str">
        <f>IFERROR(VLOOKUP(Table1[[#This Row],[Ticker]],[1]!Table1[[Symbol]:[Industry]],2,FALSE),"-")</f>
        <v>-</v>
      </c>
      <c r="D4508" t="s">
        <v>62</v>
      </c>
      <c r="E4508">
        <v>6.2263908580000003</v>
      </c>
      <c r="F4508">
        <v>11.47</v>
      </c>
      <c r="G4508">
        <v>124.42726418825001</v>
      </c>
      <c r="H4508">
        <v>-12.9780778524617</v>
      </c>
      <c r="I4508">
        <v>30.661004476016402</v>
      </c>
      <c r="J4508">
        <v>25.221293762978998</v>
      </c>
      <c r="K4508">
        <v>10.898236711946399</v>
      </c>
      <c r="L4508">
        <v>9.0707900218756397</v>
      </c>
      <c r="M4508">
        <v>71.555982151236705</v>
      </c>
      <c r="N4508">
        <v>0.79537453473945396</v>
      </c>
      <c r="O4508">
        <v>20.575414123801199</v>
      </c>
      <c r="P4508">
        <v>243.41317365269401</v>
      </c>
      <c r="Q4508">
        <v>9.8691334167434003E-2</v>
      </c>
    </row>
    <row r="4509" spans="1:17" hidden="1" x14ac:dyDescent="0.3">
      <c r="A4509" t="s">
        <v>9174</v>
      </c>
      <c r="B4509" t="s">
        <v>9175</v>
      </c>
      <c r="C4509" t="str">
        <f>IFERROR(VLOOKUP(Table1[[#This Row],[Ticker]],[1]!Table1[[Symbol]:[Industry]],2,FALSE),"-")</f>
        <v>-</v>
      </c>
      <c r="D4509" t="s">
        <v>498</v>
      </c>
      <c r="E4509">
        <v>6.2239000000000004</v>
      </c>
      <c r="F4509">
        <v>2.1800000000000002</v>
      </c>
      <c r="G4509">
        <v>-56.007256712799602</v>
      </c>
      <c r="H4509">
        <v>-9.2144109054474299</v>
      </c>
      <c r="I4509">
        <v>-26.401932586920601</v>
      </c>
      <c r="J4509">
        <v>-1.25889271720743</v>
      </c>
      <c r="K4509">
        <v>2.2772710110257002</v>
      </c>
      <c r="L4509">
        <v>2.5997974694197001</v>
      </c>
      <c r="M4509">
        <v>44.495622874043697</v>
      </c>
      <c r="N4509">
        <v>1.07772553383255</v>
      </c>
      <c r="O4509">
        <v>69.266055045871497</v>
      </c>
      <c r="P4509">
        <v>12.953367875647601</v>
      </c>
      <c r="Q4509">
        <v>-3.9535428652992997E-2</v>
      </c>
    </row>
    <row r="4510" spans="1:17" hidden="1" x14ac:dyDescent="0.3">
      <c r="A4510" t="s">
        <v>9176</v>
      </c>
      <c r="B4510" t="s">
        <v>9177</v>
      </c>
      <c r="C4510" t="str">
        <f>IFERROR(VLOOKUP(Table1[[#This Row],[Ticker]],[1]!Table1[[Symbol]:[Industry]],2,FALSE),"-")</f>
        <v>-</v>
      </c>
      <c r="D4510" t="s">
        <v>140</v>
      </c>
      <c r="E4510">
        <v>6.2098529999999998</v>
      </c>
      <c r="F4510">
        <v>15</v>
      </c>
      <c r="G4510">
        <v>-39.852216212958602</v>
      </c>
      <c r="H4510">
        <v>-8.1298725294741399</v>
      </c>
      <c r="I4510">
        <v>-17.5410406975986</v>
      </c>
      <c r="J4510">
        <v>6.9229254646107403</v>
      </c>
      <c r="K4510">
        <v>14.3368686287331</v>
      </c>
      <c r="L4510">
        <v>15.5408937027434</v>
      </c>
      <c r="M4510">
        <v>59.396823423562999</v>
      </c>
      <c r="N4510">
        <v>0.773129426403246</v>
      </c>
      <c r="O4510">
        <v>59.6</v>
      </c>
      <c r="P4510">
        <v>81.159420289855007</v>
      </c>
      <c r="Q4510">
        <v>8.6745554009069997E-2</v>
      </c>
    </row>
    <row r="4511" spans="1:17" hidden="1" x14ac:dyDescent="0.3">
      <c r="A4511" t="s">
        <v>9178</v>
      </c>
      <c r="B4511" t="s">
        <v>9179</v>
      </c>
      <c r="C4511" t="str">
        <f>IFERROR(VLOOKUP(Table1[[#This Row],[Ticker]],[1]!Table1[[Symbol]:[Industry]],2,FALSE),"-")</f>
        <v>-</v>
      </c>
      <c r="E4511">
        <v>6.1857606399999998</v>
      </c>
      <c r="F4511">
        <v>7.4</v>
      </c>
      <c r="G4511">
        <v>87.935335098091002</v>
      </c>
      <c r="H4511">
        <v>-9.0599102337053896</v>
      </c>
      <c r="I4511">
        <v>0.86302467803660698</v>
      </c>
      <c r="J4511">
        <v>-7.0648908427931802</v>
      </c>
      <c r="K4511">
        <v>7.3189684527129097</v>
      </c>
      <c r="L4511">
        <v>6.0662827522314604</v>
      </c>
      <c r="M4511">
        <v>15.3588441418493</v>
      </c>
      <c r="N4511">
        <v>5.7667925065887797E-2</v>
      </c>
      <c r="O4511">
        <v>14.7297297297297</v>
      </c>
      <c r="P4511">
        <v>130.52959501557601</v>
      </c>
    </row>
    <row r="4512" spans="1:17" hidden="1" x14ac:dyDescent="0.3">
      <c r="A4512" t="s">
        <v>9180</v>
      </c>
      <c r="B4512" t="s">
        <v>9181</v>
      </c>
      <c r="C4512" t="str">
        <f>IFERROR(VLOOKUP(Table1[[#This Row],[Ticker]],[1]!Table1[[Symbol]:[Industry]],2,FALSE),"-")</f>
        <v>-</v>
      </c>
      <c r="D4512" t="s">
        <v>705</v>
      </c>
      <c r="E4512">
        <v>6.1746908559999998</v>
      </c>
      <c r="F4512">
        <v>104.65</v>
      </c>
      <c r="G4512">
        <v>69.123209747153894</v>
      </c>
      <c r="H4512">
        <v>-6.3301763381981502</v>
      </c>
      <c r="I4512">
        <v>19.494041015474899</v>
      </c>
      <c r="J4512">
        <v>-3.5468977314405499</v>
      </c>
      <c r="K4512">
        <v>100.51056465764201</v>
      </c>
      <c r="L4512">
        <v>86.081438453660596</v>
      </c>
      <c r="M4512">
        <v>67.7882302660921</v>
      </c>
      <c r="N4512">
        <v>0.93742175925844395</v>
      </c>
      <c r="O4512">
        <v>5.1122790253224899</v>
      </c>
      <c r="P4512">
        <v>97.676615035889697</v>
      </c>
    </row>
    <row r="4513" spans="1:17" hidden="1" x14ac:dyDescent="0.3">
      <c r="A4513" t="s">
        <v>9182</v>
      </c>
      <c r="B4513" t="s">
        <v>9183</v>
      </c>
      <c r="C4513" t="str">
        <f>IFERROR(VLOOKUP(Table1[[#This Row],[Ticker]],[1]!Table1[[Symbol]:[Industry]],2,FALSE),"-")</f>
        <v>-</v>
      </c>
      <c r="D4513" t="s">
        <v>705</v>
      </c>
      <c r="E4513">
        <v>6.1661835759999999</v>
      </c>
      <c r="F4513">
        <v>35.72</v>
      </c>
      <c r="G4513">
        <v>40.984795358579902</v>
      </c>
      <c r="H4513">
        <v>-3.2096294780306698</v>
      </c>
      <c r="I4513">
        <v>19.407085980718499</v>
      </c>
      <c r="J4513">
        <v>-2.2512244698055599</v>
      </c>
      <c r="K4513">
        <v>34.363251627016503</v>
      </c>
      <c r="L4513">
        <v>29.667010270702399</v>
      </c>
      <c r="M4513">
        <v>46.0553371054271</v>
      </c>
      <c r="N4513">
        <v>1.4877102008632499</v>
      </c>
      <c r="O4513">
        <v>6.7749160134378403</v>
      </c>
      <c r="P4513">
        <v>78.332501248127699</v>
      </c>
    </row>
    <row r="4514" spans="1:17" hidden="1" x14ac:dyDescent="0.3">
      <c r="A4514" t="s">
        <v>9184</v>
      </c>
      <c r="B4514" t="s">
        <v>9185</v>
      </c>
      <c r="C4514" t="str">
        <f>IFERROR(VLOOKUP(Table1[[#This Row],[Ticker]],[1]!Table1[[Symbol]:[Industry]],2,FALSE),"-")</f>
        <v>-</v>
      </c>
      <c r="D4514" t="s">
        <v>866</v>
      </c>
      <c r="E4514">
        <v>6.1427328000000001</v>
      </c>
      <c r="F4514">
        <v>4.6100000000000003</v>
      </c>
      <c r="G4514">
        <v>-62.529640747319597</v>
      </c>
      <c r="H4514">
        <v>-15.399115582811699</v>
      </c>
      <c r="I4514">
        <v>-29.0861146020885</v>
      </c>
      <c r="J4514">
        <v>7.5407542377793098</v>
      </c>
      <c r="K4514">
        <v>4.6107540243376501</v>
      </c>
      <c r="L4514">
        <v>5.7874578135749397</v>
      </c>
      <c r="M4514">
        <v>73.629389873025005</v>
      </c>
      <c r="N4514">
        <v>0.73567510473332998</v>
      </c>
      <c r="O4514">
        <v>97.396963123644198</v>
      </c>
      <c r="P4514">
        <v>16.1209068010075</v>
      </c>
      <c r="Q4514">
        <v>3.1579541666020001E-3</v>
      </c>
    </row>
    <row r="4515" spans="1:17" hidden="1" x14ac:dyDescent="0.3">
      <c r="A4515" t="s">
        <v>9186</v>
      </c>
      <c r="B4515" t="s">
        <v>9187</v>
      </c>
      <c r="C4515" t="str">
        <f>IFERROR(VLOOKUP(Table1[[#This Row],[Ticker]],[1]!Table1[[Symbol]:[Industry]],2,FALSE),"-")</f>
        <v>-</v>
      </c>
      <c r="E4515">
        <v>6.1246499999999999</v>
      </c>
      <c r="F4515">
        <v>9.2100000000000009</v>
      </c>
      <c r="G4515">
        <v>26.178899882862801</v>
      </c>
      <c r="H4515">
        <v>21.5972394051674</v>
      </c>
      <c r="I4515">
        <v>27.420075001903001</v>
      </c>
      <c r="J4515">
        <v>9.8551377609848796</v>
      </c>
      <c r="K4515">
        <v>8.2882474588905701</v>
      </c>
      <c r="L4515">
        <v>7.7163974767661303</v>
      </c>
      <c r="M4515">
        <v>56.583123406068999</v>
      </c>
      <c r="N4515">
        <v>1.98541708383833</v>
      </c>
      <c r="O4515">
        <v>14.4408251900108</v>
      </c>
      <c r="P4515">
        <v>54.2713567839196</v>
      </c>
      <c r="Q4515">
        <v>-6.2028816613340001E-3</v>
      </c>
    </row>
    <row r="4516" spans="1:17" hidden="1" x14ac:dyDescent="0.3">
      <c r="A4516" t="s">
        <v>9188</v>
      </c>
      <c r="B4516" t="s">
        <v>9189</v>
      </c>
      <c r="C4516" t="str">
        <f>IFERROR(VLOOKUP(Table1[[#This Row],[Ticker]],[1]!Table1[[Symbol]:[Industry]],2,FALSE),"-")</f>
        <v>-</v>
      </c>
      <c r="D4516" t="s">
        <v>375</v>
      </c>
      <c r="E4516">
        <v>6.0985120000000004</v>
      </c>
      <c r="F4516">
        <v>11.9</v>
      </c>
      <c r="G4516">
        <v>-12.790688123567699</v>
      </c>
      <c r="H4516">
        <v>-4.9880291341164797</v>
      </c>
      <c r="I4516">
        <v>-47.484373352905699</v>
      </c>
      <c r="J4516">
        <v>-2.1679836262983398</v>
      </c>
      <c r="K4516">
        <v>12.4515946444722</v>
      </c>
      <c r="L4516">
        <v>15.115245692206299</v>
      </c>
      <c r="M4516">
        <v>42.772732284098701</v>
      </c>
      <c r="N4516">
        <v>0.655555555555555</v>
      </c>
      <c r="O4516">
        <v>113.529411764705</v>
      </c>
      <c r="P4516">
        <v>13.7667304015296</v>
      </c>
      <c r="Q4516">
        <v>-4.2998720258982E-2</v>
      </c>
    </row>
    <row r="4517" spans="1:17" hidden="1" x14ac:dyDescent="0.3">
      <c r="A4517" t="s">
        <v>9190</v>
      </c>
      <c r="B4517" t="s">
        <v>9191</v>
      </c>
      <c r="C4517" t="str">
        <f>IFERROR(VLOOKUP(Table1[[#This Row],[Ticker]],[1]!Table1[[Symbol]:[Industry]],2,FALSE),"-")</f>
        <v>-</v>
      </c>
      <c r="D4517" t="s">
        <v>414</v>
      </c>
      <c r="E4517">
        <v>6.0782150000000001</v>
      </c>
      <c r="F4517">
        <v>71.5</v>
      </c>
      <c r="G4517">
        <v>5.1427104120917804</v>
      </c>
      <c r="H4517">
        <v>6.3318889783185304</v>
      </c>
      <c r="I4517">
        <v>-6.6248980272773998</v>
      </c>
      <c r="J4517">
        <v>-8.4560160806593991</v>
      </c>
      <c r="K4517">
        <v>68.800976672815196</v>
      </c>
      <c r="L4517">
        <v>65.412907572076804</v>
      </c>
      <c r="M4517">
        <v>50.446536515789703</v>
      </c>
      <c r="N4517">
        <v>0.50184224527799903</v>
      </c>
      <c r="O4517">
        <v>22.545454545454501</v>
      </c>
      <c r="P4517">
        <v>65.050784856879005</v>
      </c>
      <c r="Q4517">
        <v>0.162553120192927</v>
      </c>
    </row>
    <row r="4518" spans="1:17" hidden="1" x14ac:dyDescent="0.3">
      <c r="A4518" t="s">
        <v>9192</v>
      </c>
      <c r="B4518" t="s">
        <v>9193</v>
      </c>
      <c r="C4518" t="str">
        <f>IFERROR(VLOOKUP(Table1[[#This Row],[Ticker]],[1]!Table1[[Symbol]:[Industry]],2,FALSE),"-")</f>
        <v>-</v>
      </c>
      <c r="D4518" t="s">
        <v>230</v>
      </c>
      <c r="E4518">
        <v>6.0288585169999998</v>
      </c>
      <c r="F4518">
        <v>5.51</v>
      </c>
      <c r="G4518">
        <v>-1.33014579782467</v>
      </c>
      <c r="H4518">
        <v>23.2354688058596</v>
      </c>
      <c r="I4518">
        <v>-8.2110493960374793</v>
      </c>
      <c r="J4518">
        <v>8.9207260511209991</v>
      </c>
      <c r="K4518">
        <v>4.6772316925685802</v>
      </c>
      <c r="L4518">
        <v>4.9160472551708603</v>
      </c>
      <c r="M4518">
        <v>83.984746578972704</v>
      </c>
      <c r="N4518">
        <v>1.3834150525061699</v>
      </c>
      <c r="O4518">
        <v>25.226860254083402</v>
      </c>
      <c r="P4518">
        <v>48.918918918918898</v>
      </c>
      <c r="Q4518">
        <v>1.5144063849277E-2</v>
      </c>
    </row>
    <row r="4519" spans="1:17" hidden="1" x14ac:dyDescent="0.3">
      <c r="A4519" t="s">
        <v>9194</v>
      </c>
      <c r="B4519" t="s">
        <v>9195</v>
      </c>
      <c r="C4519" t="str">
        <f>IFERROR(VLOOKUP(Table1[[#This Row],[Ticker]],[1]!Table1[[Symbol]:[Industry]],2,FALSE),"-")</f>
        <v>-</v>
      </c>
      <c r="D4519" t="s">
        <v>391</v>
      </c>
      <c r="E4519">
        <v>6.0225</v>
      </c>
      <c r="F4519">
        <v>18.25</v>
      </c>
      <c r="G4519">
        <v>13.827196859518001</v>
      </c>
      <c r="H4519">
        <v>-11.0009631927224</v>
      </c>
      <c r="I4519">
        <v>-27.028752187748399</v>
      </c>
      <c r="J4519">
        <v>-9.9712973622684107</v>
      </c>
      <c r="K4519">
        <v>19.133511936277699</v>
      </c>
      <c r="L4519">
        <v>18.1033227089783</v>
      </c>
      <c r="M4519">
        <v>40.768322233146698</v>
      </c>
      <c r="N4519">
        <v>1.1271880399669401</v>
      </c>
      <c r="O4519">
        <v>38.082191780821901</v>
      </c>
      <c r="P4519">
        <v>85.279187817258901</v>
      </c>
      <c r="Q4519">
        <v>0.10527911534221</v>
      </c>
    </row>
    <row r="4520" spans="1:17" hidden="1" x14ac:dyDescent="0.3">
      <c r="A4520" t="s">
        <v>9196</v>
      </c>
      <c r="B4520" t="s">
        <v>9197</v>
      </c>
      <c r="C4520" t="str">
        <f>IFERROR(VLOOKUP(Table1[[#This Row],[Ticker]],[1]!Table1[[Symbol]:[Industry]],2,FALSE),"-")</f>
        <v>-</v>
      </c>
      <c r="E4520">
        <v>6.0156783439999897</v>
      </c>
      <c r="F4520">
        <v>5.78</v>
      </c>
      <c r="G4520">
        <v>-34.077418525097301</v>
      </c>
      <c r="H4520">
        <v>5.3900515691975697</v>
      </c>
      <c r="I4520">
        <v>-24.618456803444801</v>
      </c>
      <c r="J4520">
        <v>-4.6070080165422498</v>
      </c>
      <c r="K4520">
        <v>6.0303556174839201</v>
      </c>
      <c r="L4520">
        <v>6.6170452813875196</v>
      </c>
      <c r="M4520">
        <v>44.323013975387703</v>
      </c>
      <c r="N4520">
        <v>1.4572064928884001</v>
      </c>
      <c r="O4520">
        <v>86.505190311418602</v>
      </c>
      <c r="P4520">
        <v>19.175257731958698</v>
      </c>
      <c r="Q4520">
        <v>-4.4722146387179999E-3</v>
      </c>
    </row>
    <row r="4521" spans="1:17" hidden="1" x14ac:dyDescent="0.3">
      <c r="A4521" t="s">
        <v>9198</v>
      </c>
      <c r="B4521" t="s">
        <v>9199</v>
      </c>
      <c r="C4521" t="str">
        <f>IFERROR(VLOOKUP(Table1[[#This Row],[Ticker]],[1]!Table1[[Symbol]:[Industry]],2,FALSE),"-")</f>
        <v>-</v>
      </c>
      <c r="D4521" t="s">
        <v>613</v>
      </c>
      <c r="E4521">
        <v>5.9973872879999996</v>
      </c>
      <c r="F4521">
        <v>14.16</v>
      </c>
      <c r="G4521">
        <v>44.663863216136001</v>
      </c>
      <c r="H4521">
        <v>-0.325040967078365</v>
      </c>
      <c r="I4521">
        <v>-3.2186079750246201</v>
      </c>
      <c r="J4521">
        <v>1.94966343252519</v>
      </c>
      <c r="K4521">
        <v>13.419082622120801</v>
      </c>
      <c r="L4521">
        <v>12.4017406468905</v>
      </c>
      <c r="M4521">
        <v>60.3665243088168</v>
      </c>
      <c r="N4521">
        <v>0.95542874768661301</v>
      </c>
      <c r="O4521">
        <v>9.4632768361581903</v>
      </c>
      <c r="P4521">
        <v>99.4366197183098</v>
      </c>
    </row>
    <row r="4522" spans="1:17" hidden="1" x14ac:dyDescent="0.3">
      <c r="A4522" t="s">
        <v>9200</v>
      </c>
      <c r="B4522" t="s">
        <v>9201</v>
      </c>
      <c r="C4522" t="str">
        <f>IFERROR(VLOOKUP(Table1[[#This Row],[Ticker]],[1]!Table1[[Symbol]:[Industry]],2,FALSE),"-")</f>
        <v>-</v>
      </c>
      <c r="D4522" t="s">
        <v>278</v>
      </c>
      <c r="E4522">
        <v>5.9617655999999997</v>
      </c>
      <c r="F4522">
        <v>8.2799999999999994</v>
      </c>
      <c r="G4522">
        <v>-39.399523788255202</v>
      </c>
      <c r="H4522">
        <v>-3.8051649789601401</v>
      </c>
      <c r="I4522">
        <v>-13.4059811699166</v>
      </c>
      <c r="J4522">
        <v>-1.06908252739724</v>
      </c>
      <c r="K4522">
        <v>8.2156664155260799</v>
      </c>
      <c r="L4522">
        <v>8.0906997640559695</v>
      </c>
      <c r="M4522">
        <v>96.7332683074995</v>
      </c>
      <c r="N4522">
        <v>4.7967479674796698E-2</v>
      </c>
      <c r="O4522">
        <v>15.9420289855072</v>
      </c>
      <c r="P4522">
        <v>31.012658227848</v>
      </c>
    </row>
    <row r="4523" spans="1:17" hidden="1" x14ac:dyDescent="0.3">
      <c r="A4523" t="s">
        <v>9202</v>
      </c>
      <c r="B4523" t="s">
        <v>9203</v>
      </c>
      <c r="C4523" t="str">
        <f>IFERROR(VLOOKUP(Table1[[#This Row],[Ticker]],[1]!Table1[[Symbol]:[Industry]],2,FALSE),"-")</f>
        <v>-</v>
      </c>
      <c r="D4523" t="s">
        <v>414</v>
      </c>
      <c r="E4523">
        <v>5.94</v>
      </c>
      <c r="F4523">
        <v>15</v>
      </c>
      <c r="G4523">
        <v>57.944426493352701</v>
      </c>
      <c r="H4523">
        <v>1.85749975843768</v>
      </c>
      <c r="I4523">
        <v>-6.7998105710055397</v>
      </c>
      <c r="J4523">
        <v>-2.1679836262983398</v>
      </c>
      <c r="K4523">
        <v>15.2962624618213</v>
      </c>
      <c r="L4523">
        <v>14.7582748501226</v>
      </c>
      <c r="M4523">
        <v>47.092276416099502</v>
      </c>
      <c r="N4523">
        <v>0.39386130337719999</v>
      </c>
      <c r="O4523">
        <v>48.466666666666598</v>
      </c>
      <c r="P4523">
        <v>130.41474654377799</v>
      </c>
      <c r="Q4523">
        <v>4.1550726775901999E-2</v>
      </c>
    </row>
    <row r="4524" spans="1:17" hidden="1" x14ac:dyDescent="0.3">
      <c r="A4524" t="s">
        <v>9204</v>
      </c>
      <c r="B4524" t="s">
        <v>9205</v>
      </c>
      <c r="C4524" t="str">
        <f>IFERROR(VLOOKUP(Table1[[#This Row],[Ticker]],[1]!Table1[[Symbol]:[Industry]],2,FALSE),"-")</f>
        <v>-</v>
      </c>
      <c r="D4524" t="s">
        <v>613</v>
      </c>
      <c r="E4524">
        <v>5.9216534999999997</v>
      </c>
      <c r="F4524">
        <v>16.86</v>
      </c>
      <c r="G4524">
        <v>90.1520930430259</v>
      </c>
      <c r="H4524">
        <v>-4.9040660778612297</v>
      </c>
      <c r="I4524">
        <v>11.1342029837721</v>
      </c>
      <c r="J4524">
        <v>-2.1679836262983398</v>
      </c>
      <c r="K4524">
        <v>16.506011042398701</v>
      </c>
      <c r="L4524">
        <v>14.200650867739901</v>
      </c>
      <c r="M4524">
        <v>100</v>
      </c>
      <c r="N4524">
        <v>0</v>
      </c>
      <c r="O4524">
        <v>0</v>
      </c>
      <c r="P4524">
        <v>116.70951156812301</v>
      </c>
    </row>
    <row r="4525" spans="1:17" hidden="1" x14ac:dyDescent="0.3">
      <c r="A4525" t="s">
        <v>9206</v>
      </c>
      <c r="B4525" t="s">
        <v>9207</v>
      </c>
      <c r="C4525" t="str">
        <f>IFERROR(VLOOKUP(Table1[[#This Row],[Ticker]],[1]!Table1[[Symbol]:[Industry]],2,FALSE),"-")</f>
        <v>-</v>
      </c>
      <c r="E4525">
        <v>5.9043279999999996</v>
      </c>
      <c r="F4525">
        <v>7.66</v>
      </c>
      <c r="G4525">
        <v>-6.6826141432507304</v>
      </c>
      <c r="H4525">
        <v>12.9530767792816</v>
      </c>
      <c r="I4525">
        <v>-17.3996015845896</v>
      </c>
      <c r="J4525">
        <v>15.689159230844499</v>
      </c>
      <c r="K4525">
        <v>7.5116790698805698</v>
      </c>
      <c r="L4525">
        <v>8.0967926212430399</v>
      </c>
      <c r="M4525">
        <v>52.618911599876803</v>
      </c>
      <c r="N4525">
        <v>3.2551724137931002</v>
      </c>
      <c r="O4525">
        <v>84.334203655352397</v>
      </c>
      <c r="P4525">
        <v>29.830508474576199</v>
      </c>
      <c r="Q4525">
        <v>3.0307038684027E-2</v>
      </c>
    </row>
    <row r="4526" spans="1:17" hidden="1" x14ac:dyDescent="0.3">
      <c r="A4526" t="s">
        <v>9208</v>
      </c>
      <c r="B4526" t="s">
        <v>9209</v>
      </c>
      <c r="C4526" t="str">
        <f>IFERROR(VLOOKUP(Table1[[#This Row],[Ticker]],[1]!Table1[[Symbol]:[Industry]],2,FALSE),"-")</f>
        <v>-</v>
      </c>
      <c r="D4526" t="s">
        <v>535</v>
      </c>
      <c r="E4526">
        <v>5.8941936000000004</v>
      </c>
      <c r="F4526">
        <v>6.36</v>
      </c>
      <c r="G4526">
        <v>7.9034694241626502</v>
      </c>
      <c r="H4526">
        <v>4.4096594123348396</v>
      </c>
      <c r="I4526">
        <v>-7.1686699014699604</v>
      </c>
      <c r="J4526">
        <v>-15.3975556107341</v>
      </c>
      <c r="K4526">
        <v>6.5253516185237199</v>
      </c>
      <c r="L4526">
        <v>6.13610450663107</v>
      </c>
      <c r="M4526">
        <v>42.812576530706203</v>
      </c>
      <c r="N4526">
        <v>1.1123245820852801</v>
      </c>
      <c r="O4526">
        <v>38.522012578616298</v>
      </c>
      <c r="P4526">
        <v>115.593220338983</v>
      </c>
      <c r="Q4526">
        <v>4.2117883776116999E-2</v>
      </c>
    </row>
    <row r="4527" spans="1:17" hidden="1" x14ac:dyDescent="0.3">
      <c r="A4527" t="s">
        <v>9210</v>
      </c>
      <c r="B4527" t="s">
        <v>9211</v>
      </c>
      <c r="C4527" t="str">
        <f>IFERROR(VLOOKUP(Table1[[#This Row],[Ticker]],[1]!Table1[[Symbol]:[Industry]],2,FALSE),"-")</f>
        <v>-</v>
      </c>
      <c r="E4527">
        <v>5.8805040000000002</v>
      </c>
      <c r="F4527">
        <v>14.28</v>
      </c>
      <c r="G4527">
        <v>-4.5061364738153298</v>
      </c>
      <c r="H4527">
        <v>-0.504364362723283</v>
      </c>
      <c r="I4527">
        <v>12.2218964142668</v>
      </c>
      <c r="J4527">
        <v>2.4657981375282501</v>
      </c>
      <c r="K4527">
        <v>13.7661377486292</v>
      </c>
      <c r="L4527">
        <v>13.6229369573615</v>
      </c>
      <c r="M4527">
        <v>77.036698777900199</v>
      </c>
      <c r="N4527">
        <v>0.569127243066884</v>
      </c>
      <c r="O4527">
        <v>13.7254901960784</v>
      </c>
      <c r="P4527">
        <v>39.8628795298726</v>
      </c>
      <c r="Q4527">
        <v>-0.12058950735949001</v>
      </c>
    </row>
    <row r="4528" spans="1:17" hidden="1" x14ac:dyDescent="0.3">
      <c r="A4528" t="s">
        <v>9212</v>
      </c>
      <c r="B4528" t="s">
        <v>9213</v>
      </c>
      <c r="C4528" t="str">
        <f>IFERROR(VLOOKUP(Table1[[#This Row],[Ticker]],[1]!Table1[[Symbol]:[Industry]],2,FALSE),"-")</f>
        <v>-</v>
      </c>
      <c r="E4528">
        <v>5.8703985000000003</v>
      </c>
      <c r="F4528">
        <v>2.41</v>
      </c>
      <c r="G4528">
        <v>-4.8402468079256504</v>
      </c>
      <c r="H4528">
        <v>-8.2098512018281795</v>
      </c>
      <c r="I4528">
        <v>-42.168990387876697</v>
      </c>
      <c r="J4528">
        <v>1.5422487238766699E-2</v>
      </c>
      <c r="K4528">
        <v>2.4811702988332498</v>
      </c>
      <c r="L4528">
        <v>2.63341288790647</v>
      </c>
      <c r="M4528">
        <v>52.364134893264797</v>
      </c>
      <c r="N4528">
        <v>2.0954767726161299</v>
      </c>
      <c r="O4528">
        <v>169.294605809128</v>
      </c>
      <c r="P4528">
        <v>55.4838709677419</v>
      </c>
      <c r="Q4528">
        <v>6.9409658861260007E-2</v>
      </c>
    </row>
    <row r="4529" spans="1:17" hidden="1" x14ac:dyDescent="0.3">
      <c r="A4529" t="s">
        <v>9214</v>
      </c>
      <c r="B4529" t="s">
        <v>9215</v>
      </c>
      <c r="C4529" t="str">
        <f>IFERROR(VLOOKUP(Table1[[#This Row],[Ticker]],[1]!Table1[[Symbol]:[Industry]],2,FALSE),"-")</f>
        <v>-</v>
      </c>
      <c r="D4529" t="s">
        <v>391</v>
      </c>
      <c r="E4529">
        <v>5.8514999999999997</v>
      </c>
      <c r="F4529">
        <v>20.75</v>
      </c>
      <c r="G4529">
        <v>1.2922425962827699</v>
      </c>
      <c r="H4529">
        <v>-1.4040660778612399</v>
      </c>
      <c r="I4529">
        <v>20.832140983223599</v>
      </c>
      <c r="J4529">
        <v>1.07391163554703</v>
      </c>
      <c r="K4529">
        <v>20.304926545349101</v>
      </c>
      <c r="L4529">
        <v>20.2173562236555</v>
      </c>
      <c r="M4529">
        <v>68.092647608643603</v>
      </c>
      <c r="N4529">
        <v>0.59587946852261897</v>
      </c>
      <c r="O4529">
        <v>28.240963855421601</v>
      </c>
      <c r="P4529">
        <v>66.532905296950204</v>
      </c>
      <c r="Q4529">
        <v>9.7063344247840994E-2</v>
      </c>
    </row>
    <row r="4530" spans="1:17" hidden="1" x14ac:dyDescent="0.3">
      <c r="A4530" t="s">
        <v>9216</v>
      </c>
      <c r="B4530" t="s">
        <v>9217</v>
      </c>
      <c r="C4530" t="str">
        <f>IFERROR(VLOOKUP(Table1[[#This Row],[Ticker]],[1]!Table1[[Symbol]:[Industry]],2,FALSE),"-")</f>
        <v>-</v>
      </c>
      <c r="D4530" t="s">
        <v>140</v>
      </c>
      <c r="E4530">
        <v>5.8349686280000004</v>
      </c>
      <c r="F4530">
        <v>14.71</v>
      </c>
      <c r="G4530">
        <v>46.909562606978</v>
      </c>
      <c r="H4530">
        <v>60.308198073082103</v>
      </c>
      <c r="I4530">
        <v>63.218894699000899</v>
      </c>
      <c r="J4530">
        <v>7.9735258076639104</v>
      </c>
      <c r="M4530">
        <v>100</v>
      </c>
      <c r="O4530">
        <v>0</v>
      </c>
      <c r="P4530">
        <v>73.466981132075404</v>
      </c>
    </row>
    <row r="4531" spans="1:17" hidden="1" x14ac:dyDescent="0.3">
      <c r="A4531" t="s">
        <v>9218</v>
      </c>
      <c r="B4531" t="s">
        <v>9219</v>
      </c>
      <c r="C4531" t="str">
        <f>IFERROR(VLOOKUP(Table1[[#This Row],[Ticker]],[1]!Table1[[Symbol]:[Industry]],2,FALSE),"-")</f>
        <v>-</v>
      </c>
      <c r="D4531" t="s">
        <v>659</v>
      </c>
      <c r="E4531">
        <v>5.8308157999999999</v>
      </c>
      <c r="F4531">
        <v>11.54</v>
      </c>
      <c r="G4531">
        <v>-24.793750094762199</v>
      </c>
      <c r="H4531">
        <v>-14.3380283420121</v>
      </c>
      <c r="I4531">
        <v>6.90927397301685</v>
      </c>
      <c r="J4531">
        <v>-5.78244145762363</v>
      </c>
      <c r="K4531">
        <v>12.137803629665401</v>
      </c>
      <c r="L4531">
        <v>11.168845222610701</v>
      </c>
      <c r="M4531">
        <v>40.928052251372797</v>
      </c>
      <c r="N4531">
        <v>0.64859292441993999</v>
      </c>
      <c r="O4531">
        <v>25.476603119583999</v>
      </c>
      <c r="P4531">
        <v>42.6452410383189</v>
      </c>
      <c r="Q4531">
        <v>9.9893739225456996E-2</v>
      </c>
    </row>
    <row r="4532" spans="1:17" hidden="1" x14ac:dyDescent="0.3">
      <c r="A4532" t="s">
        <v>9220</v>
      </c>
      <c r="B4532" t="s">
        <v>9221</v>
      </c>
      <c r="C4532" t="str">
        <f>IFERROR(VLOOKUP(Table1[[#This Row],[Ticker]],[1]!Table1[[Symbol]:[Industry]],2,FALSE),"-")</f>
        <v>-</v>
      </c>
      <c r="D4532" t="s">
        <v>659</v>
      </c>
      <c r="E4532">
        <v>5.7840860000000003</v>
      </c>
      <c r="F4532">
        <v>8.0500000000000007</v>
      </c>
      <c r="G4532">
        <v>100.20314485518399</v>
      </c>
      <c r="H4532">
        <v>20.018052302200999</v>
      </c>
      <c r="I4532">
        <v>20.2219297743809</v>
      </c>
      <c r="J4532">
        <v>0.65252919421447397</v>
      </c>
      <c r="K4532">
        <v>7.4359360783325297</v>
      </c>
      <c r="L4532">
        <v>6.6505233296256101</v>
      </c>
      <c r="M4532">
        <v>58.851863093702903</v>
      </c>
      <c r="N4532">
        <v>1.4358043704474499</v>
      </c>
      <c r="O4532">
        <v>14.6583850931677</v>
      </c>
      <c r="P4532">
        <v>183.45070422535201</v>
      </c>
      <c r="Q4532">
        <v>9.3135498796211996E-2</v>
      </c>
    </row>
    <row r="4533" spans="1:17" hidden="1" x14ac:dyDescent="0.3">
      <c r="A4533" t="s">
        <v>9222</v>
      </c>
      <c r="B4533" t="s">
        <v>9223</v>
      </c>
      <c r="C4533" t="str">
        <f>IFERROR(VLOOKUP(Table1[[#This Row],[Ticker]],[1]!Table1[[Symbol]:[Industry]],2,FALSE),"-")</f>
        <v>-</v>
      </c>
      <c r="E4533">
        <v>5.7354000000000003</v>
      </c>
      <c r="F4533">
        <v>9.48</v>
      </c>
      <c r="G4533">
        <v>-27.807418525097301</v>
      </c>
      <c r="H4533">
        <v>-19.267702441497601</v>
      </c>
      <c r="I4533">
        <v>-10.9810707262682</v>
      </c>
      <c r="J4533">
        <v>-10.2655446019081</v>
      </c>
      <c r="K4533">
        <v>10.2800169680552</v>
      </c>
      <c r="L4533">
        <v>10.8049259395651</v>
      </c>
      <c r="M4533">
        <v>36.739071834171497</v>
      </c>
      <c r="N4533">
        <v>0.29355149181905599</v>
      </c>
      <c r="O4533">
        <v>65.1898734177215</v>
      </c>
      <c r="P4533">
        <v>37.790697674418603</v>
      </c>
      <c r="Q4533">
        <v>-0.134638609806881</v>
      </c>
    </row>
    <row r="4534" spans="1:17" hidden="1" x14ac:dyDescent="0.3">
      <c r="A4534" t="s">
        <v>9224</v>
      </c>
      <c r="B4534" t="s">
        <v>9225</v>
      </c>
      <c r="C4534" t="str">
        <f>IFERROR(VLOOKUP(Table1[[#This Row],[Ticker]],[1]!Table1[[Symbol]:[Industry]],2,FALSE),"-")</f>
        <v>-</v>
      </c>
      <c r="D4534" t="s">
        <v>705</v>
      </c>
      <c r="E4534">
        <v>5.722810688</v>
      </c>
      <c r="F4534">
        <v>200.8</v>
      </c>
      <c r="G4534">
        <v>27.041602357637998</v>
      </c>
      <c r="H4534">
        <v>-4.7069071880174498</v>
      </c>
      <c r="I4534">
        <v>15.393260081754599</v>
      </c>
      <c r="J4534">
        <v>-4.2382440146574503</v>
      </c>
      <c r="K4534">
        <v>191.931031863832</v>
      </c>
      <c r="L4534">
        <v>168.758453842433</v>
      </c>
      <c r="M4534">
        <v>41.480968958534298</v>
      </c>
      <c r="N4534">
        <v>0.99847129749246399</v>
      </c>
      <c r="O4534">
        <v>9.5617529880478003</v>
      </c>
      <c r="P4534">
        <v>54.461538461538403</v>
      </c>
    </row>
    <row r="4535" spans="1:17" hidden="1" x14ac:dyDescent="0.3">
      <c r="A4535" t="s">
        <v>9226</v>
      </c>
      <c r="B4535" t="s">
        <v>9227</v>
      </c>
      <c r="C4535" t="str">
        <f>IFERROR(VLOOKUP(Table1[[#This Row],[Ticker]],[1]!Table1[[Symbol]:[Industry]],2,FALSE),"-")</f>
        <v>-</v>
      </c>
      <c r="D4535" t="s">
        <v>126</v>
      </c>
      <c r="E4535">
        <v>5.72</v>
      </c>
      <c r="F4535">
        <v>11.44</v>
      </c>
      <c r="G4535">
        <v>105.491263016484</v>
      </c>
      <c r="H4535">
        <v>29.138487113628099</v>
      </c>
      <c r="I4535">
        <v>51.7915736235827</v>
      </c>
      <c r="J4535">
        <v>-11.4821241851467</v>
      </c>
      <c r="K4535">
        <v>10.1263918030577</v>
      </c>
      <c r="L4535">
        <v>8.70647387841381</v>
      </c>
      <c r="M4535">
        <v>60.803511035861398</v>
      </c>
      <c r="N4535">
        <v>2.1995741292463999</v>
      </c>
      <c r="O4535">
        <v>30.681818181818102</v>
      </c>
      <c r="P4535">
        <v>225</v>
      </c>
      <c r="Q4535">
        <v>7.9078221656355002E-2</v>
      </c>
    </row>
    <row r="4536" spans="1:17" hidden="1" x14ac:dyDescent="0.3">
      <c r="A4536" t="s">
        <v>9228</v>
      </c>
      <c r="B4536" t="s">
        <v>9229</v>
      </c>
      <c r="C4536" t="str">
        <f>IFERROR(VLOOKUP(Table1[[#This Row],[Ticker]],[1]!Table1[[Symbol]:[Industry]],2,FALSE),"-")</f>
        <v>-</v>
      </c>
      <c r="D4536" t="s">
        <v>705</v>
      </c>
      <c r="E4536">
        <v>5.7107817000000001</v>
      </c>
      <c r="F4536">
        <v>37.380000000000003</v>
      </c>
      <c r="G4536">
        <v>19.515266117341</v>
      </c>
      <c r="H4536">
        <v>-2.11155002089391</v>
      </c>
      <c r="I4536">
        <v>7.41008165002276</v>
      </c>
      <c r="J4536">
        <v>-1.7040098271716999</v>
      </c>
      <c r="K4536">
        <v>36.122804798204498</v>
      </c>
      <c r="L4536">
        <v>33.112470638375903</v>
      </c>
      <c r="M4536">
        <v>46.348393818943599</v>
      </c>
      <c r="N4536">
        <v>0.87792053837888695</v>
      </c>
      <c r="O4536">
        <v>4.2536115569823396</v>
      </c>
      <c r="P4536">
        <v>51.827782290820402</v>
      </c>
    </row>
    <row r="4537" spans="1:17" hidden="1" x14ac:dyDescent="0.3">
      <c r="A4537" t="s">
        <v>9230</v>
      </c>
      <c r="B4537" t="s">
        <v>9231</v>
      </c>
      <c r="C4537" t="str">
        <f>IFERROR(VLOOKUP(Table1[[#This Row],[Ticker]],[1]!Table1[[Symbol]:[Industry]],2,FALSE),"-")</f>
        <v>-</v>
      </c>
      <c r="D4537" t="s">
        <v>745</v>
      </c>
      <c r="E4537">
        <v>5.7010375</v>
      </c>
      <c r="F4537">
        <v>7.25</v>
      </c>
      <c r="G4537">
        <v>42.047232637693298</v>
      </c>
      <c r="H4537">
        <v>-30.773186732257901</v>
      </c>
      <c r="I4537">
        <v>-22.155741354095099</v>
      </c>
      <c r="J4537">
        <v>-7.3967417962329796</v>
      </c>
      <c r="K4537">
        <v>8.4317533865179701</v>
      </c>
      <c r="L4537">
        <v>7.0773074470641699</v>
      </c>
      <c r="M4537">
        <v>32.430512449793603</v>
      </c>
      <c r="N4537">
        <v>0.94329896907216404</v>
      </c>
      <c r="O4537">
        <v>48.137931034482698</v>
      </c>
      <c r="P4537">
        <v>138.48684210526301</v>
      </c>
    </row>
    <row r="4538" spans="1:17" hidden="1" x14ac:dyDescent="0.3">
      <c r="A4538" t="s">
        <v>9232</v>
      </c>
      <c r="B4538" t="s">
        <v>9233</v>
      </c>
      <c r="C4538" t="str">
        <f>IFERROR(VLOOKUP(Table1[[#This Row],[Ticker]],[1]!Table1[[Symbol]:[Industry]],2,FALSE),"-")</f>
        <v>-</v>
      </c>
      <c r="D4538" t="s">
        <v>391</v>
      </c>
      <c r="E4538">
        <v>5.6861370000000004</v>
      </c>
      <c r="F4538">
        <v>18.95</v>
      </c>
      <c r="G4538">
        <v>-26.557418525097301</v>
      </c>
      <c r="H4538">
        <v>-4.9040660778612297</v>
      </c>
      <c r="I4538">
        <v>-10.2480864330745</v>
      </c>
      <c r="J4538">
        <v>-2.1679836262983398</v>
      </c>
      <c r="K4538">
        <v>18.9499999380049</v>
      </c>
      <c r="L4538">
        <v>18.949167310620901</v>
      </c>
      <c r="M4538">
        <v>100</v>
      </c>
      <c r="O4538">
        <v>0</v>
      </c>
      <c r="P4538">
        <v>0</v>
      </c>
    </row>
    <row r="4539" spans="1:17" hidden="1" x14ac:dyDescent="0.3">
      <c r="A4539" t="s">
        <v>9234</v>
      </c>
      <c r="B4539" t="s">
        <v>9235</v>
      </c>
      <c r="C4539" t="str">
        <f>IFERROR(VLOOKUP(Table1[[#This Row],[Ticker]],[1]!Table1[[Symbol]:[Industry]],2,FALSE),"-")</f>
        <v>-</v>
      </c>
      <c r="D4539" t="s">
        <v>1113</v>
      </c>
      <c r="E4539">
        <v>5.6505599999999996</v>
      </c>
      <c r="F4539">
        <v>1.62</v>
      </c>
      <c r="G4539">
        <v>-0.79984276752163497</v>
      </c>
      <c r="H4539">
        <v>-15.953789834767299</v>
      </c>
      <c r="I4539">
        <v>-3.6691390646534399</v>
      </c>
      <c r="J4539">
        <v>4.4545329299930501</v>
      </c>
      <c r="K4539">
        <v>1.7369685590613799</v>
      </c>
      <c r="L4539">
        <v>1.7016975481684899</v>
      </c>
      <c r="M4539">
        <v>38.145421887034402</v>
      </c>
      <c r="N4539">
        <v>2.0612894920953</v>
      </c>
      <c r="O4539">
        <v>39.5061728395061</v>
      </c>
      <c r="P4539">
        <v>42.105263157894697</v>
      </c>
      <c r="Q4539">
        <v>1.3915129718451E-2</v>
      </c>
    </row>
    <row r="4540" spans="1:17" hidden="1" x14ac:dyDescent="0.3">
      <c r="A4540" t="s">
        <v>9236</v>
      </c>
      <c r="B4540" t="s">
        <v>9237</v>
      </c>
      <c r="C4540" t="str">
        <f>IFERROR(VLOOKUP(Table1[[#This Row],[Ticker]],[1]!Table1[[Symbol]:[Industry]],2,FALSE),"-")</f>
        <v>-</v>
      </c>
      <c r="D4540" t="s">
        <v>705</v>
      </c>
      <c r="E4540">
        <v>5.6472677519999896</v>
      </c>
      <c r="F4540">
        <v>19.260000000000002</v>
      </c>
      <c r="G4540">
        <v>8.6008595723119594</v>
      </c>
      <c r="H4540">
        <v>-1.14062521764618</v>
      </c>
      <c r="I4540">
        <v>0.76055910006670202</v>
      </c>
      <c r="J4540">
        <v>-1.1737397749116201</v>
      </c>
      <c r="K4540">
        <v>18.520692161561399</v>
      </c>
      <c r="L4540">
        <v>17.2212185656362</v>
      </c>
      <c r="M4540">
        <v>60.5497023931554</v>
      </c>
      <c r="N4540">
        <v>0.66813015019325295</v>
      </c>
      <c r="O4540">
        <v>3.8421599169262599</v>
      </c>
      <c r="P4540">
        <v>48.153846153846096</v>
      </c>
    </row>
    <row r="4541" spans="1:17" hidden="1" x14ac:dyDescent="0.3">
      <c r="A4541" t="s">
        <v>9238</v>
      </c>
      <c r="B4541" t="s">
        <v>9239</v>
      </c>
      <c r="C4541" t="str">
        <f>IFERROR(VLOOKUP(Table1[[#This Row],[Ticker]],[1]!Table1[[Symbol]:[Industry]],2,FALSE),"-")</f>
        <v>-</v>
      </c>
      <c r="D4541" t="s">
        <v>21</v>
      </c>
      <c r="E4541">
        <v>5.6412956879999996</v>
      </c>
      <c r="F4541">
        <v>1.63</v>
      </c>
      <c r="G4541">
        <v>-6.7044773486268099</v>
      </c>
      <c r="H4541">
        <v>-16.5062760226126</v>
      </c>
      <c r="I4541">
        <v>22.272238770177498</v>
      </c>
      <c r="J4541">
        <v>-10.739412197726899</v>
      </c>
      <c r="K4541">
        <v>1.8065822293975</v>
      </c>
      <c r="L4541">
        <v>1.73985524106907</v>
      </c>
      <c r="M4541">
        <v>25.1889537251121</v>
      </c>
      <c r="N4541">
        <v>1.16673811985994</v>
      </c>
      <c r="O4541">
        <v>57.055214723926298</v>
      </c>
      <c r="P4541">
        <v>91.764705882352899</v>
      </c>
      <c r="Q4541">
        <v>4.3394652501667998E-2</v>
      </c>
    </row>
    <row r="4542" spans="1:17" hidden="1" x14ac:dyDescent="0.3">
      <c r="A4542" t="s">
        <v>9240</v>
      </c>
      <c r="B4542" t="s">
        <v>9241</v>
      </c>
      <c r="C4542" t="str">
        <f>IFERROR(VLOOKUP(Table1[[#This Row],[Ticker]],[1]!Table1[[Symbol]:[Industry]],2,FALSE),"-")</f>
        <v>-</v>
      </c>
      <c r="D4542" t="s">
        <v>286</v>
      </c>
      <c r="E4542">
        <v>5.6351180000000003</v>
      </c>
      <c r="F4542">
        <v>9.3699999999999992</v>
      </c>
      <c r="G4542">
        <v>47.930477191848503</v>
      </c>
      <c r="H4542">
        <v>-4.9040660778612297</v>
      </c>
      <c r="I4542">
        <v>-0.40048971560674701</v>
      </c>
      <c r="J4542">
        <v>-2.1679836262983398</v>
      </c>
      <c r="K4542">
        <v>8.8238919702650094</v>
      </c>
      <c r="L4542">
        <v>6.4870899192316296</v>
      </c>
      <c r="M4542">
        <v>99.997239712755402</v>
      </c>
      <c r="N4542">
        <v>0</v>
      </c>
      <c r="O4542">
        <v>0</v>
      </c>
      <c r="P4542">
        <v>83.007812499999901</v>
      </c>
    </row>
    <row r="4543" spans="1:17" hidden="1" x14ac:dyDescent="0.3">
      <c r="A4543" t="s">
        <v>9242</v>
      </c>
      <c r="B4543" t="s">
        <v>9243</v>
      </c>
      <c r="C4543" t="str">
        <f>IFERROR(VLOOKUP(Table1[[#This Row],[Ticker]],[1]!Table1[[Symbol]:[Industry]],2,FALSE),"-")</f>
        <v>-</v>
      </c>
      <c r="D4543" t="s">
        <v>659</v>
      </c>
      <c r="E4543">
        <v>5.6276250000000001</v>
      </c>
      <c r="F4543">
        <v>1875</v>
      </c>
      <c r="G4543">
        <v>-43.454925450305097</v>
      </c>
      <c r="H4543">
        <v>3.0844396692651901</v>
      </c>
      <c r="I4543">
        <v>17.851934062928699</v>
      </c>
      <c r="J4543">
        <v>-0.49049444880916498</v>
      </c>
      <c r="K4543">
        <v>1813.91595892702</v>
      </c>
      <c r="L4543">
        <v>1667.1234802649301</v>
      </c>
      <c r="M4543">
        <v>55.255542812918897</v>
      </c>
      <c r="N4543">
        <v>0.71126482213438702</v>
      </c>
      <c r="O4543">
        <v>26.6666666666666</v>
      </c>
      <c r="P4543">
        <v>116.512702078521</v>
      </c>
      <c r="Q4543">
        <v>0.121993452951193</v>
      </c>
    </row>
    <row r="4544" spans="1:17" hidden="1" x14ac:dyDescent="0.3">
      <c r="A4544" t="s">
        <v>9244</v>
      </c>
      <c r="B4544" t="s">
        <v>9245</v>
      </c>
      <c r="C4544" t="str">
        <f>IFERROR(VLOOKUP(Table1[[#This Row],[Ticker]],[1]!Table1[[Symbol]:[Industry]],2,FALSE),"-")</f>
        <v>-</v>
      </c>
      <c r="D4544" t="s">
        <v>129</v>
      </c>
      <c r="E4544">
        <v>5.6194096</v>
      </c>
      <c r="F4544">
        <v>10.64</v>
      </c>
      <c r="G4544">
        <v>19.1960061324368</v>
      </c>
      <c r="H4544">
        <v>-11.963866742313</v>
      </c>
      <c r="I4544">
        <v>-8.9147530997411604</v>
      </c>
      <c r="J4544">
        <v>-9.2277842907501597</v>
      </c>
      <c r="K4544">
        <v>11.072237210889501</v>
      </c>
      <c r="L4544">
        <v>10.288866096932299</v>
      </c>
      <c r="M4544">
        <v>34.9937517604858</v>
      </c>
      <c r="N4544">
        <v>0.71342627960274996</v>
      </c>
      <c r="O4544">
        <v>38.627819548872097</v>
      </c>
      <c r="P4544">
        <v>80.645161290322505</v>
      </c>
      <c r="Q4544">
        <v>8.8346408413683006E-2</v>
      </c>
    </row>
    <row r="4545" spans="1:17" hidden="1" x14ac:dyDescent="0.3">
      <c r="A4545" t="s">
        <v>9246</v>
      </c>
      <c r="B4545" t="s">
        <v>9247</v>
      </c>
      <c r="C4545" t="str">
        <f>IFERROR(VLOOKUP(Table1[[#This Row],[Ticker]],[1]!Table1[[Symbol]:[Industry]],2,FALSE),"-")</f>
        <v>-</v>
      </c>
      <c r="D4545" t="s">
        <v>21</v>
      </c>
      <c r="E4545">
        <v>5.61</v>
      </c>
      <c r="F4545">
        <v>25.5</v>
      </c>
      <c r="G4545">
        <v>50.525914808235903</v>
      </c>
      <c r="H4545">
        <v>-33.3612089350041</v>
      </c>
      <c r="I4545">
        <v>71.246575488633596</v>
      </c>
      <c r="J4545">
        <v>-8.0326452804336892</v>
      </c>
      <c r="K4545">
        <v>29.140143165561</v>
      </c>
      <c r="L4545">
        <v>23.0122925489128</v>
      </c>
      <c r="M4545">
        <v>18.461055429086102</v>
      </c>
      <c r="N4545">
        <v>0.38460135011859098</v>
      </c>
      <c r="O4545">
        <v>50.274509803921497</v>
      </c>
      <c r="P4545">
        <v>154.99999999999901</v>
      </c>
      <c r="Q4545">
        <v>0.113236679740809</v>
      </c>
    </row>
    <row r="4546" spans="1:17" hidden="1" x14ac:dyDescent="0.3">
      <c r="A4546" t="s">
        <v>9248</v>
      </c>
      <c r="B4546" t="s">
        <v>9249</v>
      </c>
      <c r="C4546" t="str">
        <f>IFERROR(VLOOKUP(Table1[[#This Row],[Ticker]],[1]!Table1[[Symbol]:[Industry]],2,FALSE),"-")</f>
        <v>-</v>
      </c>
      <c r="D4546" t="s">
        <v>613</v>
      </c>
      <c r="E4546">
        <v>5.5706210450000002</v>
      </c>
      <c r="F4546">
        <v>1.05</v>
      </c>
      <c r="G4546">
        <v>-5.5931859894901201</v>
      </c>
      <c r="H4546">
        <v>-1.87035303188851</v>
      </c>
      <c r="I4546">
        <v>-12.2495918825592</v>
      </c>
      <c r="J4546">
        <v>1.0670674632677399</v>
      </c>
      <c r="K4546">
        <v>0.87095729667658806</v>
      </c>
      <c r="L4546">
        <v>0.71054764949087601</v>
      </c>
      <c r="M4546">
        <v>93.6507375906683</v>
      </c>
      <c r="N4546">
        <v>1</v>
      </c>
      <c r="Q4546">
        <v>2.6574399778243E-2</v>
      </c>
    </row>
    <row r="4547" spans="1:17" hidden="1" x14ac:dyDescent="0.3">
      <c r="A4547" t="s">
        <v>9250</v>
      </c>
      <c r="B4547" t="s">
        <v>9251</v>
      </c>
      <c r="C4547" t="str">
        <f>IFERROR(VLOOKUP(Table1[[#This Row],[Ticker]],[1]!Table1[[Symbol]:[Industry]],2,FALSE),"-")</f>
        <v>-</v>
      </c>
      <c r="D4547" t="s">
        <v>129</v>
      </c>
      <c r="E4547">
        <v>5.5640000000000001</v>
      </c>
      <c r="F4547">
        <v>10.4</v>
      </c>
      <c r="G4547">
        <v>-9.4403014079802698</v>
      </c>
      <c r="H4547">
        <v>-2.2067633805585398</v>
      </c>
      <c r="I4547">
        <v>-4.1256374534826703</v>
      </c>
      <c r="J4547">
        <v>-2.65201073181625</v>
      </c>
      <c r="K4547">
        <v>10.3482139280929</v>
      </c>
      <c r="L4547">
        <v>10.113254148097001</v>
      </c>
      <c r="M4547">
        <v>47.8607507412475</v>
      </c>
      <c r="N4547">
        <v>1.9365004434866899</v>
      </c>
      <c r="O4547">
        <v>25</v>
      </c>
      <c r="P4547">
        <v>32.147395171537397</v>
      </c>
      <c r="Q4547">
        <v>2.4731818704723001E-2</v>
      </c>
    </row>
    <row r="4548" spans="1:17" hidden="1" x14ac:dyDescent="0.3">
      <c r="A4548" t="s">
        <v>9252</v>
      </c>
      <c r="B4548" t="s">
        <v>9253</v>
      </c>
      <c r="C4548" t="str">
        <f>IFERROR(VLOOKUP(Table1[[#This Row],[Ticker]],[1]!Table1[[Symbol]:[Industry]],2,FALSE),"-")</f>
        <v>-</v>
      </c>
      <c r="D4548" t="s">
        <v>67</v>
      </c>
      <c r="E4548">
        <v>5.5412499999999998</v>
      </c>
      <c r="F4548">
        <v>5.5</v>
      </c>
      <c r="G4548">
        <v>-31.893046752291799</v>
      </c>
      <c r="H4548">
        <v>-14.8876994657499</v>
      </c>
      <c r="I4548">
        <v>-24.310586433074501</v>
      </c>
      <c r="J4548">
        <v>-9.2625782208929301</v>
      </c>
      <c r="K4548">
        <v>5.8745245199080403</v>
      </c>
      <c r="L4548">
        <v>5.9704407309114496</v>
      </c>
      <c r="M4548">
        <v>37.312098488645802</v>
      </c>
      <c r="N4548">
        <v>2.6831431321325399</v>
      </c>
      <c r="O4548">
        <v>41.636363636363598</v>
      </c>
      <c r="P4548">
        <v>22.2222222222222</v>
      </c>
      <c r="Q4548">
        <v>3.7015711692609997E-2</v>
      </c>
    </row>
    <row r="4549" spans="1:17" hidden="1" x14ac:dyDescent="0.3">
      <c r="A4549" t="s">
        <v>9254</v>
      </c>
      <c r="B4549" t="s">
        <v>9255</v>
      </c>
      <c r="C4549" t="str">
        <f>IFERROR(VLOOKUP(Table1[[#This Row],[Ticker]],[1]!Table1[[Symbol]:[Industry]],2,FALSE),"-")</f>
        <v>-</v>
      </c>
      <c r="D4549" t="s">
        <v>92</v>
      </c>
      <c r="E4549">
        <v>5.5353750000000002</v>
      </c>
      <c r="F4549">
        <v>4.3499999999999996</v>
      </c>
      <c r="G4549">
        <v>-114.457279443038</v>
      </c>
      <c r="I4549">
        <v>-24.953968786015601</v>
      </c>
      <c r="K4549">
        <v>17.265326357059401</v>
      </c>
      <c r="L4549">
        <v>64.568764294626902</v>
      </c>
      <c r="M4549">
        <v>49.458628392849597</v>
      </c>
      <c r="N4549">
        <v>1.07317073170731</v>
      </c>
      <c r="O4549">
        <v>726.43678160919501</v>
      </c>
      <c r="P4549">
        <v>10.126582278480999</v>
      </c>
    </row>
    <row r="4550" spans="1:17" hidden="1" x14ac:dyDescent="0.3">
      <c r="A4550" t="s">
        <v>9256</v>
      </c>
      <c r="B4550" t="s">
        <v>9257</v>
      </c>
      <c r="C4550" t="str">
        <f>IFERROR(VLOOKUP(Table1[[#This Row],[Ticker]],[1]!Table1[[Symbol]:[Industry]],2,FALSE),"-")</f>
        <v>-</v>
      </c>
      <c r="D4550" t="s">
        <v>535</v>
      </c>
      <c r="E4550">
        <v>5.5330000000000004</v>
      </c>
      <c r="F4550">
        <v>11</v>
      </c>
      <c r="G4550">
        <v>196.02322663619199</v>
      </c>
      <c r="H4550">
        <v>-0.44062828109010199</v>
      </c>
      <c r="I4550">
        <v>147.96787600824001</v>
      </c>
      <c r="J4550">
        <v>9.5071432772549507</v>
      </c>
      <c r="K4550">
        <v>9.9455193495770899</v>
      </c>
      <c r="L4550">
        <v>7.8518528858836802</v>
      </c>
      <c r="M4550">
        <v>78.666619588560906</v>
      </c>
      <c r="N4550">
        <v>1.5559457885346</v>
      </c>
      <c r="O4550">
        <v>6.8181818181818103</v>
      </c>
      <c r="P4550">
        <v>238.461538461538</v>
      </c>
      <c r="Q4550">
        <v>0.146516836557817</v>
      </c>
    </row>
    <row r="4551" spans="1:17" hidden="1" x14ac:dyDescent="0.3">
      <c r="A4551" t="s">
        <v>9258</v>
      </c>
      <c r="B4551" t="s">
        <v>9259</v>
      </c>
      <c r="C4551" t="str">
        <f>IFERROR(VLOOKUP(Table1[[#This Row],[Ticker]],[1]!Table1[[Symbol]:[Industry]],2,FALSE),"-")</f>
        <v>-</v>
      </c>
      <c r="E4551">
        <v>5.5253051270000002</v>
      </c>
      <c r="F4551">
        <v>5.51</v>
      </c>
      <c r="G4551">
        <v>11.1925814749026</v>
      </c>
      <c r="H4551">
        <v>4.2435430697479104</v>
      </c>
      <c r="I4551">
        <v>24.142157469364498</v>
      </c>
      <c r="J4551">
        <v>-2.1679836262983398</v>
      </c>
      <c r="K4551">
        <v>5.0815226780094802</v>
      </c>
      <c r="L4551">
        <v>4.8623967539063999</v>
      </c>
      <c r="M4551">
        <v>65.037119351792697</v>
      </c>
      <c r="N4551">
        <v>1.2882526617160199</v>
      </c>
      <c r="O4551">
        <v>14.519056261343</v>
      </c>
      <c r="P4551">
        <v>67.477203647416403</v>
      </c>
      <c r="Q4551">
        <v>-3.6821969353426E-2</v>
      </c>
    </row>
    <row r="4552" spans="1:17" hidden="1" x14ac:dyDescent="0.3">
      <c r="A4552" t="s">
        <v>9260</v>
      </c>
      <c r="B4552" t="s">
        <v>9261</v>
      </c>
      <c r="C4552" t="str">
        <f>IFERROR(VLOOKUP(Table1[[#This Row],[Ticker]],[1]!Table1[[Symbol]:[Industry]],2,FALSE),"-")</f>
        <v>-</v>
      </c>
      <c r="D4552" t="s">
        <v>140</v>
      </c>
      <c r="E4552">
        <v>5.5225248000000002</v>
      </c>
      <c r="F4552">
        <v>7.41</v>
      </c>
      <c r="G4552">
        <v>-11.6736975948648</v>
      </c>
      <c r="H4552">
        <v>-15.1575222990593</v>
      </c>
      <c r="I4552">
        <v>47.747649174601399</v>
      </c>
      <c r="J4552">
        <v>-6.5851615404087704</v>
      </c>
      <c r="K4552">
        <v>8.1318163769641796</v>
      </c>
      <c r="L4552">
        <v>7.3155855858280301</v>
      </c>
      <c r="M4552">
        <v>1.76602449589083</v>
      </c>
      <c r="N4552">
        <v>7.6716646266829794E-2</v>
      </c>
      <c r="O4552">
        <v>51.282051282051299</v>
      </c>
      <c r="P4552">
        <v>90</v>
      </c>
      <c r="Q4552">
        <v>8.0325985088338006E-2</v>
      </c>
    </row>
    <row r="4553" spans="1:17" hidden="1" x14ac:dyDescent="0.3">
      <c r="A4553" t="s">
        <v>9262</v>
      </c>
      <c r="B4553" t="s">
        <v>9263</v>
      </c>
      <c r="C4553" t="str">
        <f>IFERROR(VLOOKUP(Table1[[#This Row],[Ticker]],[1]!Table1[[Symbol]:[Industry]],2,FALSE),"-")</f>
        <v>-</v>
      </c>
      <c r="D4553" t="s">
        <v>1793</v>
      </c>
      <c r="E4553">
        <v>5.4964113809999997</v>
      </c>
      <c r="F4553">
        <v>1.67</v>
      </c>
      <c r="G4553">
        <v>32.490200522521597</v>
      </c>
      <c r="H4553">
        <v>18.799637625842401</v>
      </c>
      <c r="I4553">
        <v>48.799532614544503</v>
      </c>
      <c r="J4553">
        <v>-2.1679836262983398</v>
      </c>
      <c r="K4553">
        <v>1.3141350365389299</v>
      </c>
      <c r="L4553">
        <v>1.11102569321137</v>
      </c>
      <c r="M4553">
        <v>50.5743921074531</v>
      </c>
      <c r="N4553">
        <v>2.1676149166552801</v>
      </c>
      <c r="O4553">
        <v>16.766467065868198</v>
      </c>
      <c r="P4553">
        <v>122.666666666666</v>
      </c>
      <c r="Q4553">
        <v>5.5043245707735999E-2</v>
      </c>
    </row>
    <row r="4554" spans="1:17" hidden="1" x14ac:dyDescent="0.3">
      <c r="A4554" t="s">
        <v>9264</v>
      </c>
      <c r="B4554" t="s">
        <v>9265</v>
      </c>
      <c r="C4554" t="str">
        <f>IFERROR(VLOOKUP(Table1[[#This Row],[Ticker]],[1]!Table1[[Symbol]:[Industry]],2,FALSE),"-")</f>
        <v>-</v>
      </c>
      <c r="D4554" t="s">
        <v>80</v>
      </c>
      <c r="E4554">
        <v>5.4944696520000003</v>
      </c>
      <c r="F4554">
        <v>18.059999999999999</v>
      </c>
      <c r="G4554">
        <v>1.6185928304739301</v>
      </c>
      <c r="H4554">
        <v>14.758096084300901</v>
      </c>
      <c r="I4554">
        <v>13.790375105387</v>
      </c>
      <c r="J4554">
        <v>-3.0078492477988901</v>
      </c>
      <c r="K4554">
        <v>16.669050280176901</v>
      </c>
      <c r="L4554">
        <v>15.686651479717399</v>
      </c>
      <c r="M4554">
        <v>52.520855358401803</v>
      </c>
      <c r="N4554">
        <v>2.80425225702492</v>
      </c>
      <c r="O4554">
        <v>21.1517165005537</v>
      </c>
      <c r="P4554">
        <v>66.759002770083001</v>
      </c>
      <c r="Q4554">
        <v>6.7278421760040993E-2</v>
      </c>
    </row>
    <row r="4555" spans="1:17" hidden="1" x14ac:dyDescent="0.3">
      <c r="A4555" t="s">
        <v>9266</v>
      </c>
      <c r="B4555" t="s">
        <v>9267</v>
      </c>
      <c r="C4555" t="str">
        <f>IFERROR(VLOOKUP(Table1[[#This Row],[Ticker]],[1]!Table1[[Symbol]:[Industry]],2,FALSE),"-")</f>
        <v>-</v>
      </c>
      <c r="D4555" t="s">
        <v>535</v>
      </c>
      <c r="E4555">
        <v>5.4878999999999998</v>
      </c>
      <c r="F4555">
        <v>16.63</v>
      </c>
      <c r="G4555">
        <v>-36.275116679277602</v>
      </c>
      <c r="H4555">
        <v>-4.9040660778612297</v>
      </c>
      <c r="I4555">
        <v>-10.2480864330745</v>
      </c>
      <c r="J4555">
        <v>-2.1679836262983398</v>
      </c>
      <c r="K4555">
        <v>16.639175135697801</v>
      </c>
      <c r="L4555">
        <v>16.750248205071902</v>
      </c>
      <c r="M4555">
        <v>2.3131596830000001E-6</v>
      </c>
      <c r="O4555">
        <v>16.295850871918201</v>
      </c>
      <c r="P4555">
        <v>0</v>
      </c>
    </row>
    <row r="4556" spans="1:17" hidden="1" x14ac:dyDescent="0.3">
      <c r="A4556" t="s">
        <v>9268</v>
      </c>
      <c r="B4556" t="s">
        <v>9269</v>
      </c>
      <c r="C4556" t="str">
        <f>IFERROR(VLOOKUP(Table1[[#This Row],[Ticker]],[1]!Table1[[Symbol]:[Industry]],2,FALSE),"-")</f>
        <v>-</v>
      </c>
      <c r="E4556">
        <v>5.4705000000000004</v>
      </c>
      <c r="F4556">
        <v>26.05</v>
      </c>
      <c r="G4556">
        <v>-39.868566611619798</v>
      </c>
      <c r="H4556">
        <v>-18.759886183681299</v>
      </c>
      <c r="I4556">
        <v>-15.5208137058017</v>
      </c>
      <c r="J4556">
        <v>-2.1679836262983398</v>
      </c>
      <c r="K4556">
        <v>28.372956218396801</v>
      </c>
      <c r="L4556">
        <v>29.265325851229601</v>
      </c>
      <c r="M4556">
        <v>30.6506972881335</v>
      </c>
      <c r="N4556">
        <v>0.58947368421052604</v>
      </c>
      <c r="O4556">
        <v>68.291746641074795</v>
      </c>
      <c r="P4556">
        <v>3.9920159680638601</v>
      </c>
    </row>
    <row r="4557" spans="1:17" hidden="1" x14ac:dyDescent="0.3">
      <c r="A4557" t="s">
        <v>9270</v>
      </c>
      <c r="B4557" t="s">
        <v>9271</v>
      </c>
      <c r="C4557" t="str">
        <f>IFERROR(VLOOKUP(Table1[[#This Row],[Ticker]],[1]!Table1[[Symbol]:[Industry]],2,FALSE),"-")</f>
        <v>-</v>
      </c>
      <c r="E4557">
        <v>5.4695999999999998</v>
      </c>
      <c r="F4557">
        <v>12</v>
      </c>
      <c r="G4557">
        <v>29.2867373190584</v>
      </c>
      <c r="H4557">
        <v>15.0959339221387</v>
      </c>
      <c r="I4557">
        <v>-13.8625442643998</v>
      </c>
      <c r="J4557">
        <v>-2.1679836262983398</v>
      </c>
      <c r="K4557">
        <v>11.014823880587</v>
      </c>
      <c r="L4557">
        <v>10.870061566547401</v>
      </c>
      <c r="M4557">
        <v>66.943267162723302</v>
      </c>
      <c r="N4557">
        <v>1.0535714285714199</v>
      </c>
      <c r="O4557">
        <v>33.3333333333333</v>
      </c>
      <c r="P4557">
        <v>55.8441558441558</v>
      </c>
    </row>
    <row r="4558" spans="1:17" hidden="1" x14ac:dyDescent="0.3">
      <c r="A4558" t="s">
        <v>9272</v>
      </c>
      <c r="B4558" t="s">
        <v>9273</v>
      </c>
      <c r="C4558" t="str">
        <f>IFERROR(VLOOKUP(Table1[[#This Row],[Ticker]],[1]!Table1[[Symbol]:[Industry]],2,FALSE),"-")</f>
        <v>-</v>
      </c>
      <c r="D4558" t="s">
        <v>46</v>
      </c>
      <c r="E4558">
        <v>5.4630000000000001</v>
      </c>
      <c r="F4558">
        <v>18</v>
      </c>
      <c r="G4558">
        <v>-44.739236706915499</v>
      </c>
      <c r="H4558">
        <v>-14.9040660778612</v>
      </c>
      <c r="I4558">
        <v>-17.464581278435301</v>
      </c>
      <c r="J4558">
        <v>8.6012471429324204</v>
      </c>
      <c r="K4558">
        <v>18.652797438200601</v>
      </c>
      <c r="L4558">
        <v>18.9868525032999</v>
      </c>
      <c r="M4558">
        <v>56.2249242411757</v>
      </c>
      <c r="N4558">
        <v>1.7644800955522</v>
      </c>
      <c r="O4558">
        <v>39.999999999999901</v>
      </c>
      <c r="P4558">
        <v>38.461538461538403</v>
      </c>
      <c r="Q4558">
        <v>0.140870055489804</v>
      </c>
    </row>
    <row r="4559" spans="1:17" hidden="1" x14ac:dyDescent="0.3">
      <c r="A4559" t="s">
        <v>9274</v>
      </c>
      <c r="B4559" t="s">
        <v>9275</v>
      </c>
      <c r="C4559" t="str">
        <f>IFERROR(VLOOKUP(Table1[[#This Row],[Ticker]],[1]!Table1[[Symbol]:[Industry]],2,FALSE),"-")</f>
        <v>-</v>
      </c>
      <c r="E4559">
        <v>5.4537000000000004</v>
      </c>
      <c r="F4559">
        <v>8.4</v>
      </c>
      <c r="G4559">
        <v>-30.005694387166301</v>
      </c>
      <c r="H4559">
        <v>-14.8097264552197</v>
      </c>
      <c r="I4559">
        <v>-25.3138093855517</v>
      </c>
      <c r="J4559">
        <v>-12.073644003656799</v>
      </c>
      <c r="K4559">
        <v>8.6238408995900198</v>
      </c>
      <c r="L4559">
        <v>9.2518961201556298</v>
      </c>
      <c r="M4559">
        <v>50.8444778506503</v>
      </c>
      <c r="N4559">
        <v>1.9666666666666599</v>
      </c>
      <c r="O4559">
        <v>62.619047619047599</v>
      </c>
      <c r="P4559">
        <v>24.260355029585799</v>
      </c>
    </row>
    <row r="4560" spans="1:17" hidden="1" x14ac:dyDescent="0.3">
      <c r="A4560" t="s">
        <v>9276</v>
      </c>
      <c r="B4560" t="s">
        <v>9277</v>
      </c>
      <c r="C4560" t="str">
        <f>IFERROR(VLOOKUP(Table1[[#This Row],[Ticker]],[1]!Table1[[Symbol]:[Industry]],2,FALSE),"-")</f>
        <v>-</v>
      </c>
      <c r="D4560" t="s">
        <v>381</v>
      </c>
      <c r="E4560">
        <v>5.4514575000000001</v>
      </c>
      <c r="F4560">
        <v>3.75</v>
      </c>
      <c r="G4560">
        <v>-78.786717888154698</v>
      </c>
      <c r="H4560">
        <v>-10.098871272666401</v>
      </c>
      <c r="I4560">
        <v>-42.680518865506897</v>
      </c>
      <c r="J4560">
        <v>-7.3627888211035399</v>
      </c>
      <c r="K4560">
        <v>4.08988131895285</v>
      </c>
      <c r="L4560">
        <v>5.2946929314239801</v>
      </c>
      <c r="M4560">
        <v>34.928367712347502</v>
      </c>
      <c r="N4560">
        <v>0.54171704957678302</v>
      </c>
      <c r="O4560">
        <v>164</v>
      </c>
      <c r="P4560">
        <v>4.1666666666666696</v>
      </c>
      <c r="Q4560">
        <v>3.4694284426964997E-2</v>
      </c>
    </row>
    <row r="4561" spans="1:17" hidden="1" x14ac:dyDescent="0.3">
      <c r="A4561" t="s">
        <v>9278</v>
      </c>
      <c r="B4561" t="s">
        <v>9279</v>
      </c>
      <c r="C4561" t="str">
        <f>IFERROR(VLOOKUP(Table1[[#This Row],[Ticker]],[1]!Table1[[Symbol]:[Industry]],2,FALSE),"-")</f>
        <v>-</v>
      </c>
      <c r="D4561" t="s">
        <v>1489</v>
      </c>
      <c r="E4561">
        <v>5.4496536999999998</v>
      </c>
      <c r="F4561">
        <v>9.83</v>
      </c>
      <c r="G4561">
        <v>54.8078951280391</v>
      </c>
      <c r="H4561">
        <v>0.37683279854324198</v>
      </c>
      <c r="I4561">
        <v>27.2344310494429</v>
      </c>
      <c r="J4561">
        <v>7.4226596485554399</v>
      </c>
      <c r="K4561">
        <v>8.6268617045953899</v>
      </c>
      <c r="L4561">
        <v>7.6417952886460201</v>
      </c>
      <c r="M4561">
        <v>71.414685354202206</v>
      </c>
      <c r="N4561">
        <v>2.7183266508555999</v>
      </c>
      <c r="O4561">
        <v>1.5259409969481099</v>
      </c>
      <c r="P4561">
        <v>108.704883227176</v>
      </c>
      <c r="Q4561">
        <v>7.4106539807333005E-2</v>
      </c>
    </row>
    <row r="4562" spans="1:17" hidden="1" x14ac:dyDescent="0.3">
      <c r="A4562" t="s">
        <v>9280</v>
      </c>
      <c r="B4562" t="s">
        <v>9281</v>
      </c>
      <c r="C4562" t="str">
        <f>IFERROR(VLOOKUP(Table1[[#This Row],[Ticker]],[1]!Table1[[Symbol]:[Industry]],2,FALSE),"-")</f>
        <v>-</v>
      </c>
      <c r="D4562" t="s">
        <v>391</v>
      </c>
      <c r="E4562">
        <v>5.4231720000000001</v>
      </c>
      <c r="F4562">
        <v>1.06</v>
      </c>
      <c r="G4562">
        <v>2.7108741578294602</v>
      </c>
      <c r="H4562">
        <v>-7.6313388051339599</v>
      </c>
      <c r="I4562">
        <v>7.5296913447032701</v>
      </c>
      <c r="J4562">
        <v>-3.0939095522242699</v>
      </c>
      <c r="K4562">
        <v>1.0415769158763699</v>
      </c>
      <c r="L4562">
        <v>0.98853006747518901</v>
      </c>
      <c r="M4562">
        <v>49.033709054120699</v>
      </c>
      <c r="N4562">
        <v>2.7853689449358598</v>
      </c>
      <c r="O4562">
        <v>41.509433962264097</v>
      </c>
      <c r="P4562">
        <v>85.964912280701697</v>
      </c>
      <c r="Q4562">
        <v>6.4642341873708001E-2</v>
      </c>
    </row>
    <row r="4563" spans="1:17" hidden="1" x14ac:dyDescent="0.3">
      <c r="A4563" t="s">
        <v>9282</v>
      </c>
      <c r="B4563" t="s">
        <v>9283</v>
      </c>
      <c r="C4563" t="str">
        <f>IFERROR(VLOOKUP(Table1[[#This Row],[Ticker]],[1]!Table1[[Symbol]:[Industry]],2,FALSE),"-")</f>
        <v>-</v>
      </c>
      <c r="D4563" t="s">
        <v>391</v>
      </c>
      <c r="E4563">
        <v>5.4126000000000003</v>
      </c>
      <c r="F4563">
        <v>17.46</v>
      </c>
      <c r="G4563">
        <v>-34.662681682992101</v>
      </c>
      <c r="H4563">
        <v>-9.8211615609944491</v>
      </c>
      <c r="I4563">
        <v>-22.948086433074501</v>
      </c>
      <c r="J4563">
        <v>-20.568376168005901</v>
      </c>
      <c r="K4563">
        <v>18.8755963526839</v>
      </c>
      <c r="L4563">
        <v>17.7236418966862</v>
      </c>
      <c r="M4563">
        <v>31.0697135199594</v>
      </c>
      <c r="N4563">
        <v>1.42099390830394</v>
      </c>
      <c r="O4563">
        <v>57.331042382588699</v>
      </c>
      <c r="P4563">
        <v>40.806451612903203</v>
      </c>
      <c r="Q4563">
        <v>4.3395205318500002E-3</v>
      </c>
    </row>
    <row r="4564" spans="1:17" hidden="1" x14ac:dyDescent="0.3">
      <c r="A4564" t="s">
        <v>9284</v>
      </c>
      <c r="B4564" t="s">
        <v>9285</v>
      </c>
      <c r="C4564" t="str">
        <f>IFERROR(VLOOKUP(Table1[[#This Row],[Ticker]],[1]!Table1[[Symbol]:[Industry]],2,FALSE),"-")</f>
        <v>-</v>
      </c>
      <c r="D4564" t="s">
        <v>705</v>
      </c>
      <c r="E4564">
        <v>5.4082145400000003</v>
      </c>
      <c r="F4564">
        <v>30.85</v>
      </c>
      <c r="G4564">
        <v>15.3469053019495</v>
      </c>
      <c r="H4564">
        <v>-1.2500265203687599</v>
      </c>
      <c r="I4564">
        <v>17.866531507124801</v>
      </c>
      <c r="J4564">
        <v>-2.906346387133</v>
      </c>
      <c r="K4564">
        <v>29.193008465559501</v>
      </c>
      <c r="L4564">
        <v>25.8668193803116</v>
      </c>
      <c r="M4564">
        <v>52.608347411978002</v>
      </c>
      <c r="N4564">
        <v>0.91581180538372198</v>
      </c>
      <c r="O4564">
        <v>6.1912479740680704</v>
      </c>
      <c r="P4564">
        <v>44.631973745897803</v>
      </c>
    </row>
    <row r="4565" spans="1:17" hidden="1" x14ac:dyDescent="0.3">
      <c r="A4565" t="s">
        <v>9286</v>
      </c>
      <c r="B4565" t="s">
        <v>9287</v>
      </c>
      <c r="C4565" t="str">
        <f>IFERROR(VLOOKUP(Table1[[#This Row],[Ticker]],[1]!Table1[[Symbol]:[Industry]],2,FALSE),"-")</f>
        <v>-</v>
      </c>
      <c r="D4565" t="s">
        <v>391</v>
      </c>
      <c r="E4565">
        <v>5.3819999999999997</v>
      </c>
      <c r="F4565">
        <v>14.95</v>
      </c>
      <c r="G4565">
        <v>-56.435467305585099</v>
      </c>
      <c r="H4565">
        <v>-16.845242548449399</v>
      </c>
      <c r="I4565">
        <v>-21.2599911949792</v>
      </c>
      <c r="J4565">
        <v>-8.4883841269241191</v>
      </c>
      <c r="K4565">
        <v>16.336215214109401</v>
      </c>
      <c r="L4565">
        <v>17.3240927296475</v>
      </c>
      <c r="M4565">
        <v>32.381912502630897</v>
      </c>
      <c r="N4565">
        <v>1.89693493300639</v>
      </c>
      <c r="O4565">
        <v>49.6989966555184</v>
      </c>
      <c r="P4565">
        <v>3.6754507628294002</v>
      </c>
      <c r="Q4565">
        <v>1.5517951028547E-2</v>
      </c>
    </row>
    <row r="4566" spans="1:17" hidden="1" x14ac:dyDescent="0.3">
      <c r="A4566" t="s">
        <v>9288</v>
      </c>
      <c r="B4566" t="s">
        <v>9289</v>
      </c>
      <c r="C4566" t="str">
        <f>IFERROR(VLOOKUP(Table1[[#This Row],[Ticker]],[1]!Table1[[Symbol]:[Industry]],2,FALSE),"-")</f>
        <v>-</v>
      </c>
      <c r="D4566" t="s">
        <v>92</v>
      </c>
      <c r="E4566">
        <v>5.3783735999999998</v>
      </c>
      <c r="F4566">
        <v>10.09</v>
      </c>
      <c r="G4566">
        <v>14.759108085546799</v>
      </c>
      <c r="H4566">
        <v>33.144024445476802</v>
      </c>
      <c r="I4566">
        <v>34.100983667068498</v>
      </c>
      <c r="J4566">
        <v>-5.6299025184842897</v>
      </c>
      <c r="K4566">
        <v>8.5828324818472304</v>
      </c>
      <c r="L4566">
        <v>8.3093275122200296</v>
      </c>
      <c r="M4566">
        <v>77.188449577183306</v>
      </c>
      <c r="N4566">
        <v>1.4118122736083201</v>
      </c>
      <c r="O4566">
        <v>23.8850346878097</v>
      </c>
      <c r="P4566">
        <v>56.434108527131698</v>
      </c>
      <c r="Q4566">
        <v>0.10142380332133701</v>
      </c>
    </row>
    <row r="4567" spans="1:17" hidden="1" x14ac:dyDescent="0.3">
      <c r="A4567" t="s">
        <v>9290</v>
      </c>
      <c r="B4567" t="s">
        <v>9291</v>
      </c>
      <c r="C4567" t="str">
        <f>IFERROR(VLOOKUP(Table1[[#This Row],[Ticker]],[1]!Table1[[Symbol]:[Industry]],2,FALSE),"-")</f>
        <v>-</v>
      </c>
      <c r="D4567" t="s">
        <v>705</v>
      </c>
      <c r="E4567">
        <v>5.3691015169999998</v>
      </c>
      <c r="F4567">
        <v>112.35</v>
      </c>
      <c r="G4567">
        <v>8.1709661733076899</v>
      </c>
      <c r="H4567">
        <v>-0.93551843678815105</v>
      </c>
      <c r="I4567">
        <v>6.7587871349321498</v>
      </c>
      <c r="J4567">
        <v>-2.2835186422954901</v>
      </c>
      <c r="K4567">
        <v>108.428862340805</v>
      </c>
      <c r="L4567">
        <v>98.605822470200806</v>
      </c>
      <c r="M4567">
        <v>48.897049978633802</v>
      </c>
      <c r="N4567">
        <v>1.0038731233376501</v>
      </c>
      <c r="O4567">
        <v>2.3587004895415999</v>
      </c>
      <c r="P4567">
        <v>37.012195121951201</v>
      </c>
    </row>
    <row r="4568" spans="1:17" hidden="1" x14ac:dyDescent="0.3">
      <c r="A4568" t="s">
        <v>9292</v>
      </c>
      <c r="B4568" t="s">
        <v>9293</v>
      </c>
      <c r="C4568" t="str">
        <f>IFERROR(VLOOKUP(Table1[[#This Row],[Ticker]],[1]!Table1[[Symbol]:[Industry]],2,FALSE),"-")</f>
        <v>-</v>
      </c>
      <c r="D4568" t="s">
        <v>535</v>
      </c>
      <c r="E4568">
        <v>5.3628900000000002</v>
      </c>
      <c r="F4568">
        <v>9.75</v>
      </c>
      <c r="G4568">
        <v>2.2404678685617898</v>
      </c>
      <c r="H4568">
        <v>60.6930818722278</v>
      </c>
      <c r="I4568">
        <v>92.876913566925495</v>
      </c>
      <c r="J4568">
        <v>19.269924870433599</v>
      </c>
      <c r="K4568">
        <v>6.61753123257908</v>
      </c>
      <c r="L4568">
        <v>5.6889368993744398</v>
      </c>
      <c r="M4568">
        <v>98.614301122772702</v>
      </c>
      <c r="N4568">
        <v>2.15517068775653</v>
      </c>
      <c r="O4568">
        <v>0</v>
      </c>
      <c r="P4568">
        <v>170.08310249307399</v>
      </c>
    </row>
    <row r="4569" spans="1:17" hidden="1" x14ac:dyDescent="0.3">
      <c r="A4569" t="s">
        <v>9294</v>
      </c>
      <c r="B4569" t="s">
        <v>9295</v>
      </c>
      <c r="C4569" t="str">
        <f>IFERROR(VLOOKUP(Table1[[#This Row],[Ticker]],[1]!Table1[[Symbol]:[Industry]],2,FALSE),"-")</f>
        <v>-</v>
      </c>
      <c r="D4569" t="s">
        <v>49</v>
      </c>
      <c r="E4569">
        <v>5.3571948000000003</v>
      </c>
      <c r="F4569">
        <v>14.61</v>
      </c>
      <c r="G4569">
        <v>42.149278934486802</v>
      </c>
      <c r="H4569">
        <v>-23.215469586633098</v>
      </c>
      <c r="I4569">
        <v>13.565472888959301</v>
      </c>
      <c r="J4569">
        <v>-10.135865034575</v>
      </c>
      <c r="K4569">
        <v>16.645678293817198</v>
      </c>
      <c r="L4569">
        <v>15.2568707483808</v>
      </c>
      <c r="M4569">
        <v>7.4135154198327102</v>
      </c>
      <c r="N4569">
        <v>0.35317220543806599</v>
      </c>
      <c r="O4569">
        <v>94.661190965092402</v>
      </c>
      <c r="P4569">
        <v>71.882352941176407</v>
      </c>
    </row>
    <row r="4570" spans="1:17" hidden="1" x14ac:dyDescent="0.3">
      <c r="A4570" t="s">
        <v>9296</v>
      </c>
      <c r="B4570" t="s">
        <v>9297</v>
      </c>
      <c r="C4570" t="str">
        <f>IFERROR(VLOOKUP(Table1[[#This Row],[Ticker]],[1]!Table1[[Symbol]:[Industry]],2,FALSE),"-")</f>
        <v>-</v>
      </c>
      <c r="D4570" t="s">
        <v>67</v>
      </c>
      <c r="E4570">
        <v>5.3432703000000004</v>
      </c>
      <c r="F4570">
        <v>5.29</v>
      </c>
      <c r="G4570">
        <v>-46.162281746981797</v>
      </c>
      <c r="H4570">
        <v>-5.4754946492898098</v>
      </c>
      <c r="I4570">
        <v>-31.292862552477398</v>
      </c>
      <c r="J4570">
        <v>-3.67741758856249</v>
      </c>
      <c r="K4570">
        <v>5.6197817687587399</v>
      </c>
      <c r="L4570">
        <v>6.0355022572980603</v>
      </c>
      <c r="M4570">
        <v>44.793954923757397</v>
      </c>
      <c r="N4570">
        <v>2.1115162154620499</v>
      </c>
      <c r="O4570">
        <v>37.240075614366702</v>
      </c>
      <c r="P4570">
        <v>7.9591836734693704</v>
      </c>
      <c r="Q4570">
        <v>1.8806140074029001E-2</v>
      </c>
    </row>
    <row r="4571" spans="1:17" hidden="1" x14ac:dyDescent="0.3">
      <c r="A4571" t="s">
        <v>9298</v>
      </c>
      <c r="B4571" t="s">
        <v>9299</v>
      </c>
      <c r="C4571" t="str">
        <f>IFERROR(VLOOKUP(Table1[[#This Row],[Ticker]],[1]!Table1[[Symbol]:[Industry]],2,FALSE),"-")</f>
        <v>-</v>
      </c>
      <c r="D4571" t="s">
        <v>49</v>
      </c>
      <c r="E4571">
        <v>5.3117999999999999</v>
      </c>
      <c r="F4571">
        <v>59.02</v>
      </c>
      <c r="G4571">
        <v>-3.5990851917640398</v>
      </c>
      <c r="H4571">
        <v>-3.0321448955952199</v>
      </c>
      <c r="I4571">
        <v>-20.6881471311018</v>
      </c>
      <c r="J4571">
        <v>25.4338263284527</v>
      </c>
      <c r="K4571">
        <v>56.464200916326902</v>
      </c>
      <c r="L4571">
        <v>56.840989734667502</v>
      </c>
      <c r="M4571">
        <v>64.667036963089799</v>
      </c>
      <c r="N4571">
        <v>1.55250057692941</v>
      </c>
      <c r="O4571">
        <v>26.313114198576699</v>
      </c>
      <c r="P4571">
        <v>41.568721515950998</v>
      </c>
      <c r="Q4571">
        <v>0.13654916814708501</v>
      </c>
    </row>
    <row r="4572" spans="1:17" hidden="1" x14ac:dyDescent="0.3">
      <c r="A4572" t="s">
        <v>9300</v>
      </c>
      <c r="B4572" t="s">
        <v>9301</v>
      </c>
      <c r="C4572" t="str">
        <f>IFERROR(VLOOKUP(Table1[[#This Row],[Ticker]],[1]!Table1[[Symbol]:[Industry]],2,FALSE),"-")</f>
        <v>-</v>
      </c>
      <c r="D4572" t="s">
        <v>705</v>
      </c>
      <c r="E4572">
        <v>5.3081630099999897</v>
      </c>
      <c r="F4572">
        <v>20.96</v>
      </c>
      <c r="G4572">
        <v>8.2335782594685298</v>
      </c>
      <c r="H4572">
        <v>0.21521821637334099</v>
      </c>
      <c r="I4572">
        <v>2.3190456829297799</v>
      </c>
      <c r="J4572">
        <v>-3.1511296937140698</v>
      </c>
      <c r="K4572">
        <v>20.135955243671798</v>
      </c>
      <c r="L4572">
        <v>18.565762233867499</v>
      </c>
      <c r="M4572">
        <v>49.829539143146199</v>
      </c>
      <c r="N4572">
        <v>1.8174917037621201</v>
      </c>
      <c r="O4572">
        <v>13.5496183206106</v>
      </c>
      <c r="P4572">
        <v>35.839274141283198</v>
      </c>
    </row>
    <row r="4573" spans="1:17" hidden="1" x14ac:dyDescent="0.3">
      <c r="A4573" t="s">
        <v>9302</v>
      </c>
      <c r="B4573" t="s">
        <v>9303</v>
      </c>
      <c r="C4573" t="str">
        <f>IFERROR(VLOOKUP(Table1[[#This Row],[Ticker]],[1]!Table1[[Symbol]:[Industry]],2,FALSE),"-")</f>
        <v>-</v>
      </c>
      <c r="E4573">
        <v>5.2962227999999998</v>
      </c>
      <c r="F4573">
        <v>8.18</v>
      </c>
      <c r="G4573">
        <v>147.02117679262801</v>
      </c>
      <c r="H4573">
        <v>25.2907391169439</v>
      </c>
      <c r="I4573">
        <v>105.583048131569</v>
      </c>
      <c r="J4573">
        <v>7.8457337948264696</v>
      </c>
      <c r="K4573">
        <v>6.5860474940587901</v>
      </c>
      <c r="L4573">
        <v>5.10950310234014</v>
      </c>
      <c r="M4573">
        <v>88.236735639787099</v>
      </c>
      <c r="N4573">
        <v>0.60574248097759698</v>
      </c>
      <c r="O4573">
        <v>0</v>
      </c>
      <c r="P4573">
        <v>243.697478991596</v>
      </c>
      <c r="Q4573">
        <v>5.7084001142048001E-2</v>
      </c>
    </row>
    <row r="4574" spans="1:17" hidden="1" x14ac:dyDescent="0.3">
      <c r="A4574" t="s">
        <v>9304</v>
      </c>
      <c r="B4574" t="s">
        <v>9305</v>
      </c>
      <c r="C4574" t="str">
        <f>IFERROR(VLOOKUP(Table1[[#This Row],[Ticker]],[1]!Table1[[Symbol]:[Industry]],2,FALSE),"-")</f>
        <v>-</v>
      </c>
      <c r="D4574" t="s">
        <v>391</v>
      </c>
      <c r="E4574">
        <v>5.2831999999999999</v>
      </c>
      <c r="F4574">
        <v>12.7</v>
      </c>
      <c r="G4574">
        <v>11.937674168468501</v>
      </c>
      <c r="H4574">
        <v>-10.4802742562999</v>
      </c>
      <c r="I4574">
        <v>-30.6242619816638</v>
      </c>
      <c r="J4574">
        <v>2.6174949215564398</v>
      </c>
      <c r="K4574">
        <v>13.3942398601099</v>
      </c>
      <c r="L4574">
        <v>14.169243624961</v>
      </c>
      <c r="M4574">
        <v>77.066737061775797</v>
      </c>
      <c r="N4574">
        <v>0.47941551664153997</v>
      </c>
      <c r="O4574">
        <v>84.015748031496003</v>
      </c>
      <c r="P4574">
        <v>66.013071895424801</v>
      </c>
      <c r="Q4574">
        <v>6.9860086723291998E-2</v>
      </c>
    </row>
    <row r="4575" spans="1:17" hidden="1" x14ac:dyDescent="0.3">
      <c r="A4575" t="s">
        <v>9306</v>
      </c>
      <c r="B4575" t="s">
        <v>9307</v>
      </c>
      <c r="C4575" t="str">
        <f>IFERROR(VLOOKUP(Table1[[#This Row],[Ticker]],[1]!Table1[[Symbol]:[Industry]],2,FALSE),"-")</f>
        <v>-</v>
      </c>
      <c r="E4575">
        <v>5.2725</v>
      </c>
      <c r="F4575">
        <v>35.15</v>
      </c>
      <c r="G4575">
        <v>0.75152750894825004</v>
      </c>
      <c r="H4575">
        <v>-24.099468376711801</v>
      </c>
      <c r="I4575">
        <v>-22.373086433074501</v>
      </c>
      <c r="J4575">
        <v>-11.808086454061799</v>
      </c>
      <c r="K4575">
        <v>39.312572297703397</v>
      </c>
      <c r="L4575">
        <v>37.001445876524897</v>
      </c>
      <c r="M4575">
        <v>12.527792856802501</v>
      </c>
      <c r="N4575">
        <v>8.3538289547233094E-2</v>
      </c>
      <c r="O4575">
        <v>45.0924608819345</v>
      </c>
      <c r="P4575">
        <v>68.990384615384599</v>
      </c>
      <c r="Q4575">
        <v>7.4479669356764006E-2</v>
      </c>
    </row>
    <row r="4576" spans="1:17" hidden="1" x14ac:dyDescent="0.3">
      <c r="A4576" t="s">
        <v>9308</v>
      </c>
      <c r="B4576" t="s">
        <v>9309</v>
      </c>
      <c r="C4576" t="str">
        <f>IFERROR(VLOOKUP(Table1[[#This Row],[Ticker]],[1]!Table1[[Symbol]:[Industry]],2,FALSE),"-")</f>
        <v>-</v>
      </c>
      <c r="D4576" t="s">
        <v>302</v>
      </c>
      <c r="E4576">
        <v>5.2355900000000002</v>
      </c>
      <c r="F4576">
        <v>3.1</v>
      </c>
      <c r="G4576">
        <v>44.713299706946799</v>
      </c>
      <c r="H4576">
        <v>-11.9377052215921</v>
      </c>
      <c r="I4576">
        <v>2.4791862941982199</v>
      </c>
      <c r="J4576">
        <v>4.1257226674079499</v>
      </c>
      <c r="K4576">
        <v>3.0943282199513602</v>
      </c>
      <c r="L4576">
        <v>3.4376374643377798</v>
      </c>
      <c r="M4576">
        <v>63.167204271078397</v>
      </c>
      <c r="N4576">
        <v>1.20030834975968</v>
      </c>
      <c r="O4576">
        <v>73.225806451612897</v>
      </c>
      <c r="P4576">
        <v>71.270718232044203</v>
      </c>
      <c r="Q4576">
        <v>2.6600079617232E-2</v>
      </c>
    </row>
    <row r="4577" spans="1:17" hidden="1" x14ac:dyDescent="0.3">
      <c r="A4577" t="s">
        <v>9310</v>
      </c>
      <c r="B4577" t="s">
        <v>9311</v>
      </c>
      <c r="C4577" t="str">
        <f>IFERROR(VLOOKUP(Table1[[#This Row],[Ticker]],[1]!Table1[[Symbol]:[Industry]],2,FALSE),"-")</f>
        <v>-</v>
      </c>
      <c r="D4577" t="s">
        <v>140</v>
      </c>
      <c r="E4577">
        <v>5.2255415000000003</v>
      </c>
      <c r="F4577">
        <v>9.5</v>
      </c>
      <c r="G4577">
        <v>13.148463827843701</v>
      </c>
      <c r="H4577">
        <v>-33.219478264241097</v>
      </c>
      <c r="I4577">
        <v>-9.0766274341394695</v>
      </c>
      <c r="J4577">
        <v>6.0571245988098701</v>
      </c>
      <c r="K4577">
        <v>10.4806753854955</v>
      </c>
      <c r="L4577">
        <v>9.8237669790900402</v>
      </c>
      <c r="M4577">
        <v>37.335565895604198</v>
      </c>
      <c r="N4577">
        <v>1.75632162446026</v>
      </c>
      <c r="O4577">
        <v>51.578947368420998</v>
      </c>
      <c r="P4577">
        <v>103.862660944206</v>
      </c>
      <c r="Q4577">
        <v>0.137387431893636</v>
      </c>
    </row>
    <row r="4578" spans="1:17" hidden="1" x14ac:dyDescent="0.3">
      <c r="A4578" t="s">
        <v>9312</v>
      </c>
      <c r="B4578" t="s">
        <v>9313</v>
      </c>
      <c r="C4578" t="str">
        <f>IFERROR(VLOOKUP(Table1[[#This Row],[Ticker]],[1]!Table1[[Symbol]:[Industry]],2,FALSE),"-")</f>
        <v>-</v>
      </c>
      <c r="E4578">
        <v>5.2201740000000001</v>
      </c>
      <c r="F4578">
        <v>0.57999999999999996</v>
      </c>
      <c r="G4578">
        <v>-34.493926461605298</v>
      </c>
      <c r="H4578">
        <v>-4.9040660778612297</v>
      </c>
      <c r="I4578">
        <v>-37.748086433074498</v>
      </c>
      <c r="J4578">
        <v>-5.50131695963168</v>
      </c>
      <c r="K4578">
        <v>0.61204150785435196</v>
      </c>
      <c r="L4578">
        <v>0.69474232735835295</v>
      </c>
      <c r="M4578">
        <v>39.530775604433003</v>
      </c>
      <c r="N4578">
        <v>1.7442701859802101</v>
      </c>
      <c r="O4578">
        <v>65.517241379310306</v>
      </c>
      <c r="P4578">
        <v>9.4339622641509404</v>
      </c>
      <c r="Q4578">
        <v>4.5902165187454998E-2</v>
      </c>
    </row>
    <row r="4579" spans="1:17" hidden="1" x14ac:dyDescent="0.3">
      <c r="A4579" t="s">
        <v>9314</v>
      </c>
      <c r="B4579" t="s">
        <v>9315</v>
      </c>
      <c r="C4579" t="str">
        <f>IFERROR(VLOOKUP(Table1[[#This Row],[Ticker]],[1]!Table1[[Symbol]:[Industry]],2,FALSE),"-")</f>
        <v>-</v>
      </c>
      <c r="D4579" t="s">
        <v>67</v>
      </c>
      <c r="E4579">
        <v>5.2156425000000004</v>
      </c>
      <c r="F4579">
        <v>12.75</v>
      </c>
      <c r="G4579">
        <v>-38.868285100062899</v>
      </c>
      <c r="H4579">
        <v>8.7322975585023901</v>
      </c>
      <c r="I4579">
        <v>0.525154227220891</v>
      </c>
      <c r="J4579">
        <v>-2.3277280352440202</v>
      </c>
      <c r="K4579">
        <v>11.3813098766006</v>
      </c>
      <c r="L4579">
        <v>12.0747919615445</v>
      </c>
      <c r="M4579">
        <v>68.898148285623805</v>
      </c>
      <c r="N4579">
        <v>1.98391944400181</v>
      </c>
      <c r="O4579">
        <v>20.5490196078431</v>
      </c>
      <c r="P4579">
        <v>34.920634920634903</v>
      </c>
      <c r="Q4579">
        <v>-5.8734515157625997E-2</v>
      </c>
    </row>
    <row r="4580" spans="1:17" hidden="1" x14ac:dyDescent="0.3">
      <c r="A4580" t="s">
        <v>9316</v>
      </c>
      <c r="B4580" t="s">
        <v>9317</v>
      </c>
      <c r="C4580" t="str">
        <f>IFERROR(VLOOKUP(Table1[[#This Row],[Ticker]],[1]!Table1[[Symbol]:[Industry]],2,FALSE),"-")</f>
        <v>-</v>
      </c>
      <c r="E4580">
        <v>5.1535491999999996</v>
      </c>
      <c r="F4580">
        <v>3.16</v>
      </c>
      <c r="G4580">
        <v>-5.4846215902314697</v>
      </c>
      <c r="H4580">
        <v>-10.1063782165895</v>
      </c>
      <c r="I4580">
        <v>-39.396068495854699</v>
      </c>
      <c r="J4580">
        <v>1.27017319571032E-2</v>
      </c>
      <c r="K4580">
        <v>3.4282215425179698</v>
      </c>
      <c r="L4580">
        <v>3.5821105278232599</v>
      </c>
      <c r="M4580">
        <v>37.008167813990497</v>
      </c>
      <c r="N4580">
        <v>2.9173756706266798</v>
      </c>
      <c r="O4580">
        <v>60.759493670886002</v>
      </c>
      <c r="P4580">
        <v>33.898305084745701</v>
      </c>
      <c r="Q4580">
        <v>2.1993303879747999E-2</v>
      </c>
    </row>
    <row r="4581" spans="1:17" hidden="1" x14ac:dyDescent="0.3">
      <c r="A4581" t="s">
        <v>9318</v>
      </c>
      <c r="B4581" t="s">
        <v>9319</v>
      </c>
      <c r="C4581" t="str">
        <f>IFERROR(VLOOKUP(Table1[[#This Row],[Ticker]],[1]!Table1[[Symbol]:[Industry]],2,FALSE),"-")</f>
        <v>-</v>
      </c>
      <c r="D4581" t="s">
        <v>459</v>
      </c>
      <c r="E4581">
        <v>5.1330816600000002</v>
      </c>
      <c r="F4581">
        <v>5.0999999999999996</v>
      </c>
      <c r="G4581">
        <v>-5.41727600728266</v>
      </c>
      <c r="H4581">
        <v>12.9530767792816</v>
      </c>
      <c r="I4581">
        <v>-13.4738928846874</v>
      </c>
      <c r="J4581">
        <v>3.37572639502361</v>
      </c>
      <c r="K4581">
        <v>4.7400462909651004</v>
      </c>
      <c r="L4581">
        <v>5.6259495621208</v>
      </c>
      <c r="M4581">
        <v>83.118715649596396</v>
      </c>
      <c r="N4581">
        <v>1.2707961298675501</v>
      </c>
      <c r="O4581">
        <v>32.745098039215598</v>
      </c>
      <c r="P4581">
        <v>34.210526315789402</v>
      </c>
      <c r="Q4581">
        <v>-6.5188290167223994E-2</v>
      </c>
    </row>
    <row r="4582" spans="1:17" hidden="1" x14ac:dyDescent="0.3">
      <c r="A4582" t="s">
        <v>9320</v>
      </c>
      <c r="B4582" t="s">
        <v>9321</v>
      </c>
      <c r="C4582" t="str">
        <f>IFERROR(VLOOKUP(Table1[[#This Row],[Ticker]],[1]!Table1[[Symbol]:[Industry]],2,FALSE),"-")</f>
        <v>-</v>
      </c>
      <c r="D4582" t="s">
        <v>535</v>
      </c>
      <c r="E4582">
        <v>5.1172599999999999</v>
      </c>
      <c r="F4582">
        <v>16.55</v>
      </c>
      <c r="G4582">
        <v>-26.557418525097301</v>
      </c>
      <c r="H4582">
        <v>-4.9040660778612297</v>
      </c>
      <c r="I4582">
        <v>-10.2480864330745</v>
      </c>
      <c r="J4582">
        <v>-2.1679836262983398</v>
      </c>
      <c r="K4582">
        <v>16.549999999999901</v>
      </c>
      <c r="L4582">
        <v>16.55</v>
      </c>
      <c r="M4582">
        <v>100</v>
      </c>
      <c r="O4582">
        <v>0</v>
      </c>
      <c r="P4582">
        <v>0</v>
      </c>
    </row>
    <row r="4583" spans="1:17" hidden="1" x14ac:dyDescent="0.3">
      <c r="A4583" t="s">
        <v>9322</v>
      </c>
      <c r="B4583" t="s">
        <v>9323</v>
      </c>
      <c r="C4583" t="str">
        <f>IFERROR(VLOOKUP(Table1[[#This Row],[Ticker]],[1]!Table1[[Symbol]:[Industry]],2,FALSE),"-")</f>
        <v>-</v>
      </c>
      <c r="D4583" t="s">
        <v>613</v>
      </c>
      <c r="E4583">
        <v>5.1019356599999997</v>
      </c>
      <c r="F4583">
        <v>14.58</v>
      </c>
      <c r="G4583">
        <v>61.814674498158404</v>
      </c>
      <c r="H4583">
        <v>-11.6229180021926</v>
      </c>
      <c r="I4583">
        <v>21.8171309582298</v>
      </c>
      <c r="J4583">
        <v>-9.7907226443861894</v>
      </c>
      <c r="K4583">
        <v>16.815557147588901</v>
      </c>
      <c r="L4583">
        <v>16.051759479523199</v>
      </c>
      <c r="M4583">
        <v>38.248198760548902</v>
      </c>
      <c r="N4583">
        <v>0.61250506908230995</v>
      </c>
      <c r="O4583">
        <v>122.633744855967</v>
      </c>
      <c r="P4583">
        <v>98.097826086956502</v>
      </c>
      <c r="Q4583">
        <v>0.112558624288012</v>
      </c>
    </row>
    <row r="4584" spans="1:17" hidden="1" x14ac:dyDescent="0.3">
      <c r="A4584" t="s">
        <v>9324</v>
      </c>
      <c r="B4584" t="s">
        <v>9325</v>
      </c>
      <c r="C4584" t="str">
        <f>IFERROR(VLOOKUP(Table1[[#This Row],[Ticker]],[1]!Table1[[Symbol]:[Industry]],2,FALSE),"-")</f>
        <v>-</v>
      </c>
      <c r="D4584" t="s">
        <v>1258</v>
      </c>
      <c r="E4584">
        <v>5.0762711999999999</v>
      </c>
      <c r="F4584">
        <v>10.01</v>
      </c>
      <c r="G4584">
        <v>-18.574678503522399</v>
      </c>
      <c r="H4584">
        <v>-2.8632497513306299</v>
      </c>
      <c r="I4584">
        <v>-12.2069502920363</v>
      </c>
      <c r="J4584">
        <v>-12.722545343650699</v>
      </c>
      <c r="K4584">
        <v>10.1139049994672</v>
      </c>
      <c r="L4584">
        <v>10.419701980499299</v>
      </c>
      <c r="M4584">
        <v>44.942813953258799</v>
      </c>
      <c r="N4584">
        <v>0.40452843742660899</v>
      </c>
      <c r="O4584">
        <v>25.874125874125799</v>
      </c>
      <c r="P4584">
        <v>17.764705882352899</v>
      </c>
      <c r="Q4584">
        <v>6.8930067066269002E-2</v>
      </c>
    </row>
    <row r="4585" spans="1:17" hidden="1" x14ac:dyDescent="0.3">
      <c r="A4585" t="s">
        <v>9326</v>
      </c>
      <c r="B4585" t="s">
        <v>9327</v>
      </c>
      <c r="C4585" t="str">
        <f>IFERROR(VLOOKUP(Table1[[#This Row],[Ticker]],[1]!Table1[[Symbol]:[Industry]],2,FALSE),"-")</f>
        <v>-</v>
      </c>
      <c r="D4585" t="s">
        <v>414</v>
      </c>
      <c r="E4585">
        <v>5.0712988000000001</v>
      </c>
      <c r="F4585">
        <v>15.83</v>
      </c>
      <c r="G4585">
        <v>53.533593989123297</v>
      </c>
      <c r="H4585">
        <v>-24.117147324667499</v>
      </c>
      <c r="I4585">
        <v>-20.253771481397401</v>
      </c>
      <c r="J4585">
        <v>-2.35737756569227</v>
      </c>
      <c r="K4585">
        <v>16.278718123597798</v>
      </c>
      <c r="L4585">
        <v>15.3761548001272</v>
      </c>
      <c r="M4585">
        <v>46.904003834888698</v>
      </c>
      <c r="N4585">
        <v>1.9125601784805599</v>
      </c>
      <c r="O4585">
        <v>32.027795325331603</v>
      </c>
      <c r="P4585">
        <v>124.53900709219801</v>
      </c>
      <c r="Q4585">
        <v>0.120034460985492</v>
      </c>
    </row>
    <row r="4586" spans="1:17" hidden="1" x14ac:dyDescent="0.3">
      <c r="A4586" t="s">
        <v>9328</v>
      </c>
      <c r="B4586" t="s">
        <v>9329</v>
      </c>
      <c r="C4586" t="str">
        <f>IFERROR(VLOOKUP(Table1[[#This Row],[Ticker]],[1]!Table1[[Symbol]:[Industry]],2,FALSE),"-")</f>
        <v>-</v>
      </c>
      <c r="D4586" t="s">
        <v>662</v>
      </c>
      <c r="E4586">
        <v>5.07</v>
      </c>
      <c r="F4586">
        <v>16.059999999999999</v>
      </c>
      <c r="G4586">
        <v>-32.694180652508201</v>
      </c>
      <c r="H4586">
        <v>-9.8744802790446702</v>
      </c>
      <c r="I4586">
        <v>-25.721770643600799</v>
      </c>
      <c r="J4586">
        <v>-2.1679836262983398</v>
      </c>
      <c r="K4586">
        <v>16.779497460105901</v>
      </c>
      <c r="L4586">
        <v>19.546405866552899</v>
      </c>
      <c r="M4586">
        <v>37.600519505507499</v>
      </c>
      <c r="N4586">
        <v>0</v>
      </c>
      <c r="O4586">
        <v>43.648816936488103</v>
      </c>
      <c r="P4586">
        <v>5.5884286653517101</v>
      </c>
    </row>
    <row r="4587" spans="1:17" hidden="1" x14ac:dyDescent="0.3">
      <c r="A4587" t="s">
        <v>9330</v>
      </c>
      <c r="B4587" t="s">
        <v>9331</v>
      </c>
      <c r="C4587" t="str">
        <f>IFERROR(VLOOKUP(Table1[[#This Row],[Ticker]],[1]!Table1[[Symbol]:[Industry]],2,FALSE),"-")</f>
        <v>-</v>
      </c>
      <c r="D4587" t="s">
        <v>129</v>
      </c>
      <c r="E4587">
        <v>5.0652321599999999</v>
      </c>
      <c r="F4587">
        <v>0.3</v>
      </c>
      <c r="G4587">
        <v>-5.5931859894901201</v>
      </c>
      <c r="H4587">
        <v>-1.87035303188851</v>
      </c>
      <c r="I4587">
        <v>-12.2495918825592</v>
      </c>
      <c r="J4587">
        <v>1.0670674632677399</v>
      </c>
      <c r="K4587">
        <v>0.38104149371468099</v>
      </c>
      <c r="L4587">
        <v>0.316837459592406</v>
      </c>
      <c r="M4587">
        <v>38.332852816306797</v>
      </c>
      <c r="N4587">
        <v>1</v>
      </c>
      <c r="Q4587">
        <v>5.2048647419290002E-2</v>
      </c>
    </row>
    <row r="4588" spans="1:17" hidden="1" x14ac:dyDescent="0.3">
      <c r="A4588" t="s">
        <v>9332</v>
      </c>
      <c r="B4588" t="s">
        <v>9333</v>
      </c>
      <c r="C4588" t="str">
        <f>IFERROR(VLOOKUP(Table1[[#This Row],[Ticker]],[1]!Table1[[Symbol]:[Industry]],2,FALSE),"-")</f>
        <v>-</v>
      </c>
      <c r="D4588" t="s">
        <v>140</v>
      </c>
      <c r="E4588">
        <v>5.055555</v>
      </c>
      <c r="F4588">
        <v>4.8499999999999996</v>
      </c>
      <c r="G4588">
        <v>-5.5931859894901201</v>
      </c>
      <c r="H4588">
        <v>-1.87035303188851</v>
      </c>
      <c r="I4588">
        <v>-12.2495918825592</v>
      </c>
      <c r="J4588">
        <v>1.0670674632677399</v>
      </c>
      <c r="K4588">
        <v>5.1230840222052203</v>
      </c>
      <c r="M4588">
        <v>99.999956885964906</v>
      </c>
      <c r="N4588">
        <v>1</v>
      </c>
    </row>
    <row r="4589" spans="1:17" hidden="1" x14ac:dyDescent="0.3">
      <c r="A4589" t="s">
        <v>9334</v>
      </c>
      <c r="B4589" t="s">
        <v>9335</v>
      </c>
      <c r="C4589" t="str">
        <f>IFERROR(VLOOKUP(Table1[[#This Row],[Ticker]],[1]!Table1[[Symbol]:[Industry]],2,FALSE),"-")</f>
        <v>-</v>
      </c>
      <c r="E4589">
        <v>5.0416800000000004</v>
      </c>
      <c r="F4589">
        <v>1.68</v>
      </c>
      <c r="G4589">
        <v>-7.4084823548846099</v>
      </c>
      <c r="H4589">
        <v>22.515288760848399</v>
      </c>
      <c r="I4589">
        <v>-31.743413535878201</v>
      </c>
      <c r="J4589">
        <v>-6.4104078687225696</v>
      </c>
      <c r="K4589">
        <v>1.5128694954737001</v>
      </c>
      <c r="L4589">
        <v>1.64313891357091</v>
      </c>
      <c r="M4589">
        <v>58.5400862400299</v>
      </c>
      <c r="N4589">
        <v>2.0276799821945399</v>
      </c>
      <c r="O4589">
        <v>36.904761904761898</v>
      </c>
      <c r="P4589">
        <v>49.999999999999901</v>
      </c>
      <c r="Q4589">
        <v>-0.11908390990279701</v>
      </c>
    </row>
    <row r="4590" spans="1:17" hidden="1" x14ac:dyDescent="0.3">
      <c r="A4590" t="s">
        <v>9336</v>
      </c>
      <c r="B4590" t="s">
        <v>9337</v>
      </c>
      <c r="C4590" t="str">
        <f>IFERROR(VLOOKUP(Table1[[#This Row],[Ticker]],[1]!Table1[[Symbol]:[Industry]],2,FALSE),"-")</f>
        <v>-</v>
      </c>
      <c r="D4590" t="s">
        <v>535</v>
      </c>
      <c r="E4590">
        <v>5.0415299999999998</v>
      </c>
      <c r="F4590">
        <v>7.8</v>
      </c>
      <c r="G4590">
        <v>78.705739369639403</v>
      </c>
      <c r="H4590">
        <v>-11.2331800019118</v>
      </c>
      <c r="I4590">
        <v>-4.8426810276690997</v>
      </c>
      <c r="J4590">
        <v>-3.3695857624799102</v>
      </c>
      <c r="K4590">
        <v>7.8842579826112402</v>
      </c>
      <c r="L4590">
        <v>7.0757574476814904</v>
      </c>
      <c r="M4590">
        <v>52.951710501354199</v>
      </c>
      <c r="N4590">
        <v>0.828687826018628</v>
      </c>
      <c r="O4590">
        <v>39.487179487179503</v>
      </c>
      <c r="P4590">
        <v>121.59090909090899</v>
      </c>
      <c r="Q4590">
        <v>0.112442868391532</v>
      </c>
    </row>
    <row r="4591" spans="1:17" hidden="1" x14ac:dyDescent="0.3">
      <c r="A4591" t="s">
        <v>9338</v>
      </c>
      <c r="B4591" t="s">
        <v>9339</v>
      </c>
      <c r="C4591" t="str">
        <f>IFERROR(VLOOKUP(Table1[[#This Row],[Ticker]],[1]!Table1[[Symbol]:[Industry]],2,FALSE),"-")</f>
        <v>-</v>
      </c>
      <c r="D4591" t="s">
        <v>21</v>
      </c>
      <c r="E4591">
        <v>5.02226587</v>
      </c>
      <c r="F4591">
        <v>3.17</v>
      </c>
      <c r="G4591">
        <v>11.268668431424301</v>
      </c>
      <c r="H4591">
        <v>-5.8415660778612404</v>
      </c>
      <c r="I4591">
        <v>-4.5814197664078398</v>
      </c>
      <c r="J4591">
        <v>7.9014608181461004</v>
      </c>
      <c r="K4591">
        <v>3.2144285440631801</v>
      </c>
      <c r="M4591">
        <v>76.129500480881106</v>
      </c>
      <c r="N4591">
        <v>2.32104763903095</v>
      </c>
      <c r="O4591">
        <v>48.264984227129297</v>
      </c>
      <c r="P4591">
        <v>62.564102564102498</v>
      </c>
      <c r="Q4591">
        <v>5.4602096263898003E-2</v>
      </c>
    </row>
    <row r="4592" spans="1:17" hidden="1" x14ac:dyDescent="0.3">
      <c r="A4592" t="s">
        <v>9340</v>
      </c>
      <c r="B4592" t="s">
        <v>9341</v>
      </c>
      <c r="C4592" t="str">
        <f>IFERROR(VLOOKUP(Table1[[#This Row],[Ticker]],[1]!Table1[[Symbol]:[Industry]],2,FALSE),"-")</f>
        <v>-</v>
      </c>
      <c r="D4592" t="s">
        <v>1113</v>
      </c>
      <c r="E4592">
        <v>4.9640000000000004</v>
      </c>
      <c r="F4592">
        <v>2.92</v>
      </c>
      <c r="G4592">
        <v>19.4425814749026</v>
      </c>
      <c r="H4592">
        <v>-14.839963513758599</v>
      </c>
      <c r="I4592">
        <v>-27.762210726859799</v>
      </c>
      <c r="J4592">
        <v>-4.2585759607931104</v>
      </c>
      <c r="K4592">
        <v>3.00731548674444</v>
      </c>
      <c r="L4592">
        <v>3.0072946859859901</v>
      </c>
      <c r="M4592">
        <v>50.356700215867903</v>
      </c>
      <c r="N4592">
        <v>2.2783978621515102</v>
      </c>
      <c r="O4592">
        <v>52.397260273972599</v>
      </c>
      <c r="P4592">
        <v>70.760233918128606</v>
      </c>
      <c r="Q4592">
        <v>1.3330034722244999E-2</v>
      </c>
    </row>
    <row r="4593" spans="1:17" hidden="1" x14ac:dyDescent="0.3">
      <c r="A4593" t="s">
        <v>9342</v>
      </c>
      <c r="B4593" t="s">
        <v>9343</v>
      </c>
      <c r="C4593" t="str">
        <f>IFERROR(VLOOKUP(Table1[[#This Row],[Ticker]],[1]!Table1[[Symbol]:[Industry]],2,FALSE),"-")</f>
        <v>-</v>
      </c>
      <c r="D4593" t="s">
        <v>535</v>
      </c>
      <c r="E4593">
        <v>4.9409999999999998</v>
      </c>
      <c r="F4593">
        <v>16.47</v>
      </c>
      <c r="G4593">
        <v>10.6925814749026</v>
      </c>
      <c r="H4593">
        <v>-3.6919448657400298</v>
      </c>
      <c r="I4593">
        <v>35.375255741991701</v>
      </c>
      <c r="J4593">
        <v>5.5739518575726201</v>
      </c>
      <c r="K4593">
        <v>15.931672380951699</v>
      </c>
      <c r="L4593">
        <v>14.539227402446301</v>
      </c>
      <c r="M4593">
        <v>54.097138973254602</v>
      </c>
      <c r="N4593">
        <v>2.1248620057721599</v>
      </c>
      <c r="O4593">
        <v>11.414693381906501</v>
      </c>
      <c r="P4593">
        <v>68.75</v>
      </c>
      <c r="Q4593">
        <v>4.2757391559615998E-2</v>
      </c>
    </row>
    <row r="4594" spans="1:17" hidden="1" x14ac:dyDescent="0.3">
      <c r="A4594" t="s">
        <v>9344</v>
      </c>
      <c r="B4594" t="s">
        <v>9345</v>
      </c>
      <c r="C4594" t="str">
        <f>IFERROR(VLOOKUP(Table1[[#This Row],[Ticker]],[1]!Table1[[Symbol]:[Industry]],2,FALSE),"-")</f>
        <v>-</v>
      </c>
      <c r="E4594">
        <v>4.9269382999999998</v>
      </c>
      <c r="F4594">
        <v>9.01</v>
      </c>
      <c r="G4594">
        <v>55.831245442513897</v>
      </c>
      <c r="H4594">
        <v>-9.1748994111945699</v>
      </c>
      <c r="I4594">
        <v>77.460246900258795</v>
      </c>
      <c r="J4594">
        <v>-5.1246890117260202</v>
      </c>
      <c r="K4594">
        <v>9.2258832572710094</v>
      </c>
      <c r="L4594">
        <v>7.6512960166222204</v>
      </c>
      <c r="M4594">
        <v>38.267793369604</v>
      </c>
      <c r="N4594">
        <v>3.86485141014263E-2</v>
      </c>
      <c r="O4594">
        <v>37.513873473917798</v>
      </c>
      <c r="P4594">
        <v>139.627659574468</v>
      </c>
    </row>
    <row r="4595" spans="1:17" hidden="1" x14ac:dyDescent="0.3">
      <c r="A4595" t="s">
        <v>9346</v>
      </c>
      <c r="B4595" t="s">
        <v>9347</v>
      </c>
      <c r="C4595" t="str">
        <f>IFERROR(VLOOKUP(Table1[[#This Row],[Ticker]],[1]!Table1[[Symbol]:[Industry]],2,FALSE),"-")</f>
        <v>-</v>
      </c>
      <c r="D4595" t="s">
        <v>140</v>
      </c>
      <c r="E4595">
        <v>4.9050000000000002</v>
      </c>
      <c r="F4595">
        <v>6.54</v>
      </c>
      <c r="G4595">
        <v>-90.061882810811596</v>
      </c>
      <c r="H4595">
        <v>-20.1457017655935</v>
      </c>
      <c r="I4595">
        <v>-66.648086433074496</v>
      </c>
      <c r="J4595">
        <v>-16.130247777241699</v>
      </c>
      <c r="K4595">
        <v>8.4249441192292007</v>
      </c>
      <c r="L4595">
        <v>12.221755995018899</v>
      </c>
      <c r="M4595">
        <v>24.5179343833322</v>
      </c>
      <c r="N4595">
        <v>1.67432432432432</v>
      </c>
      <c r="O4595">
        <v>247.70642201834801</v>
      </c>
      <c r="P4595">
        <v>3.48101265822784</v>
      </c>
    </row>
    <row r="4596" spans="1:17" hidden="1" x14ac:dyDescent="0.3">
      <c r="A4596" t="s">
        <v>9348</v>
      </c>
      <c r="B4596" t="s">
        <v>9349</v>
      </c>
      <c r="C4596" t="str">
        <f>IFERROR(VLOOKUP(Table1[[#This Row],[Ticker]],[1]!Table1[[Symbol]:[Industry]],2,FALSE),"-")</f>
        <v>-</v>
      </c>
      <c r="D4596" t="s">
        <v>148</v>
      </c>
      <c r="E4596">
        <v>4.8364752799999904</v>
      </c>
      <c r="F4596">
        <v>5.6</v>
      </c>
      <c r="G4596">
        <v>18.897126929448</v>
      </c>
      <c r="I4596">
        <v>-10.2480864330745</v>
      </c>
      <c r="K4596">
        <v>5.4856592989664099</v>
      </c>
      <c r="L4596">
        <v>5.3129273959650396</v>
      </c>
      <c r="M4596">
        <v>11.3707014279082</v>
      </c>
      <c r="N4596">
        <v>1</v>
      </c>
      <c r="O4596">
        <v>29.464285714285701</v>
      </c>
      <c r="P4596">
        <v>74.999999999999901</v>
      </c>
      <c r="Q4596">
        <v>-8.5879446318412003E-2</v>
      </c>
    </row>
    <row r="4597" spans="1:17" hidden="1" x14ac:dyDescent="0.3">
      <c r="A4597" t="s">
        <v>9350</v>
      </c>
      <c r="B4597" t="s">
        <v>9351</v>
      </c>
      <c r="C4597" t="str">
        <f>IFERROR(VLOOKUP(Table1[[#This Row],[Ticker]],[1]!Table1[[Symbol]:[Industry]],2,FALSE),"-")</f>
        <v>-</v>
      </c>
      <c r="E4597">
        <v>4.8111492</v>
      </c>
      <c r="F4597">
        <v>3.18</v>
      </c>
      <c r="G4597">
        <v>-9.6456538192150294</v>
      </c>
      <c r="H4597">
        <v>-14.3891609288097</v>
      </c>
      <c r="I4597">
        <v>-41.117651650465803</v>
      </c>
      <c r="J4597">
        <v>-5.6361917187838904</v>
      </c>
      <c r="K4597">
        <v>3.6301072946436701</v>
      </c>
      <c r="L4597">
        <v>3.9320089486362502</v>
      </c>
      <c r="M4597">
        <v>30.757627642136299</v>
      </c>
      <c r="N4597">
        <v>1.57815888119476</v>
      </c>
      <c r="O4597">
        <v>72.955974842767205</v>
      </c>
      <c r="P4597">
        <v>22.307692307692299</v>
      </c>
      <c r="Q4597">
        <v>-2.962164579267E-3</v>
      </c>
    </row>
    <row r="4598" spans="1:17" hidden="1" x14ac:dyDescent="0.3">
      <c r="A4598" t="s">
        <v>9352</v>
      </c>
      <c r="B4598" t="s">
        <v>9353</v>
      </c>
      <c r="C4598" t="str">
        <f>IFERROR(VLOOKUP(Table1[[#This Row],[Ticker]],[1]!Table1[[Symbol]:[Industry]],2,FALSE),"-")</f>
        <v>-</v>
      </c>
      <c r="E4598">
        <v>4.8048700000000002</v>
      </c>
      <c r="F4598">
        <v>8.27</v>
      </c>
      <c r="G4598">
        <v>31.568776503583202</v>
      </c>
      <c r="H4598">
        <v>41.467615338067901</v>
      </c>
      <c r="I4598">
        <v>25.325684058728701</v>
      </c>
      <c r="J4598">
        <v>-2.4092381498206499</v>
      </c>
      <c r="K4598">
        <v>6.7179919141631999</v>
      </c>
      <c r="L4598">
        <v>6.1405774220854896</v>
      </c>
      <c r="M4598">
        <v>77.990292602545097</v>
      </c>
      <c r="N4598">
        <v>1.3230583449853801</v>
      </c>
      <c r="O4598">
        <v>5.1995163240628797</v>
      </c>
      <c r="P4598">
        <v>100.242130750605</v>
      </c>
    </row>
    <row r="4599" spans="1:17" hidden="1" x14ac:dyDescent="0.3">
      <c r="A4599" t="s">
        <v>9354</v>
      </c>
      <c r="B4599" t="s">
        <v>9355</v>
      </c>
      <c r="C4599" t="str">
        <f>IFERROR(VLOOKUP(Table1[[#This Row],[Ticker]],[1]!Table1[[Symbol]:[Industry]],2,FALSE),"-")</f>
        <v>-</v>
      </c>
      <c r="E4599">
        <v>4.773657</v>
      </c>
      <c r="F4599">
        <v>15.9</v>
      </c>
      <c r="G4599">
        <v>4.1991604222710297</v>
      </c>
      <c r="H4599">
        <v>3.7024912991879302</v>
      </c>
      <c r="I4599">
        <v>-2.2317820852484198</v>
      </c>
      <c r="J4599">
        <v>-2.7308354086623199</v>
      </c>
      <c r="K4599">
        <v>15.0671800329592</v>
      </c>
      <c r="L4599">
        <v>14.7548276999668</v>
      </c>
      <c r="M4599">
        <v>53.876567038064003</v>
      </c>
      <c r="N4599">
        <v>0.70730357801549204</v>
      </c>
      <c r="O4599">
        <v>31.132075471698101</v>
      </c>
      <c r="P4599">
        <v>67.721518987341696</v>
      </c>
      <c r="Q4599">
        <v>5.6005986841225E-2</v>
      </c>
    </row>
    <row r="4600" spans="1:17" hidden="1" x14ac:dyDescent="0.3">
      <c r="A4600" t="s">
        <v>9356</v>
      </c>
      <c r="B4600" t="s">
        <v>9357</v>
      </c>
      <c r="C4600" t="str">
        <f>IFERROR(VLOOKUP(Table1[[#This Row],[Ticker]],[1]!Table1[[Symbol]:[Industry]],2,FALSE),"-")</f>
        <v>-</v>
      </c>
      <c r="D4600" t="s">
        <v>67</v>
      </c>
      <c r="E4600">
        <v>4.76</v>
      </c>
      <c r="F4600">
        <v>2.8</v>
      </c>
      <c r="G4600">
        <v>-16.321198052656399</v>
      </c>
      <c r="H4600">
        <v>14.2626005888054</v>
      </c>
      <c r="I4600">
        <v>-5.3791725753966002</v>
      </c>
      <c r="J4600">
        <v>9.9888791187996908</v>
      </c>
      <c r="K4600">
        <v>2.4298281754026099</v>
      </c>
      <c r="L4600">
        <v>2.4548054287838701</v>
      </c>
      <c r="M4600">
        <v>66.1629369393074</v>
      </c>
      <c r="N4600">
        <v>2.5089033207023101</v>
      </c>
      <c r="O4600">
        <v>18.214285714285701</v>
      </c>
      <c r="P4600">
        <v>39.999999999999901</v>
      </c>
      <c r="Q4600">
        <v>4.2739003692247E-2</v>
      </c>
    </row>
    <row r="4601" spans="1:17" hidden="1" x14ac:dyDescent="0.3">
      <c r="A4601" t="s">
        <v>9358</v>
      </c>
      <c r="B4601" t="s">
        <v>9359</v>
      </c>
      <c r="C4601" t="str">
        <f>IFERROR(VLOOKUP(Table1[[#This Row],[Ticker]],[1]!Table1[[Symbol]:[Industry]],2,FALSE),"-")</f>
        <v>-</v>
      </c>
      <c r="E4601">
        <v>4.74</v>
      </c>
      <c r="F4601">
        <v>9.9499999999999993</v>
      </c>
      <c r="G4601">
        <v>-21.5996126179244</v>
      </c>
      <c r="H4601">
        <v>-4.9040660778612297</v>
      </c>
      <c r="I4601">
        <v>-5.2902805259015198</v>
      </c>
      <c r="J4601">
        <v>-2.1679836262983398</v>
      </c>
      <c r="K4601">
        <v>9.4984372803038504</v>
      </c>
      <c r="L4601">
        <v>9.6685080868029694</v>
      </c>
      <c r="M4601">
        <v>0.31912599351224502</v>
      </c>
      <c r="N4601">
        <v>5.9</v>
      </c>
      <c r="O4601">
        <v>0</v>
      </c>
      <c r="P4601">
        <v>10.432852386237499</v>
      </c>
    </row>
    <row r="4602" spans="1:17" hidden="1" x14ac:dyDescent="0.3">
      <c r="A4602" t="s">
        <v>9360</v>
      </c>
      <c r="B4602" t="s">
        <v>9361</v>
      </c>
      <c r="C4602" t="str">
        <f>IFERROR(VLOOKUP(Table1[[#This Row],[Ticker]],[1]!Table1[[Symbol]:[Industry]],2,FALSE),"-")</f>
        <v>-</v>
      </c>
      <c r="D4602" t="s">
        <v>542</v>
      </c>
      <c r="E4602">
        <v>4.7203749999999998</v>
      </c>
      <c r="F4602">
        <v>13.75</v>
      </c>
      <c r="G4602">
        <v>821.71844354386803</v>
      </c>
      <c r="H4602">
        <v>6.4914747974484301</v>
      </c>
      <c r="I4602">
        <v>44.420080046115501</v>
      </c>
      <c r="J4602">
        <v>7.9544653532934904</v>
      </c>
      <c r="K4602">
        <v>11.1771846950599</v>
      </c>
      <c r="L4602">
        <v>8.42094592776977</v>
      </c>
      <c r="M4602">
        <v>88.264093726582402</v>
      </c>
      <c r="N4602">
        <v>1.5150351917618201</v>
      </c>
      <c r="O4602">
        <v>0</v>
      </c>
      <c r="P4602">
        <v>889.20863309352501</v>
      </c>
    </row>
    <row r="4603" spans="1:17" hidden="1" x14ac:dyDescent="0.3">
      <c r="A4603" t="s">
        <v>9362</v>
      </c>
      <c r="B4603" t="s">
        <v>9363</v>
      </c>
      <c r="C4603" t="str">
        <f>IFERROR(VLOOKUP(Table1[[#This Row],[Ticker]],[1]!Table1[[Symbol]:[Industry]],2,FALSE),"-")</f>
        <v>-</v>
      </c>
      <c r="D4603" t="s">
        <v>162</v>
      </c>
      <c r="E4603">
        <v>4.7161400000000002</v>
      </c>
      <c r="F4603">
        <v>7.76</v>
      </c>
      <c r="G4603">
        <v>174.217775273352</v>
      </c>
      <c r="H4603">
        <v>10.279983001893299</v>
      </c>
      <c r="I4603">
        <v>107.11886034563599</v>
      </c>
      <c r="J4603">
        <v>-8.9918049662487203</v>
      </c>
      <c r="K4603">
        <v>6.8363739786960096</v>
      </c>
      <c r="L4603">
        <v>5.1529306064901599</v>
      </c>
      <c r="M4603">
        <v>53.754364953925702</v>
      </c>
      <c r="N4603">
        <v>0.86696134698559502</v>
      </c>
      <c r="O4603">
        <v>8.2474226804123791</v>
      </c>
      <c r="P4603">
        <v>237.39130434782601</v>
      </c>
      <c r="Q4603">
        <v>3.6509773730214003E-2</v>
      </c>
    </row>
    <row r="4604" spans="1:17" hidden="1" x14ac:dyDescent="0.3">
      <c r="A4604" t="s">
        <v>9364</v>
      </c>
      <c r="B4604" t="s">
        <v>9365</v>
      </c>
      <c r="C4604" t="str">
        <f>IFERROR(VLOOKUP(Table1[[#This Row],[Ticker]],[1]!Table1[[Symbol]:[Industry]],2,FALSE),"-")</f>
        <v>-</v>
      </c>
      <c r="D4604" t="s">
        <v>391</v>
      </c>
      <c r="E4604">
        <v>4.7131571000000001</v>
      </c>
      <c r="F4604">
        <v>15.71</v>
      </c>
      <c r="G4604">
        <v>94.088648890632896</v>
      </c>
      <c r="H4604">
        <v>-32.234163165239799</v>
      </c>
      <c r="I4604">
        <v>6.6417945193064503</v>
      </c>
      <c r="J4604">
        <v>-14.7774407191179</v>
      </c>
      <c r="K4604">
        <v>17.869282673357102</v>
      </c>
      <c r="L4604">
        <v>15.0444290691261</v>
      </c>
      <c r="M4604">
        <v>32.479044569470901</v>
      </c>
      <c r="N4604">
        <v>0.32247487780442602</v>
      </c>
      <c r="O4604">
        <v>83.640992998090297</v>
      </c>
      <c r="P4604">
        <v>120.64606741573</v>
      </c>
    </row>
    <row r="4605" spans="1:17" hidden="1" x14ac:dyDescent="0.3">
      <c r="A4605" t="s">
        <v>9366</v>
      </c>
      <c r="B4605" t="s">
        <v>9367</v>
      </c>
      <c r="C4605" t="str">
        <f>IFERROR(VLOOKUP(Table1[[#This Row],[Ticker]],[1]!Table1[[Symbol]:[Industry]],2,FALSE),"-")</f>
        <v>-</v>
      </c>
      <c r="E4605">
        <v>4.7029332000000004</v>
      </c>
      <c r="F4605">
        <v>14.92</v>
      </c>
      <c r="G4605">
        <v>22.642581474902599</v>
      </c>
      <c r="H4605">
        <v>-6.3289365441824703</v>
      </c>
      <c r="I4605">
        <v>59.877341160996103</v>
      </c>
      <c r="J4605">
        <v>12.354213514408899</v>
      </c>
      <c r="K4605">
        <v>14.702427851491599</v>
      </c>
      <c r="L4605">
        <v>12.0069678113398</v>
      </c>
      <c r="M4605">
        <v>56.0280330130281</v>
      </c>
      <c r="N4605">
        <v>0.68153518101434696</v>
      </c>
      <c r="O4605">
        <v>25.469168900804199</v>
      </c>
      <c r="P4605">
        <v>163.139329805996</v>
      </c>
      <c r="Q4605">
        <v>-2.0566923617233002E-2</v>
      </c>
    </row>
    <row r="4606" spans="1:17" hidden="1" x14ac:dyDescent="0.3">
      <c r="A4606" t="s">
        <v>9368</v>
      </c>
      <c r="B4606" t="s">
        <v>9369</v>
      </c>
      <c r="C4606" t="str">
        <f>IFERROR(VLOOKUP(Table1[[#This Row],[Ticker]],[1]!Table1[[Symbol]:[Industry]],2,FALSE),"-")</f>
        <v>-</v>
      </c>
      <c r="D4606" t="s">
        <v>535</v>
      </c>
      <c r="E4606">
        <v>4.6901282999999996</v>
      </c>
      <c r="F4606">
        <v>14.17</v>
      </c>
      <c r="G4606">
        <v>169.26721613043401</v>
      </c>
      <c r="H4606">
        <v>0.895306962891115</v>
      </c>
      <c r="I4606">
        <v>3.4758300998307798</v>
      </c>
      <c r="J4606">
        <v>-6.8290005754508796</v>
      </c>
      <c r="K4606">
        <v>14.1184360433635</v>
      </c>
      <c r="L4606">
        <v>12.776293970857701</v>
      </c>
      <c r="M4606">
        <v>54.285191571787102</v>
      </c>
      <c r="N4606">
        <v>0.30316787228735298</v>
      </c>
      <c r="O4606">
        <v>40.790402258292097</v>
      </c>
      <c r="P4606">
        <v>210.06564551422301</v>
      </c>
    </row>
    <row r="4607" spans="1:17" hidden="1" x14ac:dyDescent="0.3">
      <c r="A4607" t="s">
        <v>9370</v>
      </c>
      <c r="B4607" t="s">
        <v>9371</v>
      </c>
      <c r="C4607" t="str">
        <f>IFERROR(VLOOKUP(Table1[[#This Row],[Ticker]],[1]!Table1[[Symbol]:[Industry]],2,FALSE),"-")</f>
        <v>-</v>
      </c>
      <c r="D4607" t="s">
        <v>535</v>
      </c>
      <c r="E4607">
        <v>4.6418749999999998</v>
      </c>
      <c r="F4607">
        <v>6.25</v>
      </c>
      <c r="G4607">
        <v>-9.9529409131570894</v>
      </c>
      <c r="H4607">
        <v>5.4663042925091201</v>
      </c>
      <c r="I4607">
        <v>65.808251595094504</v>
      </c>
      <c r="J4607">
        <v>7.99837496889573</v>
      </c>
      <c r="K4607">
        <v>5.8923320660499403</v>
      </c>
      <c r="L4607">
        <v>5.70712819003099</v>
      </c>
      <c r="M4607">
        <v>68.258094600551999</v>
      </c>
      <c r="N4607">
        <v>0.580952380952381</v>
      </c>
      <c r="O4607">
        <v>58.08</v>
      </c>
      <c r="P4607">
        <v>92.307692307692307</v>
      </c>
    </row>
    <row r="4608" spans="1:17" hidden="1" x14ac:dyDescent="0.3">
      <c r="A4608" t="s">
        <v>9372</v>
      </c>
      <c r="B4608" t="s">
        <v>9373</v>
      </c>
      <c r="C4608" t="str">
        <f>IFERROR(VLOOKUP(Table1[[#This Row],[Ticker]],[1]!Table1[[Symbol]:[Industry]],2,FALSE),"-")</f>
        <v>-</v>
      </c>
      <c r="D4608" t="s">
        <v>21</v>
      </c>
      <c r="E4608">
        <v>4.6315790000000003</v>
      </c>
      <c r="F4608">
        <v>2.1</v>
      </c>
      <c r="G4608">
        <v>-9.8907518584307095</v>
      </c>
      <c r="H4608">
        <v>9.5933922138765795E-2</v>
      </c>
      <c r="I4608">
        <v>-15.225461998685301</v>
      </c>
      <c r="J4608">
        <v>-2.1679836262983398</v>
      </c>
      <c r="K4608">
        <v>2.0393432218093399</v>
      </c>
      <c r="L4608">
        <v>1.8551148972447999</v>
      </c>
      <c r="M4608">
        <v>95.118240825399496</v>
      </c>
      <c r="N4608">
        <v>0</v>
      </c>
      <c r="O4608">
        <v>5.2380952380952399</v>
      </c>
      <c r="P4608">
        <v>19.318181818181799</v>
      </c>
    </row>
    <row r="4609" spans="1:17" hidden="1" x14ac:dyDescent="0.3">
      <c r="A4609" t="s">
        <v>9374</v>
      </c>
      <c r="B4609" t="s">
        <v>9375</v>
      </c>
      <c r="C4609" t="str">
        <f>IFERROR(VLOOKUP(Table1[[#This Row],[Ticker]],[1]!Table1[[Symbol]:[Industry]],2,FALSE),"-")</f>
        <v>-</v>
      </c>
      <c r="D4609" t="s">
        <v>49</v>
      </c>
      <c r="E4609">
        <v>4.6284313641588497</v>
      </c>
      <c r="F4609">
        <v>5.26</v>
      </c>
      <c r="G4609">
        <v>-51.735227913433</v>
      </c>
      <c r="H4609">
        <v>-9.6142110053974594</v>
      </c>
      <c r="I4609">
        <v>-18.769825563509201</v>
      </c>
      <c r="J4609">
        <v>-2.1679836262983398</v>
      </c>
      <c r="K4609">
        <v>5.4283969339819897</v>
      </c>
      <c r="L4609">
        <v>5.8943071070116604</v>
      </c>
      <c r="M4609">
        <v>85.493941109442204</v>
      </c>
      <c r="N4609">
        <v>0</v>
      </c>
      <c r="O4609">
        <v>46.768060836501903</v>
      </c>
      <c r="P4609">
        <v>4.1584158415841603</v>
      </c>
    </row>
    <row r="4610" spans="1:17" hidden="1" x14ac:dyDescent="0.3">
      <c r="A4610" t="s">
        <v>9376</v>
      </c>
      <c r="B4610" t="s">
        <v>9377</v>
      </c>
      <c r="C4610" t="str">
        <f>IFERROR(VLOOKUP(Table1[[#This Row],[Ticker]],[1]!Table1[[Symbol]:[Industry]],2,FALSE),"-")</f>
        <v>-</v>
      </c>
      <c r="D4610" t="s">
        <v>324</v>
      </c>
      <c r="E4610">
        <v>4.6218947999999997</v>
      </c>
      <c r="F4610">
        <v>5.82</v>
      </c>
      <c r="G4610">
        <v>-38.241788783063903</v>
      </c>
      <c r="H4610">
        <v>0.55402359075475005</v>
      </c>
      <c r="I4610">
        <v>-20.571661163428899</v>
      </c>
      <c r="J4610">
        <v>-5.0405150446107303</v>
      </c>
      <c r="K4610">
        <v>5.4317816610563101</v>
      </c>
      <c r="L4610">
        <v>5.70933418600666</v>
      </c>
      <c r="M4610">
        <v>59.565629630140499</v>
      </c>
      <c r="N4610">
        <v>0.91366923073753703</v>
      </c>
      <c r="O4610">
        <v>26.2886597938144</v>
      </c>
      <c r="P4610">
        <v>26.247288503253699</v>
      </c>
      <c r="Q4610">
        <v>9.2352895798728005E-2</v>
      </c>
    </row>
    <row r="4611" spans="1:17" hidden="1" x14ac:dyDescent="0.3">
      <c r="A4611" t="s">
        <v>9378</v>
      </c>
      <c r="B4611" t="s">
        <v>9379</v>
      </c>
      <c r="C4611" t="str">
        <f>IFERROR(VLOOKUP(Table1[[#This Row],[Ticker]],[1]!Table1[[Symbol]:[Industry]],2,FALSE),"-")</f>
        <v>-</v>
      </c>
      <c r="D4611" t="s">
        <v>67</v>
      </c>
      <c r="E4611">
        <v>4.5274602000000002</v>
      </c>
      <c r="F4611">
        <v>10.11</v>
      </c>
      <c r="G4611">
        <v>137.41124988221301</v>
      </c>
      <c r="H4611">
        <v>40.978286863315198</v>
      </c>
      <c r="I4611">
        <v>148.982682797694</v>
      </c>
      <c r="J4611">
        <v>5.89301855235089</v>
      </c>
      <c r="K4611">
        <v>7.5945882862238703</v>
      </c>
      <c r="L4611">
        <v>5.4848052699924397</v>
      </c>
      <c r="M4611">
        <v>99.999994230688998</v>
      </c>
      <c r="N4611">
        <v>4.4913222069350498</v>
      </c>
      <c r="O4611">
        <v>0</v>
      </c>
      <c r="P4611">
        <v>192.19653179190701</v>
      </c>
    </row>
    <row r="4612" spans="1:17" hidden="1" x14ac:dyDescent="0.3">
      <c r="A4612" t="s">
        <v>9380</v>
      </c>
      <c r="B4612" t="s">
        <v>9381</v>
      </c>
      <c r="C4612" t="str">
        <f>IFERROR(VLOOKUP(Table1[[#This Row],[Ticker]],[1]!Table1[[Symbol]:[Industry]],2,FALSE),"-")</f>
        <v>-</v>
      </c>
      <c r="D4612" t="s">
        <v>21</v>
      </c>
      <c r="E4612">
        <v>4.5173800000000002</v>
      </c>
      <c r="F4612">
        <v>8.1999999999999993</v>
      </c>
      <c r="G4612">
        <v>-13.141097639896801</v>
      </c>
      <c r="H4612">
        <v>-3.8402362906271899</v>
      </c>
      <c r="I4612">
        <v>3.1682344521260299</v>
      </c>
      <c r="J4612">
        <v>-14.0236537293911</v>
      </c>
      <c r="K4612">
        <v>8.6970809231787705</v>
      </c>
      <c r="L4612">
        <v>8.3719850680806207</v>
      </c>
      <c r="M4612">
        <v>39.169751693134401</v>
      </c>
      <c r="N4612">
        <v>2.4458930455995</v>
      </c>
      <c r="O4612">
        <v>52.439024390243901</v>
      </c>
      <c r="P4612">
        <v>33.7683523654159</v>
      </c>
      <c r="Q4612">
        <v>7.0766158738783003E-2</v>
      </c>
    </row>
    <row r="4613" spans="1:17" hidden="1" x14ac:dyDescent="0.3">
      <c r="A4613" t="s">
        <v>9382</v>
      </c>
      <c r="B4613" t="s">
        <v>9383</v>
      </c>
      <c r="C4613" t="str">
        <f>IFERROR(VLOOKUP(Table1[[#This Row],[Ticker]],[1]!Table1[[Symbol]:[Industry]],2,FALSE),"-")</f>
        <v>-</v>
      </c>
      <c r="D4613" t="s">
        <v>140</v>
      </c>
      <c r="E4613">
        <v>4.5149999999999997</v>
      </c>
      <c r="F4613">
        <v>15.05</v>
      </c>
      <c r="G4613">
        <v>95.7468650790385</v>
      </c>
      <c r="H4613">
        <v>6.16604462324577</v>
      </c>
      <c r="I4613">
        <v>82.948319215192498</v>
      </c>
      <c r="J4613">
        <v>-2.1679836262983398</v>
      </c>
      <c r="K4613">
        <v>16.666294694125099</v>
      </c>
      <c r="L4613">
        <v>15.071018517284701</v>
      </c>
      <c r="M4613">
        <v>62.062037772150099</v>
      </c>
      <c r="N4613">
        <v>8.46732279110914E-2</v>
      </c>
      <c r="O4613">
        <v>124.51827242524899</v>
      </c>
      <c r="P4613">
        <v>134.42367601246099</v>
      </c>
    </row>
    <row r="4614" spans="1:17" hidden="1" x14ac:dyDescent="0.3">
      <c r="A4614" t="s">
        <v>9384</v>
      </c>
      <c r="B4614" t="s">
        <v>9385</v>
      </c>
      <c r="C4614" t="str">
        <f>IFERROR(VLOOKUP(Table1[[#This Row],[Ticker]],[1]!Table1[[Symbol]:[Industry]],2,FALSE),"-")</f>
        <v>-</v>
      </c>
      <c r="D4614" t="s">
        <v>126</v>
      </c>
      <c r="E4614">
        <v>4.4995500000000002</v>
      </c>
      <c r="F4614">
        <v>9.09</v>
      </c>
      <c r="G4614">
        <v>-8.1980435250973809</v>
      </c>
      <c r="H4614">
        <v>4.2283540134629698</v>
      </c>
      <c r="I4614">
        <v>-20.867555459623102</v>
      </c>
      <c r="J4614">
        <v>-7.4207090970614598</v>
      </c>
      <c r="K4614">
        <v>9.5293019890881201</v>
      </c>
      <c r="L4614">
        <v>9.6530893200763295</v>
      </c>
      <c r="M4614">
        <v>37.206382969067803</v>
      </c>
      <c r="N4614">
        <v>1.8319987410920999</v>
      </c>
      <c r="O4614">
        <v>75.907590759075902</v>
      </c>
      <c r="P4614">
        <v>29.4871794871794</v>
      </c>
      <c r="Q4614">
        <v>1.2646236841266E-2</v>
      </c>
    </row>
    <row r="4615" spans="1:17" hidden="1" x14ac:dyDescent="0.3">
      <c r="A4615" t="s">
        <v>9386</v>
      </c>
      <c r="B4615" t="s">
        <v>9387</v>
      </c>
      <c r="C4615" t="str">
        <f>IFERROR(VLOOKUP(Table1[[#This Row],[Ticker]],[1]!Table1[[Symbol]:[Industry]],2,FALSE),"-")</f>
        <v>-</v>
      </c>
      <c r="D4615" t="s">
        <v>613</v>
      </c>
      <c r="E4615">
        <v>4.4980230600000004</v>
      </c>
      <c r="F4615">
        <v>13.8</v>
      </c>
      <c r="G4615">
        <v>-47.474323969223398</v>
      </c>
      <c r="I4615">
        <v>-4.5009599962928899</v>
      </c>
      <c r="K4615">
        <v>17.182926074637699</v>
      </c>
      <c r="L4615">
        <v>23.662368761796301</v>
      </c>
      <c r="M4615">
        <v>89.584477983611194</v>
      </c>
      <c r="N4615">
        <v>1</v>
      </c>
      <c r="O4615">
        <v>26.449275362318801</v>
      </c>
      <c r="P4615">
        <v>15</v>
      </c>
    </row>
    <row r="4616" spans="1:17" hidden="1" x14ac:dyDescent="0.3">
      <c r="A4616" t="s">
        <v>9388</v>
      </c>
      <c r="B4616" t="s">
        <v>9389</v>
      </c>
      <c r="C4616" t="str">
        <f>IFERROR(VLOOKUP(Table1[[#This Row],[Ticker]],[1]!Table1[[Symbol]:[Industry]],2,FALSE),"-")</f>
        <v>-</v>
      </c>
      <c r="D4616" t="s">
        <v>227</v>
      </c>
      <c r="E4616">
        <v>4.4953658000000001</v>
      </c>
      <c r="F4616">
        <v>11.78</v>
      </c>
      <c r="G4616">
        <v>81.202722568376998</v>
      </c>
      <c r="H4616">
        <v>5.6378058433210301</v>
      </c>
      <c r="I4616">
        <v>37.556179564415999</v>
      </c>
      <c r="J4616">
        <v>5.8204668068104102</v>
      </c>
      <c r="K4616">
        <v>10.6083832968152</v>
      </c>
      <c r="L4616">
        <v>10.476592148288301</v>
      </c>
      <c r="M4616">
        <v>79.057391718628395</v>
      </c>
      <c r="N4616">
        <v>1.52842503990538</v>
      </c>
      <c r="O4616">
        <v>66.044142614601</v>
      </c>
      <c r="P4616">
        <v>114.181818181818</v>
      </c>
      <c r="Q4616">
        <v>8.1996160643830002E-2</v>
      </c>
    </row>
    <row r="4617" spans="1:17" hidden="1" x14ac:dyDescent="0.3">
      <c r="A4617" t="s">
        <v>9390</v>
      </c>
      <c r="B4617" t="s">
        <v>9391</v>
      </c>
      <c r="C4617" t="str">
        <f>IFERROR(VLOOKUP(Table1[[#This Row],[Ticker]],[1]!Table1[[Symbol]:[Industry]],2,FALSE),"-")</f>
        <v>-</v>
      </c>
      <c r="D4617" t="s">
        <v>535</v>
      </c>
      <c r="E4617">
        <v>4.4921249999999997</v>
      </c>
      <c r="F4617">
        <v>16.5</v>
      </c>
      <c r="G4617">
        <v>-81.531370398081705</v>
      </c>
      <c r="H4617">
        <v>48.460862832091301</v>
      </c>
      <c r="I4617">
        <v>-65.222038306058806</v>
      </c>
      <c r="J4617">
        <v>8.0500000249278099</v>
      </c>
      <c r="K4617">
        <v>12.357973555933899</v>
      </c>
      <c r="L4617">
        <v>21.255588825082</v>
      </c>
      <c r="M4617">
        <v>100</v>
      </c>
      <c r="N4617">
        <v>1.1437004242759601</v>
      </c>
      <c r="O4617">
        <v>122.093663911845</v>
      </c>
      <c r="P4617">
        <v>432.25806451612902</v>
      </c>
    </row>
    <row r="4618" spans="1:17" hidden="1" x14ac:dyDescent="0.3">
      <c r="A4618" t="s">
        <v>9392</v>
      </c>
      <c r="B4618" t="s">
        <v>9393</v>
      </c>
      <c r="C4618" t="str">
        <f>IFERROR(VLOOKUP(Table1[[#This Row],[Ticker]],[1]!Table1[[Symbol]:[Industry]],2,FALSE),"-")</f>
        <v>-</v>
      </c>
      <c r="D4618" t="s">
        <v>1113</v>
      </c>
      <c r="E4618">
        <v>4.4786098699999997</v>
      </c>
      <c r="F4618">
        <v>5.18</v>
      </c>
      <c r="G4618">
        <v>-0.21595511046323401</v>
      </c>
      <c r="H4618">
        <v>-9.3733398208779999</v>
      </c>
      <c r="I4618">
        <v>32.845836218859098</v>
      </c>
      <c r="J4618">
        <v>-11.851082217847599</v>
      </c>
      <c r="K4618">
        <v>5.5096549800995103</v>
      </c>
      <c r="L4618">
        <v>5.2521758883742704</v>
      </c>
      <c r="M4618">
        <v>39.545183186712002</v>
      </c>
      <c r="N4618">
        <v>1.42102359316741</v>
      </c>
      <c r="O4618">
        <v>44.787644787644702</v>
      </c>
      <c r="P4618">
        <v>137.61467889908201</v>
      </c>
      <c r="Q4618">
        <v>-9.2900751057446995E-2</v>
      </c>
    </row>
    <row r="4619" spans="1:17" hidden="1" x14ac:dyDescent="0.3">
      <c r="A4619" t="s">
        <v>9394</v>
      </c>
      <c r="B4619" t="s">
        <v>9395</v>
      </c>
      <c r="C4619" t="str">
        <f>IFERROR(VLOOKUP(Table1[[#This Row],[Ticker]],[1]!Table1[[Symbol]:[Industry]],2,FALSE),"-")</f>
        <v>-</v>
      </c>
      <c r="D4619" t="s">
        <v>480</v>
      </c>
      <c r="E4619">
        <v>4.4355902240000002</v>
      </c>
      <c r="F4619">
        <v>1.36</v>
      </c>
      <c r="G4619">
        <v>16.600476211744699</v>
      </c>
      <c r="H4619">
        <v>-4.1633253371204901</v>
      </c>
      <c r="I4619">
        <v>40.863024678036602</v>
      </c>
      <c r="J4619">
        <v>-9.0172986947914797</v>
      </c>
      <c r="K4619">
        <v>1.15003071882264</v>
      </c>
      <c r="L4619">
        <v>1.0085494990153501</v>
      </c>
      <c r="M4619">
        <v>27.951184884652299</v>
      </c>
      <c r="N4619">
        <v>1.78109404836406</v>
      </c>
      <c r="O4619">
        <v>8.8235294117646905</v>
      </c>
      <c r="P4619">
        <v>81.3333333333333</v>
      </c>
      <c r="Q4619">
        <v>-1.0345052725040001E-3</v>
      </c>
    </row>
    <row r="4620" spans="1:17" hidden="1" x14ac:dyDescent="0.3">
      <c r="A4620" t="s">
        <v>9396</v>
      </c>
      <c r="B4620" t="s">
        <v>9397</v>
      </c>
      <c r="C4620" t="str">
        <f>IFERROR(VLOOKUP(Table1[[#This Row],[Ticker]],[1]!Table1[[Symbol]:[Industry]],2,FALSE),"-")</f>
        <v>-</v>
      </c>
      <c r="E4620">
        <v>4.3924599999999998</v>
      </c>
      <c r="F4620">
        <v>20</v>
      </c>
      <c r="G4620">
        <v>-31.092024730347902</v>
      </c>
      <c r="H4620">
        <v>-9.5723707461659195</v>
      </c>
      <c r="I4620">
        <v>18.784171631441598</v>
      </c>
      <c r="J4620">
        <v>-2.2195034614348699</v>
      </c>
      <c r="K4620">
        <v>19.994682748104001</v>
      </c>
      <c r="L4620">
        <v>19.113452726179698</v>
      </c>
      <c r="M4620">
        <v>59.120010499203197</v>
      </c>
      <c r="N4620">
        <v>0.57012145748987797</v>
      </c>
      <c r="O4620">
        <v>37.149999999999899</v>
      </c>
      <c r="P4620">
        <v>33.3333333333333</v>
      </c>
      <c r="Q4620">
        <v>2.182416163272E-3</v>
      </c>
    </row>
    <row r="4621" spans="1:17" hidden="1" x14ac:dyDescent="0.3">
      <c r="A4621" t="s">
        <v>9398</v>
      </c>
      <c r="B4621" t="s">
        <v>9399</v>
      </c>
      <c r="C4621" t="str">
        <f>IFERROR(VLOOKUP(Table1[[#This Row],[Ticker]],[1]!Table1[[Symbol]:[Industry]],2,FALSE),"-")</f>
        <v>-</v>
      </c>
      <c r="D4621" t="s">
        <v>855</v>
      </c>
      <c r="E4621">
        <v>4.3909440499999999</v>
      </c>
      <c r="F4621">
        <v>4.45</v>
      </c>
      <c r="G4621">
        <v>39.4873575943056</v>
      </c>
      <c r="H4621">
        <v>58.1728569990618</v>
      </c>
      <c r="I4621">
        <v>29.689020485164399</v>
      </c>
      <c r="J4621">
        <v>35.494354036039297</v>
      </c>
      <c r="K4621">
        <v>3.02788222406756</v>
      </c>
      <c r="L4621">
        <v>3.0439756302549399</v>
      </c>
      <c r="M4621">
        <v>92.206811759195105</v>
      </c>
      <c r="N4621">
        <v>4.41631656082071</v>
      </c>
      <c r="O4621">
        <v>0</v>
      </c>
      <c r="P4621">
        <v>92.640692640692606</v>
      </c>
      <c r="Q4621">
        <v>4.4787000876288001E-2</v>
      </c>
    </row>
    <row r="4622" spans="1:17" hidden="1" x14ac:dyDescent="0.3">
      <c r="A4622" t="s">
        <v>9400</v>
      </c>
      <c r="B4622" t="s">
        <v>9401</v>
      </c>
      <c r="C4622" t="str">
        <f>IFERROR(VLOOKUP(Table1[[#This Row],[Ticker]],[1]!Table1[[Symbol]:[Industry]],2,FALSE),"-")</f>
        <v>-</v>
      </c>
      <c r="D4622" t="s">
        <v>140</v>
      </c>
      <c r="E4622">
        <v>4.3691339999999999</v>
      </c>
      <c r="F4622">
        <v>0.98</v>
      </c>
      <c r="G4622">
        <v>-25.526490690045801</v>
      </c>
      <c r="H4622">
        <v>-25.2292693298937</v>
      </c>
      <c r="I4622">
        <v>-50.125387046571397</v>
      </c>
      <c r="J4622">
        <v>-9.7151534376191009</v>
      </c>
      <c r="K4622">
        <v>1.05406684586972</v>
      </c>
      <c r="L4622">
        <v>0.99794953824324095</v>
      </c>
      <c r="M4622">
        <v>10.371494801102401</v>
      </c>
      <c r="N4622">
        <v>0.835058229342034</v>
      </c>
      <c r="O4622">
        <v>74.489795918367307</v>
      </c>
      <c r="P4622">
        <v>34.246575342465697</v>
      </c>
      <c r="Q4622">
        <v>1.1096631672165E-2</v>
      </c>
    </row>
    <row r="4623" spans="1:17" hidden="1" x14ac:dyDescent="0.3">
      <c r="A4623" t="s">
        <v>9402</v>
      </c>
      <c r="B4623" t="s">
        <v>9403</v>
      </c>
      <c r="C4623" t="str">
        <f>IFERROR(VLOOKUP(Table1[[#This Row],[Ticker]],[1]!Table1[[Symbol]:[Industry]],2,FALSE),"-")</f>
        <v>-</v>
      </c>
      <c r="D4623" t="s">
        <v>140</v>
      </c>
      <c r="E4623">
        <v>4.3448399999999996</v>
      </c>
      <c r="F4623">
        <v>7.29</v>
      </c>
      <c r="G4623">
        <v>-26.557418525097301</v>
      </c>
      <c r="H4623">
        <v>-4.9040660778612297</v>
      </c>
      <c r="I4623">
        <v>-10.2480864330745</v>
      </c>
      <c r="J4623">
        <v>-2.1679836262983398</v>
      </c>
      <c r="K4623">
        <v>7.2899994031446802</v>
      </c>
      <c r="L4623">
        <v>7.2798083578201496</v>
      </c>
      <c r="M4623">
        <v>98.182515309086796</v>
      </c>
      <c r="O4623">
        <v>0</v>
      </c>
      <c r="P4623">
        <v>0</v>
      </c>
    </row>
    <row r="4624" spans="1:17" hidden="1" x14ac:dyDescent="0.3">
      <c r="A4624" t="s">
        <v>9404</v>
      </c>
      <c r="B4624" t="s">
        <v>9405</v>
      </c>
      <c r="C4624" t="str">
        <f>IFERROR(VLOOKUP(Table1[[#This Row],[Ticker]],[1]!Table1[[Symbol]:[Industry]],2,FALSE),"-")</f>
        <v>-</v>
      </c>
      <c r="D4624" t="s">
        <v>129</v>
      </c>
      <c r="E4624">
        <v>4.3249000000000004</v>
      </c>
      <c r="F4624">
        <v>10</v>
      </c>
      <c r="G4624">
        <v>3.8206779546940099</v>
      </c>
      <c r="H4624">
        <v>8.9006477268525703</v>
      </c>
      <c r="I4624">
        <v>-30.248086433074501</v>
      </c>
      <c r="J4624">
        <v>-0.46286828026022903</v>
      </c>
      <c r="K4624">
        <v>9.4610385264572106</v>
      </c>
      <c r="L4624">
        <v>10.7806070619332</v>
      </c>
      <c r="M4624">
        <v>54.7569951388828</v>
      </c>
      <c r="N4624">
        <v>0.25726321157773901</v>
      </c>
      <c r="O4624">
        <v>99.6</v>
      </c>
      <c r="P4624">
        <v>63.934426229508198</v>
      </c>
      <c r="Q4624">
        <v>3.7904173512650997E-2</v>
      </c>
    </row>
    <row r="4625" spans="1:17" hidden="1" x14ac:dyDescent="0.3">
      <c r="A4625" t="s">
        <v>9406</v>
      </c>
      <c r="B4625" t="s">
        <v>9407</v>
      </c>
      <c r="C4625" t="str">
        <f>IFERROR(VLOOKUP(Table1[[#This Row],[Ticker]],[1]!Table1[[Symbol]:[Industry]],2,FALSE),"-")</f>
        <v>-</v>
      </c>
      <c r="D4625" t="s">
        <v>18</v>
      </c>
      <c r="E4625">
        <v>4.3170111000000002</v>
      </c>
      <c r="F4625">
        <v>12.69</v>
      </c>
      <c r="G4625">
        <v>108.878574053752</v>
      </c>
      <c r="H4625">
        <v>6.9021013230198198</v>
      </c>
      <c r="I4625">
        <v>144.06053080139401</v>
      </c>
      <c r="J4625">
        <v>-2.1679836262983398</v>
      </c>
      <c r="K4625">
        <v>10.793776373183899</v>
      </c>
      <c r="L4625">
        <v>7.6739409568198296</v>
      </c>
      <c r="M4625">
        <v>99.8125415666956</v>
      </c>
      <c r="N4625">
        <v>0.30661375661375601</v>
      </c>
      <c r="O4625">
        <v>0</v>
      </c>
      <c r="P4625">
        <v>179.51541850220201</v>
      </c>
    </row>
    <row r="4626" spans="1:17" hidden="1" x14ac:dyDescent="0.3">
      <c r="A4626" t="s">
        <v>9408</v>
      </c>
      <c r="B4626" t="s">
        <v>9409</v>
      </c>
      <c r="C4626" t="str">
        <f>IFERROR(VLOOKUP(Table1[[#This Row],[Ticker]],[1]!Table1[[Symbol]:[Industry]],2,FALSE),"-")</f>
        <v>-</v>
      </c>
      <c r="E4626">
        <v>4.2944849999999999</v>
      </c>
      <c r="F4626">
        <v>0.65</v>
      </c>
      <c r="G4626">
        <v>-38.719580687259501</v>
      </c>
      <c r="H4626">
        <v>-3.3656045393996901</v>
      </c>
      <c r="I4626">
        <v>-11.763237948225999</v>
      </c>
      <c r="J4626">
        <v>6.0287376851770702</v>
      </c>
      <c r="K4626">
        <v>0.63791095415795296</v>
      </c>
      <c r="L4626">
        <v>0.68046984167917501</v>
      </c>
      <c r="M4626">
        <v>53.724122048739297</v>
      </c>
      <c r="N4626">
        <v>1.4620548973163401</v>
      </c>
      <c r="O4626">
        <v>43.076923076923002</v>
      </c>
      <c r="P4626">
        <v>20.370370370370299</v>
      </c>
      <c r="Q4626">
        <v>-6.7412274654050003E-2</v>
      </c>
    </row>
    <row r="4627" spans="1:17" hidden="1" x14ac:dyDescent="0.3">
      <c r="A4627" t="s">
        <v>9410</v>
      </c>
      <c r="B4627" t="s">
        <v>9411</v>
      </c>
      <c r="C4627" t="str">
        <f>IFERROR(VLOOKUP(Table1[[#This Row],[Ticker]],[1]!Table1[[Symbol]:[Industry]],2,FALSE),"-")</f>
        <v>-</v>
      </c>
      <c r="D4627" t="s">
        <v>46</v>
      </c>
      <c r="E4627">
        <v>4.2306407850000003</v>
      </c>
      <c r="F4627">
        <v>11.85</v>
      </c>
      <c r="G4627">
        <v>67.070032455294694</v>
      </c>
      <c r="H4627">
        <v>5.8908308799405198</v>
      </c>
      <c r="I4627">
        <v>-9.0525270820924497</v>
      </c>
      <c r="J4627">
        <v>16.6741216368595</v>
      </c>
      <c r="K4627">
        <v>10.9949595332996</v>
      </c>
      <c r="L4627">
        <v>10.933158368488501</v>
      </c>
      <c r="M4627">
        <v>65.305662639860103</v>
      </c>
      <c r="N4627">
        <v>0.57424982290436799</v>
      </c>
      <c r="O4627">
        <v>25.991561181434498</v>
      </c>
      <c r="P4627">
        <v>115.454545454545</v>
      </c>
      <c r="Q4627">
        <v>1.2231811396329E-2</v>
      </c>
    </row>
    <row r="4628" spans="1:17" hidden="1" x14ac:dyDescent="0.3">
      <c r="A4628" t="s">
        <v>9412</v>
      </c>
      <c r="B4628" t="s">
        <v>9413</v>
      </c>
      <c r="C4628" t="str">
        <f>IFERROR(VLOOKUP(Table1[[#This Row],[Ticker]],[1]!Table1[[Symbol]:[Industry]],2,FALSE),"-")</f>
        <v>-</v>
      </c>
      <c r="D4628" t="s">
        <v>535</v>
      </c>
      <c r="E4628">
        <v>4.2100499999999998</v>
      </c>
      <c r="F4628">
        <v>21.59</v>
      </c>
      <c r="G4628">
        <v>-13.224085191764001</v>
      </c>
      <c r="H4628">
        <v>29.5974444961568</v>
      </c>
      <c r="I4628">
        <v>-9.2658600532802993</v>
      </c>
      <c r="J4628">
        <v>5.0574498997132098</v>
      </c>
      <c r="K4628">
        <v>21.1159729190171</v>
      </c>
      <c r="L4628">
        <v>20.8261515956019</v>
      </c>
      <c r="M4628">
        <v>45.0231888680986</v>
      </c>
      <c r="N4628">
        <v>0.774820286223042</v>
      </c>
      <c r="O4628">
        <v>28.855951829550701</v>
      </c>
      <c r="P4628">
        <v>40.6514657980455</v>
      </c>
      <c r="Q4628">
        <v>0.12297621602848099</v>
      </c>
    </row>
    <row r="4629" spans="1:17" hidden="1" x14ac:dyDescent="0.3">
      <c r="A4629" t="s">
        <v>9414</v>
      </c>
      <c r="B4629" t="s">
        <v>9415</v>
      </c>
      <c r="C4629" t="str">
        <f>IFERROR(VLOOKUP(Table1[[#This Row],[Ticker]],[1]!Table1[[Symbol]:[Industry]],2,FALSE),"-")</f>
        <v>-</v>
      </c>
      <c r="D4629" t="s">
        <v>67</v>
      </c>
      <c r="E4629">
        <v>4.2004200000000003</v>
      </c>
      <c r="F4629">
        <v>2.1</v>
      </c>
      <c r="G4629">
        <v>37.505081474902603</v>
      </c>
      <c r="H4629">
        <v>-13.5798651646192</v>
      </c>
      <c r="I4629">
        <v>32.609056424068299</v>
      </c>
      <c r="J4629">
        <v>10.191566935499401</v>
      </c>
      <c r="K4629">
        <v>1.9448056395041999</v>
      </c>
      <c r="L4629">
        <v>1.6794453461875001</v>
      </c>
      <c r="M4629">
        <v>75.724038767191701</v>
      </c>
      <c r="N4629">
        <v>2.6804130090787699</v>
      </c>
      <c r="O4629">
        <v>13.8095238095238</v>
      </c>
      <c r="P4629">
        <v>133.333333333333</v>
      </c>
      <c r="Q4629">
        <v>9.3600689278235005E-2</v>
      </c>
    </row>
    <row r="4630" spans="1:17" hidden="1" x14ac:dyDescent="0.3">
      <c r="A4630" t="s">
        <v>9416</v>
      </c>
      <c r="B4630" t="s">
        <v>9417</v>
      </c>
      <c r="C4630" t="str">
        <f>IFERROR(VLOOKUP(Table1[[#This Row],[Ticker]],[1]!Table1[[Symbol]:[Industry]],2,FALSE),"-")</f>
        <v>-</v>
      </c>
      <c r="D4630" t="s">
        <v>391</v>
      </c>
      <c r="E4630">
        <v>4.2002800000000002</v>
      </c>
      <c r="F4630">
        <v>14</v>
      </c>
      <c r="G4630">
        <v>60.109248141569203</v>
      </c>
      <c r="H4630">
        <v>-8.3523419399302004</v>
      </c>
      <c r="I4630">
        <v>-55.900260346117904</v>
      </c>
      <c r="J4630">
        <v>1.9212357045566799</v>
      </c>
      <c r="K4630">
        <v>14.4681991097424</v>
      </c>
      <c r="L4630">
        <v>15.9411186877639</v>
      </c>
      <c r="M4630">
        <v>70.346982907793503</v>
      </c>
      <c r="N4630">
        <v>1.0120197973132199</v>
      </c>
      <c r="O4630">
        <v>91.428571428571402</v>
      </c>
      <c r="P4630">
        <v>86.6666666666666</v>
      </c>
      <c r="Q4630">
        <v>4.2826605710398001E-2</v>
      </c>
    </row>
    <row r="4631" spans="1:17" hidden="1" x14ac:dyDescent="0.3">
      <c r="A4631" t="s">
        <v>9418</v>
      </c>
      <c r="B4631" t="s">
        <v>9419</v>
      </c>
      <c r="C4631" t="str">
        <f>IFERROR(VLOOKUP(Table1[[#This Row],[Ticker]],[1]!Table1[[Symbol]:[Industry]],2,FALSE),"-")</f>
        <v>-</v>
      </c>
      <c r="D4631" t="s">
        <v>197</v>
      </c>
      <c r="E4631">
        <v>4.1858250000000004</v>
      </c>
      <c r="F4631">
        <v>41.65</v>
      </c>
      <c r="G4631">
        <v>94.397488636706299</v>
      </c>
      <c r="H4631">
        <v>1.0130490001476899E-2</v>
      </c>
      <c r="I4631">
        <v>96.451665427967598</v>
      </c>
      <c r="J4631">
        <v>22.9095117239806</v>
      </c>
      <c r="K4631">
        <v>35.502884148248</v>
      </c>
      <c r="L4631">
        <v>29.768299853930699</v>
      </c>
      <c r="M4631">
        <v>82.3617767729489</v>
      </c>
      <c r="N4631">
        <v>2.7634268049267301</v>
      </c>
      <c r="O4631">
        <v>15.2460984393757</v>
      </c>
      <c r="P4631">
        <v>167.50160565189401</v>
      </c>
      <c r="Q4631">
        <v>0.11445761763826701</v>
      </c>
    </row>
    <row r="4632" spans="1:17" hidden="1" x14ac:dyDescent="0.3">
      <c r="A4632" t="s">
        <v>9420</v>
      </c>
      <c r="B4632" t="s">
        <v>9421</v>
      </c>
      <c r="C4632" t="str">
        <f>IFERROR(VLOOKUP(Table1[[#This Row],[Ticker]],[1]!Table1[[Symbol]:[Industry]],2,FALSE),"-")</f>
        <v>-</v>
      </c>
      <c r="D4632" t="s">
        <v>613</v>
      </c>
      <c r="E4632">
        <v>4.1498989499999999</v>
      </c>
      <c r="F4632">
        <v>4.6100000000000003</v>
      </c>
      <c r="G4632">
        <v>-6.8171587848376296</v>
      </c>
      <c r="H4632">
        <v>0.587924768820688</v>
      </c>
      <c r="I4632">
        <v>-27.9266578616459</v>
      </c>
      <c r="J4632">
        <v>-4.0828772433196097</v>
      </c>
      <c r="K4632">
        <v>4.5065205060028104</v>
      </c>
      <c r="L4632">
        <v>4.4752600075002196</v>
      </c>
      <c r="M4632">
        <v>49.565115231914902</v>
      </c>
      <c r="N4632">
        <v>0.72130816829282396</v>
      </c>
      <c r="O4632">
        <v>30.151843817787402</v>
      </c>
      <c r="P4632">
        <v>50.653594771241799</v>
      </c>
      <c r="Q4632">
        <v>4.3513567850888002E-2</v>
      </c>
    </row>
    <row r="4633" spans="1:17" hidden="1" x14ac:dyDescent="0.3">
      <c r="A4633" t="s">
        <v>9422</v>
      </c>
      <c r="B4633" t="s">
        <v>9423</v>
      </c>
      <c r="C4633" t="str">
        <f>IFERROR(VLOOKUP(Table1[[#This Row],[Ticker]],[1]!Table1[[Symbol]:[Industry]],2,FALSE),"-")</f>
        <v>-</v>
      </c>
      <c r="E4633">
        <v>4.1328140360000001</v>
      </c>
      <c r="F4633">
        <v>4.42</v>
      </c>
      <c r="G4633">
        <v>-73.304406476904603</v>
      </c>
      <c r="H4633">
        <v>-24.3940478629249</v>
      </c>
      <c r="I4633">
        <v>-10.02132906346</v>
      </c>
      <c r="J4633">
        <v>-6.2894586805282797</v>
      </c>
      <c r="K4633">
        <v>5.3060849700336004</v>
      </c>
      <c r="L4633">
        <v>6.45938982714455</v>
      </c>
      <c r="M4633">
        <v>9.6645012404999995E-5</v>
      </c>
      <c r="N4633">
        <v>0.52</v>
      </c>
      <c r="O4633">
        <v>87.782805429864197</v>
      </c>
      <c r="P4633">
        <v>16.315789473684202</v>
      </c>
    </row>
    <row r="4634" spans="1:17" hidden="1" x14ac:dyDescent="0.3">
      <c r="A4634" t="s">
        <v>9424</v>
      </c>
      <c r="B4634" t="s">
        <v>9425</v>
      </c>
      <c r="C4634" t="str">
        <f>IFERROR(VLOOKUP(Table1[[#This Row],[Ticker]],[1]!Table1[[Symbol]:[Industry]],2,FALSE),"-")</f>
        <v>-</v>
      </c>
      <c r="E4634">
        <v>4.1251123999999999</v>
      </c>
      <c r="F4634">
        <v>5.08</v>
      </c>
      <c r="G4634">
        <v>-47.182418525097297</v>
      </c>
      <c r="H4634">
        <v>-14.5755989245765</v>
      </c>
      <c r="I4634">
        <v>-15.9994778987516</v>
      </c>
      <c r="J4634">
        <v>1.1723086492757699</v>
      </c>
      <c r="K4634">
        <v>5.0720904461352401</v>
      </c>
      <c r="L4634">
        <v>5.4888315949740001</v>
      </c>
      <c r="M4634">
        <v>57.174414875703803</v>
      </c>
      <c r="N4634">
        <v>1.71166479625563</v>
      </c>
      <c r="O4634">
        <v>56.4960629921259</v>
      </c>
      <c r="P4634">
        <v>19.529411764705799</v>
      </c>
      <c r="Q4634">
        <v>-1.3036644749292999E-2</v>
      </c>
    </row>
    <row r="4635" spans="1:17" hidden="1" x14ac:dyDescent="0.3">
      <c r="A4635" t="s">
        <v>9426</v>
      </c>
      <c r="B4635" t="s">
        <v>9427</v>
      </c>
      <c r="C4635" t="str">
        <f>IFERROR(VLOOKUP(Table1[[#This Row],[Ticker]],[1]!Table1[[Symbol]:[Industry]],2,FALSE),"-")</f>
        <v>-</v>
      </c>
      <c r="D4635" t="s">
        <v>62</v>
      </c>
      <c r="E4635">
        <v>4.109888024</v>
      </c>
      <c r="F4635">
        <v>9.26</v>
      </c>
      <c r="G4635">
        <v>27.519120576400098</v>
      </c>
      <c r="H4635">
        <v>22.119253538050899</v>
      </c>
      <c r="I4635">
        <v>29.631067645475301</v>
      </c>
      <c r="J4635">
        <v>13.582016373701601</v>
      </c>
      <c r="K4635">
        <v>7.6232925772862004</v>
      </c>
      <c r="L4635">
        <v>6.8543144677419896</v>
      </c>
      <c r="M4635">
        <v>100</v>
      </c>
      <c r="N4635">
        <v>2.36</v>
      </c>
      <c r="O4635">
        <v>0</v>
      </c>
      <c r="P4635">
        <v>54.076539101497502</v>
      </c>
    </row>
    <row r="4636" spans="1:17" hidden="1" x14ac:dyDescent="0.3">
      <c r="A4636" t="s">
        <v>9428</v>
      </c>
      <c r="B4636" t="s">
        <v>9429</v>
      </c>
      <c r="C4636" t="str">
        <f>IFERROR(VLOOKUP(Table1[[#This Row],[Ticker]],[1]!Table1[[Symbol]:[Industry]],2,FALSE),"-")</f>
        <v>-</v>
      </c>
      <c r="D4636" t="s">
        <v>92</v>
      </c>
      <c r="E4636">
        <v>4.0997501999999999</v>
      </c>
      <c r="F4636">
        <v>18.54</v>
      </c>
      <c r="G4636">
        <v>130.942581474902</v>
      </c>
      <c r="H4636">
        <v>28.883812710017502</v>
      </c>
      <c r="I4636">
        <v>138.277382735826</v>
      </c>
      <c r="J4636">
        <v>13.5594082478825</v>
      </c>
      <c r="K4636">
        <v>11.967610781374599</v>
      </c>
      <c r="L4636">
        <v>9.1039143297984904</v>
      </c>
      <c r="M4636">
        <v>98.7542999760893</v>
      </c>
      <c r="N4636">
        <v>0.64091993110692602</v>
      </c>
      <c r="O4636">
        <v>0</v>
      </c>
      <c r="P4636">
        <v>225.263157894736</v>
      </c>
      <c r="Q4636">
        <v>0.115240416784153</v>
      </c>
    </row>
    <row r="4637" spans="1:17" hidden="1" x14ac:dyDescent="0.3">
      <c r="A4637" t="s">
        <v>9430</v>
      </c>
      <c r="B4637" t="s">
        <v>9431</v>
      </c>
      <c r="C4637" t="str">
        <f>IFERROR(VLOOKUP(Table1[[#This Row],[Ticker]],[1]!Table1[[Symbol]:[Industry]],2,FALSE),"-")</f>
        <v>-</v>
      </c>
      <c r="D4637" t="s">
        <v>1489</v>
      </c>
      <c r="E4637">
        <v>4.070506</v>
      </c>
      <c r="F4637">
        <v>8.8000000000000007</v>
      </c>
      <c r="G4637">
        <v>58.705739369639403</v>
      </c>
      <c r="H4637">
        <v>5.3459339221387596</v>
      </c>
      <c r="I4637">
        <v>19.3542699734056</v>
      </c>
      <c r="J4637">
        <v>7.9443759242634604</v>
      </c>
      <c r="K4637">
        <v>7.9226792566471804</v>
      </c>
      <c r="L4637">
        <v>6.7374706835899696</v>
      </c>
      <c r="M4637">
        <v>68.132131309752197</v>
      </c>
      <c r="N4637">
        <v>0.98557394521541197</v>
      </c>
      <c r="O4637">
        <v>6.9318181818181799</v>
      </c>
      <c r="P4637">
        <v>127.979274611398</v>
      </c>
      <c r="Q4637">
        <v>5.4276521735209998E-2</v>
      </c>
    </row>
    <row r="4638" spans="1:17" hidden="1" x14ac:dyDescent="0.3">
      <c r="A4638" t="s">
        <v>9432</v>
      </c>
      <c r="B4638" t="s">
        <v>9433</v>
      </c>
      <c r="C4638" t="str">
        <f>IFERROR(VLOOKUP(Table1[[#This Row],[Ticker]],[1]!Table1[[Symbol]:[Industry]],2,FALSE),"-")</f>
        <v>-</v>
      </c>
      <c r="D4638" t="s">
        <v>535</v>
      </c>
      <c r="E4638">
        <v>4.0389999999999997</v>
      </c>
      <c r="F4638">
        <v>40.39</v>
      </c>
      <c r="G4638">
        <v>14.3707042941629</v>
      </c>
      <c r="H4638">
        <v>6.5859654016770603</v>
      </c>
      <c r="I4638">
        <v>29.9462905193725</v>
      </c>
      <c r="J4638">
        <v>0.58830264062622195</v>
      </c>
      <c r="K4638">
        <v>39.321883032329197</v>
      </c>
      <c r="L4638">
        <v>36.611253821683903</v>
      </c>
      <c r="M4638">
        <v>39.553379723344698</v>
      </c>
      <c r="N4638">
        <v>1.66777470926549</v>
      </c>
      <c r="O4638">
        <v>49.690517454815499</v>
      </c>
      <c r="P4638">
        <v>69.421140939597294</v>
      </c>
    </row>
    <row r="4639" spans="1:17" hidden="1" x14ac:dyDescent="0.3">
      <c r="A4639" t="s">
        <v>9434</v>
      </c>
      <c r="B4639" t="s">
        <v>9435</v>
      </c>
      <c r="C4639" t="str">
        <f>IFERROR(VLOOKUP(Table1[[#This Row],[Ticker]],[1]!Table1[[Symbol]:[Industry]],2,FALSE),"-")</f>
        <v>-</v>
      </c>
      <c r="D4639" t="s">
        <v>414</v>
      </c>
      <c r="E4639">
        <v>4.0333712999999998</v>
      </c>
      <c r="F4639">
        <v>9.31</v>
      </c>
      <c r="G4639">
        <v>7.7860158183369697</v>
      </c>
      <c r="H4639">
        <v>-4.9040660778612297</v>
      </c>
      <c r="I4639">
        <v>-7.0571640175083702E-2</v>
      </c>
      <c r="J4639">
        <v>-2.1679836262983398</v>
      </c>
      <c r="K4639">
        <v>9.2984160375842109</v>
      </c>
      <c r="L4639">
        <v>8.8017469211844706</v>
      </c>
      <c r="M4639">
        <v>99.999999983441796</v>
      </c>
      <c r="O4639">
        <v>0</v>
      </c>
      <c r="P4639">
        <v>34.343434343434303</v>
      </c>
    </row>
    <row r="4640" spans="1:17" hidden="1" x14ac:dyDescent="0.3">
      <c r="A4640" t="s">
        <v>9436</v>
      </c>
      <c r="B4640" t="s">
        <v>9437</v>
      </c>
      <c r="C4640" t="str">
        <f>IFERROR(VLOOKUP(Table1[[#This Row],[Ticker]],[1]!Table1[[Symbol]:[Industry]],2,FALSE),"-")</f>
        <v>-</v>
      </c>
      <c r="E4640">
        <v>4.0160609999999997</v>
      </c>
      <c r="F4640">
        <v>7.87</v>
      </c>
      <c r="G4640">
        <v>4.6092481415692799</v>
      </c>
      <c r="H4640">
        <v>11.688526514731301</v>
      </c>
      <c r="I4640">
        <v>-25.986844463053</v>
      </c>
      <c r="J4640">
        <v>19.095498654132999</v>
      </c>
      <c r="K4640">
        <v>7.1752562052382203</v>
      </c>
      <c r="L4640">
        <v>7.4421219590768697</v>
      </c>
      <c r="M4640">
        <v>74.239025965153502</v>
      </c>
      <c r="N4640">
        <v>0.30791817881887101</v>
      </c>
      <c r="O4640">
        <v>23.3799237611181</v>
      </c>
      <c r="P4640">
        <v>38.0701754385965</v>
      </c>
      <c r="Q4640">
        <v>1.9844607508510002E-2</v>
      </c>
    </row>
    <row r="4641" spans="1:17" hidden="1" x14ac:dyDescent="0.3">
      <c r="A4641" t="s">
        <v>9438</v>
      </c>
      <c r="B4641" t="s">
        <v>9439</v>
      </c>
      <c r="C4641" t="str">
        <f>IFERROR(VLOOKUP(Table1[[#This Row],[Ticker]],[1]!Table1[[Symbol]:[Industry]],2,FALSE),"-")</f>
        <v>-</v>
      </c>
      <c r="D4641" t="s">
        <v>62</v>
      </c>
      <c r="E4641">
        <v>4.0100463</v>
      </c>
      <c r="F4641">
        <v>11.57</v>
      </c>
      <c r="G4641">
        <v>57.972087057039801</v>
      </c>
      <c r="H4641">
        <v>3.0771545794157502</v>
      </c>
      <c r="I4641">
        <v>44.224543740490198</v>
      </c>
      <c r="J4641">
        <v>15.059335435883</v>
      </c>
      <c r="K4641">
        <v>10.6572016330104</v>
      </c>
      <c r="L4641">
        <v>12.5864512179438</v>
      </c>
      <c r="M4641">
        <v>70.287657369344302</v>
      </c>
      <c r="N4641">
        <v>0.60392994645204101</v>
      </c>
      <c r="O4641">
        <v>8.9023336214347299</v>
      </c>
      <c r="P4641">
        <v>97.103918228279397</v>
      </c>
      <c r="Q4641">
        <v>1.9224607827924001E-2</v>
      </c>
    </row>
    <row r="4642" spans="1:17" hidden="1" x14ac:dyDescent="0.3">
      <c r="A4642" t="s">
        <v>9440</v>
      </c>
      <c r="B4642" t="s">
        <v>9441</v>
      </c>
      <c r="C4642" t="str">
        <f>IFERROR(VLOOKUP(Table1[[#This Row],[Ticker]],[1]!Table1[[Symbol]:[Industry]],2,FALSE),"-")</f>
        <v>-</v>
      </c>
      <c r="D4642" t="s">
        <v>613</v>
      </c>
      <c r="E4642">
        <v>3.9637500000000001</v>
      </c>
      <c r="F4642">
        <v>4.53</v>
      </c>
      <c r="G4642">
        <v>-20.219390356083199</v>
      </c>
      <c r="H4642">
        <v>42.362814951077603</v>
      </c>
      <c r="I4642">
        <v>21.056261393012399</v>
      </c>
      <c r="J4642">
        <v>30.971551257422501</v>
      </c>
      <c r="K4642">
        <v>3.55785294962693</v>
      </c>
      <c r="L4642">
        <v>4.3274869873210902</v>
      </c>
      <c r="M4642">
        <v>79.588071805011893</v>
      </c>
      <c r="N4642">
        <v>1.9823151007378901</v>
      </c>
      <c r="O4642">
        <v>24.503311258278099</v>
      </c>
      <c r="P4642">
        <v>67.158671586715798</v>
      </c>
      <c r="Q4642">
        <v>8.4085167096596997E-2</v>
      </c>
    </row>
    <row r="4643" spans="1:17" hidden="1" x14ac:dyDescent="0.3">
      <c r="A4643" t="s">
        <v>9442</v>
      </c>
      <c r="B4643" t="s">
        <v>9443</v>
      </c>
      <c r="C4643" t="str">
        <f>IFERROR(VLOOKUP(Table1[[#This Row],[Ticker]],[1]!Table1[[Symbol]:[Industry]],2,FALSE),"-")</f>
        <v>-</v>
      </c>
      <c r="D4643" t="s">
        <v>129</v>
      </c>
      <c r="E4643">
        <v>3.95881705799999</v>
      </c>
      <c r="F4643">
        <v>8.94</v>
      </c>
      <c r="G4643">
        <v>-31.044598012276801</v>
      </c>
      <c r="H4643">
        <v>-4.9040660778612297</v>
      </c>
      <c r="I4643">
        <v>-10.2480864330745</v>
      </c>
      <c r="J4643">
        <v>-2.1679836262983398</v>
      </c>
      <c r="K4643">
        <v>8.9400601460307101</v>
      </c>
      <c r="L4643">
        <v>8.9796937320028096</v>
      </c>
      <c r="M4643" s="1">
        <v>1.6367834999999998E-8</v>
      </c>
      <c r="O4643">
        <v>4.6979865771812097</v>
      </c>
      <c r="P4643">
        <v>0</v>
      </c>
    </row>
    <row r="4644" spans="1:17" hidden="1" x14ac:dyDescent="0.3">
      <c r="A4644" t="s">
        <v>9444</v>
      </c>
      <c r="B4644" t="s">
        <v>9445</v>
      </c>
      <c r="C4644" t="str">
        <f>IFERROR(VLOOKUP(Table1[[#This Row],[Ticker]],[1]!Table1[[Symbol]:[Industry]],2,FALSE),"-")</f>
        <v>-</v>
      </c>
      <c r="D4644" t="s">
        <v>129</v>
      </c>
      <c r="E4644">
        <v>3.9189286999999999</v>
      </c>
      <c r="F4644">
        <v>7.97</v>
      </c>
      <c r="G4644">
        <v>13.267142878411301</v>
      </c>
      <c r="H4644">
        <v>0.23072211212591701</v>
      </c>
      <c r="I4644">
        <v>6.9577959198666699</v>
      </c>
      <c r="J4644">
        <v>2.1632265647844502</v>
      </c>
      <c r="K4644">
        <v>7.6424340637274</v>
      </c>
      <c r="L4644">
        <v>7.6424293990112302</v>
      </c>
      <c r="M4644">
        <v>62.025002665815997</v>
      </c>
      <c r="N4644">
        <v>1.3705943447932301</v>
      </c>
      <c r="O4644">
        <v>42.785445420326198</v>
      </c>
      <c r="P4644">
        <v>63.319672131147499</v>
      </c>
      <c r="Q4644">
        <v>4.4862471540987998E-2</v>
      </c>
    </row>
    <row r="4645" spans="1:17" hidden="1" x14ac:dyDescent="0.3">
      <c r="A4645" t="s">
        <v>9446</v>
      </c>
      <c r="B4645" t="s">
        <v>9447</v>
      </c>
      <c r="C4645" t="str">
        <f>IFERROR(VLOOKUP(Table1[[#This Row],[Ticker]],[1]!Table1[[Symbol]:[Industry]],2,FALSE),"-")</f>
        <v>-</v>
      </c>
      <c r="D4645" t="s">
        <v>286</v>
      </c>
      <c r="E4645">
        <v>3.901932</v>
      </c>
      <c r="F4645">
        <v>3</v>
      </c>
      <c r="K4645">
        <v>3.13914626791387</v>
      </c>
      <c r="L4645">
        <v>4.4077132628643598</v>
      </c>
      <c r="M4645">
        <v>99.841790054050605</v>
      </c>
      <c r="N4645">
        <v>1</v>
      </c>
    </row>
    <row r="4646" spans="1:17" hidden="1" x14ac:dyDescent="0.3">
      <c r="A4646" t="s">
        <v>9448</v>
      </c>
      <c r="B4646" t="s">
        <v>9449</v>
      </c>
      <c r="C4646" t="str">
        <f>IFERROR(VLOOKUP(Table1[[#This Row],[Ticker]],[1]!Table1[[Symbol]:[Industry]],2,FALSE),"-")</f>
        <v>-</v>
      </c>
      <c r="D4646" t="s">
        <v>705</v>
      </c>
      <c r="E4646">
        <v>3.8994098080000001</v>
      </c>
      <c r="F4646">
        <v>518.54</v>
      </c>
      <c r="G4646">
        <v>-1.0545988624887801</v>
      </c>
      <c r="H4646">
        <v>-0.810581372975269</v>
      </c>
      <c r="I4646">
        <v>-4.3263215469546097</v>
      </c>
      <c r="J4646">
        <v>-1.3457180012983301</v>
      </c>
      <c r="K4646">
        <v>499.11161709640902</v>
      </c>
      <c r="L4646">
        <v>478.95863950698202</v>
      </c>
      <c r="M4646">
        <v>60.046073572563003</v>
      </c>
      <c r="N4646">
        <v>1.1755086243967701</v>
      </c>
      <c r="O4646">
        <v>3.3092914722104601</v>
      </c>
      <c r="P4646">
        <v>26.242239805234298</v>
      </c>
      <c r="Q4646">
        <v>2.4635765917062999E-2</v>
      </c>
    </row>
    <row r="4647" spans="1:17" hidden="1" x14ac:dyDescent="0.3">
      <c r="A4647" t="s">
        <v>9450</v>
      </c>
      <c r="B4647" t="s">
        <v>9451</v>
      </c>
      <c r="C4647" t="str">
        <f>IFERROR(VLOOKUP(Table1[[#This Row],[Ticker]],[1]!Table1[[Symbol]:[Industry]],2,FALSE),"-")</f>
        <v>-</v>
      </c>
      <c r="D4647" t="s">
        <v>535</v>
      </c>
      <c r="E4647">
        <v>3.84</v>
      </c>
      <c r="F4647">
        <v>3.84</v>
      </c>
      <c r="G4647">
        <v>54.574656946600697</v>
      </c>
      <c r="H4647">
        <v>-5.1686163424114904</v>
      </c>
      <c r="I4647">
        <v>51.096451382051498</v>
      </c>
      <c r="J4647">
        <v>3.13927894353405</v>
      </c>
      <c r="K4647">
        <v>3.4719129373567501</v>
      </c>
      <c r="L4647">
        <v>2.8802051123507799</v>
      </c>
      <c r="M4647">
        <v>77.654782246628699</v>
      </c>
      <c r="N4647">
        <v>0.66681296850275396</v>
      </c>
      <c r="O4647">
        <v>0.26041666666667401</v>
      </c>
      <c r="P4647">
        <v>149.35064935064901</v>
      </c>
      <c r="Q4647">
        <v>9.3478265791568996E-2</v>
      </c>
    </row>
    <row r="4648" spans="1:17" hidden="1" x14ac:dyDescent="0.3">
      <c r="A4648" t="s">
        <v>9452</v>
      </c>
      <c r="B4648" t="s">
        <v>9453</v>
      </c>
      <c r="C4648" t="str">
        <f>IFERROR(VLOOKUP(Table1[[#This Row],[Ticker]],[1]!Table1[[Symbol]:[Industry]],2,FALSE),"-")</f>
        <v>-</v>
      </c>
      <c r="D4648" t="s">
        <v>67</v>
      </c>
      <c r="E4648">
        <v>3.8190102600000002</v>
      </c>
      <c r="F4648">
        <v>8.7799999999999994</v>
      </c>
      <c r="G4648">
        <v>103.888775700624</v>
      </c>
      <c r="H4648">
        <v>6.5172537190930599</v>
      </c>
      <c r="I4648">
        <v>27.802228032334199</v>
      </c>
      <c r="J4648">
        <v>-9.7469309947193992</v>
      </c>
      <c r="K4648">
        <v>8.8344416350028592</v>
      </c>
      <c r="L4648">
        <v>7.4542732221113601</v>
      </c>
      <c r="M4648">
        <v>33.354671726307501</v>
      </c>
      <c r="N4648">
        <v>0.14728392320203501</v>
      </c>
      <c r="O4648">
        <v>43.280182232346199</v>
      </c>
      <c r="P4648">
        <v>174.37499999999901</v>
      </c>
      <c r="Q4648">
        <v>0.119325806169625</v>
      </c>
    </row>
    <row r="4649" spans="1:17" hidden="1" x14ac:dyDescent="0.3">
      <c r="A4649" t="s">
        <v>9454</v>
      </c>
      <c r="B4649" t="s">
        <v>9455</v>
      </c>
      <c r="C4649" t="str">
        <f>IFERROR(VLOOKUP(Table1[[#This Row],[Ticker]],[1]!Table1[[Symbol]:[Industry]],2,FALSE),"-")</f>
        <v>-</v>
      </c>
      <c r="E4649">
        <v>3.8147731999999999</v>
      </c>
      <c r="F4649">
        <v>45.49</v>
      </c>
      <c r="G4649">
        <v>32.777082350559297</v>
      </c>
      <c r="H4649">
        <v>8.0932768203852298E-2</v>
      </c>
      <c r="I4649">
        <v>49.365948654644797</v>
      </c>
      <c r="J4649">
        <v>-2.1679836262983398</v>
      </c>
      <c r="K4649">
        <v>42.616231525497497</v>
      </c>
      <c r="L4649">
        <v>36.211719010910599</v>
      </c>
      <c r="M4649">
        <v>98.3180125246828</v>
      </c>
      <c r="N4649">
        <v>0</v>
      </c>
      <c r="O4649">
        <v>0</v>
      </c>
      <c r="P4649">
        <v>77.348927875243604</v>
      </c>
    </row>
    <row r="4650" spans="1:17" hidden="1" x14ac:dyDescent="0.3">
      <c r="A4650" t="s">
        <v>9456</v>
      </c>
      <c r="B4650" t="s">
        <v>9457</v>
      </c>
      <c r="C4650" t="str">
        <f>IFERROR(VLOOKUP(Table1[[#This Row],[Ticker]],[1]!Table1[[Symbol]:[Industry]],2,FALSE),"-")</f>
        <v>-</v>
      </c>
      <c r="D4650" t="s">
        <v>613</v>
      </c>
      <c r="E4650">
        <v>3.79381656499999</v>
      </c>
      <c r="F4650">
        <v>24.47</v>
      </c>
      <c r="G4650">
        <v>31.2117626483391</v>
      </c>
      <c r="H4650">
        <v>-4.9040660778612297</v>
      </c>
      <c r="I4650">
        <v>-40.333800718788702</v>
      </c>
      <c r="J4650">
        <v>-2.1679836262983398</v>
      </c>
      <c r="K4650">
        <v>24.827341579750499</v>
      </c>
      <c r="M4650">
        <v>3.4941471230000001E-6</v>
      </c>
      <c r="N4650">
        <v>0</v>
      </c>
      <c r="O4650">
        <v>44.748671843073097</v>
      </c>
      <c r="P4650">
        <v>57.769181173436401</v>
      </c>
    </row>
    <row r="4651" spans="1:17" hidden="1" x14ac:dyDescent="0.3">
      <c r="A4651" t="s">
        <v>9458</v>
      </c>
      <c r="B4651" t="s">
        <v>9459</v>
      </c>
      <c r="C4651" t="str">
        <f>IFERROR(VLOOKUP(Table1[[#This Row],[Ticker]],[1]!Table1[[Symbol]:[Industry]],2,FALSE),"-")</f>
        <v>-</v>
      </c>
      <c r="D4651" t="s">
        <v>445</v>
      </c>
      <c r="E4651">
        <v>3.7905000000000002</v>
      </c>
      <c r="F4651">
        <v>3.61</v>
      </c>
      <c r="G4651">
        <v>59.525055701706698</v>
      </c>
      <c r="H4651">
        <v>-10.3767028937816</v>
      </c>
      <c r="I4651">
        <v>-7.1052292902173599</v>
      </c>
      <c r="J4651">
        <v>-7.6406204422187303</v>
      </c>
      <c r="K4651">
        <v>3.8597724625526402</v>
      </c>
      <c r="L4651">
        <v>3.0152372070169702</v>
      </c>
      <c r="M4651">
        <v>19.356976466667899</v>
      </c>
      <c r="N4651">
        <v>4.92631578947368</v>
      </c>
      <c r="O4651">
        <v>17.174515235457001</v>
      </c>
      <c r="P4651">
        <v>147.26027397260199</v>
      </c>
    </row>
    <row r="4652" spans="1:17" hidden="1" x14ac:dyDescent="0.3">
      <c r="A4652" t="s">
        <v>9460</v>
      </c>
      <c r="B4652" t="s">
        <v>9461</v>
      </c>
      <c r="C4652" t="str">
        <f>IFERROR(VLOOKUP(Table1[[#This Row],[Ticker]],[1]!Table1[[Symbol]:[Industry]],2,FALSE),"-")</f>
        <v>-</v>
      </c>
      <c r="D4652" t="s">
        <v>46</v>
      </c>
      <c r="E4652">
        <v>3.7551427500000001</v>
      </c>
      <c r="F4652">
        <v>2.65</v>
      </c>
      <c r="G4652">
        <v>-84.493926461605298</v>
      </c>
      <c r="I4652">
        <v>-12.099938284926299</v>
      </c>
      <c r="K4652">
        <v>4.20551033348326</v>
      </c>
      <c r="L4652">
        <v>8.3203468668060196</v>
      </c>
      <c r="M4652">
        <v>7.8432681322368997E-2</v>
      </c>
      <c r="N4652">
        <v>1</v>
      </c>
      <c r="O4652">
        <v>145.283018867924</v>
      </c>
      <c r="P4652">
        <v>3.9215686274509798</v>
      </c>
      <c r="Q4652">
        <v>-3.2202925944115002E-2</v>
      </c>
    </row>
    <row r="4653" spans="1:17" hidden="1" x14ac:dyDescent="0.3">
      <c r="A4653" t="s">
        <v>9462</v>
      </c>
      <c r="B4653" t="s">
        <v>9463</v>
      </c>
      <c r="C4653" t="str">
        <f>IFERROR(VLOOKUP(Table1[[#This Row],[Ticker]],[1]!Table1[[Symbol]:[Industry]],2,FALSE),"-")</f>
        <v>-</v>
      </c>
      <c r="D4653" t="s">
        <v>391</v>
      </c>
      <c r="E4653">
        <v>3.7164670829999999</v>
      </c>
      <c r="F4653">
        <v>25.21</v>
      </c>
      <c r="G4653">
        <v>161.22796960275599</v>
      </c>
      <c r="H4653">
        <v>-4.9040660778612297</v>
      </c>
      <c r="I4653">
        <v>177.53730169477899</v>
      </c>
      <c r="J4653">
        <v>-2.1679836262983398</v>
      </c>
      <c r="K4653">
        <v>20.316341176470502</v>
      </c>
      <c r="M4653">
        <v>100</v>
      </c>
      <c r="O4653">
        <v>0</v>
      </c>
      <c r="P4653">
        <v>187.785388127853</v>
      </c>
    </row>
    <row r="4654" spans="1:17" hidden="1" x14ac:dyDescent="0.3">
      <c r="A4654" t="s">
        <v>9464</v>
      </c>
      <c r="B4654" t="s">
        <v>9465</v>
      </c>
      <c r="C4654" t="str">
        <f>IFERROR(VLOOKUP(Table1[[#This Row],[Ticker]],[1]!Table1[[Symbol]:[Industry]],2,FALSE),"-")</f>
        <v>-</v>
      </c>
      <c r="D4654" t="s">
        <v>745</v>
      </c>
      <c r="E4654">
        <v>3.7147710599999999</v>
      </c>
      <c r="F4654">
        <v>75.790000000000006</v>
      </c>
      <c r="G4654">
        <v>-26.557418525097301</v>
      </c>
      <c r="H4654">
        <v>-4.9040660778612297</v>
      </c>
      <c r="I4654">
        <v>107.601870451087</v>
      </c>
      <c r="J4654">
        <v>-2.1679836262983398</v>
      </c>
      <c r="K4654">
        <v>71.419554893208698</v>
      </c>
      <c r="M4654">
        <v>100</v>
      </c>
      <c r="N4654">
        <v>0</v>
      </c>
      <c r="O4654">
        <v>0</v>
      </c>
    </row>
    <row r="4655" spans="1:17" hidden="1" x14ac:dyDescent="0.3">
      <c r="A4655" t="s">
        <v>9466</v>
      </c>
      <c r="B4655" t="s">
        <v>9467</v>
      </c>
      <c r="C4655" t="str">
        <f>IFERROR(VLOOKUP(Table1[[#This Row],[Ticker]],[1]!Table1[[Symbol]:[Industry]],2,FALSE),"-")</f>
        <v>-</v>
      </c>
      <c r="D4655" t="s">
        <v>613</v>
      </c>
      <c r="E4655">
        <v>3.6761634999999999</v>
      </c>
      <c r="F4655">
        <v>8.65</v>
      </c>
      <c r="G4655">
        <v>6.7245537399257298</v>
      </c>
      <c r="H4655">
        <v>-4.9040660778612297</v>
      </c>
      <c r="I4655">
        <v>-27.6310854779646</v>
      </c>
      <c r="J4655">
        <v>-1.04438812068037</v>
      </c>
      <c r="K4655">
        <v>9.0306508355724695</v>
      </c>
      <c r="L4655">
        <v>9.4898711829617906</v>
      </c>
      <c r="M4655">
        <v>42.297618389472099</v>
      </c>
      <c r="N4655">
        <v>0.53759581395006995</v>
      </c>
      <c r="O4655">
        <v>84.393063583815007</v>
      </c>
      <c r="P4655">
        <v>63.207547169811299</v>
      </c>
      <c r="Q4655">
        <v>7.8047175298890006E-2</v>
      </c>
    </row>
    <row r="4656" spans="1:17" hidden="1" x14ac:dyDescent="0.3">
      <c r="A4656" t="s">
        <v>9468</v>
      </c>
      <c r="B4656" t="s">
        <v>9469</v>
      </c>
      <c r="C4656" t="str">
        <f>IFERROR(VLOOKUP(Table1[[#This Row],[Ticker]],[1]!Table1[[Symbol]:[Industry]],2,FALSE),"-")</f>
        <v>-</v>
      </c>
      <c r="D4656" t="s">
        <v>1489</v>
      </c>
      <c r="E4656">
        <v>3.6425595000000301</v>
      </c>
      <c r="F4656">
        <v>39.89</v>
      </c>
      <c r="G4656">
        <v>47.753692586013699</v>
      </c>
      <c r="H4656">
        <v>-10.811042822047201</v>
      </c>
      <c r="I4656">
        <v>3.6582528016485001</v>
      </c>
      <c r="J4656">
        <v>-3.4127969043066302</v>
      </c>
      <c r="K4656">
        <v>41.681132895688499</v>
      </c>
      <c r="L4656">
        <v>37.7871825987812</v>
      </c>
      <c r="M4656">
        <v>52.471646248896</v>
      </c>
      <c r="N4656">
        <v>0.427688067329135</v>
      </c>
      <c r="O4656">
        <v>57.884181499122498</v>
      </c>
      <c r="P4656">
        <v>86.401869158878498</v>
      </c>
      <c r="Q4656">
        <v>6.3054224138243006E-2</v>
      </c>
    </row>
    <row r="4657" spans="1:17" hidden="1" x14ac:dyDescent="0.3">
      <c r="A4657" t="s">
        <v>9470</v>
      </c>
      <c r="B4657" t="s">
        <v>9471</v>
      </c>
      <c r="C4657" t="str">
        <f>IFERROR(VLOOKUP(Table1[[#This Row],[Ticker]],[1]!Table1[[Symbol]:[Industry]],2,FALSE),"-")</f>
        <v>-</v>
      </c>
      <c r="D4657" t="s">
        <v>129</v>
      </c>
      <c r="E4657">
        <v>3.6414531999999999</v>
      </c>
      <c r="F4657">
        <v>6.19</v>
      </c>
      <c r="G4657">
        <v>-73.195349559580094</v>
      </c>
      <c r="H4657">
        <v>-21.3457838692722</v>
      </c>
      <c r="I4657">
        <v>-36.557610242598301</v>
      </c>
      <c r="J4657">
        <v>6.7920163737016503</v>
      </c>
      <c r="K4657">
        <v>7.26569934637961</v>
      </c>
      <c r="L4657">
        <v>8.3139764821519293</v>
      </c>
      <c r="M4657">
        <v>36.058651436538</v>
      </c>
      <c r="N4657">
        <v>2.32840018220613</v>
      </c>
      <c r="O4657">
        <v>101.938610662358</v>
      </c>
      <c r="P4657">
        <v>5.6313993174061396</v>
      </c>
      <c r="Q4657">
        <v>0.12485697709956201</v>
      </c>
    </row>
    <row r="4658" spans="1:17" hidden="1" x14ac:dyDescent="0.3">
      <c r="A4658" t="s">
        <v>9472</v>
      </c>
      <c r="B4658" t="s">
        <v>9473</v>
      </c>
      <c r="C4658" t="str">
        <f>IFERROR(VLOOKUP(Table1[[#This Row],[Ticker]],[1]!Table1[[Symbol]:[Industry]],2,FALSE),"-")</f>
        <v>-</v>
      </c>
      <c r="E4658">
        <v>3.6324800000000002</v>
      </c>
      <c r="F4658">
        <v>146</v>
      </c>
      <c r="G4658">
        <v>-24.495202516708702</v>
      </c>
      <c r="H4658">
        <v>-4.9040660778612297</v>
      </c>
      <c r="I4658">
        <v>-10.2480864330745</v>
      </c>
      <c r="J4658">
        <v>-2.1679836262983398</v>
      </c>
      <c r="K4658">
        <v>146.04335954928101</v>
      </c>
      <c r="L4658">
        <v>146.24336961241701</v>
      </c>
      <c r="M4658">
        <v>2.0094425707E-5</v>
      </c>
      <c r="O4658">
        <v>4.5205479452054602</v>
      </c>
      <c r="P4658">
        <v>7.4319352465047803</v>
      </c>
    </row>
    <row r="4659" spans="1:17" hidden="1" x14ac:dyDescent="0.3">
      <c r="A4659" t="s">
        <v>9474</v>
      </c>
      <c r="B4659" t="s">
        <v>9475</v>
      </c>
      <c r="C4659" t="str">
        <f>IFERROR(VLOOKUP(Table1[[#This Row],[Ticker]],[1]!Table1[[Symbol]:[Industry]],2,FALSE),"-")</f>
        <v>-</v>
      </c>
      <c r="D4659" t="s">
        <v>49</v>
      </c>
      <c r="E4659">
        <v>3.6217199999999998</v>
      </c>
      <c r="F4659">
        <v>12</v>
      </c>
      <c r="G4659">
        <v>61.825627000805198</v>
      </c>
      <c r="H4659">
        <v>-9.7414966884877199</v>
      </c>
      <c r="I4659">
        <v>24.281061548988198</v>
      </c>
      <c r="J4659">
        <v>-2.1679836262983398</v>
      </c>
      <c r="K4659">
        <v>12.277970853566099</v>
      </c>
      <c r="L4659">
        <v>10.2321393814758</v>
      </c>
      <c r="M4659">
        <v>0.208805843141221</v>
      </c>
      <c r="N4659">
        <v>1.4750000000000001</v>
      </c>
      <c r="O4659">
        <v>22.499999999999901</v>
      </c>
      <c r="P4659">
        <v>88.383045525902602</v>
      </c>
    </row>
    <row r="4660" spans="1:17" hidden="1" x14ac:dyDescent="0.3">
      <c r="A4660" t="s">
        <v>9476</v>
      </c>
      <c r="B4660" t="s">
        <v>9477</v>
      </c>
      <c r="C4660" t="str">
        <f>IFERROR(VLOOKUP(Table1[[#This Row],[Ticker]],[1]!Table1[[Symbol]:[Industry]],2,FALSE),"-")</f>
        <v>-</v>
      </c>
      <c r="D4660" t="s">
        <v>480</v>
      </c>
      <c r="E4660">
        <v>3.5855999999999999</v>
      </c>
      <c r="F4660">
        <v>2.4900000000000002</v>
      </c>
      <c r="G4660">
        <v>-5.6836321173303803</v>
      </c>
      <c r="H4660">
        <v>19.115541765275999</v>
      </c>
      <c r="I4660">
        <v>-6.4980864330744899</v>
      </c>
      <c r="J4660">
        <v>12.832016373701601</v>
      </c>
      <c r="K4660">
        <v>2.1659655828559599</v>
      </c>
      <c r="L4660">
        <v>2.11754257367883</v>
      </c>
      <c r="M4660">
        <v>75.979233238805804</v>
      </c>
      <c r="N4660">
        <v>1.31413435432655</v>
      </c>
      <c r="O4660">
        <v>6.0240963855421503</v>
      </c>
      <c r="P4660">
        <v>77.857142857142804</v>
      </c>
      <c r="Q4660">
        <v>7.7747438139703001E-2</v>
      </c>
    </row>
    <row r="4661" spans="1:17" hidden="1" x14ac:dyDescent="0.3">
      <c r="A4661" t="s">
        <v>9478</v>
      </c>
      <c r="B4661" t="s">
        <v>9479</v>
      </c>
      <c r="C4661" t="str">
        <f>IFERROR(VLOOKUP(Table1[[#This Row],[Ticker]],[1]!Table1[[Symbol]:[Industry]],2,FALSE),"-")</f>
        <v>-</v>
      </c>
      <c r="D4661" t="s">
        <v>391</v>
      </c>
      <c r="E4661">
        <v>3.5759903999999998</v>
      </c>
      <c r="F4661">
        <v>7.16</v>
      </c>
      <c r="G4661">
        <v>-15.7215052124038</v>
      </c>
      <c r="H4661">
        <v>-8.9856987309224596</v>
      </c>
      <c r="I4661">
        <v>19.462058494461701</v>
      </c>
      <c r="J4661">
        <v>-1.4536979120126301</v>
      </c>
      <c r="K4661">
        <v>6.7631844003718902</v>
      </c>
      <c r="L4661">
        <v>6.3432762169278698</v>
      </c>
      <c r="M4661">
        <v>56.7136932384036</v>
      </c>
      <c r="N4661">
        <v>1.9878862697195701</v>
      </c>
      <c r="O4661">
        <v>6.9832402234636799</v>
      </c>
      <c r="P4661">
        <v>55.991285403050099</v>
      </c>
      <c r="Q4661">
        <v>4.3229258817195998E-2</v>
      </c>
    </row>
    <row r="4662" spans="1:17" hidden="1" x14ac:dyDescent="0.3">
      <c r="A4662" t="s">
        <v>9480</v>
      </c>
      <c r="B4662" t="s">
        <v>9481</v>
      </c>
      <c r="C4662" t="str">
        <f>IFERROR(VLOOKUP(Table1[[#This Row],[Ticker]],[1]!Table1[[Symbol]:[Industry]],2,FALSE),"-")</f>
        <v>-</v>
      </c>
      <c r="D4662" t="s">
        <v>46</v>
      </c>
      <c r="E4662">
        <v>3.5544959999999999</v>
      </c>
      <c r="F4662">
        <v>7.04</v>
      </c>
      <c r="G4662">
        <v>35.654563041722803</v>
      </c>
      <c r="H4662">
        <v>-12.862987772341301</v>
      </c>
      <c r="I4662">
        <v>2.57242638743831</v>
      </c>
      <c r="J4662">
        <v>13.1053282708077</v>
      </c>
      <c r="K4662">
        <v>6.8232580637598002</v>
      </c>
      <c r="L4662">
        <v>6.3174988267309997</v>
      </c>
      <c r="M4662">
        <v>58.829875436075497</v>
      </c>
      <c r="N4662">
        <v>0.734178927960915</v>
      </c>
      <c r="O4662">
        <v>41.761363636363598</v>
      </c>
      <c r="P4662">
        <v>67.619047619047606</v>
      </c>
      <c r="Q4662">
        <v>7.4706861614150993E-2</v>
      </c>
    </row>
    <row r="4663" spans="1:17" hidden="1" x14ac:dyDescent="0.3">
      <c r="A4663" t="s">
        <v>9482</v>
      </c>
      <c r="B4663" t="s">
        <v>9483</v>
      </c>
      <c r="C4663" t="str">
        <f>IFERROR(VLOOKUP(Table1[[#This Row],[Ticker]],[1]!Table1[[Symbol]:[Industry]],2,FALSE),"-")</f>
        <v>-</v>
      </c>
      <c r="D4663" t="s">
        <v>391</v>
      </c>
      <c r="E4663">
        <v>3.55</v>
      </c>
      <c r="F4663">
        <v>7.1</v>
      </c>
      <c r="G4663">
        <v>-25.128847096525899</v>
      </c>
      <c r="H4663">
        <v>-7.5838968253929604</v>
      </c>
      <c r="I4663">
        <v>-29.474480062198499</v>
      </c>
      <c r="J4663">
        <v>-1.7313024035909099</v>
      </c>
      <c r="K4663">
        <v>6.8799404009023597</v>
      </c>
      <c r="L4663">
        <v>7.1323867887603001</v>
      </c>
      <c r="M4663">
        <v>57.679405637212597</v>
      </c>
      <c r="N4663">
        <v>0.89375878054289104</v>
      </c>
      <c r="O4663">
        <v>80.563380281690101</v>
      </c>
      <c r="P4663">
        <v>47.609147609147598</v>
      </c>
      <c r="Q4663">
        <v>6.5238497269783993E-2</v>
      </c>
    </row>
    <row r="4664" spans="1:17" hidden="1" x14ac:dyDescent="0.3">
      <c r="A4664" t="s">
        <v>9484</v>
      </c>
      <c r="B4664" t="s">
        <v>9485</v>
      </c>
      <c r="C4664" t="str">
        <f>IFERROR(VLOOKUP(Table1[[#This Row],[Ticker]],[1]!Table1[[Symbol]:[Industry]],2,FALSE),"-")</f>
        <v>-</v>
      </c>
      <c r="D4664" t="s">
        <v>705</v>
      </c>
      <c r="E4664">
        <v>3.52154549999999</v>
      </c>
      <c r="F4664">
        <v>20100</v>
      </c>
      <c r="G4664">
        <v>-5.5931859894901201</v>
      </c>
      <c r="H4664">
        <v>-1.87035303188851</v>
      </c>
      <c r="I4664">
        <v>-12.2495918825592</v>
      </c>
      <c r="J4664">
        <v>1.0670674632677399</v>
      </c>
      <c r="K4664">
        <v>19208.7545485521</v>
      </c>
      <c r="L4664">
        <v>17019.334615027899</v>
      </c>
      <c r="M4664">
        <v>52.023657374319697</v>
      </c>
      <c r="N4664">
        <v>1</v>
      </c>
      <c r="Q4664">
        <v>0.111248485696195</v>
      </c>
    </row>
    <row r="4665" spans="1:17" hidden="1" x14ac:dyDescent="0.3">
      <c r="A4665" t="s">
        <v>9486</v>
      </c>
      <c r="B4665" t="s">
        <v>9487</v>
      </c>
      <c r="C4665" t="str">
        <f>IFERROR(VLOOKUP(Table1[[#This Row],[Ticker]],[1]!Table1[[Symbol]:[Industry]],2,FALSE),"-")</f>
        <v>-</v>
      </c>
      <c r="D4665" t="s">
        <v>535</v>
      </c>
      <c r="E4665">
        <v>3.4913688</v>
      </c>
      <c r="F4665">
        <v>5.62</v>
      </c>
      <c r="G4665">
        <v>-26.557418525097301</v>
      </c>
      <c r="H4665">
        <v>-4.9040660778612297</v>
      </c>
      <c r="I4665">
        <v>-10.2480864330745</v>
      </c>
      <c r="J4665">
        <v>-2.1679836262983398</v>
      </c>
      <c r="K4665">
        <v>5.6199992129628198</v>
      </c>
      <c r="L4665">
        <v>5.6048471331153404</v>
      </c>
      <c r="M4665">
        <v>100</v>
      </c>
      <c r="O4665">
        <v>0</v>
      </c>
      <c r="P4665">
        <v>0</v>
      </c>
    </row>
    <row r="4666" spans="1:17" hidden="1" x14ac:dyDescent="0.3">
      <c r="A4666" t="s">
        <v>9488</v>
      </c>
      <c r="B4666" t="s">
        <v>9489</v>
      </c>
      <c r="C4666" t="str">
        <f>IFERROR(VLOOKUP(Table1[[#This Row],[Ticker]],[1]!Table1[[Symbol]:[Industry]],2,FALSE),"-")</f>
        <v>-</v>
      </c>
      <c r="D4666" t="s">
        <v>535</v>
      </c>
      <c r="E4666">
        <v>3.42</v>
      </c>
      <c r="F4666">
        <v>5.7</v>
      </c>
      <c r="G4666">
        <v>-8.5449961648489303</v>
      </c>
      <c r="H4666">
        <v>-4.1846416174295804</v>
      </c>
      <c r="I4666">
        <v>-19.048086433074499</v>
      </c>
      <c r="J4666">
        <v>5.7318236954742803</v>
      </c>
      <c r="K4666">
        <v>5.5438907043811803</v>
      </c>
      <c r="L4666">
        <v>5.6789885355774601</v>
      </c>
      <c r="M4666">
        <v>62.823409675170801</v>
      </c>
      <c r="N4666">
        <v>1.95589455332451</v>
      </c>
      <c r="O4666">
        <v>27.543859649122801</v>
      </c>
      <c r="P4666">
        <v>44.303797468354396</v>
      </c>
      <c r="Q4666">
        <v>3.7059875515084002E-2</v>
      </c>
    </row>
    <row r="4667" spans="1:17" hidden="1" x14ac:dyDescent="0.3">
      <c r="A4667" t="s">
        <v>9490</v>
      </c>
      <c r="B4667" t="s">
        <v>9491</v>
      </c>
      <c r="C4667" t="str">
        <f>IFERROR(VLOOKUP(Table1[[#This Row],[Ticker]],[1]!Table1[[Symbol]:[Industry]],2,FALSE),"-")</f>
        <v>-</v>
      </c>
      <c r="D4667" t="s">
        <v>67</v>
      </c>
      <c r="E4667">
        <v>3.4157122497302499</v>
      </c>
      <c r="F4667">
        <v>9.2899999999999991</v>
      </c>
      <c r="G4667">
        <v>28.018288629644701</v>
      </c>
      <c r="H4667">
        <v>-4.9040660778612297</v>
      </c>
      <c r="I4667">
        <v>44.3276207216675</v>
      </c>
      <c r="J4667">
        <v>-2.1679836262983398</v>
      </c>
      <c r="K4667">
        <v>8.9177489882334893</v>
      </c>
      <c r="L4667">
        <v>7.4014221044565698</v>
      </c>
      <c r="M4667">
        <v>100</v>
      </c>
      <c r="N4667">
        <v>0</v>
      </c>
      <c r="O4667">
        <v>0</v>
      </c>
      <c r="P4667">
        <v>54.575707154741998</v>
      </c>
    </row>
    <row r="4668" spans="1:17" hidden="1" x14ac:dyDescent="0.3">
      <c r="A4668" t="s">
        <v>9492</v>
      </c>
      <c r="B4668" t="s">
        <v>9493</v>
      </c>
      <c r="C4668" t="str">
        <f>IFERROR(VLOOKUP(Table1[[#This Row],[Ticker]],[1]!Table1[[Symbol]:[Industry]],2,FALSE),"-")</f>
        <v>-</v>
      </c>
      <c r="E4668">
        <v>3.3812899999999999</v>
      </c>
      <c r="F4668">
        <v>5.21</v>
      </c>
      <c r="G4668">
        <v>47.109248141569203</v>
      </c>
      <c r="H4668">
        <v>11.912077419896599</v>
      </c>
      <c r="I4668">
        <v>26.1393481218993</v>
      </c>
      <c r="J4668">
        <v>-9.6280191502770194</v>
      </c>
      <c r="K4668">
        <v>4.3850005984348703</v>
      </c>
      <c r="L4668">
        <v>4.0825671931848397</v>
      </c>
      <c r="M4668">
        <v>66.740081822125504</v>
      </c>
      <c r="N4668">
        <v>1.4159999999999999</v>
      </c>
      <c r="O4668">
        <v>15.7389635316698</v>
      </c>
      <c r="P4668">
        <v>140.092165898617</v>
      </c>
    </row>
    <row r="4669" spans="1:17" hidden="1" x14ac:dyDescent="0.3">
      <c r="A4669" t="s">
        <v>9494</v>
      </c>
      <c r="B4669" t="s">
        <v>9495</v>
      </c>
      <c r="C4669" t="str">
        <f>IFERROR(VLOOKUP(Table1[[#This Row],[Ticker]],[1]!Table1[[Symbol]:[Industry]],2,FALSE),"-")</f>
        <v>-</v>
      </c>
      <c r="D4669" t="s">
        <v>705</v>
      </c>
      <c r="E4669">
        <v>3.3721852499999998</v>
      </c>
      <c r="F4669">
        <v>2686.04</v>
      </c>
      <c r="G4669">
        <v>1.4071368690094599</v>
      </c>
      <c r="H4669">
        <v>0.59043510969412405</v>
      </c>
      <c r="I4669">
        <v>1.1619386607681701</v>
      </c>
      <c r="J4669">
        <v>-1.9241486740164199E-2</v>
      </c>
      <c r="K4669">
        <v>2559.2321059872402</v>
      </c>
      <c r="L4669">
        <v>2374.2118701887898</v>
      </c>
      <c r="M4669">
        <v>62.239883768519803</v>
      </c>
      <c r="N4669">
        <v>1.0674670273926199</v>
      </c>
      <c r="O4669">
        <v>6.0296942711203201</v>
      </c>
      <c r="P4669">
        <v>29.535108024691301</v>
      </c>
      <c r="Q4669">
        <v>1.8760771011537999E-2</v>
      </c>
    </row>
    <row r="4670" spans="1:17" hidden="1" x14ac:dyDescent="0.3">
      <c r="A4670" t="s">
        <v>9496</v>
      </c>
      <c r="B4670" t="s">
        <v>9497</v>
      </c>
      <c r="C4670" t="str">
        <f>IFERROR(VLOOKUP(Table1[[#This Row],[Ticker]],[1]!Table1[[Symbol]:[Industry]],2,FALSE),"-")</f>
        <v>-</v>
      </c>
      <c r="D4670" t="s">
        <v>197</v>
      </c>
      <c r="E4670">
        <v>3.3410519999999999</v>
      </c>
      <c r="F4670">
        <v>4.72</v>
      </c>
      <c r="G4670">
        <v>-16.277044693321599</v>
      </c>
      <c r="H4670">
        <v>7.3131284922745001</v>
      </c>
      <c r="I4670">
        <v>-15.848086433074499</v>
      </c>
      <c r="J4670">
        <v>3.3639312673186699</v>
      </c>
      <c r="K4670">
        <v>4.7466055800378397</v>
      </c>
      <c r="L4670">
        <v>4.9465430533046604</v>
      </c>
      <c r="M4670">
        <v>45.319195171399201</v>
      </c>
      <c r="N4670">
        <v>1.26546546546546</v>
      </c>
      <c r="O4670">
        <v>38.771186440677901</v>
      </c>
      <c r="P4670">
        <v>23.8845144356955</v>
      </c>
      <c r="Q4670">
        <v>2.6677087244592002E-2</v>
      </c>
    </row>
    <row r="4671" spans="1:17" hidden="1" x14ac:dyDescent="0.3">
      <c r="A4671" t="s">
        <v>9498</v>
      </c>
      <c r="B4671" t="s">
        <v>9499</v>
      </c>
      <c r="C4671" t="str">
        <f>IFERROR(VLOOKUP(Table1[[#This Row],[Ticker]],[1]!Table1[[Symbol]:[Industry]],2,FALSE),"-")</f>
        <v>-</v>
      </c>
      <c r="D4671" t="s">
        <v>46</v>
      </c>
      <c r="E4671">
        <v>3.2801999999999998</v>
      </c>
      <c r="F4671">
        <v>1.4</v>
      </c>
      <c r="G4671">
        <v>-39.057418525097297</v>
      </c>
      <c r="H4671">
        <v>-1.82714300093815</v>
      </c>
      <c r="I4671">
        <v>-27.407849746683901</v>
      </c>
      <c r="J4671">
        <v>-2.1679836262983398</v>
      </c>
      <c r="K4671">
        <v>1.42560937662163</v>
      </c>
      <c r="L4671">
        <v>1.5691486550787499</v>
      </c>
      <c r="M4671">
        <v>57.3894865513277</v>
      </c>
      <c r="N4671">
        <v>0.97163091263676304</v>
      </c>
      <c r="O4671">
        <v>62.142857142857103</v>
      </c>
      <c r="P4671">
        <v>22.807017543859601</v>
      </c>
      <c r="Q4671">
        <v>2.2616919647717001E-2</v>
      </c>
    </row>
    <row r="4672" spans="1:17" hidden="1" x14ac:dyDescent="0.3">
      <c r="A4672" t="s">
        <v>9500</v>
      </c>
      <c r="B4672" t="s">
        <v>9501</v>
      </c>
      <c r="C4672" t="str">
        <f>IFERROR(VLOOKUP(Table1[[#This Row],[Ticker]],[1]!Table1[[Symbol]:[Industry]],2,FALSE),"-")</f>
        <v>-</v>
      </c>
      <c r="E4672">
        <v>3.2230000799999998</v>
      </c>
      <c r="F4672">
        <v>15.3</v>
      </c>
      <c r="G4672">
        <v>-53.526392272114002</v>
      </c>
      <c r="H4672">
        <v>-1.8737630475581999</v>
      </c>
      <c r="I4672">
        <v>-17.238967892041</v>
      </c>
      <c r="J4672">
        <v>-7.1369277256772197</v>
      </c>
      <c r="K4672">
        <v>14.5352516286704</v>
      </c>
      <c r="L4672">
        <v>15.3346402144838</v>
      </c>
      <c r="M4672">
        <v>47.338399436983899</v>
      </c>
      <c r="N4672">
        <v>0.26818181818181802</v>
      </c>
      <c r="O4672">
        <v>86.274509803921504</v>
      </c>
      <c r="P4672">
        <v>42.5908667287977</v>
      </c>
    </row>
    <row r="4673" spans="1:17" hidden="1" x14ac:dyDescent="0.3">
      <c r="A4673" t="s">
        <v>9502</v>
      </c>
      <c r="B4673" t="s">
        <v>9503</v>
      </c>
      <c r="C4673" t="str">
        <f>IFERROR(VLOOKUP(Table1[[#This Row],[Ticker]],[1]!Table1[[Symbol]:[Industry]],2,FALSE),"-")</f>
        <v>-</v>
      </c>
      <c r="D4673" t="s">
        <v>391</v>
      </c>
      <c r="E4673">
        <v>3.2032943999999999</v>
      </c>
      <c r="F4673">
        <v>8.4600000000000009</v>
      </c>
      <c r="G4673">
        <v>-3.9487228729234598</v>
      </c>
      <c r="H4673">
        <v>-5.9566976568085996</v>
      </c>
      <c r="I4673">
        <v>35.613982532442698</v>
      </c>
      <c r="J4673">
        <v>-7.11180385101743</v>
      </c>
      <c r="K4673">
        <v>8.5651522421551594</v>
      </c>
      <c r="L4673">
        <v>7.8472155025931896</v>
      </c>
      <c r="M4673">
        <v>20.171589802924402</v>
      </c>
      <c r="N4673">
        <v>5.0690140845070397</v>
      </c>
      <c r="O4673">
        <v>7.56501182033095</v>
      </c>
      <c r="P4673">
        <v>96.287703016241295</v>
      </c>
    </row>
    <row r="4674" spans="1:17" hidden="1" x14ac:dyDescent="0.3">
      <c r="A4674" t="s">
        <v>9504</v>
      </c>
      <c r="B4674" t="s">
        <v>9505</v>
      </c>
      <c r="C4674" t="str">
        <f>IFERROR(VLOOKUP(Table1[[#This Row],[Ticker]],[1]!Table1[[Symbol]:[Industry]],2,FALSE),"-")</f>
        <v>-</v>
      </c>
      <c r="D4674" t="s">
        <v>378</v>
      </c>
      <c r="E4674">
        <v>3.187484784</v>
      </c>
      <c r="F4674">
        <v>2.97</v>
      </c>
      <c r="G4674">
        <v>-20.863468347161401</v>
      </c>
      <c r="H4674">
        <v>-27.904066077861199</v>
      </c>
      <c r="I4674">
        <v>-10.9169827541447</v>
      </c>
      <c r="J4674">
        <v>-15.1623339087842</v>
      </c>
      <c r="K4674">
        <v>3.4092387797969601</v>
      </c>
      <c r="L4674">
        <v>3.26954296553992</v>
      </c>
      <c r="M4674">
        <v>27.9394000907911</v>
      </c>
      <c r="N4674">
        <v>2.5370389218735201</v>
      </c>
      <c r="O4674">
        <v>80.808080808080803</v>
      </c>
      <c r="P4674">
        <v>90.384615384615401</v>
      </c>
    </row>
    <row r="4675" spans="1:17" hidden="1" x14ac:dyDescent="0.3">
      <c r="A4675" t="s">
        <v>9506</v>
      </c>
      <c r="B4675" t="s">
        <v>9507</v>
      </c>
      <c r="C4675" t="str">
        <f>IFERROR(VLOOKUP(Table1[[#This Row],[Ticker]],[1]!Table1[[Symbol]:[Industry]],2,FALSE),"-")</f>
        <v>-</v>
      </c>
      <c r="D4675" t="s">
        <v>613</v>
      </c>
      <c r="E4675">
        <v>3.1869450000000001</v>
      </c>
      <c r="F4675">
        <v>3.87</v>
      </c>
      <c r="G4675">
        <v>-1.7187088476780199</v>
      </c>
      <c r="H4675">
        <v>-40.404066077861202</v>
      </c>
      <c r="I4675">
        <v>-31.1069821385959</v>
      </c>
      <c r="J4675">
        <v>-17.299562573666702</v>
      </c>
      <c r="K4675">
        <v>5.01538534727732</v>
      </c>
      <c r="L4675">
        <v>4.7531896294985803</v>
      </c>
      <c r="M4675">
        <v>3.4778051681197399</v>
      </c>
      <c r="N4675">
        <v>0.165280762403064</v>
      </c>
      <c r="O4675">
        <v>69.250645994831999</v>
      </c>
      <c r="P4675">
        <v>63.983050847457598</v>
      </c>
      <c r="Q4675">
        <v>5.1793327741311998E-2</v>
      </c>
    </row>
    <row r="4676" spans="1:17" hidden="1" x14ac:dyDescent="0.3">
      <c r="A4676" t="s">
        <v>9508</v>
      </c>
      <c r="B4676" t="s">
        <v>9509</v>
      </c>
      <c r="C4676" t="str">
        <f>IFERROR(VLOOKUP(Table1[[#This Row],[Ticker]],[1]!Table1[[Symbol]:[Industry]],2,FALSE),"-")</f>
        <v>-</v>
      </c>
      <c r="D4676" t="s">
        <v>705</v>
      </c>
      <c r="E4676">
        <v>3.13730683</v>
      </c>
      <c r="F4676">
        <v>79.86</v>
      </c>
      <c r="G4676">
        <v>23.951439371623302</v>
      </c>
      <c r="H4676">
        <v>-2.1391483823879902</v>
      </c>
      <c r="I4676">
        <v>6.9345988200436004</v>
      </c>
      <c r="J4676">
        <v>-1.3351760553204199</v>
      </c>
      <c r="K4676">
        <v>76.915021421179006</v>
      </c>
      <c r="L4676">
        <v>69.597985392350395</v>
      </c>
      <c r="M4676">
        <v>50.818864179380903</v>
      </c>
      <c r="N4676">
        <v>1.1123285968183401</v>
      </c>
      <c r="O4676">
        <v>2.5544703230653698</v>
      </c>
      <c r="P4676">
        <v>52.491884666793901</v>
      </c>
      <c r="Q4676">
        <v>1.4865976829215E-2</v>
      </c>
    </row>
    <row r="4677" spans="1:17" hidden="1" x14ac:dyDescent="0.3">
      <c r="A4677" t="s">
        <v>9510</v>
      </c>
      <c r="B4677" t="s">
        <v>9511</v>
      </c>
      <c r="C4677" t="str">
        <f>IFERROR(VLOOKUP(Table1[[#This Row],[Ticker]],[1]!Table1[[Symbol]:[Industry]],2,FALSE),"-")</f>
        <v>-</v>
      </c>
      <c r="D4677" t="s">
        <v>324</v>
      </c>
      <c r="E4677">
        <v>3.13465397</v>
      </c>
      <c r="F4677">
        <v>6.1</v>
      </c>
      <c r="G4677">
        <v>-20.4704620033582</v>
      </c>
      <c r="H4677">
        <v>9.7799487920272306</v>
      </c>
      <c r="I4677">
        <v>-14.1850943070902</v>
      </c>
      <c r="J4677">
        <v>-7.3907178812906604</v>
      </c>
      <c r="K4677">
        <v>6.0747411789454899</v>
      </c>
      <c r="L4677">
        <v>6.3051179034597098</v>
      </c>
      <c r="M4677">
        <v>49.945137097733401</v>
      </c>
      <c r="N4677">
        <v>0.66272865260372005</v>
      </c>
      <c r="O4677">
        <v>25.4098360655737</v>
      </c>
      <c r="P4677">
        <v>18.908382066276801</v>
      </c>
      <c r="Q4677">
        <v>-3.5491170865979998E-2</v>
      </c>
    </row>
    <row r="4678" spans="1:17" hidden="1" x14ac:dyDescent="0.3">
      <c r="A4678" t="s">
        <v>9512</v>
      </c>
      <c r="B4678" t="s">
        <v>9513</v>
      </c>
      <c r="C4678" t="str">
        <f>IFERROR(VLOOKUP(Table1[[#This Row],[Ticker]],[1]!Table1[[Symbol]:[Industry]],2,FALSE),"-")</f>
        <v>-</v>
      </c>
      <c r="D4678" t="s">
        <v>46</v>
      </c>
      <c r="E4678">
        <v>3.134652</v>
      </c>
      <c r="F4678">
        <v>2</v>
      </c>
      <c r="G4678">
        <v>-95.307418525097304</v>
      </c>
      <c r="H4678">
        <v>-21.230596690106101</v>
      </c>
      <c r="I4678">
        <v>-70.248086433074505</v>
      </c>
      <c r="J4678">
        <v>-6.8191464169960199</v>
      </c>
      <c r="K4678">
        <v>2.2408881390500301</v>
      </c>
      <c r="L4678">
        <v>3.8409891568790702</v>
      </c>
      <c r="M4678">
        <v>36.750013593363299</v>
      </c>
      <c r="N4678">
        <v>2.1757975797579698</v>
      </c>
      <c r="O4678">
        <v>220</v>
      </c>
      <c r="P4678">
        <v>25</v>
      </c>
      <c r="Q4678">
        <v>-0.16383425416032599</v>
      </c>
    </row>
    <row r="4679" spans="1:17" hidden="1" x14ac:dyDescent="0.3">
      <c r="A4679" t="s">
        <v>9514</v>
      </c>
      <c r="B4679" t="s">
        <v>9515</v>
      </c>
      <c r="C4679" t="str">
        <f>IFERROR(VLOOKUP(Table1[[#This Row],[Ticker]],[1]!Table1[[Symbol]:[Industry]],2,FALSE),"-")</f>
        <v>-</v>
      </c>
      <c r="D4679" t="s">
        <v>535</v>
      </c>
      <c r="E4679">
        <v>3.1238001118785701</v>
      </c>
      <c r="F4679">
        <v>3.13</v>
      </c>
      <c r="G4679">
        <v>-26.557418525097301</v>
      </c>
      <c r="H4679">
        <v>-4.9040660778612297</v>
      </c>
      <c r="I4679">
        <v>-10.2480864330745</v>
      </c>
      <c r="J4679">
        <v>-2.1679836262983398</v>
      </c>
      <c r="K4679">
        <v>3.1299999915909802</v>
      </c>
      <c r="L4679">
        <v>3.1298836135652901</v>
      </c>
      <c r="M4679">
        <v>100</v>
      </c>
      <c r="O4679">
        <v>0</v>
      </c>
      <c r="P4679">
        <v>0</v>
      </c>
    </row>
    <row r="4680" spans="1:17" hidden="1" x14ac:dyDescent="0.3">
      <c r="A4680" t="s">
        <v>9516</v>
      </c>
      <c r="B4680" t="s">
        <v>9517</v>
      </c>
      <c r="C4680" t="str">
        <f>IFERROR(VLOOKUP(Table1[[#This Row],[Ticker]],[1]!Table1[[Symbol]:[Industry]],2,FALSE),"-")</f>
        <v>-</v>
      </c>
      <c r="D4680" t="s">
        <v>83</v>
      </c>
      <c r="E4680">
        <v>3.1006844</v>
      </c>
      <c r="F4680">
        <v>7.48</v>
      </c>
      <c r="G4680">
        <v>38.9293071386194</v>
      </c>
      <c r="H4680">
        <v>3.20404203024686</v>
      </c>
      <c r="I4680">
        <v>-15.4445376371302</v>
      </c>
      <c r="J4680">
        <v>10.508072711729801</v>
      </c>
      <c r="K4680">
        <v>7.5903132281031498</v>
      </c>
      <c r="L4680">
        <v>7.3406058738741304</v>
      </c>
      <c r="M4680">
        <v>47.185764284067602</v>
      </c>
      <c r="N4680">
        <v>0.53248490754581401</v>
      </c>
      <c r="O4680">
        <v>33.957219251336802</v>
      </c>
      <c r="P4680">
        <v>113.10541310541301</v>
      </c>
      <c r="Q4680">
        <v>0.14953305240053</v>
      </c>
    </row>
    <row r="4681" spans="1:17" hidden="1" x14ac:dyDescent="0.3">
      <c r="A4681" t="s">
        <v>9518</v>
      </c>
      <c r="B4681" t="s">
        <v>9519</v>
      </c>
      <c r="C4681" t="str">
        <f>IFERROR(VLOOKUP(Table1[[#This Row],[Ticker]],[1]!Table1[[Symbol]:[Industry]],2,FALSE),"-")</f>
        <v>-</v>
      </c>
      <c r="D4681" t="s">
        <v>140</v>
      </c>
      <c r="E4681">
        <v>3.0428999999999999</v>
      </c>
      <c r="F4681">
        <v>8.82</v>
      </c>
      <c r="G4681">
        <v>-76.7831521594089</v>
      </c>
      <c r="H4681">
        <v>-4.6767933505885102</v>
      </c>
      <c r="I4681">
        <v>-31.848086433074499</v>
      </c>
      <c r="J4681">
        <v>-4.1679836262983398</v>
      </c>
      <c r="K4681">
        <v>9.4611192076997295</v>
      </c>
      <c r="L4681">
        <v>11.826619013162899</v>
      </c>
      <c r="M4681">
        <v>46.2470337841918</v>
      </c>
      <c r="N4681">
        <v>1.18731413840602</v>
      </c>
      <c r="O4681">
        <v>113.038548752834</v>
      </c>
      <c r="P4681">
        <v>11.6455696202531</v>
      </c>
      <c r="Q4681">
        <v>-6.2603625770169993E-2</v>
      </c>
    </row>
    <row r="4682" spans="1:17" hidden="1" x14ac:dyDescent="0.3">
      <c r="A4682" t="s">
        <v>9520</v>
      </c>
      <c r="B4682" t="s">
        <v>9521</v>
      </c>
      <c r="C4682" t="str">
        <f>IFERROR(VLOOKUP(Table1[[#This Row],[Ticker]],[1]!Table1[[Symbol]:[Industry]],2,FALSE),"-")</f>
        <v>-</v>
      </c>
      <c r="D4682" t="s">
        <v>126</v>
      </c>
      <c r="E4682">
        <v>3.0079349999999998</v>
      </c>
      <c r="F4682">
        <v>249.15</v>
      </c>
      <c r="G4682">
        <v>1122.3147619260301</v>
      </c>
      <c r="H4682">
        <v>39.702880905685298</v>
      </c>
      <c r="I4682">
        <v>-15.6042117891998</v>
      </c>
      <c r="J4682">
        <v>21.7808280738844</v>
      </c>
      <c r="K4682">
        <v>223.77070874904399</v>
      </c>
      <c r="L4682">
        <v>245.724077492303</v>
      </c>
      <c r="M4682">
        <v>4.3324220454509996E-3</v>
      </c>
      <c r="N4682">
        <v>0.45552926774721297</v>
      </c>
      <c r="O4682">
        <v>172.52659040738499</v>
      </c>
      <c r="P4682">
        <v>1148.8721804511199</v>
      </c>
    </row>
    <row r="4683" spans="1:17" hidden="1" x14ac:dyDescent="0.3">
      <c r="A4683" t="s">
        <v>9522</v>
      </c>
      <c r="B4683" t="s">
        <v>9523</v>
      </c>
      <c r="C4683" t="str">
        <f>IFERROR(VLOOKUP(Table1[[#This Row],[Ticker]],[1]!Table1[[Symbol]:[Industry]],2,FALSE),"-")</f>
        <v>-</v>
      </c>
      <c r="D4683" t="s">
        <v>535</v>
      </c>
      <c r="E4683">
        <v>2.9933882440000001</v>
      </c>
      <c r="F4683">
        <v>13.46</v>
      </c>
      <c r="G4683">
        <v>-26.557418525097301</v>
      </c>
      <c r="H4683">
        <v>-4.9040660778612297</v>
      </c>
      <c r="I4683">
        <v>-10.2480864330745</v>
      </c>
      <c r="J4683">
        <v>-2.1679836262983398</v>
      </c>
      <c r="K4683">
        <v>13.4599956545027</v>
      </c>
      <c r="L4683">
        <v>13.3120448053064</v>
      </c>
      <c r="M4683">
        <v>100</v>
      </c>
      <c r="O4683">
        <v>0</v>
      </c>
      <c r="P4683">
        <v>0</v>
      </c>
    </row>
    <row r="4684" spans="1:17" hidden="1" x14ac:dyDescent="0.3">
      <c r="A4684" t="s">
        <v>9524</v>
      </c>
      <c r="B4684" t="s">
        <v>9525</v>
      </c>
      <c r="C4684" t="str">
        <f>IFERROR(VLOOKUP(Table1[[#This Row],[Ticker]],[1]!Table1[[Symbol]:[Industry]],2,FALSE),"-")</f>
        <v>-</v>
      </c>
      <c r="D4684" t="s">
        <v>46</v>
      </c>
      <c r="E4684">
        <v>2.9700932999999998</v>
      </c>
      <c r="F4684">
        <v>5.37</v>
      </c>
      <c r="G4684">
        <v>-38.5246316398514</v>
      </c>
      <c r="H4684">
        <v>29.306460237928199</v>
      </c>
      <c r="I4684">
        <v>18.838452028463902</v>
      </c>
      <c r="J4684">
        <v>-6.1063397906818899</v>
      </c>
      <c r="K4684">
        <v>4.6550203321026</v>
      </c>
      <c r="L4684">
        <v>4.9403540394643501</v>
      </c>
      <c r="M4684">
        <v>57.993118619453398</v>
      </c>
      <c r="N4684">
        <v>2.6087197231833898</v>
      </c>
      <c r="O4684">
        <v>28.491620111731802</v>
      </c>
      <c r="P4684">
        <v>53.428571428571402</v>
      </c>
      <c r="Q4684">
        <v>7.702494498223E-3</v>
      </c>
    </row>
    <row r="4685" spans="1:17" hidden="1" x14ac:dyDescent="0.3">
      <c r="A4685" t="s">
        <v>9526</v>
      </c>
      <c r="B4685" t="s">
        <v>9527</v>
      </c>
      <c r="C4685" t="str">
        <f>IFERROR(VLOOKUP(Table1[[#This Row],[Ticker]],[1]!Table1[[Symbol]:[Industry]],2,FALSE),"-")</f>
        <v>-</v>
      </c>
      <c r="E4685">
        <v>2.9510076999999999</v>
      </c>
      <c r="F4685">
        <v>3.79</v>
      </c>
      <c r="G4685">
        <v>-14.4272410103044</v>
      </c>
      <c r="H4685">
        <v>25.622249711612401</v>
      </c>
      <c r="I4685">
        <v>-41.087502491468598</v>
      </c>
      <c r="J4685">
        <v>7.5665296480379398</v>
      </c>
      <c r="K4685">
        <v>3.4668339465622</v>
      </c>
      <c r="L4685">
        <v>3.9476417247467701</v>
      </c>
      <c r="M4685">
        <v>90.323278037704597</v>
      </c>
      <c r="N4685">
        <v>1.25640558454378</v>
      </c>
      <c r="O4685">
        <v>55.1451187335092</v>
      </c>
      <c r="P4685">
        <v>65.502183406113502</v>
      </c>
      <c r="Q4685">
        <v>4.2216898421633002E-2</v>
      </c>
    </row>
    <row r="4686" spans="1:17" hidden="1" x14ac:dyDescent="0.3">
      <c r="A4686" t="s">
        <v>9528</v>
      </c>
      <c r="B4686" t="s">
        <v>9529</v>
      </c>
      <c r="C4686" t="str">
        <f>IFERROR(VLOOKUP(Table1[[#This Row],[Ticker]],[1]!Table1[[Symbol]:[Industry]],2,FALSE),"-")</f>
        <v>-</v>
      </c>
      <c r="E4686">
        <v>2.9286846999999998</v>
      </c>
      <c r="F4686">
        <v>36.1</v>
      </c>
      <c r="G4686">
        <v>-79.057418525097304</v>
      </c>
      <c r="H4686">
        <v>6.9943691155252399</v>
      </c>
      <c r="I4686">
        <v>18.2216644566052</v>
      </c>
      <c r="J4686">
        <v>0.264448806134085</v>
      </c>
      <c r="K4686">
        <v>35.306132737504903</v>
      </c>
      <c r="L4686">
        <v>40.518249948470398</v>
      </c>
      <c r="M4686">
        <v>42.226172048170902</v>
      </c>
      <c r="N4686">
        <v>0.75862068965517204</v>
      </c>
      <c r="O4686">
        <v>168.698060941828</v>
      </c>
      <c r="P4686">
        <v>39.382239382239298</v>
      </c>
      <c r="Q4686">
        <v>-3.7870903073155E-2</v>
      </c>
    </row>
    <row r="4687" spans="1:17" hidden="1" x14ac:dyDescent="0.3">
      <c r="A4687" t="s">
        <v>9530</v>
      </c>
      <c r="B4687" t="s">
        <v>9531</v>
      </c>
      <c r="C4687" t="str">
        <f>IFERROR(VLOOKUP(Table1[[#This Row],[Ticker]],[1]!Table1[[Symbol]:[Industry]],2,FALSE),"-")</f>
        <v>-</v>
      </c>
      <c r="D4687" t="s">
        <v>414</v>
      </c>
      <c r="E4687">
        <v>2.9275779599999998</v>
      </c>
      <c r="F4687">
        <v>1.59</v>
      </c>
      <c r="G4687">
        <v>-13.791461078288799</v>
      </c>
      <c r="H4687">
        <v>1.0959339221387601</v>
      </c>
      <c r="I4687">
        <v>-8.9742010827560303</v>
      </c>
      <c r="J4687">
        <v>3.13002961873477</v>
      </c>
      <c r="K4687">
        <v>1.46649729515521</v>
      </c>
      <c r="L4687">
        <v>1.5467170496726499</v>
      </c>
      <c r="M4687">
        <v>69.621859330739099</v>
      </c>
      <c r="N4687">
        <v>0.994149002066398</v>
      </c>
      <c r="O4687">
        <v>24.528301886792399</v>
      </c>
      <c r="P4687">
        <v>39.473684210526301</v>
      </c>
      <c r="Q4687">
        <v>-8.8657516218619992E-3</v>
      </c>
    </row>
    <row r="4688" spans="1:17" hidden="1" x14ac:dyDescent="0.3">
      <c r="A4688" t="s">
        <v>9532</v>
      </c>
      <c r="B4688" t="s">
        <v>9533</v>
      </c>
      <c r="C4688" t="str">
        <f>IFERROR(VLOOKUP(Table1[[#This Row],[Ticker]],[1]!Table1[[Symbol]:[Industry]],2,FALSE),"-")</f>
        <v>-</v>
      </c>
      <c r="D4688" t="s">
        <v>391</v>
      </c>
      <c r="E4688">
        <v>2.8930661999999998</v>
      </c>
      <c r="F4688">
        <v>8.4600000000000009</v>
      </c>
      <c r="G4688">
        <v>-4.1261594802348496</v>
      </c>
      <c r="H4688">
        <v>-21.763410971888199</v>
      </c>
      <c r="I4688">
        <v>-8.3203755897010101</v>
      </c>
      <c r="J4688">
        <v>-11.5167231220966</v>
      </c>
      <c r="K4688">
        <v>9.6588478479168103</v>
      </c>
      <c r="L4688">
        <v>8.9605583446784092</v>
      </c>
      <c r="M4688">
        <v>9.5366091721546393</v>
      </c>
      <c r="N4688">
        <v>1.1978701109851799</v>
      </c>
      <c r="O4688">
        <v>51.773049645390003</v>
      </c>
      <c r="P4688">
        <v>48.681898066783802</v>
      </c>
      <c r="Q4688">
        <v>5.9477069668931001E-2</v>
      </c>
    </row>
    <row r="4689" spans="1:17" hidden="1" x14ac:dyDescent="0.3">
      <c r="A4689" t="s">
        <v>9534</v>
      </c>
      <c r="B4689" t="s">
        <v>9535</v>
      </c>
      <c r="C4689" t="str">
        <f>IFERROR(VLOOKUP(Table1[[#This Row],[Ticker]],[1]!Table1[[Symbol]:[Industry]],2,FALSE),"-")</f>
        <v>-</v>
      </c>
      <c r="D4689" t="s">
        <v>613</v>
      </c>
      <c r="E4689">
        <v>2.8849868299999999</v>
      </c>
      <c r="F4689">
        <v>2.5299999999999998</v>
      </c>
      <c r="G4689">
        <v>-34.557418525097297</v>
      </c>
      <c r="H4689">
        <v>-11.2003623741575</v>
      </c>
      <c r="I4689">
        <v>-34.499583439062498</v>
      </c>
      <c r="J4689">
        <v>-0.967983626298351</v>
      </c>
      <c r="K4689">
        <v>2.7492429527387698</v>
      </c>
      <c r="L4689">
        <v>2.52343406356789</v>
      </c>
      <c r="M4689">
        <v>29.453574770138498</v>
      </c>
      <c r="N4689">
        <v>7.7564637197664696E-2</v>
      </c>
      <c r="O4689">
        <v>34.782608695652101</v>
      </c>
      <c r="P4689">
        <v>1.2</v>
      </c>
    </row>
    <row r="4690" spans="1:17" hidden="1" x14ac:dyDescent="0.3">
      <c r="A4690" t="s">
        <v>9536</v>
      </c>
      <c r="B4690" t="s">
        <v>9537</v>
      </c>
      <c r="C4690" t="str">
        <f>IFERROR(VLOOKUP(Table1[[#This Row],[Ticker]],[1]!Table1[[Symbol]:[Industry]],2,FALSE),"-")</f>
        <v>-</v>
      </c>
      <c r="D4690" t="s">
        <v>535</v>
      </c>
      <c r="E4690">
        <v>2.8828800000000001</v>
      </c>
      <c r="F4690">
        <v>4.62</v>
      </c>
      <c r="G4690">
        <v>-4.9784711566763198</v>
      </c>
      <c r="H4690">
        <v>-1.38758256137771</v>
      </c>
      <c r="I4690">
        <v>1.44433998610455E-2</v>
      </c>
      <c r="J4690">
        <v>-4.0429836262983398</v>
      </c>
      <c r="K4690">
        <v>4.9751559525089002</v>
      </c>
      <c r="L4690">
        <v>4.8707962319830003</v>
      </c>
      <c r="M4690">
        <v>15.8445888234533</v>
      </c>
      <c r="N4690">
        <v>0.55018878413749905</v>
      </c>
      <c r="O4690">
        <v>76.839826839826799</v>
      </c>
      <c r="P4690">
        <v>21.578947368421002</v>
      </c>
      <c r="Q4690">
        <v>0.13116120629858799</v>
      </c>
    </row>
    <row r="4691" spans="1:17" hidden="1" x14ac:dyDescent="0.3">
      <c r="A4691" t="s">
        <v>9538</v>
      </c>
      <c r="B4691" t="s">
        <v>9539</v>
      </c>
      <c r="C4691" t="str">
        <f>IFERROR(VLOOKUP(Table1[[#This Row],[Ticker]],[1]!Table1[[Symbol]:[Industry]],2,FALSE),"-")</f>
        <v>-</v>
      </c>
      <c r="E4691">
        <v>2.8783485</v>
      </c>
      <c r="F4691">
        <v>18.18</v>
      </c>
      <c r="G4691">
        <v>-21.5920605574299</v>
      </c>
      <c r="H4691">
        <v>-4.9040660778612297</v>
      </c>
      <c r="I4691">
        <v>-10.2480864330745</v>
      </c>
      <c r="J4691">
        <v>-2.1679836262983398</v>
      </c>
      <c r="K4691">
        <v>18.1760882178719</v>
      </c>
      <c r="M4691">
        <v>100</v>
      </c>
      <c r="O4691">
        <v>0</v>
      </c>
      <c r="P4691">
        <v>4.9653579676674298</v>
      </c>
    </row>
    <row r="4692" spans="1:17" hidden="1" x14ac:dyDescent="0.3">
      <c r="A4692" t="s">
        <v>9540</v>
      </c>
      <c r="B4692" t="s">
        <v>9541</v>
      </c>
      <c r="C4692" t="str">
        <f>IFERROR(VLOOKUP(Table1[[#This Row],[Ticker]],[1]!Table1[[Symbol]:[Industry]],2,FALSE),"-")</f>
        <v>-</v>
      </c>
      <c r="D4692" t="s">
        <v>62</v>
      </c>
      <c r="E4692">
        <v>2.8753242000000001</v>
      </c>
      <c r="F4692">
        <v>2.8</v>
      </c>
      <c r="G4692">
        <v>-19.277725038507299</v>
      </c>
      <c r="H4692">
        <v>-5.2612089350040803</v>
      </c>
      <c r="I4692">
        <v>-21.359197544185601</v>
      </c>
      <c r="J4692">
        <v>-3.2318134135323699</v>
      </c>
      <c r="K4692">
        <v>2.8548847888385498</v>
      </c>
      <c r="L4692">
        <v>3.07762524423529</v>
      </c>
      <c r="M4692">
        <v>50.682330233563498</v>
      </c>
      <c r="N4692">
        <v>1.1919128985771801</v>
      </c>
      <c r="O4692">
        <v>60.357142857142797</v>
      </c>
      <c r="P4692">
        <v>9.375</v>
      </c>
      <c r="Q4692">
        <v>-0.16121244811017801</v>
      </c>
    </row>
    <row r="4693" spans="1:17" hidden="1" x14ac:dyDescent="0.3">
      <c r="A4693" t="s">
        <v>9542</v>
      </c>
      <c r="B4693" t="s">
        <v>9543</v>
      </c>
      <c r="C4693" t="str">
        <f>IFERROR(VLOOKUP(Table1[[#This Row],[Ticker]],[1]!Table1[[Symbol]:[Industry]],2,FALSE),"-")</f>
        <v>-</v>
      </c>
      <c r="D4693" t="s">
        <v>324</v>
      </c>
      <c r="E4693">
        <v>2.8690199999999999</v>
      </c>
      <c r="F4693">
        <v>18.899999999999999</v>
      </c>
      <c r="G4693">
        <v>93.210023335367694</v>
      </c>
      <c r="H4693">
        <v>13.9638584504406</v>
      </c>
      <c r="I4693">
        <v>11.6873974378932</v>
      </c>
      <c r="J4693">
        <v>1.1107048982918</v>
      </c>
      <c r="K4693">
        <v>16.372452139937</v>
      </c>
      <c r="M4693">
        <v>98.822474561878806</v>
      </c>
      <c r="N4693">
        <v>1.21621621621621</v>
      </c>
      <c r="O4693">
        <v>0</v>
      </c>
      <c r="P4693">
        <v>119.767441860465</v>
      </c>
    </row>
    <row r="4694" spans="1:17" hidden="1" x14ac:dyDescent="0.3">
      <c r="A4694" t="s">
        <v>9544</v>
      </c>
      <c r="B4694" t="s">
        <v>9545</v>
      </c>
      <c r="C4694" t="str">
        <f>IFERROR(VLOOKUP(Table1[[#This Row],[Ticker]],[1]!Table1[[Symbol]:[Industry]],2,FALSE),"-")</f>
        <v>-</v>
      </c>
      <c r="D4694" t="s">
        <v>480</v>
      </c>
      <c r="E4694">
        <v>2.856732</v>
      </c>
      <c r="F4694">
        <v>8.6999999999999993</v>
      </c>
      <c r="G4694">
        <v>-43.383422349189097</v>
      </c>
      <c r="H4694">
        <v>-10.5763349854242</v>
      </c>
      <c r="I4694">
        <v>-46.744436798038002</v>
      </c>
      <c r="J4694">
        <v>-7.1415285998432996</v>
      </c>
      <c r="K4694">
        <v>10.0325712858366</v>
      </c>
      <c r="L4694">
        <v>10.1503598805278</v>
      </c>
      <c r="M4694">
        <v>29.9064158001949</v>
      </c>
      <c r="N4694">
        <v>0.92887334567647195</v>
      </c>
      <c r="O4694">
        <v>57.471264367815998</v>
      </c>
      <c r="P4694">
        <v>19.669876203576301</v>
      </c>
      <c r="Q4694">
        <v>0.13440944192255699</v>
      </c>
    </row>
    <row r="4695" spans="1:17" hidden="1" x14ac:dyDescent="0.3">
      <c r="A4695" t="s">
        <v>9546</v>
      </c>
      <c r="B4695" t="s">
        <v>9547</v>
      </c>
      <c r="C4695" t="str">
        <f>IFERROR(VLOOKUP(Table1[[#This Row],[Ticker]],[1]!Table1[[Symbol]:[Industry]],2,FALSE),"-")</f>
        <v>-</v>
      </c>
      <c r="D4695" t="s">
        <v>568</v>
      </c>
      <c r="E4695">
        <v>2.8526574999999998</v>
      </c>
      <c r="F4695">
        <v>1.45</v>
      </c>
      <c r="G4695">
        <v>-49.017311573225697</v>
      </c>
      <c r="H4695">
        <v>-4.9040660778612297</v>
      </c>
      <c r="I4695">
        <v>-27.861722796710801</v>
      </c>
      <c r="J4695">
        <v>4.5989336669347196</v>
      </c>
      <c r="K4695">
        <v>1.44457966036509</v>
      </c>
      <c r="L4695">
        <v>1.5944275051810499</v>
      </c>
      <c r="M4695">
        <v>61.542501618328401</v>
      </c>
      <c r="N4695">
        <v>1.15513889362419</v>
      </c>
      <c r="O4695">
        <v>67.586206896551701</v>
      </c>
      <c r="P4695">
        <v>25</v>
      </c>
      <c r="Q4695">
        <v>-3.0415077389981001E-2</v>
      </c>
    </row>
    <row r="4696" spans="1:17" hidden="1" x14ac:dyDescent="0.3">
      <c r="A4696" t="s">
        <v>9548</v>
      </c>
      <c r="B4696" t="s">
        <v>9549</v>
      </c>
      <c r="C4696" t="str">
        <f>IFERROR(VLOOKUP(Table1[[#This Row],[Ticker]],[1]!Table1[[Symbol]:[Industry]],2,FALSE),"-")</f>
        <v>-</v>
      </c>
      <c r="D4696" t="s">
        <v>535</v>
      </c>
      <c r="E4696">
        <v>2.823</v>
      </c>
      <c r="F4696">
        <v>9.41</v>
      </c>
      <c r="G4696">
        <v>39.111595559409601</v>
      </c>
      <c r="H4696">
        <v>-4.9040660778612297</v>
      </c>
      <c r="I4696">
        <v>44.014208648892698</v>
      </c>
      <c r="J4696">
        <v>-2.1679836262983398</v>
      </c>
      <c r="K4696">
        <v>9.0647684840657003</v>
      </c>
      <c r="L4696">
        <v>7.4678876231236897</v>
      </c>
      <c r="M4696">
        <v>99.992037052364694</v>
      </c>
      <c r="O4696">
        <v>0</v>
      </c>
      <c r="P4696">
        <v>65.669014084506998</v>
      </c>
    </row>
    <row r="4697" spans="1:17" hidden="1" x14ac:dyDescent="0.3">
      <c r="A4697" t="s">
        <v>9550</v>
      </c>
      <c r="B4697" t="s">
        <v>9551</v>
      </c>
      <c r="C4697" t="str">
        <f>IFERROR(VLOOKUP(Table1[[#This Row],[Ticker]],[1]!Table1[[Symbol]:[Industry]],2,FALSE),"-")</f>
        <v>-</v>
      </c>
      <c r="D4697" t="s">
        <v>1113</v>
      </c>
      <c r="E4697">
        <v>2.8207458999999999</v>
      </c>
      <c r="F4697">
        <v>2.83</v>
      </c>
      <c r="G4697">
        <v>-7.6498554998872903</v>
      </c>
      <c r="H4697">
        <v>27.4488750986093</v>
      </c>
      <c r="I4697">
        <v>28.477403763003899</v>
      </c>
      <c r="J4697">
        <v>12.7256333949782</v>
      </c>
      <c r="K4697">
        <v>2.1724222903980501</v>
      </c>
      <c r="L4697">
        <v>1.6641875402963899</v>
      </c>
      <c r="M4697">
        <v>99.996751040141902</v>
      </c>
      <c r="N4697">
        <v>0.28225054046759901</v>
      </c>
      <c r="O4697">
        <v>0</v>
      </c>
      <c r="P4697">
        <v>45.876288659793801</v>
      </c>
    </row>
    <row r="4698" spans="1:17" hidden="1" x14ac:dyDescent="0.3">
      <c r="A4698" t="s">
        <v>9552</v>
      </c>
      <c r="B4698" t="s">
        <v>9553</v>
      </c>
      <c r="C4698" t="str">
        <f>IFERROR(VLOOKUP(Table1[[#This Row],[Ticker]],[1]!Table1[[Symbol]:[Industry]],2,FALSE),"-")</f>
        <v>-</v>
      </c>
      <c r="D4698" t="s">
        <v>705</v>
      </c>
      <c r="E4698">
        <v>2.7862319549999999</v>
      </c>
      <c r="F4698">
        <v>261</v>
      </c>
      <c r="G4698">
        <v>2.5546269856619399</v>
      </c>
      <c r="H4698">
        <v>1.43476280218424</v>
      </c>
      <c r="I4698">
        <v>1.5196422411289801</v>
      </c>
      <c r="J4698">
        <v>0.160960142995552</v>
      </c>
      <c r="K4698">
        <v>247.747803703475</v>
      </c>
      <c r="L4698">
        <v>232.29732829258799</v>
      </c>
      <c r="M4698">
        <v>60.128846353450299</v>
      </c>
      <c r="N4698">
        <v>0.64332566490854004</v>
      </c>
      <c r="O4698">
        <v>3.40996168582374</v>
      </c>
      <c r="P4698">
        <v>48.295454545454497</v>
      </c>
      <c r="Q4698">
        <v>3.1679578910440001E-2</v>
      </c>
    </row>
    <row r="4699" spans="1:17" hidden="1" x14ac:dyDescent="0.3">
      <c r="A4699" t="s">
        <v>9554</v>
      </c>
      <c r="B4699" t="s">
        <v>9555</v>
      </c>
      <c r="C4699" t="str">
        <f>IFERROR(VLOOKUP(Table1[[#This Row],[Ticker]],[1]!Table1[[Symbol]:[Industry]],2,FALSE),"-")</f>
        <v>-</v>
      </c>
      <c r="D4699" t="s">
        <v>613</v>
      </c>
      <c r="E4699">
        <v>2.7644431200000001</v>
      </c>
      <c r="F4699">
        <v>6.92</v>
      </c>
      <c r="G4699">
        <v>38.204486236807298</v>
      </c>
      <c r="H4699">
        <v>-5.5581229376385502E-2</v>
      </c>
      <c r="I4699">
        <v>21.561437376449302</v>
      </c>
      <c r="J4699">
        <v>-2.1679836262983398</v>
      </c>
      <c r="K4699">
        <v>6.3383896074242996</v>
      </c>
      <c r="M4699">
        <v>99.598262172721206</v>
      </c>
      <c r="N4699">
        <v>2.0916873791770199</v>
      </c>
      <c r="O4699">
        <v>0</v>
      </c>
      <c r="P4699">
        <v>73</v>
      </c>
    </row>
    <row r="4700" spans="1:17" hidden="1" x14ac:dyDescent="0.3">
      <c r="A4700" t="s">
        <v>9556</v>
      </c>
      <c r="B4700" t="s">
        <v>9557</v>
      </c>
      <c r="C4700" t="str">
        <f>IFERROR(VLOOKUP(Table1[[#This Row],[Ticker]],[1]!Table1[[Symbol]:[Industry]],2,FALSE),"-")</f>
        <v>-</v>
      </c>
      <c r="D4700" t="s">
        <v>302</v>
      </c>
      <c r="E4700">
        <v>2.7432508000000002</v>
      </c>
      <c r="F4700">
        <v>2.54</v>
      </c>
      <c r="G4700">
        <v>48.614995268005998</v>
      </c>
      <c r="H4700">
        <v>16.095933922138698</v>
      </c>
      <c r="I4700">
        <v>35.728925061178302</v>
      </c>
      <c r="J4700">
        <v>13.070111611796801</v>
      </c>
      <c r="K4700">
        <v>1.68140652969167</v>
      </c>
      <c r="L4700">
        <v>1.1453262613473301</v>
      </c>
      <c r="M4700">
        <v>100</v>
      </c>
      <c r="N4700">
        <v>1.4894649248860501</v>
      </c>
      <c r="O4700">
        <v>0</v>
      </c>
      <c r="P4700">
        <v>75.172413793103402</v>
      </c>
      <c r="Q4700">
        <v>0.175912767811017</v>
      </c>
    </row>
    <row r="4701" spans="1:17" hidden="1" x14ac:dyDescent="0.3">
      <c r="A4701" t="s">
        <v>9558</v>
      </c>
      <c r="B4701" t="s">
        <v>9559</v>
      </c>
      <c r="C4701" t="str">
        <f>IFERROR(VLOOKUP(Table1[[#This Row],[Ticker]],[1]!Table1[[Symbol]:[Industry]],2,FALSE),"-")</f>
        <v>-</v>
      </c>
      <c r="D4701" t="s">
        <v>67</v>
      </c>
      <c r="E4701">
        <v>2.7148780000000001</v>
      </c>
      <c r="F4701">
        <v>2.71</v>
      </c>
      <c r="G4701">
        <v>-26.557418525097301</v>
      </c>
      <c r="H4701">
        <v>44.819690828216103</v>
      </c>
      <c r="I4701">
        <v>-10.2480864330745</v>
      </c>
      <c r="J4701">
        <v>-2.1679836262983398</v>
      </c>
      <c r="M4701">
        <v>100</v>
      </c>
      <c r="O4701">
        <v>0</v>
      </c>
      <c r="P4701">
        <v>0</v>
      </c>
    </row>
    <row r="4702" spans="1:17" hidden="1" x14ac:dyDescent="0.3">
      <c r="A4702" t="s">
        <v>9560</v>
      </c>
      <c r="B4702" t="s">
        <v>9561</v>
      </c>
      <c r="C4702" t="str">
        <f>IFERROR(VLOOKUP(Table1[[#This Row],[Ticker]],[1]!Table1[[Symbol]:[Industry]],2,FALSE),"-")</f>
        <v>-</v>
      </c>
      <c r="D4702" t="s">
        <v>613</v>
      </c>
      <c r="E4702">
        <v>2.6966475000000001</v>
      </c>
      <c r="F4702">
        <v>4.5</v>
      </c>
      <c r="G4702">
        <v>-66.954769518474805</v>
      </c>
      <c r="H4702">
        <v>-13.994975168770299</v>
      </c>
      <c r="I4702">
        <v>-29.890943575931601</v>
      </c>
      <c r="J4702">
        <v>-11.2588927172074</v>
      </c>
      <c r="K4702">
        <v>5.8222787297741396</v>
      </c>
      <c r="L4702">
        <v>7.3454482616439396</v>
      </c>
      <c r="M4702">
        <v>47.0742204980182</v>
      </c>
      <c r="N4702">
        <v>1.54285714285714</v>
      </c>
      <c r="O4702">
        <v>81.1111111111111</v>
      </c>
      <c r="P4702">
        <v>9.7560975609756095</v>
      </c>
    </row>
    <row r="4703" spans="1:17" hidden="1" x14ac:dyDescent="0.3">
      <c r="A4703" t="s">
        <v>9562</v>
      </c>
      <c r="B4703" t="s">
        <v>9563</v>
      </c>
      <c r="C4703" t="str">
        <f>IFERROR(VLOOKUP(Table1[[#This Row],[Ticker]],[1]!Table1[[Symbol]:[Industry]],2,FALSE),"-")</f>
        <v>-</v>
      </c>
      <c r="D4703" t="s">
        <v>535</v>
      </c>
      <c r="E4703">
        <v>2.6956533333333299</v>
      </c>
      <c r="F4703">
        <v>13.77</v>
      </c>
      <c r="G4703">
        <v>-26.557418525097301</v>
      </c>
      <c r="H4703">
        <v>-4.9040660778612297</v>
      </c>
      <c r="I4703">
        <v>-10.2480864330745</v>
      </c>
      <c r="J4703">
        <v>-2.1679836262983398</v>
      </c>
      <c r="K4703">
        <v>13.7699957785974</v>
      </c>
      <c r="L4703">
        <v>13.7264132801954</v>
      </c>
      <c r="M4703">
        <v>100</v>
      </c>
      <c r="O4703">
        <v>0</v>
      </c>
      <c r="P4703">
        <v>0</v>
      </c>
    </row>
    <row r="4704" spans="1:17" hidden="1" x14ac:dyDescent="0.3">
      <c r="A4704" t="s">
        <v>9564</v>
      </c>
      <c r="B4704" t="s">
        <v>9565</v>
      </c>
      <c r="C4704" t="str">
        <f>IFERROR(VLOOKUP(Table1[[#This Row],[Ticker]],[1]!Table1[[Symbol]:[Industry]],2,FALSE),"-")</f>
        <v>-</v>
      </c>
      <c r="D4704" t="s">
        <v>67</v>
      </c>
      <c r="E4704">
        <v>2.6850138000000001</v>
      </c>
      <c r="F4704">
        <v>8.1300000000000008</v>
      </c>
      <c r="G4704">
        <v>-26.557418525097301</v>
      </c>
      <c r="H4704">
        <v>-4.9040660778612297</v>
      </c>
      <c r="I4704">
        <v>-10.2480864330745</v>
      </c>
      <c r="J4704">
        <v>-2.1679836262983398</v>
      </c>
      <c r="K4704">
        <v>8.1299999488314292</v>
      </c>
      <c r="L4704">
        <v>8.1292702203819704</v>
      </c>
      <c r="M4704">
        <v>100</v>
      </c>
      <c r="O4704">
        <v>0</v>
      </c>
      <c r="P4704">
        <v>0</v>
      </c>
    </row>
    <row r="4705" spans="1:17" hidden="1" x14ac:dyDescent="0.3">
      <c r="A4705" t="s">
        <v>9566</v>
      </c>
      <c r="B4705" t="s">
        <v>9567</v>
      </c>
      <c r="C4705" t="str">
        <f>IFERROR(VLOOKUP(Table1[[#This Row],[Ticker]],[1]!Table1[[Symbol]:[Industry]],2,FALSE),"-")</f>
        <v>-</v>
      </c>
      <c r="E4705">
        <v>2.6540729500000002</v>
      </c>
      <c r="F4705">
        <v>1.39</v>
      </c>
      <c r="G4705">
        <v>-26.557418525097301</v>
      </c>
      <c r="H4705">
        <v>-33.919610119311997</v>
      </c>
      <c r="I4705">
        <v>-9.5234487519150797</v>
      </c>
      <c r="J4705">
        <v>-7.0290947374094399</v>
      </c>
      <c r="K4705">
        <v>1.6102631571558099</v>
      </c>
      <c r="L4705">
        <v>1.51874801355308</v>
      </c>
      <c r="M4705">
        <v>22.094292666928499</v>
      </c>
      <c r="N4705">
        <v>1.23427165423253</v>
      </c>
      <c r="O4705">
        <v>66.187050359712202</v>
      </c>
      <c r="P4705">
        <v>44.7916666666666</v>
      </c>
      <c r="Q4705">
        <v>-4.0541705903635997E-2</v>
      </c>
    </row>
    <row r="4706" spans="1:17" hidden="1" x14ac:dyDescent="0.3">
      <c r="A4706" t="s">
        <v>9568</v>
      </c>
      <c r="B4706" t="s">
        <v>9569</v>
      </c>
      <c r="C4706" t="str">
        <f>IFERROR(VLOOKUP(Table1[[#This Row],[Ticker]],[1]!Table1[[Symbol]:[Industry]],2,FALSE),"-")</f>
        <v>-</v>
      </c>
      <c r="D4706" t="s">
        <v>67</v>
      </c>
      <c r="E4706">
        <v>2.5524376000000002</v>
      </c>
      <c r="F4706">
        <v>16.27</v>
      </c>
      <c r="G4706">
        <v>-25.060225761529001</v>
      </c>
      <c r="H4706">
        <v>9.0315081518306393</v>
      </c>
      <c r="I4706">
        <v>-11.642025827013899</v>
      </c>
      <c r="J4706">
        <v>6.2986830403683198</v>
      </c>
      <c r="K4706">
        <v>15.443379267189799</v>
      </c>
      <c r="L4706">
        <v>15.783900114723799</v>
      </c>
      <c r="M4706">
        <v>97.890498070148993</v>
      </c>
      <c r="N4706">
        <v>4.3529411764705799</v>
      </c>
      <c r="O4706">
        <v>16.779348494160999</v>
      </c>
      <c r="P4706">
        <v>25.1538461538461</v>
      </c>
    </row>
    <row r="4707" spans="1:17" hidden="1" x14ac:dyDescent="0.3">
      <c r="A4707" t="s">
        <v>9570</v>
      </c>
      <c r="B4707" t="s">
        <v>9571</v>
      </c>
      <c r="C4707" t="str">
        <f>IFERROR(VLOOKUP(Table1[[#This Row],[Ticker]],[1]!Table1[[Symbol]:[Industry]],2,FALSE),"-")</f>
        <v>-</v>
      </c>
      <c r="D4707" t="s">
        <v>391</v>
      </c>
      <c r="E4707">
        <v>2.50595422912424</v>
      </c>
      <c r="F4707">
        <v>8.33</v>
      </c>
      <c r="G4707">
        <v>-26.557418525097301</v>
      </c>
      <c r="H4707">
        <v>-4.9040660778612297</v>
      </c>
      <c r="I4707">
        <v>-10.2480864330745</v>
      </c>
      <c r="J4707">
        <v>-2.1679836262983398</v>
      </c>
      <c r="K4707">
        <v>8.3299999999999894</v>
      </c>
      <c r="M4707">
        <v>50</v>
      </c>
      <c r="O4707">
        <v>0</v>
      </c>
      <c r="P4707">
        <v>0</v>
      </c>
    </row>
    <row r="4708" spans="1:17" hidden="1" x14ac:dyDescent="0.3">
      <c r="A4708" t="s">
        <v>9572</v>
      </c>
      <c r="B4708" t="s">
        <v>9573</v>
      </c>
      <c r="C4708" t="str">
        <f>IFERROR(VLOOKUP(Table1[[#This Row],[Ticker]],[1]!Table1[[Symbol]:[Industry]],2,FALSE),"-")</f>
        <v>-</v>
      </c>
      <c r="D4708" t="s">
        <v>613</v>
      </c>
      <c r="E4708">
        <v>2.5025556276588099</v>
      </c>
      <c r="F4708">
        <v>12.52</v>
      </c>
      <c r="G4708">
        <v>-26.7964623497985</v>
      </c>
      <c r="H4708">
        <v>-4.9040660778612297</v>
      </c>
      <c r="I4708">
        <v>-10.2480864330745</v>
      </c>
      <c r="J4708">
        <v>-2.1679836262983398</v>
      </c>
      <c r="K4708">
        <v>12.519992875007601</v>
      </c>
      <c r="L4708">
        <v>12.571452084524401</v>
      </c>
      <c r="M4708">
        <v>55.887715274265297</v>
      </c>
      <c r="O4708">
        <v>0.23961661341853599</v>
      </c>
      <c r="P4708">
        <v>4.94551550712489</v>
      </c>
    </row>
    <row r="4709" spans="1:17" hidden="1" x14ac:dyDescent="0.3">
      <c r="A4709" t="s">
        <v>9574</v>
      </c>
      <c r="B4709" t="s">
        <v>9575</v>
      </c>
      <c r="C4709" t="str">
        <f>IFERROR(VLOOKUP(Table1[[#This Row],[Ticker]],[1]!Table1[[Symbol]:[Industry]],2,FALSE),"-")</f>
        <v>-</v>
      </c>
      <c r="D4709" t="s">
        <v>391</v>
      </c>
      <c r="E4709">
        <v>2.4952000000000001</v>
      </c>
      <c r="F4709">
        <v>124.76</v>
      </c>
      <c r="G4709">
        <v>807.97441668089505</v>
      </c>
      <c r="H4709">
        <v>29.587412756663198</v>
      </c>
      <c r="I4709">
        <v>824.28374877291799</v>
      </c>
      <c r="J4709">
        <v>1.86331421347032</v>
      </c>
      <c r="K4709">
        <v>92.021776210191305</v>
      </c>
      <c r="L4709">
        <v>50.328277150426899</v>
      </c>
      <c r="M4709">
        <v>100</v>
      </c>
      <c r="N4709">
        <v>0.16369636963696299</v>
      </c>
      <c r="O4709">
        <v>0</v>
      </c>
      <c r="P4709">
        <v>834.53183520599202</v>
      </c>
    </row>
    <row r="4710" spans="1:17" hidden="1" x14ac:dyDescent="0.3">
      <c r="A4710" t="s">
        <v>9576</v>
      </c>
      <c r="B4710" t="s">
        <v>9577</v>
      </c>
      <c r="C4710" t="str">
        <f>IFERROR(VLOOKUP(Table1[[#This Row],[Ticker]],[1]!Table1[[Symbol]:[Industry]],2,FALSE),"-")</f>
        <v>-</v>
      </c>
      <c r="D4710" t="s">
        <v>46</v>
      </c>
      <c r="E4710">
        <v>2.34178631999999</v>
      </c>
      <c r="F4710">
        <v>2.4</v>
      </c>
      <c r="G4710">
        <v>-5.5931859894901201</v>
      </c>
      <c r="H4710">
        <v>-1.87035303188851</v>
      </c>
      <c r="I4710">
        <v>-12.2495918825592</v>
      </c>
      <c r="J4710">
        <v>1.0670674632677399</v>
      </c>
      <c r="K4710">
        <v>1.7400020759405499</v>
      </c>
      <c r="L4710">
        <v>1.26157303085244</v>
      </c>
      <c r="M4710">
        <v>79.607056726233907</v>
      </c>
      <c r="N4710">
        <v>1</v>
      </c>
      <c r="Q4710">
        <v>-3.5149089750809E-2</v>
      </c>
    </row>
    <row r="4711" spans="1:17" hidden="1" x14ac:dyDescent="0.3">
      <c r="A4711" t="s">
        <v>9578</v>
      </c>
      <c r="B4711" t="s">
        <v>9579</v>
      </c>
      <c r="C4711" t="str">
        <f>IFERROR(VLOOKUP(Table1[[#This Row],[Ticker]],[1]!Table1[[Symbol]:[Industry]],2,FALSE),"-")</f>
        <v>-</v>
      </c>
      <c r="D4711" t="s">
        <v>119</v>
      </c>
      <c r="E4711">
        <v>2.3400542500000001</v>
      </c>
      <c r="F4711">
        <v>161.5</v>
      </c>
      <c r="G4711">
        <v>111.64317144540399</v>
      </c>
      <c r="H4711">
        <v>8.4292672554720909</v>
      </c>
      <c r="I4711">
        <v>33.871135412365398</v>
      </c>
      <c r="J4711">
        <v>-5.1360201559787004</v>
      </c>
      <c r="K4711">
        <v>149.734788316926</v>
      </c>
      <c r="L4711">
        <v>128.32634352785601</v>
      </c>
      <c r="M4711">
        <v>52.7904677741463</v>
      </c>
      <c r="N4711">
        <v>1.23404117150464</v>
      </c>
      <c r="O4711">
        <v>13.931888544891599</v>
      </c>
      <c r="P4711">
        <v>169.121813031161</v>
      </c>
      <c r="Q4711">
        <v>3.1596083616342002E-2</v>
      </c>
    </row>
    <row r="4712" spans="1:17" hidden="1" x14ac:dyDescent="0.3">
      <c r="A4712" t="s">
        <v>9580</v>
      </c>
      <c r="B4712" t="s">
        <v>9581</v>
      </c>
      <c r="C4712" t="str">
        <f>IFERROR(VLOOKUP(Table1[[#This Row],[Ticker]],[1]!Table1[[Symbol]:[Industry]],2,FALSE),"-")</f>
        <v>-</v>
      </c>
      <c r="D4712" t="s">
        <v>46</v>
      </c>
      <c r="E4712">
        <v>2.2983612181383499</v>
      </c>
      <c r="F4712">
        <v>24.48</v>
      </c>
      <c r="G4712">
        <v>0.94258147490262401</v>
      </c>
      <c r="H4712">
        <v>-4.9040660778612297</v>
      </c>
      <c r="I4712">
        <v>-5.2738154210676402</v>
      </c>
      <c r="J4712">
        <v>-2.1679836262983398</v>
      </c>
      <c r="K4712">
        <v>24.389890145823699</v>
      </c>
      <c r="L4712">
        <v>23.129808046577601</v>
      </c>
      <c r="M4712">
        <v>100</v>
      </c>
      <c r="O4712">
        <v>0</v>
      </c>
      <c r="P4712">
        <v>27.5</v>
      </c>
    </row>
    <row r="4713" spans="1:17" hidden="1" x14ac:dyDescent="0.3">
      <c r="A4713" t="s">
        <v>9582</v>
      </c>
      <c r="B4713" t="s">
        <v>9583</v>
      </c>
      <c r="C4713" t="str">
        <f>IFERROR(VLOOKUP(Table1[[#This Row],[Ticker]],[1]!Table1[[Symbol]:[Industry]],2,FALSE),"-")</f>
        <v>-</v>
      </c>
      <c r="D4713" t="s">
        <v>230</v>
      </c>
      <c r="E4713">
        <v>2.2678451000000002</v>
      </c>
      <c r="F4713">
        <v>3.31</v>
      </c>
      <c r="G4713">
        <v>-21.810583082059399</v>
      </c>
      <c r="H4713">
        <v>-0.15723063482326699</v>
      </c>
      <c r="I4713">
        <v>-5.5012509900365298</v>
      </c>
      <c r="J4713">
        <v>-2.1679836262983398</v>
      </c>
      <c r="K4713">
        <v>3.2094573567993301</v>
      </c>
      <c r="L4713">
        <v>3.1742745004009301</v>
      </c>
      <c r="M4713">
        <v>50</v>
      </c>
      <c r="O4713">
        <v>0</v>
      </c>
      <c r="P4713">
        <v>4.7468354430379698</v>
      </c>
    </row>
    <row r="4714" spans="1:17" hidden="1" x14ac:dyDescent="0.3">
      <c r="A4714" t="s">
        <v>9584</v>
      </c>
      <c r="B4714" t="s">
        <v>9585</v>
      </c>
      <c r="C4714" t="str">
        <f>IFERROR(VLOOKUP(Table1[[#This Row],[Ticker]],[1]!Table1[[Symbol]:[Industry]],2,FALSE),"-")</f>
        <v>-</v>
      </c>
      <c r="D4714" t="s">
        <v>414</v>
      </c>
      <c r="E4714">
        <v>2.2506750000000002</v>
      </c>
      <c r="F4714">
        <v>7.5</v>
      </c>
      <c r="G4714">
        <v>-16.2633008780385</v>
      </c>
      <c r="H4714">
        <v>-14.7790660778612</v>
      </c>
      <c r="I4714">
        <v>-2.3344173683262999</v>
      </c>
      <c r="J4714">
        <v>3.0874908262564</v>
      </c>
      <c r="K4714">
        <v>7.4653618949617897</v>
      </c>
      <c r="L4714">
        <v>7.3312613711272601</v>
      </c>
      <c r="M4714">
        <v>55.703206644636701</v>
      </c>
      <c r="N4714">
        <v>1.61279657068306</v>
      </c>
      <c r="O4714">
        <v>24.6666666666666</v>
      </c>
      <c r="P4714">
        <v>42.585551330798403</v>
      </c>
      <c r="Q4714">
        <v>5.6653158344216997E-2</v>
      </c>
    </row>
    <row r="4715" spans="1:17" hidden="1" x14ac:dyDescent="0.3">
      <c r="A4715" t="s">
        <v>9586</v>
      </c>
      <c r="B4715" t="s">
        <v>9587</v>
      </c>
      <c r="C4715" t="str">
        <f>IFERROR(VLOOKUP(Table1[[#This Row],[Ticker]],[1]!Table1[[Symbol]:[Industry]],2,FALSE),"-")</f>
        <v>-</v>
      </c>
      <c r="E4715">
        <v>2.2430983119999999</v>
      </c>
      <c r="F4715">
        <v>3.76</v>
      </c>
      <c r="G4715">
        <v>285.82967824909599</v>
      </c>
      <c r="H4715">
        <v>21.4657969358373</v>
      </c>
      <c r="I4715">
        <v>229.150143655421</v>
      </c>
      <c r="J4715">
        <v>1.7756783455326399</v>
      </c>
      <c r="K4715">
        <v>3.1559751651455898</v>
      </c>
      <c r="L4715">
        <v>2.0373507388893901</v>
      </c>
      <c r="M4715">
        <v>99.999999987781294</v>
      </c>
      <c r="N4715">
        <v>2.4</v>
      </c>
      <c r="O4715">
        <v>0</v>
      </c>
      <c r="P4715">
        <v>362.07228915662603</v>
      </c>
    </row>
    <row r="4716" spans="1:17" hidden="1" x14ac:dyDescent="0.3">
      <c r="A4716" t="s">
        <v>9588</v>
      </c>
      <c r="B4716" t="s">
        <v>9589</v>
      </c>
      <c r="C4716" t="str">
        <f>IFERROR(VLOOKUP(Table1[[#This Row],[Ticker]],[1]!Table1[[Symbol]:[Industry]],2,FALSE),"-")</f>
        <v>-</v>
      </c>
      <c r="D4716" t="s">
        <v>705</v>
      </c>
      <c r="E4716">
        <v>2.2099980540000002</v>
      </c>
      <c r="F4716">
        <v>71.56</v>
      </c>
      <c r="G4716">
        <v>41.384379174972999</v>
      </c>
      <c r="H4716">
        <v>-3.6866255342598802</v>
      </c>
      <c r="I4716">
        <v>19.742830914791</v>
      </c>
      <c r="J4716">
        <v>-4.0480440077996498</v>
      </c>
      <c r="K4716">
        <v>68.755002867474403</v>
      </c>
      <c r="L4716">
        <v>59.373814433623302</v>
      </c>
      <c r="M4716">
        <v>42.618677459081702</v>
      </c>
      <c r="N4716">
        <v>0.79964364442037605</v>
      </c>
      <c r="O4716">
        <v>4.8071548351034101</v>
      </c>
      <c r="P4716">
        <v>69.5734597156398</v>
      </c>
    </row>
    <row r="4717" spans="1:17" hidden="1" x14ac:dyDescent="0.3">
      <c r="A4717" t="s">
        <v>9590</v>
      </c>
      <c r="B4717" t="s">
        <v>9591</v>
      </c>
      <c r="C4717" t="str">
        <f>IFERROR(VLOOKUP(Table1[[#This Row],[Ticker]],[1]!Table1[[Symbol]:[Industry]],2,FALSE),"-")</f>
        <v>-</v>
      </c>
      <c r="D4717" t="s">
        <v>535</v>
      </c>
      <c r="E4717">
        <v>2.1650564000000001</v>
      </c>
      <c r="F4717">
        <v>6.98</v>
      </c>
      <c r="G4717">
        <v>-26.557418525097301</v>
      </c>
      <c r="H4717">
        <v>-4.9040660778612297</v>
      </c>
      <c r="I4717">
        <v>-10.2480864330745</v>
      </c>
      <c r="J4717">
        <v>-2.1679836262983398</v>
      </c>
      <c r="K4717">
        <v>6.9799928501775099</v>
      </c>
      <c r="L4717">
        <v>6.9465130283408403</v>
      </c>
      <c r="M4717">
        <v>99.999996303717197</v>
      </c>
      <c r="O4717">
        <v>0</v>
      </c>
      <c r="P4717">
        <v>0</v>
      </c>
    </row>
    <row r="4718" spans="1:17" hidden="1" x14ac:dyDescent="0.3">
      <c r="A4718" t="s">
        <v>9592</v>
      </c>
      <c r="B4718" t="s">
        <v>9593</v>
      </c>
      <c r="C4718" t="str">
        <f>IFERROR(VLOOKUP(Table1[[#This Row],[Ticker]],[1]!Table1[[Symbol]:[Industry]],2,FALSE),"-")</f>
        <v>-</v>
      </c>
      <c r="D4718" t="s">
        <v>391</v>
      </c>
      <c r="E4718">
        <v>2.0541</v>
      </c>
      <c r="F4718">
        <v>4.0999999999999996</v>
      </c>
      <c r="G4718">
        <v>-21.698083486734198</v>
      </c>
      <c r="H4718">
        <v>-4.9040660778612297</v>
      </c>
      <c r="I4718">
        <v>-10.2480864330745</v>
      </c>
      <c r="J4718">
        <v>-2.1679836262983398</v>
      </c>
      <c r="K4718">
        <v>4.0999816011721899</v>
      </c>
      <c r="L4718">
        <v>4.0869091777855804</v>
      </c>
      <c r="M4718">
        <v>99.806682354411805</v>
      </c>
      <c r="O4718">
        <v>0</v>
      </c>
      <c r="P4718">
        <v>4.8593350383631497</v>
      </c>
    </row>
    <row r="4719" spans="1:17" hidden="1" x14ac:dyDescent="0.3">
      <c r="A4719" t="s">
        <v>9594</v>
      </c>
      <c r="B4719" t="s">
        <v>9595</v>
      </c>
      <c r="C4719" t="str">
        <f>IFERROR(VLOOKUP(Table1[[#This Row],[Ticker]],[1]!Table1[[Symbol]:[Industry]],2,FALSE),"-")</f>
        <v>-</v>
      </c>
      <c r="D4719" t="s">
        <v>613</v>
      </c>
      <c r="E4719">
        <v>2.0373999999999999</v>
      </c>
      <c r="F4719">
        <v>6.68</v>
      </c>
      <c r="G4719">
        <v>19.294109859182001</v>
      </c>
      <c r="H4719">
        <v>21.484822811027598</v>
      </c>
      <c r="I4719">
        <v>17.476578958894802</v>
      </c>
      <c r="J4719">
        <v>24.977724956535901</v>
      </c>
      <c r="K4719">
        <v>4.8255140650188304</v>
      </c>
      <c r="L4719">
        <v>4.7910113830586099</v>
      </c>
      <c r="M4719">
        <v>95.799831093732905</v>
      </c>
      <c r="N4719">
        <v>0.96862197217135204</v>
      </c>
      <c r="O4719">
        <v>0</v>
      </c>
      <c r="P4719">
        <v>98.809523809523796</v>
      </c>
      <c r="Q4719">
        <v>2.3024278191223001E-2</v>
      </c>
    </row>
    <row r="4720" spans="1:17" hidden="1" x14ac:dyDescent="0.3">
      <c r="A4720" t="s">
        <v>9596</v>
      </c>
      <c r="B4720" t="s">
        <v>9597</v>
      </c>
      <c r="C4720" t="str">
        <f>IFERROR(VLOOKUP(Table1[[#This Row],[Ticker]],[1]!Table1[[Symbol]:[Industry]],2,FALSE),"-")</f>
        <v>-</v>
      </c>
      <c r="D4720" t="s">
        <v>21</v>
      </c>
      <c r="E4720">
        <v>1.98125</v>
      </c>
      <c r="F4720">
        <v>15.85</v>
      </c>
      <c r="G4720">
        <v>-26.557418525097301</v>
      </c>
      <c r="H4720">
        <v>-4.9040660778612297</v>
      </c>
      <c r="I4720">
        <v>-10.2480864330745</v>
      </c>
      <c r="J4720">
        <v>-2.1679836262983398</v>
      </c>
      <c r="K4720">
        <v>15.8499996720284</v>
      </c>
      <c r="L4720">
        <v>15.8445652421536</v>
      </c>
      <c r="M4720">
        <v>0</v>
      </c>
      <c r="O4720">
        <v>0</v>
      </c>
      <c r="P4720">
        <v>0</v>
      </c>
    </row>
    <row r="4721" spans="1:17" hidden="1" x14ac:dyDescent="0.3">
      <c r="A4721" t="s">
        <v>9598</v>
      </c>
      <c r="B4721" t="s">
        <v>9599</v>
      </c>
      <c r="C4721" t="str">
        <f>IFERROR(VLOOKUP(Table1[[#This Row],[Ticker]],[1]!Table1[[Symbol]:[Industry]],2,FALSE),"-")</f>
        <v>-</v>
      </c>
      <c r="D4721" t="s">
        <v>302</v>
      </c>
      <c r="E4721">
        <v>1.976</v>
      </c>
      <c r="F4721">
        <v>61.75</v>
      </c>
      <c r="G4721">
        <v>-26.557418525097301</v>
      </c>
      <c r="H4721">
        <v>-4.9040660778612297</v>
      </c>
      <c r="I4721">
        <v>-10.2480864330745</v>
      </c>
      <c r="J4721">
        <v>-2.1679836262983398</v>
      </c>
      <c r="K4721">
        <v>61.75</v>
      </c>
      <c r="L4721">
        <v>61.75</v>
      </c>
      <c r="M4721">
        <v>50</v>
      </c>
      <c r="O4721">
        <v>0</v>
      </c>
      <c r="P4721">
        <v>0</v>
      </c>
    </row>
    <row r="4722" spans="1:17" hidden="1" x14ac:dyDescent="0.3">
      <c r="A4722" t="s">
        <v>9600</v>
      </c>
      <c r="B4722" t="s">
        <v>9601</v>
      </c>
      <c r="C4722" t="str">
        <f>IFERROR(VLOOKUP(Table1[[#This Row],[Ticker]],[1]!Table1[[Symbol]:[Industry]],2,FALSE),"-")</f>
        <v>-</v>
      </c>
      <c r="D4722" t="s">
        <v>86</v>
      </c>
      <c r="E4722">
        <v>1.95423462</v>
      </c>
      <c r="F4722">
        <v>7.9</v>
      </c>
      <c r="K4722">
        <v>7.7408079907778697</v>
      </c>
      <c r="M4722">
        <v>57.238046106161903</v>
      </c>
      <c r="N4722">
        <v>1</v>
      </c>
    </row>
    <row r="4723" spans="1:17" hidden="1" x14ac:dyDescent="0.3">
      <c r="A4723" t="s">
        <v>9602</v>
      </c>
      <c r="B4723" t="s">
        <v>9603</v>
      </c>
      <c r="C4723" t="str">
        <f>IFERROR(VLOOKUP(Table1[[#This Row],[Ticker]],[1]!Table1[[Symbol]:[Industry]],2,FALSE),"-")</f>
        <v>-</v>
      </c>
      <c r="E4723">
        <v>1.8662643999999999</v>
      </c>
      <c r="F4723">
        <v>2.86</v>
      </c>
      <c r="G4723">
        <v>10.9425814749026</v>
      </c>
      <c r="H4723">
        <v>5.1765790834290799</v>
      </c>
      <c r="I4723">
        <v>9.9199807938162401</v>
      </c>
      <c r="J4723">
        <v>7.9126615349919698</v>
      </c>
      <c r="K4723">
        <v>2.16779219244488</v>
      </c>
      <c r="L4723">
        <v>1.40002827804881</v>
      </c>
      <c r="M4723">
        <v>99.128732765019905</v>
      </c>
      <c r="N4723">
        <v>9.4884867620741598E-4</v>
      </c>
      <c r="O4723">
        <v>0</v>
      </c>
      <c r="P4723">
        <v>44.4444444444444</v>
      </c>
    </row>
    <row r="4724" spans="1:17" hidden="1" x14ac:dyDescent="0.3">
      <c r="A4724" t="s">
        <v>9604</v>
      </c>
      <c r="B4724" t="s">
        <v>9605</v>
      </c>
      <c r="C4724" t="str">
        <f>IFERROR(VLOOKUP(Table1[[#This Row],[Ticker]],[1]!Table1[[Symbol]:[Industry]],2,FALSE),"-")</f>
        <v>-</v>
      </c>
      <c r="D4724" t="s">
        <v>998</v>
      </c>
      <c r="E4724">
        <v>1.7739321328166799</v>
      </c>
      <c r="F4724">
        <v>3.75</v>
      </c>
      <c r="G4724">
        <v>14.420025083925101</v>
      </c>
      <c r="H4724">
        <v>-0.15546272590593299</v>
      </c>
      <c r="I4724">
        <v>12.3009331747686</v>
      </c>
      <c r="J4724">
        <v>-2.1679836262983398</v>
      </c>
      <c r="K4724">
        <v>3.62987633444664</v>
      </c>
      <c r="L4724">
        <v>3.2849171169943099</v>
      </c>
      <c r="M4724">
        <v>11.2907110889106</v>
      </c>
      <c r="N4724">
        <v>0</v>
      </c>
      <c r="O4724">
        <v>0</v>
      </c>
      <c r="P4724">
        <v>40.977443609022501</v>
      </c>
    </row>
    <row r="4725" spans="1:17" hidden="1" x14ac:dyDescent="0.3">
      <c r="A4725" t="s">
        <v>9606</v>
      </c>
      <c r="B4725" t="s">
        <v>9607</v>
      </c>
      <c r="C4725" t="str">
        <f>IFERROR(VLOOKUP(Table1[[#This Row],[Ticker]],[1]!Table1[[Symbol]:[Industry]],2,FALSE),"-")</f>
        <v>-</v>
      </c>
      <c r="D4725" t="s">
        <v>705</v>
      </c>
      <c r="E4725">
        <v>1.7649299939999901</v>
      </c>
      <c r="F4725">
        <v>4531.74</v>
      </c>
      <c r="G4725">
        <v>-23.563561692953801</v>
      </c>
      <c r="K4725">
        <v>4523.2196314963803</v>
      </c>
      <c r="L4725">
        <v>4345.2923176734603</v>
      </c>
      <c r="M4725">
        <v>66.2688689774686</v>
      </c>
      <c r="N4725">
        <v>1</v>
      </c>
      <c r="O4725">
        <v>4.3749200086500899</v>
      </c>
      <c r="P4725">
        <v>2.9938568321435399</v>
      </c>
      <c r="Q4725">
        <v>7.1969087878504007E-2</v>
      </c>
    </row>
    <row r="4726" spans="1:17" hidden="1" x14ac:dyDescent="0.3">
      <c r="A4726" t="s">
        <v>9608</v>
      </c>
      <c r="B4726" t="s">
        <v>9609</v>
      </c>
      <c r="C4726" t="str">
        <f>IFERROR(VLOOKUP(Table1[[#This Row],[Ticker]],[1]!Table1[[Symbol]:[Industry]],2,FALSE),"-")</f>
        <v>-</v>
      </c>
      <c r="D4726" t="s">
        <v>21</v>
      </c>
      <c r="E4726">
        <v>1.6015999999999999</v>
      </c>
      <c r="F4726">
        <v>0.44</v>
      </c>
      <c r="G4726">
        <v>-26.557418525097301</v>
      </c>
      <c r="H4726">
        <v>-4.9040660778612297</v>
      </c>
      <c r="I4726">
        <v>-10.2480864330745</v>
      </c>
      <c r="J4726">
        <v>-2.1679836262983398</v>
      </c>
      <c r="K4726">
        <v>0.43999995442043799</v>
      </c>
      <c r="L4726">
        <v>0.43912245438340097</v>
      </c>
      <c r="M4726">
        <v>100</v>
      </c>
      <c r="O4726">
        <v>0</v>
      </c>
      <c r="P4726">
        <v>0</v>
      </c>
    </row>
    <row r="4727" spans="1:17" hidden="1" x14ac:dyDescent="0.3">
      <c r="A4727" t="s">
        <v>9610</v>
      </c>
      <c r="B4727" t="s">
        <v>9611</v>
      </c>
      <c r="C4727" t="str">
        <f>IFERROR(VLOOKUP(Table1[[#This Row],[Ticker]],[1]!Table1[[Symbol]:[Industry]],2,FALSE),"-")</f>
        <v>-</v>
      </c>
      <c r="D4727" t="s">
        <v>613</v>
      </c>
      <c r="E4727">
        <v>1.5193308000000001</v>
      </c>
      <c r="F4727">
        <v>4.42</v>
      </c>
      <c r="G4727">
        <v>59.156867189188297</v>
      </c>
      <c r="H4727">
        <v>-4.9040660778612297</v>
      </c>
      <c r="I4727">
        <v>51.065782180064097</v>
      </c>
      <c r="J4727">
        <v>-2.1679836262983398</v>
      </c>
      <c r="K4727">
        <v>4.2305816140296999</v>
      </c>
      <c r="L4727">
        <v>3.3709322095836498</v>
      </c>
      <c r="M4727">
        <v>100</v>
      </c>
      <c r="N4727">
        <v>0</v>
      </c>
      <c r="O4727">
        <v>0</v>
      </c>
      <c r="P4727">
        <v>85.714285714285694</v>
      </c>
    </row>
    <row r="4728" spans="1:17" hidden="1" x14ac:dyDescent="0.3">
      <c r="A4728" t="s">
        <v>9612</v>
      </c>
      <c r="B4728" t="s">
        <v>9613</v>
      </c>
      <c r="C4728" t="str">
        <f>IFERROR(VLOOKUP(Table1[[#This Row],[Ticker]],[1]!Table1[[Symbol]:[Industry]],2,FALSE),"-")</f>
        <v>-</v>
      </c>
      <c r="D4728" t="s">
        <v>391</v>
      </c>
      <c r="E4728">
        <v>1.4617</v>
      </c>
      <c r="F4728">
        <v>3.11</v>
      </c>
      <c r="G4728">
        <v>204.29364530468899</v>
      </c>
      <c r="H4728">
        <v>211.053380730649</v>
      </c>
      <c r="I4728">
        <v>220.60297739671199</v>
      </c>
      <c r="J4728">
        <v>43.420251667819301</v>
      </c>
      <c r="M4728">
        <v>100</v>
      </c>
      <c r="O4728">
        <v>0</v>
      </c>
      <c r="P4728">
        <v>230.85106382978699</v>
      </c>
    </row>
    <row r="4729" spans="1:17" hidden="1" x14ac:dyDescent="0.3">
      <c r="A4729" t="s">
        <v>9614</v>
      </c>
      <c r="B4729" t="s">
        <v>9615</v>
      </c>
      <c r="C4729" t="str">
        <f>IFERROR(VLOOKUP(Table1[[#This Row],[Ticker]],[1]!Table1[[Symbol]:[Industry]],2,FALSE),"-")</f>
        <v>-</v>
      </c>
      <c r="D4729" t="s">
        <v>140</v>
      </c>
      <c r="E4729">
        <v>1.3824000000000001</v>
      </c>
      <c r="F4729">
        <v>11.52</v>
      </c>
      <c r="G4729">
        <v>-26.557418525097301</v>
      </c>
      <c r="H4729">
        <v>-4.9040660778612297</v>
      </c>
      <c r="I4729">
        <v>-10.2480864330745</v>
      </c>
      <c r="J4729">
        <v>-2.1679836262983398</v>
      </c>
      <c r="K4729">
        <v>11.5199999999999</v>
      </c>
      <c r="L4729">
        <v>11.52</v>
      </c>
      <c r="M4729">
        <v>50</v>
      </c>
      <c r="O4729">
        <v>0</v>
      </c>
      <c r="P4729">
        <v>0</v>
      </c>
    </row>
    <row r="4730" spans="1:17" hidden="1" x14ac:dyDescent="0.3">
      <c r="A4730" t="s">
        <v>9616</v>
      </c>
      <c r="B4730" t="s">
        <v>9617</v>
      </c>
      <c r="C4730" t="str">
        <f>IFERROR(VLOOKUP(Table1[[#This Row],[Ticker]],[1]!Table1[[Symbol]:[Industry]],2,FALSE),"-")</f>
        <v>-</v>
      </c>
      <c r="D4730" t="s">
        <v>109</v>
      </c>
      <c r="E4730">
        <v>1.37832452449136</v>
      </c>
      <c r="F4730">
        <v>13.12</v>
      </c>
      <c r="G4730">
        <v>-26.557418525097301</v>
      </c>
      <c r="H4730">
        <v>-4.9040660778612297</v>
      </c>
      <c r="I4730">
        <v>-10.2480864330745</v>
      </c>
      <c r="J4730">
        <v>-2.1679836262983398</v>
      </c>
      <c r="K4730">
        <v>13.12</v>
      </c>
      <c r="L4730">
        <v>13.1199999999999</v>
      </c>
      <c r="M4730">
        <v>50</v>
      </c>
      <c r="O4730">
        <v>0</v>
      </c>
      <c r="P4730">
        <v>0</v>
      </c>
    </row>
    <row r="4731" spans="1:17" hidden="1" x14ac:dyDescent="0.3">
      <c r="A4731" t="s">
        <v>9618</v>
      </c>
      <c r="B4731" t="s">
        <v>9619</v>
      </c>
      <c r="C4731" t="str">
        <f>IFERROR(VLOOKUP(Table1[[#This Row],[Ticker]],[1]!Table1[[Symbol]:[Industry]],2,FALSE),"-")</f>
        <v>-</v>
      </c>
      <c r="D4731" t="s">
        <v>662</v>
      </c>
      <c r="E4731">
        <v>1.3188</v>
      </c>
      <c r="F4731">
        <v>18.84</v>
      </c>
      <c r="G4731">
        <v>-26.557418525097301</v>
      </c>
      <c r="H4731">
        <v>-4.9040660778612297</v>
      </c>
      <c r="I4731">
        <v>-10.2480864330745</v>
      </c>
      <c r="J4731">
        <v>-2.1679836262983398</v>
      </c>
      <c r="K4731">
        <v>18.839947762937001</v>
      </c>
      <c r="L4731">
        <v>18.723216056382199</v>
      </c>
      <c r="M4731">
        <v>100</v>
      </c>
      <c r="O4731">
        <v>0</v>
      </c>
      <c r="P4731">
        <v>0</v>
      </c>
    </row>
    <row r="4732" spans="1:17" hidden="1" x14ac:dyDescent="0.3">
      <c r="A4732" t="s">
        <v>9620</v>
      </c>
      <c r="B4732" t="s">
        <v>9621</v>
      </c>
      <c r="C4732" t="str">
        <f>IFERROR(VLOOKUP(Table1[[#This Row],[Ticker]],[1]!Table1[[Symbol]:[Industry]],2,FALSE),"-")</f>
        <v>-</v>
      </c>
      <c r="D4732" t="s">
        <v>535</v>
      </c>
      <c r="E4732">
        <v>1.2950995199999999</v>
      </c>
      <c r="F4732">
        <v>17.489999999999998</v>
      </c>
      <c r="G4732">
        <v>13.924509185745899</v>
      </c>
      <c r="H4732">
        <v>7.3879731842610305E-2</v>
      </c>
      <c r="I4732">
        <v>11.210246900258801</v>
      </c>
      <c r="J4732">
        <v>2.8099621834055002</v>
      </c>
      <c r="K4732">
        <v>12.370604137867501</v>
      </c>
      <c r="M4732">
        <v>100</v>
      </c>
      <c r="N4732">
        <v>0.17224880382775101</v>
      </c>
      <c r="O4732">
        <v>0</v>
      </c>
      <c r="P4732">
        <v>40.481927710843301</v>
      </c>
    </row>
    <row r="4733" spans="1:17" hidden="1" x14ac:dyDescent="0.3">
      <c r="A4733" t="s">
        <v>9622</v>
      </c>
      <c r="B4733" t="s">
        <v>9623</v>
      </c>
      <c r="C4733" t="str">
        <f>IFERROR(VLOOKUP(Table1[[#This Row],[Ticker]],[1]!Table1[[Symbol]:[Industry]],2,FALSE),"-")</f>
        <v>-</v>
      </c>
      <c r="D4733" t="s">
        <v>1113</v>
      </c>
      <c r="E4733">
        <v>1.2757499999999999</v>
      </c>
      <c r="F4733">
        <v>85.05</v>
      </c>
      <c r="G4733">
        <v>-47.551380438706303</v>
      </c>
      <c r="H4733">
        <v>-4.9040660778612297</v>
      </c>
      <c r="I4733">
        <v>-23.902908768099799</v>
      </c>
      <c r="J4733">
        <v>-2.1679836262983398</v>
      </c>
      <c r="K4733">
        <v>85.507728830039895</v>
      </c>
      <c r="L4733">
        <v>90.947744266477699</v>
      </c>
      <c r="M4733">
        <v>3.8134211653962402</v>
      </c>
      <c r="O4733">
        <v>26.5726043503821</v>
      </c>
      <c r="P4733">
        <v>0</v>
      </c>
    </row>
    <row r="4734" spans="1:17" hidden="1" x14ac:dyDescent="0.3">
      <c r="A4734" t="s">
        <v>9624</v>
      </c>
      <c r="B4734" t="s">
        <v>9625</v>
      </c>
      <c r="C4734" t="str">
        <f>IFERROR(VLOOKUP(Table1[[#This Row],[Ticker]],[1]!Table1[[Symbol]:[Industry]],2,FALSE),"-")</f>
        <v>-</v>
      </c>
      <c r="E4734">
        <v>1.2705</v>
      </c>
      <c r="F4734">
        <v>10.5</v>
      </c>
      <c r="G4734">
        <v>-26.557418525097301</v>
      </c>
      <c r="H4734">
        <v>-4.9040660778612297</v>
      </c>
      <c r="I4734">
        <v>-10.2480864330745</v>
      </c>
      <c r="J4734">
        <v>-2.1679836262983398</v>
      </c>
      <c r="K4734">
        <v>10.4999999635323</v>
      </c>
      <c r="L4734">
        <v>10.4995101827182</v>
      </c>
      <c r="M4734">
        <v>100</v>
      </c>
      <c r="O4734">
        <v>0</v>
      </c>
      <c r="P4734">
        <v>0</v>
      </c>
    </row>
    <row r="4735" spans="1:17" hidden="1" x14ac:dyDescent="0.3">
      <c r="A4735" t="s">
        <v>9626</v>
      </c>
      <c r="B4735" t="s">
        <v>9627</v>
      </c>
      <c r="C4735" t="str">
        <f>IFERROR(VLOOKUP(Table1[[#This Row],[Ticker]],[1]!Table1[[Symbol]:[Industry]],2,FALSE),"-")</f>
        <v>-</v>
      </c>
      <c r="D4735" t="s">
        <v>67</v>
      </c>
      <c r="E4735">
        <v>1.2510239999999999</v>
      </c>
      <c r="F4735">
        <v>10.050000000000001</v>
      </c>
      <c r="G4735">
        <v>-26.557418525097301</v>
      </c>
      <c r="H4735">
        <v>-4.9040660778612297</v>
      </c>
      <c r="I4735">
        <v>-10.2480864330745</v>
      </c>
      <c r="J4735">
        <v>-2.1679836262983398</v>
      </c>
      <c r="K4735">
        <v>10.050000000000001</v>
      </c>
      <c r="L4735">
        <v>10.049999999999899</v>
      </c>
      <c r="M4735">
        <v>50</v>
      </c>
      <c r="O4735">
        <v>0</v>
      </c>
      <c r="P4735">
        <v>0</v>
      </c>
    </row>
    <row r="4736" spans="1:17" hidden="1" x14ac:dyDescent="0.3">
      <c r="A4736" t="s">
        <v>9628</v>
      </c>
      <c r="B4736" t="s">
        <v>9629</v>
      </c>
      <c r="C4736" t="str">
        <f>IFERROR(VLOOKUP(Table1[[#This Row],[Ticker]],[1]!Table1[[Symbol]:[Industry]],2,FALSE),"-")</f>
        <v>-</v>
      </c>
      <c r="D4736" t="s">
        <v>67</v>
      </c>
      <c r="E4736">
        <v>1.143</v>
      </c>
      <c r="F4736">
        <v>3.81</v>
      </c>
      <c r="G4736">
        <v>-26.557418525097301</v>
      </c>
      <c r="H4736">
        <v>-4.9040660778612297</v>
      </c>
      <c r="I4736">
        <v>-10.2480864330745</v>
      </c>
      <c r="J4736">
        <v>-2.1679836262983398</v>
      </c>
      <c r="K4736">
        <v>3.8099999327257299</v>
      </c>
      <c r="L4736">
        <v>3.8090112909809202</v>
      </c>
      <c r="M4736">
        <v>100</v>
      </c>
      <c r="O4736">
        <v>0</v>
      </c>
      <c r="P4736">
        <v>0</v>
      </c>
    </row>
    <row r="4737" spans="1:16" hidden="1" x14ac:dyDescent="0.3">
      <c r="A4737" t="s">
        <v>9630</v>
      </c>
      <c r="B4737" t="s">
        <v>9631</v>
      </c>
      <c r="C4737" t="str">
        <f>IFERROR(VLOOKUP(Table1[[#This Row],[Ticker]],[1]!Table1[[Symbol]:[Industry]],2,FALSE),"-")</f>
        <v>-</v>
      </c>
      <c r="E4737">
        <v>1.129</v>
      </c>
      <c r="F4737">
        <v>11.29</v>
      </c>
      <c r="G4737">
        <v>51.7996114907003</v>
      </c>
      <c r="H4737">
        <v>2.15844797595732E-2</v>
      </c>
      <c r="I4737">
        <v>59.782034048853198</v>
      </c>
      <c r="J4737">
        <v>2.75766693132246</v>
      </c>
      <c r="K4737">
        <v>10.2597588520957</v>
      </c>
      <c r="L4737">
        <v>7.9710967209975996</v>
      </c>
      <c r="M4737">
        <v>100</v>
      </c>
      <c r="N4737">
        <v>3.61596009975062</v>
      </c>
      <c r="O4737">
        <v>0</v>
      </c>
      <c r="P4737">
        <v>78.357030015797704</v>
      </c>
    </row>
    <row r="4738" spans="1:16" hidden="1" x14ac:dyDescent="0.3">
      <c r="A4738" t="s">
        <v>9632</v>
      </c>
      <c r="B4738" t="s">
        <v>9633</v>
      </c>
      <c r="C4738" t="str">
        <f>IFERROR(VLOOKUP(Table1[[#This Row],[Ticker]],[1]!Table1[[Symbol]:[Industry]],2,FALSE),"-")</f>
        <v>-</v>
      </c>
      <c r="D4738" t="s">
        <v>613</v>
      </c>
      <c r="E4738">
        <v>1.0733211024003799</v>
      </c>
      <c r="F4738">
        <v>1.95</v>
      </c>
      <c r="K4738">
        <v>2.2159995707425302</v>
      </c>
      <c r="M4738" s="1">
        <v>2.4459774300000002E-7</v>
      </c>
      <c r="N4738">
        <v>1</v>
      </c>
    </row>
    <row r="4739" spans="1:16" hidden="1" x14ac:dyDescent="0.3">
      <c r="A4739" t="s">
        <v>9634</v>
      </c>
      <c r="B4739" t="s">
        <v>9635</v>
      </c>
      <c r="C4739" t="str">
        <f>IFERROR(VLOOKUP(Table1[[#This Row],[Ticker]],[1]!Table1[[Symbol]:[Industry]],2,FALSE),"-")</f>
        <v>-</v>
      </c>
      <c r="D4739" t="s">
        <v>46</v>
      </c>
      <c r="E4739">
        <v>0.93283125</v>
      </c>
      <c r="F4739">
        <v>57.85</v>
      </c>
      <c r="G4739">
        <v>-26.557418525097301</v>
      </c>
      <c r="H4739">
        <v>-4.9040660778612297</v>
      </c>
      <c r="I4739">
        <v>-10.2480864330745</v>
      </c>
      <c r="J4739">
        <v>-2.1679836262983398</v>
      </c>
      <c r="K4739">
        <v>57.8498594175962</v>
      </c>
      <c r="L4739">
        <v>57.536680368733499</v>
      </c>
      <c r="M4739">
        <v>100</v>
      </c>
      <c r="O4739">
        <v>0</v>
      </c>
      <c r="P4739">
        <v>0</v>
      </c>
    </row>
    <row r="4740" spans="1:16" hidden="1" x14ac:dyDescent="0.3">
      <c r="A4740" t="s">
        <v>9636</v>
      </c>
      <c r="B4740" t="s">
        <v>9637</v>
      </c>
      <c r="C4740" t="str">
        <f>IFERROR(VLOOKUP(Table1[[#This Row],[Ticker]],[1]!Table1[[Symbol]:[Industry]],2,FALSE),"-")</f>
        <v>-</v>
      </c>
      <c r="D4740" t="s">
        <v>162</v>
      </c>
      <c r="E4740">
        <v>0.92903103284561495</v>
      </c>
      <c r="F4740">
        <v>9.5</v>
      </c>
      <c r="G4740">
        <v>-26.557418525097301</v>
      </c>
      <c r="H4740">
        <v>-4.9040660778612297</v>
      </c>
      <c r="I4740">
        <v>-10.2480864330745</v>
      </c>
      <c r="J4740">
        <v>-2.1679836262983398</v>
      </c>
      <c r="K4740">
        <v>9.5</v>
      </c>
      <c r="L4740">
        <v>9.5</v>
      </c>
      <c r="M4740">
        <v>50</v>
      </c>
      <c r="O4740">
        <v>0</v>
      </c>
      <c r="P4740">
        <v>0</v>
      </c>
    </row>
    <row r="4741" spans="1:16" hidden="1" x14ac:dyDescent="0.3">
      <c r="A4741" t="s">
        <v>9638</v>
      </c>
      <c r="B4741" t="s">
        <v>9639</v>
      </c>
      <c r="C4741" t="str">
        <f>IFERROR(VLOOKUP(Table1[[#This Row],[Ticker]],[1]!Table1[[Symbol]:[Industry]],2,FALSE),"-")</f>
        <v>-</v>
      </c>
      <c r="D4741" t="s">
        <v>535</v>
      </c>
      <c r="E4741">
        <v>0.86460657346542202</v>
      </c>
      <c r="F4741">
        <v>11.02</v>
      </c>
      <c r="G4741">
        <v>-26.557418525097301</v>
      </c>
      <c r="H4741">
        <v>-4.9040660778612297</v>
      </c>
      <c r="I4741">
        <v>-10.2480864330745</v>
      </c>
      <c r="J4741">
        <v>-2.1679836262983398</v>
      </c>
      <c r="K4741">
        <v>11.0199998963163</v>
      </c>
      <c r="L4741">
        <v>11.018521236037101</v>
      </c>
      <c r="M4741">
        <v>100</v>
      </c>
      <c r="O4741">
        <v>0</v>
      </c>
      <c r="P4741">
        <v>0</v>
      </c>
    </row>
    <row r="4742" spans="1:16" hidden="1" x14ac:dyDescent="0.3">
      <c r="A4742" t="s">
        <v>9640</v>
      </c>
      <c r="B4742" t="s">
        <v>9641</v>
      </c>
      <c r="C4742" t="str">
        <f>IFERROR(VLOOKUP(Table1[[#This Row],[Ticker]],[1]!Table1[[Symbol]:[Industry]],2,FALSE),"-")</f>
        <v>-</v>
      </c>
      <c r="D4742" t="s">
        <v>662</v>
      </c>
      <c r="E4742">
        <v>0.73349999999999704</v>
      </c>
      <c r="F4742">
        <v>4.8899999999999997</v>
      </c>
      <c r="G4742">
        <v>-26.557418525097301</v>
      </c>
      <c r="H4742">
        <v>-4.9040660778612297</v>
      </c>
      <c r="I4742">
        <v>-10.2480864330745</v>
      </c>
      <c r="J4742">
        <v>-2.1679836262983398</v>
      </c>
      <c r="K4742">
        <v>4.8899999999999899</v>
      </c>
      <c r="L4742">
        <v>4.8899999999999801</v>
      </c>
      <c r="M4742">
        <v>50</v>
      </c>
      <c r="O4742">
        <v>0</v>
      </c>
      <c r="P4742">
        <v>0</v>
      </c>
    </row>
    <row r="4743" spans="1:16" hidden="1" x14ac:dyDescent="0.3">
      <c r="A4743" t="s">
        <v>9642</v>
      </c>
      <c r="B4743" t="s">
        <v>9643</v>
      </c>
      <c r="C4743" t="str">
        <f>IFERROR(VLOOKUP(Table1[[#This Row],[Ticker]],[1]!Table1[[Symbol]:[Industry]],2,FALSE),"-")</f>
        <v>-</v>
      </c>
      <c r="D4743" t="s">
        <v>197</v>
      </c>
      <c r="E4743">
        <v>0.69120000000000004</v>
      </c>
      <c r="F4743">
        <v>7.68</v>
      </c>
      <c r="G4743">
        <v>46.026851137823897</v>
      </c>
      <c r="H4743">
        <v>-4.9040660778612297</v>
      </c>
      <c r="I4743">
        <v>39.168255979376802</v>
      </c>
      <c r="J4743">
        <v>-2.1679836262983398</v>
      </c>
      <c r="K4743">
        <v>6.8155816279009196</v>
      </c>
      <c r="L4743">
        <v>5.53272951410964</v>
      </c>
      <c r="M4743">
        <v>100</v>
      </c>
      <c r="N4743">
        <v>0</v>
      </c>
      <c r="O4743">
        <v>0</v>
      </c>
      <c r="P4743">
        <v>72.584269662921301</v>
      </c>
    </row>
    <row r="4744" spans="1:16" hidden="1" x14ac:dyDescent="0.3">
      <c r="A4744" t="s">
        <v>9644</v>
      </c>
      <c r="B4744" t="s">
        <v>9645</v>
      </c>
      <c r="C4744" t="str">
        <f>IFERROR(VLOOKUP(Table1[[#This Row],[Ticker]],[1]!Table1[[Symbol]:[Industry]],2,FALSE),"-")</f>
        <v>-</v>
      </c>
      <c r="E4744">
        <v>0.66086999999999996</v>
      </c>
      <c r="F4744">
        <v>10.5</v>
      </c>
      <c r="G4744">
        <v>-26.557418525097301</v>
      </c>
      <c r="H4744">
        <v>-4.9040660778612297</v>
      </c>
      <c r="I4744">
        <v>-10.2480864330745</v>
      </c>
      <c r="J4744">
        <v>-2.1679836262983398</v>
      </c>
      <c r="K4744">
        <v>9.5180000415417805</v>
      </c>
      <c r="M4744">
        <v>50</v>
      </c>
      <c r="N4744">
        <v>0</v>
      </c>
      <c r="O4744">
        <v>0</v>
      </c>
    </row>
    <row r="4745" spans="1:16" hidden="1" x14ac:dyDescent="0.3">
      <c r="A4745" t="s">
        <v>9646</v>
      </c>
      <c r="B4745" t="s">
        <v>9647</v>
      </c>
      <c r="C4745" t="str">
        <f>IFERROR(VLOOKUP(Table1[[#This Row],[Ticker]],[1]!Table1[[Symbol]:[Industry]],2,FALSE),"-")</f>
        <v>-</v>
      </c>
      <c r="D4745" t="s">
        <v>705</v>
      </c>
      <c r="E4745">
        <v>0.62861604399999904</v>
      </c>
      <c r="F4745">
        <v>35.950000000000003</v>
      </c>
      <c r="G4745">
        <v>40.885525117194199</v>
      </c>
      <c r="H4745">
        <v>-3.24021949015679</v>
      </c>
      <c r="I4745">
        <v>19.8641104543666</v>
      </c>
      <c r="J4745">
        <v>-2.85668886045812</v>
      </c>
      <c r="K4745">
        <v>34.575996355322097</v>
      </c>
      <c r="L4745">
        <v>29.9805809859234</v>
      </c>
      <c r="M4745">
        <v>21.949362773198501</v>
      </c>
      <c r="N4745">
        <v>1.06575835052936</v>
      </c>
      <c r="O4745">
        <v>8.4561891515994407</v>
      </c>
      <c r="P4745">
        <v>71.108995716325495</v>
      </c>
    </row>
    <row r="4746" spans="1:16" hidden="1" x14ac:dyDescent="0.3">
      <c r="A4746" t="s">
        <v>9648</v>
      </c>
      <c r="B4746" t="s">
        <v>9649</v>
      </c>
      <c r="C4746" t="str">
        <f>IFERROR(VLOOKUP(Table1[[#This Row],[Ticker]],[1]!Table1[[Symbol]:[Industry]],2,FALSE),"-")</f>
        <v>-</v>
      </c>
      <c r="D4746" t="s">
        <v>140</v>
      </c>
      <c r="E4746">
        <v>0.49402200000000002</v>
      </c>
      <c r="F4746">
        <v>4.1100000000000003</v>
      </c>
      <c r="G4746">
        <v>-26.557418525097301</v>
      </c>
      <c r="H4746">
        <v>-4.9040660778612297</v>
      </c>
      <c r="I4746">
        <v>-10.2480864330745</v>
      </c>
      <c r="J4746">
        <v>-2.1679836262983398</v>
      </c>
      <c r="K4746">
        <v>4.1099999259402198</v>
      </c>
      <c r="L4746">
        <v>4.1089437400264996</v>
      </c>
      <c r="M4746">
        <v>100</v>
      </c>
      <c r="O4746">
        <v>0</v>
      </c>
      <c r="P4746">
        <v>0</v>
      </c>
    </row>
    <row r="4747" spans="1:16" hidden="1" x14ac:dyDescent="0.3">
      <c r="A4747" t="s">
        <v>9650</v>
      </c>
      <c r="B4747" t="s">
        <v>9651</v>
      </c>
      <c r="C4747" t="str">
        <f>IFERROR(VLOOKUP(Table1[[#This Row],[Ticker]],[1]!Table1[[Symbol]:[Industry]],2,FALSE),"-")</f>
        <v>-</v>
      </c>
      <c r="D4747" t="s">
        <v>126</v>
      </c>
      <c r="E4747">
        <v>0.4753</v>
      </c>
      <c r="F4747">
        <v>19.399999999999999</v>
      </c>
      <c r="G4747">
        <v>-21.5790635467424</v>
      </c>
      <c r="H4747">
        <v>-4.9040660778612297</v>
      </c>
      <c r="I4747">
        <v>-10.2480864330745</v>
      </c>
      <c r="J4747">
        <v>-2.1679836262983398</v>
      </c>
      <c r="K4747">
        <v>19.397277194420301</v>
      </c>
      <c r="L4747">
        <v>19.084656198409899</v>
      </c>
      <c r="M4747">
        <v>99.999999999998707</v>
      </c>
      <c r="O4747">
        <v>0</v>
      </c>
      <c r="P4747">
        <v>4.9783549783549699</v>
      </c>
    </row>
    <row r="4748" spans="1:16" hidden="1" x14ac:dyDescent="0.3">
      <c r="A4748" t="s">
        <v>9652</v>
      </c>
      <c r="B4748" t="s">
        <v>9653</v>
      </c>
      <c r="C4748" t="str">
        <f>IFERROR(VLOOKUP(Table1[[#This Row],[Ticker]],[1]!Table1[[Symbol]:[Industry]],2,FALSE),"-")</f>
        <v>-</v>
      </c>
      <c r="E4748">
        <v>0.38200000000000001</v>
      </c>
      <c r="F4748">
        <v>9.5500000000000007</v>
      </c>
      <c r="G4748">
        <v>-26.557418525097301</v>
      </c>
      <c r="H4748">
        <v>-4.9040660778612297</v>
      </c>
      <c r="I4748">
        <v>-10.2480864330745</v>
      </c>
      <c r="J4748">
        <v>-2.1679836262983398</v>
      </c>
      <c r="K4748">
        <v>9.5499976668866093</v>
      </c>
      <c r="L4748">
        <v>9.5219548884008898</v>
      </c>
      <c r="M4748">
        <v>100</v>
      </c>
      <c r="O4748">
        <v>0</v>
      </c>
      <c r="P4748">
        <v>0</v>
      </c>
    </row>
    <row r="4749" spans="1:16" hidden="1" x14ac:dyDescent="0.3">
      <c r="A4749" t="s">
        <v>9654</v>
      </c>
      <c r="B4749" t="s">
        <v>9655</v>
      </c>
      <c r="C4749" t="str">
        <f>IFERROR(VLOOKUP(Table1[[#This Row],[Ticker]],[1]!Table1[[Symbol]:[Industry]],2,FALSE),"-")</f>
        <v>-</v>
      </c>
      <c r="D4749" t="s">
        <v>535</v>
      </c>
      <c r="E4749">
        <v>0.36536371200000001</v>
      </c>
      <c r="F4749">
        <v>3.84</v>
      </c>
      <c r="G4749">
        <v>-26.557418525097301</v>
      </c>
      <c r="H4749">
        <v>-4.9040660778612297</v>
      </c>
      <c r="I4749">
        <v>-10.2480864330745</v>
      </c>
      <c r="J4749">
        <v>-2.1679836262983398</v>
      </c>
      <c r="K4749">
        <v>3.8399856073807799</v>
      </c>
      <c r="L4749">
        <v>3.8162234494544598</v>
      </c>
      <c r="M4749">
        <v>100</v>
      </c>
      <c r="O4749">
        <v>0</v>
      </c>
      <c r="P4749">
        <v>0</v>
      </c>
    </row>
    <row r="4750" spans="1:16" hidden="1" x14ac:dyDescent="0.3">
      <c r="A4750" t="s">
        <v>9656</v>
      </c>
      <c r="B4750" t="s">
        <v>9657</v>
      </c>
      <c r="C4750" t="str">
        <f>IFERROR(VLOOKUP(Table1[[#This Row],[Ticker]],[1]!Table1[[Symbol]:[Industry]],2,FALSE),"-")</f>
        <v>-</v>
      </c>
      <c r="D4750" t="s">
        <v>391</v>
      </c>
      <c r="E4750">
        <v>0.35678500000000002</v>
      </c>
      <c r="F4750">
        <v>7.15</v>
      </c>
      <c r="G4750">
        <v>-26.557418525097301</v>
      </c>
      <c r="H4750">
        <v>-4.9040660778612297</v>
      </c>
      <c r="I4750">
        <v>-10.2480864330745</v>
      </c>
      <c r="J4750">
        <v>-2.1679836262983398</v>
      </c>
      <c r="K4750">
        <v>7.1499998626527699</v>
      </c>
      <c r="L4750">
        <v>7.1480990215661997</v>
      </c>
      <c r="M4750">
        <v>100</v>
      </c>
      <c r="O4750">
        <v>0</v>
      </c>
      <c r="P4750">
        <v>0</v>
      </c>
    </row>
    <row r="4751" spans="1:16" hidden="1" x14ac:dyDescent="0.3">
      <c r="A4751" t="s">
        <v>9658</v>
      </c>
      <c r="B4751" t="s">
        <v>9659</v>
      </c>
      <c r="C4751" t="str">
        <f>IFERROR(VLOOKUP(Table1[[#This Row],[Ticker]],[1]!Table1[[Symbol]:[Industry]],2,FALSE),"-")</f>
        <v>-</v>
      </c>
      <c r="D4751" t="s">
        <v>126</v>
      </c>
      <c r="E4751">
        <v>0.34499999999999997</v>
      </c>
      <c r="F4751">
        <v>3.45</v>
      </c>
      <c r="G4751">
        <v>-16.684807060129199</v>
      </c>
      <c r="H4751">
        <v>-4.9040660778612297</v>
      </c>
      <c r="I4751">
        <v>-10.2480864330745</v>
      </c>
      <c r="J4751">
        <v>-2.1679836262983398</v>
      </c>
      <c r="K4751">
        <v>3.4496638879247801</v>
      </c>
      <c r="L4751">
        <v>3.3997382261879401</v>
      </c>
      <c r="M4751">
        <v>100</v>
      </c>
      <c r="O4751">
        <v>0</v>
      </c>
      <c r="P4751">
        <v>9.8726114649681591</v>
      </c>
    </row>
    <row r="4752" spans="1:16" hidden="1" x14ac:dyDescent="0.3">
      <c r="A4752" t="s">
        <v>9660</v>
      </c>
      <c r="B4752" t="s">
        <v>9661</v>
      </c>
      <c r="C4752" t="str">
        <f>IFERROR(VLOOKUP(Table1[[#This Row],[Ticker]],[1]!Table1[[Symbol]:[Industry]],2,FALSE),"-")</f>
        <v>-</v>
      </c>
      <c r="D4752" t="s">
        <v>613</v>
      </c>
      <c r="E4752">
        <v>0.33499999999999802</v>
      </c>
      <c r="F4752">
        <v>1</v>
      </c>
      <c r="G4752">
        <v>-14.8449732899431</v>
      </c>
      <c r="H4752">
        <v>-4.2627840798750798</v>
      </c>
      <c r="I4752">
        <v>-17.738252227332602</v>
      </c>
      <c r="J4752">
        <v>-0.68487498968562099</v>
      </c>
      <c r="M4752">
        <v>50</v>
      </c>
      <c r="N4752">
        <v>1</v>
      </c>
    </row>
    <row r="4753" spans="1:16" hidden="1" x14ac:dyDescent="0.3">
      <c r="A4753" t="s">
        <v>9662</v>
      </c>
      <c r="B4753" t="s">
        <v>9663</v>
      </c>
      <c r="C4753" t="str">
        <f>IFERROR(VLOOKUP(Table1[[#This Row],[Ticker]],[1]!Table1[[Symbol]:[Industry]],2,FALSE),"-")</f>
        <v>-</v>
      </c>
      <c r="D4753" t="s">
        <v>46</v>
      </c>
      <c r="E4753">
        <v>0.318</v>
      </c>
      <c r="F4753">
        <v>12.26</v>
      </c>
      <c r="G4753">
        <v>165.34734337966401</v>
      </c>
      <c r="H4753">
        <v>5.2846131674217798</v>
      </c>
      <c r="I4753">
        <v>181.65667547168701</v>
      </c>
      <c r="J4753">
        <v>-2.1679836262983398</v>
      </c>
      <c r="K4753">
        <v>10.416967366927</v>
      </c>
      <c r="M4753">
        <v>100</v>
      </c>
      <c r="N4753">
        <v>3.8163001293661002E-3</v>
      </c>
      <c r="O4753">
        <v>0</v>
      </c>
      <c r="P4753">
        <v>191.90476190476099</v>
      </c>
    </row>
    <row r="4754" spans="1:16" hidden="1" x14ac:dyDescent="0.3">
      <c r="A4754" t="s">
        <v>9664</v>
      </c>
      <c r="B4754" t="s">
        <v>9665</v>
      </c>
      <c r="C4754" t="str">
        <f>IFERROR(VLOOKUP(Table1[[#This Row],[Ticker]],[1]!Table1[[Symbol]:[Industry]],2,FALSE),"-")</f>
        <v>-</v>
      </c>
      <c r="D4754" t="s">
        <v>391</v>
      </c>
      <c r="E4754">
        <v>0.28151999999999999</v>
      </c>
      <c r="F4754">
        <v>11.73</v>
      </c>
      <c r="G4754">
        <v>104.348093285926</v>
      </c>
      <c r="H4754">
        <v>-4.9040660778612297</v>
      </c>
      <c r="I4754">
        <v>2.10823540600596</v>
      </c>
      <c r="J4754">
        <v>-2.1679836262983398</v>
      </c>
      <c r="K4754">
        <v>11.7012549030499</v>
      </c>
      <c r="L4754">
        <v>10.104388372734499</v>
      </c>
      <c r="M4754">
        <v>99.999262565895194</v>
      </c>
      <c r="O4754">
        <v>0</v>
      </c>
      <c r="P4754">
        <v>263.15789473684202</v>
      </c>
    </row>
    <row r="4755" spans="1:16" hidden="1" x14ac:dyDescent="0.3">
      <c r="A4755" t="s">
        <v>9666</v>
      </c>
      <c r="B4755" t="s">
        <v>9667</v>
      </c>
      <c r="C4755" t="str">
        <f>IFERROR(VLOOKUP(Table1[[#This Row],[Ticker]],[1]!Table1[[Symbol]:[Industry]],2,FALSE),"-")</f>
        <v>-</v>
      </c>
      <c r="D4755" t="s">
        <v>324</v>
      </c>
      <c r="E4755">
        <v>0.22970760000000001</v>
      </c>
      <c r="F4755">
        <v>2.14</v>
      </c>
      <c r="G4755">
        <v>-21.6554577407836</v>
      </c>
      <c r="H4755">
        <v>-2.1052935475092101E-3</v>
      </c>
      <c r="I4755">
        <v>-5.3461256487607702</v>
      </c>
      <c r="J4755">
        <v>-2.1679836262983398</v>
      </c>
      <c r="K4755">
        <v>2.06442444123963</v>
      </c>
      <c r="L4755">
        <v>2.0466716191874998</v>
      </c>
      <c r="M4755">
        <v>100</v>
      </c>
      <c r="N4755">
        <v>5.9</v>
      </c>
      <c r="O4755">
        <v>0</v>
      </c>
      <c r="P4755">
        <v>4.9019607843137303</v>
      </c>
    </row>
    <row r="4756" spans="1:16" hidden="1" x14ac:dyDescent="0.3">
      <c r="A4756" t="s">
        <v>9668</v>
      </c>
      <c r="B4756" t="s">
        <v>9669</v>
      </c>
      <c r="C4756" t="str">
        <f>IFERROR(VLOOKUP(Table1[[#This Row],[Ticker]],[1]!Table1[[Symbol]:[Industry]],2,FALSE),"-")</f>
        <v>-</v>
      </c>
      <c r="D4756" t="s">
        <v>67</v>
      </c>
      <c r="E4756">
        <v>0.205176</v>
      </c>
      <c r="F4756">
        <v>1.03</v>
      </c>
      <c r="G4756">
        <v>-26.557418525097301</v>
      </c>
      <c r="H4756">
        <v>-4.9040660778612297</v>
      </c>
      <c r="I4756">
        <v>-10.2480864330745</v>
      </c>
      <c r="J4756">
        <v>-2.1679836262983398</v>
      </c>
      <c r="K4756">
        <v>1.0299999915909801</v>
      </c>
      <c r="L4756">
        <v>1.02988361356528</v>
      </c>
      <c r="M4756">
        <v>100</v>
      </c>
      <c r="O4756">
        <v>0</v>
      </c>
      <c r="P4756">
        <v>0</v>
      </c>
    </row>
    <row r="4757" spans="1:16" hidden="1" x14ac:dyDescent="0.3">
      <c r="A4757" t="s">
        <v>9670</v>
      </c>
      <c r="B4757" t="s">
        <v>9671</v>
      </c>
      <c r="C4757" t="str">
        <f>IFERROR(VLOOKUP(Table1[[#This Row],[Ticker]],[1]!Table1[[Symbol]:[Industry]],2,FALSE),"-")</f>
        <v>-</v>
      </c>
      <c r="D4757" t="s">
        <v>998</v>
      </c>
      <c r="E4757">
        <v>0.20382</v>
      </c>
      <c r="F4757">
        <v>2.58</v>
      </c>
      <c r="G4757">
        <v>-26.557418525097301</v>
      </c>
      <c r="H4757">
        <v>-4.9040660778612297</v>
      </c>
      <c r="I4757">
        <v>-10.2480864330745</v>
      </c>
      <c r="J4757">
        <v>-2.1679836262983398</v>
      </c>
      <c r="K4757">
        <v>2.5799999999999899</v>
      </c>
      <c r="L4757">
        <v>2.5799999999999899</v>
      </c>
      <c r="M4757">
        <v>50</v>
      </c>
      <c r="O4757">
        <v>0</v>
      </c>
      <c r="P4757">
        <v>0</v>
      </c>
    </row>
    <row r="4758" spans="1:16" hidden="1" x14ac:dyDescent="0.3">
      <c r="A4758" t="s">
        <v>9672</v>
      </c>
      <c r="B4758" t="s">
        <v>9673</v>
      </c>
      <c r="C4758" t="str">
        <f>IFERROR(VLOOKUP(Table1[[#This Row],[Ticker]],[1]!Table1[[Symbol]:[Industry]],2,FALSE),"-")</f>
        <v>-</v>
      </c>
      <c r="E4758">
        <v>0.20069999999999999</v>
      </c>
      <c r="F4758">
        <v>21.07</v>
      </c>
      <c r="G4758">
        <v>-26.557418525097301</v>
      </c>
      <c r="H4758">
        <v>7.8494958511456894E-2</v>
      </c>
      <c r="I4758">
        <v>30.2185802335921</v>
      </c>
      <c r="J4758">
        <v>-2.1679836262983398</v>
      </c>
      <c r="K4758">
        <v>18.030303921722901</v>
      </c>
      <c r="M4758">
        <v>100</v>
      </c>
      <c r="N4758">
        <v>0</v>
      </c>
      <c r="O4758">
        <v>0</v>
      </c>
    </row>
    <row r="4759" spans="1:16" hidden="1" x14ac:dyDescent="0.3">
      <c r="A4759" t="s">
        <v>9674</v>
      </c>
      <c r="B4759" t="s">
        <v>9675</v>
      </c>
      <c r="C4759" t="str">
        <f>IFERROR(VLOOKUP(Table1[[#This Row],[Ticker]],[1]!Table1[[Symbol]:[Industry]],2,FALSE),"-")</f>
        <v>-</v>
      </c>
      <c r="D4759" t="s">
        <v>92</v>
      </c>
      <c r="E4759">
        <v>0.17280000000000001</v>
      </c>
      <c r="F4759">
        <v>1.44</v>
      </c>
      <c r="G4759">
        <v>-92.107657759547095</v>
      </c>
      <c r="H4759">
        <v>-4.9040660778612297</v>
      </c>
      <c r="I4759">
        <v>-75.798325667524196</v>
      </c>
      <c r="J4759">
        <v>-2.1679836262983398</v>
      </c>
      <c r="K4759">
        <v>1.54055582246054</v>
      </c>
      <c r="L4759">
        <v>2.6491186479817102</v>
      </c>
      <c r="M4759">
        <v>100</v>
      </c>
      <c r="N4759">
        <v>0</v>
      </c>
      <c r="O4759">
        <v>190.277777777777</v>
      </c>
      <c r="P4759">
        <v>71.428571428571402</v>
      </c>
    </row>
    <row r="4760" spans="1:16" hidden="1" x14ac:dyDescent="0.3">
      <c r="A4760" t="s">
        <v>9676</v>
      </c>
      <c r="B4760" t="s">
        <v>9677</v>
      </c>
      <c r="C4760" t="str">
        <f>IFERROR(VLOOKUP(Table1[[#This Row],[Ticker]],[1]!Table1[[Symbol]:[Industry]],2,FALSE),"-")</f>
        <v>-</v>
      </c>
      <c r="D4760" t="s">
        <v>218</v>
      </c>
      <c r="E4760">
        <v>0.124319999999998</v>
      </c>
      <c r="F4760">
        <v>5.18</v>
      </c>
      <c r="G4760">
        <v>-26.557418525097301</v>
      </c>
      <c r="H4760">
        <v>-4.9040660778612297</v>
      </c>
      <c r="I4760">
        <v>-10.2480864330745</v>
      </c>
      <c r="J4760">
        <v>-2.1679836262983398</v>
      </c>
      <c r="K4760">
        <v>5.18</v>
      </c>
      <c r="L4760">
        <v>5.1799999999999899</v>
      </c>
      <c r="M4760">
        <v>100</v>
      </c>
      <c r="O4760">
        <v>0</v>
      </c>
      <c r="P4760">
        <v>0</v>
      </c>
    </row>
    <row r="4761" spans="1:16" hidden="1" x14ac:dyDescent="0.3">
      <c r="A4761" t="s">
        <v>9678</v>
      </c>
      <c r="B4761" t="s">
        <v>9679</v>
      </c>
      <c r="C4761" t="str">
        <f>IFERROR(VLOOKUP(Table1[[#This Row],[Ticker]],[1]!Table1[[Symbol]:[Industry]],2,FALSE),"-")</f>
        <v>-</v>
      </c>
      <c r="D4761" t="s">
        <v>218</v>
      </c>
      <c r="E4761">
        <v>0.114264</v>
      </c>
      <c r="F4761">
        <v>12</v>
      </c>
      <c r="G4761">
        <v>-26.557418525097301</v>
      </c>
      <c r="H4761">
        <v>-4.9040660778612297</v>
      </c>
      <c r="I4761">
        <v>-10.2480864330745</v>
      </c>
      <c r="J4761">
        <v>-2.1679836262983398</v>
      </c>
      <c r="K4761">
        <v>12</v>
      </c>
      <c r="L4761">
        <v>12</v>
      </c>
      <c r="M4761">
        <v>50</v>
      </c>
      <c r="O4761">
        <v>0</v>
      </c>
      <c r="P4761">
        <v>0</v>
      </c>
    </row>
    <row r="4762" spans="1:16" hidden="1" x14ac:dyDescent="0.3">
      <c r="A4762" t="s">
        <v>9680</v>
      </c>
      <c r="B4762" t="s">
        <v>9681</v>
      </c>
      <c r="C4762" t="str">
        <f>IFERROR(VLOOKUP(Table1[[#This Row],[Ticker]],[1]!Table1[[Symbol]:[Industry]],2,FALSE),"-")</f>
        <v>-</v>
      </c>
      <c r="D4762" t="s">
        <v>129</v>
      </c>
      <c r="E4762">
        <v>0.105825</v>
      </c>
      <c r="F4762">
        <v>4.25</v>
      </c>
      <c r="G4762">
        <v>-26.557418525097301</v>
      </c>
      <c r="H4762">
        <v>-4.9040660778612297</v>
      </c>
      <c r="I4762">
        <v>-10.2480864330745</v>
      </c>
      <c r="J4762">
        <v>-2.1679836262983398</v>
      </c>
      <c r="K4762">
        <v>4.2499999798018901</v>
      </c>
      <c r="L4762">
        <v>4.2497119290981296</v>
      </c>
      <c r="M4762">
        <v>100</v>
      </c>
      <c r="O4762">
        <v>0</v>
      </c>
      <c r="P4762">
        <v>0</v>
      </c>
    </row>
    <row r="4763" spans="1:16" hidden="1" x14ac:dyDescent="0.3">
      <c r="A4763" t="s">
        <v>9682</v>
      </c>
      <c r="B4763" t="s">
        <v>9683</v>
      </c>
      <c r="C4763" t="str">
        <f>IFERROR(VLOOKUP(Table1[[#This Row],[Ticker]],[1]!Table1[[Symbol]:[Industry]],2,FALSE),"-")</f>
        <v>-</v>
      </c>
      <c r="D4763" t="s">
        <v>162</v>
      </c>
      <c r="E4763">
        <v>9.7919999999999993E-2</v>
      </c>
      <c r="F4763">
        <v>2.04</v>
      </c>
      <c r="G4763">
        <v>-6.5574185250973702</v>
      </c>
      <c r="H4763">
        <v>4.7733532769774598</v>
      </c>
      <c r="I4763">
        <v>9.7519135669254897</v>
      </c>
      <c r="J4763">
        <v>-2.1679836262983398</v>
      </c>
      <c r="K4763">
        <v>1.88680041386654</v>
      </c>
      <c r="L4763">
        <v>1.7681547561801501</v>
      </c>
      <c r="M4763">
        <v>100</v>
      </c>
      <c r="N4763">
        <v>2.6818181818181799</v>
      </c>
      <c r="O4763">
        <v>0</v>
      </c>
      <c r="P4763">
        <v>19.999999999999901</v>
      </c>
    </row>
    <row r="4764" spans="1:16" hidden="1" x14ac:dyDescent="0.3">
      <c r="A4764" t="s">
        <v>9684</v>
      </c>
      <c r="B4764" t="s">
        <v>9685</v>
      </c>
      <c r="C4764" t="str">
        <f>IFERROR(VLOOKUP(Table1[[#This Row],[Ticker]],[1]!Table1[[Symbol]:[Industry]],2,FALSE),"-")</f>
        <v>-</v>
      </c>
      <c r="D4764" t="s">
        <v>391</v>
      </c>
      <c r="E4764">
        <v>9.7884604062407093E-2</v>
      </c>
      <c r="F4764">
        <v>4.63</v>
      </c>
      <c r="G4764">
        <v>-10.807418525097299</v>
      </c>
      <c r="H4764">
        <v>10.8459339221387</v>
      </c>
      <c r="I4764">
        <v>5.5019135669254897</v>
      </c>
      <c r="J4764">
        <v>-2.1679836262983398</v>
      </c>
      <c r="K4764">
        <v>4.2069591509069797</v>
      </c>
      <c r="L4764">
        <v>4.0597529277818296</v>
      </c>
      <c r="M4764">
        <v>50</v>
      </c>
      <c r="N4764">
        <v>3.93333333333333</v>
      </c>
      <c r="O4764">
        <v>0</v>
      </c>
      <c r="P4764">
        <v>15.749999999999901</v>
      </c>
    </row>
    <row r="4765" spans="1:16" hidden="1" x14ac:dyDescent="0.3">
      <c r="A4765" t="s">
        <v>9686</v>
      </c>
      <c r="B4765" t="s">
        <v>9687</v>
      </c>
      <c r="C4765" t="str">
        <f>IFERROR(VLOOKUP(Table1[[#This Row],[Ticker]],[1]!Table1[[Symbol]:[Industry]],2,FALSE),"-")</f>
        <v>-</v>
      </c>
      <c r="D4765" t="s">
        <v>535</v>
      </c>
      <c r="E4765">
        <v>9.1329431639917899E-2</v>
      </c>
      <c r="F4765">
        <v>4.55</v>
      </c>
      <c r="G4765">
        <v>-26.557418525097301</v>
      </c>
      <c r="H4765">
        <v>-4.9040660778612297</v>
      </c>
      <c r="I4765">
        <v>-10.2480864330745</v>
      </c>
      <c r="J4765">
        <v>-2.1679836262983398</v>
      </c>
      <c r="K4765">
        <v>4.55</v>
      </c>
      <c r="L4765">
        <v>4.5499999999999803</v>
      </c>
      <c r="M4765">
        <v>50</v>
      </c>
      <c r="O4765">
        <v>0</v>
      </c>
      <c r="P4765">
        <v>0</v>
      </c>
    </row>
    <row r="4766" spans="1:16" hidden="1" x14ac:dyDescent="0.3">
      <c r="A4766" t="s">
        <v>9688</v>
      </c>
      <c r="B4766" t="s">
        <v>9689</v>
      </c>
      <c r="C4766" t="str">
        <f>IFERROR(VLOOKUP(Table1[[#This Row],[Ticker]],[1]!Table1[[Symbol]:[Industry]],2,FALSE),"-")</f>
        <v>-</v>
      </c>
      <c r="D4766" t="s">
        <v>129</v>
      </c>
      <c r="E4766">
        <v>9.0601812000000004E-2</v>
      </c>
      <c r="F4766">
        <v>0.44</v>
      </c>
      <c r="G4766">
        <v>-16.557418525097301</v>
      </c>
      <c r="H4766">
        <v>-4.9040660778612297</v>
      </c>
      <c r="I4766">
        <v>-10.2480864330745</v>
      </c>
      <c r="J4766">
        <v>-2.1679836262983398</v>
      </c>
      <c r="K4766">
        <v>0.43997810696169298</v>
      </c>
      <c r="L4766">
        <v>0.43320133612832701</v>
      </c>
      <c r="M4766">
        <v>50</v>
      </c>
      <c r="O4766">
        <v>0</v>
      </c>
      <c r="P4766">
        <v>9.9999999999999805</v>
      </c>
    </row>
    <row r="4767" spans="1:16" hidden="1" x14ac:dyDescent="0.3">
      <c r="A4767" t="s">
        <v>9690</v>
      </c>
      <c r="B4767" t="s">
        <v>9691</v>
      </c>
      <c r="C4767" t="str">
        <f>IFERROR(VLOOKUP(Table1[[#This Row],[Ticker]],[1]!Table1[[Symbol]:[Industry]],2,FALSE),"-")</f>
        <v>-</v>
      </c>
      <c r="D4767" t="s">
        <v>662</v>
      </c>
      <c r="E4767">
        <v>8.9298000000000002E-2</v>
      </c>
      <c r="F4767">
        <v>38.74</v>
      </c>
      <c r="G4767">
        <v>-21.570968660598702</v>
      </c>
      <c r="H4767">
        <v>-4.9040660778612297</v>
      </c>
      <c r="I4767">
        <v>-10.2480864330745</v>
      </c>
      <c r="J4767">
        <v>-2.1679836262983398</v>
      </c>
      <c r="K4767">
        <v>38.738782344628802</v>
      </c>
      <c r="L4767">
        <v>38.413041532842001</v>
      </c>
      <c r="M4767">
        <v>50</v>
      </c>
      <c r="O4767">
        <v>0</v>
      </c>
      <c r="P4767">
        <v>4.9864498644986499</v>
      </c>
    </row>
    <row r="4768" spans="1:16" hidden="1" x14ac:dyDescent="0.3">
      <c r="A4768" t="s">
        <v>9692</v>
      </c>
      <c r="B4768" t="s">
        <v>9693</v>
      </c>
      <c r="C4768" t="str">
        <f>IFERROR(VLOOKUP(Table1[[#This Row],[Ticker]],[1]!Table1[[Symbol]:[Industry]],2,FALSE),"-")</f>
        <v>-</v>
      </c>
      <c r="E4768">
        <v>8.1900000000000001E-2</v>
      </c>
      <c r="F4768">
        <v>0.13</v>
      </c>
      <c r="G4768">
        <v>-26.557418525097301</v>
      </c>
      <c r="H4768">
        <v>-4.9040660778612297</v>
      </c>
      <c r="I4768">
        <v>-10.2480864330745</v>
      </c>
      <c r="J4768">
        <v>-2.1679836262983398</v>
      </c>
      <c r="K4768">
        <v>0.12999999999999901</v>
      </c>
      <c r="L4768">
        <v>0.12999999999999901</v>
      </c>
      <c r="M4768">
        <v>50</v>
      </c>
      <c r="O4768">
        <v>0</v>
      </c>
      <c r="P4768">
        <v>0</v>
      </c>
    </row>
    <row r="4769" spans="1:17" hidden="1" x14ac:dyDescent="0.3">
      <c r="A4769" t="s">
        <v>9694</v>
      </c>
      <c r="B4769" t="s">
        <v>9695</v>
      </c>
      <c r="C4769" t="str">
        <f>IFERROR(VLOOKUP(Table1[[#This Row],[Ticker]],[1]!Table1[[Symbol]:[Industry]],2,FALSE),"-")</f>
        <v>-</v>
      </c>
      <c r="D4769" t="s">
        <v>535</v>
      </c>
      <c r="E4769">
        <v>7.0599999999999996E-2</v>
      </c>
      <c r="F4769">
        <v>3.53</v>
      </c>
      <c r="G4769">
        <v>-11.197941400914299</v>
      </c>
      <c r="H4769">
        <v>-0.156291597149081</v>
      </c>
      <c r="I4769">
        <v>-5.5003119523623498</v>
      </c>
      <c r="J4769">
        <v>2.57979085441381</v>
      </c>
      <c r="K4769">
        <v>3.40373707240947</v>
      </c>
      <c r="L4769">
        <v>3.4429036894780198</v>
      </c>
      <c r="M4769">
        <v>100</v>
      </c>
      <c r="N4769">
        <v>5.8999999999999897</v>
      </c>
      <c r="O4769">
        <v>0</v>
      </c>
      <c r="P4769">
        <v>15.3594771241829</v>
      </c>
    </row>
    <row r="4770" spans="1:17" hidden="1" x14ac:dyDescent="0.3">
      <c r="A4770" t="s">
        <v>9696</v>
      </c>
      <c r="B4770" t="s">
        <v>9697</v>
      </c>
      <c r="C4770" t="str">
        <f>IFERROR(VLOOKUP(Table1[[#This Row],[Ticker]],[1]!Table1[[Symbol]:[Industry]],2,FALSE),"-")</f>
        <v>-</v>
      </c>
      <c r="D4770" t="s">
        <v>177</v>
      </c>
      <c r="E4770">
        <v>5.1029999999999999E-2</v>
      </c>
      <c r="F4770">
        <v>22.68</v>
      </c>
      <c r="G4770">
        <v>-94.881440871465998</v>
      </c>
      <c r="H4770">
        <v>-4.9040660778612297</v>
      </c>
      <c r="I4770">
        <v>-10.2480864330745</v>
      </c>
      <c r="J4770">
        <v>-2.1679836262983398</v>
      </c>
      <c r="K4770">
        <v>22.995188372888901</v>
      </c>
      <c r="L4770">
        <v>36.542242901054102</v>
      </c>
      <c r="M4770">
        <v>0</v>
      </c>
      <c r="O4770">
        <v>215.69664902998201</v>
      </c>
      <c r="P4770">
        <v>4.9999999999999796</v>
      </c>
    </row>
    <row r="4771" spans="1:17" hidden="1" x14ac:dyDescent="0.3">
      <c r="A4771" t="s">
        <v>9698</v>
      </c>
      <c r="B4771" t="s">
        <v>9699</v>
      </c>
      <c r="C4771" t="str">
        <f>IFERROR(VLOOKUP(Table1[[#This Row],[Ticker]],[1]!Table1[[Symbol]:[Industry]],2,FALSE),"-")</f>
        <v>-</v>
      </c>
      <c r="D4771" t="s">
        <v>414</v>
      </c>
      <c r="E4771">
        <v>4.5350519999999998E-2</v>
      </c>
      <c r="F4771">
        <v>1.7</v>
      </c>
      <c r="G4771">
        <v>152.13110606506601</v>
      </c>
      <c r="H4771">
        <v>3.4205527077022901E-2</v>
      </c>
      <c r="I4771">
        <v>27.963295680746601</v>
      </c>
      <c r="J4771">
        <v>-2.1679836262983398</v>
      </c>
      <c r="K4771">
        <v>1.59541985027322</v>
      </c>
      <c r="L4771">
        <v>1.2836450085979201</v>
      </c>
      <c r="M4771">
        <v>100</v>
      </c>
      <c r="N4771">
        <v>0</v>
      </c>
      <c r="O4771">
        <v>0</v>
      </c>
      <c r="P4771">
        <v>178.68852459016301</v>
      </c>
    </row>
    <row r="4772" spans="1:17" hidden="1" x14ac:dyDescent="0.3">
      <c r="A4772" t="s">
        <v>9700</v>
      </c>
      <c r="B4772" t="s">
        <v>9701</v>
      </c>
      <c r="C4772" t="str">
        <f>IFERROR(VLOOKUP(Table1[[#This Row],[Ticker]],[1]!Table1[[Symbol]:[Industry]],2,FALSE),"-")</f>
        <v>-</v>
      </c>
      <c r="D4772" t="s">
        <v>140</v>
      </c>
      <c r="E4772">
        <v>2.6800000000000001E-2</v>
      </c>
      <c r="F4772">
        <v>1.34</v>
      </c>
      <c r="G4772">
        <v>-26.557418525097301</v>
      </c>
      <c r="H4772">
        <v>-4.9040660778612297</v>
      </c>
      <c r="I4772">
        <v>-10.2480864330745</v>
      </c>
      <c r="J4772">
        <v>-2.1679836262983398</v>
      </c>
      <c r="K4772">
        <v>1.33999998788112</v>
      </c>
      <c r="L4772">
        <v>1.33982715745889</v>
      </c>
      <c r="M4772">
        <v>100</v>
      </c>
      <c r="O4772">
        <v>0</v>
      </c>
      <c r="P4772">
        <v>0</v>
      </c>
    </row>
    <row r="4773" spans="1:17" hidden="1" x14ac:dyDescent="0.3">
      <c r="A4773" t="s">
        <v>9702</v>
      </c>
      <c r="B4773" t="s">
        <v>9703</v>
      </c>
      <c r="C4773" t="str">
        <f>IFERROR(VLOOKUP(Table1[[#This Row],[Ticker]],[1]!Table1[[Symbol]:[Industry]],2,FALSE),"-")</f>
        <v>-</v>
      </c>
      <c r="D4773" t="s">
        <v>129</v>
      </c>
      <c r="E4773">
        <v>2.4500000000000001E-2</v>
      </c>
      <c r="F4773">
        <v>0.05</v>
      </c>
      <c r="G4773">
        <v>-26.557418525097301</v>
      </c>
      <c r="H4773">
        <v>-4.9040660778612297</v>
      </c>
      <c r="I4773">
        <v>139.751913566925</v>
      </c>
      <c r="J4773">
        <v>-2.1679836262983398</v>
      </c>
      <c r="M4773">
        <v>100</v>
      </c>
      <c r="N4773">
        <v>0</v>
      </c>
      <c r="O4773">
        <v>0</v>
      </c>
    </row>
    <row r="4774" spans="1:17" hidden="1" x14ac:dyDescent="0.3">
      <c r="A4774" t="s">
        <v>9704</v>
      </c>
      <c r="B4774" t="s">
        <v>9705</v>
      </c>
      <c r="C4774" t="str">
        <f>IFERROR(VLOOKUP(Table1[[#This Row],[Ticker]],[1]!Table1[[Symbol]:[Industry]],2,FALSE),"-")</f>
        <v>-</v>
      </c>
      <c r="E4774">
        <v>4.9799999999999996E-4</v>
      </c>
      <c r="F4774">
        <v>0.02</v>
      </c>
      <c r="G4774">
        <v>-26.557418525097301</v>
      </c>
      <c r="H4774">
        <v>-4.9040660778612297</v>
      </c>
      <c r="I4774">
        <v>-10.2480864330745</v>
      </c>
      <c r="J4774">
        <v>-2.1679836262983398</v>
      </c>
      <c r="K4774">
        <v>0.02</v>
      </c>
      <c r="L4774">
        <v>0.02</v>
      </c>
      <c r="M4774">
        <v>50</v>
      </c>
      <c r="O4774">
        <v>0</v>
      </c>
      <c r="P4774">
        <v>0</v>
      </c>
    </row>
    <row r="4775" spans="1:17" hidden="1" x14ac:dyDescent="0.3">
      <c r="A4775" t="s">
        <v>9706</v>
      </c>
      <c r="B4775" t="s">
        <v>9707</v>
      </c>
      <c r="C4775" t="str">
        <f>IFERROR(VLOOKUP(Table1[[#This Row],[Ticker]],[1]!Table1[[Symbol]:[Industry]],2,FALSE),"-")</f>
        <v>-</v>
      </c>
      <c r="D4775" t="s">
        <v>1283</v>
      </c>
      <c r="E4775">
        <v>0</v>
      </c>
      <c r="F4775">
        <v>1227.29</v>
      </c>
      <c r="G4775">
        <v>-20.080981823264999</v>
      </c>
      <c r="H4775">
        <v>-4.5720819411426499</v>
      </c>
      <c r="I4775">
        <v>-5.9842176028986396</v>
      </c>
      <c r="J4775">
        <v>-2.4110730571926502</v>
      </c>
      <c r="K4775">
        <v>1220.35855533105</v>
      </c>
      <c r="L4775">
        <v>1192.76851012569</v>
      </c>
      <c r="M4775">
        <v>36.382996971611497</v>
      </c>
      <c r="N4775">
        <v>0.91482769910119999</v>
      </c>
      <c r="O4775">
        <v>1.8219002843663701</v>
      </c>
      <c r="P4775">
        <v>7.0933682373472902</v>
      </c>
      <c r="Q4775">
        <v>-0.13193077695746</v>
      </c>
    </row>
    <row r="4776" spans="1:17" hidden="1" x14ac:dyDescent="0.3">
      <c r="A4776" t="s">
        <v>9708</v>
      </c>
      <c r="B4776" t="s">
        <v>9709</v>
      </c>
      <c r="C4776" t="str">
        <f>IFERROR(VLOOKUP(Table1[[#This Row],[Ticker]],[1]!Table1[[Symbol]:[Industry]],2,FALSE),"-")</f>
        <v>-</v>
      </c>
      <c r="D4776" t="s">
        <v>1283</v>
      </c>
      <c r="E4776">
        <v>0</v>
      </c>
      <c r="F4776">
        <v>1216.8599999999999</v>
      </c>
      <c r="G4776">
        <v>-19.315793059111002</v>
      </c>
      <c r="H4776">
        <v>-7.1461645858028202</v>
      </c>
      <c r="I4776">
        <v>-6.5522730899697601</v>
      </c>
      <c r="J4776">
        <v>-1.9928940264561601</v>
      </c>
      <c r="K4776">
        <v>1209.59183313671</v>
      </c>
      <c r="L4776">
        <v>1184.0962147207399</v>
      </c>
      <c r="M4776">
        <v>36.058663394519002</v>
      </c>
      <c r="N4776">
        <v>0.75438582503777596</v>
      </c>
      <c r="O4776">
        <v>3.0808802984731098</v>
      </c>
      <c r="P4776">
        <v>8.5028979045920607</v>
      </c>
      <c r="Q4776">
        <v>-0.13333261542483699</v>
      </c>
    </row>
    <row r="4777" spans="1:17" hidden="1" x14ac:dyDescent="0.3">
      <c r="A4777" t="s">
        <v>9710</v>
      </c>
      <c r="B4777" t="s">
        <v>9711</v>
      </c>
      <c r="C4777" t="str">
        <f>IFERROR(VLOOKUP(Table1[[#This Row],[Ticker]],[1]!Table1[[Symbol]:[Industry]],2,FALSE),"-")</f>
        <v>-</v>
      </c>
      <c r="D4777" t="s">
        <v>705</v>
      </c>
      <c r="E4777">
        <v>0</v>
      </c>
      <c r="F4777">
        <v>53.33</v>
      </c>
      <c r="G4777">
        <v>-7.2909531331707198</v>
      </c>
      <c r="H4777">
        <v>3.3876422138470601</v>
      </c>
      <c r="I4777">
        <v>-1.8251291476128899</v>
      </c>
      <c r="J4777">
        <v>0.56135678310272696</v>
      </c>
      <c r="K4777">
        <v>50.417392077455801</v>
      </c>
      <c r="L4777">
        <v>47.714631218086303</v>
      </c>
      <c r="M4777">
        <v>37.853305265548997</v>
      </c>
      <c r="N4777">
        <v>2.77369613086457</v>
      </c>
      <c r="O4777">
        <v>4.0690043127695299</v>
      </c>
      <c r="P4777">
        <v>25.017581696282001</v>
      </c>
      <c r="Q4777">
        <v>7.2054511565187995E-2</v>
      </c>
    </row>
    <row r="4778" spans="1:17" hidden="1" x14ac:dyDescent="0.3">
      <c r="A4778" t="s">
        <v>9712</v>
      </c>
      <c r="B4778" t="s">
        <v>9713</v>
      </c>
      <c r="C4778" t="str">
        <f>IFERROR(VLOOKUP(Table1[[#This Row],[Ticker]],[1]!Table1[[Symbol]:[Industry]],2,FALSE),"-")</f>
        <v>-</v>
      </c>
      <c r="D4778" t="s">
        <v>705</v>
      </c>
      <c r="E4778">
        <v>0</v>
      </c>
      <c r="F4778">
        <v>26.19</v>
      </c>
      <c r="G4778">
        <v>-10.3278885024639</v>
      </c>
      <c r="H4778">
        <v>2.6661414923463198</v>
      </c>
      <c r="I4778">
        <v>-5.0884799283565698</v>
      </c>
      <c r="J4778">
        <v>-8.2236233482587906E-2</v>
      </c>
      <c r="K4778">
        <v>24.6980671839667</v>
      </c>
      <c r="L4778">
        <v>23.709318305981299</v>
      </c>
      <c r="M4778">
        <v>42.1652590342811</v>
      </c>
      <c r="N4778">
        <v>2.5013853176276601</v>
      </c>
      <c r="O4778">
        <v>2.25276823214968</v>
      </c>
      <c r="P4778">
        <v>19.8627002288329</v>
      </c>
      <c r="Q4778">
        <v>-2.5629607369169999E-2</v>
      </c>
    </row>
    <row r="4779" spans="1:17" hidden="1" x14ac:dyDescent="0.3">
      <c r="A4779" t="s">
        <v>9714</v>
      </c>
      <c r="B4779" t="s">
        <v>9715</v>
      </c>
      <c r="C4779" t="str">
        <f>IFERROR(VLOOKUP(Table1[[#This Row],[Ticker]],[1]!Table1[[Symbol]:[Industry]],2,FALSE),"-")</f>
        <v>-</v>
      </c>
      <c r="D4779" t="s">
        <v>705</v>
      </c>
      <c r="E4779">
        <v>0</v>
      </c>
      <c r="F4779">
        <v>21.35</v>
      </c>
      <c r="G4779">
        <v>30.7749322486682</v>
      </c>
      <c r="H4779">
        <v>0.72342396197941194</v>
      </c>
      <c r="I4779">
        <v>13.055407647202699</v>
      </c>
      <c r="J4779">
        <v>-2.45007107340694</v>
      </c>
      <c r="K4779">
        <v>20.072562031161102</v>
      </c>
      <c r="L4779">
        <v>17.883513181429102</v>
      </c>
      <c r="M4779">
        <v>39.917065374287702</v>
      </c>
      <c r="N4779">
        <v>1.2086785762377099</v>
      </c>
      <c r="O4779">
        <v>1.40515222482433</v>
      </c>
      <c r="P4779">
        <v>57.809150713282499</v>
      </c>
      <c r="Q4779">
        <v>8.1438948753974005E-2</v>
      </c>
    </row>
    <row r="4780" spans="1:17" hidden="1" x14ac:dyDescent="0.3">
      <c r="A4780" t="s">
        <v>9716</v>
      </c>
      <c r="B4780" t="s">
        <v>9717</v>
      </c>
      <c r="C4780" t="str">
        <f>IFERROR(VLOOKUP(Table1[[#This Row],[Ticker]],[1]!Table1[[Symbol]:[Industry]],2,FALSE),"-")</f>
        <v>-</v>
      </c>
      <c r="D4780" t="s">
        <v>705</v>
      </c>
      <c r="E4780">
        <v>0</v>
      </c>
      <c r="F4780">
        <v>28.84</v>
      </c>
      <c r="G4780">
        <v>22.8958643686166</v>
      </c>
      <c r="H4780">
        <v>-1.5778858203505099</v>
      </c>
      <c r="I4780">
        <v>10.3507259780654</v>
      </c>
      <c r="J4780">
        <v>-0.79956257366676198</v>
      </c>
      <c r="K4780">
        <v>27.782081921222499</v>
      </c>
      <c r="L4780">
        <v>24.968038418459699</v>
      </c>
      <c r="M4780">
        <v>46.770192321881197</v>
      </c>
      <c r="N4780">
        <v>1.81890754699863</v>
      </c>
      <c r="O4780">
        <v>12.5173370319001</v>
      </c>
      <c r="P4780">
        <v>50.836820083681999</v>
      </c>
      <c r="Q4780">
        <v>-1.7638996257211999E-2</v>
      </c>
    </row>
    <row r="4781" spans="1:17" hidden="1" x14ac:dyDescent="0.3">
      <c r="A4781" t="s">
        <v>9718</v>
      </c>
      <c r="B4781" t="s">
        <v>9719</v>
      </c>
      <c r="C4781" t="str">
        <f>IFERROR(VLOOKUP(Table1[[#This Row],[Ticker]],[1]!Table1[[Symbol]:[Industry]],2,FALSE),"-")</f>
        <v>-</v>
      </c>
      <c r="D4781" t="s">
        <v>705</v>
      </c>
      <c r="E4781">
        <v>0</v>
      </c>
      <c r="F4781">
        <v>38.619999999999997</v>
      </c>
      <c r="G4781">
        <v>1.1542216865428201</v>
      </c>
      <c r="H4781">
        <v>1.87512595312936</v>
      </c>
      <c r="I4781">
        <v>-7.7261857163237799</v>
      </c>
      <c r="J4781">
        <v>-0.48155411378187302</v>
      </c>
      <c r="K4781">
        <v>36.682317944931199</v>
      </c>
      <c r="L4781">
        <v>35.895818939617499</v>
      </c>
      <c r="M4781">
        <v>42.372329352446798</v>
      </c>
      <c r="N4781">
        <v>0.71941465466326904</v>
      </c>
      <c r="O4781">
        <v>7.0688762299326804</v>
      </c>
      <c r="P4781">
        <v>36.950354609929001</v>
      </c>
      <c r="Q4781">
        <v>2.6969867049001998E-2</v>
      </c>
    </row>
    <row r="4782" spans="1:17" hidden="1" x14ac:dyDescent="0.3">
      <c r="A4782" t="s">
        <v>9720</v>
      </c>
      <c r="B4782" t="s">
        <v>9721</v>
      </c>
      <c r="C4782" t="str">
        <f>IFERROR(VLOOKUP(Table1[[#This Row],[Ticker]],[1]!Table1[[Symbol]:[Industry]],2,FALSE),"-")</f>
        <v>-</v>
      </c>
      <c r="D4782" t="s">
        <v>705</v>
      </c>
      <c r="E4782">
        <v>0</v>
      </c>
      <c r="F4782">
        <v>38.03</v>
      </c>
      <c r="G4782">
        <v>12.644631255283199</v>
      </c>
      <c r="H4782">
        <v>3.2503144422267198E-2</v>
      </c>
      <c r="I4782">
        <v>6.9837261439908502</v>
      </c>
      <c r="J4782">
        <v>-1.39997515172207</v>
      </c>
      <c r="K4782">
        <v>36.032695656212603</v>
      </c>
      <c r="L4782">
        <v>33.018044241014202</v>
      </c>
      <c r="M4782">
        <v>37.855201331873801</v>
      </c>
      <c r="N4782">
        <v>1.5333878614896499</v>
      </c>
      <c r="O4782">
        <v>0.76255587693925198</v>
      </c>
      <c r="P4782">
        <v>57.148760330578497</v>
      </c>
      <c r="Q4782">
        <v>5.8879591037521002E-2</v>
      </c>
    </row>
    <row r="4783" spans="1:17" hidden="1" x14ac:dyDescent="0.3">
      <c r="A4783" t="s">
        <v>9722</v>
      </c>
      <c r="B4783" t="s">
        <v>9723</v>
      </c>
      <c r="C4783" t="str">
        <f>IFERROR(VLOOKUP(Table1[[#This Row],[Ticker]],[1]!Table1[[Symbol]:[Industry]],2,FALSE),"-")</f>
        <v>-</v>
      </c>
      <c r="D4783" t="s">
        <v>705</v>
      </c>
      <c r="E4783">
        <v>0</v>
      </c>
      <c r="F4783">
        <v>53.22</v>
      </c>
      <c r="G4783">
        <v>-7.2568132796367202</v>
      </c>
      <c r="H4783">
        <v>2.7513406780851799</v>
      </c>
      <c r="I4783">
        <v>-1.3469200733446001</v>
      </c>
      <c r="J4783">
        <v>0.48114921151374102</v>
      </c>
      <c r="K4783">
        <v>50.2676439672437</v>
      </c>
      <c r="L4783">
        <v>47.566011178863398</v>
      </c>
      <c r="M4783">
        <v>38.548106434567202</v>
      </c>
      <c r="N4783">
        <v>1.45726987700314</v>
      </c>
      <c r="O4783">
        <v>1.7850432168357899</v>
      </c>
      <c r="P4783">
        <v>25.964497041420099</v>
      </c>
      <c r="Q4783">
        <v>-3.9160773297699998E-4</v>
      </c>
    </row>
    <row r="4784" spans="1:17" hidden="1" x14ac:dyDescent="0.3">
      <c r="A4784" t="s">
        <v>9724</v>
      </c>
      <c r="B4784" t="s">
        <v>9725</v>
      </c>
      <c r="C4784" t="str">
        <f>IFERROR(VLOOKUP(Table1[[#This Row],[Ticker]],[1]!Table1[[Symbol]:[Industry]],2,FALSE),"-")</f>
        <v>-</v>
      </c>
      <c r="D4784" t="s">
        <v>705</v>
      </c>
      <c r="E4784">
        <v>0</v>
      </c>
      <c r="F4784">
        <v>148.72999999999999</v>
      </c>
      <c r="G4784">
        <v>10.8882888956585</v>
      </c>
      <c r="H4784">
        <v>-1.32713761643047</v>
      </c>
      <c r="I4784">
        <v>2.5286803245839602</v>
      </c>
      <c r="J4784">
        <v>-0.81172634840260405</v>
      </c>
      <c r="K4784">
        <v>142.75684978886099</v>
      </c>
      <c r="L4784">
        <v>132.656345949962</v>
      </c>
      <c r="M4784">
        <v>34.574083232051997</v>
      </c>
      <c r="N4784">
        <v>0.56437969027708801</v>
      </c>
      <c r="O4784">
        <v>0.18153701337995001</v>
      </c>
      <c r="P4784">
        <v>38.186379262287403</v>
      </c>
      <c r="Q4784">
        <v>3.8010026247456002E-2</v>
      </c>
    </row>
    <row r="4785" spans="1:17" hidden="1" x14ac:dyDescent="0.3">
      <c r="A4785" t="s">
        <v>9726</v>
      </c>
      <c r="B4785" t="s">
        <v>9727</v>
      </c>
      <c r="C4785" t="str">
        <f>IFERROR(VLOOKUP(Table1[[#This Row],[Ticker]],[1]!Table1[[Symbol]:[Industry]],2,FALSE),"-")</f>
        <v>-</v>
      </c>
      <c r="D4785" t="s">
        <v>542</v>
      </c>
      <c r="E4785">
        <v>0</v>
      </c>
      <c r="F4785">
        <v>91.88</v>
      </c>
      <c r="G4785">
        <v>-33.796186823936303</v>
      </c>
      <c r="H4785">
        <v>3.2354688058596901</v>
      </c>
      <c r="I4785">
        <v>-14.788346173334199</v>
      </c>
      <c r="J4785">
        <v>-5.7949266314796901</v>
      </c>
      <c r="K4785">
        <v>95.074655857558099</v>
      </c>
      <c r="L4785">
        <v>98.850887145204496</v>
      </c>
      <c r="M4785">
        <v>70.236447926634199</v>
      </c>
      <c r="N4785">
        <v>0.94354419796132505</v>
      </c>
      <c r="O4785">
        <v>43.9921636917719</v>
      </c>
      <c r="P4785">
        <v>39.127801332525699</v>
      </c>
      <c r="Q4785">
        <v>0.14567341613641299</v>
      </c>
    </row>
    <row r="4786" spans="1:17" hidden="1" x14ac:dyDescent="0.3">
      <c r="A4786" t="s">
        <v>9728</v>
      </c>
      <c r="B4786" t="s">
        <v>9729</v>
      </c>
      <c r="C4786" t="str">
        <f>IFERROR(VLOOKUP(Table1[[#This Row],[Ticker]],[1]!Table1[[Symbol]:[Industry]],2,FALSE),"-")</f>
        <v>-</v>
      </c>
      <c r="D4786" t="s">
        <v>705</v>
      </c>
      <c r="E4786">
        <v>0</v>
      </c>
      <c r="F4786">
        <v>265.35000000000002</v>
      </c>
      <c r="G4786">
        <v>4.7324731180672304</v>
      </c>
      <c r="H4786">
        <v>-0.237217467778985</v>
      </c>
      <c r="I4786">
        <v>3.6996097064024598</v>
      </c>
      <c r="J4786">
        <v>-0.86614595979519604</v>
      </c>
      <c r="K4786">
        <v>255.83169385081399</v>
      </c>
      <c r="L4786">
        <v>236.77396743105899</v>
      </c>
      <c r="M4786">
        <v>38.8935273072047</v>
      </c>
      <c r="N4786">
        <v>1.5671640085693801</v>
      </c>
      <c r="O4786">
        <v>3.94196344450725</v>
      </c>
      <c r="P4786">
        <v>33.475855130784701</v>
      </c>
      <c r="Q4786">
        <v>1.8802390589823002E-2</v>
      </c>
    </row>
    <row r="4787" spans="1:17" hidden="1" x14ac:dyDescent="0.3">
      <c r="A4787" t="s">
        <v>9730</v>
      </c>
      <c r="B4787" t="s">
        <v>9731</v>
      </c>
      <c r="C4787" t="str">
        <f>IFERROR(VLOOKUP(Table1[[#This Row],[Ticker]],[1]!Table1[[Symbol]:[Industry]],2,FALSE),"-")</f>
        <v>-</v>
      </c>
      <c r="D4787" t="s">
        <v>218</v>
      </c>
      <c r="E4787">
        <v>0</v>
      </c>
      <c r="F4787">
        <v>1506.8</v>
      </c>
      <c r="G4787">
        <v>-3.7538325430272899</v>
      </c>
      <c r="H4787">
        <v>-6.1500894076597499</v>
      </c>
      <c r="I4787">
        <v>-9.0356599007487297</v>
      </c>
      <c r="J4787">
        <v>-4.50149175424799</v>
      </c>
      <c r="K4787">
        <v>1557.7720557013699</v>
      </c>
      <c r="L4787">
        <v>1505.3739541657001</v>
      </c>
      <c r="M4787">
        <v>62.226032105996701</v>
      </c>
      <c r="N4787">
        <v>0.79157053309563497</v>
      </c>
      <c r="O4787">
        <v>44.345633129811503</v>
      </c>
      <c r="P4787">
        <v>31.026086956521699</v>
      </c>
      <c r="Q4787">
        <v>6.3467078324692006E-2</v>
      </c>
    </row>
    <row r="4788" spans="1:17" hidden="1" x14ac:dyDescent="0.3">
      <c r="A4788" t="s">
        <v>9732</v>
      </c>
      <c r="B4788" t="s">
        <v>9733</v>
      </c>
      <c r="C4788" t="str">
        <f>IFERROR(VLOOKUP(Table1[[#This Row],[Ticker]],[1]!Table1[[Symbol]:[Industry]],2,FALSE),"-")</f>
        <v>-</v>
      </c>
      <c r="D4788" t="s">
        <v>705</v>
      </c>
      <c r="E4788">
        <v>0</v>
      </c>
      <c r="F4788">
        <v>262.10000000000002</v>
      </c>
      <c r="G4788">
        <v>1.5336771644735301</v>
      </c>
      <c r="H4788">
        <v>2.1264536929356899</v>
      </c>
      <c r="I4788">
        <v>0.74069188579062795</v>
      </c>
      <c r="J4788">
        <v>0.57847601556956896</v>
      </c>
      <c r="K4788">
        <v>250.20093512430299</v>
      </c>
      <c r="L4788">
        <v>234.979169053823</v>
      </c>
      <c r="M4788">
        <v>30.520322535784199</v>
      </c>
      <c r="N4788">
        <v>1.6596499300387999</v>
      </c>
      <c r="O4788">
        <v>11.4078595955741</v>
      </c>
      <c r="P4788">
        <v>29.017967019443699</v>
      </c>
      <c r="Q4788">
        <v>1.6721317295981999E-2</v>
      </c>
    </row>
    <row r="4789" spans="1:17" hidden="1" x14ac:dyDescent="0.3">
      <c r="A4789" t="s">
        <v>9734</v>
      </c>
      <c r="B4789" t="s">
        <v>9735</v>
      </c>
      <c r="C4789" t="str">
        <f>IFERROR(VLOOKUP(Table1[[#This Row],[Ticker]],[1]!Table1[[Symbol]:[Industry]],2,FALSE),"-")</f>
        <v>-</v>
      </c>
      <c r="D4789" t="s">
        <v>705</v>
      </c>
      <c r="E4789">
        <v>0</v>
      </c>
      <c r="F4789">
        <v>725.81</v>
      </c>
      <c r="G4789">
        <v>39.0316488229588</v>
      </c>
      <c r="H4789">
        <v>-1.4241708733960401</v>
      </c>
      <c r="I4789">
        <v>25.1793867915401</v>
      </c>
      <c r="J4789">
        <v>-2.4081999582635798</v>
      </c>
      <c r="K4789">
        <v>685.70117878334997</v>
      </c>
      <c r="L4789">
        <v>589.79065526009595</v>
      </c>
      <c r="M4789">
        <v>33.773001793398997</v>
      </c>
      <c r="N4789">
        <v>0.74163899430739999</v>
      </c>
      <c r="O4789">
        <v>1.32266020032791</v>
      </c>
      <c r="P4789">
        <v>82.332253121310302</v>
      </c>
      <c r="Q4789">
        <v>3.7138248543373997E-2</v>
      </c>
    </row>
    <row r="4790" spans="1:17" hidden="1" x14ac:dyDescent="0.3">
      <c r="A4790" t="s">
        <v>9736</v>
      </c>
      <c r="B4790" t="s">
        <v>9737</v>
      </c>
      <c r="C4790" t="str">
        <f>IFERROR(VLOOKUP(Table1[[#This Row],[Ticker]],[1]!Table1[[Symbol]:[Industry]],2,FALSE),"-")</f>
        <v>-</v>
      </c>
      <c r="D4790" t="s">
        <v>705</v>
      </c>
      <c r="E4790">
        <v>0</v>
      </c>
      <c r="F4790">
        <v>255.53</v>
      </c>
      <c r="G4790">
        <v>1.67563210971969</v>
      </c>
      <c r="H4790">
        <v>1.4121168049093999</v>
      </c>
      <c r="I4790">
        <v>1.1424976994450999</v>
      </c>
      <c r="J4790">
        <v>-0.57274553106025505</v>
      </c>
      <c r="K4790">
        <v>244.011190724171</v>
      </c>
      <c r="L4790">
        <v>229.022259742389</v>
      </c>
      <c r="M4790">
        <v>38.590708796903002</v>
      </c>
      <c r="N4790">
        <v>0.329058990050839</v>
      </c>
      <c r="O4790">
        <v>7.6155441631119603</v>
      </c>
      <c r="P4790">
        <v>29.7040759352317</v>
      </c>
      <c r="Q4790">
        <v>1.5258138167479E-2</v>
      </c>
    </row>
    <row r="4791" spans="1:17" hidden="1" x14ac:dyDescent="0.3">
      <c r="A4791" t="s">
        <v>9738</v>
      </c>
      <c r="B4791" t="s">
        <v>9739</v>
      </c>
      <c r="C4791" t="str">
        <f>IFERROR(VLOOKUP(Table1[[#This Row],[Ticker]],[1]!Table1[[Symbol]:[Industry]],2,FALSE),"-")</f>
        <v>-</v>
      </c>
      <c r="D4791" t="s">
        <v>705</v>
      </c>
      <c r="E4791">
        <v>0</v>
      </c>
      <c r="F4791">
        <v>268.33999999999997</v>
      </c>
      <c r="G4791">
        <v>-9.5878008100893197</v>
      </c>
      <c r="H4791">
        <v>2.41115565605805</v>
      </c>
      <c r="I4791">
        <v>-5.5994630807619101</v>
      </c>
      <c r="J4791">
        <v>-1.5536823939501401</v>
      </c>
      <c r="K4791">
        <v>252.83374054703401</v>
      </c>
      <c r="L4791">
        <v>242.84627030792899</v>
      </c>
      <c r="M4791">
        <v>43.6990592984979</v>
      </c>
      <c r="N4791">
        <v>1.2513956776408801</v>
      </c>
      <c r="O4791">
        <v>2.2583289856152602</v>
      </c>
      <c r="P4791">
        <v>19.607755738800901</v>
      </c>
      <c r="Q4791">
        <v>-2.6504851824225999E-2</v>
      </c>
    </row>
    <row r="4792" spans="1:17" hidden="1" x14ac:dyDescent="0.3">
      <c r="A4792" t="s">
        <v>9740</v>
      </c>
      <c r="B4792" t="s">
        <v>9741</v>
      </c>
      <c r="C4792" t="str">
        <f>IFERROR(VLOOKUP(Table1[[#This Row],[Ticker]],[1]!Table1[[Symbol]:[Industry]],2,FALSE),"-")</f>
        <v>-</v>
      </c>
      <c r="D4792" t="s">
        <v>705</v>
      </c>
      <c r="E4792">
        <v>0</v>
      </c>
      <c r="F4792">
        <v>260.3</v>
      </c>
      <c r="G4792">
        <v>1.70519708618262</v>
      </c>
      <c r="H4792">
        <v>-0.67391371218361895</v>
      </c>
      <c r="I4792">
        <v>1.09591219811721</v>
      </c>
      <c r="J4792">
        <v>-0.63691304863165699</v>
      </c>
      <c r="K4792">
        <v>247.48263444178701</v>
      </c>
      <c r="L4792">
        <v>231.56983850626699</v>
      </c>
      <c r="M4792">
        <v>39.772223044646402</v>
      </c>
      <c r="N4792">
        <v>0.70962100825255803</v>
      </c>
      <c r="O4792">
        <v>0.67998463311562596</v>
      </c>
      <c r="P4792">
        <v>1133.4739136615599</v>
      </c>
      <c r="Q4792">
        <v>-4.0451341168239998E-3</v>
      </c>
    </row>
    <row r="4793" spans="1:17" hidden="1" x14ac:dyDescent="0.3">
      <c r="A4793" t="s">
        <v>9742</v>
      </c>
      <c r="B4793" t="s">
        <v>9743</v>
      </c>
      <c r="C4793" t="str">
        <f>IFERROR(VLOOKUP(Table1[[#This Row],[Ticker]],[1]!Table1[[Symbol]:[Industry]],2,FALSE),"-")</f>
        <v>-</v>
      </c>
      <c r="D4793" t="s">
        <v>258</v>
      </c>
      <c r="E4793">
        <v>0</v>
      </c>
      <c r="F4793">
        <v>148</v>
      </c>
      <c r="G4793">
        <v>-3.2240851917640501</v>
      </c>
      <c r="H4793">
        <v>-13.5460413865032</v>
      </c>
      <c r="I4793">
        <v>-12.5583174561768</v>
      </c>
      <c r="J4793">
        <v>-2.1679836262983398</v>
      </c>
      <c r="K4793">
        <v>141.15697704598401</v>
      </c>
      <c r="M4793">
        <v>50</v>
      </c>
      <c r="N4793">
        <v>0</v>
      </c>
      <c r="O4793">
        <v>9.4594594594594508</v>
      </c>
      <c r="P4793">
        <v>48</v>
      </c>
    </row>
    <row r="4794" spans="1:17" hidden="1" x14ac:dyDescent="0.3">
      <c r="A4794" t="s">
        <v>9744</v>
      </c>
      <c r="B4794" t="s">
        <v>9745</v>
      </c>
      <c r="C4794" t="str">
        <f>IFERROR(VLOOKUP(Table1[[#This Row],[Ticker]],[1]!Table1[[Symbol]:[Industry]],2,FALSE),"-")</f>
        <v>-</v>
      </c>
      <c r="D4794" t="s">
        <v>705</v>
      </c>
      <c r="E4794">
        <v>0</v>
      </c>
      <c r="F4794">
        <v>874.42</v>
      </c>
      <c r="G4794">
        <v>30.1177888712939</v>
      </c>
      <c r="H4794">
        <v>-1.98700334021865</v>
      </c>
      <c r="I4794">
        <v>17.3504484937448</v>
      </c>
      <c r="J4794">
        <v>-2.7647587453664602</v>
      </c>
      <c r="K4794">
        <v>822.86330071539396</v>
      </c>
      <c r="L4794">
        <v>726.45511350496599</v>
      </c>
      <c r="M4794">
        <v>37.3388535311583</v>
      </c>
      <c r="N4794">
        <v>0.53080758595161803</v>
      </c>
      <c r="O4794">
        <v>1.6856887994327601</v>
      </c>
      <c r="P4794">
        <v>87.025709030243306</v>
      </c>
      <c r="Q4794">
        <v>2.6632969630870001E-2</v>
      </c>
    </row>
    <row r="4795" spans="1:17" hidden="1" x14ac:dyDescent="0.3">
      <c r="A4795" t="s">
        <v>9746</v>
      </c>
      <c r="B4795" t="s">
        <v>9747</v>
      </c>
      <c r="C4795" t="str">
        <f>IFERROR(VLOOKUP(Table1[[#This Row],[Ticker]],[1]!Table1[[Symbol]:[Industry]],2,FALSE),"-")</f>
        <v>-</v>
      </c>
      <c r="D4795" t="s">
        <v>705</v>
      </c>
      <c r="E4795">
        <v>0</v>
      </c>
      <c r="F4795">
        <v>850</v>
      </c>
      <c r="G4795">
        <v>-1.0498511570649001</v>
      </c>
      <c r="H4795">
        <v>0.20289571266676301</v>
      </c>
      <c r="I4795">
        <v>-0.165848525932108</v>
      </c>
      <c r="J4795">
        <v>0.83734841441905195</v>
      </c>
      <c r="K4795">
        <v>805.44188799913695</v>
      </c>
      <c r="L4795">
        <v>761.23522688471496</v>
      </c>
      <c r="M4795">
        <v>43.617668529781398</v>
      </c>
      <c r="N4795">
        <v>0.55904710920770795</v>
      </c>
      <c r="O4795">
        <v>8.2352941176470509</v>
      </c>
      <c r="P4795">
        <v>38.211382113821102</v>
      </c>
      <c r="Q4795">
        <v>3.5665262196414999E-2</v>
      </c>
    </row>
    <row r="4796" spans="1:17" hidden="1" x14ac:dyDescent="0.3">
      <c r="A4796" t="s">
        <v>9748</v>
      </c>
      <c r="B4796" t="s">
        <v>9749</v>
      </c>
      <c r="C4796" t="str">
        <f>IFERROR(VLOOKUP(Table1[[#This Row],[Ticker]],[1]!Table1[[Symbol]:[Industry]],2,FALSE),"-")</f>
        <v>-</v>
      </c>
      <c r="D4796" t="s">
        <v>705</v>
      </c>
      <c r="E4796">
        <v>0</v>
      </c>
      <c r="F4796">
        <v>276.94</v>
      </c>
      <c r="G4796">
        <v>6.88191847018064</v>
      </c>
      <c r="H4796">
        <v>-2.5985798400125302</v>
      </c>
      <c r="I4796">
        <v>4.1899300958511096</v>
      </c>
      <c r="J4796">
        <v>-1.22351264030003</v>
      </c>
      <c r="K4796">
        <v>263.42699314618602</v>
      </c>
      <c r="L4796">
        <v>243.80298769122101</v>
      </c>
      <c r="M4796">
        <v>36.174903309900898</v>
      </c>
      <c r="N4796">
        <v>0.72368492684586505</v>
      </c>
      <c r="O4796">
        <v>5.47410991550516</v>
      </c>
      <c r="P4796">
        <v>57.791578827417197</v>
      </c>
      <c r="Q4796">
        <v>1.2902501101542001E-2</v>
      </c>
    </row>
    <row r="4797" spans="1:17" hidden="1" x14ac:dyDescent="0.3">
      <c r="A4797" t="s">
        <v>9750</v>
      </c>
      <c r="B4797" t="s">
        <v>9751</v>
      </c>
      <c r="C4797" t="str">
        <f>IFERROR(VLOOKUP(Table1[[#This Row],[Ticker]],[1]!Table1[[Symbol]:[Industry]],2,FALSE),"-")</f>
        <v>-</v>
      </c>
      <c r="D4797" t="s">
        <v>705</v>
      </c>
      <c r="E4797">
        <v>0</v>
      </c>
      <c r="F4797">
        <v>889.99</v>
      </c>
      <c r="G4797">
        <v>-7.3570175255888099E-3</v>
      </c>
      <c r="H4797">
        <v>0.13980652036496599</v>
      </c>
      <c r="I4797">
        <v>-6.6673994938408702E-3</v>
      </c>
      <c r="J4797">
        <v>-0.12829107152032601</v>
      </c>
      <c r="K4797">
        <v>847.93599873185497</v>
      </c>
      <c r="L4797">
        <v>799.15718322350199</v>
      </c>
      <c r="M4797">
        <v>36.216852662223999</v>
      </c>
      <c r="N4797">
        <v>0.82818689072358898</v>
      </c>
      <c r="O4797">
        <v>0.56292767334464799</v>
      </c>
      <c r="P4797">
        <v>26.8731824143239</v>
      </c>
      <c r="Q4797">
        <v>1.1367808071405999E-2</v>
      </c>
    </row>
    <row r="4798" spans="1:17" hidden="1" x14ac:dyDescent="0.3">
      <c r="A4798" t="s">
        <v>9752</v>
      </c>
      <c r="B4798" t="s">
        <v>9753</v>
      </c>
      <c r="C4798" t="str">
        <f>IFERROR(VLOOKUP(Table1[[#This Row],[Ticker]],[1]!Table1[[Symbol]:[Industry]],2,FALSE),"-")</f>
        <v>-</v>
      </c>
      <c r="D4798" t="s">
        <v>705</v>
      </c>
      <c r="E4798">
        <v>0</v>
      </c>
      <c r="F4798">
        <v>864.68</v>
      </c>
      <c r="G4798">
        <v>-0.61174814420742496</v>
      </c>
      <c r="H4798">
        <v>8.9836361163157102E-2</v>
      </c>
      <c r="I4798">
        <v>4.8357263032425303E-2</v>
      </c>
      <c r="J4798">
        <v>0.31386377282081102</v>
      </c>
      <c r="K4798">
        <v>822.14514047794398</v>
      </c>
      <c r="L4798">
        <v>774.99498219802604</v>
      </c>
      <c r="M4798">
        <v>37.423081017166801</v>
      </c>
      <c r="N4798">
        <v>1.1563169713841199</v>
      </c>
      <c r="O4798">
        <v>0.61525651107925405</v>
      </c>
      <c r="P4798">
        <v>26.759902659278101</v>
      </c>
      <c r="Q4798">
        <v>2.5475784075280001E-3</v>
      </c>
    </row>
    <row r="4799" spans="1:17" hidden="1" x14ac:dyDescent="0.3">
      <c r="A4799" t="s">
        <v>9754</v>
      </c>
      <c r="B4799" t="s">
        <v>9755</v>
      </c>
      <c r="C4799" t="str">
        <f>IFERROR(VLOOKUP(Table1[[#This Row],[Ticker]],[1]!Table1[[Symbol]:[Industry]],2,FALSE),"-")</f>
        <v>-</v>
      </c>
      <c r="D4799" t="s">
        <v>705</v>
      </c>
      <c r="E4799">
        <v>0</v>
      </c>
      <c r="F4799">
        <v>264.56</v>
      </c>
      <c r="G4799">
        <v>-10.379656361036201</v>
      </c>
      <c r="H4799">
        <v>-7.87881561972998E-2</v>
      </c>
      <c r="I4799">
        <v>-4.9882790009109002</v>
      </c>
      <c r="J4799">
        <v>-1.23957113493029</v>
      </c>
      <c r="K4799">
        <v>249.95740096173401</v>
      </c>
      <c r="L4799">
        <v>239.92485582789999</v>
      </c>
      <c r="M4799">
        <v>45.289626408737497</v>
      </c>
      <c r="N4799">
        <v>0.79925577791514402</v>
      </c>
      <c r="O4799">
        <v>1.86347142425158</v>
      </c>
      <c r="P4799">
        <v>19.710407239818998</v>
      </c>
    </row>
    <row r="4800" spans="1:17" hidden="1" x14ac:dyDescent="0.3">
      <c r="A4800" t="s">
        <v>9756</v>
      </c>
      <c r="B4800" t="s">
        <v>9757</v>
      </c>
      <c r="C4800" t="str">
        <f>IFERROR(VLOOKUP(Table1[[#This Row],[Ticker]],[1]!Table1[[Symbol]:[Industry]],2,FALSE),"-")</f>
        <v>-</v>
      </c>
      <c r="D4800" t="s">
        <v>705</v>
      </c>
      <c r="E4800">
        <v>0</v>
      </c>
      <c r="F4800">
        <v>384.86</v>
      </c>
      <c r="G4800">
        <v>0.78268669278303804</v>
      </c>
      <c r="H4800">
        <v>1.4401862560060601</v>
      </c>
      <c r="I4800">
        <v>-7.9216393830093601</v>
      </c>
      <c r="J4800">
        <v>0.53133087584882399</v>
      </c>
      <c r="K4800">
        <v>367.06614894991202</v>
      </c>
      <c r="L4800">
        <v>359.23309226848102</v>
      </c>
      <c r="M4800">
        <v>43.691570787736502</v>
      </c>
      <c r="N4800">
        <v>0.96712027592227501</v>
      </c>
      <c r="O4800">
        <v>7.2597827781530899</v>
      </c>
      <c r="P4800">
        <v>27.9072086144438</v>
      </c>
    </row>
    <row r="4801" spans="1:16" hidden="1" x14ac:dyDescent="0.3">
      <c r="A4801" t="s">
        <v>9758</v>
      </c>
      <c r="B4801" t="s">
        <v>9759</v>
      </c>
      <c r="C4801" t="str">
        <f>IFERROR(VLOOKUP(Table1[[#This Row],[Ticker]],[1]!Table1[[Symbol]:[Industry]],2,FALSE),"-")</f>
        <v>-</v>
      </c>
      <c r="D4801" t="s">
        <v>705</v>
      </c>
      <c r="E4801">
        <v>0</v>
      </c>
      <c r="F4801">
        <v>534.37</v>
      </c>
      <c r="G4801">
        <v>-8.0586936110270795</v>
      </c>
      <c r="H4801">
        <v>1.8385117211133499</v>
      </c>
      <c r="I4801">
        <v>-1.6362978151883201</v>
      </c>
      <c r="J4801">
        <v>-0.25552418068392202</v>
      </c>
      <c r="K4801">
        <v>504.85342667957002</v>
      </c>
      <c r="L4801">
        <v>477.93724647835501</v>
      </c>
      <c r="M4801">
        <v>38.951823625668403</v>
      </c>
      <c r="N4801">
        <v>3.7517554895637</v>
      </c>
      <c r="O4801">
        <v>1.42784961730635</v>
      </c>
      <c r="P4801">
        <v>24.969597754911099</v>
      </c>
    </row>
    <row r="4802" spans="1:16" hidden="1" x14ac:dyDescent="0.3">
      <c r="A4802" t="s">
        <v>9760</v>
      </c>
      <c r="B4802" t="s">
        <v>9761</v>
      </c>
      <c r="C4802" t="str">
        <f>IFERROR(VLOOKUP(Table1[[#This Row],[Ticker]],[1]!Table1[[Symbol]:[Industry]],2,FALSE),"-")</f>
        <v>-</v>
      </c>
      <c r="D4802" t="s">
        <v>1283</v>
      </c>
      <c r="E4802">
        <v>0</v>
      </c>
      <c r="F4802">
        <v>121.88</v>
      </c>
      <c r="G4802">
        <v>-19.738838332284001</v>
      </c>
      <c r="H4802">
        <v>-4.60883891696243</v>
      </c>
      <c r="I4802">
        <v>-6.9074047305138802</v>
      </c>
      <c r="J4802">
        <v>-2.1598063427919301</v>
      </c>
      <c r="K4802">
        <v>121.413691897291</v>
      </c>
      <c r="L4802">
        <v>118.92636840229299</v>
      </c>
      <c r="M4802">
        <v>42.831285615245399</v>
      </c>
      <c r="N4802">
        <v>1.0083712877992601</v>
      </c>
      <c r="O4802">
        <v>3.05218247456513</v>
      </c>
      <c r="P4802">
        <v>6.8185801928133101</v>
      </c>
    </row>
    <row r="4803" spans="1:16" hidden="1" x14ac:dyDescent="0.3">
      <c r="A4803" t="s">
        <v>9762</v>
      </c>
      <c r="B4803" t="s">
        <v>9763</v>
      </c>
      <c r="C4803" t="str">
        <f>IFERROR(VLOOKUP(Table1[[#This Row],[Ticker]],[1]!Table1[[Symbol]:[Industry]],2,FALSE),"-")</f>
        <v>-</v>
      </c>
      <c r="D4803" t="s">
        <v>705</v>
      </c>
      <c r="E4803">
        <v>0</v>
      </c>
      <c r="F4803">
        <v>40.479999999999997</v>
      </c>
      <c r="G4803">
        <v>5.1705346151564298</v>
      </c>
      <c r="H4803">
        <v>0.44241718193632701</v>
      </c>
      <c r="I4803">
        <v>2.9193723312531201</v>
      </c>
      <c r="J4803">
        <v>-0.28545350581641499</v>
      </c>
      <c r="K4803">
        <v>38.525173079354403</v>
      </c>
      <c r="L4803">
        <v>35.9347946992918</v>
      </c>
      <c r="M4803">
        <v>40.246772189485696</v>
      </c>
      <c r="N4803">
        <v>1.08803456238065</v>
      </c>
      <c r="O4803">
        <v>0.54347826086957796</v>
      </c>
      <c r="P4803">
        <v>33.157894736842003</v>
      </c>
    </row>
    <row r="4804" spans="1:16" hidden="1" x14ac:dyDescent="0.3">
      <c r="A4804" t="s">
        <v>9764</v>
      </c>
      <c r="B4804" t="s">
        <v>9765</v>
      </c>
      <c r="C4804" t="str">
        <f>IFERROR(VLOOKUP(Table1[[#This Row],[Ticker]],[1]!Table1[[Symbol]:[Industry]],2,FALSE),"-")</f>
        <v>-</v>
      </c>
      <c r="D4804" t="s">
        <v>1283</v>
      </c>
      <c r="E4804">
        <v>0</v>
      </c>
      <c r="F4804">
        <v>55.94</v>
      </c>
      <c r="G4804">
        <v>-19.679313825059101</v>
      </c>
      <c r="H4804">
        <v>-4.29156382601471</v>
      </c>
      <c r="I4804">
        <v>-6.3669350867421004</v>
      </c>
      <c r="J4804">
        <v>-2.0963118828831799</v>
      </c>
      <c r="K4804">
        <v>55.440983970627599</v>
      </c>
      <c r="L4804">
        <v>54.315791491243203</v>
      </c>
      <c r="M4804">
        <v>51.453169897924603</v>
      </c>
      <c r="N4804">
        <v>1.23468133513242</v>
      </c>
      <c r="O4804">
        <v>2.43117626027886</v>
      </c>
      <c r="P4804">
        <v>7.2469325153374298</v>
      </c>
    </row>
    <row r="4805" spans="1:16" hidden="1" x14ac:dyDescent="0.3">
      <c r="A4805" t="s">
        <v>9766</v>
      </c>
      <c r="B4805" t="s">
        <v>9767</v>
      </c>
      <c r="C4805" t="str">
        <f>IFERROR(VLOOKUP(Table1[[#This Row],[Ticker]],[1]!Table1[[Symbol]:[Industry]],2,FALSE),"-")</f>
        <v>-</v>
      </c>
      <c r="D4805" t="s">
        <v>613</v>
      </c>
      <c r="M4805">
        <v>50</v>
      </c>
    </row>
    <row r="4806" spans="1:16" hidden="1" x14ac:dyDescent="0.3">
      <c r="A4806" t="s">
        <v>9768</v>
      </c>
      <c r="B4806" t="s">
        <v>9769</v>
      </c>
      <c r="C4806" t="str">
        <f>IFERROR(VLOOKUP(Table1[[#This Row],[Ticker]],[1]!Table1[[Symbol]:[Industry]],2,FALSE),"-")</f>
        <v>-</v>
      </c>
    </row>
    <row r="4807" spans="1:16" hidden="1" x14ac:dyDescent="0.3">
      <c r="A4807" t="s">
        <v>9770</v>
      </c>
      <c r="B4807" t="s">
        <v>9771</v>
      </c>
      <c r="C4807" t="str">
        <f>IFERROR(VLOOKUP(Table1[[#This Row],[Ticker]],[1]!Table1[[Symbol]:[Industry]],2,FALSE),"-")</f>
        <v>-</v>
      </c>
      <c r="D4807" t="s">
        <v>662</v>
      </c>
      <c r="F4807">
        <v>250</v>
      </c>
      <c r="G4807">
        <v>-5.5931859894901201</v>
      </c>
      <c r="H4807">
        <v>-1.87035303188851</v>
      </c>
      <c r="I4807">
        <v>-12.2495918825592</v>
      </c>
      <c r="J4807">
        <v>1.0670674632677399</v>
      </c>
      <c r="N4807">
        <v>1</v>
      </c>
    </row>
    <row r="4808" spans="1:16" hidden="1" x14ac:dyDescent="0.3">
      <c r="A4808" t="s">
        <v>9772</v>
      </c>
      <c r="B4808" t="s">
        <v>9773</v>
      </c>
      <c r="C4808" t="str">
        <f>IFERROR(VLOOKUP(Table1[[#This Row],[Ticker]],[1]!Table1[[Symbol]:[Industry]],2,FALSE),"-")</f>
        <v>-</v>
      </c>
      <c r="F4808">
        <v>10.28</v>
      </c>
      <c r="G4808">
        <v>-5.5931859894901201</v>
      </c>
      <c r="H4808">
        <v>-1.87035303188851</v>
      </c>
      <c r="I4808">
        <v>-12.2495918825592</v>
      </c>
      <c r="J4808">
        <v>1.0670674632677399</v>
      </c>
    </row>
    <row r="4809" spans="1:16" hidden="1" x14ac:dyDescent="0.3">
      <c r="A4809" t="s">
        <v>9774</v>
      </c>
      <c r="B4809" t="s">
        <v>9775</v>
      </c>
      <c r="C4809" t="str">
        <f>IFERROR(VLOOKUP(Table1[[#This Row],[Ticker]],[1]!Table1[[Symbol]:[Industry]],2,FALSE),"-")</f>
        <v>-</v>
      </c>
      <c r="F4809">
        <v>1.1499999999999999</v>
      </c>
      <c r="G4809">
        <v>-5.5931859894901201</v>
      </c>
      <c r="H4809">
        <v>-1.87035303188851</v>
      </c>
      <c r="I4809">
        <v>-12.2495918825592</v>
      </c>
      <c r="J4809">
        <v>1.0670674632677399</v>
      </c>
    </row>
    <row r="4810" spans="1:16" hidden="1" x14ac:dyDescent="0.3">
      <c r="A4810" t="s">
        <v>9776</v>
      </c>
      <c r="B4810" t="s">
        <v>9777</v>
      </c>
      <c r="C4810" t="str">
        <f>IFERROR(VLOOKUP(Table1[[#This Row],[Ticker]],[1]!Table1[[Symbol]:[Industry]],2,FALSE),"-")</f>
        <v>-</v>
      </c>
      <c r="D4810" t="s">
        <v>129</v>
      </c>
      <c r="F4810">
        <v>77.2</v>
      </c>
      <c r="G4810">
        <v>-16.161308128986899</v>
      </c>
      <c r="H4810">
        <v>-19.1335373939467</v>
      </c>
      <c r="I4810">
        <v>-37.176624057305403</v>
      </c>
      <c r="J4810">
        <v>-7.2233939114433996</v>
      </c>
      <c r="K4810">
        <v>87.553914111705794</v>
      </c>
      <c r="L4810">
        <v>86.868470346527999</v>
      </c>
      <c r="N4810">
        <v>0.91848625571856701</v>
      </c>
      <c r="O4810">
        <v>62.888601036269399</v>
      </c>
      <c r="P4810">
        <v>35.987317245023704</v>
      </c>
    </row>
    <row r="4811" spans="1:16" hidden="1" x14ac:dyDescent="0.3">
      <c r="A4811" t="s">
        <v>9778</v>
      </c>
      <c r="B4811" t="s">
        <v>9779</v>
      </c>
      <c r="C4811" t="str">
        <f>IFERROR(VLOOKUP(Table1[[#This Row],[Ticker]],[1]!Table1[[Symbol]:[Industry]],2,FALSE),"-")</f>
        <v>-</v>
      </c>
    </row>
    <row r="4812" spans="1:16" hidden="1" x14ac:dyDescent="0.3">
      <c r="A4812" t="s">
        <v>9780</v>
      </c>
      <c r="B4812" t="s">
        <v>9781</v>
      </c>
      <c r="C4812" t="str">
        <f>IFERROR(VLOOKUP(Table1[[#This Row],[Ticker]],[1]!Table1[[Symbol]:[Industry]],2,FALSE),"-")</f>
        <v>-</v>
      </c>
    </row>
    <row r="4813" spans="1:16" hidden="1" x14ac:dyDescent="0.3">
      <c r="A4813" t="s">
        <v>9782</v>
      </c>
      <c r="B4813" t="s">
        <v>9783</v>
      </c>
      <c r="C4813" t="str">
        <f>IFERROR(VLOOKUP(Table1[[#This Row],[Ticker]],[1]!Table1[[Symbol]:[Industry]],2,FALSE),"-")</f>
        <v>-</v>
      </c>
    </row>
    <row r="4814" spans="1:16" hidden="1" x14ac:dyDescent="0.3">
      <c r="A4814" t="s">
        <v>9784</v>
      </c>
      <c r="B4814" t="s">
        <v>9785</v>
      </c>
      <c r="C4814" t="str">
        <f>IFERROR(VLOOKUP(Table1[[#This Row],[Ticker]],[1]!Table1[[Symbol]:[Industry]],2,FALSE),"-")</f>
        <v>-</v>
      </c>
    </row>
    <row r="4815" spans="1:16" hidden="1" x14ac:dyDescent="0.3">
      <c r="A4815" t="s">
        <v>9786</v>
      </c>
      <c r="B4815" t="s">
        <v>9787</v>
      </c>
      <c r="C4815" t="str">
        <f>IFERROR(VLOOKUP(Table1[[#This Row],[Ticker]],[1]!Table1[[Symbol]:[Industry]],2,FALSE),"-")</f>
        <v>-</v>
      </c>
    </row>
    <row r="4816" spans="1:16" hidden="1" x14ac:dyDescent="0.3">
      <c r="A4816" t="s">
        <v>9788</v>
      </c>
      <c r="B4816" t="s">
        <v>9789</v>
      </c>
      <c r="C4816" t="str">
        <f>IFERROR(VLOOKUP(Table1[[#This Row],[Ticker]],[1]!Table1[[Symbol]:[Industry]],2,FALSE),"-")</f>
        <v>-</v>
      </c>
    </row>
    <row r="4817" spans="1:16" hidden="1" x14ac:dyDescent="0.3">
      <c r="A4817" t="s">
        <v>9790</v>
      </c>
      <c r="B4817" t="s">
        <v>9791</v>
      </c>
      <c r="C4817" t="str">
        <f>IFERROR(VLOOKUP(Table1[[#This Row],[Ticker]],[1]!Table1[[Symbol]:[Industry]],2,FALSE),"-")</f>
        <v>-</v>
      </c>
    </row>
    <row r="4818" spans="1:16" hidden="1" x14ac:dyDescent="0.3">
      <c r="A4818" t="s">
        <v>9792</v>
      </c>
      <c r="B4818" t="s">
        <v>9793</v>
      </c>
      <c r="C4818" t="str">
        <f>IFERROR(VLOOKUP(Table1[[#This Row],[Ticker]],[1]!Table1[[Symbol]:[Industry]],2,FALSE),"-")</f>
        <v>-</v>
      </c>
    </row>
    <row r="4819" spans="1:16" hidden="1" x14ac:dyDescent="0.3">
      <c r="A4819" t="s">
        <v>9794</v>
      </c>
      <c r="B4819" t="s">
        <v>9795</v>
      </c>
      <c r="C4819" t="str">
        <f>IFERROR(VLOOKUP(Table1[[#This Row],[Ticker]],[1]!Table1[[Symbol]:[Industry]],2,FALSE),"-")</f>
        <v>-</v>
      </c>
      <c r="D4819" t="s">
        <v>535</v>
      </c>
      <c r="F4819">
        <v>0</v>
      </c>
      <c r="G4819">
        <v>-26.557418525097301</v>
      </c>
      <c r="M4819">
        <v>50</v>
      </c>
    </row>
    <row r="4820" spans="1:16" hidden="1" x14ac:dyDescent="0.3">
      <c r="A4820" t="s">
        <v>9796</v>
      </c>
      <c r="B4820" t="s">
        <v>9797</v>
      </c>
      <c r="C4820" t="str">
        <f>IFERROR(VLOOKUP(Table1[[#This Row],[Ticker]],[1]!Table1[[Symbol]:[Industry]],2,FALSE),"-")</f>
        <v>-</v>
      </c>
      <c r="F4820">
        <v>0.8</v>
      </c>
      <c r="G4820">
        <v>-15.446307413986201</v>
      </c>
      <c r="H4820">
        <v>6.0548380317278099</v>
      </c>
      <c r="I4820">
        <v>-6.3519825369706</v>
      </c>
      <c r="J4820">
        <v>1.6781702198555</v>
      </c>
      <c r="K4820">
        <v>0.76463004869247897</v>
      </c>
      <c r="L4820">
        <v>0.82493376927225404</v>
      </c>
      <c r="N4820">
        <v>1.41527609279153</v>
      </c>
      <c r="O4820">
        <v>21.249999999999901</v>
      </c>
      <c r="P4820">
        <v>63.265306122448898</v>
      </c>
    </row>
    <row r="4821" spans="1:16" hidden="1" x14ac:dyDescent="0.3">
      <c r="A4821" t="s">
        <v>9798</v>
      </c>
      <c r="B4821" t="s">
        <v>9799</v>
      </c>
      <c r="C4821" t="str">
        <f>IFERROR(VLOOKUP(Table1[[#This Row],[Ticker]],[1]!Table1[[Symbol]:[Industry]],2,FALSE),"-")</f>
        <v>-</v>
      </c>
      <c r="D4821" t="s">
        <v>129</v>
      </c>
      <c r="F4821">
        <v>0</v>
      </c>
      <c r="G4821">
        <v>-26.557418525097301</v>
      </c>
      <c r="M4821">
        <v>50</v>
      </c>
    </row>
    <row r="4822" spans="1:16" hidden="1" x14ac:dyDescent="0.3">
      <c r="A4822" t="s">
        <v>9800</v>
      </c>
      <c r="B4822" t="s">
        <v>9801</v>
      </c>
      <c r="C4822" t="str">
        <f>IFERROR(VLOOKUP(Table1[[#This Row],[Ticker]],[1]!Table1[[Symbol]:[Industry]],2,FALSE),"-")</f>
        <v>-</v>
      </c>
      <c r="F4822">
        <v>0</v>
      </c>
      <c r="G4822">
        <v>-26.557418525097301</v>
      </c>
      <c r="M4822">
        <v>50</v>
      </c>
    </row>
    <row r="4823" spans="1:16" hidden="1" x14ac:dyDescent="0.3">
      <c r="A4823" t="s">
        <v>9802</v>
      </c>
      <c r="B4823" t="s">
        <v>9803</v>
      </c>
      <c r="C4823" t="str">
        <f>IFERROR(VLOOKUP(Table1[[#This Row],[Ticker]],[1]!Table1[[Symbol]:[Industry]],2,FALSE),"-")</f>
        <v>-</v>
      </c>
      <c r="D4823" t="s">
        <v>391</v>
      </c>
      <c r="F4823">
        <v>0</v>
      </c>
      <c r="G4823">
        <v>-26.557418525097301</v>
      </c>
      <c r="M4823">
        <v>50</v>
      </c>
    </row>
    <row r="4824" spans="1:16" hidden="1" x14ac:dyDescent="0.3">
      <c r="A4824" t="s">
        <v>9804</v>
      </c>
      <c r="B4824" t="s">
        <v>9805</v>
      </c>
      <c r="C4824" t="str">
        <f>IFERROR(VLOOKUP(Table1[[#This Row],[Ticker]],[1]!Table1[[Symbol]:[Industry]],2,FALSE),"-")</f>
        <v>-</v>
      </c>
      <c r="D4824" t="s">
        <v>535</v>
      </c>
    </row>
    <row r="4825" spans="1:16" hidden="1" x14ac:dyDescent="0.3">
      <c r="A4825" t="s">
        <v>9806</v>
      </c>
      <c r="B4825" t="s">
        <v>9807</v>
      </c>
      <c r="C4825" t="str">
        <f>IFERROR(VLOOKUP(Table1[[#This Row],[Ticker]],[1]!Table1[[Symbol]:[Industry]],2,FALSE),"-")</f>
        <v>-</v>
      </c>
      <c r="D4825" t="s">
        <v>230</v>
      </c>
    </row>
    <row r="4826" spans="1:16" hidden="1" x14ac:dyDescent="0.3">
      <c r="A4826" t="s">
        <v>9808</v>
      </c>
      <c r="B4826" t="s">
        <v>9809</v>
      </c>
      <c r="C4826" t="str">
        <f>IFERROR(VLOOKUP(Table1[[#This Row],[Ticker]],[1]!Table1[[Symbol]:[Industry]],2,FALSE),"-")</f>
        <v>-</v>
      </c>
      <c r="D4826" t="s">
        <v>140</v>
      </c>
      <c r="F4826">
        <v>0</v>
      </c>
      <c r="G4826">
        <v>-26.557418525097301</v>
      </c>
    </row>
    <row r="4827" spans="1:16" hidden="1" x14ac:dyDescent="0.3">
      <c r="A4827" t="s">
        <v>9810</v>
      </c>
      <c r="B4827" t="s">
        <v>9811</v>
      </c>
      <c r="C4827" t="str">
        <f>IFERROR(VLOOKUP(Table1[[#This Row],[Ticker]],[1]!Table1[[Symbol]:[Industry]],2,FALSE),"-")</f>
        <v>-</v>
      </c>
      <c r="D4827" t="s">
        <v>613</v>
      </c>
      <c r="F4827">
        <v>0</v>
      </c>
      <c r="G4827">
        <v>-26.557418525097301</v>
      </c>
      <c r="M4827">
        <v>50</v>
      </c>
    </row>
    <row r="4828" spans="1:16" hidden="1" x14ac:dyDescent="0.3">
      <c r="A4828" t="s">
        <v>9812</v>
      </c>
      <c r="B4828" t="s">
        <v>9813</v>
      </c>
      <c r="C4828" t="str">
        <f>IFERROR(VLOOKUP(Table1[[#This Row],[Ticker]],[1]!Table1[[Symbol]:[Industry]],2,FALSE),"-")</f>
        <v>-</v>
      </c>
      <c r="F4828">
        <v>0</v>
      </c>
      <c r="G4828">
        <v>-26.557418525097301</v>
      </c>
      <c r="M4828">
        <v>50</v>
      </c>
    </row>
    <row r="4829" spans="1:16" hidden="1" x14ac:dyDescent="0.3">
      <c r="A4829" t="s">
        <v>9814</v>
      </c>
      <c r="B4829" t="s">
        <v>9815</v>
      </c>
      <c r="C4829" t="str">
        <f>IFERROR(VLOOKUP(Table1[[#This Row],[Ticker]],[1]!Table1[[Symbol]:[Industry]],2,FALSE),"-")</f>
        <v>-</v>
      </c>
      <c r="D4829" t="s">
        <v>613</v>
      </c>
      <c r="F4829">
        <v>0</v>
      </c>
      <c r="G4829">
        <v>-26.557418525097301</v>
      </c>
      <c r="M4829">
        <v>50</v>
      </c>
    </row>
    <row r="4830" spans="1:16" hidden="1" x14ac:dyDescent="0.3">
      <c r="A4830" t="s">
        <v>9816</v>
      </c>
      <c r="B4830" t="s">
        <v>9817</v>
      </c>
      <c r="C4830" t="str">
        <f>IFERROR(VLOOKUP(Table1[[#This Row],[Ticker]],[1]!Table1[[Symbol]:[Industry]],2,FALSE),"-")</f>
        <v>-</v>
      </c>
      <c r="D4830" t="s">
        <v>126</v>
      </c>
      <c r="F4830">
        <v>0</v>
      </c>
      <c r="G4830">
        <v>-26.557418525097301</v>
      </c>
      <c r="M4830">
        <v>50</v>
      </c>
    </row>
    <row r="4831" spans="1:16" hidden="1" x14ac:dyDescent="0.3">
      <c r="A4831" t="s">
        <v>9818</v>
      </c>
      <c r="B4831" t="s">
        <v>9819</v>
      </c>
      <c r="C4831" t="str">
        <f>IFERROR(VLOOKUP(Table1[[#This Row],[Ticker]],[1]!Table1[[Symbol]:[Industry]],2,FALSE),"-")</f>
        <v>-</v>
      </c>
      <c r="D4831" t="s">
        <v>613</v>
      </c>
      <c r="F4831">
        <v>0</v>
      </c>
      <c r="G4831">
        <v>-26.557418525097301</v>
      </c>
      <c r="M4831">
        <v>50</v>
      </c>
    </row>
    <row r="4832" spans="1:16" hidden="1" x14ac:dyDescent="0.3">
      <c r="A4832" t="s">
        <v>9820</v>
      </c>
      <c r="B4832" t="s">
        <v>9821</v>
      </c>
      <c r="C4832" t="str">
        <f>IFERROR(VLOOKUP(Table1[[#This Row],[Ticker]],[1]!Table1[[Symbol]:[Industry]],2,FALSE),"-")</f>
        <v>-</v>
      </c>
      <c r="F4832">
        <v>0</v>
      </c>
      <c r="G4832">
        <v>-26.557418525097301</v>
      </c>
      <c r="M4832">
        <v>50</v>
      </c>
    </row>
    <row r="4833" spans="1:16" hidden="1" x14ac:dyDescent="0.3">
      <c r="A4833" t="s">
        <v>9822</v>
      </c>
      <c r="B4833" t="s">
        <v>9823</v>
      </c>
      <c r="C4833" t="str">
        <f>IFERROR(VLOOKUP(Table1[[#This Row],[Ticker]],[1]!Table1[[Symbol]:[Industry]],2,FALSE),"-")</f>
        <v>-</v>
      </c>
      <c r="F4833">
        <v>0</v>
      </c>
      <c r="G4833">
        <v>-26.557418525097301</v>
      </c>
      <c r="M4833">
        <v>50</v>
      </c>
    </row>
    <row r="4834" spans="1:16" hidden="1" x14ac:dyDescent="0.3">
      <c r="A4834" t="s">
        <v>9824</v>
      </c>
      <c r="B4834" t="s">
        <v>9825</v>
      </c>
      <c r="C4834" t="str">
        <f>IFERROR(VLOOKUP(Table1[[#This Row],[Ticker]],[1]!Table1[[Symbol]:[Industry]],2,FALSE),"-")</f>
        <v>-</v>
      </c>
      <c r="D4834" t="s">
        <v>46</v>
      </c>
      <c r="F4834">
        <v>0</v>
      </c>
      <c r="G4834">
        <v>-26.557418525097301</v>
      </c>
      <c r="M4834">
        <v>50</v>
      </c>
    </row>
    <row r="4835" spans="1:16" hidden="1" x14ac:dyDescent="0.3">
      <c r="A4835" t="s">
        <v>9826</v>
      </c>
      <c r="B4835" t="s">
        <v>9827</v>
      </c>
      <c r="C4835" t="str">
        <f>IFERROR(VLOOKUP(Table1[[#This Row],[Ticker]],[1]!Table1[[Symbol]:[Industry]],2,FALSE),"-")</f>
        <v>-</v>
      </c>
      <c r="D4835" t="s">
        <v>659</v>
      </c>
    </row>
    <row r="4836" spans="1:16" hidden="1" x14ac:dyDescent="0.3">
      <c r="A4836" t="s">
        <v>9828</v>
      </c>
      <c r="B4836" t="s">
        <v>9829</v>
      </c>
      <c r="C4836" t="str">
        <f>IFERROR(VLOOKUP(Table1[[#This Row],[Ticker]],[1]!Table1[[Symbol]:[Industry]],2,FALSE),"-")</f>
        <v>-</v>
      </c>
      <c r="F4836">
        <v>0</v>
      </c>
      <c r="G4836">
        <v>-26.557418525097301</v>
      </c>
      <c r="M4836">
        <v>50</v>
      </c>
    </row>
    <row r="4837" spans="1:16" hidden="1" x14ac:dyDescent="0.3">
      <c r="A4837" t="s">
        <v>9830</v>
      </c>
      <c r="B4837" t="s">
        <v>9831</v>
      </c>
      <c r="C4837" t="str">
        <f>IFERROR(VLOOKUP(Table1[[#This Row],[Ticker]],[1]!Table1[[Symbol]:[Industry]],2,FALSE),"-")</f>
        <v>-</v>
      </c>
      <c r="D4837" t="s">
        <v>67</v>
      </c>
      <c r="F4837">
        <v>0</v>
      </c>
      <c r="G4837">
        <v>-26.557418525097301</v>
      </c>
      <c r="M4837">
        <v>50</v>
      </c>
    </row>
    <row r="4838" spans="1:16" hidden="1" x14ac:dyDescent="0.3">
      <c r="A4838" t="s">
        <v>9832</v>
      </c>
      <c r="B4838" t="s">
        <v>9833</v>
      </c>
      <c r="C4838" t="str">
        <f>IFERROR(VLOOKUP(Table1[[#This Row],[Ticker]],[1]!Table1[[Symbol]:[Industry]],2,FALSE),"-")</f>
        <v>-</v>
      </c>
      <c r="D4838" t="s">
        <v>249</v>
      </c>
      <c r="F4838">
        <v>0</v>
      </c>
      <c r="G4838">
        <v>-26.557418525097301</v>
      </c>
      <c r="M4838">
        <v>50</v>
      </c>
    </row>
    <row r="4839" spans="1:16" hidden="1" x14ac:dyDescent="0.3">
      <c r="A4839" t="s">
        <v>9834</v>
      </c>
      <c r="B4839" t="s">
        <v>9835</v>
      </c>
      <c r="C4839" t="str">
        <f>IFERROR(VLOOKUP(Table1[[#This Row],[Ticker]],[1]!Table1[[Symbol]:[Industry]],2,FALSE),"-")</f>
        <v>-</v>
      </c>
      <c r="D4839" t="s">
        <v>391</v>
      </c>
      <c r="F4839">
        <v>0</v>
      </c>
      <c r="G4839">
        <v>-26.557418525097301</v>
      </c>
      <c r="M4839">
        <v>50</v>
      </c>
    </row>
    <row r="4840" spans="1:16" hidden="1" x14ac:dyDescent="0.3">
      <c r="A4840" t="s">
        <v>9836</v>
      </c>
      <c r="B4840" t="s">
        <v>9837</v>
      </c>
      <c r="C4840" t="str">
        <f>IFERROR(VLOOKUP(Table1[[#This Row],[Ticker]],[1]!Table1[[Symbol]:[Industry]],2,FALSE),"-")</f>
        <v>-</v>
      </c>
      <c r="D4840" t="s">
        <v>126</v>
      </c>
      <c r="F4840">
        <v>0</v>
      </c>
      <c r="G4840">
        <v>-26.557418525097301</v>
      </c>
      <c r="M4840">
        <v>50</v>
      </c>
    </row>
    <row r="4841" spans="1:16" hidden="1" x14ac:dyDescent="0.3">
      <c r="A4841" t="s">
        <v>9838</v>
      </c>
      <c r="B4841" t="s">
        <v>9839</v>
      </c>
      <c r="C4841" t="str">
        <f>IFERROR(VLOOKUP(Table1[[#This Row],[Ticker]],[1]!Table1[[Symbol]:[Industry]],2,FALSE),"-")</f>
        <v>-</v>
      </c>
      <c r="D4841" t="s">
        <v>1514</v>
      </c>
      <c r="F4841">
        <v>1.1299999999999999</v>
      </c>
      <c r="G4841">
        <v>-26.557418525097301</v>
      </c>
      <c r="H4841">
        <v>-4.9040660778612297</v>
      </c>
      <c r="I4841">
        <v>-10.2480864330745</v>
      </c>
      <c r="J4841">
        <v>-2.1679836262983398</v>
      </c>
      <c r="O4841">
        <v>0</v>
      </c>
      <c r="P4841">
        <v>0</v>
      </c>
    </row>
    <row r="4842" spans="1:16" hidden="1" x14ac:dyDescent="0.3">
      <c r="A4842" t="s">
        <v>9840</v>
      </c>
      <c r="B4842" t="s">
        <v>9841</v>
      </c>
      <c r="C4842" t="str">
        <f>IFERROR(VLOOKUP(Table1[[#This Row],[Ticker]],[1]!Table1[[Symbol]:[Industry]],2,FALSE),"-")</f>
        <v>-</v>
      </c>
    </row>
    <row r="4843" spans="1:16" hidden="1" x14ac:dyDescent="0.3">
      <c r="A4843" t="s">
        <v>9842</v>
      </c>
      <c r="B4843" t="s">
        <v>9843</v>
      </c>
      <c r="C4843" t="str">
        <f>IFERROR(VLOOKUP(Table1[[#This Row],[Ticker]],[1]!Table1[[Symbol]:[Industry]],2,FALSE),"-")</f>
        <v>-</v>
      </c>
      <c r="F4843">
        <v>20.28</v>
      </c>
      <c r="G4843">
        <v>-38.6129258971702</v>
      </c>
      <c r="H4843">
        <v>-4.7502199240150702</v>
      </c>
      <c r="I4843">
        <v>-16.0101682174611</v>
      </c>
      <c r="J4843">
        <v>-1.96275017324548</v>
      </c>
      <c r="K4843">
        <v>19.318543227153999</v>
      </c>
      <c r="L4843">
        <v>20.315402008786801</v>
      </c>
      <c r="N4843">
        <v>1.5921090717528199</v>
      </c>
      <c r="O4843">
        <v>40.483234714003899</v>
      </c>
      <c r="P4843">
        <v>27.5471698113207</v>
      </c>
    </row>
    <row r="4844" spans="1:16" hidden="1" x14ac:dyDescent="0.3">
      <c r="A4844" t="s">
        <v>9844</v>
      </c>
      <c r="B4844" t="s">
        <v>9845</v>
      </c>
      <c r="C4844" t="str">
        <f>IFERROR(VLOOKUP(Table1[[#This Row],[Ticker]],[1]!Table1[[Symbol]:[Industry]],2,FALSE),"-")</f>
        <v>-</v>
      </c>
      <c r="D4844" t="s">
        <v>1113</v>
      </c>
    </row>
    <row r="4845" spans="1:16" hidden="1" x14ac:dyDescent="0.3">
      <c r="A4845" t="s">
        <v>9846</v>
      </c>
      <c r="B4845" t="s">
        <v>9847</v>
      </c>
      <c r="C4845" t="str">
        <f>IFERROR(VLOOKUP(Table1[[#This Row],[Ticker]],[1]!Table1[[Symbol]:[Industry]],2,FALSE),"-")</f>
        <v>-</v>
      </c>
      <c r="F4845">
        <v>0</v>
      </c>
      <c r="G4845">
        <v>-26.557418525097301</v>
      </c>
      <c r="M4845">
        <v>50</v>
      </c>
    </row>
    <row r="4846" spans="1:16" hidden="1" x14ac:dyDescent="0.3">
      <c r="A4846" t="s">
        <v>9848</v>
      </c>
      <c r="B4846" t="s">
        <v>9849</v>
      </c>
      <c r="C4846" t="str">
        <f>IFERROR(VLOOKUP(Table1[[#This Row],[Ticker]],[1]!Table1[[Symbol]:[Industry]],2,FALSE),"-")</f>
        <v>-</v>
      </c>
      <c r="D4846" t="s">
        <v>535</v>
      </c>
      <c r="F4846">
        <v>0</v>
      </c>
      <c r="G4846">
        <v>-26.557418525097301</v>
      </c>
      <c r="M4846">
        <v>50</v>
      </c>
    </row>
    <row r="4847" spans="1:16" hidden="1" x14ac:dyDescent="0.3">
      <c r="A4847" t="s">
        <v>9850</v>
      </c>
      <c r="B4847" t="s">
        <v>9851</v>
      </c>
      <c r="C4847" t="str">
        <f>IFERROR(VLOOKUP(Table1[[#This Row],[Ticker]],[1]!Table1[[Symbol]:[Industry]],2,FALSE),"-")</f>
        <v>-</v>
      </c>
      <c r="D4847" t="s">
        <v>535</v>
      </c>
      <c r="F4847">
        <v>0</v>
      </c>
      <c r="G4847">
        <v>-26.557418525097301</v>
      </c>
      <c r="M4847">
        <v>50</v>
      </c>
    </row>
    <row r="4848" spans="1:16" hidden="1" x14ac:dyDescent="0.3">
      <c r="A4848" t="s">
        <v>9852</v>
      </c>
      <c r="B4848" t="s">
        <v>9853</v>
      </c>
      <c r="C4848" t="str">
        <f>IFERROR(VLOOKUP(Table1[[#This Row],[Ticker]],[1]!Table1[[Symbol]:[Industry]],2,FALSE),"-")</f>
        <v>-</v>
      </c>
      <c r="F4848">
        <v>0</v>
      </c>
      <c r="G4848">
        <v>-26.557418525097301</v>
      </c>
      <c r="M4848">
        <v>50</v>
      </c>
    </row>
    <row r="4849" spans="1:13" hidden="1" x14ac:dyDescent="0.3">
      <c r="A4849" t="s">
        <v>9854</v>
      </c>
      <c r="B4849" t="s">
        <v>9855</v>
      </c>
      <c r="C4849" t="str">
        <f>IFERROR(VLOOKUP(Table1[[#This Row],[Ticker]],[1]!Table1[[Symbol]:[Industry]],2,FALSE),"-")</f>
        <v>-</v>
      </c>
      <c r="F4849">
        <v>0</v>
      </c>
      <c r="G4849">
        <v>-26.557418525097301</v>
      </c>
      <c r="M4849">
        <v>50</v>
      </c>
    </row>
    <row r="4850" spans="1:13" hidden="1" x14ac:dyDescent="0.3">
      <c r="A4850" t="s">
        <v>9856</v>
      </c>
      <c r="B4850" t="s">
        <v>9857</v>
      </c>
      <c r="C4850" t="str">
        <f>IFERROR(VLOOKUP(Table1[[#This Row],[Ticker]],[1]!Table1[[Symbol]:[Industry]],2,FALSE),"-")</f>
        <v>-</v>
      </c>
      <c r="D4850" t="s">
        <v>67</v>
      </c>
      <c r="F4850">
        <v>0</v>
      </c>
      <c r="G4850">
        <v>-26.557418525097301</v>
      </c>
      <c r="M4850">
        <v>50</v>
      </c>
    </row>
    <row r="4851" spans="1:13" hidden="1" x14ac:dyDescent="0.3">
      <c r="A4851" t="s">
        <v>9858</v>
      </c>
      <c r="B4851" t="s">
        <v>9859</v>
      </c>
      <c r="C4851" t="str">
        <f>IFERROR(VLOOKUP(Table1[[#This Row],[Ticker]],[1]!Table1[[Symbol]:[Industry]],2,FALSE),"-")</f>
        <v>-</v>
      </c>
      <c r="D4851" t="s">
        <v>49</v>
      </c>
      <c r="F4851">
        <v>0</v>
      </c>
      <c r="G4851">
        <v>-26.557418525097301</v>
      </c>
      <c r="M4851">
        <v>50</v>
      </c>
    </row>
    <row r="4852" spans="1:13" hidden="1" x14ac:dyDescent="0.3">
      <c r="A4852" t="s">
        <v>9860</v>
      </c>
      <c r="B4852" t="s">
        <v>9861</v>
      </c>
      <c r="C4852" t="str">
        <f>IFERROR(VLOOKUP(Table1[[#This Row],[Ticker]],[1]!Table1[[Symbol]:[Industry]],2,FALSE),"-")</f>
        <v>-</v>
      </c>
      <c r="F4852">
        <v>0</v>
      </c>
      <c r="G4852">
        <v>-26.557418525097301</v>
      </c>
      <c r="M4852">
        <v>50</v>
      </c>
    </row>
    <row r="4853" spans="1:13" hidden="1" x14ac:dyDescent="0.3">
      <c r="A4853" t="s">
        <v>9862</v>
      </c>
      <c r="B4853" t="s">
        <v>9863</v>
      </c>
      <c r="C4853" t="str">
        <f>IFERROR(VLOOKUP(Table1[[#This Row],[Ticker]],[1]!Table1[[Symbol]:[Industry]],2,FALSE),"-")</f>
        <v>-</v>
      </c>
      <c r="D4853" t="s">
        <v>535</v>
      </c>
      <c r="F4853">
        <v>0</v>
      </c>
      <c r="G4853">
        <v>-26.557418525097301</v>
      </c>
      <c r="M4853">
        <v>50</v>
      </c>
    </row>
    <row r="4854" spans="1:13" hidden="1" x14ac:dyDescent="0.3">
      <c r="A4854" t="s">
        <v>9864</v>
      </c>
      <c r="B4854" t="s">
        <v>9865</v>
      </c>
      <c r="C4854" t="str">
        <f>IFERROR(VLOOKUP(Table1[[#This Row],[Ticker]],[1]!Table1[[Symbol]:[Industry]],2,FALSE),"-")</f>
        <v>-</v>
      </c>
      <c r="D4854" t="s">
        <v>126</v>
      </c>
      <c r="F4854">
        <v>0</v>
      </c>
      <c r="G4854">
        <v>-26.557418525097301</v>
      </c>
    </row>
    <row r="4855" spans="1:13" hidden="1" x14ac:dyDescent="0.3">
      <c r="A4855" t="s">
        <v>9866</v>
      </c>
      <c r="B4855" t="s">
        <v>9867</v>
      </c>
      <c r="C4855" t="str">
        <f>IFERROR(VLOOKUP(Table1[[#This Row],[Ticker]],[1]!Table1[[Symbol]:[Industry]],2,FALSE),"-")</f>
        <v>-</v>
      </c>
      <c r="D4855" t="s">
        <v>535</v>
      </c>
      <c r="F4855">
        <v>0</v>
      </c>
      <c r="G4855">
        <v>-26.557418525097301</v>
      </c>
      <c r="M4855">
        <v>50</v>
      </c>
    </row>
    <row r="4856" spans="1:13" hidden="1" x14ac:dyDescent="0.3">
      <c r="A4856" t="s">
        <v>9868</v>
      </c>
      <c r="B4856" t="s">
        <v>9869</v>
      </c>
      <c r="C4856" t="str">
        <f>IFERROR(VLOOKUP(Table1[[#This Row],[Ticker]],[1]!Table1[[Symbol]:[Industry]],2,FALSE),"-")</f>
        <v>-</v>
      </c>
      <c r="D4856" t="s">
        <v>140</v>
      </c>
      <c r="F4856">
        <v>0</v>
      </c>
      <c r="G4856">
        <v>-26.557418525097301</v>
      </c>
      <c r="M4856">
        <v>50</v>
      </c>
    </row>
    <row r="4857" spans="1:13" hidden="1" x14ac:dyDescent="0.3">
      <c r="A4857" t="s">
        <v>9870</v>
      </c>
      <c r="B4857" t="s">
        <v>9871</v>
      </c>
      <c r="C4857" t="str">
        <f>IFERROR(VLOOKUP(Table1[[#This Row],[Ticker]],[1]!Table1[[Symbol]:[Industry]],2,FALSE),"-")</f>
        <v>-</v>
      </c>
      <c r="D4857" t="s">
        <v>140</v>
      </c>
      <c r="F4857">
        <v>0</v>
      </c>
      <c r="G4857">
        <v>-26.557418525097301</v>
      </c>
      <c r="M4857">
        <v>50</v>
      </c>
    </row>
    <row r="4858" spans="1:13" hidden="1" x14ac:dyDescent="0.3">
      <c r="A4858" t="s">
        <v>9872</v>
      </c>
      <c r="B4858" t="s">
        <v>9873</v>
      </c>
      <c r="C4858" t="str">
        <f>IFERROR(VLOOKUP(Table1[[#This Row],[Ticker]],[1]!Table1[[Symbol]:[Industry]],2,FALSE),"-")</f>
        <v>-</v>
      </c>
      <c r="D4858" t="s">
        <v>535</v>
      </c>
      <c r="F4858">
        <v>0</v>
      </c>
      <c r="G4858">
        <v>-26.557418525097301</v>
      </c>
      <c r="M4858">
        <v>50</v>
      </c>
    </row>
    <row r="4859" spans="1:13" hidden="1" x14ac:dyDescent="0.3">
      <c r="A4859" t="s">
        <v>9874</v>
      </c>
      <c r="B4859" t="s">
        <v>9875</v>
      </c>
      <c r="C4859" t="str">
        <f>IFERROR(VLOOKUP(Table1[[#This Row],[Ticker]],[1]!Table1[[Symbol]:[Industry]],2,FALSE),"-")</f>
        <v>-</v>
      </c>
      <c r="F4859">
        <v>0</v>
      </c>
      <c r="G4859">
        <v>-26.557418525097301</v>
      </c>
      <c r="M4859">
        <v>50</v>
      </c>
    </row>
    <row r="4860" spans="1:13" hidden="1" x14ac:dyDescent="0.3">
      <c r="A4860" t="s">
        <v>9876</v>
      </c>
      <c r="B4860" t="s">
        <v>9877</v>
      </c>
      <c r="C4860" t="str">
        <f>IFERROR(VLOOKUP(Table1[[#This Row],[Ticker]],[1]!Table1[[Symbol]:[Industry]],2,FALSE),"-")</f>
        <v>-</v>
      </c>
      <c r="D4860" t="s">
        <v>391</v>
      </c>
      <c r="F4860">
        <v>0</v>
      </c>
      <c r="G4860">
        <v>-26.557418525097301</v>
      </c>
      <c r="M4860">
        <v>50</v>
      </c>
    </row>
    <row r="4861" spans="1:13" hidden="1" x14ac:dyDescent="0.3">
      <c r="A4861" t="s">
        <v>9878</v>
      </c>
      <c r="B4861" t="s">
        <v>9879</v>
      </c>
      <c r="C4861" t="str">
        <f>IFERROR(VLOOKUP(Table1[[#This Row],[Ticker]],[1]!Table1[[Symbol]:[Industry]],2,FALSE),"-")</f>
        <v>-</v>
      </c>
      <c r="D4861" t="s">
        <v>535</v>
      </c>
      <c r="F4861">
        <v>0</v>
      </c>
      <c r="G4861">
        <v>-26.557418525097301</v>
      </c>
    </row>
    <row r="4862" spans="1:13" hidden="1" x14ac:dyDescent="0.3">
      <c r="A4862" t="s">
        <v>9880</v>
      </c>
      <c r="B4862" t="s">
        <v>9881</v>
      </c>
      <c r="C4862" t="str">
        <f>IFERROR(VLOOKUP(Table1[[#This Row],[Ticker]],[1]!Table1[[Symbol]:[Industry]],2,FALSE),"-")</f>
        <v>-</v>
      </c>
      <c r="F4862">
        <v>0</v>
      </c>
      <c r="G4862">
        <v>-26.557418525097301</v>
      </c>
      <c r="M4862">
        <v>50</v>
      </c>
    </row>
    <row r="4863" spans="1:13" hidden="1" x14ac:dyDescent="0.3">
      <c r="A4863" t="s">
        <v>9882</v>
      </c>
      <c r="B4863" t="s">
        <v>9883</v>
      </c>
      <c r="C4863" t="str">
        <f>IFERROR(VLOOKUP(Table1[[#This Row],[Ticker]],[1]!Table1[[Symbol]:[Industry]],2,FALSE),"-")</f>
        <v>-</v>
      </c>
      <c r="D4863" t="s">
        <v>535</v>
      </c>
      <c r="F4863">
        <v>0</v>
      </c>
      <c r="G4863">
        <v>-26.557418525097301</v>
      </c>
      <c r="M4863">
        <v>50</v>
      </c>
    </row>
    <row r="4864" spans="1:13" hidden="1" x14ac:dyDescent="0.3">
      <c r="A4864" t="s">
        <v>9884</v>
      </c>
      <c r="B4864" t="s">
        <v>9885</v>
      </c>
      <c r="C4864" t="str">
        <f>IFERROR(VLOOKUP(Table1[[#This Row],[Ticker]],[1]!Table1[[Symbol]:[Industry]],2,FALSE),"-")</f>
        <v>-</v>
      </c>
      <c r="D4864" t="s">
        <v>126</v>
      </c>
      <c r="F4864">
        <v>0</v>
      </c>
      <c r="G4864">
        <v>-26.557418525097301</v>
      </c>
      <c r="M4864">
        <v>50</v>
      </c>
    </row>
    <row r="4865" spans="1:16" hidden="1" x14ac:dyDescent="0.3">
      <c r="A4865" t="s">
        <v>9886</v>
      </c>
      <c r="B4865" t="s">
        <v>9887</v>
      </c>
      <c r="C4865" t="str">
        <f>IFERROR(VLOOKUP(Table1[[#This Row],[Ticker]],[1]!Table1[[Symbol]:[Industry]],2,FALSE),"-")</f>
        <v>-</v>
      </c>
      <c r="D4865" t="s">
        <v>62</v>
      </c>
      <c r="F4865">
        <v>0</v>
      </c>
      <c r="G4865">
        <v>-26.557418525097301</v>
      </c>
      <c r="M4865">
        <v>50</v>
      </c>
    </row>
    <row r="4866" spans="1:16" hidden="1" x14ac:dyDescent="0.3">
      <c r="A4866" t="s">
        <v>9888</v>
      </c>
      <c r="B4866" t="s">
        <v>9889</v>
      </c>
      <c r="C4866" t="str">
        <f>IFERROR(VLOOKUP(Table1[[#This Row],[Ticker]],[1]!Table1[[Symbol]:[Industry]],2,FALSE),"-")</f>
        <v>-</v>
      </c>
      <c r="D4866" t="s">
        <v>662</v>
      </c>
      <c r="F4866">
        <v>0</v>
      </c>
      <c r="G4866">
        <v>-26.557418525097301</v>
      </c>
      <c r="M4866">
        <v>50</v>
      </c>
    </row>
    <row r="4867" spans="1:16" hidden="1" x14ac:dyDescent="0.3">
      <c r="A4867" t="s">
        <v>9890</v>
      </c>
      <c r="B4867" t="s">
        <v>9891</v>
      </c>
      <c r="C4867" t="str">
        <f>IFERROR(VLOOKUP(Table1[[#This Row],[Ticker]],[1]!Table1[[Symbol]:[Industry]],2,FALSE),"-")</f>
        <v>-</v>
      </c>
      <c r="D4867" t="s">
        <v>218</v>
      </c>
      <c r="F4867">
        <v>0</v>
      </c>
      <c r="G4867">
        <v>-26.557418525097301</v>
      </c>
      <c r="M4867">
        <v>50</v>
      </c>
    </row>
    <row r="4868" spans="1:16" hidden="1" x14ac:dyDescent="0.3">
      <c r="A4868" t="s">
        <v>9892</v>
      </c>
      <c r="B4868" t="s">
        <v>9893</v>
      </c>
      <c r="C4868" t="str">
        <f>IFERROR(VLOOKUP(Table1[[#This Row],[Ticker]],[1]!Table1[[Symbol]:[Industry]],2,FALSE),"-")</f>
        <v>-</v>
      </c>
      <c r="D4868" t="s">
        <v>218</v>
      </c>
      <c r="F4868">
        <v>0</v>
      </c>
      <c r="G4868">
        <v>-26.557418525097301</v>
      </c>
      <c r="M4868">
        <v>50</v>
      </c>
    </row>
    <row r="4869" spans="1:16" hidden="1" x14ac:dyDescent="0.3">
      <c r="A4869" t="s">
        <v>9894</v>
      </c>
      <c r="B4869" t="s">
        <v>9895</v>
      </c>
      <c r="C4869" t="str">
        <f>IFERROR(VLOOKUP(Table1[[#This Row],[Ticker]],[1]!Table1[[Symbol]:[Industry]],2,FALSE),"-")</f>
        <v>-</v>
      </c>
      <c r="F4869">
        <v>0</v>
      </c>
      <c r="G4869">
        <v>-26.557418525097301</v>
      </c>
      <c r="M4869">
        <v>50</v>
      </c>
    </row>
    <row r="4870" spans="1:16" hidden="1" x14ac:dyDescent="0.3">
      <c r="A4870" t="s">
        <v>9896</v>
      </c>
      <c r="B4870" t="s">
        <v>9897</v>
      </c>
      <c r="C4870" t="str">
        <f>IFERROR(VLOOKUP(Table1[[#This Row],[Ticker]],[1]!Table1[[Symbol]:[Industry]],2,FALSE),"-")</f>
        <v>-</v>
      </c>
      <c r="F4870">
        <v>0</v>
      </c>
      <c r="G4870">
        <v>-26.557418525097301</v>
      </c>
      <c r="M4870">
        <v>50</v>
      </c>
    </row>
    <row r="4871" spans="1:16" hidden="1" x14ac:dyDescent="0.3">
      <c r="A4871" t="s">
        <v>9898</v>
      </c>
      <c r="B4871" t="s">
        <v>9899</v>
      </c>
      <c r="C4871" t="str">
        <f>IFERROR(VLOOKUP(Table1[[#This Row],[Ticker]],[1]!Table1[[Symbol]:[Industry]],2,FALSE),"-")</f>
        <v>-</v>
      </c>
      <c r="D4871" t="s">
        <v>324</v>
      </c>
      <c r="F4871">
        <v>0</v>
      </c>
      <c r="G4871">
        <v>-26.557418525097301</v>
      </c>
      <c r="M4871">
        <v>50</v>
      </c>
    </row>
    <row r="4872" spans="1:16" hidden="1" x14ac:dyDescent="0.3">
      <c r="A4872" t="s">
        <v>9900</v>
      </c>
      <c r="B4872" t="s">
        <v>9901</v>
      </c>
      <c r="C4872" t="str">
        <f>IFERROR(VLOOKUP(Table1[[#This Row],[Ticker]],[1]!Table1[[Symbol]:[Industry]],2,FALSE),"-")</f>
        <v>-</v>
      </c>
      <c r="D4872" t="s">
        <v>278</v>
      </c>
      <c r="F4872">
        <v>0</v>
      </c>
      <c r="G4872">
        <v>-26.557418525097301</v>
      </c>
      <c r="M4872">
        <v>50</v>
      </c>
    </row>
    <row r="4873" spans="1:16" hidden="1" x14ac:dyDescent="0.3">
      <c r="A4873" t="s">
        <v>9902</v>
      </c>
      <c r="B4873" t="s">
        <v>9903</v>
      </c>
      <c r="C4873" t="str">
        <f>IFERROR(VLOOKUP(Table1[[#This Row],[Ticker]],[1]!Table1[[Symbol]:[Industry]],2,FALSE),"-")</f>
        <v>-</v>
      </c>
      <c r="D4873" t="s">
        <v>46</v>
      </c>
    </row>
    <row r="4874" spans="1:16" hidden="1" x14ac:dyDescent="0.3">
      <c r="A4874" t="s">
        <v>25</v>
      </c>
      <c r="B4874" t="s">
        <v>9904</v>
      </c>
      <c r="C4874" t="str">
        <f>IFERROR(VLOOKUP(Table1[[#This Row],[Ticker]],[1]!Table1[[Symbol]:[Industry]],2,FALSE),"-")</f>
        <v>-</v>
      </c>
      <c r="D4874" t="s">
        <v>27</v>
      </c>
      <c r="F4874">
        <v>1042.9000000000001</v>
      </c>
      <c r="G4874">
        <v>90.532506537350599</v>
      </c>
      <c r="H4874">
        <v>5.3459970693981704</v>
      </c>
      <c r="I4874">
        <v>52.438131490644402</v>
      </c>
      <c r="J4874">
        <v>6.7342119824840898</v>
      </c>
      <c r="K4874">
        <v>971.34444182908896</v>
      </c>
      <c r="L4874">
        <v>773.62387065304404</v>
      </c>
      <c r="N4874">
        <v>1.504277463897</v>
      </c>
      <c r="O4874">
        <v>12.829609742065299</v>
      </c>
      <c r="P4874">
        <v>128.20568927789901</v>
      </c>
    </row>
    <row r="4875" spans="1:16" hidden="1" x14ac:dyDescent="0.3">
      <c r="A4875" t="s">
        <v>9905</v>
      </c>
      <c r="B4875" t="s">
        <v>9906</v>
      </c>
      <c r="C4875" t="str">
        <f>IFERROR(VLOOKUP(Table1[[#This Row],[Ticker]],[1]!Table1[[Symbol]:[Industry]],2,FALSE),"-")</f>
        <v>-</v>
      </c>
      <c r="F4875">
        <v>117.55</v>
      </c>
      <c r="G4875">
        <v>50.209498768135603</v>
      </c>
      <c r="H4875">
        <v>-9.7381504695039993</v>
      </c>
      <c r="I4875">
        <v>65.199674760955304</v>
      </c>
      <c r="J4875">
        <v>-0.237312279216287</v>
      </c>
      <c r="K4875">
        <v>108.17441858013299</v>
      </c>
      <c r="L4875">
        <v>87.416273223049103</v>
      </c>
      <c r="N4875">
        <v>0.76341849319023602</v>
      </c>
      <c r="O4875">
        <v>13.015737983836599</v>
      </c>
      <c r="P4875">
        <v>92.389525368248698</v>
      </c>
    </row>
    <row r="4876" spans="1:16" hidden="1" x14ac:dyDescent="0.3">
      <c r="A4876" t="s">
        <v>9907</v>
      </c>
      <c r="B4876" t="s">
        <v>9908</v>
      </c>
      <c r="C4876" t="str">
        <f>IFERROR(VLOOKUP(Table1[[#This Row],[Ticker]],[1]!Table1[[Symbol]:[Industry]],2,FALSE),"-")</f>
        <v>-</v>
      </c>
      <c r="F4876">
        <v>0</v>
      </c>
      <c r="G4876">
        <v>-26.557418525097301</v>
      </c>
      <c r="M4876">
        <v>50</v>
      </c>
    </row>
    <row r="4877" spans="1:16" hidden="1" x14ac:dyDescent="0.3">
      <c r="A4877" t="s">
        <v>9909</v>
      </c>
      <c r="B4877" t="s">
        <v>9910</v>
      </c>
      <c r="C4877" t="str">
        <f>IFERROR(VLOOKUP(Table1[[#This Row],[Ticker]],[1]!Table1[[Symbol]:[Industry]],2,FALSE),"-")</f>
        <v>-</v>
      </c>
      <c r="D4877" t="s">
        <v>46</v>
      </c>
    </row>
    <row r="4878" spans="1:16" hidden="1" x14ac:dyDescent="0.3">
      <c r="A4878" t="s">
        <v>9911</v>
      </c>
      <c r="B4878" t="s">
        <v>9912</v>
      </c>
      <c r="C4878" t="str">
        <f>IFERROR(VLOOKUP(Table1[[#This Row],[Ticker]],[1]!Table1[[Symbol]:[Industry]],2,FALSE),"-")</f>
        <v>-</v>
      </c>
      <c r="D4878" t="s">
        <v>86</v>
      </c>
      <c r="F4878">
        <v>101.8</v>
      </c>
      <c r="G4878">
        <v>-26.557418525097301</v>
      </c>
      <c r="H4878">
        <v>-4.9040660778612297</v>
      </c>
      <c r="I4878">
        <v>-10.2480864330745</v>
      </c>
      <c r="J4878">
        <v>-2.1679836262983398</v>
      </c>
      <c r="K4878">
        <v>83.335381152888402</v>
      </c>
      <c r="N4878">
        <v>0</v>
      </c>
      <c r="O4878">
        <v>0</v>
      </c>
    </row>
    <row r="4879" spans="1:16" hidden="1" x14ac:dyDescent="0.3">
      <c r="A4879" t="s">
        <v>9913</v>
      </c>
      <c r="B4879" t="s">
        <v>9914</v>
      </c>
      <c r="C4879" t="str">
        <f>IFERROR(VLOOKUP(Table1[[#This Row],[Ticker]],[1]!Table1[[Symbol]:[Industry]],2,FALSE),"-")</f>
        <v>-</v>
      </c>
      <c r="D4879" t="s">
        <v>705</v>
      </c>
      <c r="F4879">
        <v>24.81</v>
      </c>
      <c r="G4879">
        <v>4.0215288433236598</v>
      </c>
      <c r="H4879">
        <v>-0.60570956711534896</v>
      </c>
      <c r="I4879">
        <v>1.1573917887485601</v>
      </c>
      <c r="J4879">
        <v>-2.2083713484308198</v>
      </c>
      <c r="K4879">
        <v>23.843609054886201</v>
      </c>
      <c r="L4879">
        <v>22.247874644864599</v>
      </c>
      <c r="N4879">
        <v>0.62137058051144101</v>
      </c>
      <c r="O4879">
        <v>1.1285771866182901</v>
      </c>
      <c r="P4879">
        <v>50.363636363636303</v>
      </c>
    </row>
    <row r="4880" spans="1:16" hidden="1" x14ac:dyDescent="0.3">
      <c r="A4880" t="s">
        <v>9915</v>
      </c>
      <c r="B4880" t="s">
        <v>9916</v>
      </c>
      <c r="C4880" t="str">
        <f>IFERROR(VLOOKUP(Table1[[#This Row],[Ticker]],[1]!Table1[[Symbol]:[Industry]],2,FALSE),"-")</f>
        <v>-</v>
      </c>
      <c r="D4880" t="s">
        <v>705</v>
      </c>
      <c r="F4880">
        <v>87.04</v>
      </c>
      <c r="G4880">
        <v>-0.81341390215602505</v>
      </c>
      <c r="H4880">
        <v>-12.005359181309499</v>
      </c>
      <c r="I4880">
        <v>7.0248858116034798</v>
      </c>
      <c r="J4880">
        <v>-6.2725442492127002</v>
      </c>
      <c r="K4880">
        <v>85.574554419570205</v>
      </c>
      <c r="L4880">
        <v>77.747573620815302</v>
      </c>
      <c r="N4880">
        <v>0.931909576261024</v>
      </c>
      <c r="O4880">
        <v>8.0537683823529207</v>
      </c>
      <c r="P4880">
        <v>29.158628876687899</v>
      </c>
    </row>
    <row r="4881" spans="1:16" hidden="1" x14ac:dyDescent="0.3">
      <c r="A4881" t="s">
        <v>9917</v>
      </c>
      <c r="B4881" t="s">
        <v>9918</v>
      </c>
      <c r="C4881" t="str">
        <f>IFERROR(VLOOKUP(Table1[[#This Row],[Ticker]],[1]!Table1[[Symbol]:[Industry]],2,FALSE),"-")</f>
        <v>-</v>
      </c>
      <c r="D4881" t="s">
        <v>1283</v>
      </c>
      <c r="F4881">
        <v>232.35</v>
      </c>
      <c r="G4881">
        <v>-19.3354526736899</v>
      </c>
      <c r="H4881">
        <v>-4.3196504934456499</v>
      </c>
      <c r="I4881">
        <v>-5.76476958803448</v>
      </c>
      <c r="J4881">
        <v>-2.1679836262983398</v>
      </c>
      <c r="K4881">
        <v>229.89827960672901</v>
      </c>
      <c r="L4881">
        <v>223.25278965542</v>
      </c>
      <c r="N4881">
        <v>3.7340651553747302</v>
      </c>
      <c r="O4881">
        <v>0.46481601032926001</v>
      </c>
      <c r="P4881">
        <v>7.56446460811999</v>
      </c>
    </row>
    <row r="4882" spans="1:16" hidden="1" x14ac:dyDescent="0.3">
      <c r="A4882" t="s">
        <v>9919</v>
      </c>
      <c r="B4882" t="s">
        <v>9920</v>
      </c>
      <c r="C4882" t="str">
        <f>IFERROR(VLOOKUP(Table1[[#This Row],[Ticker]],[1]!Table1[[Symbol]:[Industry]],2,FALSE),"-")</f>
        <v>-</v>
      </c>
      <c r="D4882" t="s">
        <v>705</v>
      </c>
      <c r="F4882">
        <v>1128.2</v>
      </c>
      <c r="G4882">
        <v>-18.995066301773399</v>
      </c>
      <c r="H4882">
        <v>-0.96698066692011397</v>
      </c>
      <c r="I4882">
        <v>-5.0546132396013004</v>
      </c>
      <c r="J4882">
        <v>1.21842089009495</v>
      </c>
      <c r="K4882">
        <v>1116.7989730917</v>
      </c>
      <c r="L4882">
        <v>1090.25336400214</v>
      </c>
      <c r="N4882">
        <v>0.28712170183267599</v>
      </c>
      <c r="O4882">
        <v>11.912781421733699</v>
      </c>
      <c r="P4882">
        <v>31.3861812761299</v>
      </c>
    </row>
    <row r="4883" spans="1:16" hidden="1" x14ac:dyDescent="0.3">
      <c r="A4883" t="s">
        <v>9921</v>
      </c>
      <c r="B4883" t="s">
        <v>9922</v>
      </c>
      <c r="C4883" t="str">
        <f>IFERROR(VLOOKUP(Table1[[#This Row],[Ticker]],[1]!Table1[[Symbol]:[Industry]],2,FALSE),"-")</f>
        <v>-</v>
      </c>
      <c r="D4883" t="s">
        <v>705</v>
      </c>
      <c r="F4883">
        <v>92.92</v>
      </c>
      <c r="G4883">
        <v>28.051566499861</v>
      </c>
      <c r="H4883">
        <v>-3.7288756534869201</v>
      </c>
      <c r="I4883">
        <v>9.4633281507956202</v>
      </c>
      <c r="J4883">
        <v>-1.4639870921274201</v>
      </c>
      <c r="K4883">
        <v>89.416834274910698</v>
      </c>
      <c r="L4883">
        <v>79.698209488101099</v>
      </c>
      <c r="N4883">
        <v>1.34545735651736</v>
      </c>
      <c r="O4883">
        <v>2.2384847180370202</v>
      </c>
      <c r="P4883">
        <v>57.464836468395198</v>
      </c>
    </row>
    <row r="4884" spans="1:16" hidden="1" x14ac:dyDescent="0.3">
      <c r="A4884" t="s">
        <v>9923</v>
      </c>
      <c r="B4884" t="s">
        <v>9924</v>
      </c>
      <c r="C4884" t="str">
        <f>IFERROR(VLOOKUP(Table1[[#This Row],[Ticker]],[1]!Table1[[Symbol]:[Industry]],2,FALSE),"-")</f>
        <v>-</v>
      </c>
      <c r="D4884" t="s">
        <v>705</v>
      </c>
      <c r="F4884">
        <v>53.14</v>
      </c>
      <c r="G4884">
        <v>-7.1148471607458399</v>
      </c>
      <c r="H4884">
        <v>4.4044445604366196</v>
      </c>
      <c r="I4884">
        <v>-1.2429582279462901</v>
      </c>
      <c r="J4884">
        <v>-0.43531035897161702</v>
      </c>
      <c r="K4884">
        <v>50.196742092471197</v>
      </c>
      <c r="L4884">
        <v>47.4783432332462</v>
      </c>
      <c r="N4884">
        <v>6.2558214562227099E-2</v>
      </c>
      <c r="O4884">
        <v>10.876928867143301</v>
      </c>
      <c r="P4884">
        <v>47.039291643608102</v>
      </c>
    </row>
    <row r="4885" spans="1:16" hidden="1" x14ac:dyDescent="0.3">
      <c r="A4885" t="s">
        <v>9925</v>
      </c>
      <c r="B4885" t="s">
        <v>9926</v>
      </c>
      <c r="C4885" t="str">
        <f>IFERROR(VLOOKUP(Table1[[#This Row],[Ticker]],[1]!Table1[[Symbol]:[Industry]],2,FALSE),"-")</f>
        <v>-</v>
      </c>
      <c r="D4885" t="s">
        <v>1283</v>
      </c>
      <c r="F4885">
        <v>1000</v>
      </c>
      <c r="G4885">
        <v>-26.556418515097199</v>
      </c>
      <c r="H4885">
        <v>-4.9040660778612297</v>
      </c>
      <c r="I4885">
        <v>-10.2480864330745</v>
      </c>
      <c r="J4885">
        <v>-2.1679836262983398</v>
      </c>
      <c r="K4885">
        <v>999.99899860466599</v>
      </c>
      <c r="L4885">
        <v>999.99904758446598</v>
      </c>
      <c r="N4885">
        <v>1.1578711060210101</v>
      </c>
      <c r="O4885">
        <v>4.4989999999999997</v>
      </c>
      <c r="P4885">
        <v>0.100100100100108</v>
      </c>
    </row>
    <row r="4886" spans="1:16" hidden="1" x14ac:dyDescent="0.3">
      <c r="A4886" t="s">
        <v>9927</v>
      </c>
      <c r="B4886" t="s">
        <v>9928</v>
      </c>
      <c r="C4886" t="str">
        <f>IFERROR(VLOOKUP(Table1[[#This Row],[Ticker]],[1]!Table1[[Symbol]:[Industry]],2,FALSE),"-")</f>
        <v>-</v>
      </c>
      <c r="D4886" t="s">
        <v>705</v>
      </c>
      <c r="F4886">
        <v>172.12</v>
      </c>
      <c r="G4886">
        <v>37.303967613516399</v>
      </c>
      <c r="H4886">
        <v>1.50202782823266</v>
      </c>
      <c r="I4886">
        <v>12.7738562443609</v>
      </c>
      <c r="J4886">
        <v>-3.0462480362326301</v>
      </c>
      <c r="K4886">
        <v>161.30416501195</v>
      </c>
      <c r="L4886">
        <v>142.91998979444901</v>
      </c>
      <c r="N4886">
        <v>0.90896932242728201</v>
      </c>
      <c r="O4886">
        <v>2.25424122705089</v>
      </c>
      <c r="P4886">
        <v>64.739663093415004</v>
      </c>
    </row>
    <row r="4887" spans="1:16" hidden="1" x14ac:dyDescent="0.3">
      <c r="A4887" t="s">
        <v>9929</v>
      </c>
      <c r="B4887" t="s">
        <v>9930</v>
      </c>
      <c r="C4887" t="str">
        <f>IFERROR(VLOOKUP(Table1[[#This Row],[Ticker]],[1]!Table1[[Symbol]:[Industry]],2,FALSE),"-")</f>
        <v>-</v>
      </c>
      <c r="D4887" t="s">
        <v>705</v>
      </c>
      <c r="F4887">
        <v>20.92</v>
      </c>
      <c r="G4887">
        <v>30.602790392604199</v>
      </c>
      <c r="H4887">
        <v>0.57538597693327198</v>
      </c>
      <c r="I4887">
        <v>12.883167245559999</v>
      </c>
      <c r="J4887">
        <v>-2.4557534104710101</v>
      </c>
      <c r="K4887">
        <v>19.686431022822099</v>
      </c>
      <c r="L4887">
        <v>17.428844245019398</v>
      </c>
      <c r="N4887">
        <v>0.94956281859258795</v>
      </c>
      <c r="O4887">
        <v>1.3862332695984501</v>
      </c>
      <c r="P4887">
        <v>59.156083814222903</v>
      </c>
    </row>
    <row r="4888" spans="1:16" hidden="1" x14ac:dyDescent="0.3">
      <c r="A4888" t="s">
        <v>9931</v>
      </c>
      <c r="B4888" t="s">
        <v>9932</v>
      </c>
      <c r="C4888" t="str">
        <f>IFERROR(VLOOKUP(Table1[[#This Row],[Ticker]],[1]!Table1[[Symbol]:[Industry]],2,FALSE),"-")</f>
        <v>-</v>
      </c>
      <c r="D4888" t="s">
        <v>705</v>
      </c>
      <c r="F4888">
        <v>35.92</v>
      </c>
      <c r="G4888">
        <v>12.991921024242099</v>
      </c>
      <c r="H4888">
        <v>-0.67419443258703904</v>
      </c>
      <c r="I4888">
        <v>7.0991857002152701</v>
      </c>
      <c r="J4888">
        <v>-2.3356282197602098</v>
      </c>
      <c r="K4888">
        <v>34.2974715364834</v>
      </c>
      <c r="L4888">
        <v>31.4752963479818</v>
      </c>
      <c r="N4888">
        <v>0.43454868845220701</v>
      </c>
      <c r="O4888">
        <v>0.44543429844097199</v>
      </c>
      <c r="P4888">
        <v>41.976284584980199</v>
      </c>
    </row>
    <row r="4889" spans="1:16" hidden="1" x14ac:dyDescent="0.3">
      <c r="A4889" t="s">
        <v>9933</v>
      </c>
      <c r="B4889" t="s">
        <v>9934</v>
      </c>
      <c r="C4889" t="str">
        <f>IFERROR(VLOOKUP(Table1[[#This Row],[Ticker]],[1]!Table1[[Symbol]:[Industry]],2,FALSE),"-")</f>
        <v>-</v>
      </c>
      <c r="D4889" t="s">
        <v>1617</v>
      </c>
      <c r="F4889">
        <v>70.97</v>
      </c>
      <c r="G4889">
        <v>-1.3898700242155499</v>
      </c>
      <c r="H4889">
        <v>-6.3068438556390198</v>
      </c>
      <c r="I4889">
        <v>1.3399638813908901</v>
      </c>
      <c r="J4889">
        <v>-2.9229116285351702</v>
      </c>
      <c r="K4889">
        <v>70.670082169500205</v>
      </c>
      <c r="L4889">
        <v>65.948742106874207</v>
      </c>
      <c r="N4889">
        <v>0.802698700960498</v>
      </c>
      <c r="O4889">
        <v>15.5417782161476</v>
      </c>
      <c r="P4889">
        <v>49.096638655462101</v>
      </c>
    </row>
    <row r="4890" spans="1:16" hidden="1" x14ac:dyDescent="0.3">
      <c r="A4890" t="s">
        <v>9935</v>
      </c>
      <c r="B4890" t="s">
        <v>9936</v>
      </c>
      <c r="C4890" t="str">
        <f>IFERROR(VLOOKUP(Table1[[#This Row],[Ticker]],[1]!Table1[[Symbol]:[Industry]],2,FALSE),"-")</f>
        <v>-</v>
      </c>
      <c r="D4890" t="s">
        <v>705</v>
      </c>
      <c r="F4890">
        <v>1000</v>
      </c>
      <c r="G4890">
        <v>-26.558418515097401</v>
      </c>
      <c r="H4890">
        <v>-4.9040660778612297</v>
      </c>
      <c r="I4890">
        <v>-10.2470864230744</v>
      </c>
      <c r="J4890">
        <v>-2.1669836162982401</v>
      </c>
      <c r="K4890">
        <v>999.99838578792799</v>
      </c>
      <c r="L4890">
        <v>999.99857195364302</v>
      </c>
      <c r="N4890">
        <v>0.37014669390621702</v>
      </c>
      <c r="O4890">
        <v>3</v>
      </c>
      <c r="P4890">
        <v>0.59957345780854399</v>
      </c>
    </row>
    <row r="4891" spans="1:16" hidden="1" x14ac:dyDescent="0.3">
      <c r="A4891" t="s">
        <v>9937</v>
      </c>
      <c r="B4891" t="s">
        <v>9938</v>
      </c>
      <c r="C4891" t="str">
        <f>IFERROR(VLOOKUP(Table1[[#This Row],[Ticker]],[1]!Table1[[Symbol]:[Industry]],2,FALSE),"-")</f>
        <v>-</v>
      </c>
      <c r="D4891" t="s">
        <v>705</v>
      </c>
      <c r="F4891">
        <v>74.44</v>
      </c>
      <c r="G4891">
        <v>57.1996784879858</v>
      </c>
      <c r="H4891">
        <v>-7.0725177504779202</v>
      </c>
      <c r="I4891">
        <v>18.429528087236601</v>
      </c>
      <c r="J4891">
        <v>-3.9207389044818601</v>
      </c>
      <c r="K4891">
        <v>73.293510885285102</v>
      </c>
      <c r="L4891">
        <v>63.599423093004098</v>
      </c>
      <c r="N4891">
        <v>0.57790651954701999</v>
      </c>
      <c r="O4891">
        <v>16.469639978506098</v>
      </c>
      <c r="P4891">
        <v>85.635910224438803</v>
      </c>
    </row>
    <row r="4892" spans="1:16" hidden="1" x14ac:dyDescent="0.3">
      <c r="A4892" t="s">
        <v>9939</v>
      </c>
      <c r="B4892" t="s">
        <v>9940</v>
      </c>
      <c r="C4892" t="str">
        <f>IFERROR(VLOOKUP(Table1[[#This Row],[Ticker]],[1]!Table1[[Symbol]:[Industry]],2,FALSE),"-")</f>
        <v>-</v>
      </c>
      <c r="D4892" t="s">
        <v>705</v>
      </c>
      <c r="F4892">
        <v>80.39</v>
      </c>
      <c r="G4892">
        <v>-0.92841399313926898</v>
      </c>
      <c r="H4892">
        <v>0.13795072886145399</v>
      </c>
      <c r="I4892">
        <v>4.1390861478930598E-2</v>
      </c>
      <c r="J4892">
        <v>-1.5010652923358401</v>
      </c>
      <c r="K4892">
        <v>76.442160773078001</v>
      </c>
      <c r="L4892">
        <v>71.947250811194195</v>
      </c>
      <c r="N4892">
        <v>0.98237035427671304</v>
      </c>
      <c r="O4892">
        <v>5.7345440975245596</v>
      </c>
      <c r="P4892">
        <v>28.193270610747799</v>
      </c>
    </row>
    <row r="4893" spans="1:16" hidden="1" x14ac:dyDescent="0.3">
      <c r="A4893" t="s">
        <v>9941</v>
      </c>
      <c r="B4893" t="s">
        <v>9942</v>
      </c>
      <c r="C4893" t="str">
        <f>IFERROR(VLOOKUP(Table1[[#This Row],[Ticker]],[1]!Table1[[Symbol]:[Industry]],2,FALSE),"-")</f>
        <v>-</v>
      </c>
      <c r="D4893" t="s">
        <v>705</v>
      </c>
      <c r="F4893">
        <v>193.34</v>
      </c>
      <c r="G4893">
        <v>8.6453786776998101</v>
      </c>
      <c r="H4893">
        <v>-0.247987157594556</v>
      </c>
      <c r="I4893">
        <v>1.14213077035927</v>
      </c>
      <c r="J4893">
        <v>-0.94118274551822201</v>
      </c>
      <c r="K4893">
        <v>185.67139555463501</v>
      </c>
      <c r="L4893">
        <v>171.33471830568899</v>
      </c>
      <c r="N4893">
        <v>2.28172776823713</v>
      </c>
      <c r="O4893">
        <v>2.3223337126305901</v>
      </c>
      <c r="P4893">
        <v>37.042812588602203</v>
      </c>
    </row>
    <row r="4894" spans="1:16" hidden="1" x14ac:dyDescent="0.3">
      <c r="A4894" t="s">
        <v>9943</v>
      </c>
      <c r="B4894" t="s">
        <v>9944</v>
      </c>
      <c r="C4894" t="str">
        <f>IFERROR(VLOOKUP(Table1[[#This Row],[Ticker]],[1]!Table1[[Symbol]:[Industry]],2,FALSE),"-")</f>
        <v>-</v>
      </c>
      <c r="F4894">
        <v>0</v>
      </c>
      <c r="G4894">
        <v>-26.557418525097301</v>
      </c>
    </row>
    <row r="4895" spans="1:16" hidden="1" x14ac:dyDescent="0.3">
      <c r="A4895" t="s">
        <v>9945</v>
      </c>
      <c r="B4895" t="s">
        <v>9946</v>
      </c>
      <c r="C4895" t="str">
        <f>IFERROR(VLOOKUP(Table1[[#This Row],[Ticker]],[1]!Table1[[Symbol]:[Industry]],2,FALSE),"-")</f>
        <v>-</v>
      </c>
      <c r="D4895" t="s">
        <v>1283</v>
      </c>
      <c r="F4895">
        <v>26.26</v>
      </c>
      <c r="G4895">
        <v>-18.491574903698201</v>
      </c>
      <c r="H4895">
        <v>-4.0634088367454604</v>
      </c>
      <c r="I4895">
        <v>-6.1656448952227301</v>
      </c>
      <c r="J4895">
        <v>-0.70700707881660896</v>
      </c>
      <c r="K4895">
        <v>26.084283594909301</v>
      </c>
      <c r="L4895">
        <v>25.496343927026199</v>
      </c>
      <c r="N4895">
        <v>4.0605273521744802</v>
      </c>
      <c r="O4895">
        <v>13.480578827113399</v>
      </c>
      <c r="P4895">
        <v>10.848459265512799</v>
      </c>
    </row>
    <row r="4896" spans="1:16" hidden="1" x14ac:dyDescent="0.3">
      <c r="A4896" t="s">
        <v>9947</v>
      </c>
      <c r="B4896" t="s">
        <v>9948</v>
      </c>
      <c r="C4896" t="str">
        <f>IFERROR(VLOOKUP(Table1[[#This Row],[Ticker]],[1]!Table1[[Symbol]:[Industry]],2,FALSE),"-")</f>
        <v>-</v>
      </c>
      <c r="D4896" t="s">
        <v>705</v>
      </c>
      <c r="F4896">
        <v>88.68</v>
      </c>
      <c r="G4896">
        <v>0.92964300451734505</v>
      </c>
      <c r="H4896">
        <v>-10.1952971425081</v>
      </c>
      <c r="I4896">
        <v>8.8974194113430602</v>
      </c>
      <c r="J4896">
        <v>-5.1618647451794502</v>
      </c>
      <c r="K4896">
        <v>87.153177782399894</v>
      </c>
      <c r="L4896">
        <v>79.012824457788696</v>
      </c>
      <c r="N4896">
        <v>0.83084383945999596</v>
      </c>
      <c r="O4896">
        <v>8.2543978349120408</v>
      </c>
      <c r="P4896">
        <v>30.411764705882302</v>
      </c>
    </row>
    <row r="4897" spans="1:16" hidden="1" x14ac:dyDescent="0.3">
      <c r="A4897" t="s">
        <v>9949</v>
      </c>
      <c r="B4897" t="s">
        <v>9950</v>
      </c>
      <c r="C4897" t="str">
        <f>IFERROR(VLOOKUP(Table1[[#This Row],[Ticker]],[1]!Table1[[Symbol]:[Industry]],2,FALSE),"-")</f>
        <v>-</v>
      </c>
      <c r="D4897" t="s">
        <v>1617</v>
      </c>
      <c r="F4897">
        <v>71.09</v>
      </c>
      <c r="G4897">
        <v>-4.1994150827565804</v>
      </c>
      <c r="H4897">
        <v>-7.5211459676683896</v>
      </c>
      <c r="I4897">
        <v>2.5036978651015498</v>
      </c>
      <c r="J4897">
        <v>-5.2788511060845504</v>
      </c>
      <c r="K4897">
        <v>70.669278926014499</v>
      </c>
      <c r="L4897">
        <v>65.778974307483296</v>
      </c>
      <c r="N4897">
        <v>1.2512161502644601</v>
      </c>
      <c r="O4897">
        <v>6.4284709523139503</v>
      </c>
      <c r="P4897">
        <v>29.254545454545401</v>
      </c>
    </row>
    <row r="4898" spans="1:16" hidden="1" x14ac:dyDescent="0.3">
      <c r="A4898" t="s">
        <v>9951</v>
      </c>
      <c r="B4898" t="s">
        <v>9952</v>
      </c>
      <c r="C4898" t="str">
        <f>IFERROR(VLOOKUP(Table1[[#This Row],[Ticker]],[1]!Table1[[Symbol]:[Industry]],2,FALSE),"-")</f>
        <v>-</v>
      </c>
      <c r="F4898">
        <v>315.05</v>
      </c>
      <c r="G4898">
        <v>58.439645479600202</v>
      </c>
      <c r="H4898">
        <v>10.543773753540201</v>
      </c>
      <c r="I4898">
        <v>32.989012907684703</v>
      </c>
      <c r="J4898">
        <v>24.4909759112739</v>
      </c>
      <c r="K4898">
        <v>231.01191050206</v>
      </c>
      <c r="L4898">
        <v>223.68288795786901</v>
      </c>
      <c r="N4898">
        <v>3.0081100308275999</v>
      </c>
      <c r="O4898">
        <v>2.8249484208855602</v>
      </c>
      <c r="P4898">
        <v>112.871621621621</v>
      </c>
    </row>
    <row r="4899" spans="1:16" hidden="1" x14ac:dyDescent="0.3">
      <c r="A4899" t="s">
        <v>9953</v>
      </c>
      <c r="B4899" t="s">
        <v>9954</v>
      </c>
      <c r="C4899" t="str">
        <f>IFERROR(VLOOKUP(Table1[[#This Row],[Ticker]],[1]!Table1[[Symbol]:[Industry]],2,FALSE),"-")</f>
        <v>-</v>
      </c>
      <c r="D4899" t="s">
        <v>705</v>
      </c>
      <c r="F4899">
        <v>87.35</v>
      </c>
      <c r="G4899">
        <v>-1.0545449618789799</v>
      </c>
      <c r="H4899">
        <v>-9.5462961042001293</v>
      </c>
      <c r="I4899">
        <v>6.8587643512129102</v>
      </c>
      <c r="J4899">
        <v>-5.4192919438576297</v>
      </c>
      <c r="K4899">
        <v>85.944131602403502</v>
      </c>
      <c r="L4899">
        <v>78.317105671837396</v>
      </c>
      <c r="N4899">
        <v>0.240515130344749</v>
      </c>
      <c r="O4899">
        <v>8.3571837435603999</v>
      </c>
      <c r="P4899">
        <v>29.215976331360899</v>
      </c>
    </row>
    <row r="4900" spans="1:16" hidden="1" x14ac:dyDescent="0.3">
      <c r="A4900" t="s">
        <v>9955</v>
      </c>
      <c r="B4900" t="s">
        <v>9956</v>
      </c>
      <c r="C4900" t="str">
        <f>IFERROR(VLOOKUP(Table1[[#This Row],[Ticker]],[1]!Table1[[Symbol]:[Industry]],2,FALSE),"-")</f>
        <v>-</v>
      </c>
      <c r="F4900">
        <v>0</v>
      </c>
      <c r="G4900">
        <v>-26.557418525097301</v>
      </c>
    </row>
    <row r="4901" spans="1:16" hidden="1" x14ac:dyDescent="0.3">
      <c r="A4901" t="s">
        <v>9957</v>
      </c>
      <c r="B4901" t="s">
        <v>9958</v>
      </c>
      <c r="C4901" t="str">
        <f>IFERROR(VLOOKUP(Table1[[#This Row],[Ticker]],[1]!Table1[[Symbol]:[Industry]],2,FALSE),"-")</f>
        <v>-</v>
      </c>
    </row>
    <row r="4902" spans="1:16" hidden="1" x14ac:dyDescent="0.3">
      <c r="A4902" t="s">
        <v>9959</v>
      </c>
      <c r="B4902" t="s">
        <v>9960</v>
      </c>
      <c r="C4902" t="str">
        <f>IFERROR(VLOOKUP(Table1[[#This Row],[Ticker]],[1]!Table1[[Symbol]:[Industry]],2,FALSE),"-")</f>
        <v>-</v>
      </c>
      <c r="D4902" t="s">
        <v>705</v>
      </c>
      <c r="F4902">
        <v>36.67</v>
      </c>
      <c r="G4902">
        <v>-3.0062055870919799</v>
      </c>
      <c r="H4902">
        <v>0.705830354820013</v>
      </c>
      <c r="I4902">
        <v>-8.4152622175787997</v>
      </c>
      <c r="J4902">
        <v>0.31666182317122799</v>
      </c>
      <c r="K4902">
        <v>34.984623143148497</v>
      </c>
      <c r="L4902">
        <v>34.119253182317998</v>
      </c>
      <c r="N4902">
        <v>0.65053981308917297</v>
      </c>
      <c r="O4902">
        <v>7.4447777474774899</v>
      </c>
      <c r="P4902">
        <v>26.4482758620689</v>
      </c>
    </row>
    <row r="4903" spans="1:16" hidden="1" x14ac:dyDescent="0.3">
      <c r="A4903" t="s">
        <v>9961</v>
      </c>
      <c r="B4903" t="s">
        <v>9962</v>
      </c>
      <c r="C4903" t="str">
        <f>IFERROR(VLOOKUP(Table1[[#This Row],[Ticker]],[1]!Table1[[Symbol]:[Industry]],2,FALSE),"-")</f>
        <v>-</v>
      </c>
      <c r="D4903" t="s">
        <v>705</v>
      </c>
      <c r="F4903">
        <v>526.86</v>
      </c>
      <c r="G4903">
        <v>-20.9403870119869</v>
      </c>
      <c r="H4903">
        <v>2.7477606823613501</v>
      </c>
      <c r="I4903">
        <v>-1.47137537702</v>
      </c>
      <c r="J4903">
        <v>0.70088462540678997</v>
      </c>
      <c r="K4903">
        <v>498.55911278449099</v>
      </c>
      <c r="L4903">
        <v>471.37881878744003</v>
      </c>
      <c r="N4903">
        <v>1.1102935521087001</v>
      </c>
      <c r="O4903">
        <v>5.0089207759176997</v>
      </c>
      <c r="P4903">
        <v>25.144893111638901</v>
      </c>
    </row>
    <row r="4904" spans="1:16" hidden="1" x14ac:dyDescent="0.3">
      <c r="A4904" t="s">
        <v>9963</v>
      </c>
      <c r="B4904" t="s">
        <v>9964</v>
      </c>
      <c r="C4904" t="str">
        <f>IFERROR(VLOOKUP(Table1[[#This Row],[Ticker]],[1]!Table1[[Symbol]:[Industry]],2,FALSE),"-")</f>
        <v>-</v>
      </c>
      <c r="D4904" t="s">
        <v>1283</v>
      </c>
      <c r="F4904">
        <v>999.99</v>
      </c>
      <c r="G4904">
        <v>-26.557418525097301</v>
      </c>
      <c r="H4904">
        <v>-4.9030660678611397</v>
      </c>
      <c r="I4904">
        <v>-10.2480864330745</v>
      </c>
      <c r="J4904">
        <v>-2.1679836262983398</v>
      </c>
      <c r="K4904">
        <v>999.99047729469601</v>
      </c>
      <c r="L4904">
        <v>999.99057779989096</v>
      </c>
      <c r="N4904">
        <v>0.92349400364800205</v>
      </c>
      <c r="O4904">
        <v>1.8010180101801101</v>
      </c>
      <c r="P4904">
        <v>0.23957497995188401</v>
      </c>
    </row>
    <row r="4905" spans="1:16" hidden="1" x14ac:dyDescent="0.3">
      <c r="A4905" t="s">
        <v>9965</v>
      </c>
      <c r="B4905" t="s">
        <v>9966</v>
      </c>
      <c r="C4905" t="str">
        <f>IFERROR(VLOOKUP(Table1[[#This Row],[Ticker]],[1]!Table1[[Symbol]:[Industry]],2,FALSE),"-")</f>
        <v>-</v>
      </c>
      <c r="D4905" t="s">
        <v>705</v>
      </c>
      <c r="F4905">
        <v>73.86</v>
      </c>
      <c r="G4905">
        <v>37.8682270670664</v>
      </c>
      <c r="H4905">
        <v>-9.4721941954774103</v>
      </c>
      <c r="I4905">
        <v>18.832654566575901</v>
      </c>
      <c r="J4905">
        <v>-6.0929208537332498</v>
      </c>
      <c r="K4905">
        <v>72.790740822650804</v>
      </c>
      <c r="L4905">
        <v>62.293143797149803</v>
      </c>
      <c r="N4905">
        <v>0.33957952391423502</v>
      </c>
      <c r="O4905">
        <v>12.239371784456999</v>
      </c>
      <c r="P4905">
        <v>68.169398907103798</v>
      </c>
    </row>
    <row r="4906" spans="1:16" hidden="1" x14ac:dyDescent="0.3">
      <c r="A4906" t="s">
        <v>9967</v>
      </c>
      <c r="B4906" t="s">
        <v>9968</v>
      </c>
      <c r="C4906" t="str">
        <f>IFERROR(VLOOKUP(Table1[[#This Row],[Ticker]],[1]!Table1[[Symbol]:[Industry]],2,FALSE),"-")</f>
        <v>-</v>
      </c>
      <c r="D4906" t="s">
        <v>705</v>
      </c>
      <c r="F4906">
        <v>26.29</v>
      </c>
      <c r="G4906">
        <v>-32.765053202228998</v>
      </c>
      <c r="H4906">
        <v>1.7652790406602501</v>
      </c>
      <c r="I4906">
        <v>-4.9617428207397003</v>
      </c>
      <c r="J4906">
        <v>-0.209458280676217</v>
      </c>
      <c r="K4906">
        <v>24.849251950888199</v>
      </c>
      <c r="L4906">
        <v>23.973962695429702</v>
      </c>
      <c r="N4906">
        <v>3.8729873056312898</v>
      </c>
      <c r="O4906">
        <v>17.915557246101098</v>
      </c>
      <c r="P4906">
        <v>20.8735632183908</v>
      </c>
    </row>
    <row r="4907" spans="1:16" hidden="1" x14ac:dyDescent="0.3">
      <c r="A4907" t="s">
        <v>9969</v>
      </c>
      <c r="B4907" t="s">
        <v>9970</v>
      </c>
      <c r="C4907" t="str">
        <f>IFERROR(VLOOKUP(Table1[[#This Row],[Ticker]],[1]!Table1[[Symbol]:[Industry]],2,FALSE),"-")</f>
        <v>-</v>
      </c>
      <c r="D4907" t="s">
        <v>705</v>
      </c>
      <c r="F4907">
        <v>79.91</v>
      </c>
      <c r="G4907">
        <v>-26.0543371516852</v>
      </c>
      <c r="H4907">
        <v>0.37437150461434798</v>
      </c>
      <c r="I4907">
        <v>-0.103358659125506</v>
      </c>
      <c r="J4907">
        <v>-8.2251060719334704E-2</v>
      </c>
      <c r="K4907">
        <v>76.100457621440199</v>
      </c>
      <c r="L4907">
        <v>71.524047076990797</v>
      </c>
      <c r="N4907">
        <v>1.38480826302589</v>
      </c>
      <c r="O4907">
        <v>3.8668502064822898</v>
      </c>
      <c r="P4907">
        <v>26.780897985086401</v>
      </c>
    </row>
    <row r="4908" spans="1:16" hidden="1" x14ac:dyDescent="0.3">
      <c r="A4908" t="s">
        <v>9971</v>
      </c>
      <c r="B4908" t="s">
        <v>9972</v>
      </c>
      <c r="C4908" t="str">
        <f>IFERROR(VLOOKUP(Table1[[#This Row],[Ticker]],[1]!Table1[[Symbol]:[Industry]],2,FALSE),"-")</f>
        <v>-</v>
      </c>
      <c r="D4908" t="s">
        <v>705</v>
      </c>
      <c r="F4908">
        <v>20.92</v>
      </c>
      <c r="G4908">
        <v>4.6106797882764896</v>
      </c>
      <c r="H4908">
        <v>-0.61050641735200495</v>
      </c>
      <c r="I4908">
        <v>2.5342738019785802</v>
      </c>
      <c r="J4908">
        <v>-3.0693118995431101</v>
      </c>
      <c r="K4908">
        <v>19.974116577533501</v>
      </c>
      <c r="L4908">
        <v>18.3170649469361</v>
      </c>
      <c r="N4908">
        <v>1.63647421954324</v>
      </c>
      <c r="O4908">
        <v>8.5086042065009408</v>
      </c>
      <c r="P4908">
        <v>33.418367346938702</v>
      </c>
    </row>
    <row r="4909" spans="1:16" hidden="1" x14ac:dyDescent="0.3">
      <c r="A4909" t="s">
        <v>9973</v>
      </c>
      <c r="B4909" t="s">
        <v>9974</v>
      </c>
      <c r="C4909" t="str">
        <f>IFERROR(VLOOKUP(Table1[[#This Row],[Ticker]],[1]!Table1[[Symbol]:[Industry]],2,FALSE),"-")</f>
        <v>-</v>
      </c>
      <c r="D4909" t="s">
        <v>1283</v>
      </c>
      <c r="F4909">
        <v>1000</v>
      </c>
      <c r="G4909">
        <v>-26.558418515097401</v>
      </c>
      <c r="H4909">
        <v>-4.9040660778612297</v>
      </c>
      <c r="I4909">
        <v>-10.249086423074599</v>
      </c>
      <c r="J4909">
        <v>-2.1679836262983398</v>
      </c>
      <c r="K4909">
        <v>1000.00040357258</v>
      </c>
      <c r="L4909">
        <v>1000.03767139303</v>
      </c>
      <c r="N4909">
        <v>0.91142691330520698</v>
      </c>
      <c r="O4909">
        <v>2</v>
      </c>
      <c r="P4909">
        <v>2.0408163265306101</v>
      </c>
    </row>
    <row r="4910" spans="1:16" hidden="1" x14ac:dyDescent="0.3">
      <c r="A4910" t="s">
        <v>9975</v>
      </c>
      <c r="B4910" t="s">
        <v>9976</v>
      </c>
      <c r="C4910" t="str">
        <f>IFERROR(VLOOKUP(Table1[[#This Row],[Ticker]],[1]!Table1[[Symbol]:[Industry]],2,FALSE),"-")</f>
        <v>-</v>
      </c>
      <c r="D4910" t="s">
        <v>1005</v>
      </c>
      <c r="F4910">
        <v>220.22</v>
      </c>
      <c r="G4910">
        <v>-26.557418525097301</v>
      </c>
      <c r="H4910">
        <v>-4.9040660778612297</v>
      </c>
      <c r="I4910">
        <v>-10.2480864330745</v>
      </c>
      <c r="O4910">
        <v>0</v>
      </c>
      <c r="P4910">
        <v>0</v>
      </c>
    </row>
    <row r="4911" spans="1:16" hidden="1" x14ac:dyDescent="0.3">
      <c r="A4911" t="s">
        <v>9977</v>
      </c>
      <c r="B4911" t="s">
        <v>9978</v>
      </c>
      <c r="C4911" t="str">
        <f>IFERROR(VLOOKUP(Table1[[#This Row],[Ticker]],[1]!Table1[[Symbol]:[Industry]],2,FALSE),"-")</f>
        <v>-</v>
      </c>
      <c r="D4911" t="s">
        <v>705</v>
      </c>
      <c r="F4911">
        <v>209.45</v>
      </c>
      <c r="G4911">
        <v>12.1603773554244</v>
      </c>
      <c r="H4911">
        <v>0.54288973561869902</v>
      </c>
      <c r="I4911">
        <v>13.4452933578662</v>
      </c>
      <c r="J4911">
        <v>-2.7105485660400301</v>
      </c>
      <c r="K4911">
        <v>196.61717562226499</v>
      </c>
      <c r="L4911">
        <v>173.78806144278599</v>
      </c>
      <c r="N4911">
        <v>1.34935170366246</v>
      </c>
      <c r="O4911">
        <v>3.1224635951301001</v>
      </c>
      <c r="P4911">
        <v>47.948011584375202</v>
      </c>
    </row>
    <row r="4912" spans="1:16" hidden="1" x14ac:dyDescent="0.3">
      <c r="A4912" t="s">
        <v>9979</v>
      </c>
      <c r="B4912" t="s">
        <v>9980</v>
      </c>
      <c r="C4912" t="str">
        <f>IFERROR(VLOOKUP(Table1[[#This Row],[Ticker]],[1]!Table1[[Symbol]:[Industry]],2,FALSE),"-")</f>
        <v>-</v>
      </c>
      <c r="D4912" t="s">
        <v>705</v>
      </c>
      <c r="F4912">
        <v>242.42</v>
      </c>
      <c r="G4912">
        <v>-5.87840617941837</v>
      </c>
      <c r="H4912">
        <v>-0.216768395613401</v>
      </c>
      <c r="I4912">
        <v>0.739918328394223</v>
      </c>
      <c r="J4912">
        <v>0.30782861756494301</v>
      </c>
      <c r="K4912">
        <v>232.36090360434599</v>
      </c>
      <c r="N4912">
        <v>1.02671236943672</v>
      </c>
      <c r="O4912">
        <v>15.8815279267387</v>
      </c>
      <c r="P4912">
        <v>28.264550264550198</v>
      </c>
    </row>
    <row r="4913" spans="1:16" hidden="1" x14ac:dyDescent="0.3">
      <c r="A4913" t="s">
        <v>9981</v>
      </c>
      <c r="B4913" t="s">
        <v>9982</v>
      </c>
      <c r="C4913" t="str">
        <f>IFERROR(VLOOKUP(Table1[[#This Row],[Ticker]],[1]!Table1[[Symbol]:[Industry]],2,FALSE),"-")</f>
        <v>-</v>
      </c>
      <c r="D4913" t="s">
        <v>705</v>
      </c>
      <c r="F4913">
        <v>22.68</v>
      </c>
      <c r="G4913">
        <v>3.41392817977367</v>
      </c>
      <c r="H4913">
        <v>-0.253973996829923</v>
      </c>
      <c r="I4913">
        <v>6.5988996565700004</v>
      </c>
      <c r="J4913">
        <v>-1.1457614040761099</v>
      </c>
      <c r="K4913">
        <v>21.5943521934825</v>
      </c>
      <c r="N4913">
        <v>1.7264978055564599</v>
      </c>
      <c r="O4913">
        <v>8.0246913580246808</v>
      </c>
      <c r="P4913">
        <v>39.141104294478502</v>
      </c>
    </row>
    <row r="4914" spans="1:16" hidden="1" x14ac:dyDescent="0.3">
      <c r="A4914" t="s">
        <v>9983</v>
      </c>
      <c r="B4914" t="s">
        <v>9984</v>
      </c>
      <c r="C4914" t="str">
        <f>IFERROR(VLOOKUP(Table1[[#This Row],[Ticker]],[1]!Table1[[Symbol]:[Industry]],2,FALSE),"-")</f>
        <v>-</v>
      </c>
      <c r="D4914" t="s">
        <v>705</v>
      </c>
      <c r="F4914">
        <v>79.81</v>
      </c>
      <c r="G4914">
        <v>-6.2347892472442101</v>
      </c>
      <c r="H4914">
        <v>0.42821655938594</v>
      </c>
      <c r="I4914">
        <v>-0.25635545181761499</v>
      </c>
      <c r="J4914">
        <v>0.37644803205737698</v>
      </c>
      <c r="K4914">
        <v>76.178760250613905</v>
      </c>
      <c r="N4914">
        <v>0.96953212824133606</v>
      </c>
      <c r="O4914">
        <v>2.7440170404711099</v>
      </c>
      <c r="P4914">
        <v>28.167656977677801</v>
      </c>
    </row>
    <row r="4915" spans="1:16" hidden="1" x14ac:dyDescent="0.3">
      <c r="A4915" t="s">
        <v>9985</v>
      </c>
      <c r="B4915" t="s">
        <v>9986</v>
      </c>
      <c r="C4915" t="str">
        <f>IFERROR(VLOOKUP(Table1[[#This Row],[Ticker]],[1]!Table1[[Symbol]:[Industry]],2,FALSE),"-")</f>
        <v>-</v>
      </c>
      <c r="F4915">
        <v>101.75</v>
      </c>
      <c r="G4915">
        <v>-26.802516564312999</v>
      </c>
      <c r="H4915">
        <v>-4.9040660778612297</v>
      </c>
      <c r="I4915">
        <v>-10.2480864330745</v>
      </c>
      <c r="J4915">
        <v>-2.1679836262983398</v>
      </c>
      <c r="K4915">
        <v>101.75006385479701</v>
      </c>
      <c r="O4915">
        <v>0.24570024570025301</v>
      </c>
      <c r="P4915">
        <v>0</v>
      </c>
    </row>
    <row r="4916" spans="1:16" hidden="1" x14ac:dyDescent="0.3">
      <c r="A4916" t="s">
        <v>9987</v>
      </c>
      <c r="B4916" t="s">
        <v>9988</v>
      </c>
      <c r="C4916" t="str">
        <f>IFERROR(VLOOKUP(Table1[[#This Row],[Ticker]],[1]!Table1[[Symbol]:[Industry]],2,FALSE),"-")</f>
        <v>-</v>
      </c>
      <c r="D4916" t="s">
        <v>705</v>
      </c>
      <c r="F4916">
        <v>27.48</v>
      </c>
      <c r="G4916">
        <v>37.895005173286798</v>
      </c>
      <c r="H4916">
        <v>-2.2438937286667899</v>
      </c>
      <c r="I4916">
        <v>22.121855763457202</v>
      </c>
      <c r="J4916">
        <v>-3.5713661379931998</v>
      </c>
      <c r="K4916">
        <v>25.872532291727499</v>
      </c>
      <c r="N4916">
        <v>1.3886990300028901</v>
      </c>
      <c r="O4916">
        <v>4.2576419213973704</v>
      </c>
      <c r="P4916">
        <v>65.942028985507207</v>
      </c>
    </row>
    <row r="4917" spans="1:16" hidden="1" x14ac:dyDescent="0.3">
      <c r="A4917" t="s">
        <v>9989</v>
      </c>
      <c r="B4917" t="s">
        <v>9990</v>
      </c>
      <c r="C4917" t="str">
        <f>IFERROR(VLOOKUP(Table1[[#This Row],[Ticker]],[1]!Table1[[Symbol]:[Industry]],2,FALSE),"-")</f>
        <v>-</v>
      </c>
      <c r="D4917" t="s">
        <v>705</v>
      </c>
      <c r="F4917">
        <v>36.700000000000003</v>
      </c>
      <c r="G4917">
        <v>-7.5561215082361501</v>
      </c>
      <c r="H4917">
        <v>1.6366315965573599</v>
      </c>
      <c r="I4917">
        <v>-7.4181620845174701</v>
      </c>
      <c r="J4917">
        <v>0.52184545747862698</v>
      </c>
      <c r="K4917">
        <v>34.9600557808104</v>
      </c>
      <c r="N4917">
        <v>1.17787702588912</v>
      </c>
      <c r="O4917">
        <v>8.9918256130789995</v>
      </c>
      <c r="P4917">
        <v>20.723684210526301</v>
      </c>
    </row>
    <row r="4918" spans="1:16" hidden="1" x14ac:dyDescent="0.3">
      <c r="A4918" t="s">
        <v>9991</v>
      </c>
      <c r="B4918" t="s">
        <v>9992</v>
      </c>
      <c r="C4918" t="str">
        <f>IFERROR(VLOOKUP(Table1[[#This Row],[Ticker]],[1]!Table1[[Symbol]:[Industry]],2,FALSE),"-")</f>
        <v>-</v>
      </c>
      <c r="D4918" t="s">
        <v>1283</v>
      </c>
      <c r="F4918">
        <v>1000</v>
      </c>
      <c r="G4918">
        <v>-26.556418515097199</v>
      </c>
      <c r="H4918">
        <v>-4.9050660678613296</v>
      </c>
      <c r="I4918">
        <v>-10.249086423074599</v>
      </c>
      <c r="J4918">
        <v>-2.1689836162984402</v>
      </c>
      <c r="K4918">
        <v>1000.0000759094401</v>
      </c>
      <c r="N4918">
        <v>1.2173261326341001</v>
      </c>
      <c r="O4918">
        <v>1.0000000000065499E-3</v>
      </c>
      <c r="P4918">
        <v>0.50251256281406098</v>
      </c>
    </row>
    <row r="4919" spans="1:16" hidden="1" x14ac:dyDescent="0.3">
      <c r="A4919" t="s">
        <v>9993</v>
      </c>
      <c r="B4919" t="s">
        <v>9994</v>
      </c>
      <c r="C4919" t="str">
        <f>IFERROR(VLOOKUP(Table1[[#This Row],[Ticker]],[1]!Table1[[Symbol]:[Industry]],2,FALSE),"-")</f>
        <v>-</v>
      </c>
      <c r="D4919" t="s">
        <v>1617</v>
      </c>
      <c r="F4919">
        <v>73.45</v>
      </c>
      <c r="G4919">
        <v>-13.557418525097299</v>
      </c>
      <c r="H4919">
        <v>-5.7159740616230899</v>
      </c>
      <c r="I4919">
        <v>2.3189633753546102</v>
      </c>
      <c r="J4919">
        <v>-2.9798916100601902</v>
      </c>
      <c r="K4919">
        <v>72.967602168421294</v>
      </c>
      <c r="N4919">
        <v>0.42728538026482399</v>
      </c>
      <c r="O4919">
        <v>4.62899931926479</v>
      </c>
      <c r="P4919">
        <v>38.3239171374764</v>
      </c>
    </row>
    <row r="4920" spans="1:16" hidden="1" x14ac:dyDescent="0.3">
      <c r="A4920" t="s">
        <v>9995</v>
      </c>
      <c r="B4920" t="s">
        <v>9996</v>
      </c>
      <c r="C4920" t="str">
        <f>IFERROR(VLOOKUP(Table1[[#This Row],[Ticker]],[1]!Table1[[Symbol]:[Industry]],2,FALSE),"-")</f>
        <v>-</v>
      </c>
      <c r="D4920" t="s">
        <v>705</v>
      </c>
      <c r="F4920">
        <v>89.85</v>
      </c>
      <c r="G4920">
        <v>-10.0959797694266</v>
      </c>
      <c r="H4920">
        <v>-11.025654951530999</v>
      </c>
      <c r="I4920">
        <v>6.7136422834055702</v>
      </c>
      <c r="J4920">
        <v>-9.8650726141777607</v>
      </c>
      <c r="K4920">
        <v>88.408018210590598</v>
      </c>
      <c r="N4920">
        <v>0.57363865845014805</v>
      </c>
      <c r="O4920">
        <v>9.0372843628269308</v>
      </c>
      <c r="P4920">
        <v>27.068307170131501</v>
      </c>
    </row>
    <row r="4921" spans="1:16" hidden="1" x14ac:dyDescent="0.3">
      <c r="A4921" t="s">
        <v>9997</v>
      </c>
      <c r="B4921" t="s">
        <v>9998</v>
      </c>
      <c r="C4921" t="str">
        <f>IFERROR(VLOOKUP(Table1[[#This Row],[Ticker]],[1]!Table1[[Symbol]:[Industry]],2,FALSE),"-")</f>
        <v>-</v>
      </c>
      <c r="D4921" t="s">
        <v>1617</v>
      </c>
      <c r="F4921">
        <v>70.95</v>
      </c>
      <c r="G4921">
        <v>-12.0295734887777</v>
      </c>
      <c r="H4921">
        <v>-6.2336671975253397</v>
      </c>
      <c r="I4921">
        <v>1.6604309170832201</v>
      </c>
      <c r="J4921">
        <v>-8.9140153723300806</v>
      </c>
      <c r="K4921">
        <v>70.632115889547705</v>
      </c>
      <c r="N4921">
        <v>0.41491645176617298</v>
      </c>
      <c r="O4921">
        <v>6.5539112050739803</v>
      </c>
      <c r="P4921">
        <v>31.3888888888888</v>
      </c>
    </row>
    <row r="4922" spans="1:16" hidden="1" x14ac:dyDescent="0.3">
      <c r="A4922" t="s">
        <v>9999</v>
      </c>
      <c r="B4922" t="s">
        <v>10000</v>
      </c>
      <c r="C4922" t="str">
        <f>IFERROR(VLOOKUP(Table1[[#This Row],[Ticker]],[1]!Table1[[Symbol]:[Industry]],2,FALSE),"-")</f>
        <v>-</v>
      </c>
      <c r="D4922" t="s">
        <v>227</v>
      </c>
      <c r="F4922">
        <v>100.5</v>
      </c>
      <c r="G4922">
        <v>-26.057418525097301</v>
      </c>
      <c r="I4922">
        <v>-9.7480864330744996</v>
      </c>
      <c r="N4922">
        <v>1.7777777777777699</v>
      </c>
      <c r="O4922">
        <v>6.4676616915422898</v>
      </c>
      <c r="P4922">
        <v>0.49999999999998901</v>
      </c>
    </row>
    <row r="4923" spans="1:16" hidden="1" x14ac:dyDescent="0.3">
      <c r="A4923" t="s">
        <v>10001</v>
      </c>
      <c r="B4923" t="s">
        <v>10002</v>
      </c>
      <c r="C4923" t="str">
        <f>IFERROR(VLOOKUP(Table1[[#This Row],[Ticker]],[1]!Table1[[Symbol]:[Industry]],2,FALSE),"-")</f>
        <v>-</v>
      </c>
      <c r="D4923" t="s">
        <v>1617</v>
      </c>
      <c r="F4923">
        <v>7.11</v>
      </c>
      <c r="G4923">
        <v>-26.416573454674801</v>
      </c>
      <c r="H4923">
        <v>-5.87899643997822</v>
      </c>
      <c r="I4923">
        <v>-10.1072413626519</v>
      </c>
      <c r="J4923">
        <v>-3.1429139884153199</v>
      </c>
      <c r="K4923">
        <v>7.0709960721607503</v>
      </c>
      <c r="N4923">
        <v>0.77314073546223405</v>
      </c>
      <c r="O4923">
        <v>19.549929676511901</v>
      </c>
      <c r="P4923">
        <v>18.5</v>
      </c>
    </row>
    <row r="4924" spans="1:16" hidden="1" x14ac:dyDescent="0.3">
      <c r="A4924" t="s">
        <v>10003</v>
      </c>
      <c r="B4924" t="s">
        <v>10004</v>
      </c>
      <c r="C4924" t="str">
        <f>IFERROR(VLOOKUP(Table1[[#This Row],[Ticker]],[1]!Table1[[Symbol]:[Industry]],2,FALSE),"-")</f>
        <v>-</v>
      </c>
      <c r="D4924" t="s">
        <v>705</v>
      </c>
      <c r="F4924">
        <v>8.7100000000000009</v>
      </c>
      <c r="G4924">
        <v>-18.760388822126998</v>
      </c>
      <c r="H4924">
        <v>-9.5779791213394905</v>
      </c>
      <c r="I4924">
        <v>-2.4510567301041899</v>
      </c>
      <c r="J4924">
        <v>-4.9396022515754998</v>
      </c>
      <c r="K4924">
        <v>8.5657978370943599</v>
      </c>
      <c r="N4924">
        <v>1.0637356073278199</v>
      </c>
      <c r="O4924">
        <v>18.484500574052799</v>
      </c>
      <c r="P4924">
        <v>29.2284866468842</v>
      </c>
    </row>
    <row r="4925" spans="1:16" hidden="1" x14ac:dyDescent="0.3">
      <c r="A4925" t="s">
        <v>10005</v>
      </c>
      <c r="B4925" t="s">
        <v>10006</v>
      </c>
      <c r="C4925" t="str">
        <f>IFERROR(VLOOKUP(Table1[[#This Row],[Ticker]],[1]!Table1[[Symbol]:[Industry]],2,FALSE),"-")</f>
        <v>-</v>
      </c>
      <c r="D4925" t="s">
        <v>1283</v>
      </c>
      <c r="F4925">
        <v>102.98</v>
      </c>
      <c r="G4925">
        <v>-23.803477196021301</v>
      </c>
      <c r="H4925">
        <v>-4.3474254528612404</v>
      </c>
      <c r="I4925">
        <v>-7.4941451039984601</v>
      </c>
      <c r="J4925">
        <v>-2.0513088572171498</v>
      </c>
      <c r="K4925">
        <v>102.33227859742399</v>
      </c>
      <c r="N4925">
        <v>0.76916031351131897</v>
      </c>
      <c r="O4925">
        <v>2.6898426879005499</v>
      </c>
      <c r="P4925">
        <v>4.7076766649720403</v>
      </c>
    </row>
    <row r="4926" spans="1:16" hidden="1" x14ac:dyDescent="0.3">
      <c r="A4926" t="s">
        <v>10007</v>
      </c>
      <c r="B4926" t="s">
        <v>10008</v>
      </c>
      <c r="C4926" t="str">
        <f>IFERROR(VLOOKUP(Table1[[#This Row],[Ticker]],[1]!Table1[[Symbol]:[Industry]],2,FALSE),"-")</f>
        <v>-</v>
      </c>
      <c r="D4926" t="s">
        <v>705</v>
      </c>
      <c r="F4926">
        <v>52.62</v>
      </c>
      <c r="G4926">
        <v>-11.2385493600743</v>
      </c>
      <c r="H4926">
        <v>3.7662215906159302</v>
      </c>
      <c r="I4926">
        <v>5.0707827319484897</v>
      </c>
      <c r="J4926">
        <v>1.1207353029559699</v>
      </c>
      <c r="K4926">
        <v>49.8962521513049</v>
      </c>
      <c r="N4926">
        <v>5.0400885197798404</v>
      </c>
      <c r="O4926">
        <v>14.0250855188141</v>
      </c>
      <c r="P4926">
        <v>17.823555754590199</v>
      </c>
    </row>
    <row r="4927" spans="1:16" hidden="1" x14ac:dyDescent="0.3">
      <c r="A4927" t="s">
        <v>10009</v>
      </c>
      <c r="B4927" t="s">
        <v>10010</v>
      </c>
      <c r="C4927" t="str">
        <f>IFERROR(VLOOKUP(Table1[[#This Row],[Ticker]],[1]!Table1[[Symbol]:[Industry]],2,FALSE),"-")</f>
        <v>-</v>
      </c>
      <c r="D4927" t="s">
        <v>705</v>
      </c>
      <c r="F4927">
        <v>241.26</v>
      </c>
      <c r="G4927">
        <v>-15.7097272776818</v>
      </c>
      <c r="H4927">
        <v>-0.38913908795698898</v>
      </c>
      <c r="I4927">
        <v>0.59960481434106105</v>
      </c>
      <c r="J4927">
        <v>-0.26261818481122001</v>
      </c>
      <c r="K4927">
        <v>230.711134995511</v>
      </c>
      <c r="N4927">
        <v>0.18651067780872699</v>
      </c>
      <c r="O4927">
        <v>6.58211058608968</v>
      </c>
      <c r="P4927">
        <v>12.193080357142801</v>
      </c>
    </row>
    <row r="4928" spans="1:16" hidden="1" x14ac:dyDescent="0.3">
      <c r="A4928" t="s">
        <v>10011</v>
      </c>
      <c r="B4928" t="s">
        <v>10012</v>
      </c>
      <c r="C4928" t="str">
        <f>IFERROR(VLOOKUP(Table1[[#This Row],[Ticker]],[1]!Table1[[Symbol]:[Industry]],2,FALSE),"-")</f>
        <v>-</v>
      </c>
      <c r="D4928" t="s">
        <v>705</v>
      </c>
      <c r="F4928">
        <v>363.45</v>
      </c>
      <c r="G4928">
        <v>-26.7441650167349</v>
      </c>
      <c r="H4928">
        <v>1.73024286047389</v>
      </c>
      <c r="I4928">
        <v>-10.434832924712101</v>
      </c>
      <c r="J4928">
        <v>1.14646396576964</v>
      </c>
      <c r="K4928">
        <v>348.21507315634199</v>
      </c>
      <c r="N4928">
        <v>0.76818119594300205</v>
      </c>
      <c r="O4928">
        <v>18.860916219562501</v>
      </c>
      <c r="P4928">
        <v>12.9849539915443</v>
      </c>
    </row>
    <row r="4929" spans="1:16" hidden="1" x14ac:dyDescent="0.3">
      <c r="A4929" t="s">
        <v>10013</v>
      </c>
      <c r="B4929" t="s">
        <v>10014</v>
      </c>
      <c r="C4929" t="str">
        <f>IFERROR(VLOOKUP(Table1[[#This Row],[Ticker]],[1]!Table1[[Symbol]:[Industry]],2,FALSE),"-")</f>
        <v>-</v>
      </c>
      <c r="D4929" t="s">
        <v>1283</v>
      </c>
      <c r="F4929">
        <v>23.22</v>
      </c>
      <c r="G4929">
        <v>-41.001044169902102</v>
      </c>
      <c r="H4929">
        <v>-4.7320230671085497</v>
      </c>
      <c r="I4929">
        <v>-24.691712077879199</v>
      </c>
      <c r="J4929">
        <v>-2.12502829983787</v>
      </c>
      <c r="K4929">
        <v>23.222576171995101</v>
      </c>
      <c r="N4929">
        <v>1.13097275125682</v>
      </c>
      <c r="O4929">
        <v>17.5710594315245</v>
      </c>
      <c r="P4929">
        <v>7.4999999999999902</v>
      </c>
    </row>
    <row r="4930" spans="1:16" hidden="1" x14ac:dyDescent="0.3">
      <c r="A4930" t="s">
        <v>10015</v>
      </c>
      <c r="B4930" t="s">
        <v>10016</v>
      </c>
      <c r="C4930" t="str">
        <f>IFERROR(VLOOKUP(Table1[[#This Row],[Ticker]],[1]!Table1[[Symbol]:[Industry]],2,FALSE),"-")</f>
        <v>-</v>
      </c>
      <c r="D4930" t="s">
        <v>1283</v>
      </c>
      <c r="F4930">
        <v>56.6</v>
      </c>
      <c r="G4930">
        <v>-36.5590086030112</v>
      </c>
      <c r="H4930">
        <v>-4.0961666164608799</v>
      </c>
      <c r="I4930">
        <v>-20.249676510988301</v>
      </c>
      <c r="J4930">
        <v>-3.01559090159413</v>
      </c>
      <c r="K4930">
        <v>56.4982790702919</v>
      </c>
      <c r="N4930">
        <v>0.336814618802736</v>
      </c>
      <c r="O4930">
        <v>16.855123674911599</v>
      </c>
      <c r="P4930">
        <v>6.3909774436090103</v>
      </c>
    </row>
    <row r="4931" spans="1:16" hidden="1" x14ac:dyDescent="0.3">
      <c r="A4931" t="s">
        <v>10017</v>
      </c>
      <c r="B4931" t="s">
        <v>10018</v>
      </c>
      <c r="C4931" t="str">
        <f>IFERROR(VLOOKUP(Table1[[#This Row],[Ticker]],[1]!Table1[[Symbol]:[Industry]],2,FALSE),"-")</f>
        <v>-</v>
      </c>
      <c r="D4931" t="s">
        <v>705</v>
      </c>
      <c r="F4931">
        <v>74.260000000000005</v>
      </c>
      <c r="G4931">
        <v>-16.1172043668582</v>
      </c>
      <c r="H4931">
        <v>-4.9709199353288298</v>
      </c>
      <c r="I4931">
        <v>0.19212772516465201</v>
      </c>
      <c r="J4931">
        <v>-2.0876408303690601</v>
      </c>
      <c r="K4931">
        <v>73.251135591437702</v>
      </c>
      <c r="N4931">
        <v>0.60335948929792405</v>
      </c>
      <c r="O4931">
        <v>9.9515216805817293</v>
      </c>
      <c r="P4931">
        <v>13.5474006116207</v>
      </c>
    </row>
    <row r="4932" spans="1:16" hidden="1" x14ac:dyDescent="0.3">
      <c r="A4932" t="s">
        <v>10019</v>
      </c>
      <c r="B4932" t="s">
        <v>10020</v>
      </c>
      <c r="C4932" t="str">
        <f>IFERROR(VLOOKUP(Table1[[#This Row],[Ticker]],[1]!Table1[[Symbol]:[Industry]],2,FALSE),"-")</f>
        <v>-</v>
      </c>
      <c r="D4932" t="s">
        <v>705</v>
      </c>
      <c r="F4932">
        <v>125.39</v>
      </c>
      <c r="G4932">
        <v>-19.806184062301501</v>
      </c>
      <c r="H4932">
        <v>-1.2401838514118</v>
      </c>
      <c r="I4932">
        <v>-3.4968519702786498</v>
      </c>
      <c r="J4932">
        <v>-1.4609291509648901</v>
      </c>
      <c r="K4932">
        <v>122.032842704838</v>
      </c>
      <c r="N4932">
        <v>0.92431389563274802</v>
      </c>
      <c r="O4932">
        <v>5.2715527554031398</v>
      </c>
      <c r="P4932">
        <v>9.1296779808529092</v>
      </c>
    </row>
    <row r="4933" spans="1:16" hidden="1" x14ac:dyDescent="0.3">
      <c r="A4933" t="s">
        <v>10021</v>
      </c>
      <c r="B4933" t="s">
        <v>10022</v>
      </c>
      <c r="C4933" t="str">
        <f>IFERROR(VLOOKUP(Table1[[#This Row],[Ticker]],[1]!Table1[[Symbol]:[Industry]],2,FALSE),"-")</f>
        <v>-</v>
      </c>
      <c r="D4933" t="s">
        <v>381</v>
      </c>
      <c r="F4933">
        <v>103.75</v>
      </c>
      <c r="G4933">
        <v>-26.797803140481999</v>
      </c>
      <c r="H4933">
        <v>-4.6625201841414299</v>
      </c>
      <c r="I4933">
        <v>-10.4884710484591</v>
      </c>
      <c r="N4933">
        <v>0.46376811594202899</v>
      </c>
      <c r="O4933">
        <v>0.24096385542169399</v>
      </c>
      <c r="P4933">
        <v>3.3881415047334298</v>
      </c>
    </row>
    <row r="4934" spans="1:16" hidden="1" x14ac:dyDescent="0.3">
      <c r="A4934" t="s">
        <v>10023</v>
      </c>
      <c r="B4934" t="s">
        <v>10024</v>
      </c>
      <c r="C4934" t="str">
        <f>IFERROR(VLOOKUP(Table1[[#This Row],[Ticker]],[1]!Table1[[Symbol]:[Industry]],2,FALSE),"-")</f>
        <v>-</v>
      </c>
      <c r="D4934" t="s">
        <v>705</v>
      </c>
      <c r="F4934">
        <v>56.05</v>
      </c>
      <c r="G4934">
        <v>-10.8950165440821</v>
      </c>
      <c r="H4934">
        <v>2.5801020280685201</v>
      </c>
      <c r="I4934">
        <v>5.4143155479407499</v>
      </c>
      <c r="J4934">
        <v>-2.8066211994755599</v>
      </c>
      <c r="K4934">
        <v>51.999997812252403</v>
      </c>
      <c r="N4934">
        <v>0.86112601143169398</v>
      </c>
      <c r="O4934">
        <v>2.5334522747546702</v>
      </c>
      <c r="P4934">
        <v>27.0975056689342</v>
      </c>
    </row>
    <row r="4935" spans="1:16" hidden="1" x14ac:dyDescent="0.3">
      <c r="A4935" t="s">
        <v>10025</v>
      </c>
      <c r="B4935" t="s">
        <v>10026</v>
      </c>
      <c r="C4935" t="str">
        <f>IFERROR(VLOOKUP(Table1[[#This Row],[Ticker]],[1]!Table1[[Symbol]:[Industry]],2,FALSE),"-")</f>
        <v>-</v>
      </c>
      <c r="F4935">
        <v>70.45</v>
      </c>
      <c r="G4935">
        <v>-60.4071837833133</v>
      </c>
      <c r="H4935">
        <v>-3.5855372784164001</v>
      </c>
      <c r="I4935">
        <v>-44.097851691290401</v>
      </c>
      <c r="J4935">
        <v>-15.6750926310376</v>
      </c>
      <c r="K4935">
        <v>75.247048942310897</v>
      </c>
      <c r="N4935">
        <v>1.16961175819122</v>
      </c>
      <c r="O4935">
        <v>64.442867281760101</v>
      </c>
      <c r="P4935">
        <v>32.924528301886703</v>
      </c>
    </row>
    <row r="4936" spans="1:16" hidden="1" x14ac:dyDescent="0.3">
      <c r="A4936" t="s">
        <v>10027</v>
      </c>
      <c r="B4936" t="s">
        <v>10028</v>
      </c>
      <c r="C4936" t="str">
        <f>IFERROR(VLOOKUP(Table1[[#This Row],[Ticker]],[1]!Table1[[Symbol]:[Industry]],2,FALSE),"-")</f>
        <v>-</v>
      </c>
      <c r="F4936">
        <v>199.75</v>
      </c>
      <c r="G4936">
        <v>-19.596240479581901</v>
      </c>
      <c r="H4936">
        <v>17.713508179564499</v>
      </c>
      <c r="I4936">
        <v>-3.2869083875591101</v>
      </c>
      <c r="J4936">
        <v>-12.0178471385822</v>
      </c>
      <c r="K4936">
        <v>183.08115961930301</v>
      </c>
      <c r="N4936">
        <v>0.72144191952466996</v>
      </c>
      <c r="O4936">
        <v>12.6408010012515</v>
      </c>
      <c r="P4936">
        <v>76.2240846934274</v>
      </c>
    </row>
    <row r="4937" spans="1:16" hidden="1" x14ac:dyDescent="0.3">
      <c r="A4937" t="s">
        <v>10029</v>
      </c>
      <c r="B4937" t="s">
        <v>10030</v>
      </c>
      <c r="C4937" t="str">
        <f>IFERROR(VLOOKUP(Table1[[#This Row],[Ticker]],[1]!Table1[[Symbol]:[Industry]],2,FALSE),"-")</f>
        <v>-</v>
      </c>
      <c r="D4937" t="s">
        <v>705</v>
      </c>
      <c r="F4937">
        <v>50.63</v>
      </c>
      <c r="G4937">
        <v>-13.619653635514499</v>
      </c>
      <c r="H4937">
        <v>1.2672185568994601</v>
      </c>
      <c r="I4937">
        <v>2.68967845650837</v>
      </c>
      <c r="J4937">
        <v>-2.8552013761510802</v>
      </c>
      <c r="K4937">
        <v>47.772248212893103</v>
      </c>
      <c r="N4937">
        <v>0.92821732986674199</v>
      </c>
      <c r="O4937">
        <v>2.2911317400750399</v>
      </c>
      <c r="P4937">
        <v>29.026503567787898</v>
      </c>
    </row>
    <row r="4938" spans="1:16" hidden="1" x14ac:dyDescent="0.3">
      <c r="A4938" t="s">
        <v>10031</v>
      </c>
      <c r="B4938" t="s">
        <v>10032</v>
      </c>
      <c r="C4938" t="str">
        <f>IFERROR(VLOOKUP(Table1[[#This Row],[Ticker]],[1]!Table1[[Symbol]:[Industry]],2,FALSE),"-")</f>
        <v>-</v>
      </c>
      <c r="D4938" t="s">
        <v>1617</v>
      </c>
      <c r="F4938">
        <v>11.47</v>
      </c>
      <c r="G4938">
        <v>-12.993062089453799</v>
      </c>
      <c r="H4938">
        <v>-5.9394414014160199</v>
      </c>
      <c r="I4938">
        <v>3.3162700025690599</v>
      </c>
      <c r="J4938">
        <v>-3.4588614232002199</v>
      </c>
      <c r="K4938">
        <v>11.4223816834958</v>
      </c>
      <c r="N4938">
        <v>0.705603758931586</v>
      </c>
      <c r="O4938">
        <v>11.421098517872601</v>
      </c>
      <c r="P4938">
        <v>14.7</v>
      </c>
    </row>
    <row r="4939" spans="1:16" hidden="1" x14ac:dyDescent="0.3">
      <c r="A4939" t="s">
        <v>10033</v>
      </c>
      <c r="B4939" t="s">
        <v>10034</v>
      </c>
      <c r="C4939" t="str">
        <f>IFERROR(VLOOKUP(Table1[[#This Row],[Ticker]],[1]!Table1[[Symbol]:[Industry]],2,FALSE),"-")</f>
        <v>-</v>
      </c>
      <c r="F4939">
        <v>157.35</v>
      </c>
      <c r="G4939">
        <v>-40.148851803515797</v>
      </c>
      <c r="H4939">
        <v>-5.54509171888688</v>
      </c>
      <c r="I4939">
        <v>-23.839519711492901</v>
      </c>
      <c r="J4939">
        <v>-5.1717383196650504</v>
      </c>
      <c r="K4939">
        <v>154.606057878218</v>
      </c>
      <c r="N4939">
        <v>0.94791493663573601</v>
      </c>
      <c r="O4939">
        <v>15.7292659675881</v>
      </c>
      <c r="P4939">
        <v>16.3401109057301</v>
      </c>
    </row>
    <row r="4940" spans="1:16" hidden="1" x14ac:dyDescent="0.3">
      <c r="A4940" t="s">
        <v>10035</v>
      </c>
      <c r="B4940" t="s">
        <v>10036</v>
      </c>
      <c r="C4940" t="str">
        <f>IFERROR(VLOOKUP(Table1[[#This Row],[Ticker]],[1]!Table1[[Symbol]:[Industry]],2,FALSE),"-")</f>
        <v>-</v>
      </c>
      <c r="F4940">
        <v>4.05</v>
      </c>
      <c r="G4940">
        <v>-61.7574185250973</v>
      </c>
      <c r="I4940">
        <v>-45.448086433074501</v>
      </c>
      <c r="N4940">
        <v>0.80822980220511498</v>
      </c>
      <c r="O4940">
        <v>54.320987654320902</v>
      </c>
      <c r="P4940">
        <v>20.8955223880596</v>
      </c>
    </row>
    <row r="4941" spans="1:16" hidden="1" x14ac:dyDescent="0.3">
      <c r="A4941" t="s">
        <v>10037</v>
      </c>
      <c r="B4941" t="s">
        <v>10038</v>
      </c>
      <c r="C4941" t="str">
        <f>IFERROR(VLOOKUP(Table1[[#This Row],[Ticker]],[1]!Table1[[Symbol]:[Industry]],2,FALSE),"-")</f>
        <v>-</v>
      </c>
      <c r="F4941">
        <v>9</v>
      </c>
      <c r="G4941">
        <v>-63.488042211151999</v>
      </c>
      <c r="H4941">
        <v>-3.3467802046687898</v>
      </c>
      <c r="I4941">
        <v>-47.1787101191291</v>
      </c>
      <c r="J4941">
        <v>-0.72353918185388999</v>
      </c>
      <c r="K4941">
        <v>8.9063999486384091</v>
      </c>
      <c r="N4941">
        <v>0.589615805670339</v>
      </c>
      <c r="O4941">
        <v>58.5555555555555</v>
      </c>
      <c r="P4941">
        <v>57.894736842105203</v>
      </c>
    </row>
    <row r="4942" spans="1:16" hidden="1" x14ac:dyDescent="0.3">
      <c r="A4942" t="s">
        <v>10039</v>
      </c>
      <c r="B4942" t="s">
        <v>10040</v>
      </c>
      <c r="C4942" t="str">
        <f>IFERROR(VLOOKUP(Table1[[#This Row],[Ticker]],[1]!Table1[[Symbol]:[Industry]],2,FALSE),"-")</f>
        <v>-</v>
      </c>
      <c r="D4942" t="s">
        <v>1005</v>
      </c>
      <c r="F4942">
        <v>105.36</v>
      </c>
      <c r="G4942">
        <v>-24.315788248532598</v>
      </c>
      <c r="H4942">
        <v>-3.8987550004712501</v>
      </c>
      <c r="I4942">
        <v>-8.0064561565097296</v>
      </c>
      <c r="J4942">
        <v>-1.8004405106636201</v>
      </c>
      <c r="K4942">
        <v>106.401187944425</v>
      </c>
      <c r="N4942">
        <v>0.498937034679174</v>
      </c>
      <c r="O4942">
        <v>6.2072892938496604</v>
      </c>
      <c r="P4942">
        <v>4.2136498516320602</v>
      </c>
    </row>
    <row r="4943" spans="1:16" hidden="1" x14ac:dyDescent="0.3">
      <c r="A4943" t="s">
        <v>10041</v>
      </c>
      <c r="B4943" t="s">
        <v>10042</v>
      </c>
      <c r="C4943" t="str">
        <f>IFERROR(VLOOKUP(Table1[[#This Row],[Ticker]],[1]!Table1[[Symbol]:[Industry]],2,FALSE),"-")</f>
        <v>-</v>
      </c>
      <c r="D4943" t="s">
        <v>705</v>
      </c>
      <c r="F4943">
        <v>17.190000000000001</v>
      </c>
      <c r="G4943">
        <v>-4.2086640766987999</v>
      </c>
      <c r="H4943">
        <v>2.9758588752344401</v>
      </c>
      <c r="I4943">
        <v>12.100668015324</v>
      </c>
      <c r="J4943">
        <v>-2.1679836262983398</v>
      </c>
      <c r="K4943">
        <v>16.099600053489201</v>
      </c>
      <c r="N4943">
        <v>2.71178921947355</v>
      </c>
      <c r="O4943">
        <v>3.6067481093658902</v>
      </c>
      <c r="P4943">
        <v>32.230769230769198</v>
      </c>
    </row>
    <row r="4944" spans="1:16" hidden="1" x14ac:dyDescent="0.3">
      <c r="A4944" t="s">
        <v>10043</v>
      </c>
      <c r="B4944" t="s">
        <v>10044</v>
      </c>
      <c r="C4944" t="str">
        <f>IFERROR(VLOOKUP(Table1[[#This Row],[Ticker]],[1]!Table1[[Symbol]:[Industry]],2,FALSE),"-")</f>
        <v>-</v>
      </c>
      <c r="D4944" t="s">
        <v>705</v>
      </c>
      <c r="F4944">
        <v>110.64</v>
      </c>
      <c r="G4944">
        <v>1.76547639487478</v>
      </c>
      <c r="H4944">
        <v>2.4630371578860499</v>
      </c>
      <c r="I4944">
        <v>18.074808486897599</v>
      </c>
      <c r="J4944">
        <v>-5.5980399277275401</v>
      </c>
      <c r="K4944">
        <v>103.40198069761399</v>
      </c>
      <c r="N4944">
        <v>1.5871680469210701</v>
      </c>
      <c r="O4944">
        <v>4.6547360809833602</v>
      </c>
      <c r="P4944">
        <v>29.706916764361001</v>
      </c>
    </row>
    <row r="4945" spans="1:16" hidden="1" x14ac:dyDescent="0.3">
      <c r="A4945" t="s">
        <v>10045</v>
      </c>
      <c r="B4945" t="s">
        <v>10046</v>
      </c>
      <c r="C4945" t="str">
        <f>IFERROR(VLOOKUP(Table1[[#This Row],[Ticker]],[1]!Table1[[Symbol]:[Industry]],2,FALSE),"-")</f>
        <v>-</v>
      </c>
      <c r="D4945" t="s">
        <v>705</v>
      </c>
      <c r="F4945">
        <v>1017.51</v>
      </c>
      <c r="G4945">
        <v>-25.060161667241999</v>
      </c>
      <c r="H4945">
        <v>-3.8999547559130998</v>
      </c>
      <c r="I4945">
        <v>-8.7508295752191394</v>
      </c>
      <c r="J4945">
        <v>-1.6061361221410599</v>
      </c>
      <c r="K4945">
        <v>1011.21837226817</v>
      </c>
      <c r="O4945">
        <v>19.8710577783019</v>
      </c>
      <c r="P4945">
        <v>1.80088243239187</v>
      </c>
    </row>
    <row r="4946" spans="1:16" hidden="1" x14ac:dyDescent="0.3">
      <c r="A4946" t="s">
        <v>10047</v>
      </c>
      <c r="B4946" t="s">
        <v>10048</v>
      </c>
      <c r="C4946" t="str">
        <f>IFERROR(VLOOKUP(Table1[[#This Row],[Ticker]],[1]!Table1[[Symbol]:[Industry]],2,FALSE),"-")</f>
        <v>-</v>
      </c>
      <c r="D4946" t="s">
        <v>705</v>
      </c>
      <c r="F4946">
        <v>10.68</v>
      </c>
      <c r="G4946">
        <v>-29.554693729457</v>
      </c>
      <c r="H4946">
        <v>-8.37121936253277</v>
      </c>
      <c r="I4946">
        <v>-13.245361637434099</v>
      </c>
      <c r="J4946">
        <v>-4.2050206633353797</v>
      </c>
      <c r="O4946">
        <v>8.6142322097378194</v>
      </c>
      <c r="P4946">
        <v>15.3347732181425</v>
      </c>
    </row>
    <row r="4947" spans="1:16" hidden="1" x14ac:dyDescent="0.3">
      <c r="A4947" t="s">
        <v>10049</v>
      </c>
      <c r="B4947" t="s">
        <v>10050</v>
      </c>
      <c r="C4947" t="str">
        <f>IFERROR(VLOOKUP(Table1[[#This Row],[Ticker]],[1]!Table1[[Symbol]:[Industry]],2,FALSE),"-")</f>
        <v>-</v>
      </c>
      <c r="F4947">
        <v>11.27</v>
      </c>
      <c r="G4947">
        <v>47.900785809267902</v>
      </c>
      <c r="H4947">
        <v>70.014500697382999</v>
      </c>
      <c r="I4947">
        <v>64.210117901290801</v>
      </c>
      <c r="J4947">
        <v>31.914413377446898</v>
      </c>
      <c r="O4947">
        <v>0</v>
      </c>
      <c r="P4947">
        <v>103.063063063063</v>
      </c>
    </row>
    <row r="4948" spans="1:16" hidden="1" x14ac:dyDescent="0.3">
      <c r="A4948" t="s">
        <v>10051</v>
      </c>
      <c r="B4948" t="s">
        <v>10052</v>
      </c>
      <c r="C4948" t="str">
        <f>IFERROR(VLOOKUP(Table1[[#This Row],[Ticker]],[1]!Table1[[Symbol]:[Industry]],2,FALSE),"-")</f>
        <v>-</v>
      </c>
      <c r="D4948" t="s">
        <v>705</v>
      </c>
      <c r="F4948">
        <v>52.11</v>
      </c>
      <c r="G4948">
        <v>-21.6872233147934</v>
      </c>
      <c r="H4948">
        <v>0.90918083321837295</v>
      </c>
      <c r="I4948">
        <v>-5.3778912227706099</v>
      </c>
      <c r="J4948">
        <v>-2.1679836262983398</v>
      </c>
      <c r="O4948">
        <v>3.05123776626368</v>
      </c>
      <c r="P4948">
        <v>14.527472527472501</v>
      </c>
    </row>
    <row r="4949" spans="1:16" hidden="1" x14ac:dyDescent="0.3">
      <c r="A4949" t="s">
        <v>10053</v>
      </c>
      <c r="B4949" t="s">
        <v>10054</v>
      </c>
      <c r="C4949" t="str">
        <f>IFERROR(VLOOKUP(Table1[[#This Row],[Ticker]],[1]!Table1[[Symbol]:[Industry]],2,FALSE),"-")</f>
        <v>-</v>
      </c>
      <c r="D4949" t="s">
        <v>535</v>
      </c>
      <c r="F4949">
        <v>2.1</v>
      </c>
      <c r="G4949">
        <v>-26.557418525097301</v>
      </c>
      <c r="H4949">
        <v>-4.9040660778612297</v>
      </c>
      <c r="I4949">
        <v>-10.2480864330745</v>
      </c>
      <c r="J4949">
        <v>-2.1679836262983398</v>
      </c>
      <c r="O4949">
        <v>0</v>
      </c>
      <c r="P4949">
        <v>0</v>
      </c>
    </row>
    <row r="4950" spans="1:16" hidden="1" x14ac:dyDescent="0.3">
      <c r="A4950" t="s">
        <v>10055</v>
      </c>
      <c r="B4950" t="s">
        <v>10056</v>
      </c>
      <c r="C4950" t="str">
        <f>IFERROR(VLOOKUP(Table1[[#This Row],[Ticker]],[1]!Table1[[Symbol]:[Industry]],2,FALSE),"-")</f>
        <v>-</v>
      </c>
      <c r="D4950" t="s">
        <v>126</v>
      </c>
    </row>
    <row r="4951" spans="1:16" hidden="1" x14ac:dyDescent="0.3">
      <c r="A4951" t="s">
        <v>10057</v>
      </c>
      <c r="B4951" t="s">
        <v>10058</v>
      </c>
      <c r="C4951" t="str">
        <f>IFERROR(VLOOKUP(Table1[[#This Row],[Ticker]],[1]!Table1[[Symbol]:[Industry]],2,FALSE),"-")</f>
        <v>-</v>
      </c>
      <c r="D4951" t="s">
        <v>1283</v>
      </c>
      <c r="F4951">
        <v>1000</v>
      </c>
      <c r="G4951">
        <v>-26.556418515097199</v>
      </c>
      <c r="H4951">
        <v>-4.9060660578614304</v>
      </c>
      <c r="I4951">
        <v>-10.2470864230744</v>
      </c>
      <c r="J4951">
        <v>-2.1679836262983398</v>
      </c>
      <c r="O4951">
        <v>1.79800000000001</v>
      </c>
      <c r="P4951">
        <v>0.215463245978853</v>
      </c>
    </row>
    <row r="4952" spans="1:16" hidden="1" x14ac:dyDescent="0.3">
      <c r="A4952" t="s">
        <v>10059</v>
      </c>
      <c r="B4952" t="s">
        <v>10060</v>
      </c>
      <c r="C4952" t="str">
        <f>IFERROR(VLOOKUP(Table1[[#This Row],[Ticker]],[1]!Table1[[Symbol]:[Industry]],2,FALSE),"-")</f>
        <v>-</v>
      </c>
      <c r="F4952">
        <v>20.39</v>
      </c>
      <c r="G4952">
        <v>-13.7808698525309</v>
      </c>
      <c r="H4952">
        <v>8.2143330327557802</v>
      </c>
      <c r="I4952">
        <v>2.5284622394918701</v>
      </c>
      <c r="J4952">
        <v>6.0766972247654802</v>
      </c>
      <c r="O4952">
        <v>1.76557135850907</v>
      </c>
      <c r="P4952">
        <v>24.6332518337408</v>
      </c>
    </row>
    <row r="4953" spans="1:16" hidden="1" x14ac:dyDescent="0.3">
      <c r="A4953" t="s">
        <v>10061</v>
      </c>
      <c r="B4953" t="s">
        <v>10062</v>
      </c>
      <c r="C4953" t="str">
        <f>IFERROR(VLOOKUP(Table1[[#This Row],[Ticker]],[1]!Table1[[Symbol]:[Industry]],2,FALSE),"-")</f>
        <v>-</v>
      </c>
      <c r="D4953" t="s">
        <v>705</v>
      </c>
      <c r="F4953">
        <v>10.29</v>
      </c>
      <c r="G4953">
        <v>-25.078128584268899</v>
      </c>
      <c r="H4953">
        <v>-10.267702441497599</v>
      </c>
      <c r="I4953">
        <v>-8.7687964922461106</v>
      </c>
      <c r="J4953">
        <v>-1.97549084477765</v>
      </c>
      <c r="O4953">
        <v>16.520894071914402</v>
      </c>
      <c r="P4953">
        <v>2.8999999999999901</v>
      </c>
    </row>
    <row r="4954" spans="1:16" hidden="1" x14ac:dyDescent="0.3">
      <c r="A4954" t="s">
        <v>10063</v>
      </c>
      <c r="B4954" t="s">
        <v>10064</v>
      </c>
      <c r="C4954" t="str">
        <f>IFERROR(VLOOKUP(Table1[[#This Row],[Ticker]],[1]!Table1[[Symbol]:[Industry]],2,FALSE),"-")</f>
        <v>-</v>
      </c>
      <c r="D4954" t="s">
        <v>705</v>
      </c>
      <c r="F4954">
        <v>10.24</v>
      </c>
      <c r="G4954">
        <v>-25.670719017708201</v>
      </c>
      <c r="H4954">
        <v>-18.1761862781951</v>
      </c>
      <c r="I4954">
        <v>-9.3613869256853395</v>
      </c>
      <c r="J4954">
        <v>-4.97434471142462</v>
      </c>
      <c r="O4954">
        <v>16.9921875</v>
      </c>
      <c r="P4954">
        <v>1.5873015873015801</v>
      </c>
    </row>
    <row r="4955" spans="1:16" hidden="1" x14ac:dyDescent="0.3">
      <c r="A4955" t="s">
        <v>10065</v>
      </c>
      <c r="B4955" t="s">
        <v>10066</v>
      </c>
      <c r="C4955" t="str">
        <f>IFERROR(VLOOKUP(Table1[[#This Row],[Ticker]],[1]!Table1[[Symbol]:[Industry]],2,FALSE),"-")</f>
        <v>-</v>
      </c>
      <c r="D4955" t="s">
        <v>705</v>
      </c>
      <c r="F4955">
        <v>52.62</v>
      </c>
      <c r="G4955">
        <v>-24.084195545545299</v>
      </c>
      <c r="H4955">
        <v>-2.09562137516901</v>
      </c>
      <c r="I4955">
        <v>-7.7748634535224204</v>
      </c>
      <c r="J4955">
        <v>0.64046107639388095</v>
      </c>
      <c r="O4955">
        <v>1.4063093880653801</v>
      </c>
      <c r="P4955">
        <v>4.9880287310454898</v>
      </c>
    </row>
    <row r="4956" spans="1:16" hidden="1" x14ac:dyDescent="0.3">
      <c r="A4956" t="s">
        <v>10067</v>
      </c>
      <c r="B4956" t="s">
        <v>10068</v>
      </c>
      <c r="C4956" t="str">
        <f>IFERROR(VLOOKUP(Table1[[#This Row],[Ticker]],[1]!Table1[[Symbol]:[Industry]],2,FALSE),"-")</f>
        <v>-</v>
      </c>
      <c r="F4956">
        <v>235.2</v>
      </c>
      <c r="G4956">
        <v>-16.573785137208599</v>
      </c>
      <c r="H4956">
        <v>-4.9040660778612297</v>
      </c>
      <c r="I4956">
        <v>-0.26445304518580098</v>
      </c>
      <c r="J4956">
        <v>-2.1679836262983398</v>
      </c>
      <c r="O4956">
        <v>0</v>
      </c>
      <c r="P4956">
        <v>17.599999999999898</v>
      </c>
    </row>
    <row r="4957" spans="1:16" hidden="1" x14ac:dyDescent="0.3">
      <c r="A4957" t="s">
        <v>10069</v>
      </c>
      <c r="B4957" t="s">
        <v>10070</v>
      </c>
      <c r="C4957" t="str">
        <f>IFERROR(VLOOKUP(Table1[[#This Row],[Ticker]],[1]!Table1[[Symbol]:[Industry]],2,FALSE),"-")</f>
        <v>-</v>
      </c>
      <c r="F4957">
        <v>144.69999999999999</v>
      </c>
      <c r="G4957">
        <v>-26.557418525097301</v>
      </c>
      <c r="I4957">
        <v>-10.2480864330745</v>
      </c>
      <c r="M4957">
        <v>50</v>
      </c>
      <c r="O4957">
        <v>0</v>
      </c>
      <c r="P4957">
        <v>10.500190912561999</v>
      </c>
    </row>
    <row r="4958" spans="1:16" hidden="1" x14ac:dyDescent="0.3">
      <c r="A4958" t="s">
        <v>10071</v>
      </c>
      <c r="B4958" t="s">
        <v>10072</v>
      </c>
      <c r="C4958" t="str">
        <f>IFERROR(VLOOKUP(Table1[[#This Row],[Ticker]],[1]!Table1[[Symbol]:[Industry]],2,FALSE),"-")</f>
        <v>-</v>
      </c>
      <c r="F4958">
        <v>474.75</v>
      </c>
      <c r="G4958">
        <v>-26.557418525097301</v>
      </c>
      <c r="I4958">
        <v>-10.2480864330745</v>
      </c>
      <c r="M4958">
        <v>50</v>
      </c>
      <c r="O4958">
        <v>7.2985781990521303</v>
      </c>
      <c r="P4958">
        <v>0.96767333049765303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Price_Filter_28_06_2024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dcterms:created xsi:type="dcterms:W3CDTF">2024-06-28T18:18:42Z</dcterms:created>
  <dcterms:modified xsi:type="dcterms:W3CDTF">2024-07-10T01:30:06Z</dcterms:modified>
</cp:coreProperties>
</file>